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ylemap\data\"/>
    </mc:Choice>
  </mc:AlternateContent>
  <xr:revisionPtr revIDLastSave="0" documentId="13_ncr:1_{8215D5C4-4932-44ED-863B-5BC0EB7824FD}" xr6:coauthVersionLast="47" xr6:coauthVersionMax="47" xr10:uidLastSave="{00000000-0000-0000-0000-000000000000}"/>
  <bookViews>
    <workbookView xWindow="-120" yWindow="-120" windowWidth="29040" windowHeight="15720" tabRatio="868" activeTab="1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전년8.1~동시점,생판재)" sheetId="12" r:id="rId7"/>
    <sheet name="시점재고(~26.07.31, 생판재)" sheetId="14" r:id="rId8"/>
    <sheet name="시점재고(~25.07.31, 생판재)" sheetId="15" r:id="rId9"/>
  </sheets>
  <definedNames>
    <definedName name="_xlnm._FilterDatabase" localSheetId="2" hidden="1">'생판재-26FW(ST)'!$B$3:$L$218</definedName>
    <definedName name="_xlnm._FilterDatabase" localSheetId="4" hidden="1">'생판재-러닝(ST)'!$A$3:$U$75</definedName>
    <definedName name="_xlnm._FilterDatabase" localSheetId="8" hidden="1">'시점재고(~25.07.31, 생판재)'!$A$3:$BR$1066</definedName>
    <definedName name="_xlnm._FilterDatabase" localSheetId="7" hidden="1">'시점재고(~26.07.31, 생판재)'!$C$3:$O$379</definedName>
    <definedName name="_xlnm._FilterDatabase" localSheetId="6" hidden="1">'전년비교BACK(전년8.1~동시점,생판재)'!$A$3:$BR$1066</definedName>
    <definedName name="_xlnm._FilterDatabase" localSheetId="3" hidden="1">'주간판매-26FW(CO)'!$A$3:$L$523</definedName>
    <definedName name="_xlnm._FilterDatabase" localSheetId="5" hidden="1">'주간판매-러닝(CO)'!$E$3:$J$313</definedName>
    <definedName name="_xlnm.Criteria" localSheetId="6">'전년비교BACK(전년8.1~동시점,생판재)'!$M$1069:$M$1080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63" i="13" l="1"/>
  <c r="CJ62" i="13"/>
  <c r="CJ61" i="13"/>
  <c r="CJ60" i="13"/>
  <c r="CJ59" i="13"/>
  <c r="CJ58" i="13"/>
  <c r="CJ56" i="13"/>
  <c r="CJ55" i="13"/>
  <c r="CJ54" i="13"/>
  <c r="CJ53" i="13"/>
  <c r="CJ52" i="13"/>
  <c r="CJ51" i="13"/>
  <c r="CJ48" i="13"/>
  <c r="CJ47" i="13"/>
  <c r="CJ46" i="13"/>
  <c r="CJ45" i="13"/>
  <c r="CJ44" i="13"/>
  <c r="CJ43" i="13"/>
  <c r="CJ41" i="13"/>
  <c r="CJ40" i="13"/>
  <c r="CJ39" i="13"/>
  <c r="CJ38" i="13"/>
  <c r="CJ36" i="13"/>
  <c r="CJ35" i="13"/>
  <c r="CJ34" i="13"/>
  <c r="CJ33" i="13"/>
  <c r="CJ32" i="13"/>
  <c r="CJ31" i="13"/>
  <c r="CJ30" i="13"/>
  <c r="AA20" i="13"/>
  <c r="AA19" i="13"/>
  <c r="AA18" i="13"/>
  <c r="Z21" i="13"/>
  <c r="Z20" i="13"/>
  <c r="Z19" i="13"/>
  <c r="Z18" i="13"/>
  <c r="CR63" i="13"/>
  <c r="CR62" i="13"/>
  <c r="CR61" i="13"/>
  <c r="CR60" i="13"/>
  <c r="CR59" i="13"/>
  <c r="CR58" i="13"/>
  <c r="CR56" i="13"/>
  <c r="CR55" i="13"/>
  <c r="CR54" i="13"/>
  <c r="CR53" i="13"/>
  <c r="CR52" i="13"/>
  <c r="CR51" i="13"/>
  <c r="CR48" i="13"/>
  <c r="CR47" i="13"/>
  <c r="CR46" i="13"/>
  <c r="CR45" i="13"/>
  <c r="CR44" i="13"/>
  <c r="CR43" i="13"/>
  <c r="CR41" i="13"/>
  <c r="CR40" i="13"/>
  <c r="CR39" i="13"/>
  <c r="CR36" i="13"/>
  <c r="CR35" i="13"/>
  <c r="CR34" i="13"/>
  <c r="CR33" i="13"/>
  <c r="CR32" i="13"/>
  <c r="CR31" i="13"/>
  <c r="CR30" i="13"/>
  <c r="CR38" i="13"/>
  <c r="CQ63" i="13"/>
  <c r="CQ62" i="13"/>
  <c r="CQ61" i="13"/>
  <c r="CQ60" i="13"/>
  <c r="CQ59" i="13"/>
  <c r="CQ58" i="13"/>
  <c r="CQ56" i="13"/>
  <c r="CQ55" i="13"/>
  <c r="CQ54" i="13"/>
  <c r="CQ53" i="13"/>
  <c r="CQ52" i="13"/>
  <c r="CQ51" i="13"/>
  <c r="CQ48" i="13"/>
  <c r="CQ47" i="13"/>
  <c r="CQ46" i="13"/>
  <c r="CQ45" i="13"/>
  <c r="CQ44" i="13"/>
  <c r="CQ43" i="13"/>
  <c r="CQ41" i="13"/>
  <c r="CQ40" i="13"/>
  <c r="CQ39" i="13"/>
  <c r="CQ38" i="13"/>
  <c r="CQ36" i="13"/>
  <c r="CQ35" i="13"/>
  <c r="CQ34" i="13"/>
  <c r="CQ33" i="13"/>
  <c r="CQ32" i="13"/>
  <c r="CQ31" i="13"/>
  <c r="CQ30" i="13"/>
  <c r="CO63" i="13"/>
  <c r="CO62" i="13"/>
  <c r="CO61" i="13"/>
  <c r="CO60" i="13"/>
  <c r="CO59" i="13"/>
  <c r="CO58" i="13"/>
  <c r="CO56" i="13"/>
  <c r="CO55" i="13"/>
  <c r="CO54" i="13"/>
  <c r="CO53" i="13"/>
  <c r="CO52" i="13"/>
  <c r="CO51" i="13"/>
  <c r="CO48" i="13"/>
  <c r="CO47" i="13"/>
  <c r="CO46" i="13"/>
  <c r="CO45" i="13"/>
  <c r="CO44" i="13"/>
  <c r="CO43" i="13"/>
  <c r="CO41" i="13"/>
  <c r="CO40" i="13"/>
  <c r="CO39" i="13"/>
  <c r="CO38" i="13"/>
  <c r="CO36" i="13"/>
  <c r="CO35" i="13"/>
  <c r="CO34" i="13"/>
  <c r="CO33" i="13"/>
  <c r="CO32" i="13"/>
  <c r="CO31" i="13"/>
  <c r="CO30" i="13"/>
  <c r="CN63" i="13"/>
  <c r="CN62" i="13"/>
  <c r="CN61" i="13"/>
  <c r="CN60" i="13"/>
  <c r="CN59" i="13"/>
  <c r="CN58" i="13"/>
  <c r="CN56" i="13"/>
  <c r="CN55" i="13"/>
  <c r="CN54" i="13"/>
  <c r="CN53" i="13"/>
  <c r="CN52" i="13"/>
  <c r="CN51" i="13"/>
  <c r="CN48" i="13"/>
  <c r="CN47" i="13"/>
  <c r="CN46" i="13"/>
  <c r="CN45" i="13"/>
  <c r="CN44" i="13"/>
  <c r="CN43" i="13"/>
  <c r="CN41" i="13"/>
  <c r="CN40" i="13"/>
  <c r="CN39" i="13"/>
  <c r="CN38" i="13"/>
  <c r="CN36" i="13"/>
  <c r="CN35" i="13"/>
  <c r="CN34" i="13"/>
  <c r="CN33" i="13"/>
  <c r="CN32" i="13"/>
  <c r="CN31" i="13"/>
  <c r="CN30" i="13"/>
  <c r="CM63" i="13"/>
  <c r="CM62" i="13"/>
  <c r="CM61" i="13"/>
  <c r="CM60" i="13"/>
  <c r="CM59" i="13"/>
  <c r="CM58" i="13"/>
  <c r="CM56" i="13"/>
  <c r="CM55" i="13"/>
  <c r="CM54" i="13"/>
  <c r="CM53" i="13"/>
  <c r="CM52" i="13"/>
  <c r="CM51" i="13"/>
  <c r="CM48" i="13"/>
  <c r="CM47" i="13"/>
  <c r="CM46" i="13"/>
  <c r="CM45" i="13"/>
  <c r="CM44" i="13"/>
  <c r="CM43" i="13"/>
  <c r="CM41" i="13"/>
  <c r="CM40" i="13"/>
  <c r="CM39" i="13"/>
  <c r="CM38" i="13"/>
  <c r="CM36" i="13"/>
  <c r="CM35" i="13"/>
  <c r="CM34" i="13"/>
  <c r="CM33" i="13"/>
  <c r="CM32" i="13"/>
  <c r="CM31" i="13"/>
  <c r="CM30" i="13"/>
  <c r="CK63" i="13"/>
  <c r="CK62" i="13"/>
  <c r="CK61" i="13"/>
  <c r="CK60" i="13"/>
  <c r="CK59" i="13"/>
  <c r="CK58" i="13"/>
  <c r="CK56" i="13"/>
  <c r="CK55" i="13"/>
  <c r="CK54" i="13"/>
  <c r="CK53" i="13"/>
  <c r="CK52" i="13"/>
  <c r="CK51" i="13"/>
  <c r="CK48" i="13"/>
  <c r="CK47" i="13"/>
  <c r="CK46" i="13"/>
  <c r="CK45" i="13"/>
  <c r="CK44" i="13"/>
  <c r="CK43" i="13"/>
  <c r="CK36" i="13"/>
  <c r="CK35" i="13"/>
  <c r="CK34" i="13"/>
  <c r="CK33" i="13"/>
  <c r="CK32" i="13"/>
  <c r="CK31" i="13"/>
  <c r="CK30" i="13"/>
  <c r="CK40" i="13"/>
  <c r="CK39" i="13"/>
  <c r="CK38" i="13"/>
  <c r="CK41" i="13"/>
  <c r="L20" i="13" l="1"/>
  <c r="AT18" i="13" l="1"/>
  <c r="CH63" i="13"/>
  <c r="CH62" i="13"/>
  <c r="CH61" i="13"/>
  <c r="CH60" i="13"/>
  <c r="CH59" i="13"/>
  <c r="CH58" i="13"/>
  <c r="CH56" i="13"/>
  <c r="CH55" i="13"/>
  <c r="CH54" i="13"/>
  <c r="CH53" i="13"/>
  <c r="CH52" i="13"/>
  <c r="CH51" i="13"/>
  <c r="CH48" i="13"/>
  <c r="CH47" i="13"/>
  <c r="CH46" i="13"/>
  <c r="CH45" i="13"/>
  <c r="CH44" i="13"/>
  <c r="CH43" i="13"/>
  <c r="CH41" i="13"/>
  <c r="CH40" i="13"/>
  <c r="CH39" i="13"/>
  <c r="CH38" i="13"/>
  <c r="CH36" i="13"/>
  <c r="CH35" i="13"/>
  <c r="CH34" i="13"/>
  <c r="CH33" i="13"/>
  <c r="CH32" i="13"/>
  <c r="CH31" i="13"/>
  <c r="CH30" i="13"/>
  <c r="P313" i="11"/>
  <c r="P312" i="11"/>
  <c r="P311" i="11"/>
  <c r="P310" i="11"/>
  <c r="P309" i="11"/>
  <c r="P308" i="11"/>
  <c r="P307" i="11"/>
  <c r="P306" i="11"/>
  <c r="P305" i="11"/>
  <c r="P304" i="11"/>
  <c r="P303" i="11"/>
  <c r="P302" i="11"/>
  <c r="P301" i="11"/>
  <c r="P300" i="11"/>
  <c r="P299" i="11"/>
  <c r="P298" i="11"/>
  <c r="P297" i="11"/>
  <c r="P296" i="11"/>
  <c r="P295" i="11"/>
  <c r="P294" i="11"/>
  <c r="P293" i="11"/>
  <c r="P292" i="11"/>
  <c r="P291" i="11"/>
  <c r="P290" i="11"/>
  <c r="P289" i="11"/>
  <c r="P288" i="11"/>
  <c r="P287" i="11"/>
  <c r="P286" i="11"/>
  <c r="P285" i="11"/>
  <c r="P284" i="11"/>
  <c r="P283" i="11"/>
  <c r="P282" i="11"/>
  <c r="P281" i="11"/>
  <c r="P280" i="11"/>
  <c r="P279" i="11"/>
  <c r="P278" i="11"/>
  <c r="P277" i="11"/>
  <c r="P276" i="11"/>
  <c r="P275" i="11"/>
  <c r="P274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P250" i="11"/>
  <c r="P249" i="11"/>
  <c r="P248" i="11"/>
  <c r="P247" i="11"/>
  <c r="P246" i="11"/>
  <c r="P245" i="11"/>
  <c r="P244" i="11"/>
  <c r="P243" i="11"/>
  <c r="P242" i="11"/>
  <c r="P241" i="11"/>
  <c r="P240" i="11"/>
  <c r="P239" i="11"/>
  <c r="P238" i="11"/>
  <c r="P237" i="11"/>
  <c r="P236" i="11"/>
  <c r="P235" i="11"/>
  <c r="P234" i="11"/>
  <c r="P233" i="11"/>
  <c r="P232" i="11"/>
  <c r="P231" i="11"/>
  <c r="P230" i="11"/>
  <c r="P229" i="11"/>
  <c r="P228" i="11"/>
  <c r="P227" i="11"/>
  <c r="P226" i="11"/>
  <c r="P225" i="11"/>
  <c r="P224" i="11"/>
  <c r="P223" i="11"/>
  <c r="P222" i="11"/>
  <c r="P221" i="11"/>
  <c r="P220" i="1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01" i="11"/>
  <c r="P200" i="11"/>
  <c r="P199" i="11"/>
  <c r="P198" i="11"/>
  <c r="P197" i="11"/>
  <c r="P196" i="11"/>
  <c r="P195" i="11"/>
  <c r="P194" i="11"/>
  <c r="P193" i="11"/>
  <c r="P192" i="11"/>
  <c r="P191" i="11"/>
  <c r="P190" i="11"/>
  <c r="P189" i="11"/>
  <c r="P188" i="11"/>
  <c r="P187" i="11"/>
  <c r="P186" i="11"/>
  <c r="P185" i="11"/>
  <c r="P184" i="11"/>
  <c r="P183" i="11"/>
  <c r="P182" i="11"/>
  <c r="P181" i="11"/>
  <c r="P180" i="11"/>
  <c r="P179" i="11"/>
  <c r="P178" i="11"/>
  <c r="P177" i="11"/>
  <c r="P176" i="11"/>
  <c r="P175" i="11"/>
  <c r="P174" i="11"/>
  <c r="P173" i="11"/>
  <c r="P172" i="11"/>
  <c r="P171" i="11"/>
  <c r="P170" i="11"/>
  <c r="P169" i="11"/>
  <c r="P168" i="11"/>
  <c r="P167" i="11"/>
  <c r="P166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8" i="11"/>
  <c r="P147" i="11"/>
  <c r="P146" i="11"/>
  <c r="P145" i="11"/>
  <c r="P144" i="11"/>
  <c r="P143" i="11"/>
  <c r="P142" i="11"/>
  <c r="P141" i="11"/>
  <c r="P140" i="11"/>
  <c r="P139" i="11"/>
  <c r="P138" i="11"/>
  <c r="P137" i="11"/>
  <c r="P136" i="11"/>
  <c r="P135" i="11"/>
  <c r="P134" i="11"/>
  <c r="P133" i="11"/>
  <c r="P132" i="11"/>
  <c r="P131" i="11"/>
  <c r="P130" i="11"/>
  <c r="P129" i="11"/>
  <c r="P128" i="11"/>
  <c r="P127" i="11"/>
  <c r="P126" i="11"/>
  <c r="P125" i="11"/>
  <c r="P124" i="11"/>
  <c r="P123" i="11"/>
  <c r="P122" i="11"/>
  <c r="P121" i="11"/>
  <c r="P120" i="11"/>
  <c r="P119" i="11"/>
  <c r="P118" i="11"/>
  <c r="P117" i="11"/>
  <c r="P116" i="11"/>
  <c r="P115" i="11"/>
  <c r="P114" i="11"/>
  <c r="P113" i="11"/>
  <c r="P112" i="11"/>
  <c r="P111" i="11"/>
  <c r="P110" i="11"/>
  <c r="P109" i="11"/>
  <c r="P108" i="11"/>
  <c r="P107" i="11"/>
  <c r="P106" i="11"/>
  <c r="P105" i="11"/>
  <c r="P104" i="11"/>
  <c r="P103" i="11"/>
  <c r="P102" i="11"/>
  <c r="P101" i="1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82" i="11"/>
  <c r="P81" i="11"/>
  <c r="P80" i="11"/>
  <c r="P79" i="11"/>
  <c r="P78" i="11"/>
  <c r="P77" i="11"/>
  <c r="P76" i="11"/>
  <c r="P75" i="11"/>
  <c r="P74" i="11"/>
  <c r="P73" i="11"/>
  <c r="P72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56" i="11"/>
  <c r="P55" i="11"/>
  <c r="P5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520" i="10"/>
  <c r="P519" i="10"/>
  <c r="P518" i="10"/>
  <c r="P517" i="10"/>
  <c r="P516" i="10"/>
  <c r="P515" i="10"/>
  <c r="P514" i="10"/>
  <c r="P513" i="10"/>
  <c r="P512" i="10"/>
  <c r="P511" i="10"/>
  <c r="P510" i="10"/>
  <c r="P509" i="10"/>
  <c r="P508" i="10"/>
  <c r="P507" i="10"/>
  <c r="P506" i="10"/>
  <c r="P505" i="10"/>
  <c r="P504" i="10"/>
  <c r="P503" i="10"/>
  <c r="P502" i="10"/>
  <c r="P501" i="10"/>
  <c r="P500" i="10"/>
  <c r="P499" i="10"/>
  <c r="P498" i="10"/>
  <c r="P497" i="10"/>
  <c r="P496" i="10"/>
  <c r="P495" i="10"/>
  <c r="P494" i="10"/>
  <c r="P493" i="10"/>
  <c r="P492" i="10"/>
  <c r="P491" i="10"/>
  <c r="P490" i="10"/>
  <c r="P489" i="10"/>
  <c r="P488" i="10"/>
  <c r="P487" i="10"/>
  <c r="P486" i="10"/>
  <c r="P485" i="10"/>
  <c r="P484" i="10"/>
  <c r="P483" i="10"/>
  <c r="P482" i="10"/>
  <c r="P481" i="10"/>
  <c r="P480" i="10"/>
  <c r="P479" i="10"/>
  <c r="P478" i="10"/>
  <c r="P477" i="10"/>
  <c r="P476" i="10"/>
  <c r="P475" i="10"/>
  <c r="P474" i="10"/>
  <c r="P473" i="10"/>
  <c r="P472" i="10"/>
  <c r="P471" i="10"/>
  <c r="P470" i="10"/>
  <c r="P469" i="10"/>
  <c r="P468" i="10"/>
  <c r="P467" i="10"/>
  <c r="P466" i="10"/>
  <c r="P465" i="10"/>
  <c r="P464" i="10"/>
  <c r="P463" i="10"/>
  <c r="P462" i="10"/>
  <c r="P461" i="10"/>
  <c r="P460" i="10"/>
  <c r="P459" i="10"/>
  <c r="P458" i="10"/>
  <c r="P457" i="10"/>
  <c r="P456" i="10"/>
  <c r="P455" i="10"/>
  <c r="P454" i="10"/>
  <c r="P453" i="10"/>
  <c r="P452" i="10"/>
  <c r="P451" i="10"/>
  <c r="P450" i="10"/>
  <c r="P449" i="10"/>
  <c r="P448" i="10"/>
  <c r="P447" i="10"/>
  <c r="P446" i="10"/>
  <c r="P445" i="10"/>
  <c r="P444" i="10"/>
  <c r="P443" i="10"/>
  <c r="P442" i="10"/>
  <c r="P441" i="10"/>
  <c r="P440" i="10"/>
  <c r="P439" i="10"/>
  <c r="P438" i="10"/>
  <c r="P437" i="10"/>
  <c r="P436" i="10"/>
  <c r="P435" i="10"/>
  <c r="P434" i="10"/>
  <c r="P433" i="10"/>
  <c r="P432" i="10"/>
  <c r="P431" i="10"/>
  <c r="P430" i="10"/>
  <c r="P429" i="10"/>
  <c r="P428" i="10"/>
  <c r="P427" i="10"/>
  <c r="P426" i="10"/>
  <c r="P425" i="10"/>
  <c r="P424" i="10"/>
  <c r="P423" i="10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V59" i="13"/>
  <c r="BA21" i="13"/>
  <c r="BA20" i="13"/>
  <c r="BA19" i="13"/>
  <c r="BA18" i="13"/>
  <c r="AZ21" i="13"/>
  <c r="AZ20" i="13"/>
  <c r="AZ19" i="13"/>
  <c r="AZ18" i="13"/>
  <c r="AW21" i="13"/>
  <c r="AW20" i="13"/>
  <c r="AW19" i="13"/>
  <c r="AW18" i="13"/>
  <c r="AV21" i="13"/>
  <c r="AV20" i="13"/>
  <c r="AV19" i="13"/>
  <c r="AV18" i="13"/>
  <c r="AT21" i="13"/>
  <c r="AT20" i="13"/>
  <c r="AT19" i="13"/>
  <c r="AL21" i="13"/>
  <c r="AV147" i="13"/>
  <c r="V147" i="13"/>
  <c r="AV146" i="13"/>
  <c r="V146" i="13"/>
  <c r="AV145" i="13"/>
  <c r="V145" i="13"/>
  <c r="AV144" i="13"/>
  <c r="V144" i="13"/>
  <c r="AV143" i="13"/>
  <c r="V143" i="13"/>
  <c r="AV142" i="13"/>
  <c r="V142" i="13"/>
  <c r="AV139" i="13"/>
  <c r="V139" i="13"/>
  <c r="AV138" i="13"/>
  <c r="V138" i="13"/>
  <c r="AV137" i="13"/>
  <c r="V137" i="13"/>
  <c r="AV136" i="13"/>
  <c r="V136" i="13"/>
  <c r="AV135" i="13"/>
  <c r="V135" i="13"/>
  <c r="AV132" i="13"/>
  <c r="AV131" i="13"/>
  <c r="V131" i="13"/>
  <c r="AV130" i="13"/>
  <c r="V130" i="13"/>
  <c r="AV129" i="13"/>
  <c r="V129" i="13"/>
  <c r="AV128" i="13"/>
  <c r="V128" i="13"/>
  <c r="AV127" i="13"/>
  <c r="V127" i="13"/>
  <c r="AV125" i="13"/>
  <c r="V125" i="13"/>
  <c r="AV124" i="13"/>
  <c r="V124" i="13"/>
  <c r="AV123" i="13"/>
  <c r="V123" i="13"/>
  <c r="AV122" i="13"/>
  <c r="V122" i="13"/>
  <c r="AV120" i="13"/>
  <c r="V120" i="13"/>
  <c r="AV119" i="13"/>
  <c r="V119" i="13"/>
  <c r="AV118" i="13"/>
  <c r="V118" i="13"/>
  <c r="AV117" i="13"/>
  <c r="V117" i="13"/>
  <c r="AV116" i="13"/>
  <c r="V116" i="13"/>
  <c r="AV115" i="13"/>
  <c r="V115" i="13"/>
  <c r="AV114" i="13"/>
  <c r="V114" i="13"/>
  <c r="AV106" i="13"/>
  <c r="V106" i="13"/>
  <c r="AV105" i="13"/>
  <c r="V105" i="13"/>
  <c r="AV104" i="13"/>
  <c r="V104" i="13"/>
  <c r="AV103" i="13"/>
  <c r="V103" i="13"/>
  <c r="AV102" i="13"/>
  <c r="V102" i="13"/>
  <c r="AV101" i="13"/>
  <c r="V101" i="13"/>
  <c r="AV98" i="13"/>
  <c r="V98" i="13"/>
  <c r="AV97" i="13"/>
  <c r="V97" i="13"/>
  <c r="AV96" i="13"/>
  <c r="V96" i="13"/>
  <c r="AV95" i="13"/>
  <c r="V95" i="13"/>
  <c r="AV94" i="13"/>
  <c r="V94" i="13"/>
  <c r="AV91" i="13"/>
  <c r="AV90" i="13"/>
  <c r="V90" i="13"/>
  <c r="AV89" i="13"/>
  <c r="V89" i="13"/>
  <c r="AV88" i="13"/>
  <c r="V88" i="13"/>
  <c r="AV87" i="13"/>
  <c r="V87" i="13"/>
  <c r="AV86" i="13"/>
  <c r="V86" i="13"/>
  <c r="AV84" i="13"/>
  <c r="V84" i="13"/>
  <c r="AV83" i="13"/>
  <c r="V83" i="13"/>
  <c r="AV82" i="13"/>
  <c r="V82" i="13"/>
  <c r="AV81" i="13"/>
  <c r="V81" i="13"/>
  <c r="AV79" i="13"/>
  <c r="V79" i="13"/>
  <c r="AV78" i="13"/>
  <c r="V78" i="13"/>
  <c r="AV77" i="13"/>
  <c r="V77" i="13"/>
  <c r="AV76" i="13"/>
  <c r="V76" i="13"/>
  <c r="AV75" i="13"/>
  <c r="V75" i="13"/>
  <c r="AV74" i="13"/>
  <c r="V74" i="13"/>
  <c r="AV73" i="13"/>
  <c r="V73" i="13"/>
  <c r="BW63" i="13"/>
  <c r="V63" i="13"/>
  <c r="BW62" i="13"/>
  <c r="V62" i="13"/>
  <c r="BW61" i="13"/>
  <c r="V61" i="13"/>
  <c r="BW60" i="13"/>
  <c r="V60" i="13"/>
  <c r="BW59" i="13"/>
  <c r="BW58" i="13"/>
  <c r="V58" i="13"/>
  <c r="BW55" i="13"/>
  <c r="V55" i="13"/>
  <c r="BW54" i="13"/>
  <c r="V54" i="13"/>
  <c r="BW53" i="13"/>
  <c r="V53" i="13"/>
  <c r="BW52" i="13"/>
  <c r="V52" i="13"/>
  <c r="BW51" i="13"/>
  <c r="V51" i="13"/>
  <c r="BW47" i="13"/>
  <c r="V47" i="13"/>
  <c r="BW46" i="13"/>
  <c r="V46" i="13"/>
  <c r="BW45" i="13"/>
  <c r="V45" i="13"/>
  <c r="BW44" i="13"/>
  <c r="V44" i="13"/>
  <c r="BW43" i="13"/>
  <c r="V43" i="13"/>
  <c r="BW41" i="13"/>
  <c r="V41" i="13"/>
  <c r="BW40" i="13"/>
  <c r="V40" i="13"/>
  <c r="BW39" i="13"/>
  <c r="V39" i="13"/>
  <c r="BW38" i="13"/>
  <c r="V38" i="13"/>
  <c r="BW36" i="13"/>
  <c r="V36" i="13"/>
  <c r="BW35" i="13"/>
  <c r="V35" i="13"/>
  <c r="BW34" i="13"/>
  <c r="V34" i="13"/>
  <c r="BW33" i="13"/>
  <c r="V33" i="13"/>
  <c r="BW32" i="13"/>
  <c r="V32" i="13"/>
  <c r="BW31" i="13"/>
  <c r="V31" i="13"/>
  <c r="BW30" i="13"/>
  <c r="V30" i="13"/>
  <c r="AL20" i="13"/>
  <c r="AL19" i="13"/>
  <c r="AL18" i="13"/>
  <c r="AJ21" i="13"/>
  <c r="AG21" i="13" s="1"/>
  <c r="AJ20" i="13"/>
  <c r="AG20" i="13" s="1"/>
  <c r="AJ18" i="13"/>
  <c r="AG18" i="13" s="1"/>
  <c r="AJ19" i="13"/>
  <c r="AG19" i="13" s="1"/>
  <c r="BA132" i="13" l="1"/>
  <c r="AZ132" i="13"/>
  <c r="AX132" i="13"/>
  <c r="AW132" i="13"/>
  <c r="AT132" i="13"/>
  <c r="AQ132" i="13"/>
  <c r="AO132" i="13"/>
  <c r="AN132" i="13"/>
  <c r="AL132" i="13"/>
  <c r="AK132" i="13"/>
  <c r="AJ132" i="13"/>
  <c r="AI132" i="13"/>
  <c r="AG132" i="13"/>
  <c r="BA91" i="13"/>
  <c r="AZ91" i="13"/>
  <c r="AX91" i="13"/>
  <c r="AW91" i="13"/>
  <c r="AT91" i="13"/>
  <c r="AQ91" i="13"/>
  <c r="AO91" i="13"/>
  <c r="AN91" i="13"/>
  <c r="AL91" i="13"/>
  <c r="AJ91" i="13"/>
  <c r="AI91" i="13"/>
  <c r="AG91" i="13"/>
  <c r="AH63" i="13"/>
  <c r="AH62" i="13"/>
  <c r="AH61" i="13"/>
  <c r="AH60" i="13"/>
  <c r="AH59" i="13"/>
  <c r="AH58" i="13"/>
  <c r="AH55" i="13"/>
  <c r="AH54" i="13"/>
  <c r="AH53" i="13"/>
  <c r="AH52" i="13"/>
  <c r="AH51" i="13"/>
  <c r="AH47" i="13"/>
  <c r="AH46" i="13"/>
  <c r="AH45" i="13"/>
  <c r="AH44" i="13"/>
  <c r="AH43" i="13"/>
  <c r="AH41" i="13"/>
  <c r="AH40" i="13"/>
  <c r="AH39" i="13"/>
  <c r="AH38" i="13"/>
  <c r="AH36" i="13"/>
  <c r="AH35" i="13"/>
  <c r="AH34" i="13"/>
  <c r="AH33" i="13"/>
  <c r="AH32" i="13"/>
  <c r="AH31" i="13"/>
  <c r="AH30" i="13"/>
  <c r="BA147" i="13"/>
  <c r="AZ147" i="13"/>
  <c r="BA146" i="13"/>
  <c r="AZ146" i="13"/>
  <c r="BA145" i="13"/>
  <c r="AZ145" i="13"/>
  <c r="BA144" i="13"/>
  <c r="AZ144" i="13"/>
  <c r="BA143" i="13"/>
  <c r="AZ143" i="13"/>
  <c r="BA142" i="13"/>
  <c r="AZ142" i="13"/>
  <c r="BA139" i="13"/>
  <c r="AZ139" i="13"/>
  <c r="BA138" i="13"/>
  <c r="AZ138" i="13"/>
  <c r="BA137" i="13"/>
  <c r="AZ137" i="13"/>
  <c r="BA136" i="13"/>
  <c r="AZ136" i="13"/>
  <c r="BA135" i="13"/>
  <c r="AZ135" i="13"/>
  <c r="BA131" i="13"/>
  <c r="AZ131" i="13"/>
  <c r="BA130" i="13"/>
  <c r="AZ130" i="13"/>
  <c r="BA129" i="13"/>
  <c r="AZ129" i="13"/>
  <c r="BA128" i="13"/>
  <c r="AZ128" i="13"/>
  <c r="BA127" i="13"/>
  <c r="AZ127" i="13"/>
  <c r="BA125" i="13"/>
  <c r="AZ125" i="13"/>
  <c r="BA124" i="13"/>
  <c r="AZ124" i="13"/>
  <c r="BA123" i="13"/>
  <c r="AZ123" i="13"/>
  <c r="BA122" i="13"/>
  <c r="AZ122" i="13"/>
  <c r="BA120" i="13"/>
  <c r="AZ120" i="13"/>
  <c r="BA119" i="13"/>
  <c r="AZ119" i="13"/>
  <c r="BA118" i="13"/>
  <c r="AZ118" i="13"/>
  <c r="BA117" i="13"/>
  <c r="AZ117" i="13"/>
  <c r="BA116" i="13"/>
  <c r="AZ116" i="13"/>
  <c r="BA115" i="13"/>
  <c r="AZ115" i="13"/>
  <c r="BA114" i="13"/>
  <c r="AZ114" i="13"/>
  <c r="BA106" i="13"/>
  <c r="AZ106" i="13"/>
  <c r="BA105" i="13"/>
  <c r="AZ105" i="13"/>
  <c r="BA104" i="13"/>
  <c r="AZ104" i="13"/>
  <c r="BA103" i="13"/>
  <c r="AZ103" i="13"/>
  <c r="BA102" i="13"/>
  <c r="AZ102" i="13"/>
  <c r="BA101" i="13"/>
  <c r="AZ101" i="13"/>
  <c r="BA98" i="13"/>
  <c r="AZ98" i="13"/>
  <c r="BA97" i="13"/>
  <c r="AZ97" i="13"/>
  <c r="BA96" i="13"/>
  <c r="AZ96" i="13"/>
  <c r="BA95" i="13"/>
  <c r="AZ95" i="13"/>
  <c r="BA94" i="13"/>
  <c r="AZ94" i="13"/>
  <c r="BA90" i="13"/>
  <c r="AZ90" i="13"/>
  <c r="BA89" i="13"/>
  <c r="AZ89" i="13"/>
  <c r="BA88" i="13"/>
  <c r="AZ88" i="13"/>
  <c r="BA87" i="13"/>
  <c r="AZ87" i="13"/>
  <c r="BA86" i="13"/>
  <c r="AZ86" i="13"/>
  <c r="BA84" i="13"/>
  <c r="AZ84" i="13"/>
  <c r="BA83" i="13"/>
  <c r="AZ83" i="13"/>
  <c r="BA82" i="13"/>
  <c r="AZ82" i="13"/>
  <c r="BA81" i="13"/>
  <c r="AZ81" i="13"/>
  <c r="BA79" i="13"/>
  <c r="AZ79" i="13"/>
  <c r="BA78" i="13"/>
  <c r="AZ78" i="13"/>
  <c r="BA77" i="13"/>
  <c r="AZ77" i="13"/>
  <c r="BA76" i="13"/>
  <c r="AZ76" i="13"/>
  <c r="BA75" i="13"/>
  <c r="AZ75" i="13"/>
  <c r="BA74" i="13"/>
  <c r="AZ74" i="13"/>
  <c r="BA73" i="13"/>
  <c r="AZ73" i="13"/>
  <c r="AX147" i="13"/>
  <c r="AX146" i="13"/>
  <c r="AX145" i="13"/>
  <c r="AX144" i="13"/>
  <c r="AX143" i="13"/>
  <c r="AX142" i="13"/>
  <c r="AX139" i="13"/>
  <c r="AX138" i="13"/>
  <c r="AX137" i="13"/>
  <c r="AX136" i="13"/>
  <c r="AX135" i="13"/>
  <c r="AX131" i="13"/>
  <c r="AX130" i="13"/>
  <c r="AX129" i="13"/>
  <c r="AX128" i="13"/>
  <c r="AX127" i="13"/>
  <c r="AX125" i="13"/>
  <c r="AX124" i="13"/>
  <c r="AX123" i="13"/>
  <c r="AX122" i="13"/>
  <c r="AX120" i="13"/>
  <c r="AX119" i="13"/>
  <c r="AX118" i="13"/>
  <c r="AX117" i="13"/>
  <c r="AX116" i="13"/>
  <c r="AX115" i="13"/>
  <c r="AX114" i="13"/>
  <c r="AX106" i="13"/>
  <c r="AX105" i="13"/>
  <c r="AX104" i="13"/>
  <c r="AX103" i="13"/>
  <c r="AX102" i="13"/>
  <c r="AX101" i="13"/>
  <c r="AX98" i="13"/>
  <c r="AX97" i="13"/>
  <c r="AX96" i="13"/>
  <c r="AX95" i="13"/>
  <c r="AX94" i="13"/>
  <c r="AX90" i="13"/>
  <c r="AX89" i="13"/>
  <c r="AX88" i="13"/>
  <c r="AX87" i="13"/>
  <c r="AX86" i="13"/>
  <c r="AX84" i="13"/>
  <c r="AX83" i="13"/>
  <c r="AX82" i="13"/>
  <c r="AX81" i="13"/>
  <c r="AX79" i="13"/>
  <c r="AX78" i="13"/>
  <c r="AX77" i="13"/>
  <c r="AX76" i="13"/>
  <c r="AX75" i="13"/>
  <c r="AX74" i="13"/>
  <c r="AX73" i="13"/>
  <c r="AW147" i="13"/>
  <c r="AW146" i="13"/>
  <c r="AW145" i="13"/>
  <c r="AW144" i="13"/>
  <c r="AW143" i="13"/>
  <c r="AW142" i="13"/>
  <c r="AW139" i="13"/>
  <c r="AW138" i="13"/>
  <c r="AW137" i="13"/>
  <c r="AW136" i="13"/>
  <c r="AW135" i="13"/>
  <c r="AW131" i="13"/>
  <c r="AW130" i="13"/>
  <c r="AW129" i="13"/>
  <c r="AW128" i="13"/>
  <c r="AW127" i="13"/>
  <c r="AW125" i="13"/>
  <c r="AW124" i="13"/>
  <c r="AW123" i="13"/>
  <c r="AW122" i="13"/>
  <c r="AW120" i="13"/>
  <c r="AW119" i="13"/>
  <c r="AW118" i="13"/>
  <c r="AW117" i="13"/>
  <c r="AW116" i="13"/>
  <c r="AW115" i="13"/>
  <c r="AW114" i="13"/>
  <c r="AW106" i="13"/>
  <c r="AW105" i="13"/>
  <c r="AW104" i="13"/>
  <c r="AW103" i="13"/>
  <c r="AW102" i="13"/>
  <c r="AW101" i="13"/>
  <c r="AW98" i="13"/>
  <c r="AW97" i="13"/>
  <c r="AW96" i="13"/>
  <c r="AW95" i="13"/>
  <c r="AW94" i="13"/>
  <c r="AW90" i="13"/>
  <c r="AW89" i="13"/>
  <c r="AW88" i="13"/>
  <c r="AW87" i="13"/>
  <c r="AW86" i="13"/>
  <c r="AW84" i="13"/>
  <c r="AW83" i="13"/>
  <c r="AW82" i="13"/>
  <c r="AW81" i="13"/>
  <c r="AW79" i="13"/>
  <c r="AW78" i="13"/>
  <c r="AW77" i="13"/>
  <c r="AW76" i="13"/>
  <c r="AW75" i="13"/>
  <c r="AW74" i="13"/>
  <c r="AW73" i="13"/>
  <c r="AT147" i="13"/>
  <c r="AT146" i="13"/>
  <c r="AT145" i="13"/>
  <c r="AT144" i="13"/>
  <c r="AT143" i="13"/>
  <c r="AT142" i="13"/>
  <c r="AT139" i="13"/>
  <c r="AT138" i="13"/>
  <c r="AT137" i="13"/>
  <c r="AT136" i="13"/>
  <c r="AT135" i="13"/>
  <c r="AT131" i="13"/>
  <c r="AT130" i="13"/>
  <c r="AT129" i="13"/>
  <c r="AT128" i="13"/>
  <c r="AT127" i="13"/>
  <c r="AT125" i="13"/>
  <c r="AT124" i="13"/>
  <c r="AT123" i="13"/>
  <c r="AT122" i="13"/>
  <c r="AT120" i="13"/>
  <c r="AT119" i="13"/>
  <c r="AT118" i="13"/>
  <c r="AT117" i="13"/>
  <c r="AT116" i="13"/>
  <c r="AT115" i="13"/>
  <c r="AT114" i="13"/>
  <c r="AT106" i="13"/>
  <c r="AT105" i="13"/>
  <c r="AT104" i="13"/>
  <c r="AT103" i="13"/>
  <c r="AT102" i="13"/>
  <c r="AT101" i="13"/>
  <c r="AT98" i="13"/>
  <c r="AT97" i="13"/>
  <c r="AT96" i="13"/>
  <c r="AT95" i="13"/>
  <c r="AT94" i="13"/>
  <c r="AT90" i="13"/>
  <c r="AT89" i="13"/>
  <c r="AT88" i="13"/>
  <c r="AT87" i="13"/>
  <c r="AT86" i="13"/>
  <c r="AT84" i="13"/>
  <c r="AT83" i="13"/>
  <c r="AT82" i="13"/>
  <c r="AT81" i="13"/>
  <c r="AT79" i="13"/>
  <c r="AT78" i="13"/>
  <c r="AT77" i="13"/>
  <c r="AT76" i="13"/>
  <c r="AT75" i="13"/>
  <c r="AT74" i="13"/>
  <c r="AT73" i="13"/>
  <c r="AQ147" i="13"/>
  <c r="AQ146" i="13"/>
  <c r="AQ145" i="13"/>
  <c r="AQ144" i="13"/>
  <c r="AQ143" i="13"/>
  <c r="AQ142" i="13"/>
  <c r="AQ139" i="13"/>
  <c r="AQ138" i="13"/>
  <c r="AQ137" i="13"/>
  <c r="AQ136" i="13"/>
  <c r="AQ135" i="13"/>
  <c r="AQ131" i="13"/>
  <c r="AQ130" i="13"/>
  <c r="AQ129" i="13"/>
  <c r="AQ128" i="13"/>
  <c r="AQ127" i="13"/>
  <c r="AQ125" i="13"/>
  <c r="AQ124" i="13"/>
  <c r="AQ123" i="13"/>
  <c r="AQ122" i="13"/>
  <c r="AQ120" i="13"/>
  <c r="AQ119" i="13"/>
  <c r="AQ118" i="13"/>
  <c r="AQ117" i="13"/>
  <c r="AQ116" i="13"/>
  <c r="AQ115" i="13"/>
  <c r="AQ114" i="13"/>
  <c r="AQ106" i="13"/>
  <c r="AQ105" i="13"/>
  <c r="AQ104" i="13"/>
  <c r="AQ103" i="13"/>
  <c r="AQ102" i="13"/>
  <c r="AQ101" i="13"/>
  <c r="AQ98" i="13"/>
  <c r="AQ97" i="13"/>
  <c r="AQ96" i="13"/>
  <c r="AQ95" i="13"/>
  <c r="AQ94" i="13"/>
  <c r="AQ90" i="13"/>
  <c r="AQ89" i="13"/>
  <c r="AQ88" i="13"/>
  <c r="AQ87" i="13"/>
  <c r="AQ86" i="13"/>
  <c r="AQ84" i="13"/>
  <c r="AQ83" i="13"/>
  <c r="AQ82" i="13"/>
  <c r="AQ81" i="13"/>
  <c r="AQ79" i="13"/>
  <c r="AQ78" i="13"/>
  <c r="AQ77" i="13"/>
  <c r="AQ76" i="13"/>
  <c r="AQ75" i="13"/>
  <c r="AQ74" i="13"/>
  <c r="AQ73" i="13"/>
  <c r="AO147" i="13"/>
  <c r="AO146" i="13"/>
  <c r="AO145" i="13"/>
  <c r="AO144" i="13"/>
  <c r="AO143" i="13"/>
  <c r="AO142" i="13"/>
  <c r="AO139" i="13"/>
  <c r="AO138" i="13"/>
  <c r="AO137" i="13"/>
  <c r="AO136" i="13"/>
  <c r="AO135" i="13"/>
  <c r="AO131" i="13"/>
  <c r="AO130" i="13"/>
  <c r="AO129" i="13"/>
  <c r="AO128" i="13"/>
  <c r="AO127" i="13"/>
  <c r="AO125" i="13"/>
  <c r="AO124" i="13"/>
  <c r="AO123" i="13"/>
  <c r="AO122" i="13"/>
  <c r="AO120" i="13"/>
  <c r="AO119" i="13"/>
  <c r="AO118" i="13"/>
  <c r="AO117" i="13"/>
  <c r="AO116" i="13"/>
  <c r="AO115" i="13"/>
  <c r="AO114" i="13"/>
  <c r="AO106" i="13"/>
  <c r="AO105" i="13"/>
  <c r="AO104" i="13"/>
  <c r="AO103" i="13"/>
  <c r="AO102" i="13"/>
  <c r="AO101" i="13"/>
  <c r="AO98" i="13"/>
  <c r="AO97" i="13"/>
  <c r="AO96" i="13"/>
  <c r="AO95" i="13"/>
  <c r="AO94" i="13"/>
  <c r="AO90" i="13"/>
  <c r="AO89" i="13"/>
  <c r="AO88" i="13"/>
  <c r="AO87" i="13"/>
  <c r="AO86" i="13"/>
  <c r="AO92" i="13" s="1"/>
  <c r="AO84" i="13"/>
  <c r="AO83" i="13"/>
  <c r="AO82" i="13"/>
  <c r="AO81" i="13"/>
  <c r="AO79" i="13"/>
  <c r="AO78" i="13"/>
  <c r="AO77" i="13"/>
  <c r="AO76" i="13"/>
  <c r="AO75" i="13"/>
  <c r="AO74" i="13"/>
  <c r="AO73" i="13"/>
  <c r="AT92" i="13" l="1"/>
  <c r="AV92" i="13"/>
  <c r="AZ60" i="13"/>
  <c r="AU132" i="13"/>
  <c r="AV31" i="13"/>
  <c r="AQ92" i="13"/>
  <c r="AT46" i="13"/>
  <c r="AX44" i="13"/>
  <c r="AZ92" i="13"/>
  <c r="AQ39" i="13"/>
  <c r="AW92" i="13"/>
  <c r="BA92" i="13"/>
  <c r="AT55" i="13"/>
  <c r="AW44" i="13"/>
  <c r="AY132" i="13"/>
  <c r="AX92" i="13"/>
  <c r="AM132" i="13"/>
  <c r="AS132" i="13"/>
  <c r="BA41" i="13"/>
  <c r="AH64" i="13"/>
  <c r="AM91" i="13"/>
  <c r="AS91" i="13"/>
  <c r="AU91" i="13"/>
  <c r="AY91" i="13"/>
  <c r="AO31" i="13"/>
  <c r="AO58" i="13"/>
  <c r="AH42" i="13"/>
  <c r="AZ41" i="13"/>
  <c r="AZ43" i="13"/>
  <c r="AZ31" i="13"/>
  <c r="AQ35" i="13"/>
  <c r="BA38" i="13"/>
  <c r="BA52" i="13"/>
  <c r="AT35" i="13"/>
  <c r="AT62" i="13"/>
  <c r="AV43" i="13"/>
  <c r="AW52" i="13"/>
  <c r="AX33" i="13"/>
  <c r="AX60" i="13"/>
  <c r="AO45" i="13"/>
  <c r="AQ54" i="13"/>
  <c r="AQ40" i="13"/>
  <c r="AT59" i="13"/>
  <c r="AX30" i="13"/>
  <c r="AZ45" i="13"/>
  <c r="AO43" i="13"/>
  <c r="AQ52" i="13"/>
  <c r="AT33" i="13"/>
  <c r="AT60" i="13"/>
  <c r="AV40" i="13"/>
  <c r="AW47" i="13"/>
  <c r="AX31" i="13"/>
  <c r="AX58" i="13"/>
  <c r="AO44" i="13"/>
  <c r="AQ53" i="13"/>
  <c r="AT34" i="13"/>
  <c r="AT61" i="13"/>
  <c r="AV41" i="13"/>
  <c r="AW51" i="13"/>
  <c r="AX32" i="13"/>
  <c r="AX59" i="13"/>
  <c r="AZ52" i="13"/>
  <c r="AQ38" i="13"/>
  <c r="AO46" i="13"/>
  <c r="AQ30" i="13"/>
  <c r="AQ55" i="13"/>
  <c r="AT36" i="13"/>
  <c r="AT63" i="13"/>
  <c r="AV44" i="13"/>
  <c r="AW53" i="13"/>
  <c r="AX34" i="13"/>
  <c r="AX61" i="13"/>
  <c r="AZ39" i="13"/>
  <c r="AZ53" i="13"/>
  <c r="AW36" i="13"/>
  <c r="BA59" i="13"/>
  <c r="AV45" i="13"/>
  <c r="BA53" i="13"/>
  <c r="AO59" i="13"/>
  <c r="AV30" i="13"/>
  <c r="AT38" i="13"/>
  <c r="AO51" i="13"/>
  <c r="AQ32" i="13"/>
  <c r="AQ59" i="13"/>
  <c r="AT39" i="13"/>
  <c r="AV46" i="13"/>
  <c r="AW30" i="13"/>
  <c r="AW55" i="13"/>
  <c r="AX36" i="13"/>
  <c r="AX63" i="13"/>
  <c r="BA31" i="13"/>
  <c r="AZ59" i="13"/>
  <c r="BA43" i="13"/>
  <c r="AV55" i="13"/>
  <c r="AW59" i="13"/>
  <c r="AT44" i="13"/>
  <c r="AO34" i="13"/>
  <c r="AO61" i="13"/>
  <c r="AV59" i="13"/>
  <c r="AY59" i="13" s="1"/>
  <c r="BA33" i="13"/>
  <c r="BA45" i="13"/>
  <c r="BA60" i="13"/>
  <c r="BA36" i="13"/>
  <c r="BA63" i="13"/>
  <c r="AO63" i="13"/>
  <c r="AQ44" i="13"/>
  <c r="AV34" i="13"/>
  <c r="BA61" i="13"/>
  <c r="AV36" i="13"/>
  <c r="AV63" i="13"/>
  <c r="AW54" i="13"/>
  <c r="AX35" i="13"/>
  <c r="AX62" i="13"/>
  <c r="BA35" i="13"/>
  <c r="BA47" i="13"/>
  <c r="BA62" i="13"/>
  <c r="AX54" i="13"/>
  <c r="AZ36" i="13"/>
  <c r="AZ51" i="13"/>
  <c r="AZ63" i="13"/>
  <c r="AZ40" i="13"/>
  <c r="AZ54" i="13"/>
  <c r="BA34" i="13"/>
  <c r="AQ45" i="13"/>
  <c r="AQ58" i="13"/>
  <c r="AT30" i="13"/>
  <c r="AQ51" i="13"/>
  <c r="AT40" i="13"/>
  <c r="AV39" i="13"/>
  <c r="AX38" i="13"/>
  <c r="AO53" i="13"/>
  <c r="AQ34" i="13"/>
  <c r="AQ61" i="13"/>
  <c r="AW32" i="13"/>
  <c r="AT52" i="13"/>
  <c r="AZ46" i="13"/>
  <c r="AZ35" i="13"/>
  <c r="AQ31" i="13"/>
  <c r="AV52" i="13"/>
  <c r="AW33" i="13"/>
  <c r="AW60" i="13"/>
  <c r="AX40" i="13"/>
  <c r="BA46" i="13"/>
  <c r="AX52" i="13"/>
  <c r="AZ62" i="13"/>
  <c r="AO40" i="13"/>
  <c r="AQ36" i="13"/>
  <c r="AQ63" i="13"/>
  <c r="AW34" i="13"/>
  <c r="AX41" i="13"/>
  <c r="AW40" i="13"/>
  <c r="AZ34" i="13"/>
  <c r="AZ47" i="13"/>
  <c r="AO47" i="13"/>
  <c r="AQ46" i="13"/>
  <c r="AT31" i="13"/>
  <c r="AV38" i="13"/>
  <c r="AO52" i="13"/>
  <c r="AQ60" i="13"/>
  <c r="AV47" i="13"/>
  <c r="AW31" i="13"/>
  <c r="AW46" i="13"/>
  <c r="AO30" i="13"/>
  <c r="AT45" i="13"/>
  <c r="AV54" i="13"/>
  <c r="AW35" i="13"/>
  <c r="AW62" i="13"/>
  <c r="AX43" i="13"/>
  <c r="AV33" i="13"/>
  <c r="AO32" i="13"/>
  <c r="AW63" i="13"/>
  <c r="AZ32" i="13"/>
  <c r="AV60" i="13"/>
  <c r="AX47" i="13"/>
  <c r="AZ61" i="13"/>
  <c r="AO33" i="13"/>
  <c r="AO60" i="13"/>
  <c r="AT47" i="13"/>
  <c r="AV58" i="13"/>
  <c r="AW38" i="13"/>
  <c r="AX45" i="13"/>
  <c r="BA32" i="13"/>
  <c r="AZ55" i="13"/>
  <c r="AQ62" i="13"/>
  <c r="AO55" i="13"/>
  <c r="AV53" i="13"/>
  <c r="AW61" i="13"/>
  <c r="BA58" i="13"/>
  <c r="BA40" i="13"/>
  <c r="AW58" i="13"/>
  <c r="BA55" i="13"/>
  <c r="AZ38" i="13"/>
  <c r="AQ33" i="13"/>
  <c r="AZ30" i="13"/>
  <c r="AV51" i="13"/>
  <c r="BA30" i="13"/>
  <c r="AO54" i="13"/>
  <c r="AT43" i="13"/>
  <c r="BA54" i="13"/>
  <c r="AT41" i="13"/>
  <c r="AX39" i="13"/>
  <c r="AZ58" i="13"/>
  <c r="AO41" i="13"/>
  <c r="AT32" i="13"/>
  <c r="AX55" i="13"/>
  <c r="BA51" i="13"/>
  <c r="AH57" i="13"/>
  <c r="AQ41" i="13"/>
  <c r="AT51" i="13"/>
  <c r="AW39" i="13"/>
  <c r="AX46" i="13"/>
  <c r="AO35" i="13"/>
  <c r="AO62" i="13"/>
  <c r="AQ43" i="13"/>
  <c r="AT53" i="13"/>
  <c r="AW41" i="13"/>
  <c r="AH49" i="13"/>
  <c r="AO38" i="13"/>
  <c r="AV35" i="13"/>
  <c r="AV62" i="13"/>
  <c r="AO39" i="13"/>
  <c r="AX53" i="13"/>
  <c r="AT58" i="13"/>
  <c r="AW45" i="13"/>
  <c r="AH37" i="13"/>
  <c r="BA39" i="13"/>
  <c r="AO36" i="13"/>
  <c r="AX51" i="13"/>
  <c r="AW43" i="13"/>
  <c r="AZ44" i="13"/>
  <c r="AV32" i="13"/>
  <c r="AV61" i="13"/>
  <c r="AT54" i="13"/>
  <c r="AQ47" i="13"/>
  <c r="BA44" i="13"/>
  <c r="AZ33" i="13"/>
  <c r="AY44" i="13" l="1"/>
  <c r="AS39" i="13"/>
  <c r="AY31" i="13"/>
  <c r="AS58" i="13"/>
  <c r="AH50" i="13"/>
  <c r="AH65" i="13" s="1"/>
  <c r="AH66" i="13" s="1"/>
  <c r="AY46" i="13"/>
  <c r="AS31" i="13"/>
  <c r="AS30" i="13"/>
  <c r="AS45" i="13"/>
  <c r="AY55" i="13"/>
  <c r="AS33" i="13"/>
  <c r="AY45" i="13"/>
  <c r="AY40" i="13"/>
  <c r="AY38" i="13"/>
  <c r="AX42" i="13"/>
  <c r="AS40" i="13"/>
  <c r="AY30" i="13"/>
  <c r="AS38" i="13"/>
  <c r="AQ64" i="13"/>
  <c r="AY53" i="13"/>
  <c r="AZ42" i="13"/>
  <c r="AY54" i="13"/>
  <c r="AS32" i="13"/>
  <c r="AY35" i="13"/>
  <c r="AS51" i="13"/>
  <c r="AY52" i="13"/>
  <c r="AS59" i="13"/>
  <c r="AS52" i="13"/>
  <c r="AV42" i="13"/>
  <c r="AZ64" i="13"/>
  <c r="AS46" i="13"/>
  <c r="AY36" i="13"/>
  <c r="AY32" i="13"/>
  <c r="AS61" i="13"/>
  <c r="AX64" i="13"/>
  <c r="AY58" i="13"/>
  <c r="AS34" i="13"/>
  <c r="AX37" i="13"/>
  <c r="AY63" i="13"/>
  <c r="AS53" i="13"/>
  <c r="AY51" i="13"/>
  <c r="AY41" i="13"/>
  <c r="AQ57" i="13"/>
  <c r="BA64" i="13"/>
  <c r="AY33" i="13"/>
  <c r="AY34" i="13"/>
  <c r="AT37" i="13"/>
  <c r="AS63" i="13"/>
  <c r="AT42" i="13"/>
  <c r="AY62" i="13"/>
  <c r="AY47" i="13"/>
  <c r="AS55" i="13"/>
  <c r="AS44" i="13"/>
  <c r="AS36" i="13"/>
  <c r="AS62" i="13"/>
  <c r="AZ57" i="13"/>
  <c r="AY60" i="13"/>
  <c r="AW57" i="13"/>
  <c r="BA42" i="13"/>
  <c r="AO64" i="13"/>
  <c r="AO57" i="13"/>
  <c r="BA37" i="13"/>
  <c r="AS60" i="13"/>
  <c r="AS47" i="13"/>
  <c r="AW37" i="13"/>
  <c r="AY61" i="13"/>
  <c r="AQ37" i="13"/>
  <c r="BA57" i="13"/>
  <c r="AZ37" i="13"/>
  <c r="AV37" i="13"/>
  <c r="AV57" i="13"/>
  <c r="AS54" i="13"/>
  <c r="AO37" i="13"/>
  <c r="AW64" i="13"/>
  <c r="AS41" i="13"/>
  <c r="AV64" i="13"/>
  <c r="AQ42" i="13"/>
  <c r="AX57" i="13"/>
  <c r="AT57" i="13"/>
  <c r="AS35" i="13"/>
  <c r="AO42" i="13"/>
  <c r="AY39" i="13"/>
  <c r="AW42" i="13"/>
  <c r="AT64" i="13"/>
  <c r="AS43" i="13"/>
  <c r="AY43" i="13"/>
  <c r="AS64" i="13" l="1"/>
  <c r="AS57" i="13"/>
  <c r="AY57" i="13"/>
  <c r="AY37" i="13"/>
  <c r="AS37" i="13"/>
  <c r="AY42" i="13"/>
  <c r="AY64" i="13"/>
  <c r="AS42" i="13"/>
  <c r="AN147" i="13" l="1"/>
  <c r="AN146" i="13"/>
  <c r="AN145" i="13"/>
  <c r="AN144" i="13"/>
  <c r="AN143" i="13"/>
  <c r="AN142" i="13"/>
  <c r="AN139" i="13"/>
  <c r="AN138" i="13"/>
  <c r="AN137" i="13"/>
  <c r="AN136" i="13"/>
  <c r="AN135" i="13"/>
  <c r="AN131" i="13"/>
  <c r="AN130" i="13"/>
  <c r="AN129" i="13"/>
  <c r="AN128" i="13"/>
  <c r="AN127" i="13"/>
  <c r="AN125" i="13"/>
  <c r="AN124" i="13"/>
  <c r="AN123" i="13"/>
  <c r="AN122" i="13"/>
  <c r="AN120" i="13"/>
  <c r="AN119" i="13"/>
  <c r="AN118" i="13"/>
  <c r="AN117" i="13"/>
  <c r="AN116" i="13"/>
  <c r="AN115" i="13"/>
  <c r="AN114" i="13"/>
  <c r="AN106" i="13"/>
  <c r="AN63" i="13" s="1"/>
  <c r="AN105" i="13"/>
  <c r="AN62" i="13" s="1"/>
  <c r="AN104" i="13"/>
  <c r="AN61" i="13" s="1"/>
  <c r="AN103" i="13"/>
  <c r="AN60" i="13" s="1"/>
  <c r="AN102" i="13"/>
  <c r="AN101" i="13"/>
  <c r="AN58" i="13" s="1"/>
  <c r="AN98" i="13"/>
  <c r="AN97" i="13"/>
  <c r="AN54" i="13" s="1"/>
  <c r="AN96" i="13"/>
  <c r="AN53" i="13" s="1"/>
  <c r="AN95" i="13"/>
  <c r="AN52" i="13" s="1"/>
  <c r="AN94" i="13"/>
  <c r="AN51" i="13" s="1"/>
  <c r="AN90" i="13"/>
  <c r="AN47" i="13" s="1"/>
  <c r="AN89" i="13"/>
  <c r="AN88" i="13"/>
  <c r="AN87" i="13"/>
  <c r="AN86" i="13"/>
  <c r="AN84" i="13"/>
  <c r="AN83" i="13"/>
  <c r="AN82" i="13"/>
  <c r="AN81" i="13"/>
  <c r="AN38" i="13" s="1"/>
  <c r="AN79" i="13"/>
  <c r="AN36" i="13" s="1"/>
  <c r="AN78" i="13"/>
  <c r="AN77" i="13"/>
  <c r="AN34" i="13" s="1"/>
  <c r="AN76" i="13"/>
  <c r="AN33" i="13" s="1"/>
  <c r="AN75" i="13"/>
  <c r="AN74" i="13"/>
  <c r="AN31" i="13" s="1"/>
  <c r="AN73" i="13"/>
  <c r="AN30" i="13" s="1"/>
  <c r="AL147" i="13"/>
  <c r="AL146" i="13"/>
  <c r="AL145" i="13"/>
  <c r="AL144" i="13"/>
  <c r="AU144" i="13" s="1"/>
  <c r="AL143" i="13"/>
  <c r="AL142" i="13"/>
  <c r="AL139" i="13"/>
  <c r="AU139" i="13" s="1"/>
  <c r="AL138" i="13"/>
  <c r="AL137" i="13"/>
  <c r="AL136" i="13"/>
  <c r="AU136" i="13" s="1"/>
  <c r="AL135" i="13"/>
  <c r="AU135" i="13" s="1"/>
  <c r="AL131" i="13"/>
  <c r="AL130" i="13"/>
  <c r="AL129" i="13"/>
  <c r="AL128" i="13"/>
  <c r="AL127" i="13"/>
  <c r="AU127" i="13" s="1"/>
  <c r="AL125" i="13"/>
  <c r="AL124" i="13"/>
  <c r="AL123" i="13"/>
  <c r="AU123" i="13" s="1"/>
  <c r="AL122" i="13"/>
  <c r="AL126" i="13" s="1"/>
  <c r="AL120" i="13"/>
  <c r="AL119" i="13"/>
  <c r="AL118" i="13"/>
  <c r="AU118" i="13" s="1"/>
  <c r="AL117" i="13"/>
  <c r="AL116" i="13"/>
  <c r="AL115" i="13"/>
  <c r="AL114" i="13"/>
  <c r="AU114" i="13" s="1"/>
  <c r="AL106" i="13"/>
  <c r="AL105" i="13"/>
  <c r="AL104" i="13"/>
  <c r="AL103" i="13"/>
  <c r="AL102" i="13"/>
  <c r="AL101" i="13"/>
  <c r="AL58" i="13" s="1"/>
  <c r="AL98" i="13"/>
  <c r="AL97" i="13"/>
  <c r="AL54" i="13" s="1"/>
  <c r="AL96" i="13"/>
  <c r="AL53" i="13" s="1"/>
  <c r="AL95" i="13"/>
  <c r="AL52" i="13" s="1"/>
  <c r="AL94" i="13"/>
  <c r="AL90" i="13"/>
  <c r="AL47" i="13" s="1"/>
  <c r="AL89" i="13"/>
  <c r="AL88" i="13"/>
  <c r="AL87" i="13"/>
  <c r="AL44" i="13" s="1"/>
  <c r="AL86" i="13"/>
  <c r="AL84" i="13"/>
  <c r="AL83" i="13"/>
  <c r="AL40" i="13" s="1"/>
  <c r="AL82" i="13"/>
  <c r="AL81" i="13"/>
  <c r="AL79" i="13"/>
  <c r="AL78" i="13"/>
  <c r="AL77" i="13"/>
  <c r="AL76" i="13"/>
  <c r="AL75" i="13"/>
  <c r="AL74" i="13"/>
  <c r="AL31" i="13" s="1"/>
  <c r="AL73" i="13"/>
  <c r="AL30" i="13" s="1"/>
  <c r="AJ106" i="13"/>
  <c r="AJ105" i="13"/>
  <c r="AJ104" i="13"/>
  <c r="AJ103" i="13"/>
  <c r="AJ102" i="13"/>
  <c r="AJ101" i="13"/>
  <c r="AJ98" i="13"/>
  <c r="AJ97" i="13"/>
  <c r="AJ96" i="13"/>
  <c r="AJ95" i="13"/>
  <c r="AJ52" i="13" s="1"/>
  <c r="AJ94" i="13"/>
  <c r="AJ90" i="13"/>
  <c r="AJ89" i="13"/>
  <c r="AJ88" i="13"/>
  <c r="AJ87" i="13"/>
  <c r="AJ86" i="13"/>
  <c r="AJ84" i="13"/>
  <c r="AJ83" i="13"/>
  <c r="AJ82" i="13"/>
  <c r="AJ81" i="13"/>
  <c r="AJ79" i="13"/>
  <c r="AJ78" i="13"/>
  <c r="AJ77" i="13"/>
  <c r="AJ76" i="13"/>
  <c r="AJ75" i="13"/>
  <c r="AJ74" i="13"/>
  <c r="AJ73" i="13"/>
  <c r="AI147" i="13"/>
  <c r="AI146" i="13"/>
  <c r="AI145" i="13"/>
  <c r="AI144" i="13"/>
  <c r="AI143" i="13"/>
  <c r="AI142" i="13"/>
  <c r="AI139" i="13"/>
  <c r="AI138" i="13"/>
  <c r="AI137" i="13"/>
  <c r="AM137" i="13" s="1"/>
  <c r="AI136" i="13"/>
  <c r="AI135" i="13"/>
  <c r="AI131" i="13"/>
  <c r="AI130" i="13"/>
  <c r="AI129" i="13"/>
  <c r="AI128" i="13"/>
  <c r="AI127" i="13"/>
  <c r="AI125" i="13"/>
  <c r="AI124" i="13"/>
  <c r="AI123" i="13"/>
  <c r="AI122" i="13"/>
  <c r="AI120" i="13"/>
  <c r="AI119" i="13"/>
  <c r="AI118" i="13"/>
  <c r="AI117" i="13"/>
  <c r="AI116" i="13"/>
  <c r="AI115" i="13"/>
  <c r="AI114" i="13"/>
  <c r="AI106" i="13"/>
  <c r="AI105" i="13"/>
  <c r="AI104" i="13"/>
  <c r="AI103" i="13"/>
  <c r="AI102" i="13"/>
  <c r="AI101" i="13"/>
  <c r="AI58" i="13" s="1"/>
  <c r="AI98" i="13"/>
  <c r="AI97" i="13"/>
  <c r="AI54" i="13" s="1"/>
  <c r="AI96" i="13"/>
  <c r="AI53" i="13" s="1"/>
  <c r="AI95" i="13"/>
  <c r="AI94" i="13"/>
  <c r="AI90" i="13"/>
  <c r="AI47" i="13" s="1"/>
  <c r="AI89" i="13"/>
  <c r="AI46" i="13" s="1"/>
  <c r="AI88" i="13"/>
  <c r="AI45" i="13" s="1"/>
  <c r="AI87" i="13"/>
  <c r="AI86" i="13"/>
  <c r="AI84" i="13"/>
  <c r="AI41" i="13" s="1"/>
  <c r="AI83" i="13"/>
  <c r="AI82" i="13"/>
  <c r="AI81" i="13"/>
  <c r="AI79" i="13"/>
  <c r="AI78" i="13"/>
  <c r="AI77" i="13"/>
  <c r="AI76" i="13"/>
  <c r="AI75" i="13"/>
  <c r="AI32" i="13" s="1"/>
  <c r="AI74" i="13"/>
  <c r="AI31" i="13" s="1"/>
  <c r="AI73" i="13"/>
  <c r="AI30" i="13" s="1"/>
  <c r="AG147" i="13"/>
  <c r="AG146" i="13"/>
  <c r="AG145" i="13"/>
  <c r="AG144" i="13"/>
  <c r="AG143" i="13"/>
  <c r="AG142" i="13"/>
  <c r="AG139" i="13"/>
  <c r="AG138" i="13"/>
  <c r="AG137" i="13"/>
  <c r="AG136" i="13"/>
  <c r="AG135" i="13"/>
  <c r="AG131" i="13"/>
  <c r="AG130" i="13"/>
  <c r="AG129" i="13"/>
  <c r="AG128" i="13"/>
  <c r="AG127" i="13"/>
  <c r="AG125" i="13"/>
  <c r="AG124" i="13"/>
  <c r="AG123" i="13"/>
  <c r="AG122" i="13"/>
  <c r="AG120" i="13"/>
  <c r="AG119" i="13"/>
  <c r="AG118" i="13"/>
  <c r="AG117" i="13"/>
  <c r="AG116" i="13"/>
  <c r="AG115" i="13"/>
  <c r="AG106" i="13"/>
  <c r="AG63" i="13" s="1"/>
  <c r="AG105" i="13"/>
  <c r="AG62" i="13" s="1"/>
  <c r="AG104" i="13"/>
  <c r="AG61" i="13" s="1"/>
  <c r="AG103" i="13"/>
  <c r="AG60" i="13" s="1"/>
  <c r="AG102" i="13"/>
  <c r="AG101" i="13"/>
  <c r="AG98" i="13"/>
  <c r="AG97" i="13"/>
  <c r="AG96" i="13"/>
  <c r="AG95" i="13"/>
  <c r="AG94" i="13"/>
  <c r="AG51" i="13" s="1"/>
  <c r="AG90" i="13"/>
  <c r="AG89" i="13"/>
  <c r="AG88" i="13"/>
  <c r="AG45" i="13" s="1"/>
  <c r="AG87" i="13"/>
  <c r="AG44" i="13" s="1"/>
  <c r="AG86" i="13"/>
  <c r="AG84" i="13"/>
  <c r="AG83" i="13"/>
  <c r="AG40" i="13" s="1"/>
  <c r="AG82" i="13"/>
  <c r="AG39" i="13" s="1"/>
  <c r="AG81" i="13"/>
  <c r="AG38" i="13" s="1"/>
  <c r="AG79" i="13"/>
  <c r="AG36" i="13" s="1"/>
  <c r="AG78" i="13"/>
  <c r="AG35" i="13" s="1"/>
  <c r="AG77" i="13"/>
  <c r="AG34" i="13" s="1"/>
  <c r="AG76" i="13"/>
  <c r="AG33" i="13" s="1"/>
  <c r="AG75" i="13"/>
  <c r="AG74" i="13"/>
  <c r="AG114" i="13"/>
  <c r="AG73" i="13"/>
  <c r="G147" i="13"/>
  <c r="G146" i="13"/>
  <c r="G142" i="13"/>
  <c r="G139" i="13"/>
  <c r="G138" i="13"/>
  <c r="G137" i="13"/>
  <c r="G136" i="13"/>
  <c r="G131" i="13"/>
  <c r="G130" i="13"/>
  <c r="G127" i="13"/>
  <c r="G124" i="13"/>
  <c r="G123" i="13"/>
  <c r="G120" i="13"/>
  <c r="G119" i="13"/>
  <c r="G117" i="13"/>
  <c r="G106" i="13"/>
  <c r="G105" i="13"/>
  <c r="G98" i="13"/>
  <c r="G97" i="13"/>
  <c r="G86" i="13"/>
  <c r="G83" i="13"/>
  <c r="G82" i="13"/>
  <c r="G79" i="13"/>
  <c r="G78" i="13"/>
  <c r="CL36" i="13"/>
  <c r="CL35" i="13"/>
  <c r="CL34" i="13"/>
  <c r="CL63" i="13"/>
  <c r="CL62" i="13"/>
  <c r="CL61" i="13"/>
  <c r="CL60" i="13"/>
  <c r="CL55" i="13"/>
  <c r="CL54" i="13"/>
  <c r="CL53" i="13"/>
  <c r="CL52" i="13"/>
  <c r="CL47" i="13"/>
  <c r="CL46" i="13"/>
  <c r="CL45" i="13"/>
  <c r="CL44" i="13"/>
  <c r="CL43" i="13"/>
  <c r="CL41" i="13"/>
  <c r="CL40" i="13"/>
  <c r="CL39" i="13"/>
  <c r="CL38" i="13"/>
  <c r="CL33" i="13"/>
  <c r="CL31" i="13"/>
  <c r="CL59" i="13"/>
  <c r="CL32" i="13"/>
  <c r="AZ148" i="13"/>
  <c r="AZ15" i="13" s="1"/>
  <c r="AW148" i="13"/>
  <c r="AV148" i="13"/>
  <c r="AV15" i="13" s="1"/>
  <c r="AO148" i="13"/>
  <c r="AO15" i="13" s="1"/>
  <c r="AK147" i="13"/>
  <c r="AK63" i="13" s="1"/>
  <c r="AJ147" i="13"/>
  <c r="AY146" i="13"/>
  <c r="AK146" i="13"/>
  <c r="AK62" i="13" s="1"/>
  <c r="AJ146" i="13"/>
  <c r="AY145" i="13"/>
  <c r="AK145" i="13"/>
  <c r="AK61" i="13" s="1"/>
  <c r="AJ145" i="13"/>
  <c r="AY144" i="13"/>
  <c r="AS144" i="13"/>
  <c r="AK144" i="13"/>
  <c r="AK60" i="13" s="1"/>
  <c r="AJ144" i="13"/>
  <c r="AY143" i="13"/>
  <c r="AS143" i="13"/>
  <c r="AK143" i="13"/>
  <c r="AK59" i="13" s="1"/>
  <c r="AJ143" i="13"/>
  <c r="AX148" i="13"/>
  <c r="AX15" i="13" s="1"/>
  <c r="AY142" i="13"/>
  <c r="AK142" i="13"/>
  <c r="AK58" i="13" s="1"/>
  <c r="AJ142" i="13"/>
  <c r="AH141" i="13"/>
  <c r="AH14" i="13" s="1"/>
  <c r="AY139" i="13"/>
  <c r="AS139" i="13"/>
  <c r="AK139" i="13"/>
  <c r="AJ139" i="13"/>
  <c r="AS138" i="13"/>
  <c r="AK138" i="13"/>
  <c r="AK54" i="13" s="1"/>
  <c r="AJ138" i="13"/>
  <c r="AY137" i="13"/>
  <c r="AT141" i="13"/>
  <c r="AT14" i="13" s="1"/>
  <c r="AS137" i="13"/>
  <c r="AK137" i="13"/>
  <c r="AK53" i="13" s="1"/>
  <c r="AJ137" i="13"/>
  <c r="AY136" i="13"/>
  <c r="AK136" i="13"/>
  <c r="AK52" i="13" s="1"/>
  <c r="AJ136" i="13"/>
  <c r="AK135" i="13"/>
  <c r="AK51" i="13" s="1"/>
  <c r="AJ135" i="13"/>
  <c r="AQ133" i="13"/>
  <c r="AQ48" i="13" s="1"/>
  <c r="AY131" i="13"/>
  <c r="AK131" i="13"/>
  <c r="AK47" i="13" s="1"/>
  <c r="AJ131" i="13"/>
  <c r="AY130" i="13"/>
  <c r="AK130" i="13"/>
  <c r="AK46" i="13" s="1"/>
  <c r="AJ130" i="13"/>
  <c r="BA133" i="13"/>
  <c r="BA48" i="13" s="1"/>
  <c r="BA49" i="13" s="1"/>
  <c r="BA50" i="13" s="1"/>
  <c r="BA65" i="13" s="1"/>
  <c r="BA66" i="13" s="1"/>
  <c r="AK129" i="13"/>
  <c r="AK45" i="13" s="1"/>
  <c r="AJ129" i="13"/>
  <c r="AH133" i="13"/>
  <c r="AH48" i="13" s="1"/>
  <c r="AY128" i="13"/>
  <c r="AS128" i="13"/>
  <c r="AK128" i="13"/>
  <c r="AK44" i="13" s="1"/>
  <c r="AJ128" i="13"/>
  <c r="AY127" i="13"/>
  <c r="AT133" i="13"/>
  <c r="AT48" i="13" s="1"/>
  <c r="AT49" i="13" s="1"/>
  <c r="AT50" i="13" s="1"/>
  <c r="AT65" i="13" s="1"/>
  <c r="AT66" i="13" s="1"/>
  <c r="AO133" i="13"/>
  <c r="AO48" i="13" s="1"/>
  <c r="AK127" i="13"/>
  <c r="AK43" i="13" s="1"/>
  <c r="AJ127" i="13"/>
  <c r="AX126" i="13"/>
  <c r="AS125" i="13"/>
  <c r="AK125" i="13"/>
  <c r="AK41" i="13" s="1"/>
  <c r="AJ125" i="13"/>
  <c r="AK124" i="13"/>
  <c r="AK40" i="13" s="1"/>
  <c r="AJ124" i="13"/>
  <c r="AZ126" i="13"/>
  <c r="AY123" i="13"/>
  <c r="AK123" i="13"/>
  <c r="AK39" i="13" s="1"/>
  <c r="AJ123" i="13"/>
  <c r="AT126" i="13"/>
  <c r="AK122" i="13"/>
  <c r="AK38" i="13" s="1"/>
  <c r="AJ122" i="13"/>
  <c r="BA121" i="13"/>
  <c r="BA12" i="13" s="1"/>
  <c r="AZ121" i="13"/>
  <c r="AZ12" i="13" s="1"/>
  <c r="AO121" i="13"/>
  <c r="AO12" i="13" s="1"/>
  <c r="AS120" i="13"/>
  <c r="AK120" i="13"/>
  <c r="AK36" i="13" s="1"/>
  <c r="AJ120" i="13"/>
  <c r="AY119" i="13"/>
  <c r="AS119" i="13"/>
  <c r="AK119" i="13"/>
  <c r="AJ119" i="13"/>
  <c r="AY118" i="13"/>
  <c r="AS118" i="13"/>
  <c r="AK118" i="13"/>
  <c r="AK34" i="13" s="1"/>
  <c r="AJ118" i="13"/>
  <c r="AY117" i="13"/>
  <c r="AK117" i="13"/>
  <c r="AK33" i="13" s="1"/>
  <c r="AJ117" i="13"/>
  <c r="AY116" i="13"/>
  <c r="AK116" i="13"/>
  <c r="AK32" i="13" s="1"/>
  <c r="AJ116" i="13"/>
  <c r="AY115" i="13"/>
  <c r="AX121" i="13"/>
  <c r="AX12" i="13" s="1"/>
  <c r="AK115" i="13"/>
  <c r="AK31" i="13" s="1"/>
  <c r="AW121" i="13"/>
  <c r="AW12" i="13" s="1"/>
  <c r="AV121" i="13"/>
  <c r="AV12" i="13" s="1"/>
  <c r="AK114" i="13"/>
  <c r="AK30" i="13" s="1"/>
  <c r="AJ114" i="13"/>
  <c r="AT107" i="13"/>
  <c r="AT10" i="13" s="1"/>
  <c r="AK107" i="13"/>
  <c r="AK10" i="13" s="1"/>
  <c r="AU106" i="13"/>
  <c r="AU105" i="13"/>
  <c r="AY104" i="13"/>
  <c r="AS104" i="13"/>
  <c r="AY103" i="13"/>
  <c r="AY102" i="13"/>
  <c r="AZ107" i="13"/>
  <c r="AZ10" i="13" s="1"/>
  <c r="AY101" i="13"/>
  <c r="AS101" i="13"/>
  <c r="AH107" i="13"/>
  <c r="AH10" i="13" s="1"/>
  <c r="AY98" i="13"/>
  <c r="AX100" i="13"/>
  <c r="AS98" i="13"/>
  <c r="AZ100" i="13"/>
  <c r="AZ9" i="13" s="1"/>
  <c r="AY97" i="13"/>
  <c r="AS97" i="13"/>
  <c r="AO100" i="13"/>
  <c r="AO9" i="13" s="1"/>
  <c r="AS96" i="13"/>
  <c r="BA100" i="13"/>
  <c r="BA9" i="13" s="1"/>
  <c r="AS95" i="13"/>
  <c r="AY90" i="13"/>
  <c r="AK92" i="13"/>
  <c r="AY89" i="13"/>
  <c r="AY88" i="13"/>
  <c r="AS88" i="13"/>
  <c r="AS87" i="13"/>
  <c r="AY86" i="13"/>
  <c r="AT85" i="13"/>
  <c r="AH85" i="13"/>
  <c r="BA85" i="13"/>
  <c r="AY83" i="13"/>
  <c r="AS82" i="13"/>
  <c r="AK85" i="13"/>
  <c r="AZ85" i="13"/>
  <c r="AX85" i="13"/>
  <c r="BA80" i="13"/>
  <c r="BA7" i="13" s="1"/>
  <c r="AZ80" i="13"/>
  <c r="AZ7" i="13" s="1"/>
  <c r="AX80" i="13"/>
  <c r="AX7" i="13" s="1"/>
  <c r="AV80" i="13"/>
  <c r="AV7" i="13" s="1"/>
  <c r="AQ80" i="13"/>
  <c r="AY78" i="13"/>
  <c r="AS78" i="13"/>
  <c r="AY77" i="13"/>
  <c r="AY76" i="13"/>
  <c r="AY75" i="13"/>
  <c r="AS75" i="13"/>
  <c r="AS74" i="13"/>
  <c r="AY73" i="13"/>
  <c r="AS73" i="13"/>
  <c r="AJ51" i="13" l="1"/>
  <c r="AJ55" i="13"/>
  <c r="AJ54" i="13"/>
  <c r="AJ32" i="13"/>
  <c r="AN141" i="13"/>
  <c r="AL55" i="13"/>
  <c r="AU55" i="13" s="1"/>
  <c r="AN55" i="13"/>
  <c r="AN57" i="13"/>
  <c r="AG41" i="13"/>
  <c r="AI52" i="13"/>
  <c r="AM52" i="13" s="1"/>
  <c r="AJ33" i="13"/>
  <c r="AL51" i="13"/>
  <c r="AL57" i="13" s="1"/>
  <c r="AN32" i="13"/>
  <c r="AN59" i="13"/>
  <c r="AG42" i="13"/>
  <c r="AN64" i="13"/>
  <c r="AI43" i="13"/>
  <c r="AI92" i="13"/>
  <c r="AL43" i="13"/>
  <c r="AM43" i="13" s="1"/>
  <c r="AL92" i="13"/>
  <c r="AG43" i="13"/>
  <c r="AG92" i="13"/>
  <c r="AJ92" i="13"/>
  <c r="AN92" i="13"/>
  <c r="AS48" i="13"/>
  <c r="AQ49" i="13"/>
  <c r="AO49" i="13"/>
  <c r="AO50" i="13" s="1"/>
  <c r="AO65" i="13" s="1"/>
  <c r="AO66" i="13" s="1"/>
  <c r="AO17" i="13" s="1"/>
  <c r="AJ58" i="13"/>
  <c r="AJ133" i="13"/>
  <c r="AJ48" i="13" s="1"/>
  <c r="AV22" i="13"/>
  <c r="AW22" i="13"/>
  <c r="AJ30" i="13"/>
  <c r="AN35" i="13"/>
  <c r="AX22" i="13"/>
  <c r="AJ59" i="13"/>
  <c r="CP36" i="13"/>
  <c r="AY19" i="13"/>
  <c r="AJ39" i="13"/>
  <c r="AJ126" i="13"/>
  <c r="AG47" i="13"/>
  <c r="AM136" i="13"/>
  <c r="AM135" i="13"/>
  <c r="AN148" i="13"/>
  <c r="AN15" i="13" s="1"/>
  <c r="AM125" i="13"/>
  <c r="AU90" i="13"/>
  <c r="AM146" i="13"/>
  <c r="AU95" i="13"/>
  <c r="CP63" i="13"/>
  <c r="AM53" i="13"/>
  <c r="AU53" i="13"/>
  <c r="AM98" i="13"/>
  <c r="AI55" i="13"/>
  <c r="AM55" i="13" s="1"/>
  <c r="AJ36" i="13"/>
  <c r="AJ63" i="13"/>
  <c r="AM54" i="13"/>
  <c r="AU54" i="13"/>
  <c r="AK126" i="13"/>
  <c r="AG46" i="13"/>
  <c r="AJ85" i="13"/>
  <c r="AJ38" i="13"/>
  <c r="AM30" i="13"/>
  <c r="AU30" i="13"/>
  <c r="AU40" i="13"/>
  <c r="AU89" i="13"/>
  <c r="AL46" i="13"/>
  <c r="AK121" i="13"/>
  <c r="AK12" i="13" s="1"/>
  <c r="AK35" i="13"/>
  <c r="AK37" i="13" s="1"/>
  <c r="AJ35" i="13"/>
  <c r="AJ62" i="13"/>
  <c r="AM58" i="13"/>
  <c r="AU58" i="13"/>
  <c r="AI60" i="13"/>
  <c r="AU75" i="13"/>
  <c r="AL32" i="13"/>
  <c r="AN39" i="13"/>
  <c r="AK64" i="13"/>
  <c r="AI34" i="13"/>
  <c r="AU76" i="13"/>
  <c r="AL33" i="13"/>
  <c r="AG53" i="13"/>
  <c r="AI35" i="13"/>
  <c r="AM105" i="13"/>
  <c r="AI62" i="13"/>
  <c r="AJ43" i="13"/>
  <c r="AU77" i="13"/>
  <c r="AL34" i="13"/>
  <c r="AL61" i="13"/>
  <c r="AN41" i="13"/>
  <c r="AG30" i="13"/>
  <c r="AG54" i="13"/>
  <c r="AI36" i="13"/>
  <c r="AI63" i="13"/>
  <c r="AJ44" i="13"/>
  <c r="AL35" i="13"/>
  <c r="AL62" i="13"/>
  <c r="AN43" i="13"/>
  <c r="AU44" i="13"/>
  <c r="AM94" i="13"/>
  <c r="AI51" i="13"/>
  <c r="AM51" i="13" s="1"/>
  <c r="AU52" i="13"/>
  <c r="AI61" i="13"/>
  <c r="AL60" i="13"/>
  <c r="AN40" i="13"/>
  <c r="AK42" i="13"/>
  <c r="AG55" i="13"/>
  <c r="AI38" i="13"/>
  <c r="AJ45" i="13"/>
  <c r="AL36" i="13"/>
  <c r="AL63" i="13"/>
  <c r="AN44" i="13"/>
  <c r="AM87" i="13"/>
  <c r="AI44" i="13"/>
  <c r="AM44" i="13" s="1"/>
  <c r="AJ53" i="13"/>
  <c r="AJ57" i="13" s="1"/>
  <c r="AM145" i="13"/>
  <c r="AU88" i="13"/>
  <c r="AL45" i="13"/>
  <c r="AM47" i="13"/>
  <c r="AU47" i="13"/>
  <c r="CP35" i="13"/>
  <c r="AJ34" i="13"/>
  <c r="AM102" i="13"/>
  <c r="AI59" i="13"/>
  <c r="AM31" i="13"/>
  <c r="AU31" i="13"/>
  <c r="AK49" i="13"/>
  <c r="AU102" i="13"/>
  <c r="AL59" i="13"/>
  <c r="CP34" i="13"/>
  <c r="AG31" i="13"/>
  <c r="AG58" i="13"/>
  <c r="AI39" i="13"/>
  <c r="AJ46" i="13"/>
  <c r="AL38" i="13"/>
  <c r="AN45" i="13"/>
  <c r="AU84" i="13"/>
  <c r="AL41" i="13"/>
  <c r="AY21" i="13"/>
  <c r="AJ60" i="13"/>
  <c r="AJ61" i="13"/>
  <c r="AK141" i="13"/>
  <c r="AK14" i="13" s="1"/>
  <c r="AK55" i="13"/>
  <c r="AK57" i="13" s="1"/>
  <c r="AK133" i="13"/>
  <c r="AK48" i="13" s="1"/>
  <c r="AI33" i="13"/>
  <c r="AJ40" i="13"/>
  <c r="AJ141" i="13"/>
  <c r="AJ14" i="13" s="1"/>
  <c r="AG52" i="13"/>
  <c r="AJ41" i="13"/>
  <c r="CP31" i="13"/>
  <c r="AY20" i="13"/>
  <c r="AG32" i="13"/>
  <c r="AG59" i="13"/>
  <c r="AI40" i="13"/>
  <c r="AM40" i="13" s="1"/>
  <c r="AJ47" i="13"/>
  <c r="AU82" i="13"/>
  <c r="AL39" i="13"/>
  <c r="AN46" i="13"/>
  <c r="AN126" i="13"/>
  <c r="AN100" i="13"/>
  <c r="AN9" i="13" s="1"/>
  <c r="AM77" i="13"/>
  <c r="AX93" i="13"/>
  <c r="AX8" i="13" s="1"/>
  <c r="AY121" i="13"/>
  <c r="AY12" i="13" s="1"/>
  <c r="AN80" i="13"/>
  <c r="AN7" i="13" s="1"/>
  <c r="AL107" i="13"/>
  <c r="AL10" i="13" s="1"/>
  <c r="AL141" i="13"/>
  <c r="AU141" i="13" s="1"/>
  <c r="AU14" i="13" s="1"/>
  <c r="AU96" i="13"/>
  <c r="AU98" i="13"/>
  <c r="AU104" i="13"/>
  <c r="AL85" i="13"/>
  <c r="AU85" i="13" s="1"/>
  <c r="AM116" i="13"/>
  <c r="AM90" i="13"/>
  <c r="AM128" i="13"/>
  <c r="AU125" i="13"/>
  <c r="AM129" i="13"/>
  <c r="AM89" i="13"/>
  <c r="AU143" i="13"/>
  <c r="AU145" i="13"/>
  <c r="AU138" i="13"/>
  <c r="AU129" i="13"/>
  <c r="AU128" i="13"/>
  <c r="AU126" i="13"/>
  <c r="AU122" i="13"/>
  <c r="AU124" i="13"/>
  <c r="AM123" i="13"/>
  <c r="AM118" i="13"/>
  <c r="AU120" i="13"/>
  <c r="AU116" i="13"/>
  <c r="AM115" i="13"/>
  <c r="AM114" i="13"/>
  <c r="AM103" i="13"/>
  <c r="AU103" i="13"/>
  <c r="AU97" i="13"/>
  <c r="AM97" i="13"/>
  <c r="AM88" i="13"/>
  <c r="AU87" i="13"/>
  <c r="AU86" i="13"/>
  <c r="AU83" i="13"/>
  <c r="AU81" i="13"/>
  <c r="AM81" i="13"/>
  <c r="AU74" i="13"/>
  <c r="AM73" i="13"/>
  <c r="AK93" i="13"/>
  <c r="AK8" i="13" s="1"/>
  <c r="AI133" i="13"/>
  <c r="AI48" i="13" s="1"/>
  <c r="AI85" i="13"/>
  <c r="AM96" i="13"/>
  <c r="AJ107" i="13"/>
  <c r="AJ10" i="13" s="1"/>
  <c r="AM130" i="13"/>
  <c r="AM82" i="13"/>
  <c r="AM95" i="13"/>
  <c r="AM144" i="13"/>
  <c r="AM147" i="13"/>
  <c r="AM84" i="13"/>
  <c r="AM138" i="13"/>
  <c r="AM139" i="13"/>
  <c r="AM117" i="13"/>
  <c r="AM119" i="13"/>
  <c r="AM83" i="13"/>
  <c r="AM76" i="13"/>
  <c r="AM79" i="13"/>
  <c r="AM75" i="13"/>
  <c r="AM74" i="13"/>
  <c r="AG133" i="13"/>
  <c r="AG48" i="13" s="1"/>
  <c r="AG148" i="13"/>
  <c r="AG15" i="13" s="1"/>
  <c r="AG80" i="13"/>
  <c r="AG7" i="13" s="1"/>
  <c r="CP32" i="13"/>
  <c r="CR42" i="13"/>
  <c r="CQ37" i="13"/>
  <c r="CM64" i="13"/>
  <c r="CP53" i="13"/>
  <c r="CP41" i="13"/>
  <c r="CP52" i="13"/>
  <c r="CO42" i="13"/>
  <c r="CQ42" i="13"/>
  <c r="CK64" i="13"/>
  <c r="CL64" i="13" s="1"/>
  <c r="AU21" i="13" s="1"/>
  <c r="CQ49" i="13"/>
  <c r="CP47" i="13"/>
  <c r="CP59" i="13"/>
  <c r="CP46" i="13"/>
  <c r="CN64" i="13"/>
  <c r="CP44" i="13"/>
  <c r="CP58" i="13"/>
  <c r="CP33" i="13"/>
  <c r="CN37" i="13"/>
  <c r="CQ57" i="13"/>
  <c r="CQ64" i="13"/>
  <c r="CR57" i="13"/>
  <c r="CR64" i="13"/>
  <c r="CR49" i="13"/>
  <c r="CP40" i="13"/>
  <c r="CK37" i="13"/>
  <c r="CL37" i="13" s="1"/>
  <c r="AU18" i="13" s="1"/>
  <c r="CK57" i="13"/>
  <c r="CL57" i="13" s="1"/>
  <c r="AU20" i="13" s="1"/>
  <c r="CP62" i="13"/>
  <c r="CM42" i="13"/>
  <c r="CP54" i="13"/>
  <c r="CM49" i="13"/>
  <c r="CR37" i="13"/>
  <c r="CP61" i="13"/>
  <c r="CM57" i="13"/>
  <c r="CN42" i="13"/>
  <c r="CP45" i="13"/>
  <c r="CP51" i="13"/>
  <c r="CO64" i="13"/>
  <c r="CO57" i="13"/>
  <c r="CP39" i="13"/>
  <c r="CP55" i="13"/>
  <c r="CP60" i="13"/>
  <c r="CN49" i="13"/>
  <c r="CM37" i="13"/>
  <c r="CO37" i="13"/>
  <c r="CO49" i="13"/>
  <c r="CL30" i="13"/>
  <c r="CL51" i="13"/>
  <c r="CK49" i="13"/>
  <c r="CP38" i="13"/>
  <c r="CP43" i="13"/>
  <c r="CL58" i="13"/>
  <c r="CK42" i="13"/>
  <c r="CL42" i="13" s="1"/>
  <c r="CN57" i="13"/>
  <c r="CP30" i="13"/>
  <c r="AH17" i="13"/>
  <c r="AY96" i="13"/>
  <c r="AS122" i="13"/>
  <c r="AS123" i="13"/>
  <c r="AS124" i="13"/>
  <c r="AY125" i="13"/>
  <c r="AS146" i="13"/>
  <c r="AS147" i="13"/>
  <c r="AS94" i="13"/>
  <c r="AQ100" i="13"/>
  <c r="AT100" i="13"/>
  <c r="AU94" i="13"/>
  <c r="AI107" i="13"/>
  <c r="AM104" i="13"/>
  <c r="AM127" i="13"/>
  <c r="AS133" i="13"/>
  <c r="AS84" i="13"/>
  <c r="AI121" i="13"/>
  <c r="AI12" i="13" s="1"/>
  <c r="AT93" i="13"/>
  <c r="AY122" i="13"/>
  <c r="AV126" i="13"/>
  <c r="AY124" i="13"/>
  <c r="AW126" i="13"/>
  <c r="AO126" i="13"/>
  <c r="AQ7" i="13"/>
  <c r="AG85" i="13"/>
  <c r="AK80" i="13"/>
  <c r="AK7" i="13" s="1"/>
  <c r="AO141" i="13"/>
  <c r="AU137" i="13"/>
  <c r="AQ148" i="13"/>
  <c r="AX9" i="13"/>
  <c r="AU101" i="13"/>
  <c r="AM101" i="13"/>
  <c r="AS117" i="13"/>
  <c r="AT80" i="13"/>
  <c r="AT7" i="13" s="1"/>
  <c r="AU73" i="13"/>
  <c r="AY82" i="13"/>
  <c r="AL133" i="13"/>
  <c r="AN14" i="13"/>
  <c r="AG100" i="13"/>
  <c r="AH100" i="13"/>
  <c r="AS136" i="13"/>
  <c r="AO80" i="13"/>
  <c r="AM106" i="13"/>
  <c r="AV85" i="13"/>
  <c r="AV93" i="13" s="1"/>
  <c r="AV8" i="13" s="1"/>
  <c r="AQ126" i="13"/>
  <c r="AT134" i="13"/>
  <c r="AM131" i="13"/>
  <c r="AS142" i="13"/>
  <c r="AW85" i="13"/>
  <c r="AY81" i="13"/>
  <c r="AY18" i="13"/>
  <c r="AT22" i="13"/>
  <c r="AM78" i="13"/>
  <c r="AV141" i="13"/>
  <c r="AX141" i="13"/>
  <c r="AW15" i="13"/>
  <c r="AY148" i="13"/>
  <c r="AY15" i="13" s="1"/>
  <c r="AY138" i="13"/>
  <c r="AZ22" i="13"/>
  <c r="AG121" i="13"/>
  <c r="AG12" i="13" s="1"/>
  <c r="AZ93" i="13"/>
  <c r="AZ8" i="13" s="1"/>
  <c r="BA93" i="13"/>
  <c r="BA8" i="13" s="1"/>
  <c r="AH121" i="13"/>
  <c r="AH12" i="13" s="1"/>
  <c r="AY95" i="13"/>
  <c r="AV107" i="13"/>
  <c r="AV10" i="13" s="1"/>
  <c r="AS135" i="13"/>
  <c r="AQ141" i="13"/>
  <c r="AS79" i="13"/>
  <c r="AV100" i="13"/>
  <c r="AW107" i="13"/>
  <c r="AM120" i="13"/>
  <c r="AT121" i="13"/>
  <c r="AW133" i="13"/>
  <c r="AW48" i="13" s="1"/>
  <c r="AU79" i="13"/>
  <c r="AY94" i="13"/>
  <c r="AX107" i="13"/>
  <c r="AX10" i="13" s="1"/>
  <c r="AS106" i="13"/>
  <c r="BA126" i="13"/>
  <c r="BA134" i="13" s="1"/>
  <c r="BA13" i="13" s="1"/>
  <c r="AX133" i="13"/>
  <c r="AS105" i="13"/>
  <c r="AU131" i="13"/>
  <c r="BA22" i="13"/>
  <c r="AS76" i="13"/>
  <c r="AU78" i="13"/>
  <c r="AS145" i="13"/>
  <c r="AY147" i="13"/>
  <c r="AS131" i="13"/>
  <c r="AW141" i="13"/>
  <c r="AY135" i="13"/>
  <c r="AH80" i="13"/>
  <c r="AH7" i="13" s="1"/>
  <c r="AS130" i="13"/>
  <c r="BA141" i="13"/>
  <c r="AH148" i="13"/>
  <c r="AH15" i="13" s="1"/>
  <c r="AM143" i="13"/>
  <c r="AU146" i="13"/>
  <c r="AZ133" i="13"/>
  <c r="AU147" i="13"/>
  <c r="AW100" i="13"/>
  <c r="AI80" i="13"/>
  <c r="AI7" i="13" s="1"/>
  <c r="AN85" i="13"/>
  <c r="AM86" i="13"/>
  <c r="AU130" i="13"/>
  <c r="AI148" i="13"/>
  <c r="AI15" i="13" s="1"/>
  <c r="AY79" i="13"/>
  <c r="AH92" i="13"/>
  <c r="AH93" i="13" s="1"/>
  <c r="AH8" i="13" s="1"/>
  <c r="AS77" i="13"/>
  <c r="BA107" i="13"/>
  <c r="BA10" i="13" s="1"/>
  <c r="AS83" i="13"/>
  <c r="AJ80" i="13"/>
  <c r="AJ7" i="13" s="1"/>
  <c r="AO85" i="13"/>
  <c r="AY84" i="13"/>
  <c r="AY114" i="13"/>
  <c r="AJ148" i="13"/>
  <c r="AJ15" i="13" s="1"/>
  <c r="AY87" i="13"/>
  <c r="AG107" i="13"/>
  <c r="AG10" i="13" s="1"/>
  <c r="AU119" i="13"/>
  <c r="AS129" i="13"/>
  <c r="AK148" i="13"/>
  <c r="AK15" i="13" s="1"/>
  <c r="AL80" i="13"/>
  <c r="AS81" i="13"/>
  <c r="AQ85" i="13"/>
  <c r="AQ93" i="13" s="1"/>
  <c r="AM142" i="13"/>
  <c r="AL148" i="13"/>
  <c r="AW80" i="13"/>
  <c r="AQ107" i="13"/>
  <c r="AI141" i="13"/>
  <c r="AL121" i="13"/>
  <c r="AZ141" i="13"/>
  <c r="AI100" i="13"/>
  <c r="AN107" i="13"/>
  <c r="AN10" i="13" s="1"/>
  <c r="AN121" i="13"/>
  <c r="AN12" i="13" s="1"/>
  <c r="AG126" i="13"/>
  <c r="AN133" i="13"/>
  <c r="AN48" i="13" s="1"/>
  <c r="AG141" i="13"/>
  <c r="AT148" i="13"/>
  <c r="AS89" i="13"/>
  <c r="AS90" i="13"/>
  <c r="AL100" i="13"/>
  <c r="AO107" i="13"/>
  <c r="AS116" i="13"/>
  <c r="AU117" i="13"/>
  <c r="AY120" i="13"/>
  <c r="AH126" i="13"/>
  <c r="AH134" i="13" s="1"/>
  <c r="AU142" i="13"/>
  <c r="AS115" i="13"/>
  <c r="AI126" i="13"/>
  <c r="AM126" i="13" s="1"/>
  <c r="AM122" i="13"/>
  <c r="AY74" i="13"/>
  <c r="AS102" i="13"/>
  <c r="AS103" i="13"/>
  <c r="AS114" i="13"/>
  <c r="AQ121" i="13"/>
  <c r="AS127" i="13"/>
  <c r="AS86" i="13"/>
  <c r="AJ100" i="13"/>
  <c r="AU115" i="13"/>
  <c r="AJ22" i="13"/>
  <c r="AG22" i="13" s="1"/>
  <c r="AK100" i="13"/>
  <c r="AY106" i="13"/>
  <c r="AY105" i="13"/>
  <c r="AM124" i="13"/>
  <c r="AV133" i="13"/>
  <c r="AV48" i="13" s="1"/>
  <c r="AV49" i="13" s="1"/>
  <c r="AV50" i="13" s="1"/>
  <c r="AV65" i="13" s="1"/>
  <c r="AV66" i="13" s="1"/>
  <c r="AY129" i="13"/>
  <c r="BA148" i="13"/>
  <c r="BA15" i="13" s="1"/>
  <c r="CG66" i="13"/>
  <c r="CF66" i="13"/>
  <c r="CE66" i="13"/>
  <c r="AS21" i="13" l="1"/>
  <c r="AS18" i="13"/>
  <c r="AM92" i="13"/>
  <c r="AY22" i="13"/>
  <c r="AU51" i="13"/>
  <c r="AN37" i="13"/>
  <c r="AU43" i="13"/>
  <c r="AG49" i="13"/>
  <c r="AJ134" i="13"/>
  <c r="AJ13" i="13" s="1"/>
  <c r="AI49" i="13"/>
  <c r="AY48" i="13"/>
  <c r="AW49" i="13"/>
  <c r="AU133" i="13"/>
  <c r="AL48" i="13"/>
  <c r="AN49" i="13"/>
  <c r="AG50" i="13"/>
  <c r="AZ134" i="13"/>
  <c r="AZ13" i="13" s="1"/>
  <c r="AZ48" i="13"/>
  <c r="AZ49" i="13" s="1"/>
  <c r="AZ50" i="13" s="1"/>
  <c r="AZ65" i="13" s="1"/>
  <c r="AZ66" i="13" s="1"/>
  <c r="AZ17" i="13" s="1"/>
  <c r="AZ23" i="13" s="1"/>
  <c r="AS49" i="13"/>
  <c r="AQ50" i="13"/>
  <c r="AJ49" i="13"/>
  <c r="AX134" i="13"/>
  <c r="AX13" i="13" s="1"/>
  <c r="AX48" i="13"/>
  <c r="AX49" i="13" s="1"/>
  <c r="AX50" i="13" s="1"/>
  <c r="AX65" i="13" s="1"/>
  <c r="AX66" i="13" s="1"/>
  <c r="AX17" i="13" s="1"/>
  <c r="AX23" i="13" s="1"/>
  <c r="AL14" i="13"/>
  <c r="AK50" i="13"/>
  <c r="AK65" i="13" s="1"/>
  <c r="AK66" i="13" s="1"/>
  <c r="AK17" i="13" s="1"/>
  <c r="CM50" i="13"/>
  <c r="CM65" i="13" s="1"/>
  <c r="CM66" i="13" s="1"/>
  <c r="CQ50" i="13"/>
  <c r="AI64" i="13"/>
  <c r="AK134" i="13"/>
  <c r="AK13" i="13" s="1"/>
  <c r="AX108" i="13"/>
  <c r="AY126" i="13"/>
  <c r="AN42" i="13"/>
  <c r="AU107" i="13"/>
  <c r="AU10" i="13" s="1"/>
  <c r="AI42" i="13"/>
  <c r="AJ93" i="13"/>
  <c r="AJ8" i="13" s="1"/>
  <c r="AJ64" i="13"/>
  <c r="AG57" i="13"/>
  <c r="AG37" i="13"/>
  <c r="AM141" i="13"/>
  <c r="AM14" i="13" s="1"/>
  <c r="AI37" i="13"/>
  <c r="AU36" i="13"/>
  <c r="AM36" i="13"/>
  <c r="AN134" i="13"/>
  <c r="AN13" i="13" s="1"/>
  <c r="CR50" i="13"/>
  <c r="CR65" i="13" s="1"/>
  <c r="CR66" i="13" s="1"/>
  <c r="AL93" i="13"/>
  <c r="AL8" i="13" s="1"/>
  <c r="AM41" i="13"/>
  <c r="AU41" i="13"/>
  <c r="AM46" i="13"/>
  <c r="AU46" i="13"/>
  <c r="AI57" i="13"/>
  <c r="AM57" i="13" s="1"/>
  <c r="AN93" i="13"/>
  <c r="AN8" i="13" s="1"/>
  <c r="AM60" i="13"/>
  <c r="AU60" i="13"/>
  <c r="AM39" i="13"/>
  <c r="AU39" i="13"/>
  <c r="AT149" i="13"/>
  <c r="AT150" i="13" s="1"/>
  <c r="AM33" i="13"/>
  <c r="AU33" i="13"/>
  <c r="AU57" i="13"/>
  <c r="AM63" i="13"/>
  <c r="AU63" i="13"/>
  <c r="AM61" i="13"/>
  <c r="AU61" i="13"/>
  <c r="AL64" i="13"/>
  <c r="AG64" i="13"/>
  <c r="AM34" i="13"/>
  <c r="AU34" i="13"/>
  <c r="AM38" i="13"/>
  <c r="AL42" i="13"/>
  <c r="AU38" i="13"/>
  <c r="AM45" i="13"/>
  <c r="AU45" i="13"/>
  <c r="AM62" i="13"/>
  <c r="AU62" i="13"/>
  <c r="CO50" i="13"/>
  <c r="CO65" i="13" s="1"/>
  <c r="CO66" i="13" s="1"/>
  <c r="AM59" i="13"/>
  <c r="AU59" i="13"/>
  <c r="AM35" i="13"/>
  <c r="AU35" i="13"/>
  <c r="AL37" i="13"/>
  <c r="CP64" i="13"/>
  <c r="AM32" i="13"/>
  <c r="AU32" i="13"/>
  <c r="AJ42" i="13"/>
  <c r="AU92" i="13"/>
  <c r="AM85" i="13"/>
  <c r="BA108" i="13"/>
  <c r="BA109" i="13" s="1"/>
  <c r="BA11" i="13" s="1"/>
  <c r="AZ108" i="13"/>
  <c r="AZ109" i="13" s="1"/>
  <c r="AZ11" i="13" s="1"/>
  <c r="AV134" i="13"/>
  <c r="AV13" i="13" s="1"/>
  <c r="AI134" i="13"/>
  <c r="AI13" i="13" s="1"/>
  <c r="AG93" i="13"/>
  <c r="AG8" i="13" s="1"/>
  <c r="AG134" i="13"/>
  <c r="AG13" i="13" s="1"/>
  <c r="BA17" i="13"/>
  <c r="BA23" i="13" s="1"/>
  <c r="CP37" i="13"/>
  <c r="CN50" i="13"/>
  <c r="CN65" i="13" s="1"/>
  <c r="CP49" i="13"/>
  <c r="AO22" i="13"/>
  <c r="CP42" i="13"/>
  <c r="CK50" i="13"/>
  <c r="CL49" i="13"/>
  <c r="CP57" i="13"/>
  <c r="AH13" i="13"/>
  <c r="AH149" i="13"/>
  <c r="AH150" i="13" s="1"/>
  <c r="AH16" i="13" s="1"/>
  <c r="AO93" i="13"/>
  <c r="AS93" i="13" s="1"/>
  <c r="AS8" i="13" s="1"/>
  <c r="AS92" i="13"/>
  <c r="AI93" i="13"/>
  <c r="AI108" i="13" s="1"/>
  <c r="AI109" i="13" s="1"/>
  <c r="AI11" i="13" s="1"/>
  <c r="AO7" i="13"/>
  <c r="AZ14" i="13"/>
  <c r="AG9" i="13"/>
  <c r="AO14" i="13"/>
  <c r="AM121" i="13"/>
  <c r="AM12" i="13" s="1"/>
  <c r="AL12" i="13"/>
  <c r="AM100" i="13"/>
  <c r="AM9" i="13" s="1"/>
  <c r="AL9" i="13"/>
  <c r="AU121" i="13"/>
  <c r="AU12" i="13" s="1"/>
  <c r="AT12" i="13"/>
  <c r="AQ8" i="13"/>
  <c r="AS141" i="13"/>
  <c r="AS14" i="13" s="1"/>
  <c r="AQ14" i="13"/>
  <c r="AS126" i="13"/>
  <c r="AS148" i="13"/>
  <c r="AS15" i="13" s="1"/>
  <c r="AQ15" i="13"/>
  <c r="AU100" i="13"/>
  <c r="AU9" i="13" s="1"/>
  <c r="AT9" i="13"/>
  <c r="AT108" i="13"/>
  <c r="AI9" i="13"/>
  <c r="AH9" i="13"/>
  <c r="AH108" i="13"/>
  <c r="AH109" i="13" s="1"/>
  <c r="AH11" i="13" s="1"/>
  <c r="AS121" i="13"/>
  <c r="AS12" i="13" s="1"/>
  <c r="AQ12" i="13"/>
  <c r="AI14" i="13"/>
  <c r="AY92" i="13"/>
  <c r="AW93" i="13"/>
  <c r="AO10" i="13"/>
  <c r="AY133" i="13"/>
  <c r="AW134" i="13"/>
  <c r="AW149" i="13" s="1"/>
  <c r="AV14" i="13"/>
  <c r="AT8" i="13"/>
  <c r="AK9" i="13"/>
  <c r="AK108" i="13"/>
  <c r="AK109" i="13" s="1"/>
  <c r="AK11" i="13" s="1"/>
  <c r="AL15" i="13"/>
  <c r="AM148" i="13"/>
  <c r="AM15" i="13" s="1"/>
  <c r="AU80" i="13"/>
  <c r="AU7" i="13" s="1"/>
  <c r="AL7" i="13"/>
  <c r="AM80" i="13"/>
  <c r="AM7" i="13" s="1"/>
  <c r="AQ10" i="13"/>
  <c r="AS107" i="13"/>
  <c r="AS10" i="13" s="1"/>
  <c r="AL134" i="13"/>
  <c r="AU134" i="13" s="1"/>
  <c r="AU13" i="13" s="1"/>
  <c r="AM133" i="13"/>
  <c r="AW7" i="13"/>
  <c r="AY80" i="13"/>
  <c r="AY7" i="13" s="1"/>
  <c r="AX14" i="13"/>
  <c r="AQ134" i="13"/>
  <c r="AW10" i="13"/>
  <c r="AY107" i="13"/>
  <c r="AY10" i="13" s="1"/>
  <c r="AS85" i="13"/>
  <c r="AV108" i="13"/>
  <c r="AV109" i="13" s="1"/>
  <c r="AV11" i="13" s="1"/>
  <c r="AV9" i="13"/>
  <c r="AX109" i="13"/>
  <c r="AX11" i="13" s="1"/>
  <c r="AJ9" i="13"/>
  <c r="AT13" i="13"/>
  <c r="AT15" i="13"/>
  <c r="AU148" i="13"/>
  <c r="AU15" i="13" s="1"/>
  <c r="BA149" i="13"/>
  <c r="BA150" i="13" s="1"/>
  <c r="BA16" i="13" s="1"/>
  <c r="BA14" i="13"/>
  <c r="AY85" i="13"/>
  <c r="AI10" i="13"/>
  <c r="AM107" i="13"/>
  <c r="AM10" i="13" s="1"/>
  <c r="AW14" i="13"/>
  <c r="AY141" i="13"/>
  <c r="AY14" i="13" s="1"/>
  <c r="AV17" i="13"/>
  <c r="AV23" i="13" s="1"/>
  <c r="AO134" i="13"/>
  <c r="AO149" i="13" s="1"/>
  <c r="AQ9" i="13"/>
  <c r="AQ108" i="13"/>
  <c r="AS100" i="13"/>
  <c r="AS9" i="13" s="1"/>
  <c r="AY100" i="13"/>
  <c r="AY9" i="13" s="1"/>
  <c r="AW9" i="13"/>
  <c r="AG14" i="13"/>
  <c r="AS80" i="13"/>
  <c r="AS7" i="13" s="1"/>
  <c r="CI57" i="13"/>
  <c r="CI49" i="13"/>
  <c r="CI64" i="13"/>
  <c r="CI42" i="13"/>
  <c r="CI37" i="13"/>
  <c r="CJ64" i="13"/>
  <c r="CJ57" i="13"/>
  <c r="CJ37" i="13"/>
  <c r="CJ42" i="13"/>
  <c r="CH64" i="13"/>
  <c r="CJ49" i="13"/>
  <c r="AS19" i="13" l="1"/>
  <c r="AX149" i="13"/>
  <c r="AX150" i="13" s="1"/>
  <c r="AX16" i="13" s="1"/>
  <c r="AZ149" i="13"/>
  <c r="AZ150" i="13" s="1"/>
  <c r="AZ16" i="13" s="1"/>
  <c r="AQ22" i="13"/>
  <c r="AS22" i="13" s="1"/>
  <c r="CQ65" i="13"/>
  <c r="CQ66" i="13" s="1"/>
  <c r="AQ65" i="13"/>
  <c r="AS50" i="13"/>
  <c r="AU48" i="13"/>
  <c r="AM48" i="13"/>
  <c r="AY49" i="13"/>
  <c r="AW50" i="13"/>
  <c r="AJ108" i="13"/>
  <c r="AJ109" i="13" s="1"/>
  <c r="AJ11" i="13" s="1"/>
  <c r="AL49" i="13"/>
  <c r="AL50" i="13" s="1"/>
  <c r="AI50" i="13"/>
  <c r="AI65" i="13" s="1"/>
  <c r="AI66" i="13" s="1"/>
  <c r="AI17" i="13" s="1"/>
  <c r="CP50" i="13"/>
  <c r="AK149" i="13"/>
  <c r="AK150" i="13" s="1"/>
  <c r="AK16" i="13" s="1"/>
  <c r="AN50" i="13"/>
  <c r="AN65" i="13" s="1"/>
  <c r="AN66" i="13" s="1"/>
  <c r="AN17" i="13" s="1"/>
  <c r="AG65" i="13"/>
  <c r="AN149" i="13"/>
  <c r="AN150" i="13" s="1"/>
  <c r="AN16" i="13" s="1"/>
  <c r="AG66" i="13"/>
  <c r="AG17" i="13" s="1"/>
  <c r="AJ50" i="13"/>
  <c r="AN108" i="13"/>
  <c r="AN109" i="13" s="1"/>
  <c r="AN11" i="13" s="1"/>
  <c r="AU93" i="13"/>
  <c r="AU8" i="13" s="1"/>
  <c r="AM64" i="13"/>
  <c r="AU64" i="13"/>
  <c r="AV149" i="13"/>
  <c r="AV150" i="13" s="1"/>
  <c r="AV16" i="13" s="1"/>
  <c r="AU42" i="13"/>
  <c r="AM42" i="13"/>
  <c r="AU37" i="13"/>
  <c r="AM37" i="13"/>
  <c r="AL108" i="13"/>
  <c r="AU108" i="13" s="1"/>
  <c r="AS20" i="13"/>
  <c r="AG108" i="13"/>
  <c r="AG109" i="13" s="1"/>
  <c r="AG11" i="13" s="1"/>
  <c r="AI149" i="13"/>
  <c r="AI150" i="13" s="1"/>
  <c r="AI16" i="13" s="1"/>
  <c r="AG149" i="13"/>
  <c r="AG150" i="13" s="1"/>
  <c r="AG16" i="13" s="1"/>
  <c r="CN66" i="13"/>
  <c r="CP66" i="13" s="1"/>
  <c r="CP65" i="13"/>
  <c r="CL50" i="13"/>
  <c r="CK65" i="13"/>
  <c r="AQ109" i="13"/>
  <c r="AR132" i="13" s="1"/>
  <c r="AY93" i="13"/>
  <c r="AY8" i="13" s="1"/>
  <c r="AW8" i="13"/>
  <c r="AS134" i="13"/>
  <c r="AS13" i="13" s="1"/>
  <c r="AQ13" i="13"/>
  <c r="AW108" i="13"/>
  <c r="AQ149" i="13"/>
  <c r="AO150" i="13"/>
  <c r="AP134" i="13" s="1"/>
  <c r="AO13" i="13"/>
  <c r="AM134" i="13"/>
  <c r="AM13" i="13" s="1"/>
  <c r="AL13" i="13"/>
  <c r="AL149" i="13"/>
  <c r="AI8" i="13"/>
  <c r="AM93" i="13"/>
  <c r="AM8" i="13" s="1"/>
  <c r="AO8" i="13"/>
  <c r="AO108" i="13"/>
  <c r="AW150" i="13"/>
  <c r="AT16" i="13"/>
  <c r="AY134" i="13"/>
  <c r="AY13" i="13" s="1"/>
  <c r="AW13" i="13"/>
  <c r="AT109" i="13"/>
  <c r="CJ50" i="13"/>
  <c r="CJ65" i="13" s="1"/>
  <c r="CJ66" i="13" s="1"/>
  <c r="CH57" i="13"/>
  <c r="CI50" i="13"/>
  <c r="CI65" i="13" s="1"/>
  <c r="CI66" i="13" s="1"/>
  <c r="CH49" i="13"/>
  <c r="CH37" i="13"/>
  <c r="CH42" i="13"/>
  <c r="AU49" i="13" l="1"/>
  <c r="AM49" i="13"/>
  <c r="AR91" i="13"/>
  <c r="AR48" i="13"/>
  <c r="AY50" i="13"/>
  <c r="AW65" i="13"/>
  <c r="AR108" i="13"/>
  <c r="AQ66" i="13"/>
  <c r="AS66" i="13" s="1"/>
  <c r="AS65" i="13"/>
  <c r="AY149" i="13"/>
  <c r="AM50" i="13"/>
  <c r="AU50" i="13"/>
  <c r="AL65" i="13"/>
  <c r="AL109" i="13"/>
  <c r="AM109" i="13" s="1"/>
  <c r="AM11" i="13" s="1"/>
  <c r="AM108" i="13"/>
  <c r="AR38" i="13"/>
  <c r="AR35" i="13"/>
  <c r="AR39" i="13"/>
  <c r="AR51" i="13"/>
  <c r="AR31" i="13"/>
  <c r="AR52" i="13"/>
  <c r="AR53" i="13"/>
  <c r="AR54" i="13"/>
  <c r="AR55" i="13"/>
  <c r="AR64" i="13"/>
  <c r="AR43" i="13"/>
  <c r="AR44" i="13"/>
  <c r="AR45" i="13"/>
  <c r="AR46" i="13"/>
  <c r="AR47" i="13"/>
  <c r="AR40" i="13"/>
  <c r="AR32" i="13"/>
  <c r="AR58" i="13"/>
  <c r="AR61" i="13"/>
  <c r="AR33" i="13"/>
  <c r="AR59" i="13"/>
  <c r="AR60" i="13"/>
  <c r="AR36" i="13"/>
  <c r="AR62" i="13"/>
  <c r="AR34" i="13"/>
  <c r="AR63" i="13"/>
  <c r="AR30" i="13"/>
  <c r="AR42" i="13"/>
  <c r="AR37" i="13"/>
  <c r="AR41" i="13"/>
  <c r="AR57" i="13"/>
  <c r="AR49" i="13"/>
  <c r="AR50" i="13"/>
  <c r="AR65" i="13"/>
  <c r="CL65" i="13"/>
  <c r="CK66" i="13"/>
  <c r="CL66" i="13" s="1"/>
  <c r="AL22" i="13"/>
  <c r="AU22" i="13" s="1"/>
  <c r="AU19" i="13"/>
  <c r="AS149" i="13"/>
  <c r="AQ150" i="13"/>
  <c r="AR149" i="13"/>
  <c r="AO109" i="13"/>
  <c r="AP132" i="13" s="1"/>
  <c r="AY108" i="13"/>
  <c r="AW109" i="13"/>
  <c r="AP150" i="13"/>
  <c r="AO16" i="13"/>
  <c r="AP133" i="13"/>
  <c r="AP148" i="13"/>
  <c r="AP121" i="13"/>
  <c r="AP126" i="13"/>
  <c r="AP141" i="13"/>
  <c r="AR117" i="13"/>
  <c r="AR104" i="13"/>
  <c r="AR82" i="13"/>
  <c r="AR139" i="13"/>
  <c r="AR114" i="13"/>
  <c r="AR102" i="13"/>
  <c r="AR101" i="13"/>
  <c r="AR89" i="13"/>
  <c r="AR88" i="13"/>
  <c r="AR129" i="13"/>
  <c r="AR105" i="13"/>
  <c r="AR143" i="13"/>
  <c r="AR78" i="13"/>
  <c r="AR75" i="13"/>
  <c r="AR118" i="13"/>
  <c r="AR98" i="13"/>
  <c r="AR119" i="13"/>
  <c r="AR109" i="13"/>
  <c r="AR76" i="13"/>
  <c r="AR83" i="13"/>
  <c r="AR135" i="13"/>
  <c r="AR73" i="13"/>
  <c r="AR97" i="13"/>
  <c r="AQ11" i="13"/>
  <c r="AR125" i="13"/>
  <c r="AR96" i="13"/>
  <c r="AR74" i="13"/>
  <c r="AR130" i="13"/>
  <c r="AR95" i="13"/>
  <c r="AR120" i="13"/>
  <c r="AR84" i="13"/>
  <c r="AR106" i="13"/>
  <c r="AR131" i="13"/>
  <c r="AR138" i="13"/>
  <c r="AR124" i="13"/>
  <c r="AR79" i="13"/>
  <c r="AR81" i="13"/>
  <c r="AR115" i="13"/>
  <c r="AR128" i="13"/>
  <c r="AR123" i="13"/>
  <c r="AR77" i="13"/>
  <c r="AR147" i="13"/>
  <c r="AR90" i="13"/>
  <c r="AR94" i="13"/>
  <c r="AR87" i="13"/>
  <c r="AR122" i="13"/>
  <c r="AR142" i="13"/>
  <c r="AR137" i="13"/>
  <c r="AR136" i="13"/>
  <c r="AR92" i="13"/>
  <c r="AR144" i="13"/>
  <c r="AR80" i="13"/>
  <c r="AR146" i="13"/>
  <c r="AR86" i="13"/>
  <c r="AR127" i="13"/>
  <c r="AR116" i="13"/>
  <c r="AR145" i="13"/>
  <c r="AR103" i="13"/>
  <c r="AR107" i="13"/>
  <c r="AR93" i="13"/>
  <c r="AR100" i="13"/>
  <c r="AR85" i="13"/>
  <c r="AS108" i="13"/>
  <c r="AP149" i="13"/>
  <c r="AY150" i="13"/>
  <c r="AY16" i="13" s="1"/>
  <c r="AW16" i="13"/>
  <c r="AM149" i="13"/>
  <c r="AL150" i="13"/>
  <c r="AU149" i="13"/>
  <c r="AT11" i="13"/>
  <c r="CH50" i="13"/>
  <c r="CH65" i="13" s="1"/>
  <c r="CH66" i="13" s="1"/>
  <c r="AP91" i="13" l="1"/>
  <c r="AP48" i="13"/>
  <c r="AR66" i="13"/>
  <c r="AY65" i="13"/>
  <c r="AW66" i="13"/>
  <c r="AY66" i="13" s="1"/>
  <c r="AS109" i="13"/>
  <c r="AS11" i="13" s="1"/>
  <c r="AU109" i="13"/>
  <c r="AU11" i="13" s="1"/>
  <c r="AL11" i="13"/>
  <c r="AP108" i="13"/>
  <c r="AP61" i="13"/>
  <c r="AP51" i="13"/>
  <c r="AP53" i="13"/>
  <c r="AP54" i="13"/>
  <c r="AP33" i="13"/>
  <c r="AP41" i="13"/>
  <c r="AP52" i="13"/>
  <c r="AP59" i="13"/>
  <c r="AP58" i="13"/>
  <c r="AP60" i="13"/>
  <c r="AP63" i="13"/>
  <c r="AP31" i="13"/>
  <c r="AP44" i="13"/>
  <c r="AP43" i="13"/>
  <c r="AP55" i="13"/>
  <c r="AP30" i="13"/>
  <c r="AP32" i="13"/>
  <c r="AP34" i="13"/>
  <c r="AP45" i="13"/>
  <c r="AP46" i="13"/>
  <c r="AP40" i="13"/>
  <c r="AP47" i="13"/>
  <c r="AP37" i="13"/>
  <c r="AP64" i="13"/>
  <c r="AP49" i="13"/>
  <c r="AP38" i="13"/>
  <c r="AP36" i="13"/>
  <c r="AP57" i="13"/>
  <c r="AP62" i="13"/>
  <c r="AP39" i="13"/>
  <c r="AP35" i="13"/>
  <c r="AP42" i="13"/>
  <c r="AP50" i="13"/>
  <c r="AP65" i="13"/>
  <c r="AP66" i="13"/>
  <c r="AM65" i="13"/>
  <c r="AL66" i="13"/>
  <c r="AU65" i="13"/>
  <c r="AP16" i="13"/>
  <c r="AM150" i="13"/>
  <c r="AM16" i="13" s="1"/>
  <c r="AL16" i="13"/>
  <c r="AU150" i="13"/>
  <c r="AU16" i="13" s="1"/>
  <c r="AY17" i="13"/>
  <c r="AW17" i="13"/>
  <c r="AW23" i="13" s="1"/>
  <c r="AY23" i="13" s="1"/>
  <c r="AS17" i="13"/>
  <c r="AQ17" i="13"/>
  <c r="AR11" i="13" s="1"/>
  <c r="AY109" i="13"/>
  <c r="AY11" i="13" s="1"/>
  <c r="AW11" i="13"/>
  <c r="AP119" i="13"/>
  <c r="AP94" i="13"/>
  <c r="AO11" i="13"/>
  <c r="AP106" i="13"/>
  <c r="AP84" i="13"/>
  <c r="AP98" i="13"/>
  <c r="AP109" i="13"/>
  <c r="AP127" i="13"/>
  <c r="AP114" i="13"/>
  <c r="AP103" i="13"/>
  <c r="AP102" i="13"/>
  <c r="AP101" i="13"/>
  <c r="AP142" i="13"/>
  <c r="AP74" i="13"/>
  <c r="AP81" i="13"/>
  <c r="AP82" i="13"/>
  <c r="AP145" i="13"/>
  <c r="AP77" i="13"/>
  <c r="AP120" i="13"/>
  <c r="AP90" i="13"/>
  <c r="AP78" i="13"/>
  <c r="AP96" i="13"/>
  <c r="AP136" i="13"/>
  <c r="AP124" i="13"/>
  <c r="AP123" i="13"/>
  <c r="AP137" i="13"/>
  <c r="AP131" i="13"/>
  <c r="AP95" i="13"/>
  <c r="AP83" i="13"/>
  <c r="AP79" i="13"/>
  <c r="AP122" i="13"/>
  <c r="AP100" i="13"/>
  <c r="AP73" i="13"/>
  <c r="AP128" i="13"/>
  <c r="AP147" i="13"/>
  <c r="AP117" i="13"/>
  <c r="AP125" i="13"/>
  <c r="AP135" i="13"/>
  <c r="AP88" i="13"/>
  <c r="AP144" i="13"/>
  <c r="AP104" i="13"/>
  <c r="AP138" i="13"/>
  <c r="AP86" i="13"/>
  <c r="AP116" i="13"/>
  <c r="AP146" i="13"/>
  <c r="AP130" i="13"/>
  <c r="AP75" i="13"/>
  <c r="AP89" i="13"/>
  <c r="AP76" i="13"/>
  <c r="AP129" i="13"/>
  <c r="AP105" i="13"/>
  <c r="AP87" i="13"/>
  <c r="AP97" i="13"/>
  <c r="AP115" i="13"/>
  <c r="AP139" i="13"/>
  <c r="AP143" i="13"/>
  <c r="AP118" i="13"/>
  <c r="AP85" i="13"/>
  <c r="AP92" i="13"/>
  <c r="AP107" i="13"/>
  <c r="AP80" i="13"/>
  <c r="AP93" i="13"/>
  <c r="AR150" i="13"/>
  <c r="AS150" i="13"/>
  <c r="AS16" i="13" s="1"/>
  <c r="AQ16" i="13"/>
  <c r="AR133" i="13"/>
  <c r="AR148" i="13"/>
  <c r="AR141" i="13"/>
  <c r="AR121" i="13"/>
  <c r="AR126" i="13"/>
  <c r="AR134" i="13"/>
  <c r="AT17" i="13"/>
  <c r="AT23" i="13" s="1"/>
  <c r="AA147" i="13"/>
  <c r="Z147" i="13"/>
  <c r="X147" i="13"/>
  <c r="W147" i="13"/>
  <c r="T147" i="13"/>
  <c r="Q147" i="13"/>
  <c r="O147" i="13"/>
  <c r="N147" i="13"/>
  <c r="L147" i="13"/>
  <c r="K147" i="13"/>
  <c r="J147" i="13"/>
  <c r="I147" i="13"/>
  <c r="H147" i="13"/>
  <c r="AA146" i="13"/>
  <c r="Z146" i="13"/>
  <c r="X146" i="13"/>
  <c r="W146" i="13"/>
  <c r="T146" i="13"/>
  <c r="Q146" i="13"/>
  <c r="O146" i="13"/>
  <c r="N146" i="13"/>
  <c r="L146" i="13"/>
  <c r="K146" i="13"/>
  <c r="J146" i="13"/>
  <c r="I146" i="13"/>
  <c r="H146" i="13"/>
  <c r="AA145" i="13"/>
  <c r="Z145" i="13"/>
  <c r="X145" i="13"/>
  <c r="W145" i="13"/>
  <c r="T145" i="13"/>
  <c r="Q145" i="13"/>
  <c r="O145" i="13"/>
  <c r="N145" i="13"/>
  <c r="L145" i="13"/>
  <c r="K145" i="13"/>
  <c r="J145" i="13"/>
  <c r="I145" i="13"/>
  <c r="H145" i="13"/>
  <c r="AA144" i="13"/>
  <c r="Z144" i="13"/>
  <c r="X144" i="13"/>
  <c r="W144" i="13"/>
  <c r="T144" i="13"/>
  <c r="Q144" i="13"/>
  <c r="O144" i="13"/>
  <c r="N144" i="13"/>
  <c r="L144" i="13"/>
  <c r="K144" i="13"/>
  <c r="J144" i="13"/>
  <c r="I144" i="13"/>
  <c r="H144" i="13"/>
  <c r="AA143" i="13"/>
  <c r="Z143" i="13"/>
  <c r="X143" i="13"/>
  <c r="W143" i="13"/>
  <c r="T143" i="13"/>
  <c r="Q143" i="13"/>
  <c r="O143" i="13"/>
  <c r="N143" i="13"/>
  <c r="L143" i="13"/>
  <c r="K143" i="13"/>
  <c r="J143" i="13"/>
  <c r="I143" i="13"/>
  <c r="H143" i="13"/>
  <c r="AA142" i="13"/>
  <c r="Z142" i="13"/>
  <c r="X142" i="13"/>
  <c r="W142" i="13"/>
  <c r="T142" i="13"/>
  <c r="Q142" i="13"/>
  <c r="O142" i="13"/>
  <c r="N142" i="13"/>
  <c r="L142" i="13"/>
  <c r="K142" i="13"/>
  <c r="J142" i="13"/>
  <c r="I142" i="13"/>
  <c r="H142" i="13"/>
  <c r="AA139" i="13"/>
  <c r="Z139" i="13"/>
  <c r="X139" i="13"/>
  <c r="W139" i="13"/>
  <c r="T139" i="13"/>
  <c r="Q139" i="13"/>
  <c r="O139" i="13"/>
  <c r="N139" i="13"/>
  <c r="L139" i="13"/>
  <c r="K139" i="13"/>
  <c r="J139" i="13"/>
  <c r="I139" i="13"/>
  <c r="H139" i="13"/>
  <c r="AA138" i="13"/>
  <c r="Z138" i="13"/>
  <c r="X138" i="13"/>
  <c r="W138" i="13"/>
  <c r="T138" i="13"/>
  <c r="Q138" i="13"/>
  <c r="O138" i="13"/>
  <c r="N138" i="13"/>
  <c r="L138" i="13"/>
  <c r="K138" i="13"/>
  <c r="J138" i="13"/>
  <c r="I138" i="13"/>
  <c r="H138" i="13"/>
  <c r="AA137" i="13"/>
  <c r="Z137" i="13"/>
  <c r="X137" i="13"/>
  <c r="W137" i="13"/>
  <c r="T137" i="13"/>
  <c r="Q137" i="13"/>
  <c r="O137" i="13"/>
  <c r="N137" i="13"/>
  <c r="L137" i="13"/>
  <c r="K137" i="13"/>
  <c r="J137" i="13"/>
  <c r="I137" i="13"/>
  <c r="H137" i="13"/>
  <c r="AA136" i="13"/>
  <c r="Z136" i="13"/>
  <c r="X136" i="13"/>
  <c r="W136" i="13"/>
  <c r="T136" i="13"/>
  <c r="Q136" i="13"/>
  <c r="O136" i="13"/>
  <c r="N136" i="13"/>
  <c r="L136" i="13"/>
  <c r="K136" i="13"/>
  <c r="J136" i="13"/>
  <c r="I136" i="13"/>
  <c r="H136" i="13"/>
  <c r="AA135" i="13"/>
  <c r="Z135" i="13"/>
  <c r="X135" i="13"/>
  <c r="W135" i="13"/>
  <c r="T135" i="13"/>
  <c r="Q135" i="13"/>
  <c r="O135" i="13"/>
  <c r="N135" i="13"/>
  <c r="L135" i="13"/>
  <c r="K135" i="13"/>
  <c r="J135" i="13"/>
  <c r="I135" i="13"/>
  <c r="H135" i="13"/>
  <c r="AA131" i="13"/>
  <c r="Z131" i="13"/>
  <c r="X131" i="13"/>
  <c r="W131" i="13"/>
  <c r="T131" i="13"/>
  <c r="Q131" i="13"/>
  <c r="O131" i="13"/>
  <c r="N131" i="13"/>
  <c r="L131" i="13"/>
  <c r="K131" i="13"/>
  <c r="J131" i="13"/>
  <c r="I131" i="13"/>
  <c r="H131" i="13"/>
  <c r="AA130" i="13"/>
  <c r="Z130" i="13"/>
  <c r="X130" i="13"/>
  <c r="W130" i="13"/>
  <c r="T130" i="13"/>
  <c r="Q130" i="13"/>
  <c r="O130" i="13"/>
  <c r="N130" i="13"/>
  <c r="L130" i="13"/>
  <c r="K130" i="13"/>
  <c r="J130" i="13"/>
  <c r="I130" i="13"/>
  <c r="H130" i="13"/>
  <c r="AA129" i="13"/>
  <c r="Z129" i="13"/>
  <c r="X129" i="13"/>
  <c r="W129" i="13"/>
  <c r="T129" i="13"/>
  <c r="Q129" i="13"/>
  <c r="O129" i="13"/>
  <c r="N129" i="13"/>
  <c r="L129" i="13"/>
  <c r="K129" i="13"/>
  <c r="J129" i="13"/>
  <c r="I129" i="13"/>
  <c r="H129" i="13"/>
  <c r="AA128" i="13"/>
  <c r="Z128" i="13"/>
  <c r="X128" i="13"/>
  <c r="W128" i="13"/>
  <c r="T128" i="13"/>
  <c r="Q128" i="13"/>
  <c r="O128" i="13"/>
  <c r="N128" i="13"/>
  <c r="L128" i="13"/>
  <c r="K128" i="13"/>
  <c r="J128" i="13"/>
  <c r="I128" i="13"/>
  <c r="H128" i="13"/>
  <c r="AA127" i="13"/>
  <c r="Z127" i="13"/>
  <c r="X127" i="13"/>
  <c r="W127" i="13"/>
  <c r="T127" i="13"/>
  <c r="Q127" i="13"/>
  <c r="O127" i="13"/>
  <c r="N127" i="13"/>
  <c r="L127" i="13"/>
  <c r="K127" i="13"/>
  <c r="J127" i="13"/>
  <c r="I127" i="13"/>
  <c r="H127" i="13"/>
  <c r="AA125" i="13"/>
  <c r="Z125" i="13"/>
  <c r="X125" i="13"/>
  <c r="W125" i="13"/>
  <c r="T125" i="13"/>
  <c r="Q125" i="13"/>
  <c r="O125" i="13"/>
  <c r="N125" i="13"/>
  <c r="L125" i="13"/>
  <c r="K125" i="13"/>
  <c r="J125" i="13"/>
  <c r="I125" i="13"/>
  <c r="H125" i="13"/>
  <c r="AA124" i="13"/>
  <c r="Z124" i="13"/>
  <c r="X124" i="13"/>
  <c r="W124" i="13"/>
  <c r="T124" i="13"/>
  <c r="Q124" i="13"/>
  <c r="O124" i="13"/>
  <c r="N124" i="13"/>
  <c r="L124" i="13"/>
  <c r="K124" i="13"/>
  <c r="J124" i="13"/>
  <c r="I124" i="13"/>
  <c r="H124" i="13"/>
  <c r="AA123" i="13"/>
  <c r="Z123" i="13"/>
  <c r="X123" i="13"/>
  <c r="W123" i="13"/>
  <c r="T123" i="13"/>
  <c r="Q123" i="13"/>
  <c r="O123" i="13"/>
  <c r="N123" i="13"/>
  <c r="L123" i="13"/>
  <c r="K123" i="13"/>
  <c r="J123" i="13"/>
  <c r="I123" i="13"/>
  <c r="H123" i="13"/>
  <c r="AA122" i="13"/>
  <c r="Z122" i="13"/>
  <c r="X122" i="13"/>
  <c r="W122" i="13"/>
  <c r="T122" i="13"/>
  <c r="Q122" i="13"/>
  <c r="O122" i="13"/>
  <c r="N122" i="13"/>
  <c r="L122" i="13"/>
  <c r="K122" i="13"/>
  <c r="J122" i="13"/>
  <c r="I122" i="13"/>
  <c r="H122" i="13"/>
  <c r="AA120" i="13"/>
  <c r="Z120" i="13"/>
  <c r="X120" i="13"/>
  <c r="W120" i="13"/>
  <c r="T120" i="13"/>
  <c r="Q120" i="13"/>
  <c r="O120" i="13"/>
  <c r="N120" i="13"/>
  <c r="L120" i="13"/>
  <c r="K120" i="13"/>
  <c r="J120" i="13"/>
  <c r="I120" i="13"/>
  <c r="H120" i="13"/>
  <c r="AA119" i="13"/>
  <c r="Z119" i="13"/>
  <c r="X119" i="13"/>
  <c r="W119" i="13"/>
  <c r="T119" i="13"/>
  <c r="Q119" i="13"/>
  <c r="O119" i="13"/>
  <c r="N119" i="13"/>
  <c r="L119" i="13"/>
  <c r="K119" i="13"/>
  <c r="J119" i="13"/>
  <c r="I119" i="13"/>
  <c r="H119" i="13"/>
  <c r="AA118" i="13"/>
  <c r="Z118" i="13"/>
  <c r="X118" i="13"/>
  <c r="W118" i="13"/>
  <c r="T118" i="13"/>
  <c r="Q118" i="13"/>
  <c r="O118" i="13"/>
  <c r="N118" i="13"/>
  <c r="L118" i="13"/>
  <c r="K118" i="13"/>
  <c r="J118" i="13"/>
  <c r="I118" i="13"/>
  <c r="H118" i="13"/>
  <c r="AA117" i="13"/>
  <c r="Z117" i="13"/>
  <c r="X117" i="13"/>
  <c r="W117" i="13"/>
  <c r="T117" i="13"/>
  <c r="Q117" i="13"/>
  <c r="O117" i="13"/>
  <c r="N117" i="13"/>
  <c r="L117" i="13"/>
  <c r="K117" i="13"/>
  <c r="J117" i="13"/>
  <c r="I117" i="13"/>
  <c r="H117" i="13"/>
  <c r="AA116" i="13"/>
  <c r="Z116" i="13"/>
  <c r="X116" i="13"/>
  <c r="W116" i="13"/>
  <c r="T116" i="13"/>
  <c r="Q116" i="13"/>
  <c r="O116" i="13"/>
  <c r="N116" i="13"/>
  <c r="L116" i="13"/>
  <c r="K116" i="13"/>
  <c r="J116" i="13"/>
  <c r="I116" i="13"/>
  <c r="H116" i="13"/>
  <c r="AA115" i="13"/>
  <c r="Z115" i="13"/>
  <c r="X115" i="13"/>
  <c r="W115" i="13"/>
  <c r="T115" i="13"/>
  <c r="Q115" i="13"/>
  <c r="O115" i="13"/>
  <c r="N115" i="13"/>
  <c r="L115" i="13"/>
  <c r="K115" i="13"/>
  <c r="I115" i="13"/>
  <c r="H115" i="13"/>
  <c r="AA114" i="13"/>
  <c r="Z114" i="13"/>
  <c r="X114" i="13"/>
  <c r="W114" i="13"/>
  <c r="T114" i="13"/>
  <c r="Q114" i="13"/>
  <c r="O114" i="13"/>
  <c r="N114" i="13"/>
  <c r="L114" i="13"/>
  <c r="K114" i="13"/>
  <c r="J114" i="13"/>
  <c r="I114" i="13"/>
  <c r="H114" i="13"/>
  <c r="AA106" i="13"/>
  <c r="Z106" i="13"/>
  <c r="X106" i="13"/>
  <c r="W106" i="13"/>
  <c r="T106" i="13"/>
  <c r="Q106" i="13"/>
  <c r="O106" i="13"/>
  <c r="N106" i="13"/>
  <c r="L106" i="13"/>
  <c r="K106" i="13"/>
  <c r="J106" i="13"/>
  <c r="I106" i="13"/>
  <c r="H106" i="13"/>
  <c r="AA105" i="13"/>
  <c r="Z105" i="13"/>
  <c r="X105" i="13"/>
  <c r="W105" i="13"/>
  <c r="T105" i="13"/>
  <c r="Q105" i="13"/>
  <c r="O105" i="13"/>
  <c r="N105" i="13"/>
  <c r="L105" i="13"/>
  <c r="K105" i="13"/>
  <c r="J105" i="13"/>
  <c r="I105" i="13"/>
  <c r="H105" i="13"/>
  <c r="AA104" i="13"/>
  <c r="Z104" i="13"/>
  <c r="X104" i="13"/>
  <c r="W104" i="13"/>
  <c r="T104" i="13"/>
  <c r="Q104" i="13"/>
  <c r="O104" i="13"/>
  <c r="N104" i="13"/>
  <c r="L104" i="13"/>
  <c r="K104" i="13"/>
  <c r="J104" i="13"/>
  <c r="I104" i="13"/>
  <c r="H104" i="13"/>
  <c r="AA103" i="13"/>
  <c r="Z103" i="13"/>
  <c r="X103" i="13"/>
  <c r="W103" i="13"/>
  <c r="T103" i="13"/>
  <c r="Q103" i="13"/>
  <c r="O103" i="13"/>
  <c r="N103" i="13"/>
  <c r="L103" i="13"/>
  <c r="K103" i="13"/>
  <c r="I103" i="13"/>
  <c r="H103" i="13"/>
  <c r="AA102" i="13"/>
  <c r="Z102" i="13"/>
  <c r="X102" i="13"/>
  <c r="W102" i="13"/>
  <c r="T102" i="13"/>
  <c r="Q102" i="13"/>
  <c r="O102" i="13"/>
  <c r="N102" i="13"/>
  <c r="L102" i="13"/>
  <c r="K102" i="13"/>
  <c r="I102" i="13"/>
  <c r="H102" i="13"/>
  <c r="AA101" i="13"/>
  <c r="Z101" i="13"/>
  <c r="X101" i="13"/>
  <c r="W101" i="13"/>
  <c r="T101" i="13"/>
  <c r="Q101" i="13"/>
  <c r="O101" i="13"/>
  <c r="N101" i="13"/>
  <c r="L101" i="13"/>
  <c r="K101" i="13"/>
  <c r="J101" i="13"/>
  <c r="I101" i="13"/>
  <c r="H101" i="13"/>
  <c r="AA98" i="13"/>
  <c r="Z98" i="13"/>
  <c r="X98" i="13"/>
  <c r="W98" i="13"/>
  <c r="T98" i="13"/>
  <c r="Q98" i="13"/>
  <c r="O98" i="13"/>
  <c r="N98" i="13"/>
  <c r="L98" i="13"/>
  <c r="K98" i="13"/>
  <c r="J98" i="13"/>
  <c r="I98" i="13"/>
  <c r="H98" i="13"/>
  <c r="AA97" i="13"/>
  <c r="Z97" i="13"/>
  <c r="X97" i="13"/>
  <c r="W97" i="13"/>
  <c r="T97" i="13"/>
  <c r="Q97" i="13"/>
  <c r="O97" i="13"/>
  <c r="N97" i="13"/>
  <c r="L97" i="13"/>
  <c r="K97" i="13"/>
  <c r="J97" i="13"/>
  <c r="I97" i="13"/>
  <c r="H97" i="13"/>
  <c r="AA96" i="13"/>
  <c r="Z96" i="13"/>
  <c r="X96" i="13"/>
  <c r="W96" i="13"/>
  <c r="T96" i="13"/>
  <c r="Q96" i="13"/>
  <c r="O96" i="13"/>
  <c r="N96" i="13"/>
  <c r="L96" i="13"/>
  <c r="K96" i="13"/>
  <c r="I96" i="13"/>
  <c r="H96" i="13"/>
  <c r="AA95" i="13"/>
  <c r="Z95" i="13"/>
  <c r="X95" i="13"/>
  <c r="W95" i="13"/>
  <c r="T95" i="13"/>
  <c r="Q95" i="13"/>
  <c r="O95" i="13"/>
  <c r="N95" i="13"/>
  <c r="L95" i="13"/>
  <c r="K95" i="13"/>
  <c r="I95" i="13"/>
  <c r="H95" i="13"/>
  <c r="AA94" i="13"/>
  <c r="Z94" i="13"/>
  <c r="X94" i="13"/>
  <c r="W94" i="13"/>
  <c r="T94" i="13"/>
  <c r="Q94" i="13"/>
  <c r="O94" i="13"/>
  <c r="N94" i="13"/>
  <c r="L94" i="13"/>
  <c r="K94" i="13"/>
  <c r="I94" i="13"/>
  <c r="H94" i="13"/>
  <c r="AA90" i="13"/>
  <c r="Z90" i="13"/>
  <c r="X90" i="13"/>
  <c r="W90" i="13"/>
  <c r="T90" i="13"/>
  <c r="Q90" i="13"/>
  <c r="O90" i="13"/>
  <c r="N90" i="13"/>
  <c r="L90" i="13"/>
  <c r="K90" i="13"/>
  <c r="I90" i="13"/>
  <c r="H90" i="13"/>
  <c r="AA89" i="13"/>
  <c r="Z89" i="13"/>
  <c r="X89" i="13"/>
  <c r="W89" i="13"/>
  <c r="T89" i="13"/>
  <c r="Q89" i="13"/>
  <c r="O89" i="13"/>
  <c r="N89" i="13"/>
  <c r="L89" i="13"/>
  <c r="K89" i="13"/>
  <c r="I89" i="13"/>
  <c r="H89" i="13"/>
  <c r="AA88" i="13"/>
  <c r="Z88" i="13"/>
  <c r="X88" i="13"/>
  <c r="W88" i="13"/>
  <c r="T88" i="13"/>
  <c r="Q88" i="13"/>
  <c r="O88" i="13"/>
  <c r="N88" i="13"/>
  <c r="L88" i="13"/>
  <c r="K88" i="13"/>
  <c r="I88" i="13"/>
  <c r="H88" i="13"/>
  <c r="AA87" i="13"/>
  <c r="Z87" i="13"/>
  <c r="X87" i="13"/>
  <c r="W87" i="13"/>
  <c r="T87" i="13"/>
  <c r="Q87" i="13"/>
  <c r="O87" i="13"/>
  <c r="N87" i="13"/>
  <c r="L87" i="13"/>
  <c r="K87" i="13"/>
  <c r="I87" i="13"/>
  <c r="H87" i="13"/>
  <c r="AA86" i="13"/>
  <c r="Z86" i="13"/>
  <c r="X86" i="13"/>
  <c r="W86" i="13"/>
  <c r="T86" i="13"/>
  <c r="Q86" i="13"/>
  <c r="O86" i="13"/>
  <c r="N86" i="13"/>
  <c r="L86" i="13"/>
  <c r="K86" i="13"/>
  <c r="J86" i="13"/>
  <c r="I86" i="13"/>
  <c r="H86" i="13"/>
  <c r="AA84" i="13"/>
  <c r="Z84" i="13"/>
  <c r="X84" i="13"/>
  <c r="W84" i="13"/>
  <c r="T84" i="13"/>
  <c r="Q84" i="13"/>
  <c r="O84" i="13"/>
  <c r="N84" i="13"/>
  <c r="L84" i="13"/>
  <c r="K84" i="13"/>
  <c r="I84" i="13"/>
  <c r="H84" i="13"/>
  <c r="AA83" i="13"/>
  <c r="Z83" i="13"/>
  <c r="X83" i="13"/>
  <c r="W83" i="13"/>
  <c r="T83" i="13"/>
  <c r="Q83" i="13"/>
  <c r="O83" i="13"/>
  <c r="N83" i="13"/>
  <c r="L83" i="13"/>
  <c r="K83" i="13"/>
  <c r="J83" i="13"/>
  <c r="I83" i="13"/>
  <c r="H83" i="13"/>
  <c r="AA82" i="13"/>
  <c r="Z82" i="13"/>
  <c r="X82" i="13"/>
  <c r="W82" i="13"/>
  <c r="T82" i="13"/>
  <c r="Q82" i="13"/>
  <c r="O82" i="13"/>
  <c r="N82" i="13"/>
  <c r="L82" i="13"/>
  <c r="K82" i="13"/>
  <c r="J82" i="13"/>
  <c r="I82" i="13"/>
  <c r="H82" i="13"/>
  <c r="AA81" i="13"/>
  <c r="Z81" i="13"/>
  <c r="X81" i="13"/>
  <c r="W81" i="13"/>
  <c r="T81" i="13"/>
  <c r="Q81" i="13"/>
  <c r="O81" i="13"/>
  <c r="N81" i="13"/>
  <c r="L81" i="13"/>
  <c r="K81" i="13"/>
  <c r="I81" i="13"/>
  <c r="H81" i="13"/>
  <c r="AA79" i="13"/>
  <c r="Z79" i="13"/>
  <c r="X79" i="13"/>
  <c r="W79" i="13"/>
  <c r="T79" i="13"/>
  <c r="Q79" i="13"/>
  <c r="O79" i="13"/>
  <c r="N79" i="13"/>
  <c r="L79" i="13"/>
  <c r="K79" i="13"/>
  <c r="J79" i="13"/>
  <c r="I79" i="13"/>
  <c r="H79" i="13"/>
  <c r="AA78" i="13"/>
  <c r="Z78" i="13"/>
  <c r="X78" i="13"/>
  <c r="W78" i="13"/>
  <c r="T78" i="13"/>
  <c r="Q78" i="13"/>
  <c r="O78" i="13"/>
  <c r="N78" i="13"/>
  <c r="L78" i="13"/>
  <c r="K78" i="13"/>
  <c r="J78" i="13"/>
  <c r="I78" i="13"/>
  <c r="H78" i="13"/>
  <c r="AA77" i="13"/>
  <c r="Z77" i="13"/>
  <c r="X77" i="13"/>
  <c r="W77" i="13"/>
  <c r="T77" i="13"/>
  <c r="Q77" i="13"/>
  <c r="O77" i="13"/>
  <c r="N77" i="13"/>
  <c r="L77" i="13"/>
  <c r="K77" i="13"/>
  <c r="J77" i="13"/>
  <c r="I77" i="13"/>
  <c r="H77" i="13"/>
  <c r="AA76" i="13"/>
  <c r="Z76" i="13"/>
  <c r="X76" i="13"/>
  <c r="W76" i="13"/>
  <c r="T76" i="13"/>
  <c r="Q76" i="13"/>
  <c r="O76" i="13"/>
  <c r="N76" i="13"/>
  <c r="L76" i="13"/>
  <c r="K76" i="13"/>
  <c r="I76" i="13"/>
  <c r="H76" i="13"/>
  <c r="AA75" i="13"/>
  <c r="Z75" i="13"/>
  <c r="X75" i="13"/>
  <c r="W75" i="13"/>
  <c r="T75" i="13"/>
  <c r="Q75" i="13"/>
  <c r="O75" i="13"/>
  <c r="N75" i="13"/>
  <c r="L75" i="13"/>
  <c r="K75" i="13"/>
  <c r="I75" i="13"/>
  <c r="H75" i="13"/>
  <c r="AA74" i="13"/>
  <c r="Z74" i="13"/>
  <c r="X74" i="13"/>
  <c r="W74" i="13"/>
  <c r="T74" i="13"/>
  <c r="Q74" i="13"/>
  <c r="O74" i="13"/>
  <c r="N74" i="13"/>
  <c r="L74" i="13"/>
  <c r="K74" i="13"/>
  <c r="I74" i="13"/>
  <c r="H74" i="13"/>
  <c r="AA73" i="13"/>
  <c r="Z73" i="13"/>
  <c r="X73" i="13"/>
  <c r="W73" i="13"/>
  <c r="T73" i="13"/>
  <c r="Q73" i="13"/>
  <c r="O73" i="13"/>
  <c r="N73" i="13"/>
  <c r="L73" i="13"/>
  <c r="K73" i="13"/>
  <c r="J73" i="13"/>
  <c r="G118" i="13"/>
  <c r="G128" i="13"/>
  <c r="G95" i="13"/>
  <c r="J30" i="13"/>
  <c r="BH52" i="13"/>
  <c r="BH33" i="13"/>
  <c r="G62" i="13"/>
  <c r="G55" i="13"/>
  <c r="G54" i="13"/>
  <c r="G43" i="13"/>
  <c r="G40" i="13"/>
  <c r="G39" i="13"/>
  <c r="BR63" i="13"/>
  <c r="BP63" i="13"/>
  <c r="BO63" i="13"/>
  <c r="BM63" i="13"/>
  <c r="BL63" i="13"/>
  <c r="BR62" i="13"/>
  <c r="BP62" i="13"/>
  <c r="BO62" i="13"/>
  <c r="BM62" i="13"/>
  <c r="BL62" i="13"/>
  <c r="BR61" i="13"/>
  <c r="BP61" i="13"/>
  <c r="BO61" i="13"/>
  <c r="BM61" i="13"/>
  <c r="BL61" i="13"/>
  <c r="BR60" i="13"/>
  <c r="BP60" i="13"/>
  <c r="BO60" i="13"/>
  <c r="BM60" i="13"/>
  <c r="BL60" i="13"/>
  <c r="BR59" i="13"/>
  <c r="BP59" i="13"/>
  <c r="BO59" i="13"/>
  <c r="BM59" i="13"/>
  <c r="BL59" i="13"/>
  <c r="BR58" i="13"/>
  <c r="BP58" i="13"/>
  <c r="BO58" i="13"/>
  <c r="BM58" i="13"/>
  <c r="BL58" i="13"/>
  <c r="BR55" i="13"/>
  <c r="BP55" i="13"/>
  <c r="BO55" i="13"/>
  <c r="BM55" i="13"/>
  <c r="BL55" i="13"/>
  <c r="BR54" i="13"/>
  <c r="BP54" i="13"/>
  <c r="BO54" i="13"/>
  <c r="BM54" i="13"/>
  <c r="BL54" i="13"/>
  <c r="BR53" i="13"/>
  <c r="BP53" i="13"/>
  <c r="BO53" i="13"/>
  <c r="BM53" i="13"/>
  <c r="BL53" i="13"/>
  <c r="BR52" i="13"/>
  <c r="BP52" i="13"/>
  <c r="BO52" i="13"/>
  <c r="BM52" i="13"/>
  <c r="BL52" i="13"/>
  <c r="BR51" i="13"/>
  <c r="BP51" i="13"/>
  <c r="BO51" i="13"/>
  <c r="BM51" i="13"/>
  <c r="BL51" i="13"/>
  <c r="BR47" i="13"/>
  <c r="BP47" i="13"/>
  <c r="BO47" i="13"/>
  <c r="BM47" i="13"/>
  <c r="BL47" i="13"/>
  <c r="BR46" i="13"/>
  <c r="BP46" i="13"/>
  <c r="BO46" i="13"/>
  <c r="BM46" i="13"/>
  <c r="BL46" i="13"/>
  <c r="BR45" i="13"/>
  <c r="BP45" i="13"/>
  <c r="BO45" i="13"/>
  <c r="BM45" i="13"/>
  <c r="BL45" i="13"/>
  <c r="BR44" i="13"/>
  <c r="BP44" i="13"/>
  <c r="BO44" i="13"/>
  <c r="BM44" i="13"/>
  <c r="BL44" i="13"/>
  <c r="BR43" i="13"/>
  <c r="BP43" i="13"/>
  <c r="BO43" i="13"/>
  <c r="BM43" i="13"/>
  <c r="BL43" i="13"/>
  <c r="BR41" i="13"/>
  <c r="BP41" i="13"/>
  <c r="BO41" i="13"/>
  <c r="BM41" i="13"/>
  <c r="BL41" i="13"/>
  <c r="BR40" i="13"/>
  <c r="BP40" i="13"/>
  <c r="BO40" i="13"/>
  <c r="BM40" i="13"/>
  <c r="BL40" i="13"/>
  <c r="BR39" i="13"/>
  <c r="BP39" i="13"/>
  <c r="BO39" i="13"/>
  <c r="BM39" i="13"/>
  <c r="BL39" i="13"/>
  <c r="BR38" i="13"/>
  <c r="BP38" i="13"/>
  <c r="BO38" i="13"/>
  <c r="BM38" i="13"/>
  <c r="BL38" i="13"/>
  <c r="BR36" i="13"/>
  <c r="BP36" i="13"/>
  <c r="BO36" i="13"/>
  <c r="BM36" i="13"/>
  <c r="BL36" i="13"/>
  <c r="BR35" i="13"/>
  <c r="BP35" i="13"/>
  <c r="BO35" i="13"/>
  <c r="BM35" i="13"/>
  <c r="BL35" i="13"/>
  <c r="BR34" i="13"/>
  <c r="BP34" i="13"/>
  <c r="BO34" i="13"/>
  <c r="BM34" i="13"/>
  <c r="BL34" i="13"/>
  <c r="BR33" i="13"/>
  <c r="BP33" i="13"/>
  <c r="BO33" i="13"/>
  <c r="BM33" i="13"/>
  <c r="BL33" i="13"/>
  <c r="BR32" i="13"/>
  <c r="BP32" i="13"/>
  <c r="BO32" i="13"/>
  <c r="BM32" i="13"/>
  <c r="BL32" i="13"/>
  <c r="BR31" i="13"/>
  <c r="BP31" i="13"/>
  <c r="BO31" i="13"/>
  <c r="BM31" i="13"/>
  <c r="BL31" i="13"/>
  <c r="CB63" i="13"/>
  <c r="CA63" i="13"/>
  <c r="BY63" i="13"/>
  <c r="BX63" i="13"/>
  <c r="BU63" i="13"/>
  <c r="CB62" i="13"/>
  <c r="CA62" i="13"/>
  <c r="BY62" i="13"/>
  <c r="BX62" i="13"/>
  <c r="BU62" i="13"/>
  <c r="CB61" i="13"/>
  <c r="CA61" i="13"/>
  <c r="BY61" i="13"/>
  <c r="BX61" i="13"/>
  <c r="BU61" i="13"/>
  <c r="CB60" i="13"/>
  <c r="CA60" i="13"/>
  <c r="BY60" i="13"/>
  <c r="BX60" i="13"/>
  <c r="BU60" i="13"/>
  <c r="CB59" i="13"/>
  <c r="CA59" i="13"/>
  <c r="BY59" i="13"/>
  <c r="BX59" i="13"/>
  <c r="BU59" i="13"/>
  <c r="CB58" i="13"/>
  <c r="CA58" i="13"/>
  <c r="BY58" i="13"/>
  <c r="BX58" i="13"/>
  <c r="BU58" i="13"/>
  <c r="BJ55" i="13"/>
  <c r="BI55" i="13"/>
  <c r="BH55" i="13"/>
  <c r="BJ54" i="13"/>
  <c r="BI54" i="13"/>
  <c r="BH54" i="13"/>
  <c r="BJ53" i="13"/>
  <c r="BI53" i="13"/>
  <c r="BJ52" i="13"/>
  <c r="BI52" i="13"/>
  <c r="BJ51" i="13"/>
  <c r="BI51" i="13"/>
  <c r="BJ47" i="13"/>
  <c r="BI47" i="13"/>
  <c r="BJ46" i="13"/>
  <c r="BI46" i="13"/>
  <c r="BH46" i="13"/>
  <c r="BJ45" i="13"/>
  <c r="BI45" i="13"/>
  <c r="BJ44" i="13"/>
  <c r="BI44" i="13"/>
  <c r="BH44" i="13"/>
  <c r="BJ43" i="13"/>
  <c r="BI43" i="13"/>
  <c r="BH43" i="13"/>
  <c r="BJ41" i="13"/>
  <c r="BI41" i="13"/>
  <c r="BJ40" i="13"/>
  <c r="BI40" i="13"/>
  <c r="BH40" i="13"/>
  <c r="BJ39" i="13"/>
  <c r="BI39" i="13"/>
  <c r="BH39" i="13"/>
  <c r="BJ38" i="13"/>
  <c r="BI38" i="13"/>
  <c r="BJ36" i="13"/>
  <c r="BI36" i="13"/>
  <c r="BH36" i="13"/>
  <c r="BJ35" i="13"/>
  <c r="BI35" i="13"/>
  <c r="BH35" i="13"/>
  <c r="BJ34" i="13"/>
  <c r="BI34" i="13"/>
  <c r="BH34" i="13"/>
  <c r="BJ33" i="13"/>
  <c r="BI33" i="13"/>
  <c r="BJ32" i="13"/>
  <c r="BI32" i="13"/>
  <c r="BJ31" i="13"/>
  <c r="BI31" i="13"/>
  <c r="BJ30" i="13"/>
  <c r="BI30" i="13"/>
  <c r="CB55" i="13"/>
  <c r="CA55" i="13"/>
  <c r="BY55" i="13"/>
  <c r="BX55" i="13"/>
  <c r="BU55" i="13"/>
  <c r="CB54" i="13"/>
  <c r="CA54" i="13"/>
  <c r="BY54" i="13"/>
  <c r="BX54" i="13"/>
  <c r="BU54" i="13"/>
  <c r="CB53" i="13"/>
  <c r="CA53" i="13"/>
  <c r="BY53" i="13"/>
  <c r="BX53" i="13"/>
  <c r="BU53" i="13"/>
  <c r="CB52" i="13"/>
  <c r="CA52" i="13"/>
  <c r="BY52" i="13"/>
  <c r="BX52" i="13"/>
  <c r="BU52" i="13"/>
  <c r="CB51" i="13"/>
  <c r="CA51" i="13"/>
  <c r="BY51" i="13"/>
  <c r="BX51" i="13"/>
  <c r="BU51" i="13"/>
  <c r="CB47" i="13"/>
  <c r="CA47" i="13"/>
  <c r="BY47" i="13"/>
  <c r="BX47" i="13"/>
  <c r="BU47" i="13"/>
  <c r="CB46" i="13"/>
  <c r="CA46" i="13"/>
  <c r="BY46" i="13"/>
  <c r="BX46" i="13"/>
  <c r="BU46" i="13"/>
  <c r="CB45" i="13"/>
  <c r="CA45" i="13"/>
  <c r="BY45" i="13"/>
  <c r="BX45" i="13"/>
  <c r="BU45" i="13"/>
  <c r="CB44" i="13"/>
  <c r="CA44" i="13"/>
  <c r="BY44" i="13"/>
  <c r="BX44" i="13"/>
  <c r="BU44" i="13"/>
  <c r="CB43" i="13"/>
  <c r="CA43" i="13"/>
  <c r="BY43" i="13"/>
  <c r="BX43" i="13"/>
  <c r="BU43" i="13"/>
  <c r="CB41" i="13"/>
  <c r="CA41" i="13"/>
  <c r="BY41" i="13"/>
  <c r="BX41" i="13"/>
  <c r="BU41" i="13"/>
  <c r="CB40" i="13"/>
  <c r="CA40" i="13"/>
  <c r="BY40" i="13"/>
  <c r="BX40" i="13"/>
  <c r="BU40" i="13"/>
  <c r="CB39" i="13"/>
  <c r="CA39" i="13"/>
  <c r="BY39" i="13"/>
  <c r="BX39" i="13"/>
  <c r="BU39" i="13"/>
  <c r="CB38" i="13"/>
  <c r="CA38" i="13"/>
  <c r="BY38" i="13"/>
  <c r="BX38" i="13"/>
  <c r="BU38" i="13"/>
  <c r="CB36" i="13"/>
  <c r="CA36" i="13"/>
  <c r="BY36" i="13"/>
  <c r="BX36" i="13"/>
  <c r="BU36" i="13"/>
  <c r="CB35" i="13"/>
  <c r="CA35" i="13"/>
  <c r="BY35" i="13"/>
  <c r="BX35" i="13"/>
  <c r="BU35" i="13"/>
  <c r="CB34" i="13"/>
  <c r="CA34" i="13"/>
  <c r="BY34" i="13"/>
  <c r="BX34" i="13"/>
  <c r="BU34" i="13"/>
  <c r="CB33" i="13"/>
  <c r="CA33" i="13"/>
  <c r="BY33" i="13"/>
  <c r="BX33" i="13"/>
  <c r="BU33" i="13"/>
  <c r="CB32" i="13"/>
  <c r="CA32" i="13"/>
  <c r="BY32" i="13"/>
  <c r="BX32" i="13"/>
  <c r="BU32" i="13"/>
  <c r="CB31" i="13"/>
  <c r="CA31" i="13"/>
  <c r="BY31" i="13"/>
  <c r="BX31" i="13"/>
  <c r="BU31" i="13"/>
  <c r="CB30" i="13"/>
  <c r="CA30" i="13"/>
  <c r="BY30" i="13"/>
  <c r="BX30" i="13"/>
  <c r="BU30" i="13"/>
  <c r="BR30" i="13"/>
  <c r="BP30" i="13"/>
  <c r="BO30" i="13"/>
  <c r="BM30" i="13"/>
  <c r="BL30" i="13"/>
  <c r="BJ63" i="13"/>
  <c r="BI63" i="13"/>
  <c r="BH63" i="13"/>
  <c r="BJ62" i="13"/>
  <c r="BI62" i="13"/>
  <c r="BH62" i="13"/>
  <c r="BJ61" i="13"/>
  <c r="BI61" i="13"/>
  <c r="BH61" i="13"/>
  <c r="BJ60" i="13"/>
  <c r="BI60" i="13"/>
  <c r="BH60" i="13"/>
  <c r="BJ59" i="13"/>
  <c r="BI59" i="13"/>
  <c r="BH59" i="13"/>
  <c r="BJ58" i="13"/>
  <c r="BI58" i="13"/>
  <c r="BH58" i="13"/>
  <c r="BH64" i="13" l="1"/>
  <c r="J21" i="13" s="1"/>
  <c r="G21" i="13" s="1"/>
  <c r="J74" i="13"/>
  <c r="G103" i="13"/>
  <c r="G143" i="13"/>
  <c r="G76" i="13"/>
  <c r="G125" i="13"/>
  <c r="G116" i="13"/>
  <c r="AJ115" i="13"/>
  <c r="G115" i="13"/>
  <c r="G89" i="13"/>
  <c r="G84" i="13"/>
  <c r="J87" i="13"/>
  <c r="G87" i="13"/>
  <c r="G96" i="13"/>
  <c r="G102" i="13"/>
  <c r="G135" i="13"/>
  <c r="J103" i="13"/>
  <c r="G88" i="13"/>
  <c r="G129" i="13"/>
  <c r="G104" i="13"/>
  <c r="G90" i="13"/>
  <c r="G74" i="13"/>
  <c r="J95" i="13"/>
  <c r="J81" i="13"/>
  <c r="G122" i="13"/>
  <c r="G94" i="13"/>
  <c r="G81" i="13"/>
  <c r="G75" i="13"/>
  <c r="J90" i="13"/>
  <c r="G144" i="13"/>
  <c r="G114" i="13"/>
  <c r="J115" i="13"/>
  <c r="G30" i="13"/>
  <c r="G73" i="13"/>
  <c r="G77" i="13"/>
  <c r="G58" i="13"/>
  <c r="G101" i="13"/>
  <c r="G145" i="13"/>
  <c r="AM66" i="13"/>
  <c r="AM17" i="13" s="1"/>
  <c r="AU66" i="13"/>
  <c r="AU17" i="13" s="1"/>
  <c r="AL17" i="13"/>
  <c r="AL23" i="13" s="1"/>
  <c r="AU23" i="13" s="1"/>
  <c r="AR17" i="13"/>
  <c r="AQ23" i="13"/>
  <c r="AR7" i="13"/>
  <c r="AR15" i="13"/>
  <c r="AR12" i="13"/>
  <c r="AR14" i="13"/>
  <c r="AR8" i="13"/>
  <c r="AR9" i="13"/>
  <c r="AR10" i="13"/>
  <c r="AR13" i="13"/>
  <c r="AP17" i="13"/>
  <c r="AO23" i="13"/>
  <c r="AP12" i="13"/>
  <c r="AP9" i="13"/>
  <c r="AP15" i="13"/>
  <c r="AP10" i="13"/>
  <c r="AP7" i="13"/>
  <c r="AP14" i="13"/>
  <c r="AP13" i="13"/>
  <c r="AP8" i="13"/>
  <c r="AP11" i="13"/>
  <c r="AR16" i="13"/>
  <c r="U138" i="13"/>
  <c r="U131" i="13"/>
  <c r="U144" i="13"/>
  <c r="U127" i="13"/>
  <c r="U122" i="13"/>
  <c r="U117" i="13"/>
  <c r="J88" i="13"/>
  <c r="G52" i="13"/>
  <c r="J94" i="13"/>
  <c r="J76" i="13"/>
  <c r="J75" i="13"/>
  <c r="J84" i="13"/>
  <c r="J89" i="13"/>
  <c r="J96" i="13"/>
  <c r="J102" i="13"/>
  <c r="G59" i="13"/>
  <c r="G61" i="13"/>
  <c r="M144" i="13"/>
  <c r="M74" i="13"/>
  <c r="S81" i="13"/>
  <c r="Y89" i="13"/>
  <c r="M101" i="13"/>
  <c r="S83" i="13"/>
  <c r="Y88" i="13"/>
  <c r="U101" i="13"/>
  <c r="M142" i="13"/>
  <c r="Y96" i="13"/>
  <c r="M120" i="13"/>
  <c r="M130" i="13"/>
  <c r="U83" i="13"/>
  <c r="M77" i="13"/>
  <c r="M82" i="13"/>
  <c r="U95" i="13"/>
  <c r="Y74" i="13"/>
  <c r="M115" i="13"/>
  <c r="Y119" i="13"/>
  <c r="Y124" i="13"/>
  <c r="S90" i="13"/>
  <c r="Y75" i="13"/>
  <c r="M105" i="13"/>
  <c r="M116" i="13"/>
  <c r="M125" i="13"/>
  <c r="M137" i="13"/>
  <c r="S138" i="13"/>
  <c r="S78" i="13"/>
  <c r="M87" i="13"/>
  <c r="Y115" i="13"/>
  <c r="M96" i="13"/>
  <c r="U118" i="13"/>
  <c r="U123" i="13"/>
  <c r="S127" i="13"/>
  <c r="U88" i="13"/>
  <c r="M127" i="13"/>
  <c r="S131" i="13"/>
  <c r="S89" i="13"/>
  <c r="Y103" i="13"/>
  <c r="Y114" i="13"/>
  <c r="Y139" i="13"/>
  <c r="Y83" i="13"/>
  <c r="S77" i="13"/>
  <c r="Y138" i="13"/>
  <c r="M143" i="13"/>
  <c r="U120" i="13"/>
  <c r="S137" i="13"/>
  <c r="S98" i="13"/>
  <c r="Y116" i="13"/>
  <c r="M146" i="13"/>
  <c r="S119" i="13"/>
  <c r="M103" i="13"/>
  <c r="U115" i="13"/>
  <c r="U81" i="13"/>
  <c r="U86" i="13"/>
  <c r="Y104" i="13"/>
  <c r="M118" i="13"/>
  <c r="M123" i="13"/>
  <c r="U129" i="13"/>
  <c r="U136" i="13"/>
  <c r="S142" i="13"/>
  <c r="S146" i="13"/>
  <c r="S144" i="13"/>
  <c r="Y122" i="13"/>
  <c r="S125" i="13"/>
  <c r="U77" i="13"/>
  <c r="U82" i="13"/>
  <c r="Y77" i="13"/>
  <c r="Y87" i="13"/>
  <c r="U94" i="13"/>
  <c r="Y98" i="13"/>
  <c r="M114" i="13"/>
  <c r="U124" i="13"/>
  <c r="S136" i="13"/>
  <c r="M128" i="13"/>
  <c r="M135" i="13"/>
  <c r="Y142" i="13"/>
  <c r="Y146" i="13"/>
  <c r="U75" i="13"/>
  <c r="S79" i="13"/>
  <c r="S84" i="13"/>
  <c r="Y90" i="13"/>
  <c r="Y97" i="13"/>
  <c r="M102" i="13"/>
  <c r="M106" i="13"/>
  <c r="S128" i="13"/>
  <c r="S135" i="13"/>
  <c r="S139" i="13"/>
  <c r="Y106" i="13"/>
  <c r="Y78" i="13"/>
  <c r="S101" i="13"/>
  <c r="Y127" i="13"/>
  <c r="Y131" i="13"/>
  <c r="M147" i="13"/>
  <c r="M98" i="13"/>
  <c r="U105" i="13"/>
  <c r="M104" i="13"/>
  <c r="M124" i="13"/>
  <c r="S143" i="13"/>
  <c r="S147" i="13"/>
  <c r="Y130" i="13"/>
  <c r="Y137" i="13"/>
  <c r="Y147" i="13"/>
  <c r="U119" i="13"/>
  <c r="U76" i="13"/>
  <c r="M79" i="13"/>
  <c r="U114" i="13"/>
  <c r="S123" i="13"/>
  <c r="U79" i="13"/>
  <c r="U84" i="13"/>
  <c r="M117" i="13"/>
  <c r="M122" i="13"/>
  <c r="U128" i="13"/>
  <c r="U135" i="13"/>
  <c r="U139" i="13"/>
  <c r="S120" i="13"/>
  <c r="U116" i="13"/>
  <c r="S130" i="13"/>
  <c r="U87" i="13"/>
  <c r="M81" i="13"/>
  <c r="M86" i="13"/>
  <c r="S94" i="13"/>
  <c r="U98" i="13"/>
  <c r="Y143" i="13"/>
  <c r="S129" i="13"/>
  <c r="M84" i="13"/>
  <c r="Y81" i="13"/>
  <c r="Y86" i="13"/>
  <c r="M89" i="13"/>
  <c r="U90" i="13"/>
  <c r="S103" i="13"/>
  <c r="S114" i="13"/>
  <c r="Y129" i="13"/>
  <c r="Y136" i="13"/>
  <c r="M78" i="13"/>
  <c r="M83" i="13"/>
  <c r="M88" i="13"/>
  <c r="U89" i="13"/>
  <c r="S96" i="13"/>
  <c r="Y118" i="13"/>
  <c r="Y123" i="13"/>
  <c r="M131" i="13"/>
  <c r="M138" i="13"/>
  <c r="U145" i="13"/>
  <c r="Y102" i="13"/>
  <c r="S95" i="13"/>
  <c r="Y117" i="13"/>
  <c r="M94" i="13"/>
  <c r="S116" i="13"/>
  <c r="Y144" i="13"/>
  <c r="S87" i="13"/>
  <c r="Y95" i="13"/>
  <c r="U125" i="13"/>
  <c r="Y101" i="13"/>
  <c r="Y105" i="13"/>
  <c r="M76" i="13"/>
  <c r="Y120" i="13"/>
  <c r="Y125" i="13"/>
  <c r="M129" i="13"/>
  <c r="M136" i="13"/>
  <c r="U143" i="13"/>
  <c r="U147" i="13"/>
  <c r="M97" i="13"/>
  <c r="U104" i="13"/>
  <c r="S115" i="13"/>
  <c r="S124" i="13"/>
  <c r="M75" i="13"/>
  <c r="U142" i="13"/>
  <c r="U146" i="13"/>
  <c r="Y76" i="13"/>
  <c r="M145" i="13"/>
  <c r="S74" i="13"/>
  <c r="Y79" i="13"/>
  <c r="Y84" i="13"/>
  <c r="U96" i="13"/>
  <c r="S102" i="13"/>
  <c r="Y128" i="13"/>
  <c r="Y135" i="13"/>
  <c r="M119" i="13"/>
  <c r="U130" i="13"/>
  <c r="U137" i="13"/>
  <c r="Y82" i="13"/>
  <c r="M90" i="13"/>
  <c r="S76" i="13"/>
  <c r="S86" i="13"/>
  <c r="Y94" i="13"/>
  <c r="M139" i="13"/>
  <c r="U97" i="13"/>
  <c r="U103" i="13"/>
  <c r="S118" i="13"/>
  <c r="U74" i="13"/>
  <c r="M95" i="13"/>
  <c r="U102" i="13"/>
  <c r="U106" i="13"/>
  <c r="S117" i="13"/>
  <c r="S122" i="13"/>
  <c r="Y145" i="13"/>
  <c r="S145" i="13"/>
  <c r="S105" i="13"/>
  <c r="S106" i="13"/>
  <c r="S104" i="13"/>
  <c r="S97" i="13"/>
  <c r="S88" i="13"/>
  <c r="S82" i="13"/>
  <c r="S75" i="13"/>
  <c r="U78" i="13"/>
  <c r="G51" i="13"/>
  <c r="G53" i="13"/>
  <c r="G60" i="13"/>
  <c r="G38" i="13"/>
  <c r="G41" i="13"/>
  <c r="G44" i="13"/>
  <c r="G45" i="13"/>
  <c r="G47" i="13"/>
  <c r="G46" i="13"/>
  <c r="BZ60" i="13"/>
  <c r="BT60" i="13"/>
  <c r="BT47" i="13"/>
  <c r="BT33" i="13"/>
  <c r="BZ51" i="13"/>
  <c r="BZ61" i="13"/>
  <c r="BT35" i="13"/>
  <c r="BT45" i="13"/>
  <c r="BT62" i="13"/>
  <c r="BH53" i="13"/>
  <c r="BH47" i="13"/>
  <c r="BK61" i="13"/>
  <c r="BH30" i="13"/>
  <c r="BH32" i="13"/>
  <c r="BN46" i="13"/>
  <c r="BH31" i="13"/>
  <c r="BH41" i="13"/>
  <c r="BK52" i="13"/>
  <c r="BH38" i="13"/>
  <c r="BH42" i="13" s="1"/>
  <c r="BN43" i="13"/>
  <c r="BV40" i="13"/>
  <c r="BN33" i="13"/>
  <c r="BN38" i="13"/>
  <c r="BN34" i="13"/>
  <c r="BN31" i="13"/>
  <c r="BN52" i="13"/>
  <c r="BN58" i="13"/>
  <c r="BN62" i="13"/>
  <c r="BN39" i="13"/>
  <c r="BN61" i="13"/>
  <c r="BN32" i="13"/>
  <c r="BN41" i="13"/>
  <c r="BH45" i="13"/>
  <c r="BH49" i="13" s="1"/>
  <c r="BK31" i="13"/>
  <c r="BK43" i="13"/>
  <c r="BK35" i="13"/>
  <c r="BK32" i="13"/>
  <c r="BN35" i="13"/>
  <c r="BK44" i="13"/>
  <c r="BN47" i="13"/>
  <c r="BK59" i="13"/>
  <c r="BN53" i="13"/>
  <c r="BN44" i="13"/>
  <c r="BK54" i="13"/>
  <c r="BK34" i="13"/>
  <c r="BK46" i="13"/>
  <c r="BV61" i="13"/>
  <c r="BK30" i="13"/>
  <c r="BV59" i="13"/>
  <c r="BK36" i="13"/>
  <c r="BN40" i="13"/>
  <c r="BK51" i="13"/>
  <c r="BK63" i="13"/>
  <c r="BK39" i="13"/>
  <c r="BK53" i="13"/>
  <c r="BK47" i="13"/>
  <c r="BN54" i="13"/>
  <c r="BK33" i="13"/>
  <c r="BN36" i="13"/>
  <c r="BK45" i="13"/>
  <c r="BN51" i="13"/>
  <c r="BK60" i="13"/>
  <c r="BN63" i="13"/>
  <c r="BK58" i="13"/>
  <c r="BK40" i="13"/>
  <c r="BH51" i="13"/>
  <c r="BK41" i="13"/>
  <c r="BN45" i="13"/>
  <c r="BK55" i="13"/>
  <c r="BN60" i="13"/>
  <c r="BK62" i="13"/>
  <c r="BN59" i="13"/>
  <c r="BK38" i="13"/>
  <c r="BT41" i="13"/>
  <c r="BT34" i="13"/>
  <c r="BT46" i="13"/>
  <c r="BT61" i="13"/>
  <c r="BZ58" i="13"/>
  <c r="BT31" i="13"/>
  <c r="BT43" i="13"/>
  <c r="BT58" i="13"/>
  <c r="BZ52" i="13"/>
  <c r="BT55" i="13"/>
  <c r="BZ46" i="13"/>
  <c r="BT38" i="13"/>
  <c r="BT52" i="13"/>
  <c r="BZ31" i="13"/>
  <c r="BT39" i="13"/>
  <c r="BT53" i="13"/>
  <c r="BZ32" i="13"/>
  <c r="BT59" i="13"/>
  <c r="BT40" i="13"/>
  <c r="BZ45" i="13"/>
  <c r="BT36" i="13"/>
  <c r="BT51" i="13"/>
  <c r="BT63" i="13"/>
  <c r="BZ62" i="13"/>
  <c r="BZ59" i="13"/>
  <c r="BT32" i="13"/>
  <c r="BT44" i="13"/>
  <c r="BT54" i="13"/>
  <c r="BZ63" i="13"/>
  <c r="BV55" i="13"/>
  <c r="BV58" i="13"/>
  <c r="BV63" i="13"/>
  <c r="BV62" i="13"/>
  <c r="BV60" i="13"/>
  <c r="BN55" i="13"/>
  <c r="BV45" i="13"/>
  <c r="BV35" i="13"/>
  <c r="BV31" i="13"/>
  <c r="BV38" i="13"/>
  <c r="BV47" i="13"/>
  <c r="BV32" i="13"/>
  <c r="BV36" i="13"/>
  <c r="BV41" i="13"/>
  <c r="BV46" i="13"/>
  <c r="BV53" i="13"/>
  <c r="BV52" i="13"/>
  <c r="BV34" i="13"/>
  <c r="BV39" i="13"/>
  <c r="BV44" i="13"/>
  <c r="BV51" i="13"/>
  <c r="BV33" i="13"/>
  <c r="BV43" i="13"/>
  <c r="BV54" i="13"/>
  <c r="BZ34" i="13"/>
  <c r="BZ39" i="13"/>
  <c r="BZ44" i="13"/>
  <c r="BZ54" i="13"/>
  <c r="BZ40" i="13"/>
  <c r="BZ36" i="13"/>
  <c r="BZ41" i="13"/>
  <c r="BZ53" i="13"/>
  <c r="BZ55" i="13"/>
  <c r="BZ33" i="13"/>
  <c r="BZ35" i="13"/>
  <c r="BZ38" i="13"/>
  <c r="BZ43" i="13"/>
  <c r="BZ47" i="13"/>
  <c r="BH50" i="13" l="1"/>
  <c r="J19" i="13" s="1"/>
  <c r="G19" i="13" s="1"/>
  <c r="BH37" i="13"/>
  <c r="J18" i="13" s="1"/>
  <c r="G18" i="13" s="1"/>
  <c r="BH57" i="13"/>
  <c r="AJ121" i="13"/>
  <c r="AJ31" i="13"/>
  <c r="AJ37" i="13" s="1"/>
  <c r="AJ65" i="13" s="1"/>
  <c r="AJ66" i="13" s="1"/>
  <c r="AJ17" i="13" s="1"/>
  <c r="AJ23" i="13" s="1"/>
  <c r="AS23" i="13"/>
  <c r="BH65" i="13" l="1"/>
  <c r="BH66" i="13" s="1"/>
  <c r="J20" i="13"/>
  <c r="G20" i="13" s="1"/>
  <c r="AJ12" i="13"/>
  <c r="AJ149" i="13"/>
  <c r="AJ150" i="13" s="1"/>
  <c r="AJ16" i="13" s="1"/>
  <c r="BK37" i="13"/>
  <c r="I73" i="13" l="1"/>
  <c r="J32" i="13"/>
  <c r="AA63" i="13"/>
  <c r="Z63" i="13"/>
  <c r="X63" i="13"/>
  <c r="W63" i="13"/>
  <c r="T63" i="13"/>
  <c r="Q63" i="13"/>
  <c r="O63" i="13"/>
  <c r="N63" i="13"/>
  <c r="L63" i="13"/>
  <c r="K63" i="13"/>
  <c r="J63" i="13"/>
  <c r="AA62" i="13"/>
  <c r="Z62" i="13"/>
  <c r="X62" i="13"/>
  <c r="W62" i="13"/>
  <c r="T62" i="13"/>
  <c r="Q62" i="13"/>
  <c r="O62" i="13"/>
  <c r="N62" i="13"/>
  <c r="L62" i="13"/>
  <c r="K62" i="13"/>
  <c r="J62" i="13"/>
  <c r="AA61" i="13"/>
  <c r="Z61" i="13"/>
  <c r="X61" i="13"/>
  <c r="W61" i="13"/>
  <c r="T61" i="13"/>
  <c r="Q61" i="13"/>
  <c r="O61" i="13"/>
  <c r="N61" i="13"/>
  <c r="L61" i="13"/>
  <c r="K61" i="13"/>
  <c r="J61" i="13"/>
  <c r="AA60" i="13"/>
  <c r="Z60" i="13"/>
  <c r="X60" i="13"/>
  <c r="W60" i="13"/>
  <c r="T60" i="13"/>
  <c r="Q60" i="13"/>
  <c r="O60" i="13"/>
  <c r="N60" i="13"/>
  <c r="L60" i="13"/>
  <c r="K60" i="13"/>
  <c r="J60" i="13"/>
  <c r="AA59" i="13"/>
  <c r="Z59" i="13"/>
  <c r="X59" i="13"/>
  <c r="W59" i="13"/>
  <c r="T59" i="13"/>
  <c r="Q59" i="13"/>
  <c r="O59" i="13"/>
  <c r="N59" i="13"/>
  <c r="L59" i="13"/>
  <c r="K59" i="13"/>
  <c r="J59" i="13"/>
  <c r="AA58" i="13"/>
  <c r="Z58" i="13"/>
  <c r="X58" i="13"/>
  <c r="W58" i="13"/>
  <c r="T58" i="13"/>
  <c r="Q58" i="13"/>
  <c r="O58" i="13"/>
  <c r="N58" i="13"/>
  <c r="L58" i="13"/>
  <c r="K58" i="13"/>
  <c r="J58" i="13"/>
  <c r="AA55" i="13"/>
  <c r="Z55" i="13"/>
  <c r="X55" i="13"/>
  <c r="W55" i="13"/>
  <c r="T55" i="13"/>
  <c r="Q55" i="13"/>
  <c r="O55" i="13"/>
  <c r="N55" i="13"/>
  <c r="L55" i="13"/>
  <c r="K55" i="13"/>
  <c r="J55" i="13"/>
  <c r="AA54" i="13"/>
  <c r="Z54" i="13"/>
  <c r="X54" i="13"/>
  <c r="W54" i="13"/>
  <c r="T54" i="13"/>
  <c r="Q54" i="13"/>
  <c r="O54" i="13"/>
  <c r="N54" i="13"/>
  <c r="L54" i="13"/>
  <c r="K54" i="13"/>
  <c r="J54" i="13"/>
  <c r="AA53" i="13"/>
  <c r="Z53" i="13"/>
  <c r="X53" i="13"/>
  <c r="W53" i="13"/>
  <c r="T53" i="13"/>
  <c r="Q53" i="13"/>
  <c r="O53" i="13"/>
  <c r="N53" i="13"/>
  <c r="L53" i="13"/>
  <c r="K53" i="13"/>
  <c r="AA52" i="13"/>
  <c r="Z52" i="13"/>
  <c r="X52" i="13"/>
  <c r="W52" i="13"/>
  <c r="T52" i="13"/>
  <c r="Q52" i="13"/>
  <c r="O52" i="13"/>
  <c r="N52" i="13"/>
  <c r="L52" i="13"/>
  <c r="K52" i="13"/>
  <c r="J52" i="13"/>
  <c r="AA51" i="13"/>
  <c r="Z51" i="13"/>
  <c r="X51" i="13"/>
  <c r="W51" i="13"/>
  <c r="T51" i="13"/>
  <c r="Q51" i="13"/>
  <c r="O51" i="13"/>
  <c r="N51" i="13"/>
  <c r="L51" i="13"/>
  <c r="K51" i="13"/>
  <c r="AA47" i="13"/>
  <c r="Z47" i="13"/>
  <c r="X47" i="13"/>
  <c r="W47" i="13"/>
  <c r="T47" i="13"/>
  <c r="Q47" i="13"/>
  <c r="O47" i="13"/>
  <c r="N47" i="13"/>
  <c r="L47" i="13"/>
  <c r="K47" i="13"/>
  <c r="AA46" i="13"/>
  <c r="Z46" i="13"/>
  <c r="X46" i="13"/>
  <c r="W46" i="13"/>
  <c r="T46" i="13"/>
  <c r="Q46" i="13"/>
  <c r="O46" i="13"/>
  <c r="N46" i="13"/>
  <c r="L46" i="13"/>
  <c r="K46" i="13"/>
  <c r="AA45" i="13"/>
  <c r="Z45" i="13"/>
  <c r="X45" i="13"/>
  <c r="W45" i="13"/>
  <c r="T45" i="13"/>
  <c r="Q45" i="13"/>
  <c r="O45" i="13"/>
  <c r="N45" i="13"/>
  <c r="L45" i="13"/>
  <c r="K45" i="13"/>
  <c r="AA44" i="13"/>
  <c r="Z44" i="13"/>
  <c r="X44" i="13"/>
  <c r="W44" i="13"/>
  <c r="T44" i="13"/>
  <c r="Q44" i="13"/>
  <c r="O44" i="13"/>
  <c r="N44" i="13"/>
  <c r="L44" i="13"/>
  <c r="K44" i="13"/>
  <c r="J44" i="13"/>
  <c r="AA43" i="13"/>
  <c r="Z43" i="13"/>
  <c r="X43" i="13"/>
  <c r="W43" i="13"/>
  <c r="T43" i="13"/>
  <c r="Q43" i="13"/>
  <c r="O43" i="13"/>
  <c r="N43" i="13"/>
  <c r="L43" i="13"/>
  <c r="K43" i="13"/>
  <c r="J43" i="13"/>
  <c r="AA41" i="13"/>
  <c r="Z41" i="13"/>
  <c r="X41" i="13"/>
  <c r="W41" i="13"/>
  <c r="T41" i="13"/>
  <c r="Q41" i="13"/>
  <c r="O41" i="13"/>
  <c r="N41" i="13"/>
  <c r="L41" i="13"/>
  <c r="K41" i="13"/>
  <c r="AA40" i="13"/>
  <c r="Z40" i="13"/>
  <c r="X40" i="13"/>
  <c r="W40" i="13"/>
  <c r="T40" i="13"/>
  <c r="Q40" i="13"/>
  <c r="O40" i="13"/>
  <c r="N40" i="13"/>
  <c r="L40" i="13"/>
  <c r="K40" i="13"/>
  <c r="J40" i="13"/>
  <c r="AA39" i="13"/>
  <c r="Z39" i="13"/>
  <c r="X39" i="13"/>
  <c r="W39" i="13"/>
  <c r="T39" i="13"/>
  <c r="Q39" i="13"/>
  <c r="O39" i="13"/>
  <c r="N39" i="13"/>
  <c r="L39" i="13"/>
  <c r="K39" i="13"/>
  <c r="J39" i="13"/>
  <c r="AA38" i="13"/>
  <c r="Z38" i="13"/>
  <c r="X38" i="13"/>
  <c r="W38" i="13"/>
  <c r="T38" i="13"/>
  <c r="Q38" i="13"/>
  <c r="O38" i="13"/>
  <c r="N38" i="13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X30" i="13"/>
  <c r="W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H73" i="13"/>
  <c r="I63" i="13"/>
  <c r="H63" i="13"/>
  <c r="G63" i="13"/>
  <c r="I62" i="13"/>
  <c r="H62" i="13"/>
  <c r="I61" i="13"/>
  <c r="H61" i="13"/>
  <c r="I60" i="13"/>
  <c r="H60" i="13"/>
  <c r="I59" i="13"/>
  <c r="H59" i="13"/>
  <c r="I58" i="13"/>
  <c r="H58" i="13"/>
  <c r="I55" i="13"/>
  <c r="H55" i="13"/>
  <c r="I54" i="13"/>
  <c r="H54" i="13"/>
  <c r="I53" i="13"/>
  <c r="H53" i="13"/>
  <c r="I52" i="13"/>
  <c r="H52" i="13"/>
  <c r="I51" i="13"/>
  <c r="H51" i="13"/>
  <c r="I47" i="13"/>
  <c r="H47" i="13"/>
  <c r="I46" i="13"/>
  <c r="H46" i="13"/>
  <c r="I45" i="13"/>
  <c r="H45" i="13"/>
  <c r="I44" i="13"/>
  <c r="H44" i="13"/>
  <c r="I43" i="13"/>
  <c r="H43" i="13"/>
  <c r="I41" i="13"/>
  <c r="H41" i="13"/>
  <c r="I40" i="13"/>
  <c r="H40" i="13"/>
  <c r="I39" i="13"/>
  <c r="H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0" i="13" l="1"/>
  <c r="S32" i="13"/>
  <c r="S31" i="13"/>
  <c r="Y38" i="13"/>
  <c r="Y44" i="13"/>
  <c r="S58" i="13"/>
  <c r="Y31" i="13"/>
  <c r="S61" i="13"/>
  <c r="X121" i="13"/>
  <c r="X12" i="13" s="1"/>
  <c r="AA57" i="13"/>
  <c r="Y53" i="13"/>
  <c r="N126" i="13"/>
  <c r="X49" i="13"/>
  <c r="Y45" i="13"/>
  <c r="O121" i="13"/>
  <c r="O12" i="13" s="1"/>
  <c r="S41" i="13"/>
  <c r="N42" i="13"/>
  <c r="S39" i="13"/>
  <c r="Z92" i="13"/>
  <c r="AA92" i="13"/>
  <c r="Y39" i="13"/>
  <c r="Z85" i="13"/>
  <c r="Y61" i="13"/>
  <c r="Y63" i="13"/>
  <c r="Y51" i="13"/>
  <c r="S53" i="13"/>
  <c r="S60" i="13"/>
  <c r="S43" i="13"/>
  <c r="V148" i="13"/>
  <c r="V15" i="13" s="1"/>
  <c r="Y43" i="13"/>
  <c r="S45" i="13"/>
  <c r="O126" i="13"/>
  <c r="O100" i="13"/>
  <c r="O9" i="13" s="1"/>
  <c r="V121" i="13"/>
  <c r="V12" i="13" s="1"/>
  <c r="G148" i="13"/>
  <c r="G15" i="13" s="1"/>
  <c r="J38" i="13"/>
  <c r="J33" i="13"/>
  <c r="G85" i="13"/>
  <c r="K133" i="13"/>
  <c r="S55" i="13"/>
  <c r="V126" i="13"/>
  <c r="S44" i="13"/>
  <c r="Y52" i="13"/>
  <c r="S54" i="13"/>
  <c r="Y59" i="13"/>
  <c r="AA37" i="13"/>
  <c r="S62" i="13"/>
  <c r="Y47" i="13"/>
  <c r="Y41" i="13"/>
  <c r="Z42" i="13"/>
  <c r="S40" i="13"/>
  <c r="AA42" i="13"/>
  <c r="Y46" i="13"/>
  <c r="AA100" i="13"/>
  <c r="AA9" i="13" s="1"/>
  <c r="S52" i="13"/>
  <c r="M54" i="13"/>
  <c r="S59" i="13"/>
  <c r="W141" i="13"/>
  <c r="W14" i="13" s="1"/>
  <c r="Y40" i="13"/>
  <c r="X133" i="13"/>
  <c r="U52" i="13"/>
  <c r="Y54" i="13"/>
  <c r="N85" i="13"/>
  <c r="S51" i="13"/>
  <c r="U31" i="13"/>
  <c r="U33" i="13"/>
  <c r="V64" i="13"/>
  <c r="Y60" i="13"/>
  <c r="V37" i="13"/>
  <c r="U32" i="13"/>
  <c r="U34" i="13"/>
  <c r="X57" i="13"/>
  <c r="Y58" i="13"/>
  <c r="Z133" i="13"/>
  <c r="S47" i="13"/>
  <c r="Y55" i="13"/>
  <c r="J107" i="13"/>
  <c r="J10" i="13" s="1"/>
  <c r="Y62" i="13"/>
  <c r="V85" i="13"/>
  <c r="X85" i="13"/>
  <c r="BU57" i="13"/>
  <c r="T20" i="13" s="1"/>
  <c r="BP42" i="13"/>
  <c r="BU42" i="13"/>
  <c r="BW42" i="13"/>
  <c r="CB42" i="13"/>
  <c r="BO64" i="13"/>
  <c r="BO57" i="13"/>
  <c r="BX64" i="13"/>
  <c r="W21" i="13" s="1"/>
  <c r="BP37" i="13"/>
  <c r="O18" i="13" s="1"/>
  <c r="CA57" i="13"/>
  <c r="BY49" i="13"/>
  <c r="BY57" i="13"/>
  <c r="X20" i="13" s="1"/>
  <c r="BW37" i="13"/>
  <c r="V18" i="13" s="1"/>
  <c r="BR42" i="13"/>
  <c r="BY42" i="13"/>
  <c r="BO49" i="13"/>
  <c r="CA42" i="13"/>
  <c r="BR57" i="13"/>
  <c r="Q20" i="13" s="1"/>
  <c r="BX37" i="13"/>
  <c r="W18" i="13" s="1"/>
  <c r="BY37" i="13"/>
  <c r="X18" i="13" s="1"/>
  <c r="CA49" i="13"/>
  <c r="CB49" i="13"/>
  <c r="BW57" i="13"/>
  <c r="V20" i="13" s="1"/>
  <c r="BO42" i="13"/>
  <c r="BR37" i="13"/>
  <c r="Q18" i="13" s="1"/>
  <c r="BO37" i="13"/>
  <c r="BI42" i="13"/>
  <c r="BI49" i="13"/>
  <c r="BJ42" i="13"/>
  <c r="BK42" i="13"/>
  <c r="BK49" i="13"/>
  <c r="BK64" i="13"/>
  <c r="BL42" i="13"/>
  <c r="BL49" i="13"/>
  <c r="BL64" i="13"/>
  <c r="BV30" i="13"/>
  <c r="BK57" i="13"/>
  <c r="BI37" i="13"/>
  <c r="BI64" i="13"/>
  <c r="BJ37" i="13"/>
  <c r="BJ49" i="13"/>
  <c r="BU49" i="13"/>
  <c r="BJ64" i="13"/>
  <c r="BM42" i="13"/>
  <c r="BZ30" i="13"/>
  <c r="BU64" i="13"/>
  <c r="T21" i="13" s="1"/>
  <c r="BX57" i="13"/>
  <c r="W20" i="13" s="1"/>
  <c r="BR64" i="13"/>
  <c r="Q21" i="13" s="1"/>
  <c r="BW49" i="13"/>
  <c r="CB57" i="13"/>
  <c r="BX49" i="13"/>
  <c r="CA64" i="13"/>
  <c r="CB64" i="13"/>
  <c r="AA21" i="13" s="1"/>
  <c r="BX42" i="13"/>
  <c r="BM49" i="13"/>
  <c r="CA37" i="13"/>
  <c r="BM64" i="13"/>
  <c r="L21" i="13" s="1"/>
  <c r="CB37" i="13"/>
  <c r="BU37" i="13"/>
  <c r="T18" i="13" s="1"/>
  <c r="BI57" i="13"/>
  <c r="BT30" i="13"/>
  <c r="BR49" i="13"/>
  <c r="BJ57" i="13"/>
  <c r="BP64" i="13"/>
  <c r="O21" i="13" s="1"/>
  <c r="BL57" i="13"/>
  <c r="BW64" i="13"/>
  <c r="V21" i="13" s="1"/>
  <c r="BY64" i="13"/>
  <c r="X21" i="13" s="1"/>
  <c r="BM57" i="13"/>
  <c r="BP57" i="13"/>
  <c r="O20" i="13" s="1"/>
  <c r="BL37" i="13"/>
  <c r="BP49" i="13"/>
  <c r="BM37" i="13"/>
  <c r="L18" i="13" s="1"/>
  <c r="BN30" i="13"/>
  <c r="W126" i="13"/>
  <c r="O85" i="13"/>
  <c r="Z80" i="13"/>
  <c r="Z7" i="13" s="1"/>
  <c r="U59" i="13"/>
  <c r="M61" i="13"/>
  <c r="I92" i="13"/>
  <c r="U60" i="13"/>
  <c r="U44" i="13"/>
  <c r="M63" i="13"/>
  <c r="M58" i="13"/>
  <c r="J51" i="13"/>
  <c r="M45" i="13"/>
  <c r="J53" i="13"/>
  <c r="G33" i="13"/>
  <c r="J46" i="13"/>
  <c r="J31" i="13"/>
  <c r="M46" i="13"/>
  <c r="J47" i="13"/>
  <c r="J41" i="13"/>
  <c r="U40" i="13"/>
  <c r="G141" i="13"/>
  <c r="G14" i="13" s="1"/>
  <c r="J45" i="13"/>
  <c r="G126" i="13"/>
  <c r="H85" i="13"/>
  <c r="M31" i="13"/>
  <c r="U53" i="13"/>
  <c r="H126" i="13"/>
  <c r="I126" i="13"/>
  <c r="M38" i="13"/>
  <c r="I148" i="13"/>
  <c r="I15" i="13" s="1"/>
  <c r="U51" i="13"/>
  <c r="H107" i="13"/>
  <c r="H10" i="13" s="1"/>
  <c r="I107" i="13"/>
  <c r="I10" i="13" s="1"/>
  <c r="M41" i="13"/>
  <c r="U58" i="13"/>
  <c r="M60" i="13"/>
  <c r="M39" i="13"/>
  <c r="M53" i="13"/>
  <c r="U39" i="13"/>
  <c r="U45" i="13"/>
  <c r="U63" i="13"/>
  <c r="U46" i="13"/>
  <c r="I100" i="13"/>
  <c r="I9" i="13" s="1"/>
  <c r="U41" i="13"/>
  <c r="M44" i="13"/>
  <c r="M62" i="13"/>
  <c r="M55" i="13"/>
  <c r="H100" i="13"/>
  <c r="H9" i="13" s="1"/>
  <c r="G31" i="13"/>
  <c r="G133" i="13"/>
  <c r="K37" i="13"/>
  <c r="U47" i="13"/>
  <c r="M52" i="13"/>
  <c r="M51" i="13"/>
  <c r="U43" i="13"/>
  <c r="H141" i="13"/>
  <c r="H14" i="13" s="1"/>
  <c r="M47" i="13"/>
  <c r="H133" i="13"/>
  <c r="U38" i="13"/>
  <c r="U55" i="13"/>
  <c r="U54" i="13"/>
  <c r="I133" i="13"/>
  <c r="M40" i="13"/>
  <c r="M59" i="13"/>
  <c r="L49" i="13"/>
  <c r="U61" i="13"/>
  <c r="H92" i="13"/>
  <c r="U62" i="13"/>
  <c r="S63" i="13"/>
  <c r="M43" i="13"/>
  <c r="S46" i="13"/>
  <c r="S38" i="13"/>
  <c r="W107" i="13"/>
  <c r="W10" i="13" s="1"/>
  <c r="K148" i="13"/>
  <c r="K15" i="13" s="1"/>
  <c r="J121" i="13"/>
  <c r="J12" i="13" s="1"/>
  <c r="Y33" i="13"/>
  <c r="V100" i="13"/>
  <c r="V9" i="13" s="1"/>
  <c r="V107" i="13"/>
  <c r="X126" i="13"/>
  <c r="AA133" i="13"/>
  <c r="X141" i="13"/>
  <c r="AA85" i="13"/>
  <c r="W121" i="13"/>
  <c r="L42" i="13"/>
  <c r="V42" i="13"/>
  <c r="N80" i="13"/>
  <c r="N7" i="13" s="1"/>
  <c r="W57" i="13"/>
  <c r="AA121" i="13"/>
  <c r="AA12" i="13" s="1"/>
  <c r="N49" i="13"/>
  <c r="AA80" i="13"/>
  <c r="AA7" i="13" s="1"/>
  <c r="Y36" i="13"/>
  <c r="V49" i="13"/>
  <c r="Z126" i="13"/>
  <c r="X107" i="13"/>
  <c r="X10" i="13" s="1"/>
  <c r="N121" i="13"/>
  <c r="N12" i="13" s="1"/>
  <c r="V141" i="13"/>
  <c r="Z121" i="13"/>
  <c r="Z12" i="13" s="1"/>
  <c r="K92" i="13"/>
  <c r="Z107" i="13"/>
  <c r="Z10" i="13" s="1"/>
  <c r="J126" i="13"/>
  <c r="W64" i="13"/>
  <c r="K100" i="13"/>
  <c r="K9" i="13" s="1"/>
  <c r="X64" i="13"/>
  <c r="L100" i="13"/>
  <c r="N107" i="13"/>
  <c r="N10" i="13" s="1"/>
  <c r="V92" i="13"/>
  <c r="N100" i="13"/>
  <c r="N9" i="13" s="1"/>
  <c r="Z100" i="13"/>
  <c r="Z9" i="13" s="1"/>
  <c r="X92" i="13"/>
  <c r="K107" i="13"/>
  <c r="K10" i="13" s="1"/>
  <c r="J141" i="13"/>
  <c r="J14" i="13" s="1"/>
  <c r="N148" i="13"/>
  <c r="N15" i="13" s="1"/>
  <c r="O49" i="13"/>
  <c r="W85" i="13"/>
  <c r="Y34" i="13"/>
  <c r="K42" i="13"/>
  <c r="N57" i="13"/>
  <c r="K64" i="13"/>
  <c r="X80" i="13"/>
  <c r="X7" i="13" s="1"/>
  <c r="W42" i="13"/>
  <c r="K126" i="13"/>
  <c r="L92" i="13"/>
  <c r="K141" i="13"/>
  <c r="K14" i="13" s="1"/>
  <c r="W148" i="13"/>
  <c r="O141" i="13"/>
  <c r="O14" i="13" s="1"/>
  <c r="X37" i="13"/>
  <c r="J133" i="13"/>
  <c r="X148" i="13"/>
  <c r="X15" i="13" s="1"/>
  <c r="J64" i="13"/>
  <c r="J148" i="13"/>
  <c r="J15" i="13" s="1"/>
  <c r="X42" i="13"/>
  <c r="K49" i="13"/>
  <c r="W37" i="13"/>
  <c r="Y35" i="13"/>
  <c r="N92" i="13"/>
  <c r="T126" i="13"/>
  <c r="T85" i="13"/>
  <c r="T92" i="13"/>
  <c r="T148" i="13"/>
  <c r="T15" i="13" s="1"/>
  <c r="U35" i="13"/>
  <c r="Q42" i="13"/>
  <c r="Q100" i="13"/>
  <c r="Q9" i="13" s="1"/>
  <c r="Q57" i="13"/>
  <c r="Q133" i="13"/>
  <c r="Q49" i="13"/>
  <c r="S36" i="13"/>
  <c r="N37" i="13"/>
  <c r="U36" i="13"/>
  <c r="M36" i="13"/>
  <c r="I80" i="13"/>
  <c r="I7" i="13" s="1"/>
  <c r="H80" i="13"/>
  <c r="H7" i="13" s="1"/>
  <c r="G32" i="13"/>
  <c r="G34" i="13"/>
  <c r="M34" i="13"/>
  <c r="H37" i="13"/>
  <c r="I37" i="13"/>
  <c r="M30" i="13"/>
  <c r="M33" i="13"/>
  <c r="I64" i="13"/>
  <c r="M35" i="13"/>
  <c r="M32" i="13"/>
  <c r="H42" i="13"/>
  <c r="H64" i="13"/>
  <c r="N133" i="13"/>
  <c r="I42" i="13"/>
  <c r="H57" i="13"/>
  <c r="O64" i="13"/>
  <c r="K57" i="13"/>
  <c r="L64" i="13"/>
  <c r="K121" i="13"/>
  <c r="K12" i="13" s="1"/>
  <c r="W92" i="13"/>
  <c r="T100" i="13"/>
  <c r="Q80" i="13"/>
  <c r="S35" i="13"/>
  <c r="Z57" i="13"/>
  <c r="L121" i="13"/>
  <c r="O80" i="13"/>
  <c r="V57" i="13"/>
  <c r="T49" i="13"/>
  <c r="S34" i="13"/>
  <c r="I57" i="13"/>
  <c r="O37" i="13"/>
  <c r="H49" i="13"/>
  <c r="I49" i="13"/>
  <c r="T37" i="13"/>
  <c r="S73" i="13"/>
  <c r="Q121" i="13"/>
  <c r="Q64" i="13"/>
  <c r="T80" i="13"/>
  <c r="T7" i="13" s="1"/>
  <c r="U73" i="13"/>
  <c r="T107" i="13"/>
  <c r="T133" i="13"/>
  <c r="Q141" i="13"/>
  <c r="L126" i="13"/>
  <c r="H148" i="13"/>
  <c r="H15" i="13" s="1"/>
  <c r="N64" i="13"/>
  <c r="AA141" i="13"/>
  <c r="S33" i="13"/>
  <c r="I85" i="13"/>
  <c r="K85" i="13"/>
  <c r="O133" i="13"/>
  <c r="AA107" i="13"/>
  <c r="AA10" i="13" s="1"/>
  <c r="Q37" i="13"/>
  <c r="Q126" i="13"/>
  <c r="U30" i="13"/>
  <c r="T42" i="13"/>
  <c r="V80" i="13"/>
  <c r="V7" i="13" s="1"/>
  <c r="Y73" i="13"/>
  <c r="O92" i="13"/>
  <c r="Y30" i="13"/>
  <c r="Y32" i="13"/>
  <c r="W49" i="13"/>
  <c r="L133" i="13"/>
  <c r="Z141" i="13"/>
  <c r="Z37" i="13"/>
  <c r="L57" i="13"/>
  <c r="Z64" i="13"/>
  <c r="Q85" i="13"/>
  <c r="V133" i="13"/>
  <c r="T141" i="13"/>
  <c r="AA64" i="13"/>
  <c r="K80" i="13"/>
  <c r="K7" i="13" s="1"/>
  <c r="Q92" i="13"/>
  <c r="Q107" i="13"/>
  <c r="W133" i="13"/>
  <c r="Z148" i="13"/>
  <c r="Z15" i="13" s="1"/>
  <c r="L80" i="13"/>
  <c r="H121" i="13"/>
  <c r="H12" i="13" s="1"/>
  <c r="I141" i="13"/>
  <c r="Z49" i="13"/>
  <c r="M73" i="13"/>
  <c r="L85" i="13"/>
  <c r="I121" i="13"/>
  <c r="I12" i="13" s="1"/>
  <c r="W100" i="13"/>
  <c r="AA148" i="13"/>
  <c r="AA15" i="13" s="1"/>
  <c r="AA49" i="13"/>
  <c r="X100" i="13"/>
  <c r="T121" i="13"/>
  <c r="L148" i="13"/>
  <c r="T64" i="13"/>
  <c r="W80" i="13"/>
  <c r="O42" i="13"/>
  <c r="L107" i="13"/>
  <c r="AA126" i="13"/>
  <c r="L141" i="13"/>
  <c r="O148" i="13"/>
  <c r="L37" i="13"/>
  <c r="O107" i="13"/>
  <c r="Q148" i="13"/>
  <c r="O57" i="13"/>
  <c r="T57" i="13"/>
  <c r="N141" i="13"/>
  <c r="J80" i="13" l="1"/>
  <c r="J7" i="13" s="1"/>
  <c r="S21" i="13"/>
  <c r="Z93" i="13"/>
  <c r="Z8" i="13" s="1"/>
  <c r="Y121" i="13"/>
  <c r="Y12" i="13" s="1"/>
  <c r="J37" i="13"/>
  <c r="J42" i="13"/>
  <c r="N93" i="13"/>
  <c r="N8" i="13" s="1"/>
  <c r="Y85" i="13"/>
  <c r="AA93" i="13"/>
  <c r="AA8" i="13" s="1"/>
  <c r="Y141" i="13"/>
  <c r="Y14" i="13" s="1"/>
  <c r="N50" i="13"/>
  <c r="N65" i="13" s="1"/>
  <c r="N66" i="13" s="1"/>
  <c r="N17" i="13" s="1"/>
  <c r="V134" i="13"/>
  <c r="V13" i="13" s="1"/>
  <c r="J92" i="13"/>
  <c r="Y64" i="13"/>
  <c r="Y37" i="13"/>
  <c r="X50" i="13"/>
  <c r="X65" i="13" s="1"/>
  <c r="X66" i="13" s="1"/>
  <c r="X17" i="13" s="1"/>
  <c r="Z134" i="13"/>
  <c r="Z13" i="13" s="1"/>
  <c r="N134" i="13"/>
  <c r="N13" i="13" s="1"/>
  <c r="Y148" i="13"/>
  <c r="Y15" i="13" s="1"/>
  <c r="Y126" i="13"/>
  <c r="J134" i="13"/>
  <c r="J13" i="13" s="1"/>
  <c r="J85" i="13"/>
  <c r="J100" i="13"/>
  <c r="J9" i="13" s="1"/>
  <c r="M126" i="13"/>
  <c r="K134" i="13"/>
  <c r="K13" i="13" s="1"/>
  <c r="K93" i="13"/>
  <c r="K108" i="13" s="1"/>
  <c r="K109" i="13" s="1"/>
  <c r="K11" i="13" s="1"/>
  <c r="BK50" i="13"/>
  <c r="BK65" i="13" s="1"/>
  <c r="BK66" i="13" s="1"/>
  <c r="U21" i="13"/>
  <c r="Y20" i="13"/>
  <c r="BI50" i="13"/>
  <c r="BI65" i="13" s="1"/>
  <c r="BI66" i="13" s="1"/>
  <c r="BN42" i="13"/>
  <c r="X93" i="13"/>
  <c r="X8" i="13" s="1"/>
  <c r="X134" i="13"/>
  <c r="X13" i="13" s="1"/>
  <c r="U20" i="13"/>
  <c r="J22" i="13"/>
  <c r="G22" i="13" s="1"/>
  <c r="V93" i="13"/>
  <c r="V8" i="13" s="1"/>
  <c r="AA50" i="13"/>
  <c r="AA65" i="13" s="1"/>
  <c r="AA66" i="13" s="1"/>
  <c r="AA17" i="13" s="1"/>
  <c r="Z50" i="13"/>
  <c r="Z65" i="13" s="1"/>
  <c r="Z66" i="13" s="1"/>
  <c r="Z17" i="13" s="1"/>
  <c r="S20" i="13"/>
  <c r="S18" i="13"/>
  <c r="Y18" i="13"/>
  <c r="BV37" i="13"/>
  <c r="Y21" i="13"/>
  <c r="BV57" i="13"/>
  <c r="BL50" i="13"/>
  <c r="BL65" i="13" s="1"/>
  <c r="BL66" i="13" s="1"/>
  <c r="CA50" i="13"/>
  <c r="BT42" i="13"/>
  <c r="BT37" i="13"/>
  <c r="BZ57" i="13"/>
  <c r="BZ42" i="13"/>
  <c r="BU50" i="13"/>
  <c r="T19" i="13" s="1"/>
  <c r="BZ64" i="13"/>
  <c r="BZ37" i="13"/>
  <c r="BW50" i="13"/>
  <c r="BY50" i="13"/>
  <c r="CB50" i="13"/>
  <c r="BO50" i="13"/>
  <c r="BO65" i="13" s="1"/>
  <c r="BO66" i="13" s="1"/>
  <c r="BJ50" i="13"/>
  <c r="BJ65" i="13" s="1"/>
  <c r="BJ66" i="13" s="1"/>
  <c r="BV42" i="13"/>
  <c r="BN64" i="13"/>
  <c r="BV64" i="13"/>
  <c r="BN37" i="13"/>
  <c r="BV49" i="13"/>
  <c r="BT49" i="13"/>
  <c r="BR50" i="13"/>
  <c r="Q19" i="13" s="1"/>
  <c r="BP50" i="13"/>
  <c r="BM50" i="13"/>
  <c r="L19" i="13" s="1"/>
  <c r="L22" i="13" s="1"/>
  <c r="BN49" i="13"/>
  <c r="BZ49" i="13"/>
  <c r="BX50" i="13"/>
  <c r="W19" i="13" s="1"/>
  <c r="BT64" i="13"/>
  <c r="BT57" i="13"/>
  <c r="BN57" i="13"/>
  <c r="W15" i="13"/>
  <c r="W12" i="13"/>
  <c r="S100" i="13"/>
  <c r="S9" i="13" s="1"/>
  <c r="U92" i="13"/>
  <c r="M92" i="13"/>
  <c r="U85" i="13"/>
  <c r="G134" i="13"/>
  <c r="G13" i="13" s="1"/>
  <c r="I93" i="13"/>
  <c r="I8" i="13" s="1"/>
  <c r="M49" i="13"/>
  <c r="G49" i="13"/>
  <c r="J49" i="13"/>
  <c r="H134" i="13"/>
  <c r="H13" i="13" s="1"/>
  <c r="G57" i="13"/>
  <c r="J57" i="13"/>
  <c r="G64" i="13"/>
  <c r="I134" i="13"/>
  <c r="I13" i="13" s="1"/>
  <c r="G121" i="13"/>
  <c r="G12" i="13" s="1"/>
  <c r="G92" i="13"/>
  <c r="G93" i="13" s="1"/>
  <c r="G8" i="13" s="1"/>
  <c r="G107" i="13"/>
  <c r="G10" i="13" s="1"/>
  <c r="G100" i="13"/>
  <c r="G9" i="13" s="1"/>
  <c r="H93" i="13"/>
  <c r="H8" i="13" s="1"/>
  <c r="G80" i="13"/>
  <c r="G7" i="13" s="1"/>
  <c r="L50" i="13"/>
  <c r="L65" i="13" s="1"/>
  <c r="G42" i="13"/>
  <c r="M64" i="13"/>
  <c r="G37" i="13"/>
  <c r="M100" i="13"/>
  <c r="M9" i="13" s="1"/>
  <c r="V50" i="13"/>
  <c r="V65" i="13" s="1"/>
  <c r="V66" i="13" s="1"/>
  <c r="V17" i="13" s="1"/>
  <c r="M42" i="13"/>
  <c r="U42" i="13"/>
  <c r="K50" i="13"/>
  <c r="K65" i="13" s="1"/>
  <c r="K66" i="13" s="1"/>
  <c r="K17" i="13" s="1"/>
  <c r="V14" i="13"/>
  <c r="Y107" i="13"/>
  <c r="Y10" i="13" s="1"/>
  <c r="V10" i="13"/>
  <c r="AA134" i="13"/>
  <c r="AA13" i="13" s="1"/>
  <c r="L9" i="13"/>
  <c r="U126" i="13"/>
  <c r="T93" i="13"/>
  <c r="T108" i="13" s="1"/>
  <c r="Q50" i="13"/>
  <c r="Q65" i="13" s="1"/>
  <c r="Y42" i="13"/>
  <c r="Q134" i="13"/>
  <c r="Q13" i="13" s="1"/>
  <c r="M37" i="13"/>
  <c r="S57" i="13"/>
  <c r="X14" i="13"/>
  <c r="S49" i="13"/>
  <c r="U37" i="13"/>
  <c r="H50" i="13"/>
  <c r="H65" i="13" s="1"/>
  <c r="H66" i="13" s="1"/>
  <c r="H17" i="13" s="1"/>
  <c r="U141" i="13"/>
  <c r="U14" i="13" s="1"/>
  <c r="T14" i="13"/>
  <c r="U49" i="13"/>
  <c r="T50" i="13"/>
  <c r="N14" i="13"/>
  <c r="M85" i="13"/>
  <c r="O15" i="13"/>
  <c r="L7" i="13"/>
  <c r="M80" i="13"/>
  <c r="M7" i="13" s="1"/>
  <c r="L93" i="13"/>
  <c r="O134" i="13"/>
  <c r="S141" i="13"/>
  <c r="S14" i="13" s="1"/>
  <c r="Q14" i="13"/>
  <c r="L14" i="13"/>
  <c r="M141" i="13"/>
  <c r="M14" i="13" s="1"/>
  <c r="U100" i="13"/>
  <c r="U9" i="13" s="1"/>
  <c r="T9" i="13"/>
  <c r="U57" i="13"/>
  <c r="Y133" i="13"/>
  <c r="W134" i="13"/>
  <c r="Z14" i="13"/>
  <c r="O93" i="13"/>
  <c r="U107" i="13"/>
  <c r="U10" i="13" s="1"/>
  <c r="T10" i="13"/>
  <c r="I50" i="13"/>
  <c r="I65" i="13" s="1"/>
  <c r="I66" i="13" s="1"/>
  <c r="I17" i="13" s="1"/>
  <c r="M121" i="13"/>
  <c r="M12" i="13" s="1"/>
  <c r="L12" i="13"/>
  <c r="S148" i="13"/>
  <c r="S15" i="13" s="1"/>
  <c r="Q15" i="13"/>
  <c r="O7" i="13"/>
  <c r="U80" i="13"/>
  <c r="U7" i="13" s="1"/>
  <c r="T134" i="13"/>
  <c r="U133" i="13"/>
  <c r="O10" i="13"/>
  <c r="S64" i="13"/>
  <c r="M107" i="13"/>
  <c r="M10" i="13" s="1"/>
  <c r="L10" i="13"/>
  <c r="X9" i="13"/>
  <c r="Y57" i="13"/>
  <c r="S107" i="13"/>
  <c r="S10" i="13" s="1"/>
  <c r="Q10" i="13"/>
  <c r="AA14" i="13"/>
  <c r="Y80" i="13"/>
  <c r="Y7" i="13" s="1"/>
  <c r="W7" i="13"/>
  <c r="L134" i="13"/>
  <c r="L149" i="13" s="1"/>
  <c r="M133" i="13"/>
  <c r="S126" i="13"/>
  <c r="W93" i="13"/>
  <c r="Y92" i="13"/>
  <c r="U64" i="13"/>
  <c r="S85" i="13"/>
  <c r="Y100" i="13"/>
  <c r="Y9" i="13" s="1"/>
  <c r="W9" i="13"/>
  <c r="I14" i="13"/>
  <c r="M148" i="13"/>
  <c r="M15" i="13" s="1"/>
  <c r="U148" i="13"/>
  <c r="U15" i="13" s="1"/>
  <c r="L15" i="13"/>
  <c r="Q93" i="13"/>
  <c r="S92" i="13"/>
  <c r="Y49" i="13"/>
  <c r="W50" i="13"/>
  <c r="O50" i="13"/>
  <c r="S121" i="13"/>
  <c r="S12" i="13" s="1"/>
  <c r="Q12" i="13"/>
  <c r="M57" i="13"/>
  <c r="S37" i="13"/>
  <c r="Q7" i="13"/>
  <c r="S80" i="13"/>
  <c r="S7" i="13" s="1"/>
  <c r="U121" i="13"/>
  <c r="U12" i="13" s="1"/>
  <c r="T12" i="13"/>
  <c r="S133" i="13"/>
  <c r="S42" i="13"/>
  <c r="V149" i="13" l="1"/>
  <c r="V150" i="13" s="1"/>
  <c r="V16" i="13" s="1"/>
  <c r="Z22" i="13"/>
  <c r="Z23" i="13" s="1"/>
  <c r="N108" i="13"/>
  <c r="N109" i="13" s="1"/>
  <c r="N11" i="13" s="1"/>
  <c r="J50" i="13"/>
  <c r="J65" i="13" s="1"/>
  <c r="J66" i="13" s="1"/>
  <c r="J17" i="13" s="1"/>
  <c r="J23" i="13" s="1"/>
  <c r="K149" i="13"/>
  <c r="K150" i="13" s="1"/>
  <c r="K16" i="13" s="1"/>
  <c r="Z108" i="13"/>
  <c r="Z109" i="13" s="1"/>
  <c r="Z11" i="13" s="1"/>
  <c r="AA108" i="13"/>
  <c r="AA109" i="13" s="1"/>
  <c r="AA11" i="13" s="1"/>
  <c r="I108" i="13"/>
  <c r="I109" i="13" s="1"/>
  <c r="I11" i="13" s="1"/>
  <c r="J93" i="13"/>
  <c r="J8" i="13" s="1"/>
  <c r="V108" i="13"/>
  <c r="V109" i="13" s="1"/>
  <c r="V11" i="13" s="1"/>
  <c r="Z149" i="13"/>
  <c r="Z150" i="13" s="1"/>
  <c r="Z16" i="13" s="1"/>
  <c r="J149" i="13"/>
  <c r="J150" i="13" s="1"/>
  <c r="J16" i="13" s="1"/>
  <c r="X108" i="13"/>
  <c r="X109" i="13" s="1"/>
  <c r="X11" i="13" s="1"/>
  <c r="N149" i="13"/>
  <c r="N150" i="13" s="1"/>
  <c r="N16" i="13" s="1"/>
  <c r="X149" i="13"/>
  <c r="X150" i="13" s="1"/>
  <c r="X16" i="13" s="1"/>
  <c r="K8" i="13"/>
  <c r="J108" i="13"/>
  <c r="J109" i="13" s="1"/>
  <c r="J11" i="13" s="1"/>
  <c r="G50" i="13"/>
  <c r="G65" i="13" s="1"/>
  <c r="G66" i="13" s="1"/>
  <c r="G17" i="13" s="1"/>
  <c r="U50" i="13"/>
  <c r="U19" i="13"/>
  <c r="CB65" i="13"/>
  <c r="CB66" i="13" s="1"/>
  <c r="AA22" i="13" s="1"/>
  <c r="AA23" i="13" s="1"/>
  <c r="CA65" i="13"/>
  <c r="CA66" i="13" s="1"/>
  <c r="BP65" i="13"/>
  <c r="BP66" i="13" s="1"/>
  <c r="O19" i="13"/>
  <c r="O22" i="13" s="1"/>
  <c r="Q22" i="13"/>
  <c r="BU65" i="13"/>
  <c r="BU66" i="13" s="1"/>
  <c r="U18" i="13"/>
  <c r="T22" i="13"/>
  <c r="U22" i="13" s="1"/>
  <c r="BY65" i="13"/>
  <c r="BY66" i="13" s="1"/>
  <c r="X19" i="13"/>
  <c r="X22" i="13" s="1"/>
  <c r="X23" i="13" s="1"/>
  <c r="BW65" i="13"/>
  <c r="BW66" i="13" s="1"/>
  <c r="V19" i="13"/>
  <c r="V22" i="13" s="1"/>
  <c r="V23" i="13" s="1"/>
  <c r="W22" i="13"/>
  <c r="BN50" i="13"/>
  <c r="BM65" i="13"/>
  <c r="BM66" i="13" s="1"/>
  <c r="BN66" i="13" s="1"/>
  <c r="BZ50" i="13"/>
  <c r="BX65" i="13"/>
  <c r="BV50" i="13"/>
  <c r="BT50" i="13"/>
  <c r="BR65" i="13"/>
  <c r="H149" i="13"/>
  <c r="H150" i="13" s="1"/>
  <c r="H16" i="13" s="1"/>
  <c r="AA149" i="13"/>
  <c r="AA150" i="13" s="1"/>
  <c r="AA16" i="13" s="1"/>
  <c r="T8" i="13"/>
  <c r="U93" i="13"/>
  <c r="U8" i="13" s="1"/>
  <c r="I149" i="13"/>
  <c r="I150" i="13" s="1"/>
  <c r="I16" i="13" s="1"/>
  <c r="G149" i="13"/>
  <c r="G150" i="13" s="1"/>
  <c r="G16" i="13" s="1"/>
  <c r="G108" i="13"/>
  <c r="G109" i="13" s="1"/>
  <c r="G11" i="13" s="1"/>
  <c r="H108" i="13"/>
  <c r="H109" i="13" s="1"/>
  <c r="H11" i="13" s="1"/>
  <c r="S134" i="13"/>
  <c r="S13" i="13" s="1"/>
  <c r="Q149" i="13"/>
  <c r="Q150" i="13" s="1"/>
  <c r="Q66" i="13"/>
  <c r="W8" i="13"/>
  <c r="Y93" i="13"/>
  <c r="Y8" i="13" s="1"/>
  <c r="L13" i="13"/>
  <c r="M134" i="13"/>
  <c r="M13" i="13" s="1"/>
  <c r="O8" i="13"/>
  <c r="O108" i="13"/>
  <c r="Q8" i="13"/>
  <c r="S93" i="13"/>
  <c r="S8" i="13" s="1"/>
  <c r="Q108" i="13"/>
  <c r="O13" i="13"/>
  <c r="O149" i="13"/>
  <c r="Y50" i="13"/>
  <c r="W65" i="13"/>
  <c r="U134" i="13"/>
  <c r="U13" i="13" s="1"/>
  <c r="T13" i="13"/>
  <c r="Y134" i="13"/>
  <c r="Y13" i="13" s="1"/>
  <c r="W13" i="13"/>
  <c r="W149" i="13"/>
  <c r="T109" i="13"/>
  <c r="L150" i="13"/>
  <c r="S50" i="13"/>
  <c r="O65" i="13"/>
  <c r="M50" i="13"/>
  <c r="T149" i="13"/>
  <c r="M93" i="13"/>
  <c r="M8" i="13" s="1"/>
  <c r="L8" i="13"/>
  <c r="L108" i="13"/>
  <c r="U108" i="13" s="1"/>
  <c r="T65" i="13"/>
  <c r="M65" i="13"/>
  <c r="L66" i="13"/>
  <c r="W108" i="13"/>
  <c r="S19" i="13" l="1"/>
  <c r="BQ60" i="13"/>
  <c r="BQ59" i="13"/>
  <c r="BQ61" i="13"/>
  <c r="BQ58" i="13"/>
  <c r="BQ62" i="13"/>
  <c r="BQ63" i="13"/>
  <c r="BQ52" i="13"/>
  <c r="BQ55" i="13"/>
  <c r="BQ53" i="13"/>
  <c r="BQ51" i="13"/>
  <c r="BQ54" i="13"/>
  <c r="BQ44" i="13"/>
  <c r="BQ45" i="13"/>
  <c r="BQ46" i="13"/>
  <c r="BQ43" i="13"/>
  <c r="BQ47" i="13"/>
  <c r="BQ39" i="13"/>
  <c r="BQ41" i="13"/>
  <c r="BQ38" i="13"/>
  <c r="BQ40" i="13"/>
  <c r="BQ35" i="13"/>
  <c r="BQ33" i="13"/>
  <c r="BQ34" i="13"/>
  <c r="BQ31" i="13"/>
  <c r="BQ36" i="13"/>
  <c r="BQ32" i="13"/>
  <c r="S22" i="13"/>
  <c r="Y22" i="13"/>
  <c r="BN65" i="13"/>
  <c r="Y19" i="13"/>
  <c r="BV65" i="13"/>
  <c r="BV66" i="13"/>
  <c r="BQ50" i="13"/>
  <c r="BQ65" i="13"/>
  <c r="BT65" i="13"/>
  <c r="BR66" i="13"/>
  <c r="BZ65" i="13"/>
  <c r="BX66" i="13"/>
  <c r="BZ66" i="13" s="1"/>
  <c r="BQ66" i="13"/>
  <c r="BQ37" i="13"/>
  <c r="BQ42" i="13"/>
  <c r="BQ30" i="13"/>
  <c r="BQ49" i="13"/>
  <c r="BQ57" i="13"/>
  <c r="BQ64" i="13"/>
  <c r="S149" i="13"/>
  <c r="M149" i="13"/>
  <c r="R58" i="13"/>
  <c r="R63" i="13"/>
  <c r="R62" i="13"/>
  <c r="R60" i="13"/>
  <c r="R59" i="13"/>
  <c r="R61" i="13"/>
  <c r="R54" i="13"/>
  <c r="R53" i="13"/>
  <c r="R52" i="13"/>
  <c r="R55" i="13"/>
  <c r="R51" i="13"/>
  <c r="R44" i="13"/>
  <c r="R43" i="13"/>
  <c r="R45" i="13"/>
  <c r="R46" i="13"/>
  <c r="R47" i="13"/>
  <c r="R65" i="13"/>
  <c r="R38" i="13"/>
  <c r="R41" i="13"/>
  <c r="R39" i="13"/>
  <c r="R40" i="13"/>
  <c r="R150" i="13"/>
  <c r="Q16" i="13"/>
  <c r="R133" i="13"/>
  <c r="R148" i="13"/>
  <c r="R121" i="13"/>
  <c r="R141" i="13"/>
  <c r="R126" i="13"/>
  <c r="R134" i="13"/>
  <c r="R149" i="13"/>
  <c r="M150" i="13"/>
  <c r="M16" i="13" s="1"/>
  <c r="L16" i="13"/>
  <c r="T11" i="13"/>
  <c r="O109" i="13"/>
  <c r="O66" i="13"/>
  <c r="L17" i="13"/>
  <c r="L23" i="13" s="1"/>
  <c r="M66" i="13"/>
  <c r="M17" i="13" s="1"/>
  <c r="U149" i="13"/>
  <c r="T150" i="13"/>
  <c r="W150" i="13"/>
  <c r="Y149" i="13"/>
  <c r="W109" i="13"/>
  <c r="Y108" i="13"/>
  <c r="Y65" i="13"/>
  <c r="W66" i="13"/>
  <c r="S108" i="13"/>
  <c r="Q109" i="13"/>
  <c r="T66" i="13"/>
  <c r="T17" i="13" s="1"/>
  <c r="U65" i="13"/>
  <c r="M108" i="13"/>
  <c r="L109" i="13"/>
  <c r="U109" i="13" s="1"/>
  <c r="U11" i="13" s="1"/>
  <c r="O150" i="13"/>
  <c r="S65" i="13"/>
  <c r="R66" i="13"/>
  <c r="Q17" i="13"/>
  <c r="R8" i="13" s="1"/>
  <c r="R49" i="13"/>
  <c r="R36" i="13"/>
  <c r="R34" i="13"/>
  <c r="R33" i="13"/>
  <c r="R42" i="13"/>
  <c r="R35" i="13"/>
  <c r="R57" i="13"/>
  <c r="R30" i="13"/>
  <c r="R31" i="13"/>
  <c r="R32" i="13"/>
  <c r="R37" i="13"/>
  <c r="R50" i="13"/>
  <c r="R64" i="13"/>
  <c r="R122" i="13" l="1"/>
  <c r="R143" i="13"/>
  <c r="R115" i="13"/>
  <c r="R116" i="13"/>
  <c r="R146" i="13"/>
  <c r="R117" i="13"/>
  <c r="R139" i="13"/>
  <c r="R123" i="13"/>
  <c r="R128" i="13"/>
  <c r="R124" i="13"/>
  <c r="R130" i="13"/>
  <c r="R125" i="13"/>
  <c r="R129" i="13"/>
  <c r="R145" i="13"/>
  <c r="R142" i="13"/>
  <c r="R114" i="13"/>
  <c r="R127" i="13"/>
  <c r="R144" i="13"/>
  <c r="R118" i="13"/>
  <c r="R136" i="13"/>
  <c r="R137" i="13"/>
  <c r="R131" i="13"/>
  <c r="R147" i="13"/>
  <c r="R119" i="13"/>
  <c r="R135" i="13"/>
  <c r="R120" i="13"/>
  <c r="R138" i="13"/>
  <c r="P127" i="13"/>
  <c r="P130" i="13"/>
  <c r="P144" i="13"/>
  <c r="P147" i="13"/>
  <c r="P129" i="13"/>
  <c r="P124" i="13"/>
  <c r="P123" i="13"/>
  <c r="P137" i="13"/>
  <c r="P115" i="13"/>
  <c r="P131" i="13"/>
  <c r="P119" i="13"/>
  <c r="P118" i="13"/>
  <c r="P138" i="13"/>
  <c r="P120" i="13"/>
  <c r="P116" i="13"/>
  <c r="P135" i="13"/>
  <c r="P146" i="13"/>
  <c r="P117" i="13"/>
  <c r="P122" i="13"/>
  <c r="P125" i="13"/>
  <c r="P128" i="13"/>
  <c r="P142" i="13"/>
  <c r="P136" i="13"/>
  <c r="P145" i="13"/>
  <c r="P143" i="13"/>
  <c r="P139" i="13"/>
  <c r="P114" i="13"/>
  <c r="R105" i="13"/>
  <c r="R106" i="13"/>
  <c r="R104" i="13"/>
  <c r="R101" i="13"/>
  <c r="R102" i="13"/>
  <c r="R103" i="13"/>
  <c r="P104" i="13"/>
  <c r="P102" i="13"/>
  <c r="P106" i="13"/>
  <c r="P101" i="13"/>
  <c r="P105" i="13"/>
  <c r="P103" i="13"/>
  <c r="R97" i="13"/>
  <c r="R98" i="13"/>
  <c r="R94" i="13"/>
  <c r="R95" i="13"/>
  <c r="R96" i="13"/>
  <c r="P96" i="13"/>
  <c r="P95" i="13"/>
  <c r="P94" i="13"/>
  <c r="P98" i="13"/>
  <c r="P97" i="13"/>
  <c r="P90" i="13"/>
  <c r="P89" i="13"/>
  <c r="P88" i="13"/>
  <c r="P87" i="13"/>
  <c r="P86" i="13"/>
  <c r="R86" i="13"/>
  <c r="R89" i="13"/>
  <c r="R90" i="13"/>
  <c r="R87" i="13"/>
  <c r="R88" i="13"/>
  <c r="R81" i="13"/>
  <c r="R82" i="13"/>
  <c r="R84" i="13"/>
  <c r="R83" i="13"/>
  <c r="P83" i="13"/>
  <c r="P84" i="13"/>
  <c r="P82" i="13"/>
  <c r="P81" i="13"/>
  <c r="R75" i="13"/>
  <c r="R74" i="13"/>
  <c r="R76" i="13"/>
  <c r="R77" i="13"/>
  <c r="R78" i="13"/>
  <c r="R79" i="13"/>
  <c r="P76" i="13"/>
  <c r="P75" i="13"/>
  <c r="P77" i="13"/>
  <c r="P79" i="13"/>
  <c r="P74" i="13"/>
  <c r="P78" i="13"/>
  <c r="BS61" i="13"/>
  <c r="BS58" i="13"/>
  <c r="BS59" i="13"/>
  <c r="BS63" i="13"/>
  <c r="BS60" i="13"/>
  <c r="BS62" i="13"/>
  <c r="BS55" i="13"/>
  <c r="BS52" i="13"/>
  <c r="BS54" i="13"/>
  <c r="BS51" i="13"/>
  <c r="BS53" i="13"/>
  <c r="BS44" i="13"/>
  <c r="BS46" i="13"/>
  <c r="BS43" i="13"/>
  <c r="BS45" i="13"/>
  <c r="BS47" i="13"/>
  <c r="BS38" i="13"/>
  <c r="BS41" i="13"/>
  <c r="BS40" i="13"/>
  <c r="BS39" i="13"/>
  <c r="BS31" i="13"/>
  <c r="BS35" i="13"/>
  <c r="BS32" i="13"/>
  <c r="BS34" i="13"/>
  <c r="BS36" i="13"/>
  <c r="BS33" i="13"/>
  <c r="BS65" i="13"/>
  <c r="BT66" i="13"/>
  <c r="BS66" i="13"/>
  <c r="BS57" i="13"/>
  <c r="BS64" i="13"/>
  <c r="BS42" i="13"/>
  <c r="BS37" i="13"/>
  <c r="BS30" i="13"/>
  <c r="BS49" i="13"/>
  <c r="BS50" i="13"/>
  <c r="P108" i="13"/>
  <c r="P62" i="13"/>
  <c r="P58" i="13"/>
  <c r="P59" i="13"/>
  <c r="P60" i="13"/>
  <c r="P61" i="13"/>
  <c r="P63" i="13"/>
  <c r="P51" i="13"/>
  <c r="P54" i="13"/>
  <c r="P52" i="13"/>
  <c r="P53" i="13"/>
  <c r="P55" i="13"/>
  <c r="P46" i="13"/>
  <c r="P47" i="13"/>
  <c r="P45" i="13"/>
  <c r="P44" i="13"/>
  <c r="P43" i="13"/>
  <c r="S66" i="13"/>
  <c r="S17" i="13" s="1"/>
  <c r="P39" i="13"/>
  <c r="P38" i="13"/>
  <c r="P41" i="13"/>
  <c r="P40" i="13"/>
  <c r="P109" i="13"/>
  <c r="O11" i="13"/>
  <c r="P73" i="13"/>
  <c r="P100" i="13"/>
  <c r="P85" i="13"/>
  <c r="P80" i="13"/>
  <c r="P92" i="13"/>
  <c r="P107" i="13"/>
  <c r="P93" i="13"/>
  <c r="T23" i="13"/>
  <c r="U23" i="13" s="1"/>
  <c r="U66" i="13"/>
  <c r="U17" i="13" s="1"/>
  <c r="Q11" i="13"/>
  <c r="R11" i="13" s="1"/>
  <c r="S109" i="13"/>
  <c r="S11" i="13" s="1"/>
  <c r="R109" i="13"/>
  <c r="R73" i="13"/>
  <c r="R100" i="13"/>
  <c r="R107" i="13"/>
  <c r="R80" i="13"/>
  <c r="R92" i="13"/>
  <c r="R85" i="13"/>
  <c r="R93" i="13"/>
  <c r="R108" i="13"/>
  <c r="U150" i="13"/>
  <c r="U16" i="13" s="1"/>
  <c r="T16" i="13"/>
  <c r="R17" i="13"/>
  <c r="Q23" i="13"/>
  <c r="R9" i="13"/>
  <c r="R7" i="13"/>
  <c r="R10" i="13"/>
  <c r="R15" i="13"/>
  <c r="R13" i="13"/>
  <c r="R14" i="13"/>
  <c r="R12" i="13"/>
  <c r="Y66" i="13"/>
  <c r="Y17" i="13" s="1"/>
  <c r="W17" i="13"/>
  <c r="W23" i="13" s="1"/>
  <c r="R16" i="13"/>
  <c r="Y109" i="13"/>
  <c r="Y11" i="13" s="1"/>
  <c r="W11" i="13"/>
  <c r="Y150" i="13"/>
  <c r="Y16" i="13" s="1"/>
  <c r="W16" i="13"/>
  <c r="P150" i="13"/>
  <c r="O16" i="13"/>
  <c r="P141" i="13"/>
  <c r="P121" i="13"/>
  <c r="P126" i="13"/>
  <c r="P148" i="13"/>
  <c r="P133" i="13"/>
  <c r="P134" i="13"/>
  <c r="P30" i="13"/>
  <c r="O17" i="13"/>
  <c r="P66" i="13"/>
  <c r="P31" i="13"/>
  <c r="P33" i="13"/>
  <c r="P36" i="13"/>
  <c r="P49" i="13"/>
  <c r="P35" i="13"/>
  <c r="P34" i="13"/>
  <c r="P32" i="13"/>
  <c r="P57" i="13"/>
  <c r="P37" i="13"/>
  <c r="P64" i="13"/>
  <c r="P42" i="13"/>
  <c r="P50" i="13"/>
  <c r="P149" i="13"/>
  <c r="P65" i="13"/>
  <c r="S150" i="13"/>
  <c r="S16" i="13" s="1"/>
  <c r="L11" i="13"/>
  <c r="M109" i="13"/>
  <c r="M11" i="13" s="1"/>
  <c r="P16" i="13" l="1"/>
  <c r="P11" i="13"/>
  <c r="O23" i="13"/>
  <c r="S23" i="13" s="1"/>
  <c r="P17" i="13"/>
  <c r="P12" i="13"/>
  <c r="P14" i="13"/>
  <c r="P9" i="13"/>
  <c r="P15" i="13"/>
  <c r="P7" i="13"/>
  <c r="P10" i="13"/>
  <c r="P8" i="13"/>
  <c r="P13" i="13"/>
  <c r="Y23" i="13"/>
</calcChain>
</file>

<file path=xl/sharedStrings.xml><?xml version="1.0" encoding="utf-8"?>
<sst xmlns="http://schemas.openxmlformats.org/spreadsheetml/2006/main" count="81641" uniqueCount="4312">
  <si>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</si>
  <si>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</si>
  <si>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</si>
  <si>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</si>
  <si>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</si>
  <si>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</si>
  <si>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</si>
  <si>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</si>
  <si>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</si>
  <si>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</si>
  <si>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</si>
  <si>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</si>
  <si>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</si>
  <si>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</si>
  <si>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</si>
  <si>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</si>
  <si>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</si>
  <si>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</si>
  <si>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</si>
  <si>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</si>
  <si>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</si>
  <si>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</si>
  <si>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</si>
  <si>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</si>
  <si>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</si>
  <si>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</si>
  <si>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</si>
  <si>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</si>
  <si>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</si>
  <si>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</si>
  <si>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</si>
  <si>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</si>
  <si>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</si>
  <si>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</si>
  <si>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</si>
  <si>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</si>
  <si>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</si>
  <si>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</si>
  <si>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</si>
  <si>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</si>
  <si>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</si>
  <si>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</si>
  <si>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</si>
  <si>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</si>
  <si>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</si>
  <si>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</si>
  <si>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</si>
  <si>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</si>
  <si>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</si>
  <si>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</si>
  <si>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</si>
  <si>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</si>
  <si>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</si>
  <si>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</si>
  <si>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</si>
  <si>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</si>
  <si>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</si>
  <si>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</si>
  <si>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</si>
  <si>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</si>
  <si>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</si>
  <si>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</si>
  <si>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</si>
  <si>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</si>
  <si>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</si>
  <si>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</si>
  <si>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CH</t>
  </si>
  <si>
    <t>CHARCOAL</t>
  </si>
  <si>
    <t>PI</t>
  </si>
  <si>
    <t>PINK</t>
  </si>
  <si>
    <t>GF3LTS501</t>
  </si>
  <si>
    <t>BK</t>
  </si>
  <si>
    <t>BLACK</t>
  </si>
  <si>
    <t>GF3LTS502</t>
  </si>
  <si>
    <t>니들크래프트</t>
  </si>
  <si>
    <t>GF3LTS503</t>
  </si>
  <si>
    <t>BT</t>
  </si>
  <si>
    <t>BUTTER</t>
  </si>
  <si>
    <t>IV</t>
  </si>
  <si>
    <t>IVORY</t>
  </si>
  <si>
    <t>GF3LTS504</t>
  </si>
  <si>
    <t>DR</t>
  </si>
  <si>
    <t>DARK BROWN</t>
  </si>
  <si>
    <t>MG</t>
  </si>
  <si>
    <t>MELANGE GREY</t>
  </si>
  <si>
    <t>OL</t>
  </si>
  <si>
    <t>OLIVE</t>
  </si>
  <si>
    <t>GF3LTS505</t>
  </si>
  <si>
    <t>GF3LTS506</t>
  </si>
  <si>
    <t>BR</t>
  </si>
  <si>
    <t>BROWN</t>
  </si>
  <si>
    <t>GF3LTS508</t>
  </si>
  <si>
    <t>GF3LTS509</t>
  </si>
  <si>
    <t>KH</t>
  </si>
  <si>
    <t>KHAKI</t>
  </si>
  <si>
    <t>GF3LTS511</t>
  </si>
  <si>
    <t>OA</t>
  </si>
  <si>
    <t>OATMEAL</t>
  </si>
  <si>
    <t>WI</t>
  </si>
  <si>
    <t>WINE</t>
  </si>
  <si>
    <t>GF3LTS512</t>
  </si>
  <si>
    <t>AP</t>
  </si>
  <si>
    <t>ASH PINK</t>
  </si>
  <si>
    <t>GF3LTS513</t>
  </si>
  <si>
    <t>GF3LTS514</t>
  </si>
  <si>
    <t>GF3LTS515</t>
  </si>
  <si>
    <t>GF3LTS517</t>
  </si>
  <si>
    <t>GR</t>
  </si>
  <si>
    <t>GREY</t>
  </si>
  <si>
    <t>GF3LSH501</t>
  </si>
  <si>
    <t>지오방직</t>
  </si>
  <si>
    <t>GF3LSH503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</si>
  <si>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</si>
  <si>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</si>
  <si>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</si>
  <si>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</si>
  <si>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</si>
  <si>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</si>
  <si>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</si>
  <si>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</si>
  <si>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한길</t>
  </si>
  <si>
    <t>3.39</t>
  </si>
  <si>
    <t>GF3LSH506</t>
  </si>
  <si>
    <t>GF3LSH507</t>
  </si>
  <si>
    <t>GF3LSH508</t>
  </si>
  <si>
    <t>GF3LOP501</t>
  </si>
  <si>
    <t>GF3LOP503</t>
  </si>
  <si>
    <t>JHONG</t>
  </si>
  <si>
    <t>GF3LOP515</t>
  </si>
  <si>
    <t>GF3LKC502</t>
  </si>
  <si>
    <t>GF3LKC503</t>
  </si>
  <si>
    <t>제이이엔인터내셔널</t>
  </si>
  <si>
    <t>DP</t>
  </si>
  <si>
    <t>DUSTY PINK</t>
  </si>
  <si>
    <t>GF3LKC504</t>
  </si>
  <si>
    <t>GF3LKC510</t>
  </si>
  <si>
    <t>GF3LKC514</t>
  </si>
  <si>
    <t>GF3LKC515</t>
  </si>
  <si>
    <t>GF3LKC517</t>
  </si>
  <si>
    <t>유니코드</t>
  </si>
  <si>
    <t>GF3LKC518</t>
  </si>
  <si>
    <t>GF3LKC520</t>
  </si>
  <si>
    <t>바라크</t>
  </si>
  <si>
    <t>GF3LKC532</t>
  </si>
  <si>
    <t>*헤어리 레이어드 브이넥 가디건</t>
  </si>
  <si>
    <t>SD</t>
  </si>
  <si>
    <t>SAND</t>
  </si>
  <si>
    <t>GF3LKP501</t>
  </si>
  <si>
    <t>GF3LKP505</t>
  </si>
  <si>
    <t>0.1</t>
  </si>
  <si>
    <t>0.2</t>
  </si>
  <si>
    <t>GF3LKP506</t>
  </si>
  <si>
    <t>BU</t>
  </si>
  <si>
    <t>BURGUNDY</t>
  </si>
  <si>
    <t>GF3LKP507</t>
  </si>
  <si>
    <t>GF3LKP508</t>
  </si>
  <si>
    <t>GF3LKP509</t>
  </si>
  <si>
    <t>GF3LKP513</t>
  </si>
  <si>
    <t>GF3LKP521</t>
  </si>
  <si>
    <t>GF3LKP522</t>
  </si>
  <si>
    <t>GF3LKP523</t>
  </si>
  <si>
    <t>DY</t>
  </si>
  <si>
    <t>다크그레이</t>
  </si>
  <si>
    <t>GF3LKP524</t>
  </si>
  <si>
    <t>GF3LKP525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</si>
  <si>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</si>
  <si>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</si>
  <si>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</si>
  <si>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</si>
  <si>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</si>
  <si>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</si>
  <si>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</si>
  <si>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</si>
  <si>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</si>
  <si>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</si>
  <si>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</si>
  <si>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</si>
  <si>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</si>
  <si>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</si>
  <si>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</si>
  <si>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</si>
  <si>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GF3LKV512</t>
  </si>
  <si>
    <t>GF3LKV519</t>
  </si>
  <si>
    <t>GF3LWV517</t>
  </si>
  <si>
    <t>네오(주)</t>
  </si>
  <si>
    <t>GF1LJK514</t>
  </si>
  <si>
    <t>링클 사파리 하프 자켓</t>
  </si>
  <si>
    <t>3.19</t>
  </si>
  <si>
    <t>0.3</t>
  </si>
  <si>
    <t>GF3LJK504</t>
  </si>
  <si>
    <t>BW</t>
  </si>
  <si>
    <t>BLACK&amp;WHITE</t>
  </si>
  <si>
    <t>GF3LJK510</t>
  </si>
  <si>
    <t>3.17</t>
  </si>
  <si>
    <t>GF3LJK511</t>
  </si>
  <si>
    <t>DG</t>
  </si>
  <si>
    <t>DEEP GREEN</t>
  </si>
  <si>
    <t>3.14</t>
  </si>
  <si>
    <t>GF1LJP516</t>
  </si>
  <si>
    <t>코튼 카라 봄버 점퍼</t>
  </si>
  <si>
    <t>GF3LJP501</t>
  </si>
  <si>
    <t>3.50</t>
  </si>
  <si>
    <t>GF3LJP502</t>
  </si>
  <si>
    <t>빅 포켓 퀼팅 후드 자켓</t>
  </si>
  <si>
    <t>3.23</t>
  </si>
  <si>
    <t>GF3LJP503</t>
  </si>
  <si>
    <t>CA</t>
  </si>
  <si>
    <t>CAMEL</t>
  </si>
  <si>
    <t>3.40</t>
  </si>
  <si>
    <t>GF3LJP512</t>
  </si>
  <si>
    <t>GF3LCT508</t>
  </si>
  <si>
    <t>3.36</t>
  </si>
  <si>
    <t>GF3LCT516</t>
  </si>
  <si>
    <t>LG</t>
  </si>
  <si>
    <t>LIGHT GREY</t>
  </si>
  <si>
    <t>GF3LHP501</t>
  </si>
  <si>
    <t>GF3LHP508</t>
  </si>
  <si>
    <t>GF3LPT501</t>
  </si>
  <si>
    <t>GF3LPT502</t>
  </si>
  <si>
    <t>DB</t>
  </si>
  <si>
    <t>DEEP BLUE</t>
  </si>
  <si>
    <t>GF3LPT503</t>
  </si>
  <si>
    <t>GF3LPT504</t>
  </si>
  <si>
    <t>KE</t>
  </si>
  <si>
    <t>KHAKI BEIGE</t>
  </si>
  <si>
    <t>GF3LPT505</t>
  </si>
  <si>
    <t>GF3LPT507</t>
  </si>
  <si>
    <t>GF3LPT509</t>
  </si>
  <si>
    <t>GF3LPT510</t>
  </si>
  <si>
    <t>GF3LPT511</t>
  </si>
  <si>
    <t>GF3LPT512</t>
  </si>
  <si>
    <t>GF3LPT513</t>
  </si>
  <si>
    <t>GF3LPT514</t>
  </si>
  <si>
    <t>GF3LPT515</t>
  </si>
  <si>
    <t>*버튼 슬릿 기모 스커트 팬츠</t>
  </si>
  <si>
    <t>GF3LPT516</t>
  </si>
  <si>
    <t>*와이드 데님 팬츠</t>
  </si>
  <si>
    <t>LB</t>
  </si>
  <si>
    <t>LIGHT BLUE</t>
  </si>
  <si>
    <t>GF3LPT517</t>
  </si>
  <si>
    <t>*뉴베이직 커브드 데님팬츠</t>
  </si>
  <si>
    <t>ER</t>
  </si>
  <si>
    <t>ECRU</t>
  </si>
  <si>
    <t>GF3LSK502</t>
  </si>
  <si>
    <t>GF3LSK503</t>
  </si>
  <si>
    <t>GF3LSK504</t>
  </si>
  <si>
    <t>GF3LSK505</t>
  </si>
  <si>
    <t>GF3LSK506</t>
  </si>
  <si>
    <t>GF3LSK507</t>
  </si>
  <si>
    <t>GF3LSK508</t>
  </si>
  <si>
    <t>*플리츠 맥시롱 스커트</t>
  </si>
  <si>
    <t>GF3LSK509</t>
  </si>
  <si>
    <t>*디스트로이드 롱 플레어 데님 스커트</t>
  </si>
  <si>
    <t>GF3LSK510</t>
  </si>
  <si>
    <t>*플리스 롱 스커트</t>
  </si>
  <si>
    <t>GF3LSK511</t>
  </si>
  <si>
    <t>GF3LSK512</t>
  </si>
  <si>
    <t>GF3LSK513</t>
  </si>
  <si>
    <t>GF3LSK514</t>
  </si>
  <si>
    <t>GF3LSK515</t>
  </si>
  <si>
    <t>GF3LSK516</t>
  </si>
  <si>
    <t>GF3LSK517</t>
  </si>
  <si>
    <t>GF3LSK518</t>
  </si>
  <si>
    <t>GF3LCP504</t>
  </si>
  <si>
    <t>*헤어리 니트 비니</t>
  </si>
  <si>
    <t>GF3LET502</t>
  </si>
  <si>
    <t>베델인터내셔널</t>
  </si>
  <si>
    <t>GF3LSA503</t>
  </si>
  <si>
    <t>*덤블 스티치 머플러</t>
  </si>
  <si>
    <t>GF3MKP005</t>
  </si>
  <si>
    <t>GF3MKP007</t>
  </si>
  <si>
    <t>GF3MCT001</t>
  </si>
  <si>
    <t>GF3MPT001</t>
  </si>
  <si>
    <t>GF3MPT002</t>
  </si>
  <si>
    <t>GF3MPT003</t>
  </si>
  <si>
    <t>*원턱 코듀로이 팬츠</t>
  </si>
  <si>
    <t>GF3USS004</t>
  </si>
  <si>
    <t>GF3USS005</t>
  </si>
  <si>
    <t>GF3USS006</t>
  </si>
  <si>
    <t>GF3UTS001</t>
  </si>
  <si>
    <t>GF3UTS003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</si>
  <si>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</si>
  <si>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</si>
  <si>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</si>
  <si>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</si>
  <si>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</si>
  <si>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</si>
  <si>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</si>
  <si>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GF3UKC002</t>
  </si>
  <si>
    <t>GF3UKC006</t>
  </si>
  <si>
    <t>OR</t>
  </si>
  <si>
    <t>ORANGE</t>
  </si>
  <si>
    <t>GF3UKP001</t>
  </si>
  <si>
    <t>GF3UKP004</t>
  </si>
  <si>
    <t>GF3UKP008</t>
  </si>
  <si>
    <t>*하프넥 헤어리 니트 풀오버</t>
  </si>
  <si>
    <t>GF3UWV005</t>
  </si>
  <si>
    <t>GF3UJK007</t>
  </si>
  <si>
    <t>GF3UJK012</t>
  </si>
  <si>
    <t>4.50</t>
  </si>
  <si>
    <t>GF3UJK013</t>
  </si>
  <si>
    <t>GF3UJP001</t>
  </si>
  <si>
    <t>3.37</t>
  </si>
  <si>
    <t>GF3UJP002</t>
  </si>
  <si>
    <t>GF3UJP003</t>
  </si>
  <si>
    <t>GF3UJP004</t>
  </si>
  <si>
    <t>4.04</t>
  </si>
  <si>
    <t>GF3UJP006</t>
  </si>
  <si>
    <t>GF3UJP009</t>
  </si>
  <si>
    <t>GF3UJP010</t>
  </si>
  <si>
    <t>YE</t>
  </si>
  <si>
    <t>YELLOW</t>
  </si>
  <si>
    <t>GF3UJP011</t>
  </si>
  <si>
    <t>GF3UPT004</t>
  </si>
  <si>
    <t>GF3UPT009</t>
  </si>
  <si>
    <t>GF3UCP001</t>
  </si>
  <si>
    <t>GF3UCP002</t>
  </si>
  <si>
    <t>PU</t>
  </si>
  <si>
    <t>PURPLE</t>
  </si>
  <si>
    <t>GF3UET003</t>
  </si>
  <si>
    <t>GF3UET004</t>
  </si>
  <si>
    <t>GF3UET005</t>
  </si>
  <si>
    <t>GF3UFG101</t>
  </si>
  <si>
    <t>LED 키캡 키링</t>
  </si>
  <si>
    <t>GF4LWV501</t>
  </si>
  <si>
    <t>미니멀 웰론 패딩 베스트</t>
  </si>
  <si>
    <t>3.75</t>
  </si>
  <si>
    <t>GF4LJK508</t>
  </si>
  <si>
    <t>MO</t>
  </si>
  <si>
    <t>MOCHA</t>
  </si>
  <si>
    <t>GF4LJK514</t>
  </si>
  <si>
    <t>GF4LJP505</t>
  </si>
  <si>
    <t>*웨이스트 스트링 하이넥 푸퍼</t>
  </si>
  <si>
    <t>GF4LJP513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</si>
  <si>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</si>
  <si>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</si>
  <si>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</si>
  <si>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</si>
  <si>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</si>
  <si>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</si>
  <si>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</si>
  <si>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</si>
  <si>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</si>
  <si>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</si>
  <si>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GF4LCT507</t>
  </si>
  <si>
    <t>GF4LCT509</t>
  </si>
  <si>
    <t>3.21</t>
  </si>
  <si>
    <t>GF4LCT518</t>
  </si>
  <si>
    <t>GF4LCT519</t>
  </si>
  <si>
    <t>*리버서블 무스탕 하프코트</t>
  </si>
  <si>
    <t>GF4LSA505</t>
  </si>
  <si>
    <t>*스퀘어 퀼팅 패딩 머플러</t>
  </si>
  <si>
    <t>GF4UJP008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</si>
  <si>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</si>
  <si>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</si>
  <si>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</si>
  <si>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</si>
  <si>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</si>
  <si>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</si>
  <si>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</si>
  <si>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</si>
  <si>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</si>
  <si>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</si>
  <si>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</si>
  <si>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</si>
  <si>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</si>
  <si>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</si>
  <si>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</si>
  <si>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</si>
  <si>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</si>
  <si>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</si>
  <si>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</si>
  <si>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</si>
  <si>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</si>
  <si>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</si>
  <si>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</si>
  <si>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</si>
  <si>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</si>
  <si>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</si>
  <si>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</si>
  <si>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</si>
  <si>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</si>
  <si>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</si>
  <si>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</si>
  <si>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</si>
  <si>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</si>
  <si>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</si>
  <si>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</si>
  <si>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</si>
  <si>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</si>
  <si>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</si>
  <si>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</si>
  <si>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</si>
  <si>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</si>
  <si>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</si>
  <si>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</si>
  <si>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</si>
  <si>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</si>
  <si>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</si>
  <si>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</si>
  <si>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</si>
  <si>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</si>
  <si>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</si>
  <si>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</si>
  <si>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</si>
  <si>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</si>
  <si>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</si>
  <si>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</si>
  <si>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</si>
  <si>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</si>
  <si>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</si>
  <si>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</si>
  <si>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</si>
  <si>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</si>
  <si>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</si>
  <si>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</si>
  <si>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</si>
  <si>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</si>
  <si>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</si>
  <si>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</si>
  <si>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</si>
  <si>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</si>
  <si>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</si>
  <si>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</si>
  <si>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</si>
  <si>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</si>
  <si>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</si>
  <si>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</si>
  <si>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</si>
  <si>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</si>
  <si>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</si>
  <si>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</si>
  <si>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</si>
  <si>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</si>
  <si>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</si>
  <si>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</si>
  <si>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</si>
  <si>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</si>
  <si>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</si>
  <si>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</si>
  <si>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</si>
  <si>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</si>
  <si>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</si>
  <si>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</si>
  <si>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</si>
  <si>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</si>
  <si>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</si>
  <si>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</si>
  <si>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</si>
  <si>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</si>
  <si>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</si>
  <si>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</si>
  <si>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</si>
  <si>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</si>
  <si>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</si>
  <si>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</si>
  <si>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</si>
  <si>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</si>
  <si>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</si>
  <si>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</si>
  <si>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</si>
  <si>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</si>
  <si>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</si>
  <si>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</si>
  <si>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</si>
  <si>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</si>
  <si>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</si>
  <si>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</si>
  <si>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</si>
  <si>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</si>
  <si>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</si>
  <si>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</si>
  <si>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</si>
  <si>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</si>
  <si>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</si>
  <si>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</si>
  <si>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</si>
  <si>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</si>
  <si>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</si>
  <si>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</si>
  <si>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</si>
  <si>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</si>
  <si>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</si>
  <si>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</si>
  <si>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</si>
  <si>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</si>
  <si>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</si>
  <si>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</si>
  <si>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</si>
  <si>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</si>
  <si>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</si>
  <si>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</si>
  <si>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</si>
  <si>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</si>
  <si>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</si>
  <si>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헤어리 니트 머플러</t>
  </si>
  <si>
    <t>SBE4U96014</t>
  </si>
  <si>
    <t>5.57</t>
  </si>
  <si>
    <t>42.2</t>
  </si>
  <si>
    <t>27.1</t>
  </si>
  <si>
    <t>노르딕 머플러</t>
  </si>
  <si>
    <t>SBE4U96013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</si>
  <si>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</si>
  <si>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</si>
  <si>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</si>
  <si>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</si>
  <si>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</si>
  <si>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</si>
  <si>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</si>
  <si>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</si>
  <si>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</si>
  <si>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</si>
  <si>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</si>
  <si>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</si>
  <si>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</si>
  <si>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92.0</t>
  </si>
  <si>
    <t>노르딕 비니</t>
  </si>
  <si>
    <t>SBE4U91012</t>
  </si>
  <si>
    <t>4.97</t>
  </si>
  <si>
    <t>41.2</t>
  </si>
  <si>
    <t>노르딕 비니 머플러 기프트</t>
  </si>
  <si>
    <t>GBE4U91012</t>
  </si>
  <si>
    <t>커브드 치노 팬츠</t>
  </si>
  <si>
    <t>SBE4U11012</t>
  </si>
  <si>
    <t>47.6</t>
  </si>
  <si>
    <t>스티치 카고 스웻팬츠</t>
  </si>
  <si>
    <t>SBE4U52013</t>
  </si>
  <si>
    <t>3.48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</si>
  <si>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</si>
  <si>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</si>
  <si>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</si>
  <si>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</si>
  <si>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</si>
  <si>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</si>
  <si>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</si>
  <si>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</si>
  <si>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</si>
  <si>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</si>
  <si>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</si>
  <si>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</si>
  <si>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</si>
  <si>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</si>
  <si>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</si>
  <si>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카우보이 크루넥 가디건</t>
  </si>
  <si>
    <t>SBE4U04013</t>
  </si>
  <si>
    <t>83.2</t>
  </si>
  <si>
    <t>3.55</t>
  </si>
  <si>
    <t>LIME</t>
  </si>
  <si>
    <t>LI</t>
  </si>
  <si>
    <t>클럽 기모 맨투맨</t>
  </si>
  <si>
    <t>SBE4U02012</t>
  </si>
  <si>
    <t>소프트 하이넥 플리스 아노락</t>
  </si>
  <si>
    <t>SBE4U02010</t>
  </si>
  <si>
    <t>60.4</t>
  </si>
  <si>
    <t>스티치 브이넥 스웻 후드티</t>
  </si>
  <si>
    <t>SBE4U51013</t>
  </si>
  <si>
    <t>울 클래식 투턱 슬랙스</t>
  </si>
  <si>
    <t>SBE4M11011</t>
  </si>
  <si>
    <t>와이드 카펜터 팬츠</t>
  </si>
  <si>
    <t>SBE4M11009</t>
  </si>
  <si>
    <t>인하</t>
  </si>
  <si>
    <t>3.69</t>
  </si>
  <si>
    <t>클래식 원턱 와이드 슬랙스</t>
  </si>
  <si>
    <t>SBE4M11007</t>
  </si>
  <si>
    <t>원턱 코듀로이 팬츠</t>
  </si>
  <si>
    <t>SBE4M11006</t>
  </si>
  <si>
    <t>3.52</t>
  </si>
  <si>
    <t>울 블렌디드 더블 피코트</t>
  </si>
  <si>
    <t>SBE4M10015</t>
  </si>
  <si>
    <t>3.31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</si>
  <si>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</si>
  <si>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</si>
  <si>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</si>
  <si>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</si>
  <si>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</si>
  <si>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</si>
  <si>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</si>
  <si>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</si>
  <si>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</si>
  <si>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</si>
  <si>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</si>
  <si>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</si>
  <si>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</si>
  <si>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</si>
  <si>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</si>
  <si>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</si>
  <si>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</si>
  <si>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</si>
  <si>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</si>
  <si>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</si>
  <si>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</si>
  <si>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핸드메이드 크로셰 머플러</t>
  </si>
  <si>
    <t>WBE4L96521</t>
  </si>
  <si>
    <t>4.05</t>
  </si>
  <si>
    <t>헤어리 스트라이프 머플러</t>
  </si>
  <si>
    <t>WBE4L96515</t>
  </si>
  <si>
    <t>5.21</t>
  </si>
  <si>
    <t>48.4</t>
  </si>
  <si>
    <t>83.8</t>
  </si>
  <si>
    <t>페어아일 머플러</t>
  </si>
  <si>
    <t>SBE4U96010</t>
  </si>
  <si>
    <t>3.74</t>
  </si>
  <si>
    <t>울 블랜드 니트 핸드 워머</t>
  </si>
  <si>
    <t>WBE4L93528</t>
  </si>
  <si>
    <t>4.25</t>
  </si>
  <si>
    <t>70.5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</si>
  <si>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</si>
  <si>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</si>
  <si>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</si>
  <si>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</si>
  <si>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</si>
  <si>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</si>
  <si>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</si>
  <si>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</si>
  <si>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핸드메이드 니트 플라워 스트랩</t>
  </si>
  <si>
    <t>WBE4L98522</t>
  </si>
  <si>
    <t>4.91</t>
  </si>
  <si>
    <t>스티치 바라클라바</t>
  </si>
  <si>
    <t>WBE4L91526</t>
  </si>
  <si>
    <t>5.43</t>
  </si>
  <si>
    <t>56.4</t>
  </si>
  <si>
    <t>77.9</t>
  </si>
  <si>
    <t>베이직 하찌 비니</t>
  </si>
  <si>
    <t>SBE4U91011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</si>
  <si>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</si>
  <si>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</si>
  <si>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</si>
  <si>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</si>
  <si>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</si>
  <si>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</si>
  <si>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</si>
  <si>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</si>
  <si>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코듀로이 플로럴 버킷백</t>
  </si>
  <si>
    <t>WBE4L92520</t>
  </si>
  <si>
    <t>5.65</t>
  </si>
  <si>
    <t>WBE4L92519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</si>
  <si>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</si>
  <si>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</si>
  <si>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</si>
  <si>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</si>
  <si>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</si>
  <si>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</si>
  <si>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</si>
  <si>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</si>
  <si>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</si>
  <si>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</si>
  <si>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</si>
  <si>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</si>
  <si>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</si>
  <si>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</si>
  <si>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</si>
  <si>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</si>
  <si>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12.6</t>
  </si>
  <si>
    <t>로우라이즈 카고 스커트</t>
  </si>
  <si>
    <t>WBE4L13522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</si>
  <si>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</si>
  <si>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</si>
  <si>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</si>
  <si>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</si>
  <si>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</si>
  <si>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</si>
  <si>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</si>
  <si>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</si>
  <si>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</si>
  <si>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</si>
  <si>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</si>
  <si>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</si>
  <si>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</si>
  <si>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루즈핏 투턱 코튼 팬츠</t>
  </si>
  <si>
    <t>WBE4L11516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</si>
  <si>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</si>
  <si>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</si>
  <si>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</si>
  <si>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</si>
  <si>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</si>
  <si>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</si>
  <si>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</si>
  <si>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</si>
  <si>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</si>
  <si>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</si>
  <si>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</si>
  <si>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63.1</t>
  </si>
  <si>
    <t>메탈 믹스 부클 미디 스커트</t>
  </si>
  <si>
    <t>WBE4L54540</t>
  </si>
  <si>
    <t>리브드 벨로아 밴딩 롱스커트</t>
  </si>
  <si>
    <t>WBE4L52521</t>
  </si>
  <si>
    <t>94.1</t>
  </si>
  <si>
    <t>3.29</t>
  </si>
  <si>
    <t>93.4</t>
  </si>
  <si>
    <t>핸드메이드 숄카라 롱코트</t>
  </si>
  <si>
    <t>WBE4L10539</t>
  </si>
  <si>
    <t>3.41</t>
  </si>
  <si>
    <t>울 부클 하프 코트</t>
  </si>
  <si>
    <t>WBE4L10527</t>
  </si>
  <si>
    <t>울 발마칸 하프코트</t>
  </si>
  <si>
    <t>WBE4L10526</t>
  </si>
  <si>
    <t>시어링 카라 무스탕 코트</t>
  </si>
  <si>
    <t>WBE4L10525</t>
  </si>
  <si>
    <t>퍼카라 헤링본 더블 하프 코트</t>
  </si>
  <si>
    <t>WBE4L10524</t>
  </si>
  <si>
    <t>97.5</t>
  </si>
  <si>
    <t>61.6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</si>
  <si>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</si>
  <si>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</si>
  <si>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</si>
  <si>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</si>
  <si>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</si>
  <si>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</si>
  <si>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부클 크롭 자켓</t>
  </si>
  <si>
    <t>WBE4L55506</t>
  </si>
  <si>
    <t>스퀘어 퀼팅 후드 숏 푸퍼</t>
  </si>
  <si>
    <t>WBE4L07537</t>
  </si>
  <si>
    <t>58.6</t>
  </si>
  <si>
    <t>61.8</t>
  </si>
  <si>
    <t>울 블랜드 코위찬 니트 점퍼</t>
  </si>
  <si>
    <t>WBE4L07535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</si>
  <si>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</si>
  <si>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</si>
  <si>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</si>
  <si>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</si>
  <si>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</si>
  <si>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</si>
  <si>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</si>
  <si>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28.8</t>
  </si>
  <si>
    <t>플라워 패턴 플리스 점퍼</t>
  </si>
  <si>
    <t>WBE4L07523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</si>
  <si>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</si>
  <si>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</si>
  <si>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</si>
  <si>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</si>
  <si>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</si>
  <si>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</si>
  <si>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</si>
  <si>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</si>
  <si>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34.7</t>
  </si>
  <si>
    <t>페어아일 베스트 기프트</t>
  </si>
  <si>
    <t>GBE4L06541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</si>
  <si>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</si>
  <si>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</si>
  <si>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</si>
  <si>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</si>
  <si>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</si>
  <si>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</si>
  <si>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</si>
  <si>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스노우 와이드 보트넥 풀오버</t>
  </si>
  <si>
    <t>WBE4L05554</t>
  </si>
  <si>
    <t>51.9</t>
  </si>
  <si>
    <t>54.6</t>
  </si>
  <si>
    <t>스완 노르딕 니트 풀오버</t>
  </si>
  <si>
    <t>WBE4L05552</t>
  </si>
  <si>
    <t>46.8</t>
  </si>
  <si>
    <t>3.76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</si>
  <si>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</si>
  <si>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</si>
  <si>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</si>
  <si>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</si>
  <si>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</si>
  <si>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</si>
  <si>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</si>
  <si>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69.4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</si>
  <si>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</si>
  <si>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</si>
  <si>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</si>
  <si>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</si>
  <si>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</si>
  <si>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</si>
  <si>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</si>
  <si>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</si>
  <si>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49.9</t>
  </si>
  <si>
    <t>홀가먼트 리브드 모크넥 니트</t>
  </si>
  <si>
    <t>WBE4L05542</t>
  </si>
  <si>
    <t>81.1</t>
  </si>
  <si>
    <t>3.73</t>
  </si>
  <si>
    <t>81.8</t>
  </si>
  <si>
    <t>더스트 스노우 니트 풀오버</t>
  </si>
  <si>
    <t>WBE4L05539</t>
  </si>
  <si>
    <t>루즈핏 라운드 카라 풀오버</t>
  </si>
  <si>
    <t>WBE4L05535</t>
  </si>
  <si>
    <t>헤어리 스트라이프 루즈핏 풀오버</t>
  </si>
  <si>
    <t>WBE4L05534</t>
  </si>
  <si>
    <t>52.9</t>
  </si>
  <si>
    <t>51.3</t>
  </si>
  <si>
    <t>데일리 리브드 터틀넥 풀오버</t>
  </si>
  <si>
    <t>WBE4L05525</t>
  </si>
  <si>
    <t>3.87</t>
  </si>
  <si>
    <t>이지 모크넥 풀오버</t>
  </si>
  <si>
    <t>WBE4L05524</t>
  </si>
  <si>
    <t>이지 크루넥 풀오버 니트</t>
  </si>
  <si>
    <t>WBE4L05523</t>
  </si>
  <si>
    <t>3.66</t>
  </si>
  <si>
    <t>헤어리 니트 풀오버</t>
  </si>
  <si>
    <t>SBE4U05010</t>
  </si>
  <si>
    <t>67.1</t>
  </si>
  <si>
    <t>81.6</t>
  </si>
  <si>
    <t>메탈 믹스 부클 가디건</t>
  </si>
  <si>
    <t>WBE4L53540</t>
  </si>
  <si>
    <t>3.54</t>
  </si>
  <si>
    <t>베이비쉽 니트 후드 집업</t>
  </si>
  <si>
    <t>WBE4L04557</t>
  </si>
  <si>
    <t>헤어리 크롭 가디건</t>
  </si>
  <si>
    <t>WBE4L04555</t>
  </si>
  <si>
    <t>MINT</t>
  </si>
  <si>
    <t>MI</t>
  </si>
  <si>
    <t>부클 카라 포켓 가디건</t>
  </si>
  <si>
    <t>WBE4L04553</t>
  </si>
  <si>
    <t>스완 노르딕 니트 가디건</t>
  </si>
  <si>
    <t>WBE4L04551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</si>
  <si>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</si>
  <si>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</si>
  <si>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</si>
  <si>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</si>
  <si>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</si>
  <si>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</si>
  <si>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</si>
  <si>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</si>
  <si>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</si>
  <si>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</si>
  <si>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</si>
  <si>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레이어드 랩 가디건 세트</t>
  </si>
  <si>
    <t>WBE4L04533</t>
  </si>
  <si>
    <t>하이넥 하찌 집업 가디건</t>
  </si>
  <si>
    <t>WBE4L04532</t>
  </si>
  <si>
    <t>헤어리 집업 카라 가디건</t>
  </si>
  <si>
    <t>SBE4U04009</t>
  </si>
  <si>
    <t>스웨이드 벨티드 원피스</t>
  </si>
  <si>
    <t>WBE4L15512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</si>
  <si>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</si>
  <si>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</si>
  <si>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</si>
  <si>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</si>
  <si>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</si>
  <si>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</si>
  <si>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</si>
  <si>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</si>
  <si>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</si>
  <si>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</si>
  <si>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</si>
  <si>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</si>
  <si>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</si>
  <si>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3.57</t>
  </si>
  <si>
    <t>타이 레이어드 셔링 체크 셔츠</t>
  </si>
  <si>
    <t>WBE4L03515</t>
  </si>
  <si>
    <t>소프트 울 터틀넥 티셔츠</t>
  </si>
  <si>
    <t>WBE4L01520</t>
  </si>
  <si>
    <t>스카프 터틀넥 티셔츠</t>
  </si>
  <si>
    <t>WBE4L01518</t>
  </si>
  <si>
    <t>42.5</t>
  </si>
  <si>
    <t>히트젯 하프넥 반팔 티셔츠</t>
  </si>
  <si>
    <t>WBE4L01517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</si>
  <si>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</si>
  <si>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</si>
  <si>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</si>
  <si>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</si>
  <si>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</si>
  <si>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</si>
  <si>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리브드 벨로아 루즈핏 하프집업</t>
  </si>
  <si>
    <t>WBE4L51521</t>
  </si>
  <si>
    <t>투턱 수트 트라우저</t>
  </si>
  <si>
    <t>SBE3M56008</t>
  </si>
  <si>
    <t>와이드 투턱 치노 팬츠</t>
  </si>
  <si>
    <t>SBE3M11005</t>
  </si>
  <si>
    <t>퍼티그 데님 팬츠</t>
  </si>
  <si>
    <t>SBE3M11002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</si>
  <si>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</si>
  <si>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</si>
  <si>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</si>
  <si>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</si>
  <si>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</si>
  <si>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</si>
  <si>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</si>
  <si>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쓰리버튼 수트 블레이져</t>
  </si>
  <si>
    <t>SBE3M55008</t>
  </si>
  <si>
    <t>레귤러 데님 자켓</t>
  </si>
  <si>
    <t>SBE3M09001</t>
  </si>
  <si>
    <t>3.35</t>
  </si>
  <si>
    <t>클래식 크루넥 니트 베스트</t>
  </si>
  <si>
    <t>SBE3M06004</t>
  </si>
  <si>
    <t>클래식 카라 니트 풀오버</t>
  </si>
  <si>
    <t>SBE3M05008</t>
  </si>
  <si>
    <t>크루넥 하찌 풀오버</t>
  </si>
  <si>
    <t>SBE3M05002</t>
  </si>
  <si>
    <t>45.0</t>
  </si>
  <si>
    <t>네프사 크루넥 풀오버</t>
  </si>
  <si>
    <t>SBE3M05001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</si>
  <si>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</si>
  <si>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</si>
  <si>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</si>
  <si>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</si>
  <si>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</si>
  <si>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</si>
  <si>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</si>
  <si>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</si>
  <si>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</si>
  <si>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</si>
  <si>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</si>
  <si>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스트라이프 니트 스카프</t>
  </si>
  <si>
    <t>WBE3L96509</t>
  </si>
  <si>
    <t>5.14</t>
  </si>
  <si>
    <t>58.9</t>
  </si>
  <si>
    <t>하트 참 키링</t>
  </si>
  <si>
    <t>WBE3L98503</t>
  </si>
  <si>
    <t>4.46</t>
  </si>
  <si>
    <t>리본 진주 키링</t>
  </si>
  <si>
    <t>WBE3L98502</t>
  </si>
  <si>
    <t>제너럴아이디어 드레스퍼퓸</t>
  </si>
  <si>
    <t>QBE3U98007</t>
  </si>
  <si>
    <t>화이트트리(주)</t>
  </si>
  <si>
    <t>GNRL 로고 울 베레모</t>
  </si>
  <si>
    <t>WBE3L91511</t>
  </si>
  <si>
    <t>3.94</t>
  </si>
  <si>
    <t>코듀로이 GNRL 로고 볼캡</t>
  </si>
  <si>
    <t>SBE3U91005</t>
  </si>
  <si>
    <t>4.00</t>
  </si>
  <si>
    <t>스웨이드 벨트</t>
  </si>
  <si>
    <t>WBE3L94507</t>
  </si>
  <si>
    <t>3.98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</si>
  <si>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</si>
  <si>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</si>
  <si>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</si>
  <si>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</si>
  <si>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</si>
  <si>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</si>
  <si>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</si>
  <si>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</si>
  <si>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</si>
  <si>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</si>
  <si>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제너럴아이디어 리유저블백</t>
  </si>
  <si>
    <t>SBE3U92099</t>
  </si>
  <si>
    <t>이지 캔버스 토트 숄더백</t>
  </si>
  <si>
    <t>SBE3U92003</t>
  </si>
  <si>
    <t>4.12</t>
  </si>
  <si>
    <t>58.7</t>
  </si>
  <si>
    <t>86.2</t>
  </si>
  <si>
    <t>이지 캔버스 토트 크로스백</t>
  </si>
  <si>
    <t>SBE3U92002</t>
  </si>
  <si>
    <t>4.01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</si>
  <si>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</si>
  <si>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</si>
  <si>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</si>
  <si>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</si>
  <si>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</si>
  <si>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</si>
  <si>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</si>
  <si>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클래식 레이스업 워커</t>
  </si>
  <si>
    <t>WBE3L97505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</si>
  <si>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</si>
  <si>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</si>
  <si>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</si>
  <si>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</si>
  <si>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</si>
  <si>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</si>
  <si>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</si>
  <si>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</si>
  <si>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</si>
  <si>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</si>
  <si>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</si>
  <si>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</si>
  <si>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</si>
  <si>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</si>
  <si>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</si>
  <si>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</si>
  <si>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</si>
  <si>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</si>
  <si>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</si>
  <si>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</si>
  <si>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</si>
  <si>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</si>
  <si>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</si>
  <si>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</si>
  <si>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</si>
  <si>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</si>
  <si>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</si>
  <si>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</si>
  <si>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</si>
  <si>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</si>
  <si>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</si>
  <si>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</si>
  <si>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플리츠 PU 레더 롱 스커트</t>
  </si>
  <si>
    <t>WBE3L13501</t>
  </si>
  <si>
    <t>87.4</t>
  </si>
  <si>
    <t>버튼 랩 미니스커트</t>
  </si>
  <si>
    <t>WBE3L56505</t>
  </si>
  <si>
    <t>WBE3L11509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</si>
  <si>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</si>
  <si>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</si>
  <si>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</si>
  <si>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</si>
  <si>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</si>
  <si>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</si>
  <si>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</si>
  <si>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</si>
  <si>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이지 밴딩 슬랙스</t>
  </si>
  <si>
    <t>WBE3L11510</t>
  </si>
  <si>
    <t>워싱 면 트윌 스트레이트 팬츠</t>
  </si>
  <si>
    <t>WBE3L11507</t>
  </si>
  <si>
    <t>67.4</t>
  </si>
  <si>
    <t>원턱 스트레이트 슬랙스</t>
  </si>
  <si>
    <t>WBE3L11506</t>
  </si>
  <si>
    <t>3.68</t>
  </si>
  <si>
    <t>벨티드 스트라이프 투턱 와이드 슬랙스</t>
  </si>
  <si>
    <t>WBE3L11504</t>
  </si>
  <si>
    <t>93.0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</si>
  <si>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</si>
  <si>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</si>
  <si>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</si>
  <si>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</si>
  <si>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</si>
  <si>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</si>
  <si>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</si>
  <si>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</si>
  <si>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</si>
  <si>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</si>
  <si>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</si>
  <si>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</si>
  <si>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</si>
  <si>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</si>
  <si>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</si>
  <si>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</si>
  <si>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</si>
  <si>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</si>
  <si>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</si>
  <si>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</si>
  <si>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</si>
  <si>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</si>
  <si>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</si>
  <si>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</si>
  <si>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</si>
  <si>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</si>
  <si>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코듀로이 카라 경량 패디드 자켓</t>
  </si>
  <si>
    <t>WBE3L07517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</si>
  <si>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</si>
  <si>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</si>
  <si>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</si>
  <si>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</si>
  <si>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</si>
  <si>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</si>
  <si>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</si>
  <si>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웜 체크 플리스 집업 점퍼</t>
  </si>
  <si>
    <t>SBE3U07013</t>
  </si>
  <si>
    <t>스웨이드 카라 블루종</t>
  </si>
  <si>
    <t>SBE3U07010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</si>
  <si>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</si>
  <si>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</si>
  <si>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</si>
  <si>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</si>
  <si>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</si>
  <si>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</si>
  <si>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</si>
  <si>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</si>
  <si>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</si>
  <si>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</si>
  <si>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</si>
  <si>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</si>
  <si>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</si>
  <si>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</si>
  <si>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</si>
  <si>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</si>
  <si>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</si>
  <si>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3.91</t>
  </si>
  <si>
    <t>페이크 레더 카라 봄버 자켓</t>
  </si>
  <si>
    <t>SBE3U09007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</si>
  <si>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</si>
  <si>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</si>
  <si>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</si>
  <si>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</si>
  <si>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</si>
  <si>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</si>
  <si>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</si>
  <si>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</si>
  <si>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</si>
  <si>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</si>
  <si>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</si>
  <si>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</si>
  <si>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</si>
  <si>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</si>
  <si>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</si>
  <si>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</si>
  <si>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</si>
  <si>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</si>
  <si>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</si>
  <si>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</si>
  <si>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</si>
  <si>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</si>
  <si>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</si>
  <si>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87.5</t>
  </si>
  <si>
    <t>62.7</t>
  </si>
  <si>
    <t>울 시스루 헨리넥 풀오버</t>
  </si>
  <si>
    <t>WBE3L05506</t>
  </si>
  <si>
    <t>55.0</t>
  </si>
  <si>
    <t>더블 레이어드 롱슬리브 니트</t>
  </si>
  <si>
    <t>WBE3L05501</t>
  </si>
  <si>
    <t>79.6</t>
  </si>
  <si>
    <t>하찌 빅보더 니트 풀오버</t>
  </si>
  <si>
    <t>SBE3U05005</t>
  </si>
  <si>
    <t>스퀘어넥 니트 미니 원피스</t>
  </si>
  <si>
    <t>WBE3L44526</t>
  </si>
  <si>
    <t>52.0</t>
  </si>
  <si>
    <t>벌룬 슬리브 루즈핏 가디건</t>
  </si>
  <si>
    <t>WBE3L43526</t>
  </si>
  <si>
    <t>51.4</t>
  </si>
  <si>
    <t>시그니처 슈퍼파인 울 케이블 브이넥 가디건</t>
  </si>
  <si>
    <t>WBE3L04529</t>
  </si>
  <si>
    <t>ROSE</t>
  </si>
  <si>
    <t>RO</t>
  </si>
  <si>
    <t>89.0</t>
  </si>
  <si>
    <t>언발란스 루즈핏 가디건</t>
  </si>
  <si>
    <t>WBE3L04521</t>
  </si>
  <si>
    <t>헤어리 펀칭 레이스 가디건</t>
  </si>
  <si>
    <t>WBE3L04520</t>
  </si>
  <si>
    <t>빈티지 스티치 하이넥 카라 가디건</t>
  </si>
  <si>
    <t>WBE3L04516</t>
  </si>
  <si>
    <t>85.9</t>
  </si>
  <si>
    <t>79.0</t>
  </si>
  <si>
    <t>81.2</t>
  </si>
  <si>
    <t>플라워 스캘럽 가디건</t>
  </si>
  <si>
    <t>WBE3L04510</t>
  </si>
  <si>
    <t>울 케이블 니트 후드 집업</t>
  </si>
  <si>
    <t>WBE3L04509</t>
  </si>
  <si>
    <t>3.18</t>
  </si>
  <si>
    <t>새들 숄더 세미 루즈 가디건</t>
  </si>
  <si>
    <t>WBE3L04505</t>
  </si>
  <si>
    <t>42.7</t>
  </si>
  <si>
    <t>레이스 카라 가디건</t>
  </si>
  <si>
    <t>WBE3L04502</t>
  </si>
  <si>
    <t>81.0</t>
  </si>
  <si>
    <t>컴포트 크루넥 가디건</t>
  </si>
  <si>
    <t>SBE3U04003</t>
  </si>
  <si>
    <t>레이어드 스트링 맥시 롱 원피스</t>
  </si>
  <si>
    <t>WBE3L15507</t>
  </si>
  <si>
    <t>핏티드 골지 셔링 원피스</t>
  </si>
  <si>
    <t>WBE3L15506</t>
  </si>
  <si>
    <t>53.5</t>
  </si>
  <si>
    <t>커프스 배색 미니 원피스</t>
  </si>
  <si>
    <t>WBE3L15505</t>
  </si>
  <si>
    <t>플레어 슬리브리스 롱 원피스</t>
  </si>
  <si>
    <t>WBE3L15504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</si>
  <si>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</si>
  <si>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</si>
  <si>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</si>
  <si>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</si>
  <si>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</si>
  <si>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</si>
  <si>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울 시스루 레이어드 원피스</t>
  </si>
  <si>
    <t>WBE3L15501</t>
  </si>
  <si>
    <t>스트라이프 리벳 셔츠</t>
  </si>
  <si>
    <t>WBE3L03505</t>
  </si>
  <si>
    <t>3.84</t>
  </si>
  <si>
    <t>프릴 카라 루즈핏 셔츠</t>
  </si>
  <si>
    <t>WBE3L03514</t>
  </si>
  <si>
    <t>라운드 카라 프릴 블라우스</t>
  </si>
  <si>
    <t>WBE3L03513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</si>
  <si>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</si>
  <si>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</si>
  <si>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</si>
  <si>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</si>
  <si>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</si>
  <si>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</si>
  <si>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</si>
  <si>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</si>
  <si>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5.12</t>
  </si>
  <si>
    <t>루즈핏 빈티지 체크 셔츠</t>
  </si>
  <si>
    <t>WBE3L03508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</si>
  <si>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</si>
  <si>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</si>
  <si>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</si>
  <si>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</si>
  <si>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</si>
  <si>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</si>
  <si>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</si>
  <si>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3.97</t>
  </si>
  <si>
    <t>세미 루즈 실키 셔츠</t>
  </si>
  <si>
    <t>WBE3L03502</t>
  </si>
  <si>
    <t>링클프리 루즈핏 버튼 랩 셔츠</t>
  </si>
  <si>
    <t>WBE3L03501</t>
  </si>
  <si>
    <t>슬림핏 코듀로이 오픈카라 셔츠</t>
  </si>
  <si>
    <t>SBE3U03006</t>
  </si>
  <si>
    <t>레귤러핏 코튼 셔츠</t>
  </si>
  <si>
    <t>SBE3U03004</t>
  </si>
  <si>
    <t>루즈핏 스트라이프 셔츠</t>
  </si>
  <si>
    <t>SBE3U03003</t>
  </si>
  <si>
    <t>레귤러핏 옥스포드 스트라이프 셔츠</t>
  </si>
  <si>
    <t>SBE3U03001</t>
  </si>
  <si>
    <t>QBE3U03003</t>
  </si>
  <si>
    <t>소프트 라운드넥 핀턱 티셔츠</t>
  </si>
  <si>
    <t>WBE3L01507</t>
  </si>
  <si>
    <t>5.91</t>
  </si>
  <si>
    <t>3.15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</si>
  <si>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</si>
  <si>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</si>
  <si>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</si>
  <si>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</si>
  <si>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</si>
  <si>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</si>
  <si>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</si>
  <si>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</si>
  <si>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</si>
  <si>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</si>
  <si>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</si>
  <si>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</si>
  <si>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</si>
  <si>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</si>
  <si>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</si>
  <si>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</si>
  <si>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48.5</t>
  </si>
  <si>
    <t>71.5</t>
  </si>
  <si>
    <t>스카프 레이어드 보트넥 셔링 티셔츠</t>
  </si>
  <si>
    <t>WBE3L01506</t>
  </si>
  <si>
    <t>4.49</t>
  </si>
  <si>
    <t>루즈핏 스트라이프 럭비 티셔츠</t>
  </si>
  <si>
    <t>WBE3L01505</t>
  </si>
  <si>
    <t>79.9</t>
  </si>
  <si>
    <t>벨벳 셔링 반팔 티셔츠</t>
  </si>
  <si>
    <t>WBE3L01504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</si>
  <si>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</si>
  <si>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</si>
  <si>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</si>
  <si>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</si>
  <si>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</si>
  <si>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</si>
  <si>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</si>
  <si>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</si>
  <si>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</si>
  <si>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</si>
  <si>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</si>
  <si>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</si>
  <si>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</si>
  <si>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</si>
  <si>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</si>
  <si>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레이스 라벨 후드 집업</t>
  </si>
  <si>
    <t>WBE3L02506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</si>
  <si>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</si>
  <si>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</si>
  <si>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</si>
  <si>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</si>
  <si>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</si>
  <si>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</si>
  <si>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</si>
  <si>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</si>
  <si>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</si>
  <si>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</si>
  <si>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</si>
  <si>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</si>
  <si>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</si>
  <si>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</si>
  <si>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</si>
  <si>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MAN 빈티지 워싱 레더 점퍼</t>
  </si>
  <si>
    <t>SBD4M09005</t>
  </si>
  <si>
    <t>3.25</t>
  </si>
  <si>
    <t>헤어리 카라 풀오버</t>
  </si>
  <si>
    <t>SBD4M05024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</si>
  <si>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</si>
  <si>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</si>
  <si>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</si>
  <si>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</si>
  <si>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</si>
  <si>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</si>
  <si>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</si>
  <si>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</si>
  <si>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하이넥 니트 집업 가디건</t>
  </si>
  <si>
    <t>SBD4M04020</t>
  </si>
  <si>
    <t>3.10</t>
  </si>
  <si>
    <t>롱 헤어 크루넥 가디건</t>
  </si>
  <si>
    <t>SBD4M04016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</si>
  <si>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</si>
  <si>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</si>
  <si>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</si>
  <si>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</si>
  <si>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</si>
  <si>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</si>
  <si>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</si>
  <si>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</si>
  <si>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</si>
  <si>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GNRL 새틴 헤어밴드</t>
  </si>
  <si>
    <t>WBD4L98591</t>
  </si>
  <si>
    <t>76.5</t>
  </si>
  <si>
    <t>7.58</t>
  </si>
  <si>
    <t>배색 새틴 스크런치</t>
  </si>
  <si>
    <t>WBD4L98527</t>
  </si>
  <si>
    <t>4.87</t>
  </si>
  <si>
    <t>울 부클 레그 워머</t>
  </si>
  <si>
    <t>WBD4L98520</t>
  </si>
  <si>
    <t>4.03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</si>
  <si>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</si>
  <si>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</si>
  <si>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</si>
  <si>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</si>
  <si>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</si>
  <si>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</si>
  <si>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</si>
  <si>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</si>
  <si>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</si>
  <si>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</si>
  <si>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</si>
  <si>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</si>
  <si>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</si>
  <si>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</si>
  <si>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</si>
  <si>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</si>
  <si>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</si>
  <si>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</si>
  <si>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</si>
  <si>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</si>
  <si>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</si>
  <si>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</si>
  <si>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</si>
  <si>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</si>
  <si>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</si>
  <si>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</si>
  <si>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</si>
  <si>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</si>
  <si>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스웨이드 웨스턴 벨트</t>
  </si>
  <si>
    <t>SBD4U94006</t>
  </si>
  <si>
    <t>4.39</t>
  </si>
  <si>
    <t>GNRL 크랙 스퀘어 미니 백</t>
  </si>
  <si>
    <t>WBD4L92541</t>
  </si>
  <si>
    <t>스웨이드 숄더백</t>
  </si>
  <si>
    <t>WBD4L92532</t>
  </si>
  <si>
    <t>GNRL 버킷 숄더백</t>
  </si>
  <si>
    <t>WBD4L92525</t>
  </si>
  <si>
    <t>GNRL 페이크 레더 미니 버킷 백</t>
  </si>
  <si>
    <t>WBD4L92524</t>
  </si>
  <si>
    <t>GNRL 투웨이 토트백</t>
  </si>
  <si>
    <t>WBD4L92522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</si>
  <si>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</si>
  <si>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</si>
  <si>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</si>
  <si>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</si>
  <si>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</si>
  <si>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</si>
  <si>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</si>
  <si>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</si>
  <si>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</si>
  <si>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</si>
  <si>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</si>
  <si>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</si>
  <si>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</si>
  <si>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</si>
  <si>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</si>
  <si>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</si>
  <si>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</si>
  <si>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</si>
  <si>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</si>
  <si>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</si>
  <si>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</si>
  <si>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</si>
  <si>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</si>
  <si>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</si>
  <si>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</si>
  <si>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</si>
  <si>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</si>
  <si>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</si>
  <si>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</si>
  <si>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</si>
  <si>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90.2</t>
  </si>
  <si>
    <t>뉴클래식 울 핸드메이드 롱 코트</t>
  </si>
  <si>
    <t>WBD4L10531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</si>
  <si>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</si>
  <si>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</si>
  <si>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</si>
  <si>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</si>
  <si>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</si>
  <si>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</si>
  <si>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</si>
  <si>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</si>
  <si>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</si>
  <si>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</si>
  <si>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</si>
  <si>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</si>
  <si>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</si>
  <si>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</si>
  <si>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</si>
  <si>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</si>
  <si>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</si>
  <si>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</si>
  <si>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</si>
  <si>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</si>
  <si>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</si>
  <si>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</si>
  <si>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</si>
  <si>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</si>
  <si>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</si>
  <si>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</si>
  <si>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</si>
  <si>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</si>
  <si>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</si>
  <si>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</si>
  <si>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</si>
  <si>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</si>
  <si>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</si>
  <si>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</si>
  <si>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</si>
  <si>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</si>
  <si>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</si>
  <si>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</si>
  <si>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</si>
  <si>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</si>
  <si>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</si>
  <si>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</si>
  <si>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</si>
  <si>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</si>
  <si>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</si>
  <si>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</si>
  <si>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</si>
  <si>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</si>
  <si>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</si>
  <si>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</si>
  <si>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</si>
  <si>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</si>
  <si>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</si>
  <si>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</si>
  <si>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</si>
  <si>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</si>
  <si>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</si>
  <si>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</si>
  <si>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</si>
  <si>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</si>
  <si>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</si>
  <si>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</si>
  <si>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</si>
  <si>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</si>
  <si>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</si>
  <si>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</si>
  <si>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</si>
  <si>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</si>
  <si>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</si>
  <si>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</si>
  <si>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</si>
  <si>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</si>
  <si>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울 케이블 브이넥 크롭 니트</t>
  </si>
  <si>
    <t>WBD4L05541</t>
  </si>
  <si>
    <t>볼드 케이블 슬릿 풀오버</t>
  </si>
  <si>
    <t>WBD4L05540</t>
  </si>
  <si>
    <t>3.27</t>
  </si>
  <si>
    <t>케이블 진주 하프 니트</t>
  </si>
  <si>
    <t>WBD4L05538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</si>
  <si>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</si>
  <si>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</si>
  <si>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</si>
  <si>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</si>
  <si>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</si>
  <si>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</si>
  <si>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</si>
  <si>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</si>
  <si>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</si>
  <si>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</si>
  <si>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</si>
  <si>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</si>
  <si>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</si>
  <si>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</si>
  <si>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</si>
  <si>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</si>
  <si>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</si>
  <si>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</si>
  <si>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</si>
  <si>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</si>
  <si>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</si>
  <si>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</si>
  <si>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</si>
  <si>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</si>
  <si>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</si>
  <si>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</si>
  <si>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</si>
  <si>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</si>
  <si>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</si>
  <si>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</si>
  <si>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</si>
  <si>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</si>
  <si>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</si>
  <si>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</si>
  <si>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</si>
  <si>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</si>
  <si>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</si>
  <si>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</si>
  <si>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</si>
  <si>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</si>
  <si>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</si>
  <si>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</si>
  <si>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</si>
  <si>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</si>
  <si>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</si>
  <si>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</si>
  <si>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</si>
  <si>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</si>
  <si>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</si>
  <si>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</si>
  <si>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</si>
  <si>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</si>
  <si>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</si>
  <si>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</si>
  <si>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</si>
  <si>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</si>
  <si>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</si>
  <si>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</si>
  <si>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GNRL 스퀘어 배색 롱 슬리브 티</t>
  </si>
  <si>
    <t>WBD4L01535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</si>
  <si>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</si>
  <si>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</si>
  <si>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</si>
  <si>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</si>
  <si>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</si>
  <si>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</si>
  <si>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</si>
  <si>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</si>
  <si>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</si>
  <si>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</si>
  <si>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</si>
  <si>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</si>
  <si>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</si>
  <si>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</si>
  <si>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</si>
  <si>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</si>
  <si>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</si>
  <si>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</si>
  <si>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</si>
  <si>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</si>
  <si>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</si>
  <si>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</si>
  <si>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</si>
  <si>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</si>
  <si>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</si>
  <si>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</si>
  <si>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</si>
  <si>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</si>
  <si>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</si>
  <si>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</si>
  <si>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</si>
  <si>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</si>
  <si>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</si>
  <si>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</si>
  <si>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</si>
  <si>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</si>
  <si>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</si>
  <si>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</si>
  <si>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</si>
  <si>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</si>
  <si>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</si>
  <si>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</si>
  <si>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</si>
  <si>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</si>
  <si>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</si>
  <si>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에센셜 브이넥 풀오버</t>
  </si>
  <si>
    <t>SBD3M05003</t>
  </si>
  <si>
    <t>에센셜 크루넥 풀오버</t>
  </si>
  <si>
    <t>SBD3M05001</t>
  </si>
  <si>
    <t>62.8</t>
  </si>
  <si>
    <t>뉴클래식 브이넥 가디건</t>
  </si>
  <si>
    <t>SBD3M04005</t>
  </si>
  <si>
    <t>SBD3M04002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</si>
  <si>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</si>
  <si>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</si>
  <si>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</si>
  <si>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</si>
  <si>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</si>
  <si>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</si>
  <si>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</si>
  <si>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</si>
  <si>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</si>
  <si>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</si>
  <si>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</si>
  <si>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</si>
  <si>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</si>
  <si>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</si>
  <si>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</si>
  <si>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</si>
  <si>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</si>
  <si>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</si>
  <si>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</si>
  <si>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</si>
  <si>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</si>
  <si>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</si>
  <si>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</si>
  <si>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</si>
  <si>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</si>
  <si>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</si>
  <si>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</si>
  <si>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</si>
  <si>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</si>
  <si>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</si>
  <si>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</si>
  <si>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</si>
  <si>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</si>
  <si>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</si>
  <si>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</si>
  <si>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</si>
  <si>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</si>
  <si>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</si>
  <si>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</si>
  <si>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</si>
  <si>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</si>
  <si>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</si>
  <si>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</si>
  <si>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</si>
  <si>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</si>
  <si>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</si>
  <si>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</si>
  <si>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</si>
  <si>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</si>
  <si>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</si>
  <si>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</si>
  <si>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</si>
  <si>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</si>
  <si>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</si>
  <si>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</si>
  <si>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</si>
  <si>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</si>
  <si>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</si>
  <si>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</si>
  <si>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</si>
  <si>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</si>
  <si>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</si>
  <si>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</si>
  <si>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</si>
  <si>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</si>
  <si>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</si>
  <si>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47.9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</si>
  <si>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</si>
  <si>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</si>
  <si>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</si>
  <si>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</si>
  <si>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</si>
  <si>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</si>
  <si>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</si>
  <si>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</si>
  <si>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</si>
  <si>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</si>
  <si>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</si>
  <si>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</si>
  <si>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</si>
  <si>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</si>
  <si>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</si>
  <si>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</si>
  <si>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</si>
  <si>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</si>
  <si>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</si>
  <si>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</si>
  <si>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</si>
  <si>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</si>
  <si>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</si>
  <si>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</si>
  <si>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</si>
  <si>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</si>
  <si>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</si>
  <si>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</si>
  <si>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</si>
  <si>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</si>
  <si>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</si>
  <si>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</si>
  <si>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</si>
  <si>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</si>
  <si>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</si>
  <si>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</si>
  <si>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</si>
  <si>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</si>
  <si>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</si>
  <si>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</si>
  <si>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</si>
  <si>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</si>
  <si>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</si>
  <si>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</si>
  <si>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</si>
  <si>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</si>
  <si>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</si>
  <si>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</si>
  <si>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</si>
  <si>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</si>
  <si>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</si>
  <si>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</si>
  <si>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WBD3L05508</t>
  </si>
  <si>
    <t>라운드 컷 니트 뷔스티에</t>
  </si>
  <si>
    <t>WBD3L05506</t>
  </si>
  <si>
    <t>울 블렌드 텐셀 핀턱 풀오버</t>
  </si>
  <si>
    <t>WBD3L05504</t>
  </si>
  <si>
    <t>레터링 더블 립 풀오버</t>
  </si>
  <si>
    <t>SBD3U05017</t>
  </si>
  <si>
    <t>암 워머 하프 니트 원피스</t>
  </si>
  <si>
    <t>WBD3L44550</t>
  </si>
  <si>
    <t>라운드 컷 니트 맨투맨</t>
  </si>
  <si>
    <t>WBD3L53591</t>
  </si>
  <si>
    <t>래글런 크루넥 집업 가디건</t>
  </si>
  <si>
    <t>WBD3L43550</t>
  </si>
  <si>
    <t>MELON</t>
  </si>
  <si>
    <t>ME</t>
  </si>
  <si>
    <t>LEMON</t>
  </si>
  <si>
    <t>LE</t>
  </si>
  <si>
    <t>BLOSSOM PINK</t>
  </si>
  <si>
    <t>BP</t>
  </si>
  <si>
    <t>3.65</t>
  </si>
  <si>
    <t>SAGE MINT</t>
  </si>
  <si>
    <t>SM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</si>
  <si>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</si>
  <si>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</si>
  <si>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</si>
  <si>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</si>
  <si>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</si>
  <si>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</si>
  <si>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</si>
  <si>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</si>
  <si>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</si>
  <si>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</si>
  <si>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</si>
  <si>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</si>
  <si>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</si>
  <si>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</si>
  <si>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</si>
  <si>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</si>
  <si>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</si>
  <si>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</si>
  <si>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</si>
  <si>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</si>
  <si>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</si>
  <si>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</si>
  <si>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</si>
  <si>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</si>
  <si>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</si>
  <si>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</si>
  <si>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</si>
  <si>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</si>
  <si>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</si>
  <si>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</si>
  <si>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</si>
  <si>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</si>
  <si>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</si>
  <si>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</si>
  <si>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</si>
  <si>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</si>
  <si>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</si>
  <si>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</si>
  <si>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</si>
  <si>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</si>
  <si>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</si>
  <si>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</si>
  <si>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</si>
  <si>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</si>
  <si>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</si>
  <si>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</si>
  <si>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</si>
  <si>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</si>
  <si>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</si>
  <si>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</si>
  <si>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</si>
  <si>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</si>
  <si>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</si>
  <si>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</si>
  <si>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</si>
  <si>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</si>
  <si>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</si>
  <si>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</si>
  <si>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</si>
  <si>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</si>
  <si>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</si>
  <si>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</si>
  <si>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</si>
  <si>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</si>
  <si>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</si>
  <si>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</si>
  <si>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</si>
  <si>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</si>
  <si>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</si>
  <si>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</si>
  <si>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</si>
  <si>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</si>
  <si>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</si>
  <si>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</si>
  <si>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</si>
  <si>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</si>
  <si>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</si>
  <si>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</si>
  <si>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</si>
  <si>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</si>
  <si>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</si>
  <si>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</si>
  <si>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</si>
  <si>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</si>
  <si>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</si>
  <si>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</si>
  <si>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</si>
  <si>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</si>
  <si>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</si>
  <si>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</si>
  <si>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</si>
  <si>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</si>
  <si>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</si>
  <si>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</si>
  <si>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</si>
  <si>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</si>
  <si>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</si>
  <si>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</si>
  <si>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</si>
  <si>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</si>
  <si>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</si>
  <si>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</si>
  <si>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</si>
  <si>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</si>
  <si>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</si>
  <si>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</si>
  <si>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</si>
  <si>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</si>
  <si>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</si>
  <si>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</si>
  <si>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</si>
  <si>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</si>
  <si>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</si>
  <si>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</si>
  <si>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</si>
  <si>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</si>
  <si>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</si>
  <si>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AV</t>
  </si>
  <si>
    <t>AVOCADO</t>
  </si>
  <si>
    <t>77.8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</si>
  <si>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</si>
  <si>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</si>
  <si>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</si>
  <si>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</si>
  <si>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</si>
  <si>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</si>
  <si>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</si>
  <si>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</si>
  <si>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</si>
  <si>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</si>
  <si>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</si>
  <si>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</si>
  <si>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</si>
  <si>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</si>
  <si>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</si>
  <si>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</si>
  <si>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</si>
  <si>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</si>
  <si>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</si>
  <si>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</si>
  <si>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</si>
  <si>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</si>
  <si>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</si>
  <si>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</si>
  <si>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</si>
  <si>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</si>
  <si>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</si>
  <si>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</si>
  <si>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</si>
  <si>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</si>
  <si>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</si>
  <si>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</si>
  <si>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</si>
  <si>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</si>
  <si>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</si>
  <si>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</si>
  <si>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</si>
  <si>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</si>
  <si>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</si>
  <si>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</si>
  <si>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</si>
  <si>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</si>
  <si>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</si>
  <si>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</si>
  <si>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박초록</t>
  </si>
  <si>
    <t>진수경</t>
  </si>
  <si>
    <t>이인선</t>
  </si>
  <si>
    <t>박새연</t>
  </si>
  <si>
    <t>김민정</t>
  </si>
  <si>
    <t>윤지은</t>
  </si>
  <si>
    <t>2.31</t>
  </si>
  <si>
    <t>28</t>
  </si>
  <si>
    <t>홍하선</t>
  </si>
  <si>
    <t>옥수현</t>
  </si>
  <si>
    <t>김창대</t>
  </si>
  <si>
    <t>5.74</t>
  </si>
  <si>
    <t>4.56</t>
  </si>
  <si>
    <t>2.69</t>
  </si>
  <si>
    <t>2.70</t>
  </si>
  <si>
    <t>2.65</t>
  </si>
  <si>
    <t>29</t>
  </si>
  <si>
    <t>3.92</t>
  </si>
  <si>
    <t>2.56</t>
  </si>
  <si>
    <t>5.19</t>
  </si>
  <si>
    <t>2.67</t>
  </si>
  <si>
    <t>2.60</t>
  </si>
  <si>
    <t>2.41</t>
  </si>
  <si>
    <t>34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</si>
  <si>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</si>
  <si>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</si>
  <si>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</si>
  <si>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</si>
  <si>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</si>
  <si>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</si>
  <si>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</si>
  <si>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</si>
  <si>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</si>
  <si>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</si>
  <si>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</si>
  <si>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</si>
  <si>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</si>
  <si>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</si>
  <si>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</si>
  <si>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1.96</t>
  </si>
  <si>
    <t>41</t>
  </si>
  <si>
    <t>3.07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</si>
  <si>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</si>
  <si>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</si>
  <si>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</si>
  <si>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</si>
  <si>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</si>
  <si>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</si>
  <si>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</si>
  <si>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</si>
  <si>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</si>
  <si>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</si>
  <si>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</si>
  <si>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</si>
  <si>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</si>
  <si>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</si>
  <si>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</si>
  <si>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</si>
  <si>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</si>
  <si>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</si>
  <si>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</si>
  <si>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</si>
  <si>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</si>
  <si>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</si>
  <si>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</si>
  <si>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</si>
  <si>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</si>
  <si>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</si>
  <si>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</si>
  <si>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</si>
  <si>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</si>
  <si>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</si>
  <si>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</si>
  <si>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</si>
  <si>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</si>
  <si>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</si>
  <si>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</si>
  <si>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</si>
  <si>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</si>
  <si>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</si>
  <si>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</si>
  <si>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</si>
  <si>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</si>
  <si>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</si>
  <si>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</si>
  <si>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</si>
  <si>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</si>
  <si>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</si>
  <si>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</si>
  <si>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</si>
  <si>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</si>
  <si>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</si>
  <si>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</si>
  <si>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</si>
  <si>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</si>
  <si>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</si>
  <si>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</si>
  <si>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</si>
  <si>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</si>
  <si>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</si>
  <si>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</si>
  <si>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</si>
  <si>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</si>
  <si>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</si>
  <si>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</si>
  <si>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</si>
  <si>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</si>
  <si>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</si>
  <si>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</si>
  <si>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</si>
  <si>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</si>
  <si>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</si>
  <si>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</si>
  <si>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</si>
  <si>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</si>
  <si>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</si>
  <si>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</si>
  <si>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</si>
  <si>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</si>
  <si>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</si>
  <si>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</si>
  <si>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</si>
  <si>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</si>
  <si>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</si>
  <si>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</si>
  <si>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</si>
  <si>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</si>
  <si>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</si>
  <si>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</si>
  <si>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</si>
  <si>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</si>
  <si>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</si>
  <si>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</si>
  <si>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</si>
  <si>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</si>
  <si>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</si>
  <si>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</si>
  <si>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</si>
  <si>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</si>
  <si>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</si>
  <si>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</si>
  <si>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</si>
  <si>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</si>
  <si>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</si>
  <si>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</si>
  <si>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</si>
  <si>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</si>
  <si>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</si>
  <si>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</si>
  <si>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</si>
  <si>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</si>
  <si>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</si>
  <si>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</si>
  <si>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</si>
  <si>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</si>
  <si>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</si>
  <si>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</si>
  <si>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</si>
  <si>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</si>
  <si>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</si>
  <si>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</si>
  <si>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</si>
  <si>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</si>
  <si>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</si>
  <si>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</si>
  <si>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</si>
  <si>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</si>
  <si>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</si>
  <si>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</si>
  <si>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</si>
  <si>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</si>
  <si>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</si>
  <si>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</si>
  <si>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</si>
  <si>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</si>
  <si>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</si>
  <si>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</si>
  <si>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</si>
  <si>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</si>
  <si>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</si>
  <si>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</si>
  <si>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</si>
  <si>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</si>
  <si>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</si>
  <si>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</si>
  <si>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</si>
  <si>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</si>
  <si>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</si>
  <si>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</si>
  <si>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</si>
  <si>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</si>
  <si>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</si>
  <si>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</si>
  <si>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</si>
  <si>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</si>
  <si>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</si>
  <si>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</si>
  <si>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</si>
  <si>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</si>
  <si>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</si>
  <si>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</si>
  <si>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</si>
  <si>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</si>
  <si>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</si>
  <si>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</si>
  <si>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</si>
  <si>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</si>
  <si>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</si>
  <si>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</si>
  <si>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</si>
  <si>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</si>
  <si>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</si>
  <si>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</si>
  <si>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</si>
  <si>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</si>
  <si>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</si>
  <si>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</si>
  <si>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</si>
  <si>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</si>
  <si>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</si>
  <si>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</si>
  <si>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</si>
  <si>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</si>
  <si>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</si>
  <si>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</si>
  <si>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</si>
  <si>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</si>
  <si>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</si>
  <si>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</si>
  <si>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</si>
  <si>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</si>
  <si>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</si>
  <si>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</si>
  <si>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</si>
  <si>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</si>
  <si>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</si>
  <si>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</si>
  <si>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</si>
  <si>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</si>
  <si>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</si>
  <si>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</si>
  <si>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</si>
  <si>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</si>
  <si>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</si>
  <si>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</si>
  <si>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</si>
  <si>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</si>
  <si>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</si>
  <si>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</si>
  <si>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</si>
  <si>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</si>
  <si>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</si>
  <si>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</si>
  <si>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</si>
  <si>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</si>
  <si>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</si>
  <si>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</si>
  <si>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</si>
  <si>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</si>
  <si>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</si>
  <si>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</si>
  <si>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</si>
  <si>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</si>
  <si>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</si>
  <si>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</si>
  <si>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</si>
  <si>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</si>
  <si>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</si>
  <si>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</si>
  <si>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</si>
  <si>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</si>
  <si>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</si>
  <si>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</si>
  <si>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</si>
  <si>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</si>
  <si>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</si>
  <si>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</si>
  <si>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</si>
  <si>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</si>
  <si>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</si>
  <si>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</si>
  <si>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</si>
  <si>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</si>
  <si>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</si>
  <si>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</si>
  <si>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</si>
  <si>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</si>
  <si>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</si>
  <si>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</si>
  <si>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</si>
  <si>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</si>
  <si>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</si>
  <si>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</si>
  <si>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</si>
  <si>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</si>
  <si>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</si>
  <si>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</si>
  <si>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</si>
  <si>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</si>
  <si>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</si>
  <si>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</si>
  <si>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</si>
  <si>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</si>
  <si>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</si>
  <si>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</si>
  <si>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</si>
  <si>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</si>
  <si>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</si>
  <si>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</si>
  <si>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</si>
  <si>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</si>
  <si>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</si>
  <si>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</si>
  <si>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</si>
  <si>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</si>
  <si>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</si>
  <si>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</si>
  <si>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</si>
  <si>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</si>
  <si>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</si>
  <si>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</si>
  <si>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</si>
  <si>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</si>
  <si>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</si>
  <si>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</si>
  <si>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</si>
  <si>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</si>
  <si>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</si>
  <si>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</si>
  <si>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</si>
  <si>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</si>
  <si>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</si>
  <si>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</si>
  <si>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</si>
  <si>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</si>
  <si>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</si>
  <si>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</si>
  <si>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</si>
  <si>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</si>
  <si>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</si>
  <si>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</si>
  <si>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</si>
  <si>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</si>
  <si>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</si>
  <si>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</si>
  <si>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</si>
  <si>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</si>
  <si>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</si>
  <si>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</si>
  <si>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</si>
  <si>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</si>
  <si>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</si>
  <si>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</si>
  <si>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</si>
  <si>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</si>
  <si>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</si>
  <si>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</si>
  <si>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</si>
  <si>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</si>
  <si>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</si>
  <si>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</si>
  <si>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</si>
  <si>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</si>
  <si>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</si>
  <si>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</si>
  <si>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</si>
  <si>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</si>
  <si>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</si>
  <si>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</si>
  <si>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</si>
  <si>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</si>
  <si>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</si>
  <si>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</si>
  <si>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</si>
  <si>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</si>
  <si>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</si>
  <si>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</si>
  <si>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</si>
  <si>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</si>
  <si>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</si>
  <si>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</si>
  <si>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</si>
  <si>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</si>
  <si>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</si>
  <si>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</si>
  <si>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</si>
  <si>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</si>
  <si>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</si>
  <si>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</si>
  <si>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</si>
  <si>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</si>
  <si>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</si>
  <si>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</si>
  <si>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</si>
  <si>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</si>
  <si>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</si>
  <si>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</si>
  <si>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</si>
  <si>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</si>
  <si>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</si>
  <si>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</si>
  <si>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</si>
  <si>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</si>
  <si>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</si>
  <si>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</si>
  <si>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</si>
  <si>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</si>
  <si>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</si>
  <si>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</si>
  <si>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</si>
  <si>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</si>
  <si>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</si>
  <si>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</si>
  <si>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</si>
  <si>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</si>
  <si>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</si>
  <si>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</si>
  <si>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</si>
  <si>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</si>
  <si>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</si>
  <si>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</si>
  <si>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</si>
  <si>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</si>
  <si>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</si>
  <si>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</si>
  <si>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</si>
  <si>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</si>
  <si>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</si>
  <si>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</si>
  <si>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</si>
  <si>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</si>
  <si>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</si>
  <si>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</si>
  <si>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</si>
  <si>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</si>
  <si>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</si>
  <si>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</si>
  <si>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</si>
  <si>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</si>
  <si>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</si>
  <si>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</si>
  <si>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</si>
  <si>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</si>
  <si>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</si>
  <si>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</si>
  <si>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</si>
  <si>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</si>
  <si>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</si>
  <si>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</si>
  <si>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</si>
  <si>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</si>
  <si>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</si>
  <si>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</si>
  <si>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</si>
  <si>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</si>
  <si>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</si>
  <si>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</si>
  <si>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</si>
  <si>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</si>
  <si>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</si>
  <si>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</si>
  <si>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</si>
  <si>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</si>
  <si>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</si>
  <si>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</si>
  <si>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</si>
  <si>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</si>
  <si>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</si>
  <si>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</si>
  <si>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</si>
  <si>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</si>
  <si>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</si>
  <si>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</si>
  <si>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</si>
  <si>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</si>
  <si>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</si>
  <si>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</si>
  <si>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</si>
  <si>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</si>
  <si>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</si>
  <si>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</si>
  <si>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</si>
  <si>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</si>
  <si>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</si>
  <si>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</si>
  <si>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</si>
  <si>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</si>
  <si>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</si>
  <si>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</si>
  <si>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</si>
  <si>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</si>
  <si>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</si>
  <si>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</si>
  <si>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</si>
  <si>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</si>
  <si>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</si>
  <si>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</si>
  <si>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</si>
  <si>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</si>
  <si>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</si>
  <si>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</si>
  <si>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</si>
  <si>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</si>
  <si>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</si>
  <si>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</si>
  <si>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</si>
  <si>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</si>
  <si>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</si>
  <si>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</si>
  <si>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</si>
  <si>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</si>
  <si>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</si>
  <si>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</si>
  <si>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</si>
  <si>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</si>
  <si>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</si>
  <si>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</si>
  <si>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</si>
  <si>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</si>
  <si>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</si>
  <si>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</si>
  <si>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</si>
  <si>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</si>
  <si>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</si>
  <si>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</si>
  <si>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</si>
  <si>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</si>
  <si>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</si>
  <si>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</si>
  <si>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</si>
  <si>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</si>
  <si>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</si>
  <si>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</si>
  <si>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</si>
  <si>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</si>
  <si>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</si>
  <si>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</si>
  <si>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</si>
  <si>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</si>
  <si>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</si>
  <si>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</si>
  <si>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</si>
  <si>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</si>
  <si>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</si>
  <si>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</si>
  <si>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</si>
  <si>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</si>
  <si>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</si>
  <si>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</si>
  <si>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</si>
  <si>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</si>
  <si>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</si>
  <si>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</si>
  <si>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</si>
  <si>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</si>
  <si>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</si>
  <si>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</si>
  <si>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</si>
  <si>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</si>
  <si>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</si>
  <si>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</si>
  <si>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</si>
  <si>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</si>
  <si>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</si>
  <si>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</si>
  <si>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</si>
  <si>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</si>
  <si>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</si>
  <si>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</si>
  <si>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</si>
  <si>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</si>
  <si>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</si>
  <si>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</si>
  <si>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</si>
  <si>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</si>
  <si>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</si>
  <si>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</si>
  <si>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</si>
  <si>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</si>
  <si>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</si>
  <si>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</si>
  <si>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</si>
  <si>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</si>
  <si>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</si>
  <si>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</si>
  <si>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</si>
  <si>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</si>
  <si>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</si>
  <si>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</si>
  <si>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</si>
  <si>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</si>
  <si>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</si>
  <si>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</si>
  <si>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</si>
  <si>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</si>
  <si>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</si>
  <si>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</si>
  <si>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</si>
  <si>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</si>
  <si>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</si>
  <si>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</si>
  <si>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</si>
  <si>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</si>
  <si>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</si>
  <si>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</si>
  <si>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</si>
  <si>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</si>
  <si>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</si>
  <si>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</si>
  <si>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</si>
  <si>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</si>
  <si>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</si>
  <si>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</si>
  <si>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</si>
  <si>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</si>
  <si>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</si>
  <si>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</si>
  <si>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</si>
  <si>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</si>
  <si>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</si>
  <si>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</si>
  <si>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</si>
  <si>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</si>
  <si>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</si>
  <si>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</si>
  <si>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</si>
  <si>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</si>
  <si>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</si>
  <si>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</si>
  <si>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</si>
  <si>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</si>
  <si>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</si>
  <si>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</si>
  <si>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</si>
  <si>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</si>
  <si>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</si>
  <si>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</si>
  <si>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</si>
  <si>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</si>
  <si>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</si>
  <si>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</si>
  <si>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</si>
  <si>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</si>
  <si>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</si>
  <si>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</si>
  <si>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</si>
  <si>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</si>
  <si>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</si>
  <si>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</si>
  <si>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</si>
  <si>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</si>
  <si>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</si>
  <si>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</si>
  <si>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</si>
  <si>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</si>
  <si>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</si>
  <si>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</si>
  <si>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</si>
  <si>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</si>
  <si>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</si>
  <si>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</si>
  <si>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</si>
  <si>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</si>
  <si>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</si>
  <si>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</si>
  <si>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</si>
  <si>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</si>
  <si>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</si>
  <si>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</si>
  <si>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</si>
  <si>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</si>
  <si>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</si>
  <si>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</si>
  <si>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</si>
  <si>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</si>
  <si>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</si>
  <si>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</si>
  <si>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</si>
  <si>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</si>
  <si>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</si>
  <si>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</si>
  <si>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</si>
  <si>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</si>
  <si>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</si>
  <si>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</si>
  <si>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</si>
  <si>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</si>
  <si>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</si>
  <si>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</si>
  <si>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</si>
  <si>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</si>
  <si>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</si>
  <si>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</si>
  <si>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</si>
  <si>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</si>
  <si>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</si>
  <si>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</si>
  <si>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</si>
  <si>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</si>
  <si>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</si>
  <si>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</si>
  <si>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</si>
  <si>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</si>
  <si>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</si>
  <si>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</si>
  <si>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</si>
  <si>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</si>
  <si>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</si>
  <si>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</si>
  <si>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</si>
  <si>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</si>
  <si>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</si>
  <si>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</si>
  <si>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</si>
  <si>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</si>
  <si>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</si>
  <si>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</si>
  <si>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</si>
  <si>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</si>
  <si>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</si>
  <si>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</si>
  <si>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</si>
  <si>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</si>
  <si>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</si>
  <si>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</si>
  <si>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</si>
  <si>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</si>
  <si>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</si>
  <si>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</si>
  <si>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</si>
  <si>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</si>
  <si>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</si>
  <si>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</si>
  <si>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</si>
  <si>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</si>
  <si>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</si>
  <si>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</si>
  <si>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</si>
  <si>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</si>
  <si>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</si>
  <si>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</si>
  <si>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</si>
  <si>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</si>
  <si>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</si>
  <si>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</si>
  <si>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</si>
  <si>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</si>
  <si>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</si>
  <si>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</si>
  <si>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</si>
  <si>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</si>
  <si>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</si>
  <si>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</si>
  <si>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</si>
  <si>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</si>
  <si>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</si>
  <si>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</si>
  <si>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</si>
  <si>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</si>
  <si>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</si>
  <si>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</si>
  <si>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</si>
  <si>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</si>
  <si>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</si>
  <si>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</si>
  <si>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</si>
  <si>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</si>
  <si>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</si>
  <si>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</si>
  <si>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</si>
  <si>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</si>
  <si>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</si>
  <si>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</si>
  <si>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</si>
  <si>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</si>
  <si>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</si>
  <si>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</si>
  <si>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</si>
  <si>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</si>
  <si>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</si>
  <si>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</si>
  <si>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</si>
  <si>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</si>
  <si>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</si>
  <si>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</si>
  <si>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</si>
  <si>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</si>
  <si>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</si>
  <si>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</si>
  <si>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</si>
  <si>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</si>
  <si>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</si>
  <si>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</si>
  <si>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</si>
  <si>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</si>
  <si>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</si>
  <si>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</si>
  <si>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</si>
  <si>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</si>
  <si>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</si>
  <si>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</si>
  <si>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</si>
  <si>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</si>
  <si>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</si>
  <si>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</si>
  <si>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</si>
  <si>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</si>
  <si>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</si>
  <si>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</si>
  <si>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</si>
  <si>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</si>
  <si>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</si>
  <si>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</si>
  <si>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</si>
  <si>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</si>
  <si>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</si>
  <si>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</si>
  <si>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</si>
  <si>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</si>
  <si>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</si>
  <si>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</si>
  <si>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</si>
  <si>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</si>
  <si>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</si>
  <si>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</si>
  <si>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</si>
  <si>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</si>
  <si>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</si>
  <si>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</si>
  <si>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</si>
  <si>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</si>
  <si>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</si>
  <si>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</si>
  <si>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</si>
  <si>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</si>
  <si>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</si>
  <si>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</si>
  <si>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</si>
  <si>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</si>
  <si>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</si>
  <si>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</si>
  <si>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</si>
  <si>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</si>
  <si>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</si>
  <si>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</si>
  <si>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</si>
  <si>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</si>
  <si>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</si>
  <si>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</si>
  <si>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</si>
  <si>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</si>
  <si>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</si>
  <si>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</si>
  <si>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</si>
  <si>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</si>
  <si>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</si>
  <si>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</si>
  <si>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</si>
  <si>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</si>
  <si>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</si>
  <si>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</si>
  <si>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</si>
  <si>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</si>
  <si>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</si>
  <si>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</si>
  <si>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</si>
  <si>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</si>
  <si>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</si>
  <si>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</si>
  <si>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</si>
  <si>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</si>
  <si>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</si>
  <si>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</si>
  <si>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</si>
  <si>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</si>
  <si>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</si>
  <si>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</si>
  <si>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</si>
  <si>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</si>
  <si>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</si>
  <si>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</si>
  <si>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</si>
  <si>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</si>
  <si>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</si>
  <si>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</si>
  <si>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</si>
  <si>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</si>
  <si>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</si>
  <si>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</si>
  <si>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</si>
  <si>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</si>
  <si>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</si>
  <si>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</si>
  <si>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</si>
  <si>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</si>
  <si>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</si>
  <si>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</si>
  <si>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</si>
  <si>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</si>
  <si>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</si>
  <si>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</si>
  <si>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</si>
  <si>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</si>
  <si>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</si>
  <si>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</si>
  <si>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</si>
  <si>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</si>
  <si>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</si>
  <si>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</si>
  <si>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</si>
  <si>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</si>
  <si>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</si>
  <si>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</si>
  <si>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</si>
  <si>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</si>
  <si>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</si>
  <si>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</si>
  <si>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</si>
  <si>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</si>
  <si>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</si>
  <si>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</si>
  <si>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</si>
  <si>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</si>
  <si>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</si>
  <si>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</si>
  <si>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</si>
  <si>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</si>
  <si>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</si>
  <si>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</si>
  <si>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</si>
  <si>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</si>
  <si>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</si>
  <si>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</si>
  <si>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</si>
  <si>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</si>
  <si>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</si>
  <si>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</si>
  <si>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</si>
  <si>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</si>
  <si>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</si>
  <si>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</si>
  <si>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</si>
  <si>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</si>
  <si>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</si>
  <si>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</si>
  <si>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</si>
  <si>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</si>
  <si>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</si>
  <si>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</si>
  <si>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</si>
  <si>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</si>
  <si>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</si>
  <si>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</si>
  <si>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</si>
  <si>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</si>
  <si>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</si>
  <si>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</si>
  <si>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</si>
  <si>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</si>
  <si>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</si>
  <si>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</si>
  <si>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</si>
  <si>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</si>
  <si>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</si>
  <si>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</si>
  <si>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</si>
  <si>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</si>
  <si>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</si>
  <si>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</si>
  <si>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</si>
  <si>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</si>
  <si>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</si>
  <si>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</si>
  <si>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</si>
  <si>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</si>
  <si>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</si>
  <si>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</si>
  <si>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</si>
  <si>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</si>
  <si>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</si>
  <si>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</si>
  <si>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</si>
  <si>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</si>
  <si>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</si>
  <si>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</si>
  <si>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</si>
  <si>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</si>
  <si>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</si>
  <si>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</si>
  <si>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</si>
  <si>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</si>
  <si>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</si>
  <si>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</si>
  <si>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</si>
  <si>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</si>
  <si>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</si>
  <si>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</si>
  <si>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</si>
  <si>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</si>
  <si>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</si>
  <si>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</si>
  <si>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</si>
  <si>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</si>
  <si>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</si>
  <si>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</si>
  <si>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</si>
  <si>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</si>
  <si>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</si>
  <si>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</si>
  <si>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</si>
  <si>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</si>
  <si>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</si>
  <si>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</si>
  <si>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</si>
  <si>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</si>
  <si>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</si>
  <si>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</si>
  <si>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</si>
  <si>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</si>
  <si>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</si>
  <si>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</si>
  <si>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</si>
  <si>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</si>
  <si>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</si>
  <si>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</si>
  <si>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</si>
  <si>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</si>
  <si>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</si>
  <si>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</si>
  <si>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</si>
  <si>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</si>
  <si>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</si>
  <si>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</si>
  <si>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</si>
  <si>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</si>
  <si>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</si>
  <si>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</si>
  <si>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</si>
  <si>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</si>
  <si>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</si>
  <si>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</si>
  <si>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</si>
  <si>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</si>
  <si>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</si>
  <si>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</si>
  <si>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</si>
  <si>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</si>
  <si>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</si>
  <si>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</si>
  <si>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</si>
  <si>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</si>
  <si>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</si>
  <si>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</si>
  <si>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</si>
  <si>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</si>
  <si>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</si>
  <si>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</si>
  <si>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</si>
  <si>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</si>
  <si>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</si>
  <si>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</si>
  <si>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</si>
  <si>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</si>
  <si>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</si>
  <si>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</si>
  <si>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</si>
  <si>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</si>
  <si>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</si>
  <si>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</si>
  <si>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</si>
  <si>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</si>
  <si>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</si>
  <si>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</si>
  <si>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</si>
  <si>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</si>
  <si>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</si>
  <si>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</si>
  <si>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</si>
  <si>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</si>
  <si>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</si>
  <si>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</si>
  <si>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</si>
  <si>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</si>
  <si>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</si>
  <si>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</si>
  <si>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</si>
  <si>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</si>
  <si>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</si>
  <si>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</si>
  <si>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</si>
  <si>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</si>
  <si>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</si>
  <si>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</si>
  <si>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</si>
  <si>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</si>
  <si>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</si>
  <si>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</si>
  <si>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</si>
  <si>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</si>
  <si>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</si>
  <si>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</si>
  <si>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</si>
  <si>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</si>
  <si>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</si>
  <si>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</si>
  <si>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</si>
  <si>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</si>
  <si>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</si>
  <si>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</si>
  <si>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</si>
  <si>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</si>
  <si>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</si>
  <si>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</si>
  <si>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</si>
  <si>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</si>
  <si>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</si>
  <si>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</si>
  <si>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</si>
  <si>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</si>
  <si>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</si>
  <si>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</si>
  <si>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</si>
  <si>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</si>
  <si>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</si>
  <si>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</si>
  <si>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</si>
  <si>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</si>
  <si>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</si>
  <si>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</si>
  <si>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</si>
  <si>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</si>
  <si>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</si>
  <si>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</si>
  <si>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</si>
  <si>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</si>
  <si>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</si>
  <si>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</si>
  <si>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</si>
  <si>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</si>
  <si>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</si>
  <si>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</si>
  <si>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</si>
  <si>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</si>
  <si>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</si>
  <si>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</si>
  <si>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</si>
  <si>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</si>
  <si>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</si>
  <si>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</si>
  <si>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</si>
  <si>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</si>
  <si>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</si>
  <si>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</si>
  <si>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</si>
  <si>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</si>
  <si>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</si>
  <si>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</si>
  <si>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</si>
  <si>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</si>
  <si>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사은품</t>
  </si>
  <si>
    <t>SHOES</t>
  </si>
  <si>
    <t>슈즈</t>
  </si>
  <si>
    <t>3.5</t>
  </si>
  <si>
    <t>2.9</t>
  </si>
  <si>
    <t>공용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</si>
  <si>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</si>
  <si>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</si>
  <si>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</si>
  <si>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</si>
  <si>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</si>
  <si>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</si>
  <si>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</si>
  <si>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</si>
  <si>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</si>
  <si>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</si>
  <si>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</si>
  <si>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</si>
  <si>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</si>
  <si>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</si>
  <si>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</si>
  <si>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</si>
  <si>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</si>
  <si>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</si>
  <si>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</si>
  <si>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</si>
  <si>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</si>
  <si>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</si>
  <si>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</si>
  <si>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</si>
  <si>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</si>
  <si>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</si>
  <si>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</si>
  <si>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</si>
  <si>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</si>
  <si>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</si>
  <si>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</si>
  <si>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</si>
  <si>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</si>
  <si>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</si>
  <si>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</si>
  <si>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</si>
  <si>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</si>
  <si>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</si>
  <si>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</si>
  <si>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</si>
  <si>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</si>
  <si>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</si>
  <si>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</si>
  <si>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</si>
  <si>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</si>
  <si>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</si>
  <si>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</si>
  <si>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</si>
  <si>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</si>
  <si>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</si>
  <si>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</si>
  <si>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</si>
  <si>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</si>
  <si>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</si>
  <si>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</si>
  <si>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</si>
  <si>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</si>
  <si>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</si>
  <si>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</si>
  <si>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</si>
  <si>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</si>
  <si>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</si>
  <si>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</si>
  <si>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</si>
  <si>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</si>
  <si>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</si>
  <si>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</si>
  <si>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</si>
  <si>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</si>
  <si>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*[월레스와 그로밋 콜라보] 빈티지 워시드 워크셔츠</t>
  </si>
  <si>
    <t>*[월레스와 그로밋 콜라보] 노르딕 하이넥 가디건</t>
  </si>
  <si>
    <t>*[월레스와 그로밋 콜라보] 그래픽 니트 가디건</t>
  </si>
  <si>
    <t>*[월레스와 그로밋 콜라보] 숄 카라 하프 집업 니트 풀오버</t>
  </si>
  <si>
    <t>*[월레스와 그로밋 콜라보] 컬러믹스 니트 풀오버</t>
  </si>
  <si>
    <t>*[월레스와 그로밋 콜라보]빈티지 워시드 레더 점퍼</t>
  </si>
  <si>
    <t>4.20</t>
  </si>
  <si>
    <t>*[월레스와 그로밋 콜라보]페더스 맥그로우 파우치</t>
  </si>
  <si>
    <t>김윤주</t>
  </si>
  <si>
    <t>&lt;Empty&gt;</t>
  </si>
  <si>
    <t>39.3</t>
  </si>
  <si>
    <t>34.5</t>
  </si>
  <si>
    <t>4.35</t>
  </si>
  <si>
    <t>4.7</t>
  </si>
  <si>
    <t>2.8</t>
  </si>
  <si>
    <t>5.44</t>
  </si>
  <si>
    <t>6.49</t>
  </si>
  <si>
    <t>4.33</t>
  </si>
  <si>
    <t>1.1</t>
  </si>
  <si>
    <t>4.5</t>
  </si>
  <si>
    <t>5.29</t>
  </si>
  <si>
    <t>79.8</t>
  </si>
  <si>
    <t>70.6</t>
  </si>
  <si>
    <t>66.8</t>
  </si>
  <si>
    <t>106.7</t>
  </si>
  <si>
    <t>4.70</t>
  </si>
  <si>
    <t>14.8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</si>
  <si>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</si>
  <si>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</si>
  <si>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</si>
  <si>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</si>
  <si>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</si>
  <si>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</si>
  <si>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</si>
  <si>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</si>
  <si>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4.8</t>
  </si>
  <si>
    <t>3.1</t>
  </si>
  <si>
    <t>2.2</t>
  </si>
  <si>
    <t>1.4</t>
  </si>
  <si>
    <t>0.4</t>
  </si>
  <si>
    <t>1.6</t>
  </si>
  <si>
    <t>1.9</t>
  </si>
  <si>
    <t>0.8</t>
  </si>
  <si>
    <t>1.0</t>
  </si>
  <si>
    <t>1.2</t>
  </si>
  <si>
    <t>0.9</t>
  </si>
  <si>
    <t>49.8</t>
  </si>
  <si>
    <t>44.4</t>
  </si>
  <si>
    <t>7.8</t>
  </si>
  <si>
    <t>59.4</t>
  </si>
  <si>
    <t>26.7</t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</si>
  <si>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</si>
  <si>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</si>
  <si>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</si>
  <si>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/ 복종 별</t>
    <phoneticPr fontId="24" type="noConversion"/>
  </si>
  <si>
    <t>레이스 라운드넥 티셔츠</t>
  </si>
  <si>
    <t>시스루 플로럴 보트넥 티셔츠</t>
  </si>
  <si>
    <t>드레이프 셔링 긴팔 티셔츠</t>
  </si>
  <si>
    <t>NB 라운드넥 긴팔 티셔츠</t>
  </si>
  <si>
    <t>4.08</t>
  </si>
  <si>
    <t>4.32</t>
  </si>
  <si>
    <t>드레이프 피어싱 터틀넥 티셔츠</t>
  </si>
  <si>
    <t>링클 이펙트 타이 블라우스</t>
  </si>
  <si>
    <t>0.7</t>
  </si>
  <si>
    <t>언밸런스 뷔스티에</t>
  </si>
  <si>
    <t>GF3LSH509</t>
  </si>
  <si>
    <t>*엠브로이더리 루즈핏 체크셔츠</t>
  </si>
  <si>
    <t>언발란스 드레이프 져지 원피스</t>
  </si>
  <si>
    <t>GF3LOP516</t>
  </si>
  <si>
    <t>*헤어리 하찌 슬리브리스 니트 원피스</t>
  </si>
  <si>
    <t>더블 레이어드 카라 가디건</t>
  </si>
  <si>
    <t>1.8</t>
  </si>
  <si>
    <t>GF3LKC516</t>
  </si>
  <si>
    <t>*헤어리 하찌 니트 가디건</t>
  </si>
  <si>
    <t>릴렉스드 홀터 레이어드 풀오버</t>
  </si>
  <si>
    <t>헤링본 포인트 슬림 카라 니트</t>
  </si>
  <si>
    <t>딥 브이넥 루즈핏 니트 풀오버</t>
  </si>
  <si>
    <t>2.4</t>
  </si>
  <si>
    <t>헤어리 다이아 시어 니트 풀오버</t>
  </si>
  <si>
    <t>프릴 레이어드 케이블 풀오버</t>
  </si>
  <si>
    <t>3.63</t>
  </si>
  <si>
    <t>케이블 니트 베스트</t>
  </si>
  <si>
    <t>3.7</t>
  </si>
  <si>
    <t>NA 루즈핏 트윌 자켓</t>
  </si>
  <si>
    <t>빈티지 페이크 레더 점퍼</t>
  </si>
  <si>
    <t>빈티지 워시드 코튼 블루종 점퍼</t>
  </si>
  <si>
    <t>빈티지 피그먼트 루즈핏 후드 집업</t>
  </si>
  <si>
    <t>페이크레더 미디 코트</t>
  </si>
  <si>
    <t>빈티지 디스트로이드 부츠컷 데님팬츠</t>
  </si>
  <si>
    <t>와이드 데님 팬츠</t>
  </si>
  <si>
    <t>와이드 스트랩 팬츠</t>
  </si>
  <si>
    <t>커브드라인 터크 와이드 팬츠</t>
  </si>
  <si>
    <t>버튼 디테일 커브드 슬랙스</t>
  </si>
  <si>
    <t>카펜터 데님 팬츠</t>
  </si>
  <si>
    <t>빈티지 피그먼트 버뮤다 팬츠</t>
  </si>
  <si>
    <t>GF3LPT518</t>
  </si>
  <si>
    <t>*셀비지 턴업 데님 팬츠</t>
  </si>
  <si>
    <t>져지 벌룬 미디 스커트</t>
  </si>
  <si>
    <t>미디 페이크레더 스커트</t>
  </si>
  <si>
    <t>A라인 스커트팬츠</t>
  </si>
  <si>
    <t>빈티지 피그먼트 맥시 스커트</t>
  </si>
  <si>
    <t>3.79</t>
  </si>
  <si>
    <t>GF3LBG508</t>
  </si>
  <si>
    <t>*핸들 미니 토트백</t>
  </si>
  <si>
    <t>GF3LBG509</t>
  </si>
  <si>
    <t>*슬라우치 숄더백</t>
  </si>
  <si>
    <t>GF3LBG510</t>
  </si>
  <si>
    <t>*덤플링 미니백</t>
  </si>
  <si>
    <t>GF3LET501</t>
  </si>
  <si>
    <t>*25mm 레더 벨트</t>
  </si>
  <si>
    <t>GF1MSH004</t>
  </si>
  <si>
    <t>셰퍼드보이 체크셔츠</t>
  </si>
  <si>
    <t>메탈 후크 밀리터리 코트</t>
  </si>
  <si>
    <t>투웨이 포켓 루즈핏 후디셔츠</t>
  </si>
  <si>
    <t>빅포켓 페이크 레더 블루종</t>
  </si>
  <si>
    <t>빅포켓 캔버스 블루종</t>
  </si>
  <si>
    <t>하이넥 코듀로이 블루종 자켓</t>
  </si>
  <si>
    <t>GF4LKP533</t>
  </si>
  <si>
    <t>*헨리넥 레이어드 니트 풀오버</t>
  </si>
  <si>
    <t>GF4LJP523</t>
  </si>
  <si>
    <t>GF4LJP524</t>
  </si>
  <si>
    <t>*노르딕 코위찬 니트 점퍼</t>
  </si>
  <si>
    <t>GF4USH403</t>
  </si>
  <si>
    <t>*[월레스와 그로밋 콜라보] 패치워크 코듀로이 셔츠</t>
  </si>
  <si>
    <t>GF4USH404</t>
  </si>
  <si>
    <t>GF4UKC411</t>
  </si>
  <si>
    <t>*[월레스와 그로밋 콜라보]로우게이지 래글런 하이넥 가디건</t>
  </si>
  <si>
    <t>GF4UKC413</t>
  </si>
  <si>
    <t>GF4UKC415</t>
  </si>
  <si>
    <t>GF4UKP409</t>
  </si>
  <si>
    <t>*[월레스와 그로밋 콜라보]스트라이프 버튼카라 니트</t>
  </si>
  <si>
    <t>GF4UKP410</t>
  </si>
  <si>
    <t>*[월레스와 그로밋 콜라보]캐릭터 그래픽 풀오버</t>
  </si>
  <si>
    <t>GF4UKP412</t>
  </si>
  <si>
    <t>GF4UKP414</t>
  </si>
  <si>
    <t>GF4UKP416</t>
  </si>
  <si>
    <t>*[월레스와 그로밋 콜라보]숀 지그재그 자카드 풀오버</t>
  </si>
  <si>
    <t>GF4UKP418</t>
  </si>
  <si>
    <t>*[월레스와 그로밋 콜라보] 스트라이프 니트</t>
  </si>
  <si>
    <t>GF4UJP415</t>
  </si>
  <si>
    <t>GF4UPT407</t>
  </si>
  <si>
    <t>*[월레스와 그로밋 콜라보] 드로잉 패치 스트레이트 치노팬츠</t>
  </si>
  <si>
    <t>GF4UCP407</t>
  </si>
  <si>
    <t>*[월레스와 그로밋 콜라보]페더스 애착 비니</t>
  </si>
  <si>
    <t>GF4UCP411</t>
  </si>
  <si>
    <t>*[월레스와 그로밋 콜라보]숀 지그재그 자카드 비니</t>
  </si>
  <si>
    <t>GF4UET408</t>
  </si>
  <si>
    <t>GF4UET409</t>
  </si>
  <si>
    <t>*[월레스와 그로밋 콜라보]치즈 삭스 3종 세트 우먼</t>
  </si>
  <si>
    <t>GF4UET410</t>
  </si>
  <si>
    <t>*[월레스와 그로밋 콜라보]치즈 삭스 3종 세트 맨</t>
  </si>
  <si>
    <t>57.5</t>
  </si>
  <si>
    <t>81.5</t>
  </si>
  <si>
    <t>44.9</t>
  </si>
  <si>
    <t>54.8</t>
  </si>
  <si>
    <t>59.9</t>
  </si>
  <si>
    <t>83.5</t>
  </si>
  <si>
    <t>57.9</t>
  </si>
  <si>
    <t>95.0</t>
  </si>
  <si>
    <t>55.1</t>
  </si>
  <si>
    <t>61.5</t>
  </si>
  <si>
    <t>74.5</t>
  </si>
  <si>
    <t>40.4</t>
  </si>
  <si>
    <t>2.75</t>
  </si>
  <si>
    <t>20</t>
  </si>
  <si>
    <t>2.76</t>
  </si>
  <si>
    <t>1.7</t>
  </si>
  <si>
    <t>5.69</t>
  </si>
  <si>
    <t>5.63</t>
  </si>
  <si>
    <t>3.8</t>
  </si>
  <si>
    <t>3.0</t>
  </si>
  <si>
    <t>11</t>
  </si>
  <si>
    <t>19</t>
  </si>
  <si>
    <t>2.6</t>
  </si>
  <si>
    <t>2.7</t>
  </si>
  <si>
    <t>2.84</t>
  </si>
  <si>
    <t>2.57</t>
  </si>
  <si>
    <t>1.3</t>
  </si>
  <si>
    <t>MT</t>
  </si>
  <si>
    <t>multi</t>
  </si>
  <si>
    <t>23.1</t>
  </si>
  <si>
    <t>60.9</t>
  </si>
  <si>
    <t>73.9</t>
  </si>
  <si>
    <t>90.7</t>
  </si>
  <si>
    <t>54.1</t>
  </si>
  <si>
    <t>97.7</t>
  </si>
  <si>
    <t>56.2</t>
  </si>
  <si>
    <t>72.2</t>
  </si>
  <si>
    <t>87.2</t>
  </si>
  <si>
    <t>64.5</t>
  </si>
  <si>
    <t>79.2</t>
  </si>
  <si>
    <t>32.8</t>
  </si>
  <si>
    <t>4.4</t>
  </si>
  <si>
    <t>8.4</t>
  </si>
  <si>
    <t>97.3</t>
  </si>
  <si>
    <t>85.2</t>
  </si>
  <si>
    <t>76.9</t>
  </si>
  <si>
    <t>71.7</t>
  </si>
  <si>
    <t>76.8</t>
  </si>
  <si>
    <t>79.1</t>
  </si>
  <si>
    <t>84.6</t>
  </si>
  <si>
    <t>76.7</t>
  </si>
  <si>
    <t>39.8</t>
  </si>
  <si>
    <t>36.3</t>
  </si>
  <si>
    <t>38.2</t>
  </si>
  <si>
    <t>51.1</t>
  </si>
  <si>
    <t>41.9</t>
  </si>
  <si>
    <t>74.3</t>
  </si>
  <si>
    <t>3.6</t>
  </si>
  <si>
    <t>5.9</t>
  </si>
  <si>
    <t>31.6</t>
  </si>
  <si>
    <t>64.1</t>
  </si>
  <si>
    <t>25.4</t>
  </si>
  <si>
    <t>32.5</t>
  </si>
  <si>
    <t>60.0</t>
  </si>
  <si>
    <t>43.4</t>
  </si>
  <si>
    <t>84.9</t>
  </si>
  <si>
    <t>57.3</t>
  </si>
  <si>
    <t>49.2</t>
  </si>
  <si>
    <t>86.8</t>
  </si>
  <si>
    <t>91.1</t>
  </si>
  <si>
    <t>10.2</t>
  </si>
  <si>
    <t>57.6</t>
  </si>
  <si>
    <t>95.4</t>
  </si>
  <si>
    <t>42.1</t>
  </si>
  <si>
    <t>43.5</t>
  </si>
  <si>
    <t>42.0</t>
  </si>
  <si>
    <t>92.9</t>
  </si>
  <si>
    <t>88.8</t>
  </si>
  <si>
    <t>46.3</t>
  </si>
  <si>
    <t>39.4</t>
  </si>
  <si>
    <t>67.5</t>
  </si>
  <si>
    <t>94.0</t>
  </si>
  <si>
    <t>62.3</t>
  </si>
  <si>
    <t>21.4</t>
  </si>
  <si>
    <t>73.8</t>
  </si>
  <si>
    <t>37.7</t>
  </si>
  <si>
    <t>44.0</t>
  </si>
  <si>
    <t>3.4</t>
  </si>
  <si>
    <t>5.5</t>
  </si>
  <si>
    <t>2.5</t>
  </si>
  <si>
    <t>2.0</t>
  </si>
  <si>
    <t>4.1</t>
  </si>
  <si>
    <t>6.8</t>
  </si>
  <si>
    <t>4.0</t>
  </si>
  <si>
    <t>*뉴베이직 라운지 보트넥 티셔츠</t>
  </si>
  <si>
    <t>10.0</t>
  </si>
  <si>
    <t>GF3LKC535</t>
  </si>
  <si>
    <t>*체크 셔츠 레이어드 케이블 가디건</t>
  </si>
  <si>
    <t>12.2</t>
  </si>
  <si>
    <t>9.7</t>
  </si>
  <si>
    <t>디스트로이드 헤어리 케이블 후드 니트</t>
  </si>
  <si>
    <t>5.2</t>
  </si>
  <si>
    <t>GF3LJP525</t>
  </si>
  <si>
    <t>*플리스 후드 집업</t>
  </si>
  <si>
    <t>*뉴베이직 라운지 쇼츠</t>
  </si>
  <si>
    <t>GF3LPT519</t>
  </si>
  <si>
    <t>*뉴베이직 배럴팬츠</t>
  </si>
  <si>
    <t>*뉴베이직 라운지 팬츠</t>
  </si>
  <si>
    <t>플레어 롱 스커트</t>
  </si>
  <si>
    <t>1.98</t>
  </si>
  <si>
    <t>GF3LSA506</t>
  </si>
  <si>
    <t>*헤어리 레이어드 니트 스크런치</t>
  </si>
  <si>
    <t>GF3UKC021</t>
  </si>
  <si>
    <t>*더티 브러시드 헤어리 가디건</t>
  </si>
  <si>
    <t>6.6</t>
  </si>
  <si>
    <t>5.1</t>
  </si>
  <si>
    <t>GF3UET006</t>
  </si>
  <si>
    <t>*투웨이 스트링 비니</t>
  </si>
  <si>
    <t>GF4LOP504</t>
  </si>
  <si>
    <t>*온도업 이지 롱 원피스</t>
  </si>
  <si>
    <t>GF4LKC534</t>
  </si>
  <si>
    <t>*하이넥 레글런 하찌 가디건</t>
  </si>
  <si>
    <t>GF4LKC536</t>
  </si>
  <si>
    <t>*온도업 크루넥 가디건</t>
  </si>
  <si>
    <t>GF4LKP537</t>
  </si>
  <si>
    <t>*온도업 리브드 하프넥 풀오버</t>
  </si>
  <si>
    <t>*시어링 하이넥 크롭 패딩</t>
  </si>
  <si>
    <t>GF4UKC419</t>
  </si>
  <si>
    <t>*[월레스와 그로밋 콜라보] 숀가디건</t>
  </si>
  <si>
    <t>GF4UKP020</t>
  </si>
  <si>
    <t>*톤톤 배색 니트</t>
  </si>
  <si>
    <t>GF4UJP014</t>
  </si>
  <si>
    <t>*리버서블 시어링 버튼 무스탕</t>
  </si>
  <si>
    <t>GF4UCP015</t>
  </si>
  <si>
    <t>*플리스 이어플랩 캠프캡</t>
  </si>
  <si>
    <t>GF4UET014</t>
  </si>
  <si>
    <t>*플리스 머플러</t>
  </si>
  <si>
    <t>GF4UET412</t>
  </si>
  <si>
    <t>*[월레스와 그로밋 콜라보] 미니얼굴파우치</t>
  </si>
  <si>
    <t>73.2</t>
  </si>
  <si>
    <t>43.0</t>
  </si>
  <si>
    <t>88.5</t>
  </si>
  <si>
    <t>91.8</t>
  </si>
  <si>
    <t>42.6</t>
  </si>
  <si>
    <t>84.5</t>
  </si>
  <si>
    <t>82.6</t>
  </si>
  <si>
    <t>49.4</t>
  </si>
  <si>
    <t>58.8</t>
  </si>
  <si>
    <t>75.5</t>
  </si>
  <si>
    <t>76.0</t>
  </si>
  <si>
    <t>81.7</t>
  </si>
  <si>
    <t>74.7</t>
  </si>
  <si>
    <t>39.7</t>
  </si>
  <si>
    <t>36.7</t>
  </si>
  <si>
    <t>5.0</t>
  </si>
  <si>
    <t>GF7UJP006</t>
  </si>
  <si>
    <t>5.6</t>
  </si>
  <si>
    <t>2.74</t>
  </si>
  <si>
    <t>12.1</t>
  </si>
  <si>
    <t>4.9</t>
  </si>
  <si>
    <t>34.2</t>
  </si>
  <si>
    <t>83.6</t>
  </si>
  <si>
    <t>92.8</t>
  </si>
  <si>
    <t>25.7</t>
  </si>
  <si>
    <t>91.0</t>
  </si>
  <si>
    <t>97.8</t>
  </si>
  <si>
    <t>86.5</t>
  </si>
  <si>
    <t>27.3</t>
  </si>
  <si>
    <t>94.9</t>
  </si>
  <si>
    <t>72.6</t>
  </si>
  <si>
    <t>29.3</t>
  </si>
  <si>
    <t>28.7</t>
  </si>
  <si>
    <t>19.0</t>
  </si>
  <si>
    <t>46.4</t>
  </si>
  <si>
    <t>4.3</t>
  </si>
  <si>
    <t>8.3</t>
  </si>
  <si>
    <t>90.3</t>
  </si>
  <si>
    <t>4</t>
  </si>
  <si>
    <t>81.9</t>
  </si>
  <si>
    <t>78.4</t>
  </si>
  <si>
    <t>83.1</t>
  </si>
  <si>
    <t>78.7</t>
  </si>
  <si>
    <t>74.9</t>
  </si>
  <si>
    <t>77.7</t>
  </si>
  <si>
    <t>99.0</t>
  </si>
  <si>
    <t>29.9</t>
  </si>
  <si>
    <t>59.2</t>
  </si>
  <si>
    <t>69.2</t>
  </si>
  <si>
    <t>35.2</t>
  </si>
  <si>
    <t>62.2</t>
  </si>
  <si>
    <t>33.2</t>
  </si>
  <si>
    <t>52.2</t>
  </si>
  <si>
    <t>35.3</t>
  </si>
  <si>
    <t>56.6</t>
  </si>
  <si>
    <t>43.2</t>
  </si>
  <si>
    <t>42.3</t>
  </si>
  <si>
    <t>2.81</t>
  </si>
  <si>
    <t>9.1</t>
  </si>
  <si>
    <t>7.3</t>
  </si>
  <si>
    <t>5.36</t>
  </si>
  <si>
    <t>2.37</t>
  </si>
  <si>
    <t>6.44</t>
  </si>
  <si>
    <t>2.35</t>
  </si>
  <si>
    <t>6.9</t>
  </si>
  <si>
    <t>2.61</t>
  </si>
  <si>
    <t>6.4</t>
  </si>
  <si>
    <t>10.7</t>
  </si>
  <si>
    <t>6.3</t>
  </si>
  <si>
    <t>74.0</t>
  </si>
  <si>
    <t>65.5</t>
  </si>
  <si>
    <t>55.2</t>
  </si>
  <si>
    <t>41.0</t>
  </si>
  <si>
    <t>50.1</t>
  </si>
  <si>
    <t>76.6</t>
  </si>
  <si>
    <t>33.6</t>
  </si>
  <si>
    <t>8.2</t>
  </si>
  <si>
    <t>65.0</t>
  </si>
  <si>
    <t>25.0</t>
  </si>
  <si>
    <t>56.0</t>
  </si>
  <si>
    <t>90.1</t>
  </si>
  <si>
    <t>38.7</t>
  </si>
  <si>
    <t>86.9</t>
  </si>
  <si>
    <t>61.4</t>
  </si>
  <si>
    <t>71.0</t>
  </si>
  <si>
    <t>94.5</t>
  </si>
  <si>
    <t>95.5</t>
  </si>
  <si>
    <t>91.5</t>
  </si>
  <si>
    <t>10.3</t>
  </si>
  <si>
    <t>6.2</t>
  </si>
  <si>
    <t>18.5</t>
  </si>
  <si>
    <t>15.6</t>
  </si>
  <si>
    <t>63.7</t>
  </si>
  <si>
    <t>65.3</t>
  </si>
  <si>
    <t>50.5</t>
  </si>
  <si>
    <t>57.8</t>
  </si>
  <si>
    <t>20.5</t>
  </si>
  <si>
    <t>78.2</t>
  </si>
  <si>
    <t>52.7</t>
  </si>
  <si>
    <t>19.4</t>
  </si>
  <si>
    <t>22.9</t>
  </si>
  <si>
    <t>5.3</t>
  </si>
  <si>
    <t>26.4</t>
  </si>
  <si>
    <t>47.7</t>
  </si>
  <si>
    <t>28.5</t>
  </si>
  <si>
    <t>72.3</t>
  </si>
  <si>
    <t>39.9</t>
  </si>
  <si>
    <t>62.1</t>
  </si>
  <si>
    <t>45.2</t>
  </si>
  <si>
    <t>96.8</t>
  </si>
  <si>
    <t>82.1</t>
  </si>
  <si>
    <t>52.8</t>
  </si>
  <si>
    <t>27.2</t>
  </si>
  <si>
    <t>37.0</t>
  </si>
  <si>
    <t>36.0</t>
  </si>
  <si>
    <t>47.3</t>
  </si>
  <si>
    <t>28.9</t>
  </si>
  <si>
    <t>74.1</t>
  </si>
  <si>
    <t>55.9</t>
  </si>
  <si>
    <t>40.9</t>
  </si>
  <si>
    <t>76.3</t>
  </si>
  <si>
    <t>40.2</t>
  </si>
  <si>
    <t>65.7</t>
  </si>
  <si>
    <t>35.4</t>
  </si>
  <si>
    <t>13.7</t>
  </si>
  <si>
    <t>44.5</t>
  </si>
  <si>
    <t>7.2</t>
  </si>
  <si>
    <t>10.6</t>
  </si>
  <si>
    <t>11.9</t>
  </si>
  <si>
    <t>12.9</t>
  </si>
  <si>
    <t>23.0</t>
  </si>
  <si>
    <t>5.8</t>
  </si>
  <si>
    <t>32.1</t>
  </si>
  <si>
    <t>29.4</t>
  </si>
  <si>
    <t>30.9</t>
  </si>
  <si>
    <t>46.1</t>
  </si>
  <si>
    <t>29.7</t>
  </si>
  <si>
    <t>21.9</t>
  </si>
  <si>
    <t>87.6</t>
  </si>
  <si>
    <t>33.1</t>
  </si>
  <si>
    <t>50.9</t>
  </si>
  <si>
    <t>53.0</t>
  </si>
  <si>
    <t>40.7</t>
  </si>
  <si>
    <t>60.8</t>
  </si>
  <si>
    <t>29.8</t>
  </si>
  <si>
    <t>20.9</t>
  </si>
  <si>
    <t>41.7</t>
  </si>
  <si>
    <t>24.4</t>
  </si>
  <si>
    <t>14.7</t>
  </si>
  <si>
    <t>61.3</t>
  </si>
  <si>
    <t>35.9</t>
  </si>
  <si>
    <t>57.2</t>
  </si>
  <si>
    <t>77.5</t>
  </si>
  <si>
    <t>88.1</t>
  </si>
  <si>
    <t>89.8</t>
  </si>
  <si>
    <t>46.9</t>
  </si>
  <si>
    <t>97.6</t>
  </si>
  <si>
    <t>37.1</t>
  </si>
  <si>
    <t>70.2</t>
  </si>
  <si>
    <t>85.5</t>
  </si>
  <si>
    <t>91.7</t>
  </si>
  <si>
    <t>88.7</t>
  </si>
  <si>
    <t>64.4</t>
  </si>
  <si>
    <t>92.5</t>
  </si>
  <si>
    <t>99.6</t>
  </si>
  <si>
    <t>61.9</t>
  </si>
  <si>
    <t>50.6</t>
  </si>
  <si>
    <t>95.2</t>
  </si>
  <si>
    <t>54.0</t>
  </si>
  <si>
    <t>50.8</t>
  </si>
  <si>
    <t>45.4</t>
  </si>
  <si>
    <t>34.6</t>
  </si>
  <si>
    <t>26.0</t>
  </si>
  <si>
    <t>70.7</t>
  </si>
  <si>
    <t>61.2</t>
  </si>
  <si>
    <t>75.8</t>
  </si>
  <si>
    <t>43.6</t>
  </si>
  <si>
    <t>49.3</t>
  </si>
  <si>
    <t>83.4</t>
  </si>
  <si>
    <t>79.7</t>
  </si>
  <si>
    <t>64.0</t>
  </si>
  <si>
    <t>97.2</t>
  </si>
  <si>
    <t>45.7</t>
  </si>
  <si>
    <t>60.5</t>
  </si>
  <si>
    <t>62.6</t>
  </si>
  <si>
    <t>71.9</t>
  </si>
  <si>
    <t>44.2</t>
  </si>
  <si>
    <t>69.0</t>
  </si>
  <si>
    <t>64.8</t>
  </si>
  <si>
    <t>62.5</t>
  </si>
  <si>
    <t>60.6</t>
  </si>
  <si>
    <t>SBE3U07006</t>
    <phoneticPr fontId="24" type="noConversion"/>
  </si>
  <si>
    <t>GF7UJP006</t>
    <phoneticPr fontId="24" type="noConversion"/>
  </si>
  <si>
    <t>63.2</t>
  </si>
  <si>
    <t>코지 와플 헨리넥 맨투맨</t>
  </si>
  <si>
    <t>11.5</t>
  </si>
  <si>
    <t>5.75</t>
  </si>
  <si>
    <t>3.9</t>
  </si>
  <si>
    <t>드레이프 피어싱 티셔츠</t>
  </si>
  <si>
    <t>시스루 후디 티셔츠</t>
  </si>
  <si>
    <t>컷 디테일 오픈카라 티셔츠</t>
  </si>
  <si>
    <t>와플 헨리넥 롱슬리브 티셔츠</t>
  </si>
  <si>
    <t>(뉴베이직) 브이넥 긴팔티셔츠</t>
  </si>
  <si>
    <t>4.28</t>
  </si>
  <si>
    <t>4.29</t>
  </si>
  <si>
    <t>스트라이프 루즈핏 티셔츠</t>
  </si>
  <si>
    <t>GF3LTS526</t>
  </si>
  <si>
    <t>루즈핏 투포켓 셔츠</t>
  </si>
  <si>
    <t>루즈핏 워싱 데님셔츠</t>
  </si>
  <si>
    <t>볼륨 슬리브 블라우스</t>
  </si>
  <si>
    <t>슬리브리스 니트 볼륨 원피스</t>
  </si>
  <si>
    <t>레이어드 루즈핏 가디건</t>
  </si>
  <si>
    <t>레이스 트리밍 슬리브리스 가디건 세트</t>
  </si>
  <si>
    <t>7.7</t>
  </si>
  <si>
    <t>헤어리 레이스 가디건</t>
  </si>
  <si>
    <t>마일드 아가일 크루넥 가디건</t>
  </si>
  <si>
    <t>카라소매 배색 슬림 가디건</t>
  </si>
  <si>
    <t>하이넥 노르딕 가디건</t>
  </si>
  <si>
    <t>타이 포인트 브이넥 가디건</t>
  </si>
  <si>
    <t>리브드 슬림 가디건</t>
  </si>
  <si>
    <t>6.1</t>
  </si>
  <si>
    <t>원숄더 레이어드 니트 풀오버</t>
  </si>
  <si>
    <t>8.0</t>
  </si>
  <si>
    <t>7.9</t>
  </si>
  <si>
    <t>부클 하이넥 니트 플리스 아노락</t>
  </si>
  <si>
    <t>네프 빈티지 아가일 브이넥 풀오버</t>
  </si>
  <si>
    <t>(뉴베이직) 워셔블 루즈핏 니트 풀오버</t>
  </si>
  <si>
    <t>(뉴베이직) 워셔블 하이넥 하프 집업 니트 풀오버</t>
  </si>
  <si>
    <t>릴렉스드 에센셜 카라 풀오버</t>
  </si>
  <si>
    <t>스캘럽 니트 뷔스티에</t>
  </si>
  <si>
    <t>10.1</t>
  </si>
  <si>
    <t>리브드 슬립 프릴 슬리브리스</t>
  </si>
  <si>
    <t>16.6</t>
  </si>
  <si>
    <t>덤블 스티치 울 숄자켓</t>
  </si>
  <si>
    <t>루즈핏 울 체크 자켓</t>
  </si>
  <si>
    <t>GF3LJP526</t>
  </si>
  <si>
    <t>*뉴베이직 라운지 후드집업</t>
  </si>
  <si>
    <t>페이크레더 큐롯 팬츠</t>
  </si>
  <si>
    <t>텍스처드 미니 니트 쇼츠</t>
  </si>
  <si>
    <t>GF3LHP526</t>
  </si>
  <si>
    <t>GF3LPT526</t>
  </si>
  <si>
    <t>새틴 레이스 미디 스커트</t>
  </si>
  <si>
    <t>언밸런스 미디 져지 스커트</t>
  </si>
  <si>
    <t>포켓 플레어 롱 스커트</t>
  </si>
  <si>
    <t>플리츠 미니 스커트</t>
  </si>
  <si>
    <t>(뉴베이직) 워셔블 맥시 니트 스커트</t>
  </si>
  <si>
    <t>더블 스터드 페이크 레더 벨트</t>
  </si>
  <si>
    <t>4.2</t>
  </si>
  <si>
    <t>브이넥 레이어드 헨리넥 니트</t>
  </si>
  <si>
    <t>카고 워크 팬츠</t>
  </si>
  <si>
    <t>워싱 와이드 벌룬 팬츠</t>
  </si>
  <si>
    <t>반집업 나일론 배색 후드티</t>
  </si>
  <si>
    <t>더블립티셔츠</t>
  </si>
  <si>
    <t>소프트 와플 후드</t>
  </si>
  <si>
    <t>레이어드 노치넥셔츠</t>
  </si>
  <si>
    <t>셔츠 레이어링 헤어리 가디건</t>
  </si>
  <si>
    <t>GF3UKC024</t>
  </si>
  <si>
    <t>*셰퍼드보이 크루넥 가디건</t>
  </si>
  <si>
    <t>롤링 디테일 크루넥 풀오버</t>
  </si>
  <si>
    <t>아플리케 자수 버튼 카라 니트</t>
  </si>
  <si>
    <t>리버시블 집업 베스트</t>
  </si>
  <si>
    <t>폴딩밴드 배색 핑거홀 집업 플리스</t>
  </si>
  <si>
    <t>코티드 포켓 퀼팅 점퍼</t>
  </si>
  <si>
    <t>리버시블 디터쳐블 패디드 MA-1</t>
  </si>
  <si>
    <t>볼륨 블루종 하이넥 페이크 레더 점퍼</t>
  </si>
  <si>
    <t>리버서블 트레이닝 점퍼</t>
  </si>
  <si>
    <t>스트라이프 플리스 집업</t>
  </si>
  <si>
    <t>와플 후드집업</t>
  </si>
  <si>
    <t>터널 스트링 스웻 팬츠</t>
  </si>
  <si>
    <t>레이어드 포켓 와이드 립스탑 팬츠</t>
  </si>
  <si>
    <t>GNRL 이니셜 로고 코튼캡</t>
  </si>
  <si>
    <t>GNRL 이니셜 로고 코듀로이캡</t>
  </si>
  <si>
    <t>볼체인 레이어드 키링</t>
  </si>
  <si>
    <t>레더 스트링 탭 레이어드 키링</t>
  </si>
  <si>
    <t>메탈 고리 페이크 레더 벨트</t>
  </si>
  <si>
    <t>페이크 퍼 집업 점퍼</t>
  </si>
  <si>
    <t>더블 버튼 덤블자켓</t>
  </si>
  <si>
    <t>리버서블 테디베어 롱코트</t>
  </si>
  <si>
    <t>리버시블 무스탕 하프 코트</t>
  </si>
  <si>
    <t>리버시블 시어링 롱코트</t>
  </si>
  <si>
    <t>GF4MKP022</t>
  </si>
  <si>
    <t>*온도업 발열 모크넥 풀오버</t>
  </si>
  <si>
    <t>GF4MKP023</t>
  </si>
  <si>
    <t>*온도업 발열 하이넥 버튼 니트</t>
  </si>
  <si>
    <t>GF4UKP025</t>
  </si>
  <si>
    <t>*헤어리 노르딕 니트 풀오버</t>
  </si>
  <si>
    <t>GF4UKP417</t>
  </si>
  <si>
    <t>*[월레스와 그로밋 콜라보] 피셔맨 니트</t>
  </si>
  <si>
    <t>입체 포켓 더플 후드패딩</t>
  </si>
  <si>
    <t>92.6</t>
  </si>
  <si>
    <t>44.3</t>
  </si>
  <si>
    <t>89.3</t>
  </si>
  <si>
    <t>55.5</t>
  </si>
  <si>
    <t>68.6</t>
  </si>
  <si>
    <t>72.8</t>
  </si>
  <si>
    <t>59.8</t>
  </si>
  <si>
    <t>93.5</t>
  </si>
  <si>
    <t>67.7</t>
  </si>
  <si>
    <t>57.0</t>
  </si>
  <si>
    <t>53.7</t>
  </si>
  <si>
    <t>29.2</t>
  </si>
  <si>
    <t>5.4</t>
  </si>
  <si>
    <t>22.2</t>
  </si>
  <si>
    <t>2.95</t>
  </si>
  <si>
    <t>TG</t>
  </si>
  <si>
    <t>TEAL GREEN</t>
  </si>
  <si>
    <t>10.8</t>
  </si>
  <si>
    <t>2.71</t>
  </si>
  <si>
    <t>2.59</t>
  </si>
  <si>
    <t>2.89</t>
  </si>
  <si>
    <t>2.86</t>
  </si>
  <si>
    <t>10.9</t>
  </si>
  <si>
    <t>1.58</t>
  </si>
  <si>
    <t>2.73</t>
  </si>
  <si>
    <t>2.72</t>
  </si>
  <si>
    <t>8.5</t>
  </si>
  <si>
    <t>19.3</t>
  </si>
  <si>
    <t>4.60</t>
  </si>
  <si>
    <t>4.81</t>
  </si>
  <si>
    <t>9.4</t>
  </si>
  <si>
    <t>11.3</t>
  </si>
  <si>
    <t>2.79</t>
  </si>
  <si>
    <t>2.63</t>
  </si>
  <si>
    <t>25.5</t>
  </si>
  <si>
    <t>9.8</t>
  </si>
  <si>
    <t>4.14</t>
  </si>
  <si>
    <t>20.4</t>
  </si>
  <si>
    <t>2.54</t>
  </si>
  <si>
    <t>6.7</t>
  </si>
  <si>
    <t>2.91</t>
  </si>
  <si>
    <t>VI</t>
  </si>
  <si>
    <t>VIOLET</t>
  </si>
  <si>
    <t>92.1</t>
  </si>
  <si>
    <t>94.7</t>
  </si>
  <si>
    <t>93.7</t>
  </si>
  <si>
    <t>100.8</t>
  </si>
  <si>
    <t>17.4</t>
  </si>
  <si>
    <t>33.9</t>
  </si>
  <si>
    <t>74.8</t>
  </si>
  <si>
    <t>87.9</t>
  </si>
  <si>
    <t>20.2</t>
  </si>
  <si>
    <t>82.8</t>
  </si>
  <si>
    <t>30.4</t>
  </si>
  <si>
    <t>98.5</t>
  </si>
  <si>
    <t>67.9</t>
  </si>
  <si>
    <t>68.1</t>
  </si>
  <si>
    <t>78.1</t>
  </si>
  <si>
    <t>90.5</t>
  </si>
  <si>
    <t>95.8</t>
  </si>
  <si>
    <t>15.5</t>
  </si>
  <si>
    <t>46.7</t>
  </si>
  <si>
    <t>101.1</t>
  </si>
  <si>
    <t>78.0</t>
  </si>
  <si>
    <t>95.9</t>
  </si>
  <si>
    <t>79.4</t>
  </si>
  <si>
    <t>60.2</t>
  </si>
  <si>
    <t>68.9</t>
  </si>
  <si>
    <t>82.4</t>
  </si>
  <si>
    <t>77.1</t>
  </si>
  <si>
    <t>75.7</t>
  </si>
  <si>
    <t>76.1</t>
  </si>
  <si>
    <t>73.4</t>
  </si>
  <si>
    <t>59.7</t>
  </si>
  <si>
    <t>31.0</t>
  </si>
  <si>
    <t>11.0</t>
  </si>
  <si>
    <t>48.1</t>
  </si>
  <si>
    <t>77.4</t>
  </si>
  <si>
    <t>66.9</t>
  </si>
  <si>
    <t>104.6</t>
  </si>
  <si>
    <t>72.9</t>
  </si>
  <si>
    <t>73.0</t>
  </si>
  <si>
    <t>53.3</t>
  </si>
  <si>
    <t>36.2</t>
  </si>
  <si>
    <t>23.9</t>
  </si>
  <si>
    <t>2.77</t>
  </si>
  <si>
    <t>2.51</t>
  </si>
  <si>
    <t>29.6</t>
  </si>
  <si>
    <t>5.03</t>
  </si>
  <si>
    <t>37.9</t>
  </si>
  <si>
    <t>13.3</t>
  </si>
  <si>
    <t>98.0</t>
  </si>
  <si>
    <t>12.7</t>
  </si>
  <si>
    <t>9.0</t>
  </si>
  <si>
    <t>45.9</t>
  </si>
  <si>
    <t>55.7</t>
  </si>
  <si>
    <t>18.7</t>
  </si>
  <si>
    <t>17.8</t>
  </si>
  <si>
    <t>품번</t>
  </si>
  <si>
    <t>테마</t>
  </si>
  <si>
    <t>가죽</t>
  </si>
  <si>
    <t>아르노</t>
  </si>
  <si>
    <t>링클프리</t>
  </si>
  <si>
    <t>워셔블</t>
  </si>
  <si>
    <t>노르딕,패턴</t>
  </si>
  <si>
    <t>마스터</t>
  </si>
  <si>
    <t>셋업</t>
  </si>
  <si>
    <t>쫀쫀</t>
  </si>
  <si>
    <t>패딩</t>
  </si>
  <si>
    <t>플리스</t>
  </si>
  <si>
    <t>GF4LJP522</t>
  </si>
  <si>
    <t>GF3LJP520</t>
  </si>
  <si>
    <t>홀가먼트</t>
  </si>
  <si>
    <t>월레스</t>
  </si>
  <si>
    <t>GF4UJP001</t>
  </si>
  <si>
    <t>GF4UET413</t>
  </si>
  <si>
    <t>50.3</t>
  </si>
  <si>
    <t>8.8</t>
  </si>
  <si>
    <t>5.7</t>
  </si>
  <si>
    <t>94.2</t>
  </si>
  <si>
    <t>24.0</t>
  </si>
  <si>
    <t>19.6</t>
  </si>
  <si>
    <t>14.1</t>
  </si>
  <si>
    <t>14.4</t>
  </si>
  <si>
    <t>6.0</t>
  </si>
  <si>
    <t>WBD3L07503</t>
    <phoneticPr fontId="24" type="noConversion"/>
  </si>
  <si>
    <t>25년 러닝</t>
    <phoneticPr fontId="24" type="noConversion"/>
  </si>
  <si>
    <t>러닝</t>
  </si>
  <si>
    <t>WBD4L04550</t>
    <phoneticPr fontId="24" type="noConversion"/>
  </si>
  <si>
    <t>28.1</t>
  </si>
  <si>
    <t>15.1</t>
  </si>
  <si>
    <t>77.6</t>
  </si>
  <si>
    <t>40.5</t>
  </si>
  <si>
    <t>82.7</t>
  </si>
  <si>
    <t>33.3</t>
  </si>
  <si>
    <t>시점재고</t>
    <phoneticPr fontId="24" type="noConversion"/>
  </si>
  <si>
    <t>시점</t>
    <phoneticPr fontId="24" type="noConversion"/>
  </si>
  <si>
    <t>WBE2L11505</t>
    <phoneticPr fontId="24" type="noConversion"/>
  </si>
  <si>
    <t>WBD3L05534</t>
    <phoneticPr fontId="24" type="noConversion"/>
  </si>
  <si>
    <t>WBD3L05527</t>
    <phoneticPr fontId="24" type="noConversion"/>
  </si>
  <si>
    <t>WBD3L04503</t>
    <phoneticPr fontId="24" type="noConversion"/>
  </si>
  <si>
    <t>WBD3L04501</t>
    <phoneticPr fontId="24" type="noConversion"/>
  </si>
  <si>
    <t>WBE1L12504</t>
    <phoneticPr fontId="24" type="noConversion"/>
  </si>
  <si>
    <t>WBE1L04506</t>
    <phoneticPr fontId="24" type="noConversion"/>
  </si>
  <si>
    <t>WBD3L11502</t>
    <phoneticPr fontId="24" type="noConversion"/>
  </si>
  <si>
    <t>WBE1L04507</t>
    <phoneticPr fontId="24" type="noConversion"/>
  </si>
  <si>
    <t>※ 25FW 시즌 판매 현황</t>
  </si>
  <si>
    <t>*25FW 시즌별 / 복종 별</t>
  </si>
  <si>
    <t>25FW</t>
  </si>
  <si>
    <t>*25FW 신상품 시즌별</t>
  </si>
  <si>
    <t>74.2</t>
  </si>
  <si>
    <t>47.1</t>
  </si>
  <si>
    <t>53.8</t>
  </si>
  <si>
    <t>32.9</t>
  </si>
  <si>
    <t>93.6</t>
  </si>
  <si>
    <t>85.0</t>
  </si>
  <si>
    <t>67.3</t>
  </si>
  <si>
    <t>47.4</t>
  </si>
  <si>
    <t>40.8</t>
  </si>
  <si>
    <t>98.2</t>
  </si>
  <si>
    <t>59.6</t>
  </si>
  <si>
    <t>68.0</t>
  </si>
  <si>
    <t>55.4</t>
  </si>
  <si>
    <t>68.5</t>
  </si>
  <si>
    <t>49.0</t>
  </si>
  <si>
    <t>36.8</t>
  </si>
  <si>
    <t>23.4</t>
  </si>
  <si>
    <t>73.1</t>
  </si>
  <si>
    <t>19.9</t>
  </si>
  <si>
    <t>75.3</t>
  </si>
  <si>
    <t>59.0</t>
  </si>
  <si>
    <t>83.9</t>
  </si>
  <si>
    <t>85.7</t>
  </si>
  <si>
    <t>82.3</t>
  </si>
  <si>
    <t>63.8</t>
  </si>
  <si>
    <t>72.5</t>
  </si>
  <si>
    <t>93.2</t>
  </si>
  <si>
    <t>66.0</t>
  </si>
  <si>
    <t>58.2</t>
  </si>
  <si>
    <t>68.7</t>
  </si>
  <si>
    <t>82.5</t>
  </si>
  <si>
    <t>89.4</t>
  </si>
  <si>
    <t>93.1</t>
  </si>
  <si>
    <t>96.5</t>
  </si>
  <si>
    <t>73.7</t>
  </si>
  <si>
    <t>96.7</t>
  </si>
  <si>
    <t>43.7</t>
  </si>
  <si>
    <t>19.7</t>
  </si>
  <si>
    <t>28.0</t>
  </si>
  <si>
    <t>56.3</t>
  </si>
  <si>
    <t>66.4</t>
  </si>
  <si>
    <t>41.3</t>
  </si>
  <si>
    <t>51.5</t>
  </si>
  <si>
    <t>98.9</t>
  </si>
  <si>
    <t>86.0</t>
  </si>
  <si>
    <t>66.2</t>
  </si>
  <si>
    <t>83.7</t>
  </si>
  <si>
    <t>65.6</t>
  </si>
  <si>
    <t>90.4</t>
  </si>
  <si>
    <t>96.3</t>
  </si>
  <si>
    <t>54.5</t>
  </si>
  <si>
    <t>38.4</t>
  </si>
  <si>
    <t>44.1</t>
  </si>
  <si>
    <t>59.1</t>
  </si>
  <si>
    <t>21.7</t>
  </si>
  <si>
    <t>7.4</t>
  </si>
  <si>
    <t>70.1</t>
  </si>
  <si>
    <t>66.1</t>
  </si>
  <si>
    <t>65.1</t>
  </si>
  <si>
    <t>41.4</t>
  </si>
  <si>
    <t>54.4</t>
  </si>
  <si>
    <t>52.6</t>
  </si>
  <si>
    <t>79.3</t>
  </si>
  <si>
    <t>88.0</t>
  </si>
  <si>
    <t>98.3</t>
  </si>
  <si>
    <t>80.9</t>
  </si>
  <si>
    <t>39.5</t>
  </si>
  <si>
    <t>38.5</t>
  </si>
  <si>
    <t>44.8</t>
  </si>
  <si>
    <t>98.8</t>
  </si>
  <si>
    <t>75.4</t>
  </si>
  <si>
    <t>67.0</t>
  </si>
  <si>
    <t>82.0</t>
  </si>
  <si>
    <t>69.3</t>
  </si>
  <si>
    <t>48.7</t>
  </si>
  <si>
    <t>72.1</t>
  </si>
  <si>
    <t>49.6</t>
  </si>
  <si>
    <t>67.2</t>
  </si>
  <si>
    <t>63.5</t>
  </si>
  <si>
    <t>63.0</t>
  </si>
  <si>
    <t>98.7</t>
  </si>
  <si>
    <t>74.4</t>
  </si>
  <si>
    <t>68.4</t>
  </si>
  <si>
    <t>58.4</t>
  </si>
  <si>
    <t>25.2</t>
  </si>
  <si>
    <t>86.3</t>
  </si>
  <si>
    <t>84.8</t>
  </si>
  <si>
    <t>86.1</t>
  </si>
  <si>
    <t>69.9</t>
  </si>
  <si>
    <t>69.6</t>
  </si>
  <si>
    <t>85.8</t>
  </si>
  <si>
    <t>26.6</t>
  </si>
  <si>
    <t>66.7</t>
  </si>
  <si>
    <t>69.5</t>
  </si>
  <si>
    <t>71.2</t>
  </si>
  <si>
    <t>52.4</t>
  </si>
  <si>
    <t>37.8</t>
  </si>
  <si>
    <t>44.6</t>
  </si>
  <si>
    <t>68.2</t>
  </si>
  <si>
    <t>65.2</t>
  </si>
  <si>
    <t>85.1</t>
  </si>
  <si>
    <t>75.9</t>
  </si>
  <si>
    <t>99.9</t>
  </si>
  <si>
    <t>60.3</t>
  </si>
  <si>
    <t>91.6</t>
  </si>
  <si>
    <t>64.6</t>
  </si>
  <si>
    <t>38.0</t>
  </si>
  <si>
    <t>75.6</t>
  </si>
  <si>
    <t>92.7</t>
  </si>
  <si>
    <t>71.3</t>
  </si>
  <si>
    <t>75.0</t>
  </si>
  <si>
    <t>69.7</t>
  </si>
  <si>
    <t>61.0</t>
  </si>
  <si>
    <t>58.0</t>
  </si>
  <si>
    <t>51.7</t>
  </si>
  <si>
    <t>33.8</t>
  </si>
  <si>
    <t>32.0</t>
  </si>
  <si>
    <t>31.4</t>
  </si>
  <si>
    <t>36.6</t>
  </si>
  <si>
    <t>39.2</t>
  </si>
  <si>
    <t>30.5</t>
  </si>
  <si>
    <t>17.7</t>
  </si>
  <si>
    <t>92.2</t>
  </si>
  <si>
    <t>84.3</t>
  </si>
  <si>
    <t>46.5</t>
  </si>
  <si>
    <t>63.3</t>
  </si>
  <si>
    <t>31.1</t>
  </si>
  <si>
    <t>23.7</t>
  </si>
  <si>
    <t>25.6</t>
  </si>
  <si>
    <t>16.8</t>
  </si>
  <si>
    <t>34.4</t>
  </si>
  <si>
    <t>54.2</t>
  </si>
  <si>
    <t>17.6</t>
  </si>
  <si>
    <t>52.1</t>
  </si>
  <si>
    <t>74.6</t>
  </si>
  <si>
    <t>56.1</t>
  </si>
  <si>
    <t>53.1</t>
  </si>
  <si>
    <t>25.9</t>
  </si>
  <si>
    <t>42.9</t>
  </si>
  <si>
    <t>24.5</t>
  </si>
  <si>
    <t>69.1</t>
  </si>
  <si>
    <t>84.1</t>
  </si>
  <si>
    <t>83.3</t>
  </si>
  <si>
    <t>54.3</t>
  </si>
  <si>
    <t>65.9</t>
  </si>
  <si>
    <t>48.0</t>
  </si>
  <si>
    <t>87.0</t>
  </si>
  <si>
    <t>53.9</t>
  </si>
  <si>
    <t>45.6</t>
  </si>
  <si>
    <t>35.8</t>
  </si>
  <si>
    <t>34.3</t>
  </si>
  <si>
    <t>43.8</t>
  </si>
  <si>
    <t>14.6</t>
  </si>
  <si>
    <t>66.6</t>
  </si>
  <si>
    <t>34.0</t>
  </si>
  <si>
    <t>26.8</t>
  </si>
  <si>
    <t>27.4</t>
  </si>
  <si>
    <t>46.6</t>
  </si>
  <si>
    <t>49.1</t>
  </si>
  <si>
    <t>22.0</t>
  </si>
  <si>
    <t>47.2</t>
  </si>
  <si>
    <t>24.9</t>
  </si>
  <si>
    <t>62.0</t>
  </si>
  <si>
    <t>33.0</t>
  </si>
  <si>
    <t>16.0</t>
  </si>
  <si>
    <t>56.9</t>
  </si>
  <si>
    <t>31.8</t>
  </si>
  <si>
    <t>11.7</t>
  </si>
  <si>
    <t>22.7</t>
  </si>
  <si>
    <t>16.5</t>
  </si>
  <si>
    <t>62.4</t>
  </si>
  <si>
    <t>78.5</t>
  </si>
  <si>
    <t>30.0</t>
  </si>
  <si>
    <t>30.7</t>
  </si>
  <si>
    <t>37.6</t>
  </si>
  <si>
    <t>21.5</t>
  </si>
  <si>
    <t>30.3</t>
  </si>
  <si>
    <t>7.6</t>
  </si>
  <si>
    <t>71.1</t>
  </si>
  <si>
    <t>22.6</t>
  </si>
  <si>
    <t>12.8</t>
  </si>
  <si>
    <t>12.4</t>
  </si>
  <si>
    <t>67.6</t>
  </si>
  <si>
    <t>18.6</t>
  </si>
  <si>
    <t>24.1</t>
  </si>
  <si>
    <t>12.5</t>
  </si>
  <si>
    <t>37.2</t>
  </si>
  <si>
    <t>20.1</t>
  </si>
  <si>
    <t>17.1</t>
  </si>
  <si>
    <t>19.1</t>
  </si>
  <si>
    <t>66.3</t>
  </si>
  <si>
    <t>55.6</t>
  </si>
  <si>
    <t>37.5</t>
  </si>
  <si>
    <t>21.1</t>
  </si>
  <si>
    <t>18.3</t>
  </si>
  <si>
    <t>15.3</t>
  </si>
  <si>
    <t>41.8</t>
  </si>
  <si>
    <t>46.0</t>
  </si>
  <si>
    <t>21.2</t>
  </si>
  <si>
    <t>13.8</t>
  </si>
  <si>
    <t>36.4</t>
  </si>
  <si>
    <t>17.9</t>
  </si>
  <si>
    <t>9.2</t>
  </si>
  <si>
    <t>84.4</t>
  </si>
  <si>
    <t>23.8</t>
  </si>
  <si>
    <t>64.7</t>
  </si>
  <si>
    <t>42.8</t>
  </si>
  <si>
    <t>31.3</t>
  </si>
  <si>
    <t>37.3</t>
  </si>
  <si>
    <t>56.7</t>
  </si>
  <si>
    <t>28.2</t>
  </si>
  <si>
    <t>34.9</t>
  </si>
  <si>
    <t>80.4</t>
  </si>
  <si>
    <t>66.5</t>
  </si>
  <si>
    <t>35.6</t>
  </si>
  <si>
    <t>23.2</t>
  </si>
  <si>
    <t>88.2</t>
  </si>
  <si>
    <t>30.8</t>
  </si>
  <si>
    <t>95.1</t>
  </si>
  <si>
    <t>18.8</t>
  </si>
  <si>
    <t>26.2</t>
  </si>
  <si>
    <t>24.8</t>
  </si>
  <si>
    <t>84.7</t>
  </si>
  <si>
    <t>56.5</t>
  </si>
  <si>
    <t>70.9</t>
  </si>
  <si>
    <t>47.8</t>
  </si>
  <si>
    <t>17.0</t>
  </si>
  <si>
    <t>14.9</t>
  </si>
  <si>
    <t>25.8</t>
  </si>
  <si>
    <t>27.9</t>
  </si>
  <si>
    <t>96.2</t>
  </si>
  <si>
    <t>71.8</t>
  </si>
  <si>
    <t>50.7</t>
  </si>
  <si>
    <t>85.4</t>
  </si>
  <si>
    <t>45.8</t>
  </si>
  <si>
    <t>72.7</t>
  </si>
  <si>
    <t>80.5</t>
  </si>
  <si>
    <t>88.6</t>
  </si>
  <si>
    <t>93.8</t>
  </si>
  <si>
    <t>99.4</t>
  </si>
  <si>
    <t>81.3</t>
  </si>
  <si>
    <t>36.1</t>
  </si>
  <si>
    <t>80.3</t>
  </si>
  <si>
    <t>59.5</t>
  </si>
  <si>
    <t>47.5</t>
  </si>
  <si>
    <t>87.7</t>
  </si>
  <si>
    <t>97.1</t>
  </si>
  <si>
    <t>34.8</t>
  </si>
  <si>
    <t>-1.1</t>
  </si>
  <si>
    <t>97.4</t>
  </si>
  <si>
    <t>95.3</t>
  </si>
  <si>
    <t>99.7</t>
  </si>
  <si>
    <t>94.8</t>
  </si>
  <si>
    <t>376.4</t>
  </si>
  <si>
    <t>321.5</t>
  </si>
  <si>
    <t>80.1</t>
  </si>
  <si>
    <t>80.7</t>
  </si>
  <si>
    <t>78.3</t>
  </si>
  <si>
    <t>98.1</t>
  </si>
  <si>
    <t>99.3</t>
  </si>
  <si>
    <t>99.5</t>
  </si>
  <si>
    <t>94.4</t>
  </si>
  <si>
    <t>86.4</t>
  </si>
  <si>
    <t>60.7</t>
  </si>
  <si>
    <t>-700.1</t>
  </si>
  <si>
    <t>50,955.4</t>
  </si>
  <si>
    <t>348,486.3</t>
  </si>
  <si>
    <t>60,000.0</t>
  </si>
  <si>
    <t>2,297.2</t>
  </si>
  <si>
    <t>111.2</t>
  </si>
  <si>
    <t>14.5</t>
  </si>
  <si>
    <t>24.2</t>
  </si>
  <si>
    <t>13.5</t>
  </si>
  <si>
    <t>30.1</t>
  </si>
  <si>
    <t>27.5</t>
  </si>
  <si>
    <t>11.1</t>
  </si>
  <si>
    <t>33.4</t>
  </si>
  <si>
    <t>37.4</t>
  </si>
  <si>
    <t>58.3</t>
  </si>
  <si>
    <t>78.6</t>
  </si>
  <si>
    <t>45.5</t>
  </si>
  <si>
    <t>100.3</t>
  </si>
  <si>
    <t>19.8</t>
  </si>
  <si>
    <t>102.8</t>
  </si>
  <si>
    <t>426.7</t>
  </si>
  <si>
    <t>39.6</t>
  </si>
  <si>
    <t>68.3</t>
  </si>
  <si>
    <t>41.6</t>
  </si>
  <si>
    <t>51.6</t>
  </si>
  <si>
    <t>100.4</t>
  </si>
  <si>
    <t>93.3</t>
  </si>
  <si>
    <t>196.4</t>
  </si>
  <si>
    <t>-15.0</t>
  </si>
  <si>
    <t>103.4</t>
  </si>
  <si>
    <t>24.3</t>
  </si>
  <si>
    <t>18.4</t>
  </si>
  <si>
    <t>89.7</t>
  </si>
  <si>
    <t>65.8</t>
  </si>
  <si>
    <t>50.4</t>
  </si>
  <si>
    <t>28.4</t>
  </si>
  <si>
    <t>7.1</t>
  </si>
  <si>
    <t>14.3</t>
  </si>
  <si>
    <t>78.9</t>
  </si>
  <si>
    <t>13.6</t>
  </si>
  <si>
    <t>100.5</t>
  </si>
  <si>
    <t>80.0</t>
  </si>
  <si>
    <t>26.9</t>
  </si>
  <si>
    <t>15.9</t>
  </si>
  <si>
    <t>20.3</t>
  </si>
  <si>
    <t>18.2</t>
  </si>
  <si>
    <t>10.4</t>
  </si>
  <si>
    <t>16.4</t>
  </si>
  <si>
    <t>39.1</t>
  </si>
  <si>
    <t>6.5</t>
  </si>
  <si>
    <t>8.7</t>
  </si>
  <si>
    <t>*26FW 러닝 시점재고 판매(8/1~ )</t>
    <phoneticPr fontId="24" type="noConversion"/>
  </si>
  <si>
    <t>14.0</t>
  </si>
  <si>
    <t>2.1</t>
  </si>
  <si>
    <t>우븐셋업상의</t>
    <phoneticPr fontId="24" type="noConversion"/>
  </si>
  <si>
    <t>저지셋업상의</t>
    <phoneticPr fontId="24" type="noConversion"/>
  </si>
  <si>
    <t>저지셋업하의</t>
    <phoneticPr fontId="24" type="noConversion"/>
  </si>
  <si>
    <t>우븐셋업하의</t>
    <phoneticPr fontId="24" type="noConversion"/>
  </si>
  <si>
    <t>25FW 러닝기획 + 이월재고</t>
    <phoneticPr fontId="24" type="noConversion"/>
  </si>
  <si>
    <t>28.6</t>
  </si>
  <si>
    <t>31.5</t>
  </si>
  <si>
    <t>43.9</t>
  </si>
  <si>
    <t>48.2</t>
  </si>
  <si>
    <t>81.4</t>
  </si>
  <si>
    <t>77.0</t>
  </si>
  <si>
    <t>67.8</t>
  </si>
  <si>
    <t>91.2</t>
  </si>
  <si>
    <t>87.8</t>
  </si>
  <si>
    <t>97.9</t>
  </si>
  <si>
    <t>78.8</t>
  </si>
  <si>
    <t>55.3</t>
  </si>
  <si>
    <t>75.1</t>
  </si>
  <si>
    <t>38.3</t>
  </si>
  <si>
    <t>42.4</t>
  </si>
  <si>
    <t>103.1</t>
  </si>
  <si>
    <t>13.4</t>
  </si>
  <si>
    <t>11.4</t>
  </si>
  <si>
    <t>76.2</t>
  </si>
  <si>
    <t>27.7</t>
  </si>
  <si>
    <t>89.6</t>
  </si>
  <si>
    <t>96.6</t>
  </si>
  <si>
    <t>17.2</t>
  </si>
  <si>
    <t>9.3</t>
  </si>
  <si>
    <t>33.5</t>
  </si>
  <si>
    <t>13.2</t>
  </si>
  <si>
    <t>22.4</t>
  </si>
  <si>
    <t>82.2</t>
  </si>
  <si>
    <t>28.3</t>
  </si>
  <si>
    <t>31.9</t>
  </si>
  <si>
    <t>23.3</t>
  </si>
  <si>
    <t>21.8</t>
  </si>
  <si>
    <t>29.0</t>
  </si>
  <si>
    <t>26.1</t>
  </si>
  <si>
    <t>23.5</t>
  </si>
  <si>
    <t>15.0</t>
  </si>
  <si>
    <t>49.7</t>
  </si>
  <si>
    <t>24.7</t>
  </si>
  <si>
    <t>18.1</t>
  </si>
  <si>
    <t>15.4</t>
  </si>
  <si>
    <t>22.5</t>
  </si>
  <si>
    <t>29.1</t>
  </si>
  <si>
    <t>-8.8</t>
  </si>
  <si>
    <t>16.3</t>
  </si>
  <si>
    <t>17.5</t>
  </si>
  <si>
    <t>36.9</t>
  </si>
  <si>
    <t>26.3</t>
  </si>
  <si>
    <t>46.2</t>
  </si>
  <si>
    <t>23.6</t>
  </si>
  <si>
    <t>18.0</t>
  </si>
  <si>
    <t>38.1</t>
  </si>
  <si>
    <t>32.7</t>
  </si>
  <si>
    <t>11.8</t>
  </si>
  <si>
    <t>44.7</t>
  </si>
  <si>
    <t>17.3</t>
  </si>
  <si>
    <t>27.6</t>
  </si>
  <si>
    <t>62.9</t>
  </si>
  <si>
    <t>43.3</t>
  </si>
  <si>
    <t>70.0</t>
  </si>
  <si>
    <t>21.3</t>
  </si>
  <si>
    <t>34.1</t>
  </si>
  <si>
    <t>코듀로이 하이넥 플리스 반집업</t>
  </si>
  <si>
    <t>9.9</t>
  </si>
  <si>
    <t>골지 소프트 터틀넥 티셔츠</t>
  </si>
  <si>
    <t>저지 스트라이프 트위스트 티셔츠</t>
  </si>
  <si>
    <t>링클프리 루즈핏 셔츠</t>
  </si>
  <si>
    <t xml:space="preserve">페이크 레더 미니 원피스 </t>
  </si>
  <si>
    <t>12.3</t>
  </si>
  <si>
    <t>레이스 레이어드 슬림 풀오버</t>
  </si>
  <si>
    <t>무스탕 베스트</t>
  </si>
  <si>
    <t>발마칸 하프코트</t>
  </si>
  <si>
    <t>뉴베이직 원턱 세미 와이드 슬랙스</t>
  </si>
  <si>
    <t>플리스 루즈핏 팬츠</t>
  </si>
  <si>
    <t>NB 투턱 와이드 슬랙스</t>
  </si>
  <si>
    <t>소프트 루즈핏 조거팬츠</t>
  </si>
  <si>
    <t>(뉴베이직) 워셔블 와이드 니트 팬츠</t>
  </si>
  <si>
    <t>13.9</t>
  </si>
  <si>
    <t>뉴베이직 A라인 스커트</t>
  </si>
  <si>
    <t>코지 와플 스웻 스커트</t>
  </si>
  <si>
    <t>저지 스트라이프 롱스커트</t>
  </si>
  <si>
    <t>밴딩 니트 플리츠 미디 스커트</t>
  </si>
  <si>
    <t>셔츠 레이어드 헨리넥 니트</t>
  </si>
  <si>
    <t>하이넥 반집업 플리스 아노락</t>
  </si>
  <si>
    <t>빈티지 플리스 풀오버</t>
  </si>
  <si>
    <t>네프사 핸드스티치 가디건</t>
  </si>
  <si>
    <t>헤어리 미디 퍼자켓</t>
  </si>
  <si>
    <t>시어링 콤비 하프코트</t>
  </si>
  <si>
    <t>GF4UPT008</t>
  </si>
  <si>
    <t>*커브드 기모 치노팬츠</t>
  </si>
  <si>
    <t xml:space="preserve">패디드 볼륨 블루종 봄버 점퍼 </t>
  </si>
  <si>
    <t>W52(09/12 -18)</t>
  </si>
  <si>
    <t>W51(09/19 -25)</t>
  </si>
  <si>
    <t>W50(09/26 -02)</t>
  </si>
  <si>
    <t>W49(10/03 -09)</t>
  </si>
  <si>
    <t>W48(10/10 -16)</t>
  </si>
  <si>
    <t>W47(10/17 -23)</t>
  </si>
  <si>
    <t>W46(10/24 -30)</t>
  </si>
  <si>
    <t>W45(10/31 -06)</t>
  </si>
  <si>
    <t>W44(11/07 -13)</t>
  </si>
  <si>
    <t>W43(11/14 -20)</t>
  </si>
  <si>
    <t>W42(11/21 -27)</t>
  </si>
  <si>
    <t>W41(11/28 -04)</t>
  </si>
  <si>
    <t>W40(12/05 -11)</t>
  </si>
  <si>
    <t>W39(12/12 -18)</t>
  </si>
  <si>
    <t>W38(12/19 -25)</t>
  </si>
  <si>
    <t>W37(12/26 -01)</t>
  </si>
  <si>
    <t>W36(01/02 -08)</t>
  </si>
  <si>
    <t>W35(01/09 -15)</t>
  </si>
  <si>
    <t>W34(01/16 -22)</t>
  </si>
  <si>
    <t>W33(01/23 -29)</t>
  </si>
  <si>
    <t>W32(01/30 -05)</t>
  </si>
  <si>
    <t>W31(02/06 -12)</t>
  </si>
  <si>
    <t>W30(02/13 -19)</t>
  </si>
  <si>
    <t>W29(02/20 -26)</t>
  </si>
  <si>
    <t>W28(02/27 -05)</t>
  </si>
  <si>
    <t>W27(03/06 -12)</t>
  </si>
  <si>
    <t>W26(03/13 -19)</t>
  </si>
  <si>
    <t>W25(03/20 -26)</t>
  </si>
  <si>
    <t>W24(03/27 -02)</t>
  </si>
  <si>
    <t>W23(04/03 -09)</t>
  </si>
  <si>
    <t>W22(04/10 -16)</t>
  </si>
  <si>
    <t>W21(04/17 -23)</t>
  </si>
  <si>
    <t>W20(04/24 -30)</t>
  </si>
  <si>
    <t>W19(05/01 -07)</t>
  </si>
  <si>
    <t>W18(05/08 -14)</t>
  </si>
  <si>
    <t>W17(05/15 -21)</t>
  </si>
  <si>
    <t>W16(05/22 -28)</t>
  </si>
  <si>
    <t>W15(05/29 -04)</t>
  </si>
  <si>
    <t>W14(06/05 -11)</t>
  </si>
  <si>
    <t>W13(06/12 -18)</t>
  </si>
  <si>
    <t>W12(06/19 -25)</t>
  </si>
  <si>
    <t>W11(06/26 -02)</t>
  </si>
  <si>
    <t>W10(07/03 -09)</t>
  </si>
  <si>
    <t>W9(07/10 -16)</t>
  </si>
  <si>
    <t>W8(07/17 -23)</t>
  </si>
  <si>
    <t>W7(07/24 -30)</t>
  </si>
  <si>
    <t>W6(07/31 -06)</t>
  </si>
  <si>
    <t>W5(08/07 -13)</t>
  </si>
  <si>
    <t>W4(08/14 -20)</t>
  </si>
  <si>
    <t>W3(08/21 -27)</t>
  </si>
  <si>
    <t>W2(08/28 -03)</t>
  </si>
  <si>
    <t>W1(09/04 -10)</t>
  </si>
  <si>
    <t>6.19</t>
  </si>
  <si>
    <t>4.83</t>
  </si>
  <si>
    <t>클래식 벨트</t>
  </si>
  <si>
    <t>버튼 슬릿 기모 스커트 팬츠</t>
  </si>
  <si>
    <t>뉴베이직 커브드 데님팬츠</t>
  </si>
  <si>
    <t>플리츠 맥시롱 스커트</t>
  </si>
  <si>
    <t>디스트로이드 롱 플레어 데님 스커트</t>
  </si>
  <si>
    <t>플리스 롱 스커트</t>
  </si>
  <si>
    <t>8.1</t>
  </si>
  <si>
    <t>2.55</t>
  </si>
  <si>
    <t>22.1</t>
  </si>
  <si>
    <t>5.73</t>
  </si>
  <si>
    <t>9.5</t>
  </si>
  <si>
    <t>13.0</t>
  </si>
  <si>
    <t>24.6</t>
  </si>
  <si>
    <t>플리스 이어플랩 캠프캡</t>
  </si>
  <si>
    <t>61.1</t>
  </si>
  <si>
    <t>30.6</t>
  </si>
  <si>
    <t>14.2</t>
  </si>
  <si>
    <t>2.26</t>
  </si>
  <si>
    <t>사은품</t>
    <phoneticPr fontId="24" type="noConversion"/>
  </si>
  <si>
    <t>기타액세서리</t>
    <phoneticPr fontId="24" type="noConversion"/>
  </si>
  <si>
    <t>22.3</t>
  </si>
  <si>
    <t>*25FW 신상품 카테고리별</t>
    <phoneticPr fontId="24" type="noConversion"/>
  </si>
  <si>
    <t>주간판매</t>
    <phoneticPr fontId="24" type="noConversion"/>
  </si>
  <si>
    <t>생판재</t>
    <phoneticPr fontId="24" type="noConversion"/>
  </si>
  <si>
    <t>함수</t>
    <phoneticPr fontId="24" type="noConversion"/>
  </si>
  <si>
    <t>26FW 기획</t>
  </si>
  <si>
    <t>누계 25.08.01~</t>
    <phoneticPr fontId="24" type="noConversion"/>
  </si>
  <si>
    <t>KV</t>
    <phoneticPr fontId="24" type="noConversion"/>
  </si>
  <si>
    <t>26FW 기획 (대시보드에서 구품번과 합산)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</si>
</sst>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hair">
        <color indexed="64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theme="1"/>
      </bottom>
      <diagonal/>
    </border>
    <border>
      <left/>
      <right style="medium">
        <color theme="1"/>
      </right>
      <top style="hair">
        <color auto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</borders>
  <cellStyleXfs count="6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</cellStyleXfs>
  <cellXfs count="446">
    <xf numFmtId="0" fontId="0" fillId="0" borderId="0" xfId="0">
      <alignment vertical="center"/>
    </xf>
    <xf numFmtId="14" fontId="22" fillId="0" borderId="12" xfId="0" applyNumberFormat="1" applyFont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8" xfId="44" applyNumberFormat="1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0" xfId="43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1" xfId="44" applyNumberFormat="1" applyFont="1" applyFill="1" applyBorder="1" applyAlignment="1">
      <alignment horizontal="right" vertical="center" wrapText="1"/>
    </xf>
    <xf numFmtId="41" fontId="30" fillId="45" borderId="85" xfId="43" applyFont="1" applyFill="1" applyBorder="1" applyAlignment="1">
      <alignment horizontal="right" vertical="center" wrapText="1"/>
    </xf>
    <xf numFmtId="41" fontId="30" fillId="45" borderId="86" xfId="43" applyFont="1" applyFill="1" applyBorder="1" applyAlignment="1">
      <alignment horizontal="right" vertical="center" wrapText="1"/>
    </xf>
    <xf numFmtId="41" fontId="30" fillId="45" borderId="86" xfId="46" applyFont="1" applyFill="1" applyBorder="1" applyAlignment="1">
      <alignment horizontal="right" vertical="center" wrapText="1"/>
    </xf>
    <xf numFmtId="178" fontId="30" fillId="45" borderId="86" xfId="44" applyNumberFormat="1" applyFont="1" applyFill="1" applyBorder="1" applyAlignment="1">
      <alignment horizontal="right" vertical="center" wrapText="1"/>
    </xf>
    <xf numFmtId="9" fontId="30" fillId="45" borderId="86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4" xfId="43" applyNumberFormat="1" applyFont="1" applyFill="1" applyBorder="1" applyAlignment="1">
      <alignment vertical="center" wrapText="1"/>
    </xf>
    <xf numFmtId="41" fontId="30" fillId="45" borderId="87" xfId="43" applyFont="1" applyFill="1" applyBorder="1" applyAlignment="1">
      <alignment horizontal="right" vertical="center" wrapText="1"/>
    </xf>
    <xf numFmtId="9" fontId="30" fillId="45" borderId="86" xfId="45" applyFont="1" applyFill="1" applyBorder="1" applyAlignment="1">
      <alignment horizontal="right" vertical="center" wrapText="1"/>
    </xf>
    <xf numFmtId="178" fontId="30" fillId="45" borderId="86" xfId="45" applyNumberFormat="1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0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1" xfId="43" applyFont="1" applyFill="1" applyBorder="1" applyAlignment="1">
      <alignment horizontal="right" vertical="center" wrapText="1"/>
    </xf>
    <xf numFmtId="41" fontId="36" fillId="46" borderId="92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2" xfId="46" applyFont="1" applyFill="1" applyBorder="1" applyAlignment="1">
      <alignment horizontal="right" vertical="center" wrapText="1"/>
    </xf>
    <xf numFmtId="178" fontId="36" fillId="46" borderId="92" xfId="47" applyNumberFormat="1" applyFont="1" applyFill="1" applyBorder="1" applyAlignment="1">
      <alignment horizontal="right" vertical="center" wrapText="1"/>
    </xf>
    <xf numFmtId="178" fontId="36" fillId="46" borderId="92" xfId="44" applyNumberFormat="1" applyFont="1" applyFill="1" applyBorder="1" applyAlignment="1">
      <alignment horizontal="right" vertical="center" wrapText="1"/>
    </xf>
    <xf numFmtId="178" fontId="36" fillId="46" borderId="92" xfId="45" applyNumberFormat="1" applyFont="1" applyFill="1" applyBorder="1" applyAlignment="1">
      <alignment horizontal="right" vertical="center" wrapText="1"/>
    </xf>
    <xf numFmtId="9" fontId="36" fillId="46" borderId="92" xfId="45" applyFont="1" applyFill="1" applyBorder="1" applyAlignment="1">
      <alignment horizontal="right" vertical="center" wrapText="1"/>
    </xf>
    <xf numFmtId="179" fontId="36" fillId="46" borderId="93" xfId="43" applyNumberFormat="1" applyFont="1" applyFill="1" applyBorder="1" applyAlignment="1">
      <alignment horizontal="right" vertical="center" wrapText="1"/>
    </xf>
    <xf numFmtId="178" fontId="36" fillId="46" borderId="92" xfId="43" applyNumberFormat="1" applyFont="1" applyFill="1" applyBorder="1" applyAlignment="1">
      <alignment horizontal="right" vertical="center" wrapText="1"/>
    </xf>
    <xf numFmtId="0" fontId="30" fillId="37" borderId="94" xfId="0" applyFont="1" applyFill="1" applyBorder="1" applyAlignment="1">
      <alignment horizontal="center" vertical="center"/>
    </xf>
    <xf numFmtId="0" fontId="34" fillId="0" borderId="95" xfId="0" applyFont="1" applyBorder="1" applyAlignment="1">
      <alignment horizontal="center" vertical="center"/>
    </xf>
    <xf numFmtId="0" fontId="34" fillId="0" borderId="96" xfId="0" applyFont="1" applyBorder="1" applyAlignment="1">
      <alignment horizontal="center" vertical="center" shrinkToFi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4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0" fontId="32" fillId="40" borderId="99" xfId="0" applyFont="1" applyFill="1" applyBorder="1" applyAlignment="1">
      <alignment horizontal="left" vertical="center"/>
    </xf>
    <xf numFmtId="0" fontId="32" fillId="40" borderId="100" xfId="0" applyFont="1" applyFill="1" applyBorder="1" applyAlignment="1">
      <alignment horizontal="center" vertical="center"/>
    </xf>
    <xf numFmtId="0" fontId="32" fillId="40" borderId="101" xfId="0" applyFont="1" applyFill="1" applyBorder="1" applyAlignment="1">
      <alignment horizontal="center" vertical="center" shrinkToFit="1"/>
    </xf>
    <xf numFmtId="41" fontId="32" fillId="40" borderId="102" xfId="43" applyFont="1" applyFill="1" applyBorder="1" applyAlignment="1">
      <alignment horizontal="center" vertical="center" shrinkToFit="1"/>
    </xf>
    <xf numFmtId="41" fontId="32" fillId="40" borderId="103" xfId="43" applyFont="1" applyFill="1" applyBorder="1" applyAlignment="1">
      <alignment horizontal="right" vertical="center" shrinkToFit="1"/>
    </xf>
    <xf numFmtId="41" fontId="32" fillId="40" borderId="103" xfId="43" applyFont="1" applyFill="1" applyBorder="1" applyAlignment="1">
      <alignment horizontal="center" vertical="center" shrinkToFit="1"/>
    </xf>
    <xf numFmtId="41" fontId="32" fillId="40" borderId="103" xfId="46" applyFont="1" applyFill="1" applyBorder="1" applyAlignment="1">
      <alignment horizontal="right" vertical="center" shrinkToFit="1"/>
    </xf>
    <xf numFmtId="9" fontId="32" fillId="40" borderId="103" xfId="42" applyFont="1" applyFill="1" applyBorder="1" applyAlignment="1">
      <alignment horizontal="right" vertical="center" shrinkToFit="1"/>
    </xf>
    <xf numFmtId="178" fontId="32" fillId="40" borderId="103" xfId="47" applyNumberFormat="1" applyFont="1" applyFill="1" applyBorder="1" applyAlignment="1">
      <alignment horizontal="right" vertical="center" wrapText="1"/>
    </xf>
    <xf numFmtId="178" fontId="32" fillId="40" borderId="103" xfId="0" applyNumberFormat="1" applyFont="1" applyFill="1" applyBorder="1" applyAlignment="1">
      <alignment horizontal="right" vertical="center" shrinkToFit="1"/>
    </xf>
    <xf numFmtId="178" fontId="32" fillId="40" borderId="103" xfId="48" applyNumberFormat="1" applyFont="1" applyFill="1" applyBorder="1" applyAlignment="1">
      <alignment horizontal="right" vertical="center" wrapText="1"/>
    </xf>
    <xf numFmtId="9" fontId="32" fillId="40" borderId="103" xfId="45" applyFont="1" applyFill="1" applyBorder="1" applyAlignment="1">
      <alignment horizontal="right" vertical="center" shrinkToFit="1"/>
    </xf>
    <xf numFmtId="179" fontId="32" fillId="40" borderId="104" xfId="43" applyNumberFormat="1" applyFont="1" applyFill="1" applyBorder="1" applyAlignment="1">
      <alignment horizontal="right" vertical="center" shrinkToFit="1"/>
    </xf>
    <xf numFmtId="41" fontId="32" fillId="40" borderId="103" xfId="43" applyFont="1" applyFill="1" applyBorder="1" applyAlignment="1">
      <alignment horizontal="right" vertical="center" wrapText="1" shrinkToFit="1"/>
    </xf>
    <xf numFmtId="9" fontId="32" fillId="40" borderId="103" xfId="45" applyFont="1" applyFill="1" applyBorder="1" applyAlignment="1">
      <alignment horizontal="right" vertical="center" wrapText="1" shrinkToFit="1"/>
    </xf>
    <xf numFmtId="178" fontId="32" fillId="40" borderId="103" xfId="45" applyNumberFormat="1" applyFont="1" applyFill="1" applyBorder="1" applyAlignment="1">
      <alignment horizontal="right" vertical="center" wrapText="1" shrinkToFit="1"/>
    </xf>
    <xf numFmtId="178" fontId="32" fillId="40" borderId="103" xfId="43" applyNumberFormat="1" applyFont="1" applyFill="1" applyBorder="1" applyAlignment="1">
      <alignment horizontal="right" vertical="center" wrapText="1" shrinkToFit="1"/>
    </xf>
    <xf numFmtId="41" fontId="34" fillId="47" borderId="105" xfId="43" applyFont="1" applyFill="1" applyBorder="1" applyAlignment="1">
      <alignment horizontal="right" vertical="center" wrapText="1"/>
    </xf>
    <xf numFmtId="41" fontId="34" fillId="47" borderId="106" xfId="43" applyFont="1" applyFill="1" applyBorder="1" applyAlignment="1">
      <alignment horizontal="right" vertical="center" wrapText="1"/>
    </xf>
    <xf numFmtId="41" fontId="34" fillId="47" borderId="106" xfId="46" applyFont="1" applyFill="1" applyBorder="1" applyAlignment="1">
      <alignment horizontal="right" vertical="center" wrapText="1"/>
    </xf>
    <xf numFmtId="9" fontId="34" fillId="47" borderId="106" xfId="42" applyFont="1" applyFill="1" applyBorder="1" applyAlignment="1">
      <alignment horizontal="right" vertical="center" wrapText="1"/>
    </xf>
    <xf numFmtId="178" fontId="34" fillId="47" borderId="106" xfId="47" applyNumberFormat="1" applyFont="1" applyFill="1" applyBorder="1" applyAlignment="1">
      <alignment horizontal="right" vertical="center" wrapText="1"/>
    </xf>
    <xf numFmtId="178" fontId="34" fillId="47" borderId="106" xfId="44" applyNumberFormat="1" applyFont="1" applyFill="1" applyBorder="1" applyAlignment="1">
      <alignment horizontal="right" vertical="center" wrapText="1"/>
    </xf>
    <xf numFmtId="9" fontId="34" fillId="47" borderId="106" xfId="45" applyFont="1" applyFill="1" applyBorder="1" applyAlignment="1">
      <alignment horizontal="right" vertical="center" wrapText="1"/>
    </xf>
    <xf numFmtId="179" fontId="34" fillId="47" borderId="107" xfId="43" applyNumberFormat="1" applyFont="1" applyFill="1" applyBorder="1" applyAlignment="1">
      <alignment horizontal="right" vertical="center" wrapText="1"/>
    </xf>
    <xf numFmtId="178" fontId="34" fillId="47" borderId="106" xfId="45" applyNumberFormat="1" applyFont="1" applyFill="1" applyBorder="1" applyAlignment="1">
      <alignment horizontal="right" vertical="center" wrapText="1"/>
    </xf>
    <xf numFmtId="178" fontId="34" fillId="47" borderId="106" xfId="43" applyNumberFormat="1" applyFont="1" applyFill="1" applyBorder="1" applyAlignment="1">
      <alignment horizontal="right" vertical="center" wrapText="1"/>
    </xf>
    <xf numFmtId="178" fontId="34" fillId="47" borderId="106" xfId="48" applyNumberFormat="1" applyFont="1" applyFill="1" applyBorder="1" applyAlignment="1">
      <alignment horizontal="right" vertical="center" wrapText="1"/>
    </xf>
    <xf numFmtId="0" fontId="34" fillId="0" borderId="108" xfId="0" applyFont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 shrinkToFit="1"/>
    </xf>
    <xf numFmtId="0" fontId="32" fillId="40" borderId="110" xfId="0" applyFont="1" applyFill="1" applyBorder="1" applyAlignment="1">
      <alignment horizontal="left" vertical="center"/>
    </xf>
    <xf numFmtId="0" fontId="32" fillId="40" borderId="101" xfId="0" applyFont="1" applyFill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4" xfId="0" applyFont="1" applyFill="1" applyBorder="1" applyAlignment="1">
      <alignment horizontal="center" vertical="center"/>
    </xf>
    <xf numFmtId="0" fontId="34" fillId="0" borderId="112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5" xfId="0" applyFont="1" applyFill="1" applyBorder="1" applyAlignment="1">
      <alignment horizontal="center" vertical="center"/>
    </xf>
    <xf numFmtId="0" fontId="32" fillId="40" borderId="87" xfId="0" applyFont="1" applyFill="1" applyBorder="1" applyAlignment="1">
      <alignment horizontal="center" vertical="center"/>
    </xf>
    <xf numFmtId="0" fontId="32" fillId="40" borderId="83" xfId="0" applyFont="1" applyFill="1" applyBorder="1" applyAlignment="1">
      <alignment horizontal="center" vertical="center" shrinkToFit="1"/>
    </xf>
    <xf numFmtId="0" fontId="36" fillId="37" borderId="82" xfId="0" applyFont="1" applyFill="1" applyBorder="1" applyAlignment="1">
      <alignment horizontal="center" vertical="center"/>
    </xf>
    <xf numFmtId="0" fontId="36" fillId="37" borderId="83" xfId="0" applyFont="1" applyFill="1" applyBorder="1" applyAlignment="1">
      <alignment horizontal="center" vertical="center"/>
    </xf>
    <xf numFmtId="0" fontId="36" fillId="37" borderId="83" xfId="0" applyFont="1" applyFill="1" applyBorder="1" applyAlignment="1">
      <alignment horizontal="center" vertical="center" shrinkToFit="1"/>
    </xf>
    <xf numFmtId="41" fontId="36" fillId="37" borderId="91" xfId="43" applyFont="1" applyFill="1" applyBorder="1" applyAlignment="1">
      <alignment horizontal="center" vertical="center" shrinkToFit="1"/>
    </xf>
    <xf numFmtId="41" fontId="36" fillId="37" borderId="92" xfId="43" applyFont="1" applyFill="1" applyBorder="1" applyAlignment="1">
      <alignment horizontal="right" vertical="center" shrinkToFit="1"/>
    </xf>
    <xf numFmtId="41" fontId="36" fillId="37" borderId="92" xfId="43" applyFont="1" applyFill="1" applyBorder="1" applyAlignment="1">
      <alignment horizontal="center" vertical="center" shrinkToFit="1"/>
    </xf>
    <xf numFmtId="41" fontId="36" fillId="37" borderId="92" xfId="46" applyFont="1" applyFill="1" applyBorder="1" applyAlignment="1">
      <alignment horizontal="right" vertical="center" shrinkToFit="1"/>
    </xf>
    <xf numFmtId="9" fontId="36" fillId="37" borderId="92" xfId="42" applyFont="1" applyFill="1" applyBorder="1" applyAlignment="1">
      <alignment horizontal="right" vertical="center" shrinkToFit="1"/>
    </xf>
    <xf numFmtId="178" fontId="36" fillId="37" borderId="92" xfId="47" applyNumberFormat="1" applyFont="1" applyFill="1" applyBorder="1" applyAlignment="1">
      <alignment horizontal="right" vertical="center" wrapText="1"/>
    </xf>
    <xf numFmtId="178" fontId="36" fillId="37" borderId="92" xfId="0" applyNumberFormat="1" applyFont="1" applyFill="1" applyBorder="1" applyAlignment="1">
      <alignment horizontal="right" vertical="center" shrinkToFit="1"/>
    </xf>
    <xf numFmtId="178" fontId="36" fillId="37" borderId="92" xfId="48" applyNumberFormat="1" applyFont="1" applyFill="1" applyBorder="1" applyAlignment="1">
      <alignment horizontal="right" vertical="center" wrapText="1"/>
    </xf>
    <xf numFmtId="9" fontId="36" fillId="37" borderId="92" xfId="45" applyFont="1" applyFill="1" applyBorder="1" applyAlignment="1">
      <alignment horizontal="right" vertical="center" shrinkToFit="1"/>
    </xf>
    <xf numFmtId="179" fontId="36" fillId="37" borderId="93" xfId="43" applyNumberFormat="1" applyFont="1" applyFill="1" applyBorder="1" applyAlignment="1">
      <alignment horizontal="right" vertical="center" shrinkToFit="1"/>
    </xf>
    <xf numFmtId="41" fontId="36" fillId="37" borderId="92" xfId="43" applyFont="1" applyFill="1" applyBorder="1" applyAlignment="1">
      <alignment horizontal="right" vertical="center" wrapText="1" shrinkToFit="1"/>
    </xf>
    <xf numFmtId="9" fontId="36" fillId="37" borderId="92" xfId="45" applyFont="1" applyFill="1" applyBorder="1" applyAlignment="1">
      <alignment horizontal="right" vertical="center" wrapText="1" shrinkToFit="1"/>
    </xf>
    <xf numFmtId="178" fontId="36" fillId="37" borderId="92" xfId="45" applyNumberFormat="1" applyFont="1" applyFill="1" applyBorder="1" applyAlignment="1">
      <alignment horizontal="right" vertical="center" wrapText="1" shrinkToFit="1"/>
    </xf>
    <xf numFmtId="178" fontId="36" fillId="37" borderId="92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49" borderId="112" xfId="0" applyFont="1" applyFill="1" applyBorder="1" applyAlignment="1">
      <alignment horizontal="center" vertical="center"/>
    </xf>
    <xf numFmtId="0" fontId="34" fillId="49" borderId="46" xfId="0" applyFont="1" applyFill="1" applyBorder="1" applyAlignment="1">
      <alignment horizontal="center" vertical="center" shrinkToFit="1"/>
    </xf>
    <xf numFmtId="41" fontId="34" fillId="49" borderId="48" xfId="43" applyFont="1" applyFill="1" applyBorder="1" applyAlignment="1">
      <alignment horizontal="right" vertical="center" wrapText="1"/>
    </xf>
    <xf numFmtId="41" fontId="34" fillId="49" borderId="49" xfId="43" applyFont="1" applyFill="1" applyBorder="1" applyAlignment="1">
      <alignment horizontal="right" vertical="center" wrapText="1"/>
    </xf>
    <xf numFmtId="41" fontId="34" fillId="49" borderId="49" xfId="46" applyFont="1" applyFill="1" applyBorder="1" applyAlignment="1">
      <alignment horizontal="right" vertical="center" wrapText="1"/>
    </xf>
    <xf numFmtId="9" fontId="34" fillId="49" borderId="49" xfId="42" applyFont="1" applyFill="1" applyBorder="1" applyAlignment="1">
      <alignment horizontal="right" vertical="center" wrapText="1"/>
    </xf>
    <xf numFmtId="178" fontId="34" fillId="49" borderId="49" xfId="44" applyNumberFormat="1" applyFont="1" applyFill="1" applyBorder="1" applyAlignment="1">
      <alignment horizontal="right" vertical="center" wrapText="1"/>
    </xf>
    <xf numFmtId="179" fontId="34" fillId="49" borderId="50" xfId="43" applyNumberFormat="1" applyFont="1" applyFill="1" applyBorder="1" applyAlignment="1">
      <alignment horizontal="right" vertical="center" wrapText="1"/>
    </xf>
    <xf numFmtId="9" fontId="34" fillId="49" borderId="49" xfId="45" applyFont="1" applyFill="1" applyBorder="1" applyAlignment="1">
      <alignment horizontal="right" vertical="center" wrapText="1"/>
    </xf>
    <xf numFmtId="178" fontId="34" fillId="49" borderId="49" xfId="45" applyNumberFormat="1" applyFont="1" applyFill="1" applyBorder="1" applyAlignment="1">
      <alignment horizontal="right" vertical="center" wrapText="1"/>
    </xf>
    <xf numFmtId="178" fontId="34" fillId="49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6" fillId="50" borderId="92" xfId="45" applyFont="1" applyFill="1" applyBorder="1" applyAlignment="1">
      <alignment horizontal="right" vertical="center" wrapText="1"/>
    </xf>
    <xf numFmtId="178" fontId="36" fillId="50" borderId="92" xfId="47" applyNumberFormat="1" applyFont="1" applyFill="1" applyBorder="1" applyAlignment="1">
      <alignment horizontal="right" vertical="center" wrapText="1"/>
    </xf>
    <xf numFmtId="179" fontId="36" fillId="50" borderId="93" xfId="43" applyNumberFormat="1" applyFont="1" applyFill="1" applyBorder="1" applyAlignment="1">
      <alignment horizontal="right" vertical="center" wrapText="1"/>
    </xf>
    <xf numFmtId="178" fontId="36" fillId="50" borderId="92" xfId="43" applyNumberFormat="1" applyFont="1" applyFill="1" applyBorder="1" applyAlignment="1">
      <alignment horizontal="right" vertical="center" wrapText="1"/>
    </xf>
    <xf numFmtId="41" fontId="36" fillId="50" borderId="92" xfId="46" applyFont="1" applyFill="1" applyBorder="1" applyAlignment="1">
      <alignment horizontal="right" vertical="center" wrapText="1"/>
    </xf>
    <xf numFmtId="178" fontId="36" fillId="50" borderId="92" xfId="44" applyNumberFormat="1" applyFont="1" applyFill="1" applyBorder="1" applyAlignment="1">
      <alignment horizontal="right" vertical="center" wrapText="1"/>
    </xf>
    <xf numFmtId="178" fontId="36" fillId="50" borderId="92" xfId="45" applyNumberFormat="1" applyFont="1" applyFill="1" applyBorder="1" applyAlignment="1">
      <alignment horizontal="right" vertical="center" wrapText="1"/>
    </xf>
    <xf numFmtId="41" fontId="36" fillId="50" borderId="91" xfId="43" applyFont="1" applyFill="1" applyBorder="1" applyAlignment="1">
      <alignment horizontal="right" vertical="center" wrapText="1"/>
    </xf>
    <xf numFmtId="41" fontId="36" fillId="50" borderId="92" xfId="43" applyFont="1" applyFill="1" applyBorder="1" applyAlignment="1">
      <alignment horizontal="right" vertical="center" wrapText="1"/>
    </xf>
    <xf numFmtId="41" fontId="36" fillId="50" borderId="113" xfId="43" applyFont="1" applyFill="1" applyBorder="1" applyAlignment="1">
      <alignment horizontal="right" vertical="center" wrapText="1"/>
    </xf>
    <xf numFmtId="41" fontId="36" fillId="50" borderId="114" xfId="46" applyFont="1" applyFill="1" applyBorder="1" applyAlignment="1">
      <alignment horizontal="right" vertical="center" wrapText="1"/>
    </xf>
    <xf numFmtId="41" fontId="36" fillId="50" borderId="115" xfId="43" applyFont="1" applyFill="1" applyBorder="1" applyAlignment="1">
      <alignment horizontal="right" vertical="center" wrapText="1"/>
    </xf>
    <xf numFmtId="41" fontId="36" fillId="50" borderId="116" xfId="43" applyFont="1" applyFill="1" applyBorder="1" applyAlignment="1">
      <alignment horizontal="right" vertical="center" wrapText="1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8" borderId="12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177" fontId="19" fillId="35" borderId="10" xfId="0" applyNumberFormat="1" applyFont="1" applyFill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right" vertical="center" wrapText="1"/>
    </xf>
    <xf numFmtId="176" fontId="22" fillId="0" borderId="12" xfId="0" applyNumberFormat="1" applyFont="1" applyBorder="1" applyAlignment="1">
      <alignment horizontal="right" vertical="center" wrapText="1"/>
    </xf>
    <xf numFmtId="49" fontId="22" fillId="36" borderId="12" xfId="0" applyNumberFormat="1" applyFont="1" applyFill="1" applyBorder="1" applyAlignment="1">
      <alignment horizontal="left" vertical="center" wrapText="1"/>
    </xf>
    <xf numFmtId="14" fontId="22" fillId="36" borderId="12" xfId="0" applyNumberFormat="1" applyFont="1" applyFill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14" fontId="22" fillId="0" borderId="12" xfId="0" applyNumberFormat="1" applyFont="1" applyBorder="1" applyAlignment="1">
      <alignment horizontal="center" vertical="center" wrapText="1"/>
    </xf>
    <xf numFmtId="49" fontId="22" fillId="0" borderId="12" xfId="0" applyNumberFormat="1" applyFont="1" applyBorder="1" applyAlignment="1">
      <alignment horizontal="center" vertical="center" wrapText="1"/>
    </xf>
    <xf numFmtId="176" fontId="22" fillId="36" borderId="12" xfId="0" applyNumberFormat="1" applyFont="1" applyFill="1" applyBorder="1" applyAlignment="1">
      <alignment horizontal="right" vertical="center" wrapText="1"/>
    </xf>
    <xf numFmtId="176" fontId="19" fillId="35" borderId="10" xfId="0" applyNumberFormat="1" applyFont="1" applyFill="1" applyBorder="1" applyAlignment="1">
      <alignment horizontal="right" vertical="center" wrapText="1"/>
    </xf>
    <xf numFmtId="49" fontId="22" fillId="0" borderId="12" xfId="0" applyNumberFormat="1" applyFont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right" vertical="center"/>
    </xf>
    <xf numFmtId="176" fontId="19" fillId="35" borderId="10" xfId="0" applyNumberFormat="1" applyFont="1" applyFill="1" applyBorder="1" applyAlignment="1">
      <alignment horizontal="right" vertical="center"/>
    </xf>
    <xf numFmtId="0" fontId="20" fillId="34" borderId="10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0" fillId="34" borderId="12" xfId="0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49" fontId="22" fillId="0" borderId="12" xfId="0" applyNumberFormat="1" applyFont="1" applyBorder="1" applyAlignment="1">
      <alignment horizontal="left" vertical="center" wrapText="1"/>
    </xf>
    <xf numFmtId="176" fontId="22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49" fontId="18" fillId="38" borderId="12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30" fillId="37" borderId="119" xfId="0" applyFont="1" applyFill="1" applyBorder="1" applyAlignment="1">
      <alignment horizontal="center" vertical="center" shrinkToFit="1"/>
    </xf>
    <xf numFmtId="41" fontId="36" fillId="50" borderId="120" xfId="43" applyFont="1" applyFill="1" applyBorder="1" applyAlignment="1">
      <alignment horizontal="right" vertical="center" wrapText="1"/>
    </xf>
    <xf numFmtId="41" fontId="34" fillId="43" borderId="121" xfId="43" applyFont="1" applyFill="1" applyBorder="1" applyAlignment="1">
      <alignment horizontal="right" vertical="center" wrapText="1"/>
    </xf>
    <xf numFmtId="41" fontId="32" fillId="40" borderId="122" xfId="43" applyFont="1" applyFill="1" applyBorder="1" applyAlignment="1">
      <alignment horizontal="right" vertical="center" shrinkToFit="1"/>
    </xf>
    <xf numFmtId="41" fontId="34" fillId="47" borderId="123" xfId="43" applyFont="1" applyFill="1" applyBorder="1" applyAlignment="1">
      <alignment horizontal="right" vertical="center" wrapText="1"/>
    </xf>
    <xf numFmtId="41" fontId="36" fillId="37" borderId="120" xfId="43" applyFont="1" applyFill="1" applyBorder="1" applyAlignment="1">
      <alignment horizontal="right" vertical="center" shrinkToFit="1"/>
    </xf>
    <xf numFmtId="41" fontId="32" fillId="48" borderId="67" xfId="43" applyFont="1" applyFill="1" applyBorder="1" applyAlignment="1">
      <alignment horizontal="right" vertical="center" shrinkToFit="1"/>
    </xf>
    <xf numFmtId="41" fontId="32" fillId="48" borderId="124" xfId="46" applyFont="1" applyFill="1" applyBorder="1" applyAlignment="1">
      <alignment horizontal="right" vertical="center" shrinkToFit="1"/>
    </xf>
    <xf numFmtId="0" fontId="30" fillId="0" borderId="0" xfId="0" applyFont="1" applyAlignment="1">
      <alignment vertical="center" wrapText="1"/>
    </xf>
    <xf numFmtId="0" fontId="34" fillId="0" borderId="98" xfId="0" applyFont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/>
    </xf>
    <xf numFmtId="0" fontId="37" fillId="37" borderId="37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41" fontId="34" fillId="43" borderId="72" xfId="43" applyFont="1" applyFill="1" applyBorder="1" applyAlignment="1">
      <alignment horizontal="right" vertical="center" wrapText="1"/>
    </xf>
    <xf numFmtId="41" fontId="34" fillId="43" borderId="34" xfId="43" applyFont="1" applyFill="1" applyBorder="1" applyAlignment="1">
      <alignment horizontal="right" vertical="center" wrapText="1"/>
    </xf>
    <xf numFmtId="9" fontId="34" fillId="43" borderId="34" xfId="45" applyFont="1" applyFill="1" applyBorder="1" applyAlignment="1">
      <alignment horizontal="right" vertical="center" wrapText="1"/>
    </xf>
    <xf numFmtId="178" fontId="34" fillId="43" borderId="34" xfId="45" applyNumberFormat="1" applyFont="1" applyFill="1" applyBorder="1" applyAlignment="1">
      <alignment horizontal="right" vertical="center" wrapText="1"/>
    </xf>
    <xf numFmtId="41" fontId="34" fillId="43" borderId="127" xfId="43" applyFont="1" applyFill="1" applyBorder="1" applyAlignment="1">
      <alignment horizontal="right" vertical="center" wrapText="1"/>
    </xf>
    <xf numFmtId="178" fontId="34" fillId="42" borderId="49" xfId="45" applyNumberFormat="1" applyFont="1" applyFill="1" applyBorder="1" applyAlignment="1">
      <alignment horizontal="right" vertical="center" wrapText="1"/>
    </xf>
    <xf numFmtId="9" fontId="34" fillId="42" borderId="49" xfId="45" applyFont="1" applyFill="1" applyBorder="1" applyAlignment="1">
      <alignment horizontal="right" vertical="center" wrapText="1"/>
    </xf>
    <xf numFmtId="178" fontId="34" fillId="42" borderId="49" xfId="44" applyNumberFormat="1" applyFont="1" applyFill="1" applyBorder="1" applyAlignment="1">
      <alignment horizontal="right" vertical="center" wrapText="1"/>
    </xf>
    <xf numFmtId="179" fontId="34" fillId="42" borderId="50" xfId="43" applyNumberFormat="1" applyFont="1" applyFill="1" applyBorder="1" applyAlignment="1">
      <alignment vertical="center" wrapText="1"/>
    </xf>
    <xf numFmtId="0" fontId="27" fillId="0" borderId="0" xfId="43" applyNumberFormat="1" applyFont="1" applyAlignment="1">
      <alignment vertical="center" wrapText="1"/>
    </xf>
    <xf numFmtId="49" fontId="18" fillId="34" borderId="11" xfId="0" applyNumberFormat="1" applyFont="1" applyFill="1" applyBorder="1" applyAlignment="1">
      <alignment horizontal="center" vertical="center"/>
    </xf>
    <xf numFmtId="41" fontId="34" fillId="0" borderId="0" xfId="43" applyFont="1" applyFill="1" applyBorder="1" applyAlignment="1">
      <alignment horizontal="right" vertical="center" wrapText="1"/>
    </xf>
    <xf numFmtId="9" fontId="32" fillId="0" borderId="0" xfId="45" applyFont="1" applyFill="1" applyBorder="1" applyAlignment="1">
      <alignment horizontal="right" vertical="center" wrapText="1"/>
    </xf>
    <xf numFmtId="41" fontId="30" fillId="0" borderId="0" xfId="43" applyFont="1" applyFill="1" applyBorder="1" applyAlignment="1">
      <alignment horizontal="center" vertical="center" wrapText="1" shrinkToFit="1"/>
    </xf>
    <xf numFmtId="41" fontId="30" fillId="0" borderId="0" xfId="45" applyNumberFormat="1" applyFont="1" applyFill="1" applyBorder="1" applyAlignment="1">
      <alignment horizontal="right" vertical="center" wrapText="1"/>
    </xf>
    <xf numFmtId="41" fontId="32" fillId="0" borderId="0" xfId="43" applyFont="1" applyFill="1" applyBorder="1" applyAlignment="1">
      <alignment horizontal="right" vertical="center" wrapText="1"/>
    </xf>
    <xf numFmtId="41" fontId="30" fillId="0" borderId="0" xfId="43" applyFont="1" applyFill="1" applyBorder="1" applyAlignment="1">
      <alignment horizontal="right" vertical="center" wrapText="1"/>
    </xf>
    <xf numFmtId="9" fontId="30" fillId="0" borderId="0" xfId="42" applyFont="1" applyFill="1" applyBorder="1" applyAlignment="1">
      <alignment horizontal="right" vertical="center" wrapText="1"/>
    </xf>
    <xf numFmtId="178" fontId="30" fillId="0" borderId="0" xfId="45" applyNumberFormat="1" applyFont="1" applyFill="1" applyBorder="1" applyAlignment="1">
      <alignment horizontal="center" vertical="center" wrapText="1" shrinkToFit="1"/>
    </xf>
    <xf numFmtId="178" fontId="34" fillId="0" borderId="0" xfId="45" applyNumberFormat="1" applyFont="1" applyFill="1" applyBorder="1" applyAlignment="1">
      <alignment horizontal="right" vertical="center" wrapText="1"/>
    </xf>
    <xf numFmtId="178" fontId="30" fillId="0" borderId="0" xfId="45" applyNumberFormat="1" applyFont="1" applyFill="1" applyBorder="1" applyAlignment="1">
      <alignment horizontal="right" vertical="center" wrapText="1"/>
    </xf>
    <xf numFmtId="178" fontId="32" fillId="0" borderId="0" xfId="45" applyNumberFormat="1" applyFont="1" applyFill="1" applyBorder="1" applyAlignment="1">
      <alignment horizontal="right" vertical="center" wrapText="1"/>
    </xf>
    <xf numFmtId="9" fontId="30" fillId="0" borderId="0" xfId="45" applyFont="1" applyFill="1" applyBorder="1" applyAlignment="1">
      <alignment horizontal="center" vertical="center" wrapText="1" shrinkToFit="1"/>
    </xf>
    <xf numFmtId="9" fontId="30" fillId="0" borderId="0" xfId="45" applyFont="1" applyFill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9" fontId="34" fillId="0" borderId="0" xfId="45" applyFont="1" applyFill="1" applyBorder="1" applyAlignment="1">
      <alignment horizontal="right" vertical="center" wrapText="1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2" fillId="40" borderId="89" xfId="44" applyFont="1" applyFill="1" applyBorder="1" applyAlignment="1">
      <alignment horizontal="center" vertical="center" wrapText="1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79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0" fontId="30" fillId="46" borderId="82" xfId="0" applyFont="1" applyFill="1" applyBorder="1" applyAlignment="1">
      <alignment horizontal="center" vertical="center" shrinkToFit="1"/>
    </xf>
    <xf numFmtId="0" fontId="30" fillId="46" borderId="83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2" fillId="40" borderId="75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0" fontId="30" fillId="47" borderId="125" xfId="0" applyFont="1" applyFill="1" applyBorder="1" applyAlignment="1">
      <alignment horizontal="center" vertical="center"/>
    </xf>
    <xf numFmtId="0" fontId="30" fillId="47" borderId="126" xfId="0" applyFont="1" applyFill="1" applyBorder="1" applyAlignment="1">
      <alignment horizontal="center" vertical="center"/>
    </xf>
    <xf numFmtId="0" fontId="30" fillId="39" borderId="89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79" xfId="0" applyFont="1" applyFill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0" fillId="45" borderId="82" xfId="0" applyFont="1" applyFill="1" applyBorder="1" applyAlignment="1">
      <alignment horizontal="center" vertical="center"/>
    </xf>
    <xf numFmtId="0" fontId="30" fillId="45" borderId="83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41" fontId="30" fillId="45" borderId="82" xfId="43" applyFont="1" applyFill="1" applyBorder="1" applyAlignment="1">
      <alignment horizontal="center" vertical="center" wrapText="1"/>
    </xf>
    <xf numFmtId="41" fontId="30" fillId="45" borderId="83" xfId="43" applyFont="1" applyFill="1" applyBorder="1" applyAlignment="1">
      <alignment horizontal="center" vertical="center" wrapText="1"/>
    </xf>
    <xf numFmtId="41" fontId="30" fillId="45" borderId="84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7" xfId="42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79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41" fontId="32" fillId="0" borderId="0" xfId="43" applyFont="1" applyFill="1" applyBorder="1" applyAlignment="1">
      <alignment horizontal="center" vertical="center" wrapText="1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0" fillId="50" borderId="82" xfId="0" applyFont="1" applyFill="1" applyBorder="1" applyAlignment="1">
      <alignment horizontal="center" vertical="center" shrinkToFit="1"/>
    </xf>
    <xf numFmtId="0" fontId="30" fillId="50" borderId="83" xfId="0" applyFont="1" applyFill="1" applyBorder="1" applyAlignment="1">
      <alignment horizontal="center" vertical="center" shrinkToFit="1"/>
    </xf>
    <xf numFmtId="0" fontId="30" fillId="50" borderId="30" xfId="0" applyFont="1" applyFill="1" applyBorder="1" applyAlignment="1">
      <alignment horizontal="center" vertical="center" shrinkToFit="1"/>
    </xf>
    <xf numFmtId="0" fontId="32" fillId="41" borderId="74" xfId="44" applyFont="1" applyFill="1" applyBorder="1" applyAlignment="1">
      <alignment horizontal="center" vertical="center" wrapText="1"/>
    </xf>
    <xf numFmtId="0" fontId="32" fillId="41" borderId="19" xfId="44" applyFont="1" applyFill="1" applyBorder="1" applyAlignment="1">
      <alignment horizontal="center" vertical="center" wrapText="1"/>
    </xf>
    <xf numFmtId="0" fontId="32" fillId="41" borderId="117" xfId="44" applyFont="1" applyFill="1" applyBorder="1" applyAlignment="1">
      <alignment horizontal="center" vertical="center" wrapText="1"/>
    </xf>
    <xf numFmtId="0" fontId="32" fillId="41" borderId="118" xfId="44" applyFont="1" applyFill="1" applyBorder="1" applyAlignment="1">
      <alignment horizontal="center" vertical="center" wrapText="1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center" vertical="center" wrapText="1"/>
    </xf>
    <xf numFmtId="49" fontId="18" fillId="34" borderId="15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4" borderId="14" xfId="0" applyNumberFormat="1" applyFont="1" applyFill="1" applyBorder="1" applyAlignment="1">
      <alignment horizontal="center" vertical="center" wrapText="1"/>
    </xf>
    <xf numFmtId="41" fontId="34" fillId="51" borderId="48" xfId="43" applyFont="1" applyFill="1" applyBorder="1" applyAlignment="1">
      <alignment horizontal="right" vertical="center" wrapText="1"/>
    </xf>
    <xf numFmtId="41" fontId="34" fillId="51" borderId="49" xfId="43" applyFont="1" applyFill="1" applyBorder="1" applyAlignment="1">
      <alignment horizontal="right" vertical="center" wrapText="1"/>
    </xf>
    <xf numFmtId="41" fontId="34" fillId="51" borderId="49" xfId="46" applyFont="1" applyFill="1" applyBorder="1" applyAlignment="1">
      <alignment horizontal="right" vertical="center" wrapText="1"/>
    </xf>
    <xf numFmtId="178" fontId="34" fillId="52" borderId="49" xfId="44" applyNumberFormat="1" applyFont="1" applyFill="1" applyBorder="1" applyAlignment="1">
      <alignment horizontal="right" vertical="center" wrapText="1"/>
    </xf>
    <xf numFmtId="41" fontId="34" fillId="52" borderId="49" xfId="43" applyFont="1" applyFill="1" applyBorder="1" applyAlignment="1">
      <alignment horizontal="right" vertical="center" wrapText="1"/>
    </xf>
    <xf numFmtId="178" fontId="34" fillId="52" borderId="49" xfId="45" applyNumberFormat="1" applyFont="1" applyFill="1" applyBorder="1" applyAlignment="1">
      <alignment horizontal="right" vertical="center" wrapText="1"/>
    </xf>
    <xf numFmtId="178" fontId="34" fillId="52" borderId="49" xfId="43" applyNumberFormat="1" applyFont="1" applyFill="1" applyBorder="1" applyAlignment="1">
      <alignment horizontal="right" vertical="center" wrapText="1"/>
    </xf>
    <xf numFmtId="9" fontId="34" fillId="53" borderId="49" xfId="42" applyFont="1" applyFill="1" applyBorder="1" applyAlignment="1">
      <alignment horizontal="right" vertical="center" wrapText="1"/>
    </xf>
    <xf numFmtId="9" fontId="34" fillId="53" borderId="49" xfId="45" applyFont="1" applyFill="1" applyBorder="1" applyAlignment="1">
      <alignment horizontal="right" vertical="center" wrapText="1"/>
    </xf>
    <xf numFmtId="179" fontId="34" fillId="53" borderId="50" xfId="43" applyNumberFormat="1" applyFont="1" applyFill="1" applyBorder="1" applyAlignment="1">
      <alignment horizontal="right" vertical="center" wrapText="1"/>
    </xf>
    <xf numFmtId="0" fontId="29" fillId="51" borderId="0" xfId="0" applyFont="1" applyFill="1">
      <alignment vertical="center"/>
    </xf>
    <xf numFmtId="0" fontId="29" fillId="52" borderId="0" xfId="0" applyFont="1" applyFill="1">
      <alignment vertical="center"/>
    </xf>
    <xf numFmtId="0" fontId="29" fillId="53" borderId="0" xfId="0" applyFont="1" applyFill="1">
      <alignment vertical="center"/>
    </xf>
    <xf numFmtId="0" fontId="30" fillId="54" borderId="89" xfId="0" applyFont="1" applyFill="1" applyBorder="1" applyAlignment="1">
      <alignment horizontal="center" vertical="center"/>
    </xf>
    <xf numFmtId="0" fontId="30" fillId="54" borderId="37" xfId="0" applyFont="1" applyFill="1" applyBorder="1" applyAlignment="1">
      <alignment horizontal="center" vertical="center"/>
    </xf>
    <xf numFmtId="0" fontId="30" fillId="54" borderId="79" xfId="0" applyFont="1" applyFill="1" applyBorder="1" applyAlignment="1">
      <alignment horizontal="center" vertical="center"/>
    </xf>
    <xf numFmtId="41" fontId="0" fillId="0" borderId="0" xfId="43" applyFont="1">
      <alignment vertical="center"/>
    </xf>
  </cellXfs>
  <cellStyles count="67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9" xr:uid="{63BC3AB7-8BAF-4D6F-96DE-FF6C345F66DB}"/>
    <cellStyle name="쉼표 [0] 2 12 3 7" xfId="47" xr:uid="{833DD370-B60C-4954-BF7D-D68F6803072C}"/>
    <cellStyle name="쉼표 [0] 2 12 3 7 2" xfId="51" xr:uid="{E19697B6-0FD3-4838-9480-00A4F3B8271D}"/>
    <cellStyle name="쉼표 [0] 2 12 3 7 2 2" xfId="57" xr:uid="{09851887-9D3F-48C2-A3B2-F90307AF0CD9}"/>
    <cellStyle name="쉼표 [0] 2 12 3 7 2 3" xfId="63" xr:uid="{BACB5FBC-1896-4902-B7D6-8A02E4D15279}"/>
    <cellStyle name="쉼표 [0] 2 12 3 7 3" xfId="54" xr:uid="{BC027CDA-85A4-4861-8A84-2395F0AF5862}"/>
    <cellStyle name="쉼표 [0] 2 12 3 7 3 2" xfId="66" xr:uid="{D8607491-16E2-4D6C-8230-4DB1F167BF5B}"/>
    <cellStyle name="쉼표 [0] 2 12 3 7 4" xfId="60" xr:uid="{196CC030-A068-4900-B19B-0103CB56CC81}"/>
    <cellStyle name="쉼표 [0] 2 2" xfId="55" xr:uid="{AE60391C-7EF8-499D-BEE8-9A1D007B01ED}"/>
    <cellStyle name="쉼표 [0] 2 3" xfId="61" xr:uid="{CEAF2896-D478-424F-8C90-3649F2965028}"/>
    <cellStyle name="쉼표 [0] 3" xfId="46" xr:uid="{BBD0D427-9767-4208-993D-C5ED4D2E4FC1}"/>
    <cellStyle name="쉼표 [0] 3 2" xfId="50" xr:uid="{BD530B05-9976-45A9-82DF-B665B036BBCD}"/>
    <cellStyle name="쉼표 [0] 3 2 2" xfId="56" xr:uid="{96FE13DD-5391-4FC2-99CA-4A1F05014E64}"/>
    <cellStyle name="쉼표 [0] 3 2 3" xfId="62" xr:uid="{C699C896-E175-4EAE-A4CC-B15DF2106940}"/>
    <cellStyle name="쉼표 [0] 3 3" xfId="53" xr:uid="{F6207B50-852A-4D05-9C5F-199DB0121FB2}"/>
    <cellStyle name="쉼표 [0] 3 3 2" xfId="65" xr:uid="{800CDE0B-85B6-49B7-85A6-262ABE44AB98}"/>
    <cellStyle name="쉼표 [0] 3 4" xfId="59" xr:uid="{C793FB53-5433-4B07-81E5-C49DA69017C3}"/>
    <cellStyle name="쉼표 [0] 4" xfId="52" xr:uid="{51428C49-8228-462B-968D-9327FB22B093}"/>
    <cellStyle name="쉼표 [0] 4 2" xfId="64" xr:uid="{16E91D29-B911-4965-BCFC-2C084D6745DB}"/>
    <cellStyle name="쉼표 [0] 5" xfId="58" xr:uid="{B9C02098-5C78-4451-B6D7-6FC95FDEE138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J112"/>
  <sheetViews>
    <sheetView showGridLines="0" zoomScaleNormal="100" workbookViewId="0">
      <selection sqref="A1:B37"/>
    </sheetView>
  </sheetViews>
  <sheetFormatPr defaultRowHeight="16.5" x14ac:dyDescent="0.3"/>
  <cols>
    <col min="1" max="1" width="12.875" bestFit="1" customWidth="1"/>
    <col min="2" max="2" width="13" bestFit="1" customWidth="1"/>
    <col min="9" max="9" width="11.25" bestFit="1" customWidth="1"/>
  </cols>
  <sheetData>
    <row r="1" spans="1:10" x14ac:dyDescent="0.3">
      <c r="A1" s="2" t="s">
        <v>1800</v>
      </c>
      <c r="B1" s="2" t="s">
        <v>1801</v>
      </c>
      <c r="E1" s="2" t="s">
        <v>3764</v>
      </c>
      <c r="F1" s="2" t="s">
        <v>3765</v>
      </c>
      <c r="I1" s="2" t="s">
        <v>3792</v>
      </c>
    </row>
    <row r="2" spans="1:10" x14ac:dyDescent="0.3">
      <c r="A2" s="3" t="s">
        <v>457</v>
      </c>
      <c r="B2" s="3" t="s">
        <v>398</v>
      </c>
      <c r="E2" s="3" t="s">
        <v>401</v>
      </c>
      <c r="F2" s="3" t="s">
        <v>3766</v>
      </c>
      <c r="I2" s="3" t="s">
        <v>3806</v>
      </c>
      <c r="J2" s="301" t="s">
        <v>3117</v>
      </c>
    </row>
    <row r="3" spans="1:10" x14ac:dyDescent="0.3">
      <c r="A3" s="3" t="s">
        <v>458</v>
      </c>
      <c r="B3" s="3" t="s">
        <v>401</v>
      </c>
      <c r="E3" s="3" t="s">
        <v>362</v>
      </c>
      <c r="F3" s="3" t="s">
        <v>3767</v>
      </c>
      <c r="I3" s="3" t="s">
        <v>3807</v>
      </c>
      <c r="J3" t="s">
        <v>3793</v>
      </c>
    </row>
    <row r="4" spans="1:10" x14ac:dyDescent="0.3">
      <c r="A4" s="3" t="s">
        <v>459</v>
      </c>
      <c r="B4" s="3" t="s">
        <v>438</v>
      </c>
      <c r="E4" s="3" t="s">
        <v>395</v>
      </c>
      <c r="F4" s="3" t="s">
        <v>3767</v>
      </c>
      <c r="I4" s="3" t="s">
        <v>476</v>
      </c>
      <c r="J4" t="s">
        <v>3793</v>
      </c>
    </row>
    <row r="5" spans="1:10" x14ac:dyDescent="0.3">
      <c r="A5" s="3" t="s">
        <v>460</v>
      </c>
      <c r="B5" s="3" t="s">
        <v>441</v>
      </c>
      <c r="E5" s="3" t="s">
        <v>359</v>
      </c>
      <c r="F5" s="3" t="s">
        <v>3767</v>
      </c>
      <c r="I5" s="3" t="s">
        <v>462</v>
      </c>
      <c r="J5" t="s">
        <v>3793</v>
      </c>
    </row>
    <row r="6" spans="1:10" x14ac:dyDescent="0.3">
      <c r="A6" s="3" t="s">
        <v>461</v>
      </c>
      <c r="B6" s="3" t="s">
        <v>420</v>
      </c>
      <c r="E6" s="3" t="s">
        <v>448</v>
      </c>
      <c r="F6" s="3" t="s">
        <v>3768</v>
      </c>
      <c r="I6" s="3" t="s">
        <v>1667</v>
      </c>
      <c r="J6" t="s">
        <v>3793</v>
      </c>
    </row>
    <row r="7" spans="1:10" x14ac:dyDescent="0.3">
      <c r="A7" s="3" t="s">
        <v>462</v>
      </c>
      <c r="B7" s="3" t="s">
        <v>423</v>
      </c>
      <c r="E7" s="3" t="s">
        <v>112</v>
      </c>
      <c r="F7" s="3" t="s">
        <v>3768</v>
      </c>
      <c r="I7" s="3" t="s">
        <v>3804</v>
      </c>
      <c r="J7" t="s">
        <v>3793</v>
      </c>
    </row>
    <row r="8" spans="1:10" x14ac:dyDescent="0.3">
      <c r="A8" s="3" t="s">
        <v>463</v>
      </c>
      <c r="B8" s="3" t="s">
        <v>428</v>
      </c>
      <c r="E8" s="3" t="s">
        <v>438</v>
      </c>
      <c r="F8" s="3" t="s">
        <v>3769</v>
      </c>
      <c r="I8" s="3" t="s">
        <v>3791</v>
      </c>
      <c r="J8" t="s">
        <v>3793</v>
      </c>
    </row>
    <row r="9" spans="1:10" x14ac:dyDescent="0.3">
      <c r="A9" s="3" t="s">
        <v>464</v>
      </c>
      <c r="B9" s="3" t="s">
        <v>392</v>
      </c>
      <c r="E9" s="3" t="s">
        <v>441</v>
      </c>
      <c r="F9" s="3" t="s">
        <v>3769</v>
      </c>
      <c r="I9" s="3" t="s">
        <v>3805</v>
      </c>
      <c r="J9" t="s">
        <v>3793</v>
      </c>
    </row>
    <row r="10" spans="1:10" x14ac:dyDescent="0.3">
      <c r="A10" s="3" t="s">
        <v>465</v>
      </c>
      <c r="B10" s="3" t="s">
        <v>359</v>
      </c>
      <c r="E10" s="3" t="s">
        <v>423</v>
      </c>
      <c r="F10" s="3" t="s">
        <v>3769</v>
      </c>
      <c r="I10" s="3" t="s">
        <v>3811</v>
      </c>
      <c r="J10" t="s">
        <v>3793</v>
      </c>
    </row>
    <row r="11" spans="1:10" x14ac:dyDescent="0.3">
      <c r="A11" s="3" t="s">
        <v>466</v>
      </c>
      <c r="B11" s="3" t="s">
        <v>418</v>
      </c>
      <c r="E11" s="3" t="s">
        <v>369</v>
      </c>
      <c r="F11" s="3" t="s">
        <v>3770</v>
      </c>
      <c r="I11" s="3" t="s">
        <v>3810</v>
      </c>
      <c r="J11" t="s">
        <v>3793</v>
      </c>
    </row>
    <row r="12" spans="1:10" x14ac:dyDescent="0.3">
      <c r="A12" s="3" t="s">
        <v>467</v>
      </c>
      <c r="B12" s="3" t="s">
        <v>412</v>
      </c>
      <c r="E12" s="3" t="s">
        <v>418</v>
      </c>
      <c r="F12" s="3" t="s">
        <v>3769</v>
      </c>
      <c r="I12" s="3" t="s">
        <v>3803</v>
      </c>
      <c r="J12" t="s">
        <v>3793</v>
      </c>
    </row>
    <row r="13" spans="1:10" x14ac:dyDescent="0.3">
      <c r="A13" s="3" t="s">
        <v>468</v>
      </c>
      <c r="B13" s="3" t="s">
        <v>410</v>
      </c>
      <c r="E13" s="3" t="s">
        <v>412</v>
      </c>
      <c r="F13" s="3" t="s">
        <v>3769</v>
      </c>
      <c r="I13" s="3" t="s">
        <v>3809</v>
      </c>
      <c r="J13" t="s">
        <v>3793</v>
      </c>
    </row>
    <row r="14" spans="1:10" x14ac:dyDescent="0.3">
      <c r="A14" s="3" t="s">
        <v>469</v>
      </c>
      <c r="B14" s="3" t="s">
        <v>406</v>
      </c>
      <c r="E14" s="3" t="s">
        <v>356</v>
      </c>
      <c r="F14" s="3" t="s">
        <v>3771</v>
      </c>
      <c r="I14" s="3" t="s">
        <v>3808</v>
      </c>
      <c r="J14" t="s">
        <v>3117</v>
      </c>
    </row>
    <row r="15" spans="1:10" x14ac:dyDescent="0.3">
      <c r="A15" s="3" t="s">
        <v>470</v>
      </c>
      <c r="B15" s="3" t="s">
        <v>451</v>
      </c>
      <c r="E15" s="3" t="s">
        <v>385</v>
      </c>
      <c r="F15" s="3" t="s">
        <v>3771</v>
      </c>
      <c r="I15" s="3" t="s">
        <v>3794</v>
      </c>
      <c r="J15" t="s">
        <v>3793</v>
      </c>
    </row>
    <row r="16" spans="1:10" x14ac:dyDescent="0.3">
      <c r="A16" s="3" t="s">
        <v>471</v>
      </c>
      <c r="B16" s="3" t="s">
        <v>454</v>
      </c>
      <c r="E16" s="3" t="s">
        <v>200</v>
      </c>
      <c r="F16" s="3" t="s">
        <v>3766</v>
      </c>
    </row>
    <row r="17" spans="1:6" x14ac:dyDescent="0.3">
      <c r="A17" s="3" t="s">
        <v>472</v>
      </c>
      <c r="B17" s="3" t="s">
        <v>381</v>
      </c>
      <c r="E17" s="3" t="s">
        <v>210</v>
      </c>
      <c r="F17" s="3" t="s">
        <v>3766</v>
      </c>
    </row>
    <row r="18" spans="1:6" x14ac:dyDescent="0.3">
      <c r="A18" s="3" t="s">
        <v>473</v>
      </c>
      <c r="B18" s="3" t="s">
        <v>356</v>
      </c>
      <c r="E18" s="3" t="s">
        <v>345</v>
      </c>
      <c r="F18" s="3" t="s">
        <v>3767</v>
      </c>
    </row>
    <row r="19" spans="1:6" x14ac:dyDescent="0.3">
      <c r="A19" s="3" t="s">
        <v>474</v>
      </c>
      <c r="B19" s="3" t="s">
        <v>390</v>
      </c>
      <c r="E19" s="3" t="s">
        <v>209</v>
      </c>
      <c r="F19" s="3" t="s">
        <v>3772</v>
      </c>
    </row>
    <row r="20" spans="1:6" x14ac:dyDescent="0.3">
      <c r="A20" s="3" t="s">
        <v>475</v>
      </c>
      <c r="B20" s="3" t="s">
        <v>403</v>
      </c>
      <c r="E20" s="3" t="s">
        <v>87</v>
      </c>
      <c r="F20" s="3" t="s">
        <v>3773</v>
      </c>
    </row>
    <row r="21" spans="1:6" x14ac:dyDescent="0.3">
      <c r="A21" s="3" t="s">
        <v>476</v>
      </c>
      <c r="B21" s="3" t="s">
        <v>433</v>
      </c>
      <c r="E21" s="3" t="s">
        <v>88</v>
      </c>
      <c r="F21" s="3" t="s">
        <v>3773</v>
      </c>
    </row>
    <row r="22" spans="1:6" x14ac:dyDescent="0.3">
      <c r="A22" s="3" t="s">
        <v>477</v>
      </c>
      <c r="B22" s="3" t="s">
        <v>430</v>
      </c>
      <c r="E22" s="3" t="s">
        <v>75</v>
      </c>
      <c r="F22" s="3" t="s">
        <v>3773</v>
      </c>
    </row>
    <row r="23" spans="1:6" x14ac:dyDescent="0.3">
      <c r="A23" s="3" t="s">
        <v>478</v>
      </c>
      <c r="B23" s="3" t="s">
        <v>415</v>
      </c>
      <c r="E23" s="3" t="s">
        <v>218</v>
      </c>
      <c r="F23" s="3" t="s">
        <v>3771</v>
      </c>
    </row>
    <row r="24" spans="1:6" x14ac:dyDescent="0.3">
      <c r="A24" s="3" t="s">
        <v>479</v>
      </c>
      <c r="B24" s="3" t="s">
        <v>408</v>
      </c>
      <c r="E24" s="3" t="s">
        <v>217</v>
      </c>
      <c r="F24" s="3" t="s">
        <v>3771</v>
      </c>
    </row>
    <row r="25" spans="1:6" x14ac:dyDescent="0.3">
      <c r="A25" s="3" t="s">
        <v>480</v>
      </c>
      <c r="B25" s="3" t="s">
        <v>385</v>
      </c>
      <c r="E25" s="3" t="s">
        <v>230</v>
      </c>
      <c r="F25" s="3" t="s">
        <v>3772</v>
      </c>
    </row>
    <row r="26" spans="1:6" x14ac:dyDescent="0.3">
      <c r="A26" s="3" t="s">
        <v>481</v>
      </c>
      <c r="B26" s="3" t="s">
        <v>448</v>
      </c>
      <c r="E26" s="3" t="s">
        <v>215</v>
      </c>
      <c r="F26" s="3" t="s">
        <v>3766</v>
      </c>
    </row>
    <row r="27" spans="1:6" x14ac:dyDescent="0.3">
      <c r="A27" s="3" t="s">
        <v>482</v>
      </c>
      <c r="B27" s="3" t="s">
        <v>456</v>
      </c>
      <c r="E27" s="3" t="s">
        <v>245</v>
      </c>
      <c r="F27" s="3" t="s">
        <v>3766</v>
      </c>
    </row>
    <row r="28" spans="1:6" x14ac:dyDescent="0.3">
      <c r="A28" s="3" t="s">
        <v>483</v>
      </c>
      <c r="B28" s="3" t="s">
        <v>365</v>
      </c>
      <c r="E28" s="3" t="s">
        <v>331</v>
      </c>
      <c r="F28" s="3" t="s">
        <v>3774</v>
      </c>
    </row>
    <row r="29" spans="1:6" x14ac:dyDescent="0.3">
      <c r="A29" s="3" t="s">
        <v>484</v>
      </c>
      <c r="B29" s="3" t="s">
        <v>383</v>
      </c>
      <c r="E29" s="3" t="s">
        <v>347</v>
      </c>
      <c r="F29" s="3" t="s">
        <v>3767</v>
      </c>
    </row>
    <row r="30" spans="1:6" x14ac:dyDescent="0.3">
      <c r="A30" s="3" t="s">
        <v>485</v>
      </c>
      <c r="B30" s="3" t="s">
        <v>362</v>
      </c>
      <c r="E30" s="3" t="s">
        <v>183</v>
      </c>
      <c r="F30" s="3" t="s">
        <v>3767</v>
      </c>
    </row>
    <row r="31" spans="1:6" x14ac:dyDescent="0.3">
      <c r="A31" s="3" t="s">
        <v>486</v>
      </c>
      <c r="B31" s="3" t="s">
        <v>369</v>
      </c>
      <c r="E31" s="3" t="s">
        <v>189</v>
      </c>
      <c r="F31" s="3" t="s">
        <v>3767</v>
      </c>
    </row>
    <row r="32" spans="1:6" x14ac:dyDescent="0.3">
      <c r="A32" s="3" t="s">
        <v>487</v>
      </c>
      <c r="B32" s="3" t="s">
        <v>354</v>
      </c>
      <c r="E32" s="3" t="s">
        <v>330</v>
      </c>
      <c r="F32" s="3" t="s">
        <v>3767</v>
      </c>
    </row>
    <row r="33" spans="1:6" x14ac:dyDescent="0.3">
      <c r="A33" s="3" t="s">
        <v>488</v>
      </c>
      <c r="B33" s="3" t="s">
        <v>395</v>
      </c>
      <c r="E33" s="3" t="s">
        <v>348</v>
      </c>
      <c r="F33" s="3" t="s">
        <v>3767</v>
      </c>
    </row>
    <row r="34" spans="1:6" x14ac:dyDescent="0.3">
      <c r="A34" s="3" t="s">
        <v>489</v>
      </c>
      <c r="B34" s="3" t="s">
        <v>426</v>
      </c>
      <c r="E34" s="3" t="s">
        <v>344</v>
      </c>
      <c r="F34" s="3" t="s">
        <v>3767</v>
      </c>
    </row>
    <row r="35" spans="1:6" x14ac:dyDescent="0.3">
      <c r="A35" s="3" t="s">
        <v>490</v>
      </c>
      <c r="B35" s="3" t="s">
        <v>373</v>
      </c>
      <c r="E35" s="3" t="s">
        <v>343</v>
      </c>
      <c r="F35" s="3" t="s">
        <v>3767</v>
      </c>
    </row>
    <row r="36" spans="1:6" x14ac:dyDescent="0.3">
      <c r="A36" s="3" t="s">
        <v>491</v>
      </c>
      <c r="B36" s="3" t="s">
        <v>378</v>
      </c>
      <c r="E36" s="3" t="s">
        <v>65</v>
      </c>
      <c r="F36" s="3" t="s">
        <v>3775</v>
      </c>
    </row>
    <row r="37" spans="1:6" x14ac:dyDescent="0.3">
      <c r="A37" s="3" t="s">
        <v>3568</v>
      </c>
      <c r="B37" s="3" t="s">
        <v>3569</v>
      </c>
      <c r="E37" s="3" t="s">
        <v>137</v>
      </c>
      <c r="F37" s="3" t="s">
        <v>3772</v>
      </c>
    </row>
    <row r="38" spans="1:6" x14ac:dyDescent="0.3">
      <c r="E38" s="3" t="s">
        <v>140</v>
      </c>
      <c r="F38" s="3" t="s">
        <v>3772</v>
      </c>
    </row>
    <row r="39" spans="1:6" x14ac:dyDescent="0.3">
      <c r="E39" s="3" t="s">
        <v>138</v>
      </c>
      <c r="F39" s="3" t="s">
        <v>3770</v>
      </c>
    </row>
    <row r="40" spans="1:6" x14ac:dyDescent="0.3">
      <c r="E40" s="3" t="s">
        <v>136</v>
      </c>
      <c r="F40" s="3" t="s">
        <v>3770</v>
      </c>
    </row>
    <row r="41" spans="1:6" x14ac:dyDescent="0.3">
      <c r="E41" s="3" t="s">
        <v>158</v>
      </c>
      <c r="F41" s="3" t="s">
        <v>3770</v>
      </c>
    </row>
    <row r="42" spans="1:6" x14ac:dyDescent="0.3">
      <c r="E42" s="3" t="s">
        <v>128</v>
      </c>
      <c r="F42" s="3" t="s">
        <v>3772</v>
      </c>
    </row>
    <row r="43" spans="1:6" x14ac:dyDescent="0.3">
      <c r="E43" s="3" t="s">
        <v>126</v>
      </c>
      <c r="F43" s="3" t="s">
        <v>3766</v>
      </c>
    </row>
    <row r="44" spans="1:6" x14ac:dyDescent="0.3">
      <c r="E44" s="3" t="s">
        <v>226</v>
      </c>
      <c r="F44" s="3" t="s">
        <v>3771</v>
      </c>
    </row>
    <row r="45" spans="1:6" x14ac:dyDescent="0.3">
      <c r="E45" s="3" t="s">
        <v>3182</v>
      </c>
      <c r="F45" s="3" t="s">
        <v>3771</v>
      </c>
    </row>
    <row r="46" spans="1:6" x14ac:dyDescent="0.3">
      <c r="E46" s="3" t="s">
        <v>228</v>
      </c>
      <c r="F46" s="3" t="s">
        <v>3775</v>
      </c>
    </row>
    <row r="47" spans="1:6" x14ac:dyDescent="0.3">
      <c r="E47" s="3" t="s">
        <v>390</v>
      </c>
      <c r="F47" s="3" t="s">
        <v>3771</v>
      </c>
    </row>
    <row r="48" spans="1:6" x14ac:dyDescent="0.3">
      <c r="E48" s="3" t="s">
        <v>262</v>
      </c>
      <c r="F48" s="3" t="s">
        <v>3772</v>
      </c>
    </row>
    <row r="49" spans="5:6" x14ac:dyDescent="0.3">
      <c r="E49" s="3" t="s">
        <v>3206</v>
      </c>
      <c r="F49" s="3" t="s">
        <v>3774</v>
      </c>
    </row>
    <row r="50" spans="5:6" x14ac:dyDescent="0.3">
      <c r="E50" s="3" t="s">
        <v>3776</v>
      </c>
      <c r="F50" s="3" t="s">
        <v>3775</v>
      </c>
    </row>
    <row r="51" spans="5:6" x14ac:dyDescent="0.3">
      <c r="E51" s="3" t="s">
        <v>3777</v>
      </c>
      <c r="F51" s="3" t="s">
        <v>3775</v>
      </c>
    </row>
    <row r="52" spans="5:6" x14ac:dyDescent="0.3">
      <c r="E52" s="3" t="s">
        <v>341</v>
      </c>
      <c r="F52" s="3" t="s">
        <v>3775</v>
      </c>
    </row>
    <row r="53" spans="5:6" x14ac:dyDescent="0.3">
      <c r="E53" s="3" t="s">
        <v>327</v>
      </c>
      <c r="F53" s="3" t="s">
        <v>3767</v>
      </c>
    </row>
    <row r="54" spans="5:6" x14ac:dyDescent="0.3">
      <c r="E54" s="3" t="s">
        <v>3340</v>
      </c>
      <c r="F54" s="3" t="s">
        <v>3775</v>
      </c>
    </row>
    <row r="55" spans="5:6" x14ac:dyDescent="0.3">
      <c r="E55" s="3" t="s">
        <v>333</v>
      </c>
      <c r="F55" s="3" t="s">
        <v>3767</v>
      </c>
    </row>
    <row r="56" spans="5:6" x14ac:dyDescent="0.3">
      <c r="E56" s="3" t="s">
        <v>3159</v>
      </c>
      <c r="F56" s="3" t="s">
        <v>3772</v>
      </c>
    </row>
    <row r="57" spans="5:6" x14ac:dyDescent="0.3">
      <c r="E57" s="3" t="s">
        <v>3207</v>
      </c>
      <c r="F57" s="3" t="s">
        <v>3770</v>
      </c>
    </row>
    <row r="58" spans="5:6" x14ac:dyDescent="0.3">
      <c r="E58" s="3" t="s">
        <v>163</v>
      </c>
      <c r="F58" s="3" t="s">
        <v>3769</v>
      </c>
    </row>
    <row r="59" spans="5:6" x14ac:dyDescent="0.3">
      <c r="E59" s="3" t="s">
        <v>3155</v>
      </c>
      <c r="F59" s="3" t="s">
        <v>3772</v>
      </c>
    </row>
    <row r="60" spans="5:6" x14ac:dyDescent="0.3">
      <c r="E60" s="3" t="s">
        <v>338</v>
      </c>
      <c r="F60" s="3" t="s">
        <v>3774</v>
      </c>
    </row>
    <row r="61" spans="5:6" x14ac:dyDescent="0.3">
      <c r="E61" s="3" t="s">
        <v>80</v>
      </c>
      <c r="F61" s="3" t="s">
        <v>3773</v>
      </c>
    </row>
    <row r="62" spans="5:6" x14ac:dyDescent="0.3">
      <c r="E62" s="3" t="s">
        <v>103</v>
      </c>
      <c r="F62" s="3" t="s">
        <v>3773</v>
      </c>
    </row>
    <row r="63" spans="5:6" x14ac:dyDescent="0.3">
      <c r="E63" s="3" t="s">
        <v>124</v>
      </c>
      <c r="F63" s="3" t="s">
        <v>3768</v>
      </c>
    </row>
    <row r="64" spans="5:6" x14ac:dyDescent="0.3">
      <c r="E64" s="3" t="s">
        <v>167</v>
      </c>
      <c r="F64" s="3" t="s">
        <v>3778</v>
      </c>
    </row>
    <row r="65" spans="5:6" x14ac:dyDescent="0.3">
      <c r="E65" s="3" t="s">
        <v>165</v>
      </c>
      <c r="F65" s="3" t="s">
        <v>3778</v>
      </c>
    </row>
    <row r="66" spans="5:6" x14ac:dyDescent="0.3">
      <c r="E66" s="3" t="s">
        <v>169</v>
      </c>
      <c r="F66" s="3" t="s">
        <v>3778</v>
      </c>
    </row>
    <row r="67" spans="5:6" x14ac:dyDescent="0.3">
      <c r="E67" s="3" t="s">
        <v>160</v>
      </c>
      <c r="F67" s="3" t="s">
        <v>3769</v>
      </c>
    </row>
    <row r="68" spans="5:6" x14ac:dyDescent="0.3">
      <c r="E68" s="3" t="s">
        <v>173</v>
      </c>
      <c r="F68" s="3" t="s">
        <v>3769</v>
      </c>
    </row>
    <row r="69" spans="5:6" x14ac:dyDescent="0.3">
      <c r="E69" s="3" t="s">
        <v>176</v>
      </c>
      <c r="F69" s="3" t="s">
        <v>3769</v>
      </c>
    </row>
    <row r="70" spans="5:6" x14ac:dyDescent="0.3">
      <c r="E70" s="3" t="s">
        <v>239</v>
      </c>
      <c r="F70" s="3" t="s">
        <v>3771</v>
      </c>
    </row>
    <row r="71" spans="5:6" x14ac:dyDescent="0.3">
      <c r="E71" s="3" t="s">
        <v>232</v>
      </c>
      <c r="F71" s="3" t="s">
        <v>3769</v>
      </c>
    </row>
    <row r="72" spans="5:6" x14ac:dyDescent="0.3">
      <c r="E72" s="3" t="s">
        <v>235</v>
      </c>
      <c r="F72" s="3" t="s">
        <v>3771</v>
      </c>
    </row>
    <row r="73" spans="5:6" x14ac:dyDescent="0.3">
      <c r="E73" s="3" t="s">
        <v>253</v>
      </c>
      <c r="F73" s="3" t="s">
        <v>3775</v>
      </c>
    </row>
    <row r="74" spans="5:6" x14ac:dyDescent="0.3">
      <c r="E74" s="3" t="s">
        <v>260</v>
      </c>
      <c r="F74" s="3" t="s">
        <v>3769</v>
      </c>
    </row>
    <row r="75" spans="5:6" x14ac:dyDescent="0.3">
      <c r="E75" s="3" t="s">
        <v>307</v>
      </c>
      <c r="F75" s="3" t="s">
        <v>3766</v>
      </c>
    </row>
    <row r="76" spans="5:6" x14ac:dyDescent="0.3">
      <c r="E76" s="3" t="s">
        <v>301</v>
      </c>
      <c r="F76" s="3" t="s">
        <v>3766</v>
      </c>
    </row>
    <row r="77" spans="5:6" x14ac:dyDescent="0.3">
      <c r="E77" s="3" t="s">
        <v>296</v>
      </c>
      <c r="F77" s="3" t="s">
        <v>3775</v>
      </c>
    </row>
    <row r="78" spans="5:6" x14ac:dyDescent="0.3">
      <c r="E78" s="3" t="s">
        <v>297</v>
      </c>
      <c r="F78" s="3" t="s">
        <v>3775</v>
      </c>
    </row>
    <row r="79" spans="5:6" x14ac:dyDescent="0.3">
      <c r="E79" s="3" t="s">
        <v>278</v>
      </c>
      <c r="F79" s="3" t="s">
        <v>3775</v>
      </c>
    </row>
    <row r="80" spans="5:6" x14ac:dyDescent="0.3">
      <c r="E80" s="3" t="s">
        <v>3226</v>
      </c>
      <c r="F80" s="3" t="s">
        <v>3779</v>
      </c>
    </row>
    <row r="81" spans="5:6" x14ac:dyDescent="0.3">
      <c r="E81" s="3" t="s">
        <v>3211</v>
      </c>
      <c r="F81" s="3" t="s">
        <v>3779</v>
      </c>
    </row>
    <row r="82" spans="5:6" x14ac:dyDescent="0.3">
      <c r="E82" s="3" t="s">
        <v>3218</v>
      </c>
      <c r="F82" s="3" t="s">
        <v>3779</v>
      </c>
    </row>
    <row r="83" spans="5:6" x14ac:dyDescent="0.3">
      <c r="E83" s="3" t="s">
        <v>3222</v>
      </c>
      <c r="F83" s="3" t="s">
        <v>3779</v>
      </c>
    </row>
    <row r="84" spans="5:6" x14ac:dyDescent="0.3">
      <c r="E84" s="3" t="s">
        <v>378</v>
      </c>
      <c r="F84" s="3" t="s">
        <v>3771</v>
      </c>
    </row>
    <row r="85" spans="5:6" x14ac:dyDescent="0.3">
      <c r="E85" s="3" t="s">
        <v>3234</v>
      </c>
      <c r="F85" s="3" t="s">
        <v>3779</v>
      </c>
    </row>
    <row r="86" spans="5:6" x14ac:dyDescent="0.3">
      <c r="E86" s="3" t="s">
        <v>3236</v>
      </c>
      <c r="F86" s="3" t="s">
        <v>3779</v>
      </c>
    </row>
    <row r="87" spans="5:6" x14ac:dyDescent="0.3">
      <c r="E87" s="3" t="s">
        <v>3233</v>
      </c>
      <c r="F87" s="3" t="s">
        <v>3779</v>
      </c>
    </row>
    <row r="88" spans="5:6" x14ac:dyDescent="0.3">
      <c r="E88" s="3" t="s">
        <v>304</v>
      </c>
      <c r="F88" s="3" t="s">
        <v>3774</v>
      </c>
    </row>
    <row r="89" spans="5:6" x14ac:dyDescent="0.3">
      <c r="E89" s="3" t="s">
        <v>3393</v>
      </c>
      <c r="F89" s="3" t="s">
        <v>3774</v>
      </c>
    </row>
    <row r="90" spans="5:6" x14ac:dyDescent="0.3">
      <c r="E90" s="3" t="s">
        <v>300</v>
      </c>
      <c r="F90" s="3" t="s">
        <v>3774</v>
      </c>
    </row>
    <row r="91" spans="5:6" x14ac:dyDescent="0.3">
      <c r="E91" s="3" t="s">
        <v>3215</v>
      </c>
      <c r="F91" s="3" t="s">
        <v>3779</v>
      </c>
    </row>
    <row r="92" spans="5:6" x14ac:dyDescent="0.3">
      <c r="E92" s="3" t="s">
        <v>3214</v>
      </c>
      <c r="F92" s="3" t="s">
        <v>3779</v>
      </c>
    </row>
    <row r="93" spans="5:6" x14ac:dyDescent="0.3">
      <c r="E93" s="3" t="s">
        <v>277</v>
      </c>
      <c r="F93" s="3" t="s">
        <v>3775</v>
      </c>
    </row>
    <row r="94" spans="5:6" x14ac:dyDescent="0.3">
      <c r="E94" s="3" t="s">
        <v>3220</v>
      </c>
      <c r="F94" s="3" t="s">
        <v>3779</v>
      </c>
    </row>
    <row r="95" spans="5:6" x14ac:dyDescent="0.3">
      <c r="E95" s="3" t="s">
        <v>3212</v>
      </c>
      <c r="F95" s="3" t="s">
        <v>3779</v>
      </c>
    </row>
    <row r="96" spans="5:6" x14ac:dyDescent="0.3">
      <c r="E96" s="3" t="s">
        <v>3663</v>
      </c>
      <c r="F96" s="3" t="s">
        <v>3779</v>
      </c>
    </row>
    <row r="97" spans="5:6" x14ac:dyDescent="0.3">
      <c r="E97" s="3" t="s">
        <v>373</v>
      </c>
      <c r="F97" s="3" t="s">
        <v>3771</v>
      </c>
    </row>
    <row r="98" spans="5:6" x14ac:dyDescent="0.3">
      <c r="E98" s="3" t="s">
        <v>3780</v>
      </c>
      <c r="F98" s="3" t="s">
        <v>3774</v>
      </c>
    </row>
    <row r="99" spans="5:6" x14ac:dyDescent="0.3">
      <c r="E99" s="3" t="s">
        <v>352</v>
      </c>
      <c r="F99" s="3" t="s">
        <v>3774</v>
      </c>
    </row>
    <row r="100" spans="5:6" x14ac:dyDescent="0.3">
      <c r="E100" s="3" t="s">
        <v>3369</v>
      </c>
      <c r="F100" s="3" t="s">
        <v>3767</v>
      </c>
    </row>
    <row r="101" spans="5:6" x14ac:dyDescent="0.3">
      <c r="E101" s="3" t="s">
        <v>3231</v>
      </c>
      <c r="F101" s="3" t="s">
        <v>3779</v>
      </c>
    </row>
    <row r="102" spans="5:6" x14ac:dyDescent="0.3">
      <c r="E102" s="3" t="s">
        <v>309</v>
      </c>
      <c r="F102" s="3" t="s">
        <v>3775</v>
      </c>
    </row>
    <row r="103" spans="5:6" x14ac:dyDescent="0.3">
      <c r="E103" s="3" t="s">
        <v>3209</v>
      </c>
      <c r="F103" s="3" t="s">
        <v>3779</v>
      </c>
    </row>
    <row r="104" spans="5:6" x14ac:dyDescent="0.3">
      <c r="E104" s="3" t="s">
        <v>3365</v>
      </c>
      <c r="F104" s="3" t="s">
        <v>3779</v>
      </c>
    </row>
    <row r="105" spans="5:6" x14ac:dyDescent="0.3">
      <c r="E105" s="3" t="s">
        <v>3221</v>
      </c>
      <c r="F105" s="3" t="s">
        <v>3779</v>
      </c>
    </row>
    <row r="106" spans="5:6" x14ac:dyDescent="0.3">
      <c r="E106" s="3" t="s">
        <v>3224</v>
      </c>
      <c r="F106" s="3" t="s">
        <v>3779</v>
      </c>
    </row>
    <row r="107" spans="5:6" x14ac:dyDescent="0.3">
      <c r="E107" s="3" t="s">
        <v>3216</v>
      </c>
      <c r="F107" s="3" t="s">
        <v>3779</v>
      </c>
    </row>
    <row r="108" spans="5:6" x14ac:dyDescent="0.3">
      <c r="E108" s="3" t="s">
        <v>3227</v>
      </c>
      <c r="F108" s="3" t="s">
        <v>3779</v>
      </c>
    </row>
    <row r="109" spans="5:6" x14ac:dyDescent="0.3">
      <c r="E109" s="3" t="s">
        <v>3229</v>
      </c>
      <c r="F109" s="3" t="s">
        <v>3779</v>
      </c>
    </row>
    <row r="110" spans="5:6" x14ac:dyDescent="0.3">
      <c r="E110" s="3" t="s">
        <v>3781</v>
      </c>
      <c r="F110" s="3" t="s">
        <v>3779</v>
      </c>
    </row>
    <row r="111" spans="5:6" x14ac:dyDescent="0.3">
      <c r="E111" s="3" t="s">
        <v>3375</v>
      </c>
      <c r="F111" s="3" t="s">
        <v>3779</v>
      </c>
    </row>
    <row r="112" spans="5:6" x14ac:dyDescent="0.3">
      <c r="E112" s="3" t="s">
        <v>3373</v>
      </c>
      <c r="F112" s="3" t="s">
        <v>3775</v>
      </c>
    </row>
  </sheetData>
  <phoneticPr fontId="24" type="noConversion"/>
  <conditionalFormatting sqref="I2:I15 K2:K12">
    <cfRule type="duplicateValues" dxfId="2" priority="1"/>
  </conditionalFormatting>
  <conditionalFormatting sqref="I2:I15 L2:L12">
    <cfRule type="duplicateValues" dxfId="1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CR150"/>
  <sheetViews>
    <sheetView tabSelected="1" topLeftCell="BO42" zoomScale="85" zoomScaleNormal="85" workbookViewId="0">
      <selection activeCell="CC69" sqref="CC69"/>
    </sheetView>
  </sheetViews>
  <sheetFormatPr defaultRowHeight="16.5" outlineLevelCol="1" x14ac:dyDescent="0.3"/>
  <cols>
    <col min="1" max="2" width="9" customWidth="1" outlineLevel="1"/>
    <col min="29" max="29" width="9" customWidth="1"/>
    <col min="86" max="86" width="9.875" bestFit="1" customWidth="1"/>
    <col min="88" max="88" width="9.75" bestFit="1" customWidth="1"/>
  </cols>
  <sheetData>
    <row r="1" spans="1:61" ht="20.25" x14ac:dyDescent="0.3">
      <c r="A1" s="7"/>
      <c r="B1" s="7"/>
      <c r="C1" s="8" t="s">
        <v>3083</v>
      </c>
      <c r="D1" s="7"/>
      <c r="E1" s="7"/>
      <c r="F1" s="7"/>
      <c r="G1" s="9"/>
      <c r="H1" s="7"/>
      <c r="I1" s="7"/>
      <c r="J1" s="9"/>
      <c r="K1" s="9"/>
      <c r="L1" s="7"/>
      <c r="M1" s="7"/>
      <c r="N1" s="10"/>
      <c r="O1" s="10"/>
      <c r="P1" s="10"/>
      <c r="Q1" s="7"/>
      <c r="R1" s="7"/>
      <c r="S1" s="11"/>
      <c r="T1" s="12"/>
      <c r="U1" s="13"/>
      <c r="V1" s="14"/>
      <c r="W1" s="14"/>
      <c r="X1" s="14"/>
      <c r="Y1" s="13"/>
      <c r="Z1" s="12"/>
      <c r="AA1" s="15"/>
      <c r="AB1" s="16"/>
      <c r="AC1" s="8" t="s">
        <v>3812</v>
      </c>
      <c r="AD1" s="7"/>
      <c r="AE1" s="7"/>
      <c r="AF1" s="7"/>
      <c r="AG1" s="9"/>
      <c r="AH1" s="7"/>
      <c r="AI1" s="7"/>
      <c r="AJ1" s="9"/>
      <c r="AK1" s="9"/>
      <c r="AL1" s="7"/>
      <c r="AM1" s="7"/>
      <c r="AN1" s="10"/>
      <c r="AO1" s="10"/>
      <c r="AP1" s="10"/>
      <c r="AQ1" s="7"/>
      <c r="AR1" s="7"/>
      <c r="AS1" s="11"/>
      <c r="AT1" s="325"/>
      <c r="AU1" s="13"/>
      <c r="AV1" s="14"/>
      <c r="AW1" s="14"/>
      <c r="AX1" s="14"/>
      <c r="AY1" s="13"/>
      <c r="AZ1" s="12"/>
      <c r="BA1" s="15"/>
      <c r="BB1" s="16"/>
      <c r="BC1" s="16"/>
    </row>
    <row r="2" spans="1:61" x14ac:dyDescent="0.3">
      <c r="A2" s="7"/>
      <c r="B2" s="7"/>
      <c r="C2" s="7"/>
      <c r="D2" s="17"/>
      <c r="E2" s="7"/>
      <c r="F2" s="17"/>
      <c r="G2" s="9"/>
      <c r="H2" s="7"/>
      <c r="I2" s="7"/>
      <c r="J2" s="9"/>
      <c r="K2" s="9"/>
      <c r="L2" s="7"/>
      <c r="M2" s="7"/>
      <c r="N2" s="10"/>
      <c r="O2" s="10"/>
      <c r="P2" s="10"/>
      <c r="Q2" s="7"/>
      <c r="R2" s="7"/>
      <c r="S2" s="11"/>
      <c r="T2" s="12"/>
      <c r="U2" s="13"/>
      <c r="V2" s="14"/>
      <c r="W2" s="14"/>
      <c r="X2" s="14"/>
      <c r="Y2" s="13"/>
      <c r="Z2" s="12"/>
      <c r="AA2" s="15"/>
      <c r="AB2" s="16"/>
      <c r="AC2" s="7"/>
      <c r="AD2" s="17"/>
      <c r="AE2" s="7"/>
      <c r="AF2" s="17"/>
      <c r="AG2" s="9"/>
      <c r="AH2" s="7"/>
      <c r="AI2" s="7"/>
      <c r="AJ2" s="9"/>
      <c r="AK2" s="9"/>
      <c r="AL2" s="7"/>
      <c r="AM2" s="7"/>
      <c r="AN2" s="10"/>
      <c r="AO2" s="10"/>
      <c r="AP2" s="10"/>
      <c r="AQ2" s="7"/>
      <c r="AR2" s="7"/>
      <c r="AS2" s="11"/>
      <c r="AT2" s="12"/>
      <c r="AU2" s="13"/>
      <c r="AV2" s="14"/>
      <c r="AW2" s="14"/>
      <c r="AX2" s="14"/>
      <c r="AY2" s="13"/>
      <c r="AZ2" s="12"/>
      <c r="BA2" s="15"/>
      <c r="BB2" s="16"/>
      <c r="BC2" s="16"/>
    </row>
    <row r="3" spans="1:61" ht="17.25" thickBot="1" x14ac:dyDescent="0.35">
      <c r="A3" s="7"/>
      <c r="B3" s="7"/>
      <c r="C3" s="18" t="s">
        <v>3141</v>
      </c>
      <c r="D3" s="7"/>
      <c r="E3" s="7"/>
      <c r="F3" s="7"/>
      <c r="G3" s="9"/>
      <c r="H3" s="7"/>
      <c r="I3" s="7"/>
      <c r="J3" s="9"/>
      <c r="K3" s="9"/>
      <c r="L3" s="7"/>
      <c r="M3" s="7"/>
      <c r="N3" s="10"/>
      <c r="O3" s="10" t="s">
        <v>3021</v>
      </c>
      <c r="P3" s="10"/>
      <c r="Q3" s="7"/>
      <c r="R3" s="7"/>
      <c r="S3" s="11"/>
      <c r="T3" s="12"/>
      <c r="U3" s="13"/>
      <c r="V3" s="14"/>
      <c r="W3" s="14"/>
      <c r="X3" s="14"/>
      <c r="Y3" s="13"/>
      <c r="Z3" s="12"/>
      <c r="AA3" s="15"/>
      <c r="AB3" s="16"/>
      <c r="AC3" s="18" t="s">
        <v>3813</v>
      </c>
      <c r="AD3" s="7"/>
      <c r="AE3" s="7"/>
      <c r="AF3" s="7"/>
      <c r="AG3" s="9"/>
      <c r="AH3" s="7"/>
      <c r="AI3" s="7"/>
      <c r="AJ3" s="9"/>
      <c r="AK3" s="9"/>
      <c r="AL3" s="7"/>
      <c r="AM3" s="7"/>
      <c r="AN3" s="10"/>
      <c r="AO3" s="10" t="s">
        <v>3021</v>
      </c>
      <c r="AP3" s="10"/>
      <c r="AQ3" s="7"/>
      <c r="AR3" s="7"/>
      <c r="AS3" s="11"/>
      <c r="AT3" s="12"/>
      <c r="AU3" s="13"/>
      <c r="AV3" s="14"/>
      <c r="AW3" s="14"/>
      <c r="AX3" s="14"/>
      <c r="AY3" s="13"/>
      <c r="AZ3" s="12"/>
      <c r="BA3" s="15"/>
      <c r="BB3" s="16"/>
      <c r="BC3" s="16"/>
    </row>
    <row r="4" spans="1:61" ht="16.5" customHeight="1" x14ac:dyDescent="0.3">
      <c r="A4" s="7"/>
      <c r="B4" s="7"/>
      <c r="C4" s="384" t="s">
        <v>3084</v>
      </c>
      <c r="D4" s="351" t="s">
        <v>3022</v>
      </c>
      <c r="E4" s="351"/>
      <c r="F4" s="351"/>
      <c r="G4" s="354" t="s">
        <v>3023</v>
      </c>
      <c r="H4" s="355"/>
      <c r="I4" s="356"/>
      <c r="J4" s="354" t="s">
        <v>3024</v>
      </c>
      <c r="K4" s="355"/>
      <c r="L4" s="355"/>
      <c r="M4" s="355"/>
      <c r="N4" s="355"/>
      <c r="O4" s="355"/>
      <c r="P4" s="355"/>
      <c r="Q4" s="355"/>
      <c r="R4" s="355"/>
      <c r="S4" s="356"/>
      <c r="T4" s="344" t="s">
        <v>3025</v>
      </c>
      <c r="U4" s="345"/>
      <c r="V4" s="345"/>
      <c r="W4" s="345"/>
      <c r="X4" s="345"/>
      <c r="Y4" s="345"/>
      <c r="Z4" s="345"/>
      <c r="AA4" s="346"/>
      <c r="AB4" s="16"/>
      <c r="AC4" s="384" t="s">
        <v>3814</v>
      </c>
      <c r="AD4" s="351" t="s">
        <v>3022</v>
      </c>
      <c r="AE4" s="351"/>
      <c r="AF4" s="351"/>
      <c r="AG4" s="354" t="s">
        <v>3023</v>
      </c>
      <c r="AH4" s="355"/>
      <c r="AI4" s="356"/>
      <c r="AJ4" s="354" t="s">
        <v>3024</v>
      </c>
      <c r="AK4" s="355"/>
      <c r="AL4" s="355"/>
      <c r="AM4" s="355"/>
      <c r="AN4" s="355"/>
      <c r="AO4" s="355"/>
      <c r="AP4" s="355"/>
      <c r="AQ4" s="355"/>
      <c r="AR4" s="355"/>
      <c r="AS4" s="356"/>
      <c r="AT4" s="344" t="s">
        <v>3025</v>
      </c>
      <c r="AU4" s="345"/>
      <c r="AV4" s="345"/>
      <c r="AW4" s="345"/>
      <c r="AX4" s="345"/>
      <c r="AY4" s="345"/>
      <c r="AZ4" s="345"/>
      <c r="BA4" s="346"/>
      <c r="BB4" s="16"/>
      <c r="BC4" s="16"/>
      <c r="BD4" s="399"/>
      <c r="BE4" s="399"/>
      <c r="BF4" s="399"/>
      <c r="BG4" s="399"/>
      <c r="BH4" s="399"/>
      <c r="BI4" s="399"/>
    </row>
    <row r="5" spans="1:61" ht="17.25" thickBot="1" x14ac:dyDescent="0.35">
      <c r="A5" s="7"/>
      <c r="B5" s="7"/>
      <c r="C5" s="385"/>
      <c r="D5" s="353"/>
      <c r="E5" s="353"/>
      <c r="F5" s="353"/>
      <c r="G5" s="357"/>
      <c r="H5" s="358"/>
      <c r="I5" s="359"/>
      <c r="J5" s="357"/>
      <c r="K5" s="358"/>
      <c r="L5" s="358"/>
      <c r="M5" s="358"/>
      <c r="N5" s="358"/>
      <c r="O5" s="358"/>
      <c r="P5" s="358"/>
      <c r="Q5" s="358"/>
      <c r="R5" s="358"/>
      <c r="S5" s="359"/>
      <c r="T5" s="347"/>
      <c r="U5" s="348"/>
      <c r="V5" s="348"/>
      <c r="W5" s="348"/>
      <c r="X5" s="348"/>
      <c r="Y5" s="348"/>
      <c r="Z5" s="348"/>
      <c r="AA5" s="349"/>
      <c r="AB5" s="16"/>
      <c r="AC5" s="385"/>
      <c r="AD5" s="353"/>
      <c r="AE5" s="353"/>
      <c r="AF5" s="353"/>
      <c r="AG5" s="357"/>
      <c r="AH5" s="358"/>
      <c r="AI5" s="359"/>
      <c r="AJ5" s="357"/>
      <c r="AK5" s="358"/>
      <c r="AL5" s="358"/>
      <c r="AM5" s="358"/>
      <c r="AN5" s="358"/>
      <c r="AO5" s="358"/>
      <c r="AP5" s="358"/>
      <c r="AQ5" s="358"/>
      <c r="AR5" s="358"/>
      <c r="AS5" s="359"/>
      <c r="AT5" s="347"/>
      <c r="AU5" s="348"/>
      <c r="AV5" s="348"/>
      <c r="AW5" s="348"/>
      <c r="AX5" s="348"/>
      <c r="AY5" s="348"/>
      <c r="AZ5" s="348"/>
      <c r="BA5" s="349"/>
      <c r="BB5" s="16"/>
      <c r="BC5" s="16"/>
      <c r="BD5" s="399"/>
      <c r="BE5" s="399"/>
      <c r="BF5" s="399"/>
      <c r="BG5" s="399"/>
      <c r="BH5" s="399"/>
      <c r="BI5" s="399"/>
    </row>
    <row r="6" spans="1:61" ht="23.25" thickBot="1" x14ac:dyDescent="0.35">
      <c r="A6" s="7"/>
      <c r="B6" s="7"/>
      <c r="C6" s="385"/>
      <c r="D6" s="19" t="s">
        <v>3026</v>
      </c>
      <c r="E6" s="400" t="s">
        <v>3027</v>
      </c>
      <c r="F6" s="401"/>
      <c r="G6" s="20" t="s">
        <v>3028</v>
      </c>
      <c r="H6" s="21" t="s">
        <v>3029</v>
      </c>
      <c r="I6" s="21" t="s">
        <v>3030</v>
      </c>
      <c r="J6" s="20" t="s">
        <v>3028</v>
      </c>
      <c r="K6" s="21" t="s">
        <v>3029</v>
      </c>
      <c r="L6" s="21" t="s">
        <v>3031</v>
      </c>
      <c r="M6" s="21" t="s">
        <v>3032</v>
      </c>
      <c r="N6" s="22" t="s">
        <v>3033</v>
      </c>
      <c r="O6" s="22" t="s">
        <v>3034</v>
      </c>
      <c r="P6" s="23" t="s">
        <v>3035</v>
      </c>
      <c r="Q6" s="22" t="s">
        <v>3036</v>
      </c>
      <c r="R6" s="24" t="s">
        <v>3037</v>
      </c>
      <c r="S6" s="25" t="s">
        <v>3038</v>
      </c>
      <c r="T6" s="26" t="s">
        <v>3039</v>
      </c>
      <c r="U6" s="27" t="s">
        <v>3040</v>
      </c>
      <c r="V6" s="28" t="s">
        <v>3041</v>
      </c>
      <c r="W6" s="28" t="s">
        <v>3042</v>
      </c>
      <c r="X6" s="28" t="s">
        <v>3043</v>
      </c>
      <c r="Y6" s="27" t="s">
        <v>18</v>
      </c>
      <c r="Z6" s="29" t="s">
        <v>3044</v>
      </c>
      <c r="AA6" s="30" t="s">
        <v>3045</v>
      </c>
      <c r="AB6" s="31"/>
      <c r="AC6" s="385"/>
      <c r="AD6" s="19" t="s">
        <v>3026</v>
      </c>
      <c r="AE6" s="400" t="s">
        <v>3027</v>
      </c>
      <c r="AF6" s="401"/>
      <c r="AG6" s="20" t="s">
        <v>3028</v>
      </c>
      <c r="AH6" s="21" t="s">
        <v>3029</v>
      </c>
      <c r="AI6" s="21" t="s">
        <v>3030</v>
      </c>
      <c r="AJ6" s="20" t="s">
        <v>3028</v>
      </c>
      <c r="AK6" s="21" t="s">
        <v>3029</v>
      </c>
      <c r="AL6" s="21" t="s">
        <v>3031</v>
      </c>
      <c r="AM6" s="21" t="s">
        <v>3032</v>
      </c>
      <c r="AN6" s="22" t="s">
        <v>3033</v>
      </c>
      <c r="AO6" s="22" t="s">
        <v>3034</v>
      </c>
      <c r="AP6" s="23" t="s">
        <v>3035</v>
      </c>
      <c r="AQ6" s="22" t="s">
        <v>3036</v>
      </c>
      <c r="AR6" s="24" t="s">
        <v>3037</v>
      </c>
      <c r="AS6" s="25" t="s">
        <v>3038</v>
      </c>
      <c r="AT6" s="26" t="s">
        <v>3039</v>
      </c>
      <c r="AU6" s="27" t="s">
        <v>3040</v>
      </c>
      <c r="AV6" s="28" t="s">
        <v>3041</v>
      </c>
      <c r="AW6" s="28" t="s">
        <v>3042</v>
      </c>
      <c r="AX6" s="28" t="s">
        <v>3043</v>
      </c>
      <c r="AY6" s="27" t="s">
        <v>18</v>
      </c>
      <c r="AZ6" s="29" t="s">
        <v>3044</v>
      </c>
      <c r="BA6" s="30" t="s">
        <v>3045</v>
      </c>
      <c r="BB6" s="310"/>
      <c r="BC6" s="310"/>
      <c r="BD6" s="329"/>
      <c r="BE6" s="329"/>
      <c r="BF6" s="338"/>
      <c r="BG6" s="334"/>
      <c r="BH6" s="334"/>
      <c r="BI6" s="338"/>
    </row>
    <row r="7" spans="1:61" x14ac:dyDescent="0.3">
      <c r="A7" s="7"/>
      <c r="B7" s="7"/>
      <c r="C7" s="385"/>
      <c r="D7" s="402" t="s">
        <v>3003</v>
      </c>
      <c r="E7" s="393" t="s">
        <v>3046</v>
      </c>
      <c r="F7" s="394"/>
      <c r="G7" s="32">
        <f>+G80</f>
        <v>30</v>
      </c>
      <c r="H7" s="33">
        <f>+H80</f>
        <v>68</v>
      </c>
      <c r="I7" s="33">
        <f>+I80</f>
        <v>36884</v>
      </c>
      <c r="J7" s="32">
        <f>+J80</f>
        <v>16</v>
      </c>
      <c r="K7" s="33">
        <f>+K80</f>
        <v>36</v>
      </c>
      <c r="L7" s="34">
        <f t="shared" ref="L7:AA7" si="0">+L80</f>
        <v>19310</v>
      </c>
      <c r="M7" s="35">
        <f t="shared" si="0"/>
        <v>0.52353323934497342</v>
      </c>
      <c r="N7" s="36">
        <f t="shared" si="0"/>
        <v>1189916600</v>
      </c>
      <c r="O7" s="36">
        <f>+O80</f>
        <v>619704560</v>
      </c>
      <c r="P7" s="35">
        <f t="shared" ref="P7:P17" si="1">O7/O$17</f>
        <v>0.28137555701575345</v>
      </c>
      <c r="Q7" s="36">
        <f t="shared" si="0"/>
        <v>2548228000</v>
      </c>
      <c r="R7" s="37">
        <f t="shared" ref="R7:R17" si="2">Q7/Q$17</f>
        <v>0.27567007364968366</v>
      </c>
      <c r="S7" s="38">
        <f t="shared" si="0"/>
        <v>3.7381859980034826</v>
      </c>
      <c r="T7" s="33">
        <f>+T80</f>
        <v>476</v>
      </c>
      <c r="U7" s="37">
        <f t="shared" si="0"/>
        <v>2.46504401864319E-2</v>
      </c>
      <c r="V7" s="39">
        <f t="shared" si="0"/>
        <v>43288000</v>
      </c>
      <c r="W7" s="39">
        <f t="shared" si="0"/>
        <v>32708199</v>
      </c>
      <c r="X7" s="39">
        <f t="shared" si="0"/>
        <v>11266700</v>
      </c>
      <c r="Y7" s="37">
        <f t="shared" si="0"/>
        <v>0.24440493901312144</v>
      </c>
      <c r="Z7" s="40">
        <f t="shared" si="0"/>
        <v>241</v>
      </c>
      <c r="AA7" s="41">
        <f t="shared" si="0"/>
        <v>15975469</v>
      </c>
      <c r="AB7" s="42"/>
      <c r="AC7" s="385"/>
      <c r="AD7" s="402" t="s">
        <v>3003</v>
      </c>
      <c r="AE7" s="393" t="s">
        <v>3046</v>
      </c>
      <c r="AF7" s="394"/>
      <c r="AG7" s="32">
        <f>+AG80</f>
        <v>31</v>
      </c>
      <c r="AH7" s="33">
        <f>+AH80</f>
        <v>0</v>
      </c>
      <c r="AI7" s="33">
        <f>+AI80</f>
        <v>39698</v>
      </c>
      <c r="AJ7" s="32">
        <f>+AJ80</f>
        <v>11</v>
      </c>
      <c r="AK7" s="33">
        <f>+AK80</f>
        <v>0</v>
      </c>
      <c r="AL7" s="34">
        <f t="shared" ref="AL7:AN7" si="3">+AL80</f>
        <v>13104</v>
      </c>
      <c r="AM7" s="35">
        <f t="shared" si="3"/>
        <v>0.33009219608040707</v>
      </c>
      <c r="AN7" s="36">
        <f t="shared" si="3"/>
        <v>1341437000</v>
      </c>
      <c r="AO7" s="36">
        <f>+AO80</f>
        <v>314682400</v>
      </c>
      <c r="AP7" s="35">
        <f t="shared" ref="AP7:AP17" si="4">AO7/AO$17</f>
        <v>0.1448674357981774</v>
      </c>
      <c r="AQ7" s="36">
        <f t="shared" ref="AQ7" si="5">+AQ80</f>
        <v>1341856000</v>
      </c>
      <c r="AR7" s="37">
        <f t="shared" ref="AR7:AR17" si="6">AQ7/AQ$17</f>
        <v>0.14326104386799351</v>
      </c>
      <c r="AS7" s="38">
        <f t="shared" ref="AS7" si="7">+AS80</f>
        <v>3.8765087939747853</v>
      </c>
      <c r="AT7" s="33">
        <f>+AT80</f>
        <v>1448</v>
      </c>
      <c r="AU7" s="37">
        <f t="shared" ref="AU7:BA7" si="8">+AU80</f>
        <v>0.1105006105006105</v>
      </c>
      <c r="AV7" s="39">
        <f t="shared" si="8"/>
        <v>96465000</v>
      </c>
      <c r="AW7" s="39">
        <f t="shared" si="8"/>
        <v>57524069</v>
      </c>
      <c r="AX7" s="39">
        <f t="shared" si="8"/>
        <v>23002600</v>
      </c>
      <c r="AY7" s="37">
        <f t="shared" si="8"/>
        <v>0.40367937593945991</v>
      </c>
      <c r="AZ7" s="40">
        <f t="shared" si="8"/>
        <v>534</v>
      </c>
      <c r="BA7" s="41">
        <f t="shared" si="8"/>
        <v>24190146</v>
      </c>
      <c r="BB7" s="42"/>
      <c r="BC7" t="s">
        <v>3138</v>
      </c>
      <c r="BE7" s="327"/>
      <c r="BF7" s="343"/>
      <c r="BG7" s="335"/>
      <c r="BH7" s="335"/>
      <c r="BI7" s="343"/>
    </row>
    <row r="8" spans="1:61" x14ac:dyDescent="0.3">
      <c r="A8" s="7"/>
      <c r="B8" s="7"/>
      <c r="C8" s="385"/>
      <c r="D8" s="390"/>
      <c r="E8" s="372" t="s">
        <v>3047</v>
      </c>
      <c r="F8" s="373"/>
      <c r="G8" s="43">
        <f>+G93</f>
        <v>77</v>
      </c>
      <c r="H8" s="44">
        <f>+H93</f>
        <v>207</v>
      </c>
      <c r="I8" s="44">
        <f>+I93</f>
        <v>139621</v>
      </c>
      <c r="J8" s="43">
        <f>+J93</f>
        <v>31</v>
      </c>
      <c r="K8" s="44">
        <f>+K93</f>
        <v>88</v>
      </c>
      <c r="L8" s="45">
        <f t="shared" ref="L8:AA8" si="9">+L93</f>
        <v>74088</v>
      </c>
      <c r="M8" s="46">
        <f t="shared" si="9"/>
        <v>0.53063650883463087</v>
      </c>
      <c r="N8" s="47">
        <f t="shared" si="9"/>
        <v>1906122400</v>
      </c>
      <c r="O8" s="47">
        <f t="shared" si="9"/>
        <v>1028832620</v>
      </c>
      <c r="P8" s="46">
        <f t="shared" si="1"/>
        <v>0.46713929542244614</v>
      </c>
      <c r="Q8" s="47">
        <f t="shared" si="9"/>
        <v>4574966000</v>
      </c>
      <c r="R8" s="48">
        <f t="shared" si="2"/>
        <v>0.4949247925086761</v>
      </c>
      <c r="S8" s="49">
        <f t="shared" si="9"/>
        <v>4.0425040178061229</v>
      </c>
      <c r="T8" s="44">
        <f t="shared" si="9"/>
        <v>4453</v>
      </c>
      <c r="U8" s="48">
        <f t="shared" si="9"/>
        <v>6.0104200410322862E-2</v>
      </c>
      <c r="V8" s="50">
        <f t="shared" si="9"/>
        <v>283304000</v>
      </c>
      <c r="W8" s="50">
        <f t="shared" si="9"/>
        <v>216326359</v>
      </c>
      <c r="X8" s="50">
        <f t="shared" si="9"/>
        <v>66043900</v>
      </c>
      <c r="Y8" s="48">
        <f t="shared" si="9"/>
        <v>0.23641615014260298</v>
      </c>
      <c r="Z8" s="51">
        <f t="shared" si="9"/>
        <v>2413</v>
      </c>
      <c r="AA8" s="52">
        <f t="shared" si="9"/>
        <v>116060393</v>
      </c>
      <c r="AB8" s="42"/>
      <c r="AC8" s="385"/>
      <c r="AD8" s="390"/>
      <c r="AE8" s="372" t="s">
        <v>3047</v>
      </c>
      <c r="AF8" s="373"/>
      <c r="AG8" s="43">
        <f>+AG93</f>
        <v>79</v>
      </c>
      <c r="AH8" s="44">
        <f>+AH93</f>
        <v>0</v>
      </c>
      <c r="AI8" s="44">
        <f>+AI93</f>
        <v>258957</v>
      </c>
      <c r="AJ8" s="43">
        <f>+AJ93</f>
        <v>49</v>
      </c>
      <c r="AK8" s="44">
        <f>+AK93</f>
        <v>0</v>
      </c>
      <c r="AL8" s="45">
        <f t="shared" ref="AL8:AO8" si="10">+AL93</f>
        <v>102765</v>
      </c>
      <c r="AM8" s="46">
        <f t="shared" si="10"/>
        <v>0.39684194673246909</v>
      </c>
      <c r="AN8" s="47">
        <f t="shared" si="10"/>
        <v>3538274700</v>
      </c>
      <c r="AO8" s="47">
        <f t="shared" si="10"/>
        <v>1436245460</v>
      </c>
      <c r="AP8" s="46">
        <f t="shared" si="4"/>
        <v>0.66119108334935084</v>
      </c>
      <c r="AQ8" s="47">
        <f t="shared" ref="AQ8" si="11">+AQ93</f>
        <v>6201852000</v>
      </c>
      <c r="AR8" s="48">
        <f t="shared" si="6"/>
        <v>0.6621305053856773</v>
      </c>
      <c r="AS8" s="49">
        <f t="shared" ref="AS8:BA8" si="12">+AS93</f>
        <v>3.9255457578450921</v>
      </c>
      <c r="AT8" s="44">
        <f t="shared" si="12"/>
        <v>13100</v>
      </c>
      <c r="AU8" s="48">
        <f t="shared" si="12"/>
        <v>0.12747530774096238</v>
      </c>
      <c r="AV8" s="50">
        <f t="shared" si="12"/>
        <v>677354000</v>
      </c>
      <c r="AW8" s="50">
        <f t="shared" si="12"/>
        <v>429235459</v>
      </c>
      <c r="AX8" s="50">
        <f t="shared" si="12"/>
        <v>154455000</v>
      </c>
      <c r="AY8" s="48">
        <f t="shared" si="12"/>
        <v>0.36630556695612637</v>
      </c>
      <c r="AZ8" s="51">
        <f t="shared" si="12"/>
        <v>4998</v>
      </c>
      <c r="BA8" s="52">
        <f t="shared" si="12"/>
        <v>168660293</v>
      </c>
      <c r="BB8" s="42"/>
      <c r="BC8" t="s">
        <v>2955</v>
      </c>
      <c r="BD8" t="s">
        <v>3059</v>
      </c>
      <c r="BE8" s="327"/>
      <c r="BF8" s="343"/>
      <c r="BG8" s="335"/>
      <c r="BH8" s="335"/>
      <c r="BI8" s="343"/>
    </row>
    <row r="9" spans="1:61" x14ac:dyDescent="0.3">
      <c r="A9" s="7"/>
      <c r="B9" s="7"/>
      <c r="C9" s="385"/>
      <c r="D9" s="390"/>
      <c r="E9" s="372" t="s">
        <v>3048</v>
      </c>
      <c r="F9" s="373"/>
      <c r="G9" s="43">
        <f>+G100</f>
        <v>43</v>
      </c>
      <c r="H9" s="44">
        <f>+H100</f>
        <v>101</v>
      </c>
      <c r="I9" s="44">
        <f>+I100</f>
        <v>51314</v>
      </c>
      <c r="J9" s="43">
        <f>+J100</f>
        <v>18</v>
      </c>
      <c r="K9" s="44">
        <f>+K100</f>
        <v>40</v>
      </c>
      <c r="L9" s="45">
        <f t="shared" ref="L9:AA9" si="13">+L100</f>
        <v>20593</v>
      </c>
      <c r="M9" s="46">
        <f t="shared" si="13"/>
        <v>0.40131348170090037</v>
      </c>
      <c r="N9" s="47">
        <f t="shared" si="13"/>
        <v>779552350</v>
      </c>
      <c r="O9" s="47">
        <f t="shared" si="13"/>
        <v>400827400</v>
      </c>
      <c r="P9" s="46">
        <f t="shared" si="1"/>
        <v>0.18199484112586845</v>
      </c>
      <c r="Q9" s="47">
        <f t="shared" si="13"/>
        <v>1540871000</v>
      </c>
      <c r="R9" s="48">
        <f t="shared" si="2"/>
        <v>0.16669309891213099</v>
      </c>
      <c r="S9" s="49">
        <f t="shared" si="13"/>
        <v>3.4947506537273103</v>
      </c>
      <c r="T9" s="44">
        <f t="shared" si="13"/>
        <v>817</v>
      </c>
      <c r="U9" s="48">
        <f t="shared" si="13"/>
        <v>3.9673675520808041E-2</v>
      </c>
      <c r="V9" s="50">
        <f t="shared" si="13"/>
        <v>58044000</v>
      </c>
      <c r="W9" s="50">
        <f t="shared" si="13"/>
        <v>43530122</v>
      </c>
      <c r="X9" s="50">
        <f t="shared" si="13"/>
        <v>14356380</v>
      </c>
      <c r="Y9" s="48">
        <f t="shared" si="13"/>
        <v>0.25004958307490865</v>
      </c>
      <c r="Z9" s="51">
        <f t="shared" si="13"/>
        <v>568</v>
      </c>
      <c r="AA9" s="52">
        <f t="shared" si="13"/>
        <v>29602751</v>
      </c>
      <c r="AB9" s="42"/>
      <c r="AC9" s="385"/>
      <c r="AD9" s="390"/>
      <c r="AE9" s="372" t="s">
        <v>3048</v>
      </c>
      <c r="AF9" s="373"/>
      <c r="AG9" s="43">
        <f>+AG100</f>
        <v>26</v>
      </c>
      <c r="AH9" s="44">
        <f>+AH100</f>
        <v>0</v>
      </c>
      <c r="AI9" s="44">
        <f>+AI100</f>
        <v>57935</v>
      </c>
      <c r="AJ9" s="43">
        <f>+AJ100</f>
        <v>16</v>
      </c>
      <c r="AK9" s="44">
        <f>+AK100</f>
        <v>0</v>
      </c>
      <c r="AL9" s="45">
        <f t="shared" ref="AL9:AO9" si="14">+AL100</f>
        <v>22816</v>
      </c>
      <c r="AM9" s="46">
        <f t="shared" si="14"/>
        <v>0.39382066108569946</v>
      </c>
      <c r="AN9" s="47">
        <f t="shared" si="14"/>
        <v>982174000</v>
      </c>
      <c r="AO9" s="47">
        <f t="shared" si="14"/>
        <v>405821300</v>
      </c>
      <c r="AP9" s="46">
        <f t="shared" si="4"/>
        <v>0.18682421108801409</v>
      </c>
      <c r="AQ9" s="47">
        <f t="shared" ref="AQ9" si="15">+AQ100</f>
        <v>1743584000</v>
      </c>
      <c r="AR9" s="48">
        <f t="shared" si="6"/>
        <v>0.18615087156262045</v>
      </c>
      <c r="AS9" s="49">
        <f t="shared" ref="AS9:BA9" si="16">+AS100</f>
        <v>3.9058481248676786</v>
      </c>
      <c r="AT9" s="44">
        <f t="shared" si="16"/>
        <v>2438</v>
      </c>
      <c r="AU9" s="48">
        <f t="shared" si="16"/>
        <v>0.10685483870967742</v>
      </c>
      <c r="AV9" s="50">
        <f t="shared" si="16"/>
        <v>185542000</v>
      </c>
      <c r="AW9" s="50">
        <f t="shared" si="16"/>
        <v>103357945</v>
      </c>
      <c r="AX9" s="50">
        <f t="shared" si="16"/>
        <v>42867700</v>
      </c>
      <c r="AY9" s="48">
        <f t="shared" si="16"/>
        <v>0.44294043936143834</v>
      </c>
      <c r="AZ9" s="51">
        <f t="shared" si="16"/>
        <v>1186</v>
      </c>
      <c r="BA9" s="52">
        <f t="shared" si="16"/>
        <v>45250874</v>
      </c>
      <c r="BB9" s="42"/>
      <c r="BC9" t="s">
        <v>2970</v>
      </c>
      <c r="BD9" t="s">
        <v>3059</v>
      </c>
      <c r="BE9" s="327"/>
      <c r="BF9" s="343"/>
      <c r="BG9" s="335"/>
      <c r="BH9" s="335"/>
      <c r="BI9" s="343"/>
    </row>
    <row r="10" spans="1:61" x14ac:dyDescent="0.3">
      <c r="A10" s="7"/>
      <c r="B10" s="7"/>
      <c r="C10" s="385"/>
      <c r="D10" s="390"/>
      <c r="E10" s="372" t="s">
        <v>3049</v>
      </c>
      <c r="F10" s="373"/>
      <c r="G10" s="43">
        <f>+G107</f>
        <v>21</v>
      </c>
      <c r="H10" s="44">
        <f>+H107</f>
        <v>48</v>
      </c>
      <c r="I10" s="44">
        <f>+I107</f>
        <v>15407</v>
      </c>
      <c r="J10" s="43">
        <f>+J107</f>
        <v>7</v>
      </c>
      <c r="K10" s="44">
        <f>+K107</f>
        <v>13</v>
      </c>
      <c r="L10" s="45">
        <f t="shared" ref="L10:AA10" si="17">+L107</f>
        <v>9020</v>
      </c>
      <c r="M10" s="46">
        <f t="shared" si="17"/>
        <v>0.58544817290841822</v>
      </c>
      <c r="N10" s="47">
        <f t="shared" si="17"/>
        <v>44030000</v>
      </c>
      <c r="O10" s="47">
        <f t="shared" si="17"/>
        <v>43574200</v>
      </c>
      <c r="P10" s="46">
        <f t="shared" si="1"/>
        <v>1.978477421001363E-2</v>
      </c>
      <c r="Q10" s="47">
        <f t="shared" si="17"/>
        <v>115151000</v>
      </c>
      <c r="R10" s="48">
        <f t="shared" si="2"/>
        <v>1.2457160289752222E-2</v>
      </c>
      <c r="S10" s="49">
        <f t="shared" si="17"/>
        <v>2.4024015879288032</v>
      </c>
      <c r="T10" s="44">
        <f t="shared" si="17"/>
        <v>284</v>
      </c>
      <c r="U10" s="48">
        <f t="shared" si="17"/>
        <v>3.148558758314856E-2</v>
      </c>
      <c r="V10" s="50">
        <f t="shared" si="17"/>
        <v>2328208</v>
      </c>
      <c r="W10" s="50">
        <f t="shared" si="17"/>
        <v>1773804</v>
      </c>
      <c r="X10" s="50">
        <f t="shared" si="17"/>
        <v>1274600</v>
      </c>
      <c r="Y10" s="48">
        <f t="shared" si="17"/>
        <v>0.23812477235710894</v>
      </c>
      <c r="Z10" s="51">
        <f t="shared" si="17"/>
        <v>193</v>
      </c>
      <c r="AA10" s="52">
        <f t="shared" si="17"/>
        <v>1659800</v>
      </c>
      <c r="AB10" s="42"/>
      <c r="AC10" s="385"/>
      <c r="AD10" s="390"/>
      <c r="AE10" s="372" t="s">
        <v>3049</v>
      </c>
      <c r="AF10" s="373"/>
      <c r="AG10" s="43">
        <f>+AG107</f>
        <v>14</v>
      </c>
      <c r="AH10" s="44">
        <f>+AH107</f>
        <v>0</v>
      </c>
      <c r="AI10" s="44">
        <f>+AI107</f>
        <v>8803</v>
      </c>
      <c r="AJ10" s="43">
        <f>+AJ107</f>
        <v>5</v>
      </c>
      <c r="AK10" s="44">
        <f>+AK107</f>
        <v>0</v>
      </c>
      <c r="AL10" s="45">
        <f t="shared" ref="AL10:AO10" si="18">+AL107</f>
        <v>2646</v>
      </c>
      <c r="AM10" s="46">
        <f t="shared" si="18"/>
        <v>0.30057934794956265</v>
      </c>
      <c r="AN10" s="47">
        <f t="shared" si="18"/>
        <v>97421425</v>
      </c>
      <c r="AO10" s="47">
        <f t="shared" si="18"/>
        <v>15460200</v>
      </c>
      <c r="AP10" s="46">
        <f t="shared" si="4"/>
        <v>7.1172697644576949E-3</v>
      </c>
      <c r="AQ10" s="47">
        <f t="shared" ref="AQ10" si="19">+AQ107</f>
        <v>79218000</v>
      </c>
      <c r="AR10" s="48">
        <f t="shared" si="6"/>
        <v>8.4575791837087667E-3</v>
      </c>
      <c r="AS10" s="49">
        <f t="shared" ref="AS10:BA10" si="20">+AS107</f>
        <v>4.6581780078112596</v>
      </c>
      <c r="AT10" s="44">
        <f t="shared" si="20"/>
        <v>16</v>
      </c>
      <c r="AU10" s="48">
        <f t="shared" si="20"/>
        <v>6.0468631897203327E-3</v>
      </c>
      <c r="AV10" s="50">
        <f t="shared" si="20"/>
        <v>432000</v>
      </c>
      <c r="AW10" s="50">
        <f t="shared" si="20"/>
        <v>556920</v>
      </c>
      <c r="AX10" s="50">
        <f t="shared" si="20"/>
        <v>88000</v>
      </c>
      <c r="AY10" s="48">
        <f t="shared" si="20"/>
        <v>-0.28916666666666657</v>
      </c>
      <c r="AZ10" s="51">
        <f t="shared" si="20"/>
        <v>16</v>
      </c>
      <c r="BA10" s="52">
        <f t="shared" si="20"/>
        <v>556920</v>
      </c>
      <c r="BB10" s="42"/>
      <c r="BC10" t="s">
        <v>2977</v>
      </c>
      <c r="BD10" t="s">
        <v>2977</v>
      </c>
      <c r="BE10" s="327"/>
      <c r="BF10" s="343"/>
      <c r="BG10" s="335"/>
      <c r="BH10" s="335"/>
      <c r="BI10" s="343"/>
    </row>
    <row r="11" spans="1:61" x14ac:dyDescent="0.3">
      <c r="A11" s="7"/>
      <c r="B11" s="7"/>
      <c r="C11" s="385"/>
      <c r="D11" s="403"/>
      <c r="E11" s="395" t="s">
        <v>3050</v>
      </c>
      <c r="F11" s="396"/>
      <c r="G11" s="53">
        <f>+G109</f>
        <v>171</v>
      </c>
      <c r="H11" s="54">
        <f>+H109</f>
        <v>424</v>
      </c>
      <c r="I11" s="54">
        <f>+I109</f>
        <v>243226</v>
      </c>
      <c r="J11" s="53">
        <f>+J109</f>
        <v>72</v>
      </c>
      <c r="K11" s="54">
        <f>+K109</f>
        <v>177</v>
      </c>
      <c r="L11" s="55">
        <f t="shared" ref="L11:AA11" si="21">+L109</f>
        <v>123011</v>
      </c>
      <c r="M11" s="56">
        <f t="shared" si="21"/>
        <v>0.50574774078429119</v>
      </c>
      <c r="N11" s="57">
        <f t="shared" si="21"/>
        <v>3919621350</v>
      </c>
      <c r="O11" s="57">
        <f t="shared" si="21"/>
        <v>2092938780</v>
      </c>
      <c r="P11" s="56">
        <f t="shared" si="1"/>
        <v>0.95029446777408166</v>
      </c>
      <c r="Q11" s="57">
        <f t="shared" si="21"/>
        <v>8779216000</v>
      </c>
      <c r="R11" s="58">
        <f t="shared" si="2"/>
        <v>0.94974512536024303</v>
      </c>
      <c r="S11" s="59">
        <f t="shared" si="21"/>
        <v>3.8133487375801089</v>
      </c>
      <c r="T11" s="54">
        <f t="shared" si="21"/>
        <v>6030</v>
      </c>
      <c r="U11" s="58">
        <f t="shared" si="21"/>
        <v>4.9020006340896344E-2</v>
      </c>
      <c r="V11" s="60">
        <f t="shared" si="21"/>
        <v>386964208</v>
      </c>
      <c r="W11" s="60">
        <f t="shared" si="21"/>
        <v>294338484</v>
      </c>
      <c r="X11" s="60">
        <f t="shared" si="21"/>
        <v>92941580</v>
      </c>
      <c r="Y11" s="58">
        <f t="shared" si="21"/>
        <v>0.23936509394171157</v>
      </c>
      <c r="Z11" s="61">
        <f t="shared" si="21"/>
        <v>3415</v>
      </c>
      <c r="AA11" s="62">
        <f t="shared" si="21"/>
        <v>163298413</v>
      </c>
      <c r="AB11" s="63"/>
      <c r="AC11" s="385"/>
      <c r="AD11" s="403"/>
      <c r="AE11" s="395" t="s">
        <v>3050</v>
      </c>
      <c r="AF11" s="396"/>
      <c r="AG11" s="53">
        <f>+AG109</f>
        <v>150</v>
      </c>
      <c r="AH11" s="54">
        <f>+AH109</f>
        <v>0</v>
      </c>
      <c r="AI11" s="54">
        <f>+AI109</f>
        <v>365393</v>
      </c>
      <c r="AJ11" s="53">
        <f>+AJ109</f>
        <v>81</v>
      </c>
      <c r="AK11" s="54">
        <f>+AK109</f>
        <v>0</v>
      </c>
      <c r="AL11" s="55">
        <f t="shared" ref="AL11:AO11" si="22">+AL109</f>
        <v>141331</v>
      </c>
      <c r="AM11" s="56">
        <f t="shared" si="22"/>
        <v>0.38679175572602648</v>
      </c>
      <c r="AN11" s="57">
        <f t="shared" si="22"/>
        <v>5959307125</v>
      </c>
      <c r="AO11" s="57">
        <f t="shared" si="22"/>
        <v>2172209360</v>
      </c>
      <c r="AP11" s="56">
        <f t="shared" si="4"/>
        <v>1</v>
      </c>
      <c r="AQ11" s="57">
        <f t="shared" ref="AQ11" si="23">+AQ109</f>
        <v>9366510000</v>
      </c>
      <c r="AR11" s="58">
        <f t="shared" si="6"/>
        <v>1</v>
      </c>
      <c r="AS11" s="59">
        <f t="shared" ref="AS11:BA11" si="24">+AS109</f>
        <v>3.9199762452497167</v>
      </c>
      <c r="AT11" s="54">
        <f t="shared" si="24"/>
        <v>17002</v>
      </c>
      <c r="AU11" s="58">
        <f t="shared" si="24"/>
        <v>0.12029915588229051</v>
      </c>
      <c r="AV11" s="60">
        <f t="shared" si="24"/>
        <v>959793000</v>
      </c>
      <c r="AW11" s="60">
        <f t="shared" si="24"/>
        <v>590674393</v>
      </c>
      <c r="AX11" s="60">
        <f t="shared" si="24"/>
        <v>220413300</v>
      </c>
      <c r="AY11" s="58">
        <f t="shared" si="24"/>
        <v>0.38458147433873757</v>
      </c>
      <c r="AZ11" s="61">
        <f t="shared" si="24"/>
        <v>6734</v>
      </c>
      <c r="BA11" s="62">
        <f t="shared" si="24"/>
        <v>238658233</v>
      </c>
      <c r="BB11" s="63"/>
      <c r="BC11" t="s">
        <v>2985</v>
      </c>
      <c r="BD11" t="s">
        <v>2985</v>
      </c>
      <c r="BE11" s="332"/>
      <c r="BF11" s="339"/>
      <c r="BG11" s="336"/>
      <c r="BH11" s="336"/>
      <c r="BI11" s="339"/>
    </row>
    <row r="12" spans="1:61" x14ac:dyDescent="0.3">
      <c r="A12" s="7"/>
      <c r="B12" s="7"/>
      <c r="C12" s="385"/>
      <c r="D12" s="390" t="s">
        <v>3007</v>
      </c>
      <c r="E12" s="397" t="s">
        <v>3046</v>
      </c>
      <c r="F12" s="398"/>
      <c r="G12" s="43">
        <f>+G121</f>
        <v>17</v>
      </c>
      <c r="H12" s="44">
        <f>+H121</f>
        <v>32</v>
      </c>
      <c r="I12" s="44">
        <f>+I121</f>
        <v>22616</v>
      </c>
      <c r="J12" s="43">
        <f>+J121</f>
        <v>2</v>
      </c>
      <c r="K12" s="44">
        <f>+K121</f>
        <v>3</v>
      </c>
      <c r="L12" s="45">
        <f t="shared" ref="L12:AA12" si="25">+L121</f>
        <v>2696</v>
      </c>
      <c r="M12" s="46">
        <f t="shared" si="25"/>
        <v>0.11920764060841882</v>
      </c>
      <c r="N12" s="47">
        <f t="shared" si="25"/>
        <v>688285000</v>
      </c>
      <c r="O12" s="47">
        <f t="shared" si="25"/>
        <v>109472000</v>
      </c>
      <c r="P12" s="46">
        <f t="shared" si="1"/>
        <v>4.9705532225918364E-2</v>
      </c>
      <c r="Q12" s="47">
        <f t="shared" si="25"/>
        <v>464544000</v>
      </c>
      <c r="R12" s="48">
        <f t="shared" si="2"/>
        <v>5.0254874639756981E-2</v>
      </c>
      <c r="S12" s="49">
        <f t="shared" si="25"/>
        <v>3.8577236852594936</v>
      </c>
      <c r="T12" s="44">
        <f t="shared" si="25"/>
        <v>0</v>
      </c>
      <c r="U12" s="48">
        <f t="shared" si="25"/>
        <v>0</v>
      </c>
      <c r="V12" s="50">
        <f t="shared" si="25"/>
        <v>0</v>
      </c>
      <c r="W12" s="50">
        <f t="shared" si="25"/>
        <v>0</v>
      </c>
      <c r="X12" s="50">
        <f t="shared" si="25"/>
        <v>0</v>
      </c>
      <c r="Y12" s="48" t="str">
        <f t="shared" si="25"/>
        <v/>
      </c>
      <c r="Z12" s="51">
        <f t="shared" si="25"/>
        <v>0</v>
      </c>
      <c r="AA12" s="52">
        <f t="shared" si="25"/>
        <v>0</v>
      </c>
      <c r="AB12" s="42"/>
      <c r="AC12" s="385"/>
      <c r="AD12" s="390" t="s">
        <v>3007</v>
      </c>
      <c r="AE12" s="397" t="s">
        <v>3046</v>
      </c>
      <c r="AF12" s="398"/>
      <c r="AG12" s="43">
        <f>+AG121</f>
        <v>22</v>
      </c>
      <c r="AH12" s="44">
        <f>+AH121</f>
        <v>0</v>
      </c>
      <c r="AI12" s="44">
        <f>+AI121</f>
        <v>34532</v>
      </c>
      <c r="AJ12" s="43">
        <f>+AJ121</f>
        <v>2</v>
      </c>
      <c r="AK12" s="44">
        <f>+AK121</f>
        <v>3</v>
      </c>
      <c r="AL12" s="45">
        <f t="shared" ref="AL12:AO12" si="26">+AL121</f>
        <v>0</v>
      </c>
      <c r="AM12" s="46">
        <f t="shared" si="26"/>
        <v>0</v>
      </c>
      <c r="AN12" s="47">
        <f t="shared" si="26"/>
        <v>1556000100</v>
      </c>
      <c r="AO12" s="47">
        <f t="shared" si="26"/>
        <v>0</v>
      </c>
      <c r="AP12" s="46">
        <f t="shared" si="4"/>
        <v>0</v>
      </c>
      <c r="AQ12" s="47">
        <f t="shared" ref="AQ12" si="27">+AQ121</f>
        <v>0</v>
      </c>
      <c r="AR12" s="48">
        <f t="shared" si="6"/>
        <v>0</v>
      </c>
      <c r="AS12" s="49" t="str">
        <f t="shared" ref="AS12:BA12" si="28">+AS121</f>
        <v/>
      </c>
      <c r="AT12" s="44">
        <f t="shared" si="28"/>
        <v>0</v>
      </c>
      <c r="AU12" s="48" t="str">
        <f t="shared" si="28"/>
        <v/>
      </c>
      <c r="AV12" s="50">
        <f t="shared" si="28"/>
        <v>0</v>
      </c>
      <c r="AW12" s="50">
        <f t="shared" si="28"/>
        <v>0</v>
      </c>
      <c r="AX12" s="50">
        <f t="shared" si="28"/>
        <v>0</v>
      </c>
      <c r="AY12" s="48" t="str">
        <f t="shared" si="28"/>
        <v/>
      </c>
      <c r="AZ12" s="51">
        <f t="shared" si="28"/>
        <v>0</v>
      </c>
      <c r="BA12" s="52">
        <f t="shared" si="28"/>
        <v>0</v>
      </c>
      <c r="BB12" s="42"/>
      <c r="BC12" t="s">
        <v>3013</v>
      </c>
      <c r="BD12" t="s">
        <v>2956</v>
      </c>
      <c r="BE12" s="327"/>
      <c r="BF12" s="343"/>
      <c r="BG12" s="335"/>
      <c r="BH12" s="335"/>
      <c r="BI12" s="343"/>
    </row>
    <row r="13" spans="1:61" x14ac:dyDescent="0.3">
      <c r="A13" s="7"/>
      <c r="B13" s="7"/>
      <c r="C13" s="385"/>
      <c r="D13" s="390"/>
      <c r="E13" s="372" t="s">
        <v>3047</v>
      </c>
      <c r="F13" s="373"/>
      <c r="G13" s="43">
        <f>+G134</f>
        <v>22</v>
      </c>
      <c r="H13" s="44">
        <f>+H134</f>
        <v>52</v>
      </c>
      <c r="I13" s="44">
        <f>+I134</f>
        <v>10116</v>
      </c>
      <c r="J13" s="43">
        <f>+J134</f>
        <v>0</v>
      </c>
      <c r="K13" s="44">
        <f>+K134</f>
        <v>0</v>
      </c>
      <c r="L13" s="45">
        <f t="shared" ref="L13:AA13" si="29">+L134</f>
        <v>0</v>
      </c>
      <c r="M13" s="46">
        <f t="shared" si="29"/>
        <v>0</v>
      </c>
      <c r="N13" s="47">
        <f t="shared" si="29"/>
        <v>0</v>
      </c>
      <c r="O13" s="47">
        <f t="shared" si="29"/>
        <v>0</v>
      </c>
      <c r="P13" s="46">
        <f t="shared" si="1"/>
        <v>0</v>
      </c>
      <c r="Q13" s="47">
        <f t="shared" si="29"/>
        <v>0</v>
      </c>
      <c r="R13" s="48">
        <f t="shared" si="2"/>
        <v>0</v>
      </c>
      <c r="S13" s="49" t="str">
        <f t="shared" si="29"/>
        <v/>
      </c>
      <c r="T13" s="44">
        <f t="shared" si="29"/>
        <v>0</v>
      </c>
      <c r="U13" s="48" t="str">
        <f t="shared" si="29"/>
        <v/>
      </c>
      <c r="V13" s="50">
        <f t="shared" si="29"/>
        <v>0</v>
      </c>
      <c r="W13" s="50">
        <f t="shared" si="29"/>
        <v>0</v>
      </c>
      <c r="X13" s="50">
        <f t="shared" si="29"/>
        <v>0</v>
      </c>
      <c r="Y13" s="48" t="str">
        <f t="shared" si="29"/>
        <v/>
      </c>
      <c r="Z13" s="51">
        <f t="shared" si="29"/>
        <v>0</v>
      </c>
      <c r="AA13" s="52">
        <f t="shared" si="29"/>
        <v>0</v>
      </c>
      <c r="AB13" s="42"/>
      <c r="AC13" s="385"/>
      <c r="AD13" s="390"/>
      <c r="AE13" s="372" t="s">
        <v>3047</v>
      </c>
      <c r="AF13" s="373"/>
      <c r="AG13" s="43">
        <f>+AG134</f>
        <v>55</v>
      </c>
      <c r="AH13" s="44">
        <f>+AH134</f>
        <v>0</v>
      </c>
      <c r="AI13" s="44">
        <f>+AI134</f>
        <v>110724</v>
      </c>
      <c r="AJ13" s="43">
        <f>+AJ134</f>
        <v>0</v>
      </c>
      <c r="AK13" s="44">
        <f>+AK134</f>
        <v>0</v>
      </c>
      <c r="AL13" s="45">
        <f t="shared" ref="AL13:AO13" si="30">+AL134</f>
        <v>0</v>
      </c>
      <c r="AM13" s="46">
        <f t="shared" si="30"/>
        <v>0</v>
      </c>
      <c r="AN13" s="47">
        <f t="shared" si="30"/>
        <v>1745202400</v>
      </c>
      <c r="AO13" s="47">
        <f t="shared" si="30"/>
        <v>0</v>
      </c>
      <c r="AP13" s="46">
        <f t="shared" si="4"/>
        <v>0</v>
      </c>
      <c r="AQ13" s="47">
        <f t="shared" ref="AQ13" si="31">+AQ134</f>
        <v>0</v>
      </c>
      <c r="AR13" s="48">
        <f t="shared" si="6"/>
        <v>0</v>
      </c>
      <c r="AS13" s="49" t="str">
        <f t="shared" ref="AS13:BA13" si="32">+AS134</f>
        <v/>
      </c>
      <c r="AT13" s="44">
        <f t="shared" si="32"/>
        <v>0</v>
      </c>
      <c r="AU13" s="48" t="str">
        <f t="shared" si="32"/>
        <v/>
      </c>
      <c r="AV13" s="50">
        <f t="shared" si="32"/>
        <v>0</v>
      </c>
      <c r="AW13" s="50">
        <f t="shared" si="32"/>
        <v>0</v>
      </c>
      <c r="AX13" s="50">
        <f t="shared" si="32"/>
        <v>0</v>
      </c>
      <c r="AY13" s="48" t="str">
        <f t="shared" si="32"/>
        <v/>
      </c>
      <c r="AZ13" s="51">
        <f t="shared" si="32"/>
        <v>0</v>
      </c>
      <c r="BA13" s="52">
        <f t="shared" si="32"/>
        <v>0</v>
      </c>
      <c r="BB13" s="42"/>
      <c r="BC13" t="s">
        <v>2956</v>
      </c>
      <c r="BD13" t="s">
        <v>2956</v>
      </c>
      <c r="BE13" s="327"/>
      <c r="BF13" s="343"/>
      <c r="BG13" s="335"/>
      <c r="BH13" s="335"/>
      <c r="BI13" s="343"/>
    </row>
    <row r="14" spans="1:61" x14ac:dyDescent="0.3">
      <c r="A14" s="7"/>
      <c r="B14" s="7"/>
      <c r="C14" s="385"/>
      <c r="D14" s="390"/>
      <c r="E14" s="372" t="s">
        <v>3048</v>
      </c>
      <c r="F14" s="373"/>
      <c r="G14" s="43">
        <f>+G141</f>
        <v>2</v>
      </c>
      <c r="H14" s="44">
        <f>+H141</f>
        <v>4</v>
      </c>
      <c r="I14" s="44">
        <f>+I141</f>
        <v>402</v>
      </c>
      <c r="J14" s="43">
        <f>+J141</f>
        <v>0</v>
      </c>
      <c r="K14" s="44">
        <f>+K141</f>
        <v>0</v>
      </c>
      <c r="L14" s="45">
        <f t="shared" ref="L14:AA14" si="33">+L141</f>
        <v>0</v>
      </c>
      <c r="M14" s="46">
        <f t="shared" si="33"/>
        <v>0</v>
      </c>
      <c r="N14" s="47">
        <f t="shared" si="33"/>
        <v>0</v>
      </c>
      <c r="O14" s="47">
        <f t="shared" si="33"/>
        <v>0</v>
      </c>
      <c r="P14" s="46">
        <f t="shared" si="1"/>
        <v>0</v>
      </c>
      <c r="Q14" s="47">
        <f t="shared" si="33"/>
        <v>0</v>
      </c>
      <c r="R14" s="48">
        <f t="shared" si="2"/>
        <v>0</v>
      </c>
      <c r="S14" s="49" t="str">
        <f t="shared" si="33"/>
        <v/>
      </c>
      <c r="T14" s="44">
        <f t="shared" si="33"/>
        <v>0</v>
      </c>
      <c r="U14" s="48" t="str">
        <f t="shared" si="33"/>
        <v/>
      </c>
      <c r="V14" s="50">
        <f t="shared" si="33"/>
        <v>0</v>
      </c>
      <c r="W14" s="50">
        <f t="shared" si="33"/>
        <v>0</v>
      </c>
      <c r="X14" s="50">
        <f t="shared" si="33"/>
        <v>0</v>
      </c>
      <c r="Y14" s="48" t="str">
        <f t="shared" si="33"/>
        <v/>
      </c>
      <c r="Z14" s="51">
        <f t="shared" si="33"/>
        <v>0</v>
      </c>
      <c r="AA14" s="52">
        <f t="shared" si="33"/>
        <v>0</v>
      </c>
      <c r="AB14" s="42"/>
      <c r="AC14" s="385"/>
      <c r="AD14" s="390"/>
      <c r="AE14" s="372" t="s">
        <v>3048</v>
      </c>
      <c r="AF14" s="373"/>
      <c r="AG14" s="43">
        <f>+AG141</f>
        <v>19</v>
      </c>
      <c r="AH14" s="44">
        <f>+AH141</f>
        <v>0</v>
      </c>
      <c r="AI14" s="44">
        <f>+AI141</f>
        <v>21390</v>
      </c>
      <c r="AJ14" s="43">
        <f>+AJ141</f>
        <v>0</v>
      </c>
      <c r="AK14" s="44">
        <f>+AK141</f>
        <v>0</v>
      </c>
      <c r="AL14" s="45">
        <f t="shared" ref="AL14:AO14" si="34">+AL141</f>
        <v>0</v>
      </c>
      <c r="AM14" s="46">
        <f t="shared" si="34"/>
        <v>0</v>
      </c>
      <c r="AN14" s="47">
        <f t="shared" si="34"/>
        <v>389125500</v>
      </c>
      <c r="AO14" s="47">
        <f t="shared" si="34"/>
        <v>0</v>
      </c>
      <c r="AP14" s="46">
        <f t="shared" si="4"/>
        <v>0</v>
      </c>
      <c r="AQ14" s="47">
        <f t="shared" ref="AQ14" si="35">+AQ141</f>
        <v>0</v>
      </c>
      <c r="AR14" s="48">
        <f t="shared" si="6"/>
        <v>0</v>
      </c>
      <c r="AS14" s="49" t="str">
        <f t="shared" ref="AS14:BA14" si="36">+AS141</f>
        <v/>
      </c>
      <c r="AT14" s="44">
        <f t="shared" si="36"/>
        <v>0</v>
      </c>
      <c r="AU14" s="48" t="str">
        <f t="shared" si="36"/>
        <v/>
      </c>
      <c r="AV14" s="50">
        <f t="shared" si="36"/>
        <v>0</v>
      </c>
      <c r="AW14" s="50">
        <f t="shared" si="36"/>
        <v>0</v>
      </c>
      <c r="AX14" s="50">
        <f t="shared" si="36"/>
        <v>0</v>
      </c>
      <c r="AY14" s="48" t="str">
        <f t="shared" si="36"/>
        <v/>
      </c>
      <c r="AZ14" s="51">
        <f t="shared" si="36"/>
        <v>0</v>
      </c>
      <c r="BA14" s="52">
        <f t="shared" si="36"/>
        <v>0</v>
      </c>
      <c r="BB14" s="42"/>
      <c r="BC14" t="s">
        <v>27</v>
      </c>
      <c r="BD14" t="s">
        <v>2956</v>
      </c>
      <c r="BE14" s="327"/>
      <c r="BF14" s="343"/>
      <c r="BG14" s="335"/>
      <c r="BH14" s="335"/>
      <c r="BI14" s="343"/>
    </row>
    <row r="15" spans="1:61" x14ac:dyDescent="0.3">
      <c r="A15" s="7"/>
      <c r="B15" s="7"/>
      <c r="C15" s="385"/>
      <c r="D15" s="390"/>
      <c r="E15" s="372" t="s">
        <v>3049</v>
      </c>
      <c r="F15" s="373"/>
      <c r="G15" s="43">
        <f>+G148</f>
        <v>14</v>
      </c>
      <c r="H15" s="44">
        <f>+H148</f>
        <v>26</v>
      </c>
      <c r="I15" s="44">
        <f>+I148</f>
        <v>6956</v>
      </c>
      <c r="J15" s="43">
        <f>+J148</f>
        <v>0</v>
      </c>
      <c r="K15" s="44">
        <f>+K148</f>
        <v>0</v>
      </c>
      <c r="L15" s="45">
        <f t="shared" ref="L15:AA15" si="37">+L148</f>
        <v>0</v>
      </c>
      <c r="M15" s="46">
        <f t="shared" si="37"/>
        <v>0</v>
      </c>
      <c r="N15" s="47">
        <f t="shared" si="37"/>
        <v>0</v>
      </c>
      <c r="O15" s="47">
        <f t="shared" si="37"/>
        <v>0</v>
      </c>
      <c r="P15" s="46">
        <f t="shared" si="1"/>
        <v>0</v>
      </c>
      <c r="Q15" s="47">
        <f t="shared" si="37"/>
        <v>0</v>
      </c>
      <c r="R15" s="48">
        <f t="shared" si="2"/>
        <v>0</v>
      </c>
      <c r="S15" s="49" t="str">
        <f t="shared" si="37"/>
        <v/>
      </c>
      <c r="T15" s="44">
        <f t="shared" si="37"/>
        <v>0</v>
      </c>
      <c r="U15" s="48" t="str">
        <f t="shared" si="37"/>
        <v/>
      </c>
      <c r="V15" s="50">
        <f t="shared" si="37"/>
        <v>0</v>
      </c>
      <c r="W15" s="50">
        <f t="shared" si="37"/>
        <v>0</v>
      </c>
      <c r="X15" s="50">
        <f t="shared" si="37"/>
        <v>0</v>
      </c>
      <c r="Y15" s="48" t="str">
        <f t="shared" si="37"/>
        <v/>
      </c>
      <c r="Z15" s="51">
        <f t="shared" si="37"/>
        <v>0</v>
      </c>
      <c r="AA15" s="52">
        <f t="shared" si="37"/>
        <v>0</v>
      </c>
      <c r="AB15" s="42"/>
      <c r="AC15" s="385"/>
      <c r="AD15" s="390"/>
      <c r="AE15" s="372" t="s">
        <v>3049</v>
      </c>
      <c r="AF15" s="373"/>
      <c r="AG15" s="43">
        <f>+AG148</f>
        <v>26</v>
      </c>
      <c r="AH15" s="44">
        <f>+AH148</f>
        <v>0</v>
      </c>
      <c r="AI15" s="44">
        <f>+AI148</f>
        <v>16259</v>
      </c>
      <c r="AJ15" s="43">
        <f>+AJ148</f>
        <v>0</v>
      </c>
      <c r="AK15" s="44">
        <f>+AK148</f>
        <v>0</v>
      </c>
      <c r="AL15" s="45">
        <f t="shared" ref="AL15:AO15" si="38">+AL148</f>
        <v>0</v>
      </c>
      <c r="AM15" s="46">
        <f t="shared" si="38"/>
        <v>0</v>
      </c>
      <c r="AN15" s="47">
        <f t="shared" si="38"/>
        <v>148207081</v>
      </c>
      <c r="AO15" s="47">
        <f t="shared" si="38"/>
        <v>0</v>
      </c>
      <c r="AP15" s="46">
        <f t="shared" si="4"/>
        <v>0</v>
      </c>
      <c r="AQ15" s="47">
        <f t="shared" ref="AQ15" si="39">+AQ148</f>
        <v>0</v>
      </c>
      <c r="AR15" s="48">
        <f t="shared" si="6"/>
        <v>0</v>
      </c>
      <c r="AS15" s="49" t="str">
        <f t="shared" ref="AS15:BA15" si="40">+AS148</f>
        <v/>
      </c>
      <c r="AT15" s="44">
        <f t="shared" si="40"/>
        <v>0</v>
      </c>
      <c r="AU15" s="48" t="str">
        <f t="shared" si="40"/>
        <v/>
      </c>
      <c r="AV15" s="50">
        <f t="shared" si="40"/>
        <v>0</v>
      </c>
      <c r="AW15" s="50">
        <f t="shared" si="40"/>
        <v>0</v>
      </c>
      <c r="AX15" s="50">
        <f t="shared" si="40"/>
        <v>0</v>
      </c>
      <c r="AY15" s="48" t="str">
        <f t="shared" si="40"/>
        <v/>
      </c>
      <c r="AZ15" s="51">
        <f t="shared" si="40"/>
        <v>0</v>
      </c>
      <c r="BA15" s="52">
        <f t="shared" si="40"/>
        <v>0</v>
      </c>
      <c r="BB15" s="42"/>
      <c r="BC15" s="42"/>
      <c r="BD15" s="327"/>
      <c r="BE15" s="327"/>
      <c r="BF15" s="343"/>
      <c r="BG15" s="335"/>
      <c r="BH15" s="335"/>
      <c r="BI15" s="343"/>
    </row>
    <row r="16" spans="1:61" ht="17.25" thickBot="1" x14ac:dyDescent="0.35">
      <c r="A16" s="7"/>
      <c r="B16" s="7"/>
      <c r="C16" s="385"/>
      <c r="D16" s="392"/>
      <c r="E16" s="374" t="s">
        <v>3050</v>
      </c>
      <c r="F16" s="375"/>
      <c r="G16" s="64">
        <f>+G150</f>
        <v>55</v>
      </c>
      <c r="H16" s="65">
        <f>+H150</f>
        <v>114</v>
      </c>
      <c r="I16" s="65">
        <f>+I150</f>
        <v>40090</v>
      </c>
      <c r="J16" s="64">
        <f>+J150</f>
        <v>2</v>
      </c>
      <c r="K16" s="65">
        <f>+K150</f>
        <v>3</v>
      </c>
      <c r="L16" s="66">
        <f t="shared" ref="L16:AA16" si="41">+L150</f>
        <v>2696</v>
      </c>
      <c r="M16" s="67">
        <f t="shared" si="41"/>
        <v>6.7248690446495382E-2</v>
      </c>
      <c r="N16" s="68">
        <f t="shared" si="41"/>
        <v>688285000</v>
      </c>
      <c r="O16" s="68">
        <f t="shared" si="41"/>
        <v>109472000</v>
      </c>
      <c r="P16" s="67">
        <f t="shared" si="1"/>
        <v>4.9705532225918364E-2</v>
      </c>
      <c r="Q16" s="68">
        <f t="shared" si="41"/>
        <v>464544000</v>
      </c>
      <c r="R16" s="69">
        <f t="shared" si="2"/>
        <v>5.0254874639756981E-2</v>
      </c>
      <c r="S16" s="70">
        <f t="shared" si="41"/>
        <v>3.8577236852594936</v>
      </c>
      <c r="T16" s="65">
        <f t="shared" si="41"/>
        <v>0</v>
      </c>
      <c r="U16" s="69">
        <f t="shared" si="41"/>
        <v>0</v>
      </c>
      <c r="V16" s="71">
        <f t="shared" si="41"/>
        <v>0</v>
      </c>
      <c r="W16" s="71">
        <f t="shared" si="41"/>
        <v>0</v>
      </c>
      <c r="X16" s="71">
        <f t="shared" si="41"/>
        <v>0</v>
      </c>
      <c r="Y16" s="69" t="str">
        <f t="shared" si="41"/>
        <v/>
      </c>
      <c r="Z16" s="72">
        <f t="shared" si="41"/>
        <v>0</v>
      </c>
      <c r="AA16" s="73">
        <f t="shared" si="41"/>
        <v>0</v>
      </c>
      <c r="AB16" s="63"/>
      <c r="AC16" s="385"/>
      <c r="AD16" s="392"/>
      <c r="AE16" s="374" t="s">
        <v>3050</v>
      </c>
      <c r="AF16" s="375"/>
      <c r="AG16" s="64">
        <f>+AG150</f>
        <v>122</v>
      </c>
      <c r="AH16" s="65">
        <f>+AH150</f>
        <v>0</v>
      </c>
      <c r="AI16" s="65">
        <f>+AI150</f>
        <v>182905</v>
      </c>
      <c r="AJ16" s="64">
        <f>+AJ150</f>
        <v>2</v>
      </c>
      <c r="AK16" s="65">
        <f>+AK150</f>
        <v>3</v>
      </c>
      <c r="AL16" s="66">
        <f t="shared" ref="AL16:AO16" si="42">+AL150</f>
        <v>0</v>
      </c>
      <c r="AM16" s="67">
        <f t="shared" si="42"/>
        <v>0</v>
      </c>
      <c r="AN16" s="68">
        <f t="shared" si="42"/>
        <v>3838535081</v>
      </c>
      <c r="AO16" s="68">
        <f t="shared" si="42"/>
        <v>0</v>
      </c>
      <c r="AP16" s="67">
        <f t="shared" si="4"/>
        <v>0</v>
      </c>
      <c r="AQ16" s="68">
        <f t="shared" ref="AQ16" si="43">+AQ150</f>
        <v>0</v>
      </c>
      <c r="AR16" s="69">
        <f t="shared" si="6"/>
        <v>0</v>
      </c>
      <c r="AS16" s="70" t="str">
        <f t="shared" ref="AS16:BA16" si="44">+AS150</f>
        <v/>
      </c>
      <c r="AT16" s="65">
        <f t="shared" si="44"/>
        <v>0</v>
      </c>
      <c r="AU16" s="69" t="str">
        <f t="shared" si="44"/>
        <v/>
      </c>
      <c r="AV16" s="71">
        <f t="shared" si="44"/>
        <v>0</v>
      </c>
      <c r="AW16" s="71">
        <f t="shared" si="44"/>
        <v>0</v>
      </c>
      <c r="AX16" s="71">
        <f t="shared" si="44"/>
        <v>0</v>
      </c>
      <c r="AY16" s="69" t="str">
        <f t="shared" si="44"/>
        <v/>
      </c>
      <c r="AZ16" s="72">
        <f t="shared" si="44"/>
        <v>0</v>
      </c>
      <c r="BA16" s="73">
        <f t="shared" si="44"/>
        <v>0</v>
      </c>
      <c r="BB16" s="63"/>
      <c r="BC16" s="63"/>
      <c r="BD16" s="332"/>
      <c r="BE16" s="332"/>
      <c r="BF16" s="339"/>
      <c r="BG16" s="336"/>
      <c r="BH16" s="336"/>
      <c r="BI16" s="339"/>
    </row>
    <row r="17" spans="1:96" ht="17.25" thickBot="1" x14ac:dyDescent="0.35">
      <c r="A17" s="7"/>
      <c r="B17" s="7"/>
      <c r="C17" s="386" t="s">
        <v>3050</v>
      </c>
      <c r="D17" s="387"/>
      <c r="E17" s="387"/>
      <c r="F17" s="388"/>
      <c r="G17" s="74">
        <f t="shared" ref="G17:O17" si="45">G66</f>
        <v>226</v>
      </c>
      <c r="H17" s="75">
        <f t="shared" si="45"/>
        <v>538</v>
      </c>
      <c r="I17" s="75">
        <f t="shared" si="45"/>
        <v>283316</v>
      </c>
      <c r="J17" s="74">
        <f t="shared" si="45"/>
        <v>74</v>
      </c>
      <c r="K17" s="75">
        <f t="shared" si="45"/>
        <v>180</v>
      </c>
      <c r="L17" s="76">
        <f t="shared" si="45"/>
        <v>125707</v>
      </c>
      <c r="M17" s="77">
        <f t="shared" si="45"/>
        <v>0.44369890863911676</v>
      </c>
      <c r="N17" s="78">
        <f t="shared" si="45"/>
        <v>4607906350</v>
      </c>
      <c r="O17" s="78">
        <f t="shared" si="45"/>
        <v>2202410780</v>
      </c>
      <c r="P17" s="77">
        <f t="shared" si="1"/>
        <v>1</v>
      </c>
      <c r="Q17" s="78">
        <f>Q66</f>
        <v>9243760000</v>
      </c>
      <c r="R17" s="79">
        <f t="shared" si="2"/>
        <v>1</v>
      </c>
      <c r="S17" s="80">
        <f t="shared" ref="S17:AA17" si="46">S66</f>
        <v>3.81555441797201</v>
      </c>
      <c r="T17" s="75">
        <f t="shared" si="46"/>
        <v>6030</v>
      </c>
      <c r="U17" s="79">
        <f t="shared" si="46"/>
        <v>4.7968689094481612E-2</v>
      </c>
      <c r="V17" s="81">
        <f t="shared" si="46"/>
        <v>386964208</v>
      </c>
      <c r="W17" s="81">
        <f t="shared" si="46"/>
        <v>294338484</v>
      </c>
      <c r="X17" s="81">
        <f t="shared" si="46"/>
        <v>92941580</v>
      </c>
      <c r="Y17" s="79">
        <f t="shared" si="46"/>
        <v>0.23936509394171157</v>
      </c>
      <c r="Z17" s="82">
        <f t="shared" si="46"/>
        <v>3415</v>
      </c>
      <c r="AA17" s="83">
        <f t="shared" si="46"/>
        <v>163298413</v>
      </c>
      <c r="AB17" s="31"/>
      <c r="AC17" s="386" t="s">
        <v>3050</v>
      </c>
      <c r="AD17" s="387"/>
      <c r="AE17" s="387"/>
      <c r="AF17" s="388"/>
      <c r="AG17" s="74">
        <f t="shared" ref="AG17:AO17" si="47">AG66</f>
        <v>289</v>
      </c>
      <c r="AH17" s="75">
        <f t="shared" si="47"/>
        <v>0</v>
      </c>
      <c r="AI17" s="75">
        <f t="shared" si="47"/>
        <v>575258</v>
      </c>
      <c r="AJ17" s="74">
        <f t="shared" si="47"/>
        <v>83</v>
      </c>
      <c r="AK17" s="75">
        <f t="shared" si="47"/>
        <v>3</v>
      </c>
      <c r="AL17" s="76">
        <f t="shared" si="47"/>
        <v>141331</v>
      </c>
      <c r="AM17" s="77">
        <f t="shared" si="47"/>
        <v>0.24568280667109366</v>
      </c>
      <c r="AN17" s="78">
        <f t="shared" si="47"/>
        <v>10178448706</v>
      </c>
      <c r="AO17" s="78">
        <f t="shared" si="47"/>
        <v>2172209360</v>
      </c>
      <c r="AP17" s="77">
        <f t="shared" si="4"/>
        <v>1</v>
      </c>
      <c r="AQ17" s="78">
        <f>AQ66</f>
        <v>9366510000</v>
      </c>
      <c r="AR17" s="79">
        <f t="shared" si="6"/>
        <v>1</v>
      </c>
      <c r="AS17" s="80">
        <f t="shared" ref="AS17:BA17" si="48">AS66</f>
        <v>3.9199762452497167</v>
      </c>
      <c r="AT17" s="75">
        <f t="shared" si="48"/>
        <v>17002</v>
      </c>
      <c r="AU17" s="79">
        <f t="shared" si="48"/>
        <v>0.12029915588229051</v>
      </c>
      <c r="AV17" s="81">
        <f t="shared" si="48"/>
        <v>959793000</v>
      </c>
      <c r="AW17" s="81">
        <f t="shared" si="48"/>
        <v>590674393</v>
      </c>
      <c r="AX17" s="81">
        <f t="shared" si="48"/>
        <v>220413300</v>
      </c>
      <c r="AY17" s="79">
        <f t="shared" si="48"/>
        <v>0.38458147433873757</v>
      </c>
      <c r="AZ17" s="82">
        <f t="shared" si="48"/>
        <v>6734</v>
      </c>
      <c r="BA17" s="83">
        <f t="shared" si="48"/>
        <v>238658233</v>
      </c>
      <c r="BB17" s="310"/>
      <c r="BC17" s="310"/>
      <c r="BD17" s="331"/>
      <c r="BE17" s="331"/>
      <c r="BF17" s="328"/>
      <c r="BG17" s="337"/>
      <c r="BH17" s="337"/>
      <c r="BI17" s="328"/>
    </row>
    <row r="18" spans="1:96" x14ac:dyDescent="0.3">
      <c r="A18" s="7"/>
      <c r="B18" s="7"/>
      <c r="C18" s="389" t="s">
        <v>3117</v>
      </c>
      <c r="D18" s="390"/>
      <c r="E18" s="393" t="s">
        <v>3046</v>
      </c>
      <c r="F18" s="394"/>
      <c r="G18" s="43">
        <f>J18</f>
        <v>9</v>
      </c>
      <c r="H18" s="84"/>
      <c r="I18" s="85"/>
      <c r="J18" s="43">
        <f>BH37</f>
        <v>9</v>
      </c>
      <c r="K18" s="86"/>
      <c r="L18" s="45">
        <f>BM37</f>
        <v>29282</v>
      </c>
      <c r="M18" s="87"/>
      <c r="N18" s="88"/>
      <c r="O18" s="47">
        <f>BP37</f>
        <v>1125334070</v>
      </c>
      <c r="P18" s="86"/>
      <c r="Q18" s="47">
        <f>BR37</f>
        <v>4833065000</v>
      </c>
      <c r="R18" s="86"/>
      <c r="S18" s="49">
        <f t="shared" ref="S18:S23" si="49">IFERROR(Q18/O18/1.1,"")</f>
        <v>3.9043476703282018</v>
      </c>
      <c r="T18" s="44">
        <f>BU37</f>
        <v>1721</v>
      </c>
      <c r="U18" s="48">
        <f t="shared" ref="U18:U23" si="50">IFERROR(T18/L18,"")</f>
        <v>5.8773307834164332E-2</v>
      </c>
      <c r="V18" s="50">
        <f>BW37</f>
        <v>85558000</v>
      </c>
      <c r="W18" s="50">
        <f>BX37</f>
        <v>68696304</v>
      </c>
      <c r="X18" s="50">
        <f>BY37</f>
        <v>23220250</v>
      </c>
      <c r="Y18" s="48">
        <f t="shared" ref="Y18:Y23" si="51">IFERROR(1-(W18/V18),"")</f>
        <v>0.19707912760934099</v>
      </c>
      <c r="Z18" s="51">
        <f>CA37</f>
        <v>1211</v>
      </c>
      <c r="AA18" s="52">
        <f>CB37</f>
        <v>48958180</v>
      </c>
      <c r="AB18" s="63"/>
      <c r="AC18" s="389" t="s">
        <v>3117</v>
      </c>
      <c r="AD18" s="390"/>
      <c r="AE18" s="393" t="s">
        <v>3046</v>
      </c>
      <c r="AF18" s="394"/>
      <c r="AG18" s="43">
        <f>AJ18</f>
        <v>1</v>
      </c>
      <c r="AH18" s="84"/>
      <c r="AI18" s="85"/>
      <c r="AJ18" s="43">
        <f>COUNTIFS('전년비교BACK(전년8.1~동시점,생판재)'!$F$4:$F$5000,종합!$BC10,'전년비교BACK(전년8.1~동시점,생판재)'!$BR$4:$BR$5000,종합!$AC$18)</f>
        <v>1</v>
      </c>
      <c r="AK18" s="86"/>
      <c r="AL18" s="45">
        <f>SUMIFS('전년비교BACK(전년8.1~동시점,생판재)'!$AP$4:$AP$5000,'전년비교BACK(전년8.1~동시점,생판재)'!$F$4:$F$5000,종합!$BC$10,'전년비교BACK(전년8.1~동시점,생판재)'!$BR$4:$BR$5000,종합!$C$18)</f>
        <v>1651</v>
      </c>
      <c r="AM18" s="87"/>
      <c r="AN18" s="88"/>
      <c r="AO18" s="323"/>
      <c r="AP18" s="86"/>
      <c r="AQ18" s="323"/>
      <c r="AR18" s="86"/>
      <c r="AS18" s="324" t="str">
        <f t="shared" ref="AS18:AS23" si="52">IFERROR(AQ18/AO18/1.1,"")</f>
        <v/>
      </c>
      <c r="AT18" s="44">
        <f>SUMIFS('전년비교BACK(전년8.1~동시점,생판재)'!$BG$4:$BG$5000,'전년비교BACK(전년8.1~동시점,생판재)'!$F$4:$F$5000,종합!$BC$10,'전년비교BACK(전년8.1~동시점,생판재)'!$BR$4:$BR$5000,종합!$C$18)-
SUMIFS('시점재고(~25.07.31, 생판재)'!$BG$4:$BG$5000,'시점재고(~25.07.31, 생판재)'!$F$4:$F$5000,종합!$BC$10,'시점재고(~25.07.31, 생판재)'!$BR$4:$BR$5000,종합!$C$18)</f>
        <v>13</v>
      </c>
      <c r="AU18" s="322">
        <f t="shared" ref="AU18:AU23" si="53">IFERROR(AT18/AL18,"")</f>
        <v>7.874015748031496E-3</v>
      </c>
      <c r="AV18" s="50">
        <f>SUMIFS('전년비교BACK(전년8.1~동시점,생판재)'!$BH$4:$BH$5000,'전년비교BACK(전년8.1~동시점,생판재)'!$F$4:$F$5000,종합!$BC$10,'전년비교BACK(전년8.1~동시점,생판재)'!$BR$4:$BR$5000,종합!$C$18)-
SUMIFS('시점재고(~25.07.31, 생판재)'!$BH$4:$BH$5000,'시점재고(~25.07.31, 생판재)'!$F$4:$F$5000,종합!$BC$10,'시점재고(~25.07.31, 생판재)'!$BR$4:$BR$5000,종합!$C$18)</f>
        <v>1287000</v>
      </c>
      <c r="AW18" s="50">
        <f>SUMIFS('전년비교BACK(전년8.1~동시점,생판재)'!$BI$4:$BI$5000,'전년비교BACK(전년8.1~동시점,생판재)'!$F$4:$F$5000,종합!$BC$10,'전년비교BACK(전년8.1~동시점,생판재)'!$BR$4:$BR$5000,종합!$C$18)-
SUMIFS('시점재고(~25.07.31, 생판재)'!$BI$4:$BI$5000,'시점재고(~25.07.31, 생판재)'!$F$4:$F$5000,종합!$BC$10,'시점재고(~25.07.31, 생판재)'!$BR$4:$BR$5000,종합!$C$18)</f>
        <v>767065</v>
      </c>
      <c r="AX18" s="321"/>
      <c r="AY18" s="48">
        <f t="shared" ref="AY18:AY23" si="54">IFERROR(1-(AW18/AV18),"")</f>
        <v>0.40398989898989901</v>
      </c>
      <c r="AZ18" s="44">
        <f>SUMIFS('전년비교BACK(전년8.1~동시점,생판재)'!$BC$4:$BC$5000,'전년비교BACK(전년8.1~동시점,생판재)'!$F$4:$F$5000,종합!$BC$10,'전년비교BACK(전년8.1~동시점,생판재)'!$BR$4:$BR$5000,종합!$C$18)</f>
        <v>5</v>
      </c>
      <c r="BA18" s="50">
        <f>SUMIFS('전년비교BACK(전년8.1~동시점,생판재)'!$BE$4:$BE$5000,'전년비교BACK(전년8.1~동시점,생판재)'!$F$4:$F$5000,종합!$BC$10,'전년비교BACK(전년8.1~동시점,생판재)'!$BR$4:$BR$5000,종합!$C$18)</f>
        <v>331810</v>
      </c>
      <c r="BB18" s="63"/>
      <c r="BC18" s="63"/>
      <c r="BD18" s="327"/>
      <c r="BE18" s="327"/>
      <c r="BF18" s="327"/>
      <c r="BG18" s="335"/>
      <c r="BH18" s="335"/>
      <c r="BI18" s="343"/>
    </row>
    <row r="19" spans="1:96" x14ac:dyDescent="0.3">
      <c r="A19" s="7"/>
      <c r="B19" s="7"/>
      <c r="C19" s="389"/>
      <c r="D19" s="390"/>
      <c r="E19" s="372" t="s">
        <v>3047</v>
      </c>
      <c r="F19" s="373"/>
      <c r="G19" s="43">
        <f t="shared" ref="G19:G22" si="55">J19</f>
        <v>19</v>
      </c>
      <c r="H19" s="89"/>
      <c r="I19" s="90"/>
      <c r="J19" s="43">
        <f>BH50</f>
        <v>19</v>
      </c>
      <c r="K19" s="91"/>
      <c r="L19" s="45">
        <f>BM50</f>
        <v>124868</v>
      </c>
      <c r="M19" s="92"/>
      <c r="N19" s="93"/>
      <c r="O19" s="47">
        <f>BP50</f>
        <v>1839254880</v>
      </c>
      <c r="P19" s="91"/>
      <c r="Q19" s="47">
        <f>BR50</f>
        <v>8362760000</v>
      </c>
      <c r="R19" s="91"/>
      <c r="S19" s="49">
        <f t="shared" si="49"/>
        <v>4.1334722955358369</v>
      </c>
      <c r="T19" s="44">
        <f>BU50</f>
        <v>4378</v>
      </c>
      <c r="U19" s="48">
        <f t="shared" si="50"/>
        <v>3.506102444181055E-2</v>
      </c>
      <c r="V19" s="50">
        <f>BW50</f>
        <v>282673000</v>
      </c>
      <c r="W19" s="50">
        <f>BX50</f>
        <v>172120770</v>
      </c>
      <c r="X19" s="50">
        <f>BY50</f>
        <v>59898580</v>
      </c>
      <c r="Y19" s="48">
        <f t="shared" si="51"/>
        <v>0.3910958245039321</v>
      </c>
      <c r="Z19" s="51">
        <f>CA50</f>
        <v>2125</v>
      </c>
      <c r="AA19" s="52">
        <f>CB50</f>
        <v>85153996</v>
      </c>
      <c r="AB19" s="63"/>
      <c r="AC19" s="389"/>
      <c r="AD19" s="390"/>
      <c r="AE19" s="372" t="s">
        <v>3047</v>
      </c>
      <c r="AF19" s="373"/>
      <c r="AG19" s="43">
        <f t="shared" ref="AG19:AG22" si="56">AJ19</f>
        <v>10</v>
      </c>
      <c r="AH19" s="89"/>
      <c r="AI19" s="90"/>
      <c r="AJ19" s="43">
        <f>COUNTIFS('전년비교BACK(전년8.1~동시점,생판재)'!$F$4:$F$5000,종합!$BC8,'전년비교BACK(전년8.1~동시점,생판재)'!$BR$4:$BR$5000,종합!$AC$18)+COUNTIFS('전년비교BACK(전년8.1~동시점,생판재)'!$F$4:$F$5000,종합!$BC9,'전년비교BACK(전년8.1~동시점,생판재)'!$BR$4:$BR$5000,종합!$AC$18)</f>
        <v>10</v>
      </c>
      <c r="AK19" s="91"/>
      <c r="AL19" s="45">
        <f>SUMIFS('전년비교BACK(전년8.1~동시점,생판재)'!$AP$4:$AP$5000,'전년비교BACK(전년8.1~동시점,생판재)'!$F$4:$F$5000,종합!$BC$9,'전년비교BACK(전년8.1~동시점,생판재)'!$BR$4:$BR$5000,종합!$C$18)+
SUMIFS('전년비교BACK(전년8.1~동시점,생판재)'!$AP$4:$AP$5000,'전년비교BACK(전년8.1~동시점,생판재)'!$F$4:$F$5000,종합!$BC$8,'전년비교BACK(전년8.1~동시점,생판재)'!$BR$4:$BR$5000,종합!$C$18)</f>
        <v>443495</v>
      </c>
      <c r="AM19" s="92"/>
      <c r="AN19" s="93"/>
      <c r="AO19" s="323"/>
      <c r="AP19" s="91"/>
      <c r="AQ19" s="323"/>
      <c r="AR19" s="91"/>
      <c r="AS19" s="324" t="str">
        <f t="shared" si="52"/>
        <v/>
      </c>
      <c r="AT19" s="44">
        <f>SUMIFS('전년비교BACK(전년8.1~동시점,생판재)'!$BG$4:$BG$5000,'전년비교BACK(전년8.1~동시점,생판재)'!$F$4:$F$5000,종합!$BC$9,'전년비교BACK(전년8.1~동시점,생판재)'!$BR$4:$BR$5000,종합!$C$18)+
SUMIFS('전년비교BACK(전년8.1~동시점,생판재)'!$BG$4:$BG$5000,'전년비교BACK(전년8.1~동시점,생판재)'!$F$4:$F$5000,종합!$BC$8,'전년비교BACK(전년8.1~동시점,생판재)'!$BR$4:$BR$5000,종합!$C$18)-(
SUMIFS('시점재고(~25.07.31, 생판재)'!$BG$4:$BG$5000,'시점재고(~25.07.31, 생판재)'!$F$4:$F$5000,종합!$BC$9,'시점재고(~25.07.31, 생판재)'!$BR$4:$BR$5000,종합!$C$18)+
SUMIFS('시점재고(~25.07.31, 생판재)'!$BG$4:$BG$5000,'시점재고(~25.07.31, 생판재)'!$F$4:$F$5000,종합!$BC$8,'시점재고(~25.07.31, 생판재)'!$BR$4:$BR$5000,종합!$C$18))</f>
        <v>9845</v>
      </c>
      <c r="AU19" s="322">
        <f t="shared" si="53"/>
        <v>2.2198671912873877E-2</v>
      </c>
      <c r="AV19" s="50">
        <f>SUMIFS('전년비교BACK(전년8.1~동시점,생판재)'!$BH$4:$BH$5000,'전년비교BACK(전년8.1~동시점,생판재)'!$F$4:$F$5000,종합!$BC$9,'전년비교BACK(전년8.1~동시점,생판재)'!$BR$4:$BR$5000,종합!$C$18)+
SUMIFS('전년비교BACK(전년8.1~동시점,생판재)'!$BH$4:$BH$5000,'전년비교BACK(전년8.1~동시점,생판재)'!$F$4:$F$5000,종합!$BC$8,'전년비교BACK(전년8.1~동시점,생판재)'!$BR$4:$BR$5000,종합!$C$18)-(
SUMIFS('시점재고(~25.07.31, 생판재)'!$BH$4:$BH$5000,'시점재고(~25.07.31, 생판재)'!$F$4:$F$5000,종합!$BC$9,'시점재고(~25.07.31, 생판재)'!$BR$4:$BR$5000,종합!$C$18)+
SUMIFS('시점재고(~25.07.31, 생판재)'!$BH$4:$BH$5000,'시점재고(~25.07.31, 생판재)'!$F$4:$F$5000,종합!$BC$8,'시점재고(~25.07.31, 생판재)'!$BR$4:$BR$5000,종합!$C$18))</f>
        <v>774041000</v>
      </c>
      <c r="AW19" s="50">
        <f>SUMIFS('전년비교BACK(전년8.1~동시점,생판재)'!$BI$4:$BI$5000,'전년비교BACK(전년8.1~동시점,생판재)'!$F$4:$F$5000,종합!$BC$9,'전년비교BACK(전년8.1~동시점,생판재)'!$BR$4:$BR$5000,종합!$C$18)+
SUMIFS('전년비교BACK(전년8.1~동시점,생판재)'!$BI$4:$BI$5000,'전년비교BACK(전년8.1~동시점,생판재)'!$F$4:$F$5000,종합!$BC$8,'전년비교BACK(전년8.1~동시점,생판재)'!$BR$4:$BR$5000,종합!$C$18)-(
SUMIFS('시점재고(~25.07.31, 생판재)'!$BI$4:$BI$5000,'시점재고(~25.07.31, 생판재)'!$F$4:$F$5000,종합!$BC$9,'시점재고(~25.07.31, 생판재)'!$BR$4:$BR$5000,종합!$C$18)+
SUMIFS('시점재고(~25.07.31, 생판재)'!$BI$4:$BI$5000,'시점재고(~25.07.31, 생판재)'!$F$4:$F$5000,종합!$BC$8,'시점재고(~25.07.31, 생판재)'!$BR$4:$BR$5000,종합!$C$18))</f>
        <v>365612555</v>
      </c>
      <c r="AX19" s="321"/>
      <c r="AY19" s="48">
        <f t="shared" si="54"/>
        <v>0.52765737861431106</v>
      </c>
      <c r="AZ19" s="44">
        <f>SUMIFS('전년비교BACK(전년8.1~동시점,생판재)'!$BC$4:$BC$5000,'전년비교BACK(전년8.1~동시점,생판재)'!$F$4:$F$5000,종합!$BC$9,'전년비교BACK(전년8.1~동시점,생판재)'!$BR$4:$BR$5000,종합!$C$18)+
SUMIFS('전년비교BACK(전년8.1~동시점,생판재)'!$BC$4:$BC$5000,'전년비교BACK(전년8.1~동시점,생판재)'!$F$4:$F$5000,종합!$BC$8,'전년비교BACK(전년8.1~동시점,생판재)'!$BR$4:$BR$5000,종합!$C$18)</f>
        <v>4179</v>
      </c>
      <c r="BA19" s="50">
        <f>SUMIFS('전년비교BACK(전년8.1~동시점,생판재)'!$BE$4:$BE$5000,'전년비교BACK(전년8.1~동시점,생판재)'!$F$4:$F$5000,종합!$BC$9,'전년비교BACK(전년8.1~동시점,생판재)'!$BR$4:$BR$5000,종합!$C$18)+
SUMIFS('전년비교BACK(전년8.1~동시점,생판재)'!$BE$4:$BE$5000,'전년비교BACK(전년8.1~동시점,생판재)'!$F$4:$F$5000,종합!$BC$8,'전년비교BACK(전년8.1~동시점,생판재)'!$BR$4:$BR$5000,종합!$C$18)</f>
        <v>159940419</v>
      </c>
      <c r="BB19" s="63"/>
      <c r="BC19" s="63"/>
      <c r="BD19" s="327"/>
      <c r="BE19" s="327"/>
      <c r="BF19" s="327"/>
      <c r="BG19" s="335"/>
      <c r="BH19" s="335"/>
      <c r="BI19" s="343"/>
    </row>
    <row r="20" spans="1:96" x14ac:dyDescent="0.3">
      <c r="A20" s="7"/>
      <c r="B20" s="7"/>
      <c r="C20" s="389"/>
      <c r="D20" s="390"/>
      <c r="E20" s="372" t="s">
        <v>3048</v>
      </c>
      <c r="F20" s="373"/>
      <c r="G20" s="43">
        <f t="shared" si="55"/>
        <v>8</v>
      </c>
      <c r="H20" s="89"/>
      <c r="I20" s="90"/>
      <c r="J20" s="43">
        <f>BH57</f>
        <v>8</v>
      </c>
      <c r="K20" s="91"/>
      <c r="L20" s="45">
        <f>BM57</f>
        <v>5435</v>
      </c>
      <c r="M20" s="92"/>
      <c r="N20" s="93"/>
      <c r="O20" s="47">
        <f>BP57</f>
        <v>98885900</v>
      </c>
      <c r="P20" s="91"/>
      <c r="Q20" s="47">
        <f>BR57</f>
        <v>398751000</v>
      </c>
      <c r="R20" s="91"/>
      <c r="S20" s="49">
        <f t="shared" si="49"/>
        <v>3.6658503294292624</v>
      </c>
      <c r="T20" s="44">
        <f>BU57</f>
        <v>190</v>
      </c>
      <c r="U20" s="48">
        <f t="shared" si="50"/>
        <v>3.4958601655933765E-2</v>
      </c>
      <c r="V20" s="50">
        <f>BW57</f>
        <v>13848000</v>
      </c>
      <c r="W20" s="50">
        <f>BX57</f>
        <v>9749230</v>
      </c>
      <c r="X20" s="50">
        <f>BY57</f>
        <v>3365800</v>
      </c>
      <c r="Y20" s="48">
        <f t="shared" si="51"/>
        <v>0.29598281340265742</v>
      </c>
      <c r="Z20" s="51">
        <f>CA57</f>
        <v>96</v>
      </c>
      <c r="AA20" s="52">
        <f>CB57</f>
        <v>5006700</v>
      </c>
      <c r="AB20" s="63"/>
      <c r="AC20" s="389"/>
      <c r="AD20" s="390"/>
      <c r="AE20" s="372" t="s">
        <v>3048</v>
      </c>
      <c r="AF20" s="373"/>
      <c r="AG20" s="43">
        <f t="shared" si="56"/>
        <v>3</v>
      </c>
      <c r="AH20" s="89"/>
      <c r="AI20" s="90"/>
      <c r="AJ20" s="43">
        <f>COUNTIFS('전년비교BACK(전년8.1~동시점,생판재)'!$F$4:$F$5000,종합!$BC11,'전년비교BACK(전년8.1~동시점,생판재)'!$BR$4:$BR$5000,종합!$AC$18)</f>
        <v>3</v>
      </c>
      <c r="AK20" s="91"/>
      <c r="AL20" s="45">
        <f>SUMIFS('전년비교BACK(전년8.1~동시점,생판재)'!$AP$4:$AP$5000,'전년비교BACK(전년8.1~동시점,생판재)'!$F$4:$F$5000,종합!$BC$11,'전년비교BACK(전년8.1~동시점,생판재)'!$BR$4:$BR$5000,종합!$C$18)</f>
        <v>28619</v>
      </c>
      <c r="AM20" s="92"/>
      <c r="AN20" s="93"/>
      <c r="AO20" s="323"/>
      <c r="AP20" s="91"/>
      <c r="AQ20" s="323"/>
      <c r="AR20" s="91"/>
      <c r="AS20" s="324" t="str">
        <f t="shared" si="52"/>
        <v/>
      </c>
      <c r="AT20" s="44">
        <f>SUMIFS('전년비교BACK(전년8.1~동시점,생판재)'!$BG$4:$BG$5000,'전년비교BACK(전년8.1~동시점,생판재)'!$F$4:$F$5000,종합!$BC$11,'전년비교BACK(전년8.1~동시점,생판재)'!$BR$4:$BR$5000,종합!$C$18)-
SUMIFS('시점재고(~25.07.31, 생판재)'!$BG$4:$BG$5000,'시점재고(~25.07.31, 생판재)'!$F$4:$F$5000,종합!$BC$11,'시점재고(~25.07.31, 생판재)'!$BR$4:$BR$5000,종합!$C$18)</f>
        <v>2140</v>
      </c>
      <c r="AU20" s="322">
        <f t="shared" si="53"/>
        <v>7.477549879450715E-2</v>
      </c>
      <c r="AV20" s="50">
        <f>SUMIFS('전년비교BACK(전년8.1~동시점,생판재)'!$BH$4:$BH$5000,'전년비교BACK(전년8.1~동시점,생판재)'!$F$4:$F$5000,종합!$BC$11,'전년비교BACK(전년8.1~동시점,생판재)'!$BR$4:$BR$5000,종합!$C$18)-
SUMIFS('시점재고(~25.07.31, 생판재)'!$BH$4:$BH$5000,'시점재고(~25.07.31, 생판재)'!$F$4:$F$5000,종합!$BC$11,'시점재고(~25.07.31, 생판재)'!$BR$4:$BR$5000,종합!$C$18)</f>
        <v>129802000</v>
      </c>
      <c r="AW20" s="50">
        <f>SUMIFS('전년비교BACK(전년8.1~동시점,생판재)'!$BI$4:$BI$5000,'전년비교BACK(전년8.1~동시점,생판재)'!$F$4:$F$5000,종합!$BC$11,'전년비교BACK(전년8.1~동시점,생판재)'!$BR$4:$BR$5000,종합!$C$18)-
SUMIFS('시점재고(~25.07.31, 생판재)'!$BI$4:$BI$5000,'시점재고(~25.07.31, 생판재)'!$F$4:$F$5000,종합!$BC$11,'시점재고(~25.07.31, 생판재)'!$BR$4:$BR$5000,종합!$C$18)</f>
        <v>73239882</v>
      </c>
      <c r="AX20" s="321"/>
      <c r="AY20" s="48">
        <f t="shared" si="54"/>
        <v>0.43575690667324074</v>
      </c>
      <c r="AZ20" s="44">
        <f>SUMIFS('전년비교BACK(전년8.1~동시점,생판재)'!$BC$4:$BC$5000,'전년비교BACK(전년8.1~동시점,생판재)'!$F$4:$F$5000,종합!$BC$11,'전년비교BACK(전년8.1~동시점,생판재)'!$BR$4:$BR$5000,종합!$C$18)</f>
        <v>361</v>
      </c>
      <c r="BA20" s="50">
        <f>SUMIFS('전년비교BACK(전년8.1~동시점,생판재)'!$BE$4:$BE$5000,'전년비교BACK(전년8.1~동시점,생판재)'!$F$4:$F$5000,종합!$BC$11,'전년비교BACK(전년8.1~동시점,생판재)'!$BR$4:$BR$5000,종합!$C$18)</f>
        <v>12900719</v>
      </c>
      <c r="BB20" s="63"/>
      <c r="BC20" s="63"/>
      <c r="BD20" s="327"/>
      <c r="BE20" s="327"/>
      <c r="BF20" s="327"/>
      <c r="BG20" s="335"/>
      <c r="BH20" s="335"/>
      <c r="BI20" s="343"/>
    </row>
    <row r="21" spans="1:96" x14ac:dyDescent="0.3">
      <c r="A21" s="7"/>
      <c r="B21" s="7"/>
      <c r="C21" s="389"/>
      <c r="D21" s="390"/>
      <c r="E21" s="372" t="s">
        <v>3049</v>
      </c>
      <c r="F21" s="373"/>
      <c r="G21" s="43">
        <f t="shared" si="55"/>
        <v>0</v>
      </c>
      <c r="H21" s="89"/>
      <c r="I21" s="90"/>
      <c r="J21" s="43">
        <f>BH64</f>
        <v>0</v>
      </c>
      <c r="K21" s="91"/>
      <c r="L21" s="45">
        <f>BM64</f>
        <v>0</v>
      </c>
      <c r="M21" s="92"/>
      <c r="N21" s="93"/>
      <c r="O21" s="47">
        <f>BP64</f>
        <v>0</v>
      </c>
      <c r="P21" s="91"/>
      <c r="Q21" s="47">
        <f>BR64</f>
        <v>0</v>
      </c>
      <c r="R21" s="91"/>
      <c r="S21" s="49" t="str">
        <f t="shared" si="49"/>
        <v/>
      </c>
      <c r="T21" s="44">
        <f>BU64</f>
        <v>0</v>
      </c>
      <c r="U21" s="48" t="str">
        <f t="shared" si="50"/>
        <v/>
      </c>
      <c r="V21" s="50">
        <f>BW64</f>
        <v>0</v>
      </c>
      <c r="W21" s="50">
        <f>BX64</f>
        <v>0</v>
      </c>
      <c r="X21" s="50">
        <f>BY64</f>
        <v>0</v>
      </c>
      <c r="Y21" s="48" t="str">
        <f t="shared" si="51"/>
        <v/>
      </c>
      <c r="Z21" s="51">
        <f>CA64</f>
        <v>0</v>
      </c>
      <c r="AA21" s="52">
        <f>CB64</f>
        <v>0</v>
      </c>
      <c r="AB21" s="63"/>
      <c r="AC21" s="389"/>
      <c r="AD21" s="390"/>
      <c r="AE21" s="372" t="s">
        <v>3049</v>
      </c>
      <c r="AF21" s="373"/>
      <c r="AG21" s="43">
        <f t="shared" si="56"/>
        <v>0</v>
      </c>
      <c r="AH21" s="89"/>
      <c r="AI21" s="90"/>
      <c r="AJ21" s="43">
        <f>COUNTIFS('전년비교BACK(전년8.1~동시점,생판재)'!$F$4:$F$5000,종합!$BC13,'전년비교BACK(전년8.1~동시점,생판재)'!$BR$4:$BR$5000,종합!$AC$18)+
COUNTIFS('전년비교BACK(전년8.1~동시점,생판재)'!$F$4:$F$5000,종합!$BC14,'전년비교BACK(전년8.1~동시점,생판재)'!$BR$4:$BR$5000,종합!$AC$18)+
COUNTIFS('전년비교BACK(전년8.1~동시점,생판재)'!$F$4:$F$5000,종합!$BC12,'전년비교BACK(전년8.1~동시점,생판재)'!$BR$4:$BR$5000,종합!$AC$18)</f>
        <v>0</v>
      </c>
      <c r="AK21" s="91"/>
      <c r="AL21" s="45">
        <f>SUMIFS('전년비교BACK(전년8.1~동시점,생판재)'!$AP$4:$AP$5000,'전년비교BACK(전년8.1~동시점,생판재)'!$F$4:$F$5000,종합!$BC$13,'전년비교BACK(전년8.1~동시점,생판재)'!$BR$4:$BR$5000,종합!$C$18)+
SUMIFS('전년비교BACK(전년8.1~동시점,생판재)'!$AP$4:$AP$5000,'전년비교BACK(전년8.1~동시점,생판재)'!$F$4:$F$5000,종합!$BC$14,'전년비교BACK(전년8.1~동시점,생판재)'!$BR$4:$BR$5000,종합!$C$18)+
SUMIFS('전년비교BACK(전년8.1~동시점,생판재)'!$AP$4:$AP$5000,'전년비교BACK(전년8.1~동시점,생판재)'!$F$4:$F$5000,종합!$BC$12,'전년비교BACK(전년8.1~동시점,생판재)'!$BR$4:$BR$5000,종합!$C$18)</f>
        <v>0</v>
      </c>
      <c r="AM21" s="92"/>
      <c r="AN21" s="93"/>
      <c r="AO21" s="323"/>
      <c r="AP21" s="91"/>
      <c r="AQ21" s="323"/>
      <c r="AR21" s="91"/>
      <c r="AS21" s="324" t="str">
        <f t="shared" si="52"/>
        <v/>
      </c>
      <c r="AT21" s="44">
        <f>SUMIFS('전년비교BACK(전년8.1~동시점,생판재)'!$BG$4:$BG$5000,'전년비교BACK(전년8.1~동시점,생판재)'!$F$4:$F$5000,종합!$BC$13,'전년비교BACK(전년8.1~동시점,생판재)'!$BR$4:$BR$5000,종합!$C$18)+
SUMIFS('전년비교BACK(전년8.1~동시점,생판재)'!$BG$4:$BG$5000,'전년비교BACK(전년8.1~동시점,생판재)'!$F$4:$F$5000,종합!$BC$14,'전년비교BACK(전년8.1~동시점,생판재)'!$BR$4:$BR$5000,종합!$C$18)+
SUMIFS('전년비교BACK(전년8.1~동시점,생판재)'!$BG$4:$BG$5000,'전년비교BACK(전년8.1~동시점,생판재)'!$F$4:$F$5000,종합!$BC$12,'전년비교BACK(전년8.1~동시점,생판재)'!$BR$4:$BR$5000,종합!$C$18)-(
SUMIFS('시점재고(~25.07.31, 생판재)'!$BG$4:$BG$5000,'시점재고(~25.07.31, 생판재)'!$F$4:$F$5000,종합!$BC$13,'시점재고(~25.07.31, 생판재)'!$BR$4:$BR$5000,종합!$C$18)+
SUMIFS('시점재고(~25.07.31, 생판재)'!$BG$4:$BG$5000,'시점재고(~25.07.31, 생판재)'!$F$4:$F$5000,종합!$BC$14,'시점재고(~25.07.31, 생판재)'!$BR$4:$BR$5000,종합!$C$18)+
SUMIFS('시점재고(~25.07.31, 생판재)'!$BG$4:$BG$5000,'시점재고(~25.07.31, 생판재)'!$F$4:$F$5000,종합!$BC$12,'시점재고(~25.07.31, 생판재)'!$BR$4:$BR$5000,종합!$C$18))</f>
        <v>0</v>
      </c>
      <c r="AU21" s="322" t="str">
        <f t="shared" si="53"/>
        <v/>
      </c>
      <c r="AV21" s="50">
        <f>SUMIFS('전년비교BACK(전년8.1~동시점,생판재)'!$BH$4:$BH$5000,'전년비교BACK(전년8.1~동시점,생판재)'!$F$4:$F$5000,종합!$BC$13,'전년비교BACK(전년8.1~동시점,생판재)'!$BR$4:$BR$5000,종합!$C$18)+
SUMIFS('전년비교BACK(전년8.1~동시점,생판재)'!$BH$4:$BH$5000,'전년비교BACK(전년8.1~동시점,생판재)'!$F$4:$F$5000,종합!$BC$14,'전년비교BACK(전년8.1~동시점,생판재)'!$BR$4:$BR$5000,종합!$C$18)+
SUMIFS('전년비교BACK(전년8.1~동시점,생판재)'!$BH$4:$BH$5000,'전년비교BACK(전년8.1~동시점,생판재)'!$F$4:$F$5000,종합!$BC$12,'전년비교BACK(전년8.1~동시점,생판재)'!$BR$4:$BR$5000,종합!$C$18)-(
SUMIFS('시점재고(~25.07.31, 생판재)'!$BH$4:$BH$5000,'시점재고(~25.07.31, 생판재)'!$F$4:$F$5000,종합!$BC$13,'시점재고(~25.07.31, 생판재)'!$BR$4:$BR$5000,종합!$C$18)+
SUMIFS('시점재고(~25.07.31, 생판재)'!$BH$4:$BH$5000,'시점재고(~25.07.31, 생판재)'!$F$4:$F$5000,종합!$BC$14,'시점재고(~25.07.31, 생판재)'!$BR$4:$BR$5000,종합!$C$18)+
SUMIFS('시점재고(~25.07.31, 생판재)'!$BH$4:$BH$5000,'시점재고(~25.07.31, 생판재)'!$F$4:$F$5000,종합!$BC$12,'시점재고(~25.07.31, 생판재)'!$BR$4:$BR$5000,종합!$C$18))</f>
        <v>0</v>
      </c>
      <c r="AW21" s="50">
        <f>SUMIFS('전년비교BACK(전년8.1~동시점,생판재)'!$BI$4:$BI$5000,'전년비교BACK(전년8.1~동시점,생판재)'!$F$4:$F$5000,종합!$BC$13,'전년비교BACK(전년8.1~동시점,생판재)'!$BR$4:$BR$5000,종합!$C$18)+
SUMIFS('전년비교BACK(전년8.1~동시점,생판재)'!$BI$4:$BI$5000,'전년비교BACK(전년8.1~동시점,생판재)'!$F$4:$F$5000,종합!$BC$14,'전년비교BACK(전년8.1~동시점,생판재)'!$BR$4:$BR$5000,종합!$C$18)+
SUMIFS('전년비교BACK(전년8.1~동시점,생판재)'!$BI$4:$BI$5000,'전년비교BACK(전년8.1~동시점,생판재)'!$F$4:$F$5000,종합!$BC$12,'전년비교BACK(전년8.1~동시점,생판재)'!$BR$4:$BR$5000,종합!$C$18)-(
SUMIFS('시점재고(~25.07.31, 생판재)'!$BI$4:$BI$5000,'시점재고(~25.07.31, 생판재)'!$F$4:$F$5000,종합!$BC$13,'시점재고(~25.07.31, 생판재)'!$BR$4:$BR$5000,종합!$C$18)+
SUMIFS('시점재고(~25.07.31, 생판재)'!$BI$4:$BI$5000,'시점재고(~25.07.31, 생판재)'!$F$4:$F$5000,종합!$BC$14,'시점재고(~25.07.31, 생판재)'!$BR$4:$BR$5000,종합!$C$18)+
SUMIFS('시점재고(~25.07.31, 생판재)'!$BI$4:$BI$5000,'시점재고(~25.07.31, 생판재)'!$F$4:$F$5000,종합!$BC$12,'시점재고(~25.07.31, 생판재)'!$BR$4:$BR$5000,종합!$C$18))</f>
        <v>0</v>
      </c>
      <c r="AX21" s="321"/>
      <c r="AY21" s="48" t="str">
        <f t="shared" si="54"/>
        <v/>
      </c>
      <c r="AZ21" s="44">
        <f>SUMIFS('전년비교BACK(전년8.1~동시점,생판재)'!$BC$4:$BC$5000,'전년비교BACK(전년8.1~동시점,생판재)'!$F$4:$F$5000,종합!$BC$13,'전년비교BACK(전년8.1~동시점,생판재)'!$BR$4:$BR$5000,종합!$C$18)+
SUMIFS('전년비교BACK(전년8.1~동시점,생판재)'!$BC$4:$BC$5000,'전년비교BACK(전년8.1~동시점,생판재)'!$F$4:$F$5000,종합!$BC$14,'전년비교BACK(전년8.1~동시점,생판재)'!$BR$4:$BR$5000,종합!$C$18)+
SUMIFS('전년비교BACK(전년8.1~동시점,생판재)'!$BC$4:$BC$5000,'전년비교BACK(전년8.1~동시점,생판재)'!$F$4:$F$5000,종합!$BC$12,'전년비교BACK(전년8.1~동시점,생판재)'!$BR$4:$BR$5000,종합!$C$18)</f>
        <v>0</v>
      </c>
      <c r="BA21" s="50">
        <f>SUMIFS('전년비교BACK(전년8.1~동시점,생판재)'!$BE$4:$BE$5000,'전년비교BACK(전년8.1~동시점,생판재)'!$F$4:$F$5000,종합!$BC$13,'전년비교BACK(전년8.1~동시점,생판재)'!$BR$4:$BR$5000,종합!$C$18)+
SUMIFS('전년비교BACK(전년8.1~동시점,생판재)'!$BE$4:$BE$5000,'전년비교BACK(전년8.1~동시점,생판재)'!$F$4:$F$5000,종합!$BC$14,'전년비교BACK(전년8.1~동시점,생판재)'!$BR$4:$BR$5000,종합!$C$18)+
SUMIFS('전년비교BACK(전년8.1~동시점,생판재)'!$BE$4:$BE$5000,'전년비교BACK(전년8.1~동시점,생판재)'!$F$4:$F$5000,종합!$BC$12,'전년비교BACK(전년8.1~동시점,생판재)'!$BR$4:$BR$5000,종합!$C$18)</f>
        <v>0</v>
      </c>
      <c r="BB21" s="63"/>
      <c r="BC21" s="63"/>
      <c r="BD21" s="327"/>
      <c r="BE21" s="327"/>
      <c r="BF21" s="327"/>
      <c r="BG21" s="327"/>
      <c r="BH21" s="327"/>
      <c r="BI21" s="343"/>
    </row>
    <row r="22" spans="1:96" ht="17.25" thickBot="1" x14ac:dyDescent="0.35">
      <c r="A22" s="7"/>
      <c r="B22" s="7"/>
      <c r="C22" s="391"/>
      <c r="D22" s="392"/>
      <c r="E22" s="374" t="s">
        <v>3050</v>
      </c>
      <c r="F22" s="375"/>
      <c r="G22" s="64">
        <f t="shared" si="55"/>
        <v>36</v>
      </c>
      <c r="H22" s="94"/>
      <c r="I22" s="95"/>
      <c r="J22" s="64">
        <f>SUM(J18:J21)</f>
        <v>36</v>
      </c>
      <c r="K22" s="96"/>
      <c r="L22" s="66">
        <f>SUM(L18:L21)</f>
        <v>159585</v>
      </c>
      <c r="M22" s="97"/>
      <c r="N22" s="98"/>
      <c r="O22" s="68">
        <f>SUM(O18:O21)</f>
        <v>3063474850</v>
      </c>
      <c r="P22" s="96"/>
      <c r="Q22" s="68">
        <f>SUM(Q18:Q21)</f>
        <v>13594576000</v>
      </c>
      <c r="R22" s="96"/>
      <c r="S22" s="70">
        <f t="shared" si="49"/>
        <v>4.0342114950104628</v>
      </c>
      <c r="T22" s="65">
        <f>SUM(T18:T21)</f>
        <v>6289</v>
      </c>
      <c r="U22" s="69">
        <f t="shared" si="50"/>
        <v>3.9408465707929941E-2</v>
      </c>
      <c r="V22" s="71">
        <f t="shared" ref="V22:X22" si="57">SUM(V18:V21)</f>
        <v>382079000</v>
      </c>
      <c r="W22" s="71">
        <f t="shared" si="57"/>
        <v>250566304</v>
      </c>
      <c r="X22" s="71">
        <f t="shared" si="57"/>
        <v>86484630</v>
      </c>
      <c r="Y22" s="69">
        <f t="shared" si="51"/>
        <v>0.34420288997825055</v>
      </c>
      <c r="Z22" s="72">
        <f>SUM(Z18:Z21)</f>
        <v>3432</v>
      </c>
      <c r="AA22" s="73">
        <f>SUM(AA18:AA21)</f>
        <v>139118876</v>
      </c>
      <c r="AB22" s="16"/>
      <c r="AC22" s="391"/>
      <c r="AD22" s="392"/>
      <c r="AE22" s="374" t="s">
        <v>3050</v>
      </c>
      <c r="AF22" s="375"/>
      <c r="AG22" s="64">
        <f t="shared" si="56"/>
        <v>14</v>
      </c>
      <c r="AH22" s="94"/>
      <c r="AI22" s="95"/>
      <c r="AJ22" s="64">
        <f>SUM(AJ18:AJ21)</f>
        <v>14</v>
      </c>
      <c r="AK22" s="96"/>
      <c r="AL22" s="66">
        <f>SUM(AL18:AL21)</f>
        <v>473765</v>
      </c>
      <c r="AM22" s="97"/>
      <c r="AN22" s="98"/>
      <c r="AO22" s="68">
        <f>SUM(AO18:AO21)</f>
        <v>0</v>
      </c>
      <c r="AP22" s="96"/>
      <c r="AQ22" s="68">
        <f>SUM(AQ18:AQ21)</f>
        <v>0</v>
      </c>
      <c r="AR22" s="96"/>
      <c r="AS22" s="70" t="str">
        <f t="shared" si="52"/>
        <v/>
      </c>
      <c r="AT22" s="65">
        <f>SUM(AT18:AT21)</f>
        <v>11998</v>
      </c>
      <c r="AU22" s="69">
        <f t="shared" si="53"/>
        <v>2.5324791827171698E-2</v>
      </c>
      <c r="AV22" s="71">
        <f t="shared" ref="AV22:AX22" si="58">SUM(AV18:AV21)</f>
        <v>905130000</v>
      </c>
      <c r="AW22" s="71">
        <f t="shared" si="58"/>
        <v>439619502</v>
      </c>
      <c r="AX22" s="71">
        <f t="shared" si="58"/>
        <v>0</v>
      </c>
      <c r="AY22" s="69">
        <f t="shared" si="54"/>
        <v>0.51430236319644695</v>
      </c>
      <c r="AZ22" s="72">
        <f>SUM(AZ18:AZ21)</f>
        <v>4545</v>
      </c>
      <c r="BA22" s="73">
        <f>SUM(BA18:BA21)</f>
        <v>173172948</v>
      </c>
      <c r="BB22" s="16"/>
      <c r="BC22" s="16"/>
      <c r="BD22" s="332"/>
      <c r="BE22" s="332"/>
      <c r="BF22" s="332"/>
      <c r="BG22" s="336"/>
      <c r="BH22" s="336"/>
      <c r="BI22" s="339"/>
      <c r="CH22" s="445"/>
    </row>
    <row r="23" spans="1:96" ht="17.25" thickBot="1" x14ac:dyDescent="0.35">
      <c r="A23" s="7"/>
      <c r="B23" s="7"/>
      <c r="C23" s="376" t="s">
        <v>3050</v>
      </c>
      <c r="D23" s="377"/>
      <c r="E23" s="377"/>
      <c r="F23" s="378"/>
      <c r="G23" s="379"/>
      <c r="H23" s="380"/>
      <c r="I23" s="381"/>
      <c r="J23" s="99">
        <f>+J17+J22</f>
        <v>110</v>
      </c>
      <c r="K23" s="100"/>
      <c r="L23" s="101">
        <f>+L17+L22</f>
        <v>285292</v>
      </c>
      <c r="M23" s="382"/>
      <c r="N23" s="383"/>
      <c r="O23" s="102">
        <f>+O17+O22</f>
        <v>5265885630</v>
      </c>
      <c r="P23" s="103"/>
      <c r="Q23" s="102">
        <f>+Q17+Q22</f>
        <v>22838336000</v>
      </c>
      <c r="R23" s="104"/>
      <c r="S23" s="105">
        <f t="shared" si="49"/>
        <v>3.9427600778263838</v>
      </c>
      <c r="T23" s="106">
        <f>+T17+T22</f>
        <v>12319</v>
      </c>
      <c r="U23" s="107">
        <f t="shared" si="50"/>
        <v>4.3180320513719277E-2</v>
      </c>
      <c r="V23" s="108">
        <f>+V17+V22</f>
        <v>769043208</v>
      </c>
      <c r="W23" s="108">
        <f>+W17+W22</f>
        <v>544904788</v>
      </c>
      <c r="X23" s="108">
        <f>+X17+X22</f>
        <v>179426210</v>
      </c>
      <c r="Y23" s="107">
        <f t="shared" si="51"/>
        <v>0.29145101038328136</v>
      </c>
      <c r="Z23" s="100">
        <f>+Z17+Z22</f>
        <v>6847</v>
      </c>
      <c r="AA23" s="109">
        <f>+AA17+AA22</f>
        <v>302417289</v>
      </c>
      <c r="AB23" s="16"/>
      <c r="AC23" s="376" t="s">
        <v>3050</v>
      </c>
      <c r="AD23" s="377"/>
      <c r="AE23" s="377"/>
      <c r="AF23" s="378"/>
      <c r="AG23" s="379"/>
      <c r="AH23" s="380"/>
      <c r="AI23" s="381"/>
      <c r="AJ23" s="99">
        <f>+AJ17+AJ22</f>
        <v>97</v>
      </c>
      <c r="AK23" s="100"/>
      <c r="AL23" s="101">
        <f>+AL17+AL22</f>
        <v>615096</v>
      </c>
      <c r="AM23" s="382"/>
      <c r="AN23" s="383"/>
      <c r="AO23" s="102">
        <f>+AO17+AO22</f>
        <v>2172209360</v>
      </c>
      <c r="AP23" s="103"/>
      <c r="AQ23" s="102">
        <f>+AQ17+AQ22</f>
        <v>9366510000</v>
      </c>
      <c r="AR23" s="104"/>
      <c r="AS23" s="105">
        <f t="shared" si="52"/>
        <v>3.9199762452497167</v>
      </c>
      <c r="AT23" s="106">
        <f>+AT17+AT22</f>
        <v>29000</v>
      </c>
      <c r="AU23" s="107">
        <f t="shared" si="53"/>
        <v>4.7147111995525903E-2</v>
      </c>
      <c r="AV23" s="108">
        <f>+AV17+AV22</f>
        <v>1864923000</v>
      </c>
      <c r="AW23" s="108">
        <f>+AW17+AW22</f>
        <v>1030293895</v>
      </c>
      <c r="AX23" s="108">
        <f>+AX17+AX22</f>
        <v>220413300</v>
      </c>
      <c r="AY23" s="107">
        <f t="shared" si="54"/>
        <v>0.44754078586622614</v>
      </c>
      <c r="AZ23" s="100">
        <f>+AZ17+AZ22</f>
        <v>11279</v>
      </c>
      <c r="BA23" s="109">
        <f>+BA17+BA22</f>
        <v>411831181</v>
      </c>
      <c r="BB23" s="16"/>
      <c r="BC23" s="16"/>
      <c r="BD23" s="333"/>
      <c r="BE23" s="330"/>
      <c r="BF23" s="333"/>
      <c r="BG23" s="336"/>
      <c r="BH23" s="336"/>
      <c r="BI23" s="333"/>
    </row>
    <row r="24" spans="1:96" ht="45" x14ac:dyDescent="0.3">
      <c r="A24" s="7"/>
      <c r="B24" s="7"/>
      <c r="C24" s="110"/>
      <c r="D24" s="110"/>
      <c r="E24" s="110"/>
      <c r="F24" s="110"/>
      <c r="G24" s="111"/>
      <c r="H24" s="110"/>
      <c r="I24" s="110"/>
      <c r="J24" s="111" t="s">
        <v>4308</v>
      </c>
      <c r="K24" s="111"/>
      <c r="L24" s="116" t="s">
        <v>4311</v>
      </c>
      <c r="M24" s="110"/>
      <c r="N24" s="113"/>
      <c r="O24" s="113" t="s">
        <v>4308</v>
      </c>
      <c r="P24" s="113"/>
      <c r="Q24" s="110" t="s">
        <v>4308</v>
      </c>
      <c r="R24" s="110"/>
      <c r="S24" s="114"/>
      <c r="T24" s="116" t="s">
        <v>4311</v>
      </c>
      <c r="U24" s="116"/>
      <c r="V24" s="116" t="s">
        <v>4311</v>
      </c>
      <c r="W24" s="116" t="s">
        <v>4311</v>
      </c>
      <c r="X24" s="118"/>
      <c r="Y24" s="117"/>
      <c r="Z24" s="116" t="s">
        <v>4311</v>
      </c>
      <c r="AA24" s="116" t="s">
        <v>4311</v>
      </c>
      <c r="AB24" s="16"/>
      <c r="AC24" s="110"/>
      <c r="AD24" s="110"/>
      <c r="AE24" s="110"/>
      <c r="AF24" s="110"/>
      <c r="AG24" s="111"/>
      <c r="AH24" s="110"/>
      <c r="AI24" s="110"/>
      <c r="AJ24" s="111"/>
      <c r="AK24" s="111"/>
      <c r="AL24" s="110" t="s">
        <v>4138</v>
      </c>
      <c r="AM24" s="110"/>
      <c r="AN24" s="113"/>
      <c r="AO24" s="113"/>
      <c r="AP24" s="113"/>
      <c r="AQ24" s="110"/>
      <c r="AR24" s="110"/>
      <c r="AS24" s="114"/>
      <c r="AT24" s="115" t="s">
        <v>4309</v>
      </c>
      <c r="AU24" s="116"/>
      <c r="AV24" s="117"/>
      <c r="AW24" s="117"/>
      <c r="AX24" s="118"/>
      <c r="AY24" s="117"/>
      <c r="AZ24" s="115"/>
      <c r="BA24" s="119"/>
      <c r="BB24" s="16"/>
      <c r="BC24" s="16"/>
    </row>
    <row r="25" spans="1:96" ht="17.25" thickBot="1" x14ac:dyDescent="0.35">
      <c r="A25" s="7"/>
      <c r="B25" s="7"/>
      <c r="C25" s="112" t="s">
        <v>3139</v>
      </c>
      <c r="D25" s="110"/>
      <c r="E25" s="110"/>
      <c r="F25" s="110"/>
      <c r="G25" s="111"/>
      <c r="H25" s="110"/>
      <c r="I25" s="110"/>
      <c r="J25" s="111"/>
      <c r="K25" s="111"/>
      <c r="L25" s="110"/>
      <c r="M25" s="110"/>
      <c r="N25" s="113"/>
      <c r="O25" s="113"/>
      <c r="P25" s="113"/>
      <c r="Q25" s="110"/>
      <c r="R25" s="110"/>
      <c r="S25" s="120"/>
      <c r="T25" s="115"/>
      <c r="U25" s="116"/>
      <c r="V25" s="118"/>
      <c r="W25" s="118"/>
      <c r="X25" s="118"/>
      <c r="Y25" s="116"/>
      <c r="Z25" s="115"/>
      <c r="AA25" s="119"/>
      <c r="AB25" s="16"/>
      <c r="AC25" s="112" t="s">
        <v>4304</v>
      </c>
      <c r="AD25" s="110"/>
      <c r="AE25" s="110"/>
      <c r="AF25" s="110"/>
      <c r="AG25" s="111"/>
      <c r="AH25" s="110"/>
      <c r="AI25" s="110"/>
      <c r="AJ25" s="111"/>
      <c r="AK25" s="111"/>
      <c r="AL25" s="110"/>
      <c r="AM25" s="110"/>
      <c r="AN25" s="113"/>
      <c r="AO25" s="113"/>
      <c r="AP25" s="113"/>
      <c r="AQ25" s="110"/>
      <c r="AR25" s="110"/>
      <c r="AS25" s="120"/>
      <c r="AT25" s="115"/>
      <c r="AU25" s="116"/>
      <c r="AV25" s="118"/>
      <c r="AW25" s="118"/>
      <c r="AX25" s="118"/>
      <c r="AY25" s="116"/>
      <c r="AZ25" s="115"/>
      <c r="BA25" s="119"/>
      <c r="BB25" s="16"/>
      <c r="BC25" s="16"/>
      <c r="BD25" s="112" t="s">
        <v>3115</v>
      </c>
      <c r="BE25" s="110"/>
      <c r="BF25" s="110"/>
      <c r="BG25" s="110"/>
      <c r="BH25" s="111"/>
      <c r="BI25" s="110"/>
      <c r="BJ25" s="110"/>
      <c r="BK25" s="111"/>
      <c r="BL25" s="111"/>
      <c r="BM25" s="110"/>
      <c r="BN25" s="110"/>
      <c r="BO25" s="113"/>
      <c r="BP25" s="113"/>
      <c r="BQ25" s="113"/>
      <c r="BR25" s="110"/>
      <c r="BS25" s="110"/>
      <c r="BT25" s="120"/>
      <c r="BU25" s="115"/>
      <c r="BV25" s="116"/>
      <c r="BW25" s="118"/>
      <c r="BX25" s="118"/>
      <c r="BY25" s="118"/>
      <c r="BZ25" s="116"/>
      <c r="CA25" s="115"/>
      <c r="CB25" s="119"/>
      <c r="CD25" t="s">
        <v>4131</v>
      </c>
    </row>
    <row r="26" spans="1:96" x14ac:dyDescent="0.3">
      <c r="A26" s="7"/>
      <c r="B26" s="439" t="s">
        <v>4305</v>
      </c>
      <c r="C26" s="369" t="s">
        <v>3116</v>
      </c>
      <c r="D26" s="350" t="s">
        <v>3022</v>
      </c>
      <c r="E26" s="351"/>
      <c r="F26" s="351"/>
      <c r="G26" s="354" t="s">
        <v>3023</v>
      </c>
      <c r="H26" s="355"/>
      <c r="I26" s="356"/>
      <c r="J26" s="354" t="s">
        <v>3024</v>
      </c>
      <c r="K26" s="355"/>
      <c r="L26" s="355"/>
      <c r="M26" s="355"/>
      <c r="N26" s="355"/>
      <c r="O26" s="355"/>
      <c r="P26" s="355"/>
      <c r="Q26" s="355"/>
      <c r="R26" s="355"/>
      <c r="S26" s="356"/>
      <c r="T26" s="344" t="s">
        <v>3025</v>
      </c>
      <c r="U26" s="345"/>
      <c r="V26" s="345"/>
      <c r="W26" s="345"/>
      <c r="X26" s="345"/>
      <c r="Y26" s="345"/>
      <c r="Z26" s="345"/>
      <c r="AA26" s="346"/>
      <c r="AB26" s="16"/>
      <c r="AC26" s="369"/>
      <c r="AD26" s="350" t="s">
        <v>3022</v>
      </c>
      <c r="AE26" s="351"/>
      <c r="AF26" s="365"/>
      <c r="AG26" s="354" t="s">
        <v>3023</v>
      </c>
      <c r="AH26" s="355"/>
      <c r="AI26" s="356"/>
      <c r="AJ26" s="354" t="s">
        <v>3024</v>
      </c>
      <c r="AK26" s="355"/>
      <c r="AL26" s="355"/>
      <c r="AM26" s="355"/>
      <c r="AN26" s="355"/>
      <c r="AO26" s="355"/>
      <c r="AP26" s="355"/>
      <c r="AQ26" s="355"/>
      <c r="AR26" s="355"/>
      <c r="AS26" s="356"/>
      <c r="AT26" s="344" t="s">
        <v>3025</v>
      </c>
      <c r="AU26" s="345"/>
      <c r="AV26" s="345"/>
      <c r="AW26" s="345"/>
      <c r="AX26" s="345"/>
      <c r="AY26" s="345"/>
      <c r="AZ26" s="345"/>
      <c r="BA26" s="346"/>
      <c r="BB26" s="16"/>
      <c r="BC26" s="16"/>
      <c r="BD26" s="369" t="s">
        <v>3116</v>
      </c>
      <c r="BE26" s="350" t="s">
        <v>3022</v>
      </c>
      <c r="BF26" s="351"/>
      <c r="BG26" s="351"/>
      <c r="BH26" s="354" t="s">
        <v>3023</v>
      </c>
      <c r="BI26" s="355"/>
      <c r="BJ26" s="356"/>
      <c r="BK26" s="354" t="s">
        <v>3024</v>
      </c>
      <c r="BL26" s="355"/>
      <c r="BM26" s="355"/>
      <c r="BN26" s="355"/>
      <c r="BO26" s="355"/>
      <c r="BP26" s="355"/>
      <c r="BQ26" s="355"/>
      <c r="BR26" s="355"/>
      <c r="BS26" s="355"/>
      <c r="BT26" s="356"/>
      <c r="BU26" s="344" t="s">
        <v>3025</v>
      </c>
      <c r="BV26" s="345"/>
      <c r="BW26" s="345"/>
      <c r="BX26" s="345"/>
      <c r="BY26" s="345"/>
      <c r="BZ26" s="345"/>
      <c r="CA26" s="345"/>
      <c r="CB26" s="346"/>
      <c r="CD26" s="369" t="s">
        <v>3801</v>
      </c>
      <c r="CE26" s="350" t="s">
        <v>3022</v>
      </c>
      <c r="CF26" s="351"/>
      <c r="CG26" s="351"/>
      <c r="CH26" s="407" t="s">
        <v>3802</v>
      </c>
      <c r="CI26" s="408"/>
      <c r="CJ26" s="409"/>
      <c r="CK26" s="344" t="s">
        <v>3025</v>
      </c>
      <c r="CL26" s="345"/>
      <c r="CM26" s="345"/>
      <c r="CN26" s="345"/>
      <c r="CO26" s="345"/>
      <c r="CP26" s="345"/>
      <c r="CQ26" s="345"/>
      <c r="CR26" s="346"/>
    </row>
    <row r="27" spans="1:96" ht="17.25" thickBot="1" x14ac:dyDescent="0.35">
      <c r="A27" s="7"/>
      <c r="B27" s="440" t="s">
        <v>4306</v>
      </c>
      <c r="C27" s="370"/>
      <c r="D27" s="352"/>
      <c r="E27" s="353"/>
      <c r="F27" s="353"/>
      <c r="G27" s="357"/>
      <c r="H27" s="358"/>
      <c r="I27" s="359"/>
      <c r="J27" s="357"/>
      <c r="K27" s="358"/>
      <c r="L27" s="358"/>
      <c r="M27" s="358"/>
      <c r="N27" s="358"/>
      <c r="O27" s="358"/>
      <c r="P27" s="358"/>
      <c r="Q27" s="358"/>
      <c r="R27" s="358"/>
      <c r="S27" s="359"/>
      <c r="T27" s="347"/>
      <c r="U27" s="348"/>
      <c r="V27" s="348"/>
      <c r="W27" s="348"/>
      <c r="X27" s="348"/>
      <c r="Y27" s="348"/>
      <c r="Z27" s="348"/>
      <c r="AA27" s="349"/>
      <c r="AB27" s="16"/>
      <c r="AC27" s="370"/>
      <c r="AD27" s="352"/>
      <c r="AE27" s="353"/>
      <c r="AF27" s="366"/>
      <c r="AG27" s="357"/>
      <c r="AH27" s="358"/>
      <c r="AI27" s="359"/>
      <c r="AJ27" s="357"/>
      <c r="AK27" s="358"/>
      <c r="AL27" s="358"/>
      <c r="AM27" s="358"/>
      <c r="AN27" s="358"/>
      <c r="AO27" s="358"/>
      <c r="AP27" s="358"/>
      <c r="AQ27" s="358"/>
      <c r="AR27" s="358"/>
      <c r="AS27" s="359"/>
      <c r="AT27" s="347"/>
      <c r="AU27" s="348"/>
      <c r="AV27" s="348"/>
      <c r="AW27" s="348"/>
      <c r="AX27" s="348"/>
      <c r="AY27" s="348"/>
      <c r="AZ27" s="348"/>
      <c r="BA27" s="349"/>
      <c r="BB27" s="16"/>
      <c r="BC27" s="16"/>
      <c r="BD27" s="370"/>
      <c r="BE27" s="352"/>
      <c r="BF27" s="353"/>
      <c r="BG27" s="353"/>
      <c r="BH27" s="357"/>
      <c r="BI27" s="358"/>
      <c r="BJ27" s="359"/>
      <c r="BK27" s="357"/>
      <c r="BL27" s="358"/>
      <c r="BM27" s="358"/>
      <c r="BN27" s="358"/>
      <c r="BO27" s="358"/>
      <c r="BP27" s="358"/>
      <c r="BQ27" s="358"/>
      <c r="BR27" s="358"/>
      <c r="BS27" s="358"/>
      <c r="BT27" s="359"/>
      <c r="BU27" s="347"/>
      <c r="BV27" s="348"/>
      <c r="BW27" s="348"/>
      <c r="BX27" s="348"/>
      <c r="BY27" s="348"/>
      <c r="BZ27" s="348"/>
      <c r="CA27" s="348"/>
      <c r="CB27" s="349"/>
      <c r="CD27" s="370"/>
      <c r="CE27" s="352"/>
      <c r="CF27" s="353"/>
      <c r="CG27" s="353"/>
      <c r="CH27" s="357"/>
      <c r="CI27" s="358"/>
      <c r="CJ27" s="410"/>
      <c r="CK27" s="347"/>
      <c r="CL27" s="348"/>
      <c r="CM27" s="348"/>
      <c r="CN27" s="348"/>
      <c r="CO27" s="348"/>
      <c r="CP27" s="348"/>
      <c r="CQ27" s="348"/>
      <c r="CR27" s="349"/>
    </row>
    <row r="28" spans="1:96" ht="23.25" thickBot="1" x14ac:dyDescent="0.35">
      <c r="A28" s="7"/>
      <c r="B28" s="441" t="s">
        <v>4307</v>
      </c>
      <c r="C28" s="370"/>
      <c r="D28" s="121" t="s">
        <v>1824</v>
      </c>
      <c r="E28" s="19" t="s">
        <v>3051</v>
      </c>
      <c r="F28" s="122" t="s">
        <v>3052</v>
      </c>
      <c r="G28" s="20" t="s">
        <v>3028</v>
      </c>
      <c r="H28" s="21" t="s">
        <v>3029</v>
      </c>
      <c r="I28" s="21" t="s">
        <v>3030</v>
      </c>
      <c r="J28" s="20" t="s">
        <v>3028</v>
      </c>
      <c r="K28" s="21" t="s">
        <v>3029</v>
      </c>
      <c r="L28" s="21" t="s">
        <v>3031</v>
      </c>
      <c r="M28" s="21" t="s">
        <v>3032</v>
      </c>
      <c r="N28" s="22" t="s">
        <v>3033</v>
      </c>
      <c r="O28" s="22" t="s">
        <v>3034</v>
      </c>
      <c r="P28" s="23" t="s">
        <v>3035</v>
      </c>
      <c r="Q28" s="22" t="s">
        <v>3036</v>
      </c>
      <c r="R28" s="24" t="s">
        <v>3037</v>
      </c>
      <c r="S28" s="25" t="s">
        <v>3038</v>
      </c>
      <c r="T28" s="26" t="s">
        <v>3039</v>
      </c>
      <c r="U28" s="27" t="s">
        <v>3040</v>
      </c>
      <c r="V28" s="28" t="s">
        <v>3041</v>
      </c>
      <c r="W28" s="28" t="s">
        <v>3042</v>
      </c>
      <c r="X28" s="28" t="s">
        <v>3043</v>
      </c>
      <c r="Y28" s="27" t="s">
        <v>18</v>
      </c>
      <c r="Z28" s="29" t="s">
        <v>3044</v>
      </c>
      <c r="AA28" s="30" t="s">
        <v>3045</v>
      </c>
      <c r="AB28" s="16"/>
      <c r="AC28" s="370"/>
      <c r="AD28" s="121" t="s">
        <v>1824</v>
      </c>
      <c r="AE28" s="19" t="s">
        <v>3051</v>
      </c>
      <c r="AF28" s="122" t="s">
        <v>3052</v>
      </c>
      <c r="AG28" s="20" t="s">
        <v>3028</v>
      </c>
      <c r="AH28" s="21" t="s">
        <v>3029</v>
      </c>
      <c r="AI28" s="21" t="s">
        <v>3030</v>
      </c>
      <c r="AJ28" s="20" t="s">
        <v>3028</v>
      </c>
      <c r="AK28" s="21" t="s">
        <v>3029</v>
      </c>
      <c r="AL28" s="21" t="s">
        <v>3031</v>
      </c>
      <c r="AM28" s="21" t="s">
        <v>3032</v>
      </c>
      <c r="AN28" s="22" t="s">
        <v>3033</v>
      </c>
      <c r="AO28" s="22" t="s">
        <v>3034</v>
      </c>
      <c r="AP28" s="23" t="s">
        <v>3035</v>
      </c>
      <c r="AQ28" s="22" t="s">
        <v>3036</v>
      </c>
      <c r="AR28" s="24" t="s">
        <v>3037</v>
      </c>
      <c r="AS28" s="25" t="s">
        <v>3038</v>
      </c>
      <c r="AT28" s="26" t="s">
        <v>3039</v>
      </c>
      <c r="AU28" s="27" t="s">
        <v>3040</v>
      </c>
      <c r="AV28" s="28" t="s">
        <v>3041</v>
      </c>
      <c r="AW28" s="28" t="s">
        <v>3042</v>
      </c>
      <c r="AX28" s="28" t="s">
        <v>3043</v>
      </c>
      <c r="AY28" s="27" t="s">
        <v>18</v>
      </c>
      <c r="AZ28" s="29" t="s">
        <v>3044</v>
      </c>
      <c r="BA28" s="30" t="s">
        <v>3045</v>
      </c>
      <c r="BB28" s="16"/>
      <c r="BC28" s="16"/>
      <c r="BD28" s="370"/>
      <c r="BE28" s="121" t="s">
        <v>1824</v>
      </c>
      <c r="BF28" s="19" t="s">
        <v>3051</v>
      </c>
      <c r="BG28" s="122" t="s">
        <v>3052</v>
      </c>
      <c r="BH28" s="20" t="s">
        <v>3028</v>
      </c>
      <c r="BI28" s="21" t="s">
        <v>3029</v>
      </c>
      <c r="BJ28" s="21" t="s">
        <v>3030</v>
      </c>
      <c r="BK28" s="20" t="s">
        <v>3028</v>
      </c>
      <c r="BL28" s="21" t="s">
        <v>3029</v>
      </c>
      <c r="BM28" s="21" t="s">
        <v>3031</v>
      </c>
      <c r="BN28" s="21" t="s">
        <v>3032</v>
      </c>
      <c r="BO28" s="22" t="s">
        <v>3033</v>
      </c>
      <c r="BP28" s="22" t="s">
        <v>3034</v>
      </c>
      <c r="BQ28" s="23" t="s">
        <v>3035</v>
      </c>
      <c r="BR28" s="22" t="s">
        <v>3036</v>
      </c>
      <c r="BS28" s="24" t="s">
        <v>3037</v>
      </c>
      <c r="BT28" s="25" t="s">
        <v>3038</v>
      </c>
      <c r="BU28" s="26" t="s">
        <v>3039</v>
      </c>
      <c r="BV28" s="27" t="s">
        <v>3040</v>
      </c>
      <c r="BW28" s="28" t="s">
        <v>3041</v>
      </c>
      <c r="BX28" s="28" t="s">
        <v>3042</v>
      </c>
      <c r="BY28" s="28" t="s">
        <v>3043</v>
      </c>
      <c r="BZ28" s="27" t="s">
        <v>18</v>
      </c>
      <c r="CA28" s="29" t="s">
        <v>3044</v>
      </c>
      <c r="CB28" s="30" t="s">
        <v>3045</v>
      </c>
      <c r="CD28" s="370"/>
      <c r="CE28" s="121" t="s">
        <v>1824</v>
      </c>
      <c r="CF28" s="19" t="s">
        <v>3051</v>
      </c>
      <c r="CG28" s="122" t="s">
        <v>3052</v>
      </c>
      <c r="CH28" s="20" t="s">
        <v>3028</v>
      </c>
      <c r="CI28" s="21" t="s">
        <v>3029</v>
      </c>
      <c r="CJ28" s="302" t="s">
        <v>3801</v>
      </c>
      <c r="CK28" s="26" t="s">
        <v>3039</v>
      </c>
      <c r="CL28" s="27" t="s">
        <v>3040</v>
      </c>
      <c r="CM28" s="28" t="s">
        <v>3041</v>
      </c>
      <c r="CN28" s="28" t="s">
        <v>3042</v>
      </c>
      <c r="CO28" s="28" t="s">
        <v>3043</v>
      </c>
      <c r="CP28" s="27" t="s">
        <v>18</v>
      </c>
      <c r="CQ28" s="29" t="s">
        <v>3044</v>
      </c>
      <c r="CR28" s="30" t="s">
        <v>3045</v>
      </c>
    </row>
    <row r="29" spans="1:96" ht="17.25" thickBot="1" x14ac:dyDescent="0.35">
      <c r="A29" s="7"/>
      <c r="B29" s="7"/>
      <c r="C29" s="370"/>
      <c r="D29" s="360"/>
      <c r="E29" s="361"/>
      <c r="F29" s="362"/>
      <c r="G29" s="123"/>
      <c r="H29" s="124"/>
      <c r="I29" s="124"/>
      <c r="J29" s="125"/>
      <c r="K29" s="125"/>
      <c r="L29" s="126"/>
      <c r="M29" s="126"/>
      <c r="N29" s="127"/>
      <c r="O29" s="128"/>
      <c r="P29" s="129"/>
      <c r="Q29" s="128"/>
      <c r="R29" s="130"/>
      <c r="S29" s="131"/>
      <c r="T29" s="124"/>
      <c r="U29" s="130"/>
      <c r="V29" s="129"/>
      <c r="W29" s="129"/>
      <c r="X29" s="129"/>
      <c r="Y29" s="130"/>
      <c r="Z29" s="124"/>
      <c r="AA29" s="132"/>
      <c r="AB29" s="16"/>
      <c r="AC29" s="370"/>
      <c r="AD29" s="360"/>
      <c r="AE29" s="361"/>
      <c r="AF29" s="362"/>
      <c r="AG29" s="123"/>
      <c r="AH29" s="124"/>
      <c r="AI29" s="124"/>
      <c r="AJ29" s="125"/>
      <c r="AK29" s="125"/>
      <c r="AL29" s="126"/>
      <c r="AM29" s="126"/>
      <c r="AN29" s="127"/>
      <c r="AO29" s="128"/>
      <c r="AP29" s="129"/>
      <c r="AQ29" s="128"/>
      <c r="AR29" s="130"/>
      <c r="AS29" s="131"/>
      <c r="AT29" s="124"/>
      <c r="AU29" s="130"/>
      <c r="AV29" s="129"/>
      <c r="AW29" s="129"/>
      <c r="AX29" s="129"/>
      <c r="AY29" s="130"/>
      <c r="AZ29" s="124"/>
      <c r="BA29" s="132"/>
      <c r="BB29" s="16"/>
      <c r="BC29" s="16"/>
      <c r="BD29" s="370"/>
      <c r="BE29" s="404"/>
      <c r="BF29" s="405"/>
      <c r="BG29" s="406"/>
      <c r="BH29" s="240"/>
      <c r="BI29" s="241"/>
      <c r="BJ29" s="242"/>
      <c r="BK29" s="244"/>
      <c r="BL29" s="245"/>
      <c r="BM29" s="243"/>
      <c r="BN29" s="237"/>
      <c r="BO29" s="234"/>
      <c r="BP29" s="238"/>
      <c r="BQ29" s="239"/>
      <c r="BR29" s="238"/>
      <c r="BS29" s="233"/>
      <c r="BT29" s="235"/>
      <c r="BU29" s="241"/>
      <c r="BV29" s="233"/>
      <c r="BW29" s="239"/>
      <c r="BX29" s="239"/>
      <c r="BY29" s="239"/>
      <c r="BZ29" s="233"/>
      <c r="CA29" s="241"/>
      <c r="CB29" s="236"/>
      <c r="CD29" s="370"/>
      <c r="CE29" s="404"/>
      <c r="CF29" s="405"/>
      <c r="CG29" s="406"/>
      <c r="CH29" s="240"/>
      <c r="CI29" s="241"/>
      <c r="CJ29" s="303"/>
      <c r="CK29" s="241"/>
      <c r="CL29" s="233"/>
      <c r="CM29" s="239"/>
      <c r="CN29" s="239"/>
      <c r="CO29" s="239"/>
      <c r="CP29" s="233"/>
      <c r="CQ29" s="241"/>
      <c r="CR29" s="236"/>
    </row>
    <row r="30" spans="1:96" x14ac:dyDescent="0.3">
      <c r="A30" s="7"/>
      <c r="B30" s="7"/>
      <c r="C30" s="370"/>
      <c r="D30" s="133" t="s">
        <v>2977</v>
      </c>
      <c r="E30" s="134" t="s">
        <v>3053</v>
      </c>
      <c r="F30" s="135" t="s">
        <v>3009</v>
      </c>
      <c r="G30" s="429">
        <f>SUMIF('주간판매-26FW(CO)'!$I:$I,종합!$F30,'주간판매-26FW(CO)'!$P:$P)</f>
        <v>8</v>
      </c>
      <c r="H30" s="430">
        <f>COUNTIF('주간판매-26FW(CO)'!$I:$I,종합!$F30)</f>
        <v>17</v>
      </c>
      <c r="I30" s="430">
        <f>SUMIFS('주간판매-26FW(CO)'!$R$4:$R$5000,'주간판매-26FW(CO)'!$I$4:$I$5000,종합!$F30)</f>
        <v>14000</v>
      </c>
      <c r="J30" s="429">
        <f>SUMIFS('주간판매-26FW(CO)'!$P$4:$P$5000,'주간판매-26FW(CO)'!$I$4:$I$5000,종합!$F30,'주간판매-26FW(CO)'!$V$4:$V$5000,"&gt;0")</f>
        <v>1</v>
      </c>
      <c r="K30" s="430">
        <f>COUNTIFS('주간판매-26FW(CO)'!$I$4:$I$5000,종합!$F30,'주간판매-26FW(CO)'!$V$4:$V$5000,"&gt;0")</f>
        <v>2</v>
      </c>
      <c r="L30" s="431">
        <f>SUMIFS('주간판매-26FW(CO)'!$V$4:$V$5000,'주간판매-26FW(CO)'!$I$4:$I$5000,종합!$F30)</f>
        <v>1329</v>
      </c>
      <c r="M30" s="436">
        <f t="shared" ref="M30:M66" si="59">IFERROR(L30/I30,"")</f>
        <v>9.4928571428571432E-2</v>
      </c>
      <c r="N30" s="432">
        <f>SUMIFS('생판재-26FW(ST)'!$AI$4:$AI$5000,'생판재-26FW(ST)'!$H$4:$H$5000,종합!$F30)</f>
        <v>509510000</v>
      </c>
      <c r="O30" s="432">
        <f>SUMIFS('생판재-26FW(ST)'!$AR$4:$AR$5000,'생판재-26FW(ST)'!$H$4:$H$5000,종합!$F30)</f>
        <v>60735300</v>
      </c>
      <c r="P30" s="436">
        <f t="shared" ref="P30:P47" si="60">O30/O$66</f>
        <v>2.7576735707768377E-2</v>
      </c>
      <c r="Q30" s="432">
        <f>SUMIFS('생판재-26FW(ST)'!$AQ$4:$AQ$5000,'생판재-26FW(ST)'!$H$4:$H$5000,종합!$F30)</f>
        <v>224601000</v>
      </c>
      <c r="R30" s="437">
        <f t="shared" ref="R30:R47" si="61">Q30/Q$66</f>
        <v>2.4297580205457518E-2</v>
      </c>
      <c r="S30" s="438">
        <f>IFERROR(Q30/O30/1.1,"")</f>
        <v>3.3618460314302765</v>
      </c>
      <c r="T30" s="433">
        <f>SUMIFS('생판재-26FW(ST)'!$BG$4:$BG$5000,'생판재-26FW(ST)'!$H$4:$H$5000,종합!$F30)</f>
        <v>0</v>
      </c>
      <c r="U30" s="437">
        <f>IFERROR(T30/L30,"")</f>
        <v>0</v>
      </c>
      <c r="V30" s="434">
        <f>SUMIFS('생판재-26FW(ST)'!$BH$4:$BH$5000,'생판재-26FW(ST)'!$H$4:$H$5000,종합!$F30)</f>
        <v>0</v>
      </c>
      <c r="W30" s="434">
        <f>SUMIFS('생판재-26FW(ST)'!$BI$4:$BI$5000,'생판재-26FW(ST)'!$H$4:$H$5000,종합!$F30)</f>
        <v>0</v>
      </c>
      <c r="X30" s="434">
        <f>SUMIFS('생판재-26FW(ST)'!$BJ$4:$BJ$5000,'생판재-26FW(ST)'!$H$4:$H$5000,종합!$F30)</f>
        <v>0</v>
      </c>
      <c r="Y30" s="437" t="str">
        <f>IFERROR(1-(W30/V30),"")</f>
        <v/>
      </c>
      <c r="Z30" s="433">
        <f>SUMIFS('생판재-26FW(ST)'!$BC$4:$BC$5000,'생판재-26FW(ST)'!$H$4:$H$5000,종합!$F30)</f>
        <v>0</v>
      </c>
      <c r="AA30" s="435">
        <f>SUMIFS('생판재-26FW(ST)'!$BE$4:$BE$5000,'생판재-26FW(ST)'!$H$4:$H$5000,종합!$F30)</f>
        <v>0</v>
      </c>
      <c r="AB30" s="16"/>
      <c r="AC30" s="370"/>
      <c r="AD30" s="133" t="s">
        <v>2977</v>
      </c>
      <c r="AE30" s="134" t="s">
        <v>3053</v>
      </c>
      <c r="AF30" s="135" t="s">
        <v>3009</v>
      </c>
      <c r="AG30" s="429">
        <f>AG73+AG114</f>
        <v>15</v>
      </c>
      <c r="AH30" s="430">
        <f t="shared" ref="AH30:AL30" si="62">AH73+AH114</f>
        <v>0</v>
      </c>
      <c r="AI30" s="430">
        <f t="shared" si="62"/>
        <v>18530</v>
      </c>
      <c r="AJ30" s="429">
        <f t="shared" si="62"/>
        <v>1</v>
      </c>
      <c r="AK30" s="430">
        <f t="shared" si="62"/>
        <v>0</v>
      </c>
      <c r="AL30" s="431">
        <f t="shared" si="62"/>
        <v>535</v>
      </c>
      <c r="AM30" s="436">
        <f t="shared" ref="AM30" si="63">IFERROR(AL30/AI30,"")</f>
        <v>2.8872099298434969E-2</v>
      </c>
      <c r="AN30" s="432">
        <f t="shared" ref="AN30:AO30" si="64">AN73+AN114</f>
        <v>1151392800</v>
      </c>
      <c r="AO30" s="432">
        <f t="shared" si="64"/>
        <v>21346500</v>
      </c>
      <c r="AP30" s="436">
        <f t="shared" ref="AP30:AP55" si="65">AO30/AO$109</f>
        <v>9.8270914365270936E-3</v>
      </c>
      <c r="AQ30" s="432">
        <f t="shared" ref="AQ30:AQ36" si="66">AQ73+AQ114</f>
        <v>85065000</v>
      </c>
      <c r="AR30" s="437">
        <f t="shared" ref="AR30:AR55" si="67">AQ30/AQ$109</f>
        <v>9.0818245002674425E-3</v>
      </c>
      <c r="AS30" s="438">
        <f>IFERROR(AQ30/AO30/1.1,"")</f>
        <v>3.6226930963773065</v>
      </c>
      <c r="AT30" s="433">
        <f t="shared" ref="AT30:AT36" si="68">AT73+AT114</f>
        <v>0</v>
      </c>
      <c r="AU30" s="437">
        <f>IFERROR(AT30/AL30,"")</f>
        <v>0</v>
      </c>
      <c r="AV30" s="434">
        <f>AV73+AV114</f>
        <v>0</v>
      </c>
      <c r="AW30" s="434">
        <f>AW73+AW114</f>
        <v>0</v>
      </c>
      <c r="AX30" s="434">
        <f>AX73+AX114</f>
        <v>0</v>
      </c>
      <c r="AY30" s="437" t="str">
        <f>IFERROR(1-(AW30/AV30),"")</f>
        <v/>
      </c>
      <c r="AZ30" s="433">
        <f>AZ73+AZ114</f>
        <v>0</v>
      </c>
      <c r="BA30" s="435">
        <f>BA73+BA114</f>
        <v>0</v>
      </c>
      <c r="BB30" s="16"/>
      <c r="BC30" s="16"/>
      <c r="BD30" s="370"/>
      <c r="BE30" s="133" t="s">
        <v>2977</v>
      </c>
      <c r="BF30" s="134" t="s">
        <v>3053</v>
      </c>
      <c r="BG30" s="135" t="s">
        <v>3009</v>
      </c>
      <c r="BH30" s="429">
        <f>SUMIFS('주간판매-러닝(CO)'!$P$4:$P$5000,'주간판매-러닝(CO)'!$I$4:$I$5000,종합!$BG30)</f>
        <v>2</v>
      </c>
      <c r="BI30" s="430">
        <f>COUNTIFS('주간판매-러닝(CO)'!$I$4:$I$5000,종합!$BG30,'주간판매-러닝(CO)'!$E$4:$E$5000,"가을(러닝)")+
COUNTIFS('주간판매-러닝(CO)'!$I$4:$I$5000,종합!$BG30,'주간판매-러닝(CO)'!$E$4:$E$5000,"겨울(러닝)")</f>
        <v>8</v>
      </c>
      <c r="BJ30" s="430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BK30" s="429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2</v>
      </c>
      <c r="BL30" s="430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8</v>
      </c>
      <c r="BM30" s="431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13859</v>
      </c>
      <c r="BN30" s="436">
        <f t="shared" ref="BN30:BN66" si="69">IFERROR(BM30/BJ30,"")</f>
        <v>1.0116058394160583</v>
      </c>
      <c r="BO30" s="432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BP30" s="432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642248500</v>
      </c>
      <c r="BQ30" s="436">
        <f t="shared" ref="BQ30:BQ47" si="70">BP30/BP$66</f>
        <v>0.20964706140806086</v>
      </c>
      <c r="BR30" s="432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2899874000</v>
      </c>
      <c r="BS30" s="437">
        <f t="shared" ref="BS30:BS47" si="71">BR30/BR$66</f>
        <v>0.21331110289868549</v>
      </c>
      <c r="BT30" s="438">
        <f>IFERROR(BR30/BP30/1.1,"")</f>
        <v>4.1047181751441855</v>
      </c>
      <c r="BU30" s="433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29</v>
      </c>
      <c r="BV30" s="437">
        <f>IFERROR(BU30/BM30,"")</f>
        <v>2.0925030665993219E-3</v>
      </c>
      <c r="BW30" s="434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4524000</v>
      </c>
      <c r="BX30" s="434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3521360</v>
      </c>
      <c r="BY30" s="434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1283250</v>
      </c>
      <c r="BZ30" s="437">
        <f>IFERROR(1-(BX30/BW30),"")</f>
        <v>0.22162687886825816</v>
      </c>
      <c r="CA30" s="433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29</v>
      </c>
      <c r="CB30" s="435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3521360</v>
      </c>
      <c r="CD30" s="370"/>
      <c r="CE30" s="133" t="s">
        <v>2977</v>
      </c>
      <c r="CF30" s="134" t="s">
        <v>3053</v>
      </c>
      <c r="CG30" s="135" t="s">
        <v>3009</v>
      </c>
      <c r="CH30" s="43">
        <f>COUNTIFS('시점재고(~26.07.31, 생판재)'!$H$4:$H$5000,종합!$CG30)</f>
        <v>2</v>
      </c>
      <c r="CI30" s="44"/>
      <c r="CJ30" s="304">
        <f>SUMIFS('시점재고(~26.07.31, 생판재)'!$BM$4:$BM$5000,'시점재고(~26.07.31, 생판재)'!$H$4:$H$5000,종합!$CG30)</f>
        <v>2657</v>
      </c>
      <c r="CK30" s="44">
        <f>SUMIFS('생판재-러닝(ST)'!$BG$4:$BG$5000,'생판재-러닝(ST)'!$H$4:$H$5000,종합!$CG30,'생판재-러닝(ST)'!$D$4:$D$5000,"&lt;&gt;가을(러닝)",'생판재-러닝(ST)'!$D$4:$D$5000,"&lt;&gt;겨울(러닝)")-(
SUMIFS('시점재고(~26.07.31, 생판재)'!$BG$4:$BG$5000,'시점재고(~26.07.31, 생판재)'!$H$4:$H$5000,종합!CG30))</f>
        <v>156</v>
      </c>
      <c r="CL30" s="48" t="str">
        <f>IFERROR(CK30/#REF!,"")</f>
        <v/>
      </c>
      <c r="CM30" s="50">
        <f>SUMIFS('생판재-러닝(ST)'!$BH$4:$BH$5000,'생판재-러닝(ST)'!$H$4:$H$5000,종합!$F30,'생판재-러닝(ST)'!$D$4:$D$5000,"&lt;&gt;가을(러닝)",'생판재-러닝(ST)'!$D$4:$D$5000,"&lt;&gt;겨울(러닝)")-(
SUMIFS('시점재고(~26.07.31, 생판재)'!$BH$4:$BH$5000,'시점재고(~26.07.31, 생판재)'!$H$4:$H$5000,종합!$F30))</f>
        <v>24476000</v>
      </c>
      <c r="CN30" s="50">
        <f>SUMIFS('생판재-러닝(ST)'!$BI$4:$BI$5000,'생판재-러닝(ST)'!$H$4:$H$5000,종합!$F30,'생판재-러닝(ST)'!$D$4:$D$5000,"&lt;&gt;가을(러닝)",'생판재-러닝(ST)'!$D$4:$D$5000,"&lt;&gt;겨울(러닝)")-(
SUMIFS('시점재고(~26.07.31, 생판재)'!$BI$4:$BI$5000,'시점재고(~26.07.31, 생판재)'!$H$4:$H$5000,종합!$F30))</f>
        <v>18673150</v>
      </c>
      <c r="CO30" s="50">
        <f>SUMIFS('생판재-러닝(ST)'!$BJ$4:$BJ$5000,'생판재-러닝(ST)'!$H$4:$H$5000,종합!$F30,'생판재-러닝(ST)'!$D$4:$D$5000,"&lt;&gt;가을(러닝)",'생판재-러닝(ST)'!$D$4:$D$5000,"&lt;&gt;겨울(러닝)")-(
SUMIFS('시점재고(~26.07.31, 생판재)'!$BJ$4:$BJ$5000,'시점재고(~26.07.31, 생판재)'!$H$4:$H$5000,종합!$F30))</f>
        <v>6422000</v>
      </c>
      <c r="CP30" s="48">
        <f>IFERROR(1-(CN30/CM30),"")</f>
        <v>0.23708326523941825</v>
      </c>
      <c r="CQ30" s="44">
        <f>SUMIFS('생판재-러닝(ST)'!$BC$4:$BC$5000,'생판재-러닝(ST)'!$H$4:$H$5000,종합!$F30,'생판재-러닝(ST)'!$D$4:$D$5000,"&lt;&gt;가을(러닝)",'생판재-러닝(ST)'!$D$4:$D$5000,"&lt;&gt;겨울(러닝)")</f>
        <v>59</v>
      </c>
      <c r="CR30" s="136">
        <f>SUMIFS('생판재-러닝(ST)'!$BE$4:$BE$5000,'생판재-러닝(ST)'!$H$4:$H$5000,종합!$F30,'생판재-러닝(ST)'!$D$4:$D$5000,"&lt;&gt;가을(러닝)",'생판재-러닝(ST)'!$D$4:$D$5000,"&lt;&gt;겨울(러닝)")</f>
        <v>7438430</v>
      </c>
    </row>
    <row r="31" spans="1:96" x14ac:dyDescent="0.3">
      <c r="A31" s="7"/>
      <c r="B31" s="7"/>
      <c r="C31" s="370"/>
      <c r="D31" s="137" t="s">
        <v>2977</v>
      </c>
      <c r="E31" s="138" t="s">
        <v>3054</v>
      </c>
      <c r="F31" s="139" t="s">
        <v>2982</v>
      </c>
      <c r="G31" s="429">
        <f>SUMIF('주간판매-26FW(CO)'!$I:$I,종합!$F31,'주간판매-26FW(CO)'!$P:$P)</f>
        <v>9</v>
      </c>
      <c r="H31" s="430">
        <f>COUNTIF('주간판매-26FW(CO)'!$I:$I,종합!$F31)</f>
        <v>21</v>
      </c>
      <c r="I31" s="430">
        <f>SUMIFS('주간판매-26FW(CO)'!$R$4:$R$5000,'주간판매-26FW(CO)'!$I$4:$I$5000,종합!$F31)</f>
        <v>11350</v>
      </c>
      <c r="J31" s="429">
        <f>SUMIFS('주간판매-26FW(CO)'!$P$4:$P$5000,'주간판매-26FW(CO)'!$I$4:$I$5000,종합!$F31,'주간판매-26FW(CO)'!$V$4:$V$5000,"&gt;0")</f>
        <v>5</v>
      </c>
      <c r="K31" s="430">
        <f>COUNTIFS('주간판매-26FW(CO)'!$I$4:$I$5000,종합!$F31,'주간판매-26FW(CO)'!$V$4:$V$5000,"&gt;0")</f>
        <v>11</v>
      </c>
      <c r="L31" s="431">
        <f>SUMIFS('주간판매-26FW(CO)'!$V$4:$V$5000,'주간판매-26FW(CO)'!$I$4:$I$5000,종합!$F31)</f>
        <v>5250</v>
      </c>
      <c r="M31" s="436">
        <f t="shared" si="59"/>
        <v>0.46255506607929514</v>
      </c>
      <c r="N31" s="432">
        <f>SUMIFS('생판재-26FW(ST)'!$AI$4:$AI$5000,'생판재-26FW(ST)'!$H$4:$H$5000,종합!$F31)</f>
        <v>413670000</v>
      </c>
      <c r="O31" s="432">
        <f>SUMIFS('생판재-26FW(ST)'!$AR$4:$AR$5000,'생판재-26FW(ST)'!$H$4:$H$5000,종합!$F31)</f>
        <v>215998700</v>
      </c>
      <c r="P31" s="436">
        <f t="shared" si="60"/>
        <v>9.8073757158053873E-2</v>
      </c>
      <c r="Q31" s="432">
        <f>SUMIFS('생판재-26FW(ST)'!$AQ$4:$AQ$5000,'생판재-26FW(ST)'!$H$4:$H$5000,종합!$F31)</f>
        <v>898219000</v>
      </c>
      <c r="R31" s="437">
        <f t="shared" si="61"/>
        <v>9.7170307320830485E-2</v>
      </c>
      <c r="S31" s="438">
        <f t="shared" ref="S31:S66" si="72">IFERROR(Q31/O31/1.1,"")</f>
        <v>3.7804057490750047</v>
      </c>
      <c r="T31" s="433">
        <f>SUMIFS('생판재-26FW(ST)'!$BG$4:$BG$5000,'생판재-26FW(ST)'!$H$4:$H$5000,종합!$F31)</f>
        <v>139</v>
      </c>
      <c r="U31" s="437">
        <f t="shared" ref="U31:U66" si="73">IFERROR(T31/L31,"")</f>
        <v>2.6476190476190476E-2</v>
      </c>
      <c r="V31" s="434">
        <f>SUMIFS('생판재-26FW(ST)'!$BH$4:$BH$5000,'생판재-26FW(ST)'!$H$4:$H$5000,종합!$F31)</f>
        <v>18279000</v>
      </c>
      <c r="W31" s="434">
        <f>SUMIFS('생판재-26FW(ST)'!$BI$4:$BI$5000,'생판재-26FW(ST)'!$H$4:$H$5000,종합!$F31)</f>
        <v>13688640</v>
      </c>
      <c r="X31" s="434">
        <f>SUMIFS('생판재-26FW(ST)'!$BJ$4:$BJ$5000,'생판재-26FW(ST)'!$H$4:$H$5000,종합!$F31)</f>
        <v>4683400</v>
      </c>
      <c r="Y31" s="437">
        <f t="shared" ref="Y31:Y66" si="74">IFERROR(1-(W31/V31),"")</f>
        <v>0.25112752338749389</v>
      </c>
      <c r="Z31" s="433">
        <f>SUMIFS('생판재-26FW(ST)'!$BC$4:$BC$5000,'생판재-26FW(ST)'!$H$4:$H$5000,종합!$F31)</f>
        <v>46</v>
      </c>
      <c r="AA31" s="435">
        <f>SUMIFS('생판재-26FW(ST)'!$BE$4:$BE$5000,'생판재-26FW(ST)'!$H$4:$H$5000,종합!$F31)</f>
        <v>4897670</v>
      </c>
      <c r="AB31" s="16"/>
      <c r="AC31" s="370"/>
      <c r="AD31" s="137" t="s">
        <v>2977</v>
      </c>
      <c r="AE31" s="138" t="s">
        <v>3054</v>
      </c>
      <c r="AF31" s="139" t="s">
        <v>2982</v>
      </c>
      <c r="AG31" s="429">
        <f t="shared" ref="AG31:AL31" si="75">AG74+AG115</f>
        <v>9</v>
      </c>
      <c r="AH31" s="430">
        <f t="shared" si="75"/>
        <v>0</v>
      </c>
      <c r="AI31" s="430">
        <f t="shared" si="75"/>
        <v>9700</v>
      </c>
      <c r="AJ31" s="429">
        <f t="shared" si="75"/>
        <v>5</v>
      </c>
      <c r="AK31" s="430">
        <f t="shared" si="75"/>
        <v>2</v>
      </c>
      <c r="AL31" s="431">
        <f t="shared" si="75"/>
        <v>4327</v>
      </c>
      <c r="AM31" s="436">
        <f t="shared" ref="AM31:AM37" si="76">IFERROR(AL31/AI31,"")</f>
        <v>0.44608247422680414</v>
      </c>
      <c r="AN31" s="432">
        <f t="shared" ref="AN31:AO31" si="77">AN74+AN115</f>
        <v>325607000</v>
      </c>
      <c r="AO31" s="432">
        <f t="shared" si="77"/>
        <v>125536400</v>
      </c>
      <c r="AP31" s="436">
        <f t="shared" si="65"/>
        <v>5.7792035294424844E-2</v>
      </c>
      <c r="AQ31" s="432">
        <f t="shared" si="66"/>
        <v>551926000</v>
      </c>
      <c r="AR31" s="437">
        <f t="shared" si="67"/>
        <v>5.8925469571910992E-2</v>
      </c>
      <c r="AS31" s="438">
        <f t="shared" ref="AS31:AS37" si="78">IFERROR(AQ31/AO31/1.1,"")</f>
        <v>3.9968559644127839</v>
      </c>
      <c r="AT31" s="433">
        <f t="shared" si="68"/>
        <v>252</v>
      </c>
      <c r="AU31" s="437">
        <f t="shared" ref="AU31:AU37" si="79">IFERROR(AT31/AL31,"")</f>
        <v>5.823896464062861E-2</v>
      </c>
      <c r="AV31" s="434">
        <f t="shared" ref="AV31:AX31" si="80">AV74+AV115</f>
        <v>32051000</v>
      </c>
      <c r="AW31" s="434">
        <f t="shared" si="80"/>
        <v>15497633</v>
      </c>
      <c r="AX31" s="434">
        <f t="shared" si="80"/>
        <v>6855800</v>
      </c>
      <c r="AY31" s="437">
        <f t="shared" ref="AY31:AY37" si="81">IFERROR(1-(AW31/AV31),"")</f>
        <v>0.51646959533243897</v>
      </c>
      <c r="AZ31" s="433">
        <f t="shared" ref="AZ31:BA31" si="82">AZ74+AZ115</f>
        <v>54</v>
      </c>
      <c r="BA31" s="435">
        <f t="shared" si="82"/>
        <v>3939163</v>
      </c>
      <c r="BB31" s="16"/>
      <c r="BC31" s="16"/>
      <c r="BD31" s="370"/>
      <c r="BE31" s="137" t="s">
        <v>2977</v>
      </c>
      <c r="BF31" s="138" t="s">
        <v>3054</v>
      </c>
      <c r="BG31" s="139" t="s">
        <v>2982</v>
      </c>
      <c r="BH31" s="429">
        <f>SUMIFS('주간판매-러닝(CO)'!$P$4:$P$5000,'주간판매-러닝(CO)'!$I$4:$I$5000,종합!$BG31)</f>
        <v>3</v>
      </c>
      <c r="BI31" s="430">
        <f>COUNTIFS('주간판매-러닝(CO)'!$I$4:$I$5000,종합!$BG31,'주간판매-러닝(CO)'!$E$4:$E$5000,"가을(러닝)")+
COUNTIFS('주간판매-러닝(CO)'!$I$4:$I$5000,종합!$BG31,'주간판매-러닝(CO)'!$E$4:$E$5000,"겨울(러닝)")</f>
        <v>9</v>
      </c>
      <c r="BJ31" s="430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BK31" s="429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3</v>
      </c>
      <c r="BL31" s="430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9</v>
      </c>
      <c r="BM31" s="431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8164</v>
      </c>
      <c r="BN31" s="436">
        <f t="shared" ref="BN31:BN36" si="83">IFERROR(BM31/BJ31,"")</f>
        <v>1.0243412797992473</v>
      </c>
      <c r="BO31" s="432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BP31" s="432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283797170</v>
      </c>
      <c r="BQ31" s="436">
        <f t="shared" si="70"/>
        <v>9.2638974986199094E-2</v>
      </c>
      <c r="BR31" s="432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1109139000</v>
      </c>
      <c r="BS31" s="437">
        <f t="shared" si="71"/>
        <v>8.1586877001533553E-2</v>
      </c>
      <c r="BT31" s="438">
        <f t="shared" ref="BT31:BT36" si="84">IFERROR(BR31/BP31/1.1,"")</f>
        <v>3.5529183811740679</v>
      </c>
      <c r="BU31" s="433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133</v>
      </c>
      <c r="BV31" s="437">
        <f t="shared" ref="BV31:BV36" si="85">IFERROR(BU31/BM31,"")</f>
        <v>1.6291033806957372E-2</v>
      </c>
      <c r="BW31" s="434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18133000</v>
      </c>
      <c r="BX31" s="434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13553040</v>
      </c>
      <c r="BY31" s="434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4635000</v>
      </c>
      <c r="BZ31" s="437">
        <f t="shared" ref="BZ31:BZ36" si="86">IFERROR(1-(BX31/BW31),"")</f>
        <v>0.25257596646997182</v>
      </c>
      <c r="CA31" s="433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80</v>
      </c>
      <c r="CB31" s="435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7938380</v>
      </c>
      <c r="CD31" s="370"/>
      <c r="CE31" s="137" t="s">
        <v>2977</v>
      </c>
      <c r="CF31" s="138" t="s">
        <v>3054</v>
      </c>
      <c r="CG31" s="139" t="s">
        <v>2982</v>
      </c>
      <c r="CH31" s="43">
        <f>COUNTIFS('시점재고(~26.07.31, 생판재)'!$H$4:$H$5000,종합!$CG31)</f>
        <v>3</v>
      </c>
      <c r="CI31" s="44"/>
      <c r="CJ31" s="304">
        <f>SUMIFS('시점재고(~26.07.31, 생판재)'!$BM$4:$BM$5000,'시점재고(~26.07.31, 생판재)'!$H$4:$H$5000,종합!$CG31)</f>
        <v>1185</v>
      </c>
      <c r="CK31" s="44">
        <f>SUMIFS('생판재-러닝(ST)'!$BG$4:$BG$5000,'생판재-러닝(ST)'!$H$4:$H$5000,종합!$CG31,'생판재-러닝(ST)'!$D$4:$D$5000,"&lt;&gt;가을(러닝)",'생판재-러닝(ST)'!$D$4:$D$5000,"&lt;&gt;겨울(러닝)")-(
SUMIFS('시점재고(~26.07.31, 생판재)'!$BG$4:$BG$5000,'시점재고(~26.07.31, 생판재)'!$H$4:$H$5000,종합!CG31))</f>
        <v>88</v>
      </c>
      <c r="CL31" s="48" t="str">
        <f>IFERROR(CK31/#REF!,"")</f>
        <v/>
      </c>
      <c r="CM31" s="50">
        <f>SUMIFS('생판재-러닝(ST)'!$BH$4:$BH$5000,'생판재-러닝(ST)'!$H$4:$H$5000,종합!$F31,'생판재-러닝(ST)'!$D$4:$D$5000,"&lt;&gt;가을(러닝)",'생판재-러닝(ST)'!$D$4:$D$5000,"&lt;&gt;겨울(러닝)")-(
SUMIFS('시점재고(~26.07.31, 생판재)'!$BH$4:$BH$5000,'시점재고(~26.07.31, 생판재)'!$H$4:$H$5000,종합!$F31))</f>
        <v>12330000</v>
      </c>
      <c r="CN31" s="50">
        <f>SUMIFS('생판재-러닝(ST)'!$BI$4:$BI$5000,'생판재-러닝(ST)'!$H$4:$H$5000,종합!$F31,'생판재-러닝(ST)'!$D$4:$D$5000,"&lt;&gt;가을(러닝)",'생판재-러닝(ST)'!$D$4:$D$5000,"&lt;&gt;겨울(러닝)")-(
SUMIFS('시점재고(~26.07.31, 생판재)'!$BI$4:$BI$5000,'시점재고(~26.07.31, 생판재)'!$H$4:$H$5000,종합!$F31))</f>
        <v>8885891</v>
      </c>
      <c r="CO31" s="50">
        <f>SUMIFS('생판재-러닝(ST)'!$BJ$4:$BJ$5000,'생판재-러닝(ST)'!$H$4:$H$5000,종합!$F31,'생판재-러닝(ST)'!$D$4:$D$5000,"&lt;&gt;가을(러닝)",'생판재-러닝(ST)'!$D$4:$D$5000,"&lt;&gt;겨울(러닝)")-(
SUMIFS('시점재고(~26.07.31, 생판재)'!$BJ$4:$BJ$5000,'시점재고(~26.07.31, 생판재)'!$H$4:$H$5000,종합!$F31))</f>
        <v>3092700</v>
      </c>
      <c r="CP31" s="48">
        <f t="shared" ref="CP31:CP66" si="87">IFERROR(1-(CN31/CM31),"")</f>
        <v>0.27932757502027572</v>
      </c>
      <c r="CQ31" s="44">
        <f>SUMIFS('생판재-러닝(ST)'!$BC$4:$BC$5000,'생판재-러닝(ST)'!$H$4:$H$5000,종합!$F31,'생판재-러닝(ST)'!$D$4:$D$5000,"&lt;&gt;가을(러닝)",'생판재-러닝(ST)'!$D$4:$D$5000,"&lt;&gt;겨울(러닝)")</f>
        <v>44</v>
      </c>
      <c r="CR31" s="136">
        <f>SUMIFS('생판재-러닝(ST)'!$BE$4:$BE$5000,'생판재-러닝(ST)'!$H$4:$H$5000,종합!$F31,'생판재-러닝(ST)'!$D$4:$D$5000,"&lt;&gt;가을(러닝)",'생판재-러닝(ST)'!$D$4:$D$5000,"&lt;&gt;겨울(러닝)")</f>
        <v>4761440</v>
      </c>
    </row>
    <row r="32" spans="1:96" x14ac:dyDescent="0.3">
      <c r="A32" s="7"/>
      <c r="B32" s="7"/>
      <c r="C32" s="370"/>
      <c r="D32" s="137" t="s">
        <v>2977</v>
      </c>
      <c r="E32" s="138" t="s">
        <v>3055</v>
      </c>
      <c r="F32" s="139" t="s">
        <v>2983</v>
      </c>
      <c r="G32" s="429">
        <f>SUMIF('주간판매-26FW(CO)'!$I:$I,종합!$F32,'주간판매-26FW(CO)'!$P:$P)</f>
        <v>24</v>
      </c>
      <c r="H32" s="430">
        <f>COUNTIF('주간판매-26FW(CO)'!$I:$I,종합!$F32)</f>
        <v>48</v>
      </c>
      <c r="I32" s="430">
        <f>SUMIFS('주간판매-26FW(CO)'!$R$4:$R$5000,'주간판매-26FW(CO)'!$I$4:$I$5000,종합!$F32)</f>
        <v>27280</v>
      </c>
      <c r="J32" s="429">
        <f>SUMIFS('주간판매-26FW(CO)'!$P$4:$P$5000,'주간판매-26FW(CO)'!$I$4:$I$5000,종합!$F32,'주간판매-26FW(CO)'!$V$4:$V$5000,"&gt;0")</f>
        <v>8</v>
      </c>
      <c r="K32" s="430">
        <f>COUNTIFS('주간판매-26FW(CO)'!$I$4:$I$5000,종합!$F32,'주간판매-26FW(CO)'!$V$4:$V$5000,"&gt;0")</f>
        <v>17</v>
      </c>
      <c r="L32" s="431">
        <f>SUMIFS('주간판매-26FW(CO)'!$V$4:$V$5000,'주간판매-26FW(CO)'!$I$4:$I$5000,종합!$F32)</f>
        <v>10665</v>
      </c>
      <c r="M32" s="436">
        <f t="shared" si="59"/>
        <v>0.3909457478005865</v>
      </c>
      <c r="N32" s="432">
        <f>SUMIFS('생판재-26FW(ST)'!$AI$4:$AI$5000,'생판재-26FW(ST)'!$H$4:$H$5000,종합!$F32)</f>
        <v>804236600</v>
      </c>
      <c r="O32" s="432">
        <f>SUMIFS('생판재-26FW(ST)'!$AR$4:$AR$5000,'생판재-26FW(ST)'!$H$4:$H$5000,종합!$F32)</f>
        <v>387168860</v>
      </c>
      <c r="P32" s="436">
        <f t="shared" si="60"/>
        <v>0.17579320965728293</v>
      </c>
      <c r="Q32" s="432">
        <f>SUMIFS('생판재-26FW(ST)'!$AQ$4:$AQ$5000,'생판재-26FW(ST)'!$H$4:$H$5000,종합!$F32)</f>
        <v>1624529000</v>
      </c>
      <c r="R32" s="437">
        <f t="shared" si="61"/>
        <v>0.17574331224523354</v>
      </c>
      <c r="S32" s="438">
        <f t="shared" si="72"/>
        <v>3.8144714052017128</v>
      </c>
      <c r="T32" s="433">
        <f>SUMIFS('생판재-26FW(ST)'!$BG$4:$BG$5000,'생판재-26FW(ST)'!$H$4:$H$5000,종합!$F32)</f>
        <v>96</v>
      </c>
      <c r="U32" s="437">
        <f t="shared" si="73"/>
        <v>9.0014064697609003E-3</v>
      </c>
      <c r="V32" s="434">
        <f>SUMIFS('생판재-26FW(ST)'!$BH$4:$BH$5000,'생판재-26FW(ST)'!$H$4:$H$5000,종합!$F32)</f>
        <v>12310000</v>
      </c>
      <c r="W32" s="434">
        <f>SUMIFS('생판재-26FW(ST)'!$BI$4:$BI$5000,'생판재-26FW(ST)'!$H$4:$H$5000,종합!$F32)</f>
        <v>9111840</v>
      </c>
      <c r="X32" s="434">
        <f>SUMIFS('생판재-26FW(ST)'!$BJ$4:$BJ$5000,'생판재-26FW(ST)'!$H$4:$H$5000,종합!$F32)</f>
        <v>3291400</v>
      </c>
      <c r="Y32" s="437">
        <f t="shared" si="74"/>
        <v>0.25980178716490654</v>
      </c>
      <c r="Z32" s="433">
        <f>SUMIFS('생판재-26FW(ST)'!$BC$4:$BC$5000,'생판재-26FW(ST)'!$H$4:$H$5000,종합!$F32)</f>
        <v>54</v>
      </c>
      <c r="AA32" s="435">
        <f>SUMIFS('생판재-26FW(ST)'!$BE$4:$BE$5000,'생판재-26FW(ST)'!$H$4:$H$5000,종합!$F32)</f>
        <v>5356750</v>
      </c>
      <c r="AB32" s="16"/>
      <c r="AC32" s="370"/>
      <c r="AD32" s="137" t="s">
        <v>2977</v>
      </c>
      <c r="AE32" s="138" t="s">
        <v>3055</v>
      </c>
      <c r="AF32" s="139" t="s">
        <v>2983</v>
      </c>
      <c r="AG32" s="429">
        <f t="shared" ref="AG32:AL32" si="88">AG75+AG116</f>
        <v>21</v>
      </c>
      <c r="AH32" s="430">
        <f t="shared" si="88"/>
        <v>0</v>
      </c>
      <c r="AI32" s="430">
        <f t="shared" si="88"/>
        <v>32796</v>
      </c>
      <c r="AJ32" s="429">
        <f t="shared" si="88"/>
        <v>2</v>
      </c>
      <c r="AK32" s="430">
        <f t="shared" si="88"/>
        <v>0</v>
      </c>
      <c r="AL32" s="431">
        <f t="shared" si="88"/>
        <v>1677</v>
      </c>
      <c r="AM32" s="436">
        <f t="shared" si="76"/>
        <v>5.1134284668862058E-2</v>
      </c>
      <c r="AN32" s="432">
        <f t="shared" ref="AN32:AO32" si="89">AN75+AN116</f>
        <v>1164958200</v>
      </c>
      <c r="AO32" s="432">
        <f t="shared" si="89"/>
        <v>45162000</v>
      </c>
      <c r="AP32" s="436">
        <f t="shared" si="65"/>
        <v>2.0790813644224422E-2</v>
      </c>
      <c r="AQ32" s="432">
        <f t="shared" si="66"/>
        <v>209442000</v>
      </c>
      <c r="AR32" s="437">
        <f t="shared" si="67"/>
        <v>2.2360729876976591E-2</v>
      </c>
      <c r="AS32" s="438">
        <f t="shared" si="78"/>
        <v>4.2159740087201225</v>
      </c>
      <c r="AT32" s="433">
        <f t="shared" si="68"/>
        <v>77</v>
      </c>
      <c r="AU32" s="437">
        <f t="shared" si="79"/>
        <v>4.5915324985092425E-2</v>
      </c>
      <c r="AV32" s="434">
        <f t="shared" ref="AV32:AX32" si="90">AV75+AV116</f>
        <v>9805000</v>
      </c>
      <c r="AW32" s="434">
        <f t="shared" si="90"/>
        <v>5001435</v>
      </c>
      <c r="AX32" s="434">
        <f t="shared" si="90"/>
        <v>2112300</v>
      </c>
      <c r="AY32" s="437">
        <f t="shared" si="81"/>
        <v>0.48990973992860787</v>
      </c>
      <c r="AZ32" s="433">
        <f t="shared" ref="AZ32:BA32" si="91">AZ75+AZ116</f>
        <v>50</v>
      </c>
      <c r="BA32" s="435">
        <f t="shared" si="91"/>
        <v>3960668</v>
      </c>
      <c r="BB32" s="16"/>
      <c r="BC32" s="16"/>
      <c r="BD32" s="370"/>
      <c r="BE32" s="137" t="s">
        <v>2977</v>
      </c>
      <c r="BF32" s="138" t="s">
        <v>3055</v>
      </c>
      <c r="BG32" s="139" t="s">
        <v>2983</v>
      </c>
      <c r="BH32" s="429">
        <f>SUMIFS('주간판매-러닝(CO)'!$P$4:$P$5000,'주간판매-러닝(CO)'!$I$4:$I$5000,종합!$BG32)</f>
        <v>3</v>
      </c>
      <c r="BI32" s="430">
        <f>COUNTIFS('주간판매-러닝(CO)'!$I$4:$I$5000,종합!$BG32,'주간판매-러닝(CO)'!$E$4:$E$5000,"가을(러닝)")+
COUNTIFS('주간판매-러닝(CO)'!$I$4:$I$5000,종합!$BG32,'주간판매-러닝(CO)'!$E$4:$E$5000,"겨울(러닝)")</f>
        <v>9</v>
      </c>
      <c r="BJ32" s="430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7100</v>
      </c>
      <c r="BK32" s="429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2</v>
      </c>
      <c r="BL32" s="430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5</v>
      </c>
      <c r="BM32" s="431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3721</v>
      </c>
      <c r="BN32" s="436">
        <f t="shared" si="83"/>
        <v>0.52408450704225351</v>
      </c>
      <c r="BO32" s="432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307210000</v>
      </c>
      <c r="BP32" s="432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161078000</v>
      </c>
      <c r="BQ32" s="436">
        <f t="shared" si="70"/>
        <v>5.258016072826581E-2</v>
      </c>
      <c r="BR32" s="432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686070000</v>
      </c>
      <c r="BS32" s="437">
        <f t="shared" si="71"/>
        <v>5.0466450737411746E-2</v>
      </c>
      <c r="BT32" s="438">
        <f t="shared" si="84"/>
        <v>3.8720371497038695</v>
      </c>
      <c r="BU32" s="433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14</v>
      </c>
      <c r="BV32" s="437">
        <f t="shared" si="85"/>
        <v>3.7624294544477293E-3</v>
      </c>
      <c r="BW32" s="434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2646000</v>
      </c>
      <c r="BX32" s="434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1822400</v>
      </c>
      <c r="BY32" s="434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616000</v>
      </c>
      <c r="BZ32" s="437">
        <f t="shared" si="86"/>
        <v>0.3112622826908541</v>
      </c>
      <c r="CA32" s="433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14</v>
      </c>
      <c r="CB32" s="435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1822400</v>
      </c>
      <c r="CD32" s="370"/>
      <c r="CE32" s="137" t="s">
        <v>2977</v>
      </c>
      <c r="CF32" s="138" t="s">
        <v>3055</v>
      </c>
      <c r="CG32" s="139" t="s">
        <v>2983</v>
      </c>
      <c r="CH32" s="43">
        <f>COUNTIFS('시점재고(~26.07.31, 생판재)'!$H$4:$H$5000,종합!$CG32)</f>
        <v>3</v>
      </c>
      <c r="CI32" s="44"/>
      <c r="CJ32" s="304">
        <f>SUMIFS('시점재고(~26.07.31, 생판재)'!$BM$4:$BM$5000,'시점재고(~26.07.31, 생판재)'!$H$4:$H$5000,종합!$CG32)</f>
        <v>458</v>
      </c>
      <c r="CK32" s="44">
        <f>SUMIFS('생판재-러닝(ST)'!$BG$4:$BG$5000,'생판재-러닝(ST)'!$H$4:$H$5000,종합!$CG32,'생판재-러닝(ST)'!$D$4:$D$5000,"&lt;&gt;가을(러닝)",'생판재-러닝(ST)'!$D$4:$D$5000,"&lt;&gt;겨울(러닝)")-(
SUMIFS('시점재고(~26.07.31, 생판재)'!$BG$4:$BG$5000,'시점재고(~26.07.31, 생판재)'!$H$4:$H$5000,종합!CG32))</f>
        <v>25</v>
      </c>
      <c r="CL32" s="48" t="str">
        <f>IFERROR(CK32/#REF!,"")</f>
        <v/>
      </c>
      <c r="CM32" s="50">
        <f>SUMIFS('생판재-러닝(ST)'!$BH$4:$BH$5000,'생판재-러닝(ST)'!$H$4:$H$5000,종합!$F32,'생판재-러닝(ST)'!$D$4:$D$5000,"&lt;&gt;가을(러닝)",'생판재-러닝(ST)'!$D$4:$D$5000,"&lt;&gt;겨울(러닝)")-(
SUMIFS('시점재고(~26.07.31, 생판재)'!$BH$4:$BH$5000,'시점재고(~26.07.31, 생판재)'!$H$4:$H$5000,종합!$F32))</f>
        <v>3925000</v>
      </c>
      <c r="CN32" s="50">
        <f>SUMIFS('생판재-러닝(ST)'!$BI$4:$BI$5000,'생판재-러닝(ST)'!$H$4:$H$5000,종합!$F32,'생판재-러닝(ST)'!$D$4:$D$5000,"&lt;&gt;가을(러닝)",'생판재-러닝(ST)'!$D$4:$D$5000,"&lt;&gt;겨울(러닝)")-(
SUMIFS('시점재고(~26.07.31, 생판재)'!$BI$4:$BI$5000,'시점재고(~26.07.31, 생판재)'!$H$4:$H$5000,종합!$F32))</f>
        <v>2757460</v>
      </c>
      <c r="CO32" s="50">
        <f>SUMIFS('생판재-러닝(ST)'!$BJ$4:$BJ$5000,'생판재-러닝(ST)'!$H$4:$H$5000,종합!$F32,'생판재-러닝(ST)'!$D$4:$D$5000,"&lt;&gt;가을(러닝)",'생판재-러닝(ST)'!$D$4:$D$5000,"&lt;&gt;겨울(러닝)")-(
SUMIFS('시점재고(~26.07.31, 생판재)'!$BJ$4:$BJ$5000,'시점재고(~26.07.31, 생판재)'!$H$4:$H$5000,종합!$F32))</f>
        <v>945000</v>
      </c>
      <c r="CP32" s="48">
        <f t="shared" si="87"/>
        <v>0.29746242038216564</v>
      </c>
      <c r="CQ32" s="44">
        <f>SUMIFS('생판재-러닝(ST)'!$BC$4:$BC$5000,'생판재-러닝(ST)'!$H$4:$H$5000,종합!$F32,'생판재-러닝(ST)'!$D$4:$D$5000,"&lt;&gt;가을(러닝)",'생판재-러닝(ST)'!$D$4:$D$5000,"&lt;&gt;겨울(러닝)")</f>
        <v>2</v>
      </c>
      <c r="CR32" s="136">
        <f>SUMIFS('생판재-러닝(ST)'!$BE$4:$BE$5000,'생판재-러닝(ST)'!$H$4:$H$5000,종합!$F32,'생판재-러닝(ST)'!$D$4:$D$5000,"&lt;&gt;가을(러닝)",'생판재-러닝(ST)'!$D$4:$D$5000,"&lt;&gt;겨울(러닝)")</f>
        <v>274760</v>
      </c>
    </row>
    <row r="33" spans="1:96" x14ac:dyDescent="0.3">
      <c r="A33" s="7"/>
      <c r="B33" s="7"/>
      <c r="C33" s="370"/>
      <c r="D33" s="137" t="s">
        <v>2977</v>
      </c>
      <c r="E33" s="138" t="s">
        <v>3056</v>
      </c>
      <c r="F33" s="139" t="s">
        <v>2979</v>
      </c>
      <c r="G33" s="429">
        <f>SUMIF('주간판매-26FW(CO)'!$I:$I,종합!$F33,'주간판매-26FW(CO)'!$P:$P)</f>
        <v>3</v>
      </c>
      <c r="H33" s="430">
        <f>COUNTIF('주간판매-26FW(CO)'!$I:$I,종합!$F33)</f>
        <v>8</v>
      </c>
      <c r="I33" s="430">
        <f>SUMIFS('주간판매-26FW(CO)'!$R$4:$R$5000,'주간판매-26FW(CO)'!$I$4:$I$5000,종합!$F33)</f>
        <v>4260</v>
      </c>
      <c r="J33" s="429">
        <f>SUMIFS('주간판매-26FW(CO)'!$P$4:$P$5000,'주간판매-26FW(CO)'!$I$4:$I$5000,종합!$F33,'주간판매-26FW(CO)'!$V$4:$V$5000,"&gt;0")</f>
        <v>3</v>
      </c>
      <c r="K33" s="430">
        <f>COUNTIFS('주간판매-26FW(CO)'!$I$4:$I$5000,종합!$F33,'주간판매-26FW(CO)'!$V$4:$V$5000,"&gt;0")</f>
        <v>8</v>
      </c>
      <c r="L33" s="431">
        <f>SUMIFS('주간판매-26FW(CO)'!$V$4:$V$5000,'주간판매-26FW(CO)'!$I$4:$I$5000,종합!$F33)</f>
        <v>4262</v>
      </c>
      <c r="M33" s="436">
        <f t="shared" si="59"/>
        <v>1.0004694835680752</v>
      </c>
      <c r="N33" s="432">
        <f>SUMIFS('생판재-26FW(ST)'!$AI$4:$AI$5000,'생판재-26FW(ST)'!$H$4:$H$5000,종합!$F33)</f>
        <v>53450000</v>
      </c>
      <c r="O33" s="432">
        <f>SUMIFS('생판재-26FW(ST)'!$AR$4:$AR$5000,'생판재-26FW(ST)'!$H$4:$H$5000,종합!$F33)</f>
        <v>53523700</v>
      </c>
      <c r="P33" s="436">
        <f t="shared" si="60"/>
        <v>2.4302323838062578E-2</v>
      </c>
      <c r="Q33" s="432">
        <f>SUMIFS('생판재-26FW(ST)'!$AQ$4:$AQ$5000,'생판재-26FW(ST)'!$H$4:$H$5000,종합!$F33)</f>
        <v>215923000</v>
      </c>
      <c r="R33" s="437">
        <f t="shared" si="61"/>
        <v>2.3358784736946869E-2</v>
      </c>
      <c r="S33" s="438">
        <f t="shared" si="72"/>
        <v>3.6674153013270074</v>
      </c>
      <c r="T33" s="433">
        <f>SUMIFS('생판재-26FW(ST)'!$BG$4:$BG$5000,'생판재-26FW(ST)'!$H$4:$H$5000,종합!$F33)</f>
        <v>241</v>
      </c>
      <c r="U33" s="437">
        <f t="shared" si="73"/>
        <v>5.6546222430783673E-2</v>
      </c>
      <c r="V33" s="434">
        <f>SUMIFS('생판재-26FW(ST)'!$BH$4:$BH$5000,'생판재-26FW(ST)'!$H$4:$H$5000,종합!$F33)</f>
        <v>12699000</v>
      </c>
      <c r="W33" s="434">
        <f>SUMIFS('생판재-26FW(ST)'!$BI$4:$BI$5000,'생판재-26FW(ST)'!$H$4:$H$5000,종합!$F33)</f>
        <v>9907719</v>
      </c>
      <c r="X33" s="434">
        <f>SUMIFS('생판재-26FW(ST)'!$BJ$4:$BJ$5000,'생판재-26FW(ST)'!$H$4:$H$5000,종합!$F33)</f>
        <v>3291900</v>
      </c>
      <c r="Y33" s="437">
        <f t="shared" si="74"/>
        <v>0.21980321285140558</v>
      </c>
      <c r="Z33" s="433">
        <f>SUMIFS('생판재-26FW(ST)'!$BC$4:$BC$5000,'생판재-26FW(ST)'!$H$4:$H$5000,종합!$F33)</f>
        <v>141</v>
      </c>
      <c r="AA33" s="435">
        <f>SUMIFS('생판재-26FW(ST)'!$BE$4:$BE$5000,'생판재-26FW(ST)'!$H$4:$H$5000,종합!$F33)</f>
        <v>5721049</v>
      </c>
      <c r="AB33" s="16"/>
      <c r="AC33" s="370"/>
      <c r="AD33" s="137" t="s">
        <v>2977</v>
      </c>
      <c r="AE33" s="138" t="s">
        <v>3056</v>
      </c>
      <c r="AF33" s="139" t="s">
        <v>2979</v>
      </c>
      <c r="AG33" s="429">
        <f t="shared" ref="AG33:AL33" si="92">AG76+AG117</f>
        <v>5</v>
      </c>
      <c r="AH33" s="430">
        <f t="shared" si="92"/>
        <v>0</v>
      </c>
      <c r="AI33" s="430">
        <f t="shared" si="92"/>
        <v>9009</v>
      </c>
      <c r="AJ33" s="429">
        <f t="shared" si="92"/>
        <v>3</v>
      </c>
      <c r="AK33" s="430">
        <f t="shared" si="92"/>
        <v>0</v>
      </c>
      <c r="AL33" s="431">
        <f t="shared" si="92"/>
        <v>4805</v>
      </c>
      <c r="AM33" s="436">
        <f t="shared" si="76"/>
        <v>0.53335553335553332</v>
      </c>
      <c r="AN33" s="432">
        <f t="shared" ref="AN33:AO33" si="93">AN76+AN117</f>
        <v>106238600</v>
      </c>
      <c r="AO33" s="432">
        <f t="shared" si="93"/>
        <v>54877500</v>
      </c>
      <c r="AP33" s="436">
        <f t="shared" si="65"/>
        <v>2.5263448823367559E-2</v>
      </c>
      <c r="AQ33" s="432">
        <f t="shared" si="66"/>
        <v>210303000</v>
      </c>
      <c r="AR33" s="437">
        <f t="shared" si="67"/>
        <v>2.2452653122667889E-2</v>
      </c>
      <c r="AS33" s="438">
        <f t="shared" si="78"/>
        <v>3.4838421111483839</v>
      </c>
      <c r="AT33" s="433">
        <f t="shared" si="68"/>
        <v>1036</v>
      </c>
      <c r="AU33" s="437">
        <f t="shared" si="79"/>
        <v>0.21560874089490115</v>
      </c>
      <c r="AV33" s="434">
        <f t="shared" ref="AV33:AX33" si="94">AV76+AV117</f>
        <v>41163000</v>
      </c>
      <c r="AW33" s="434">
        <f t="shared" si="94"/>
        <v>31513336</v>
      </c>
      <c r="AX33" s="434">
        <f t="shared" si="94"/>
        <v>10839000</v>
      </c>
      <c r="AY33" s="437">
        <f t="shared" si="81"/>
        <v>0.23442567354177291</v>
      </c>
      <c r="AZ33" s="433">
        <f t="shared" ref="AZ33:BA33" si="95">AZ76+AZ117</f>
        <v>387</v>
      </c>
      <c r="BA33" s="435">
        <f t="shared" si="95"/>
        <v>13093700</v>
      </c>
      <c r="BB33" s="16"/>
      <c r="BC33" s="16"/>
      <c r="BD33" s="370"/>
      <c r="BE33" s="137" t="s">
        <v>2977</v>
      </c>
      <c r="BF33" s="138" t="s">
        <v>3056</v>
      </c>
      <c r="BG33" s="139" t="s">
        <v>2979</v>
      </c>
      <c r="BH33" s="429">
        <f>SUMIFS('주간판매-러닝(CO)'!$P$4:$P$5000,'주간판매-러닝(CO)'!$I$4:$I$5000,종합!$BG33)</f>
        <v>1</v>
      </c>
      <c r="BI33" s="430">
        <f>COUNTIFS('주간판매-러닝(CO)'!$I$4:$I$5000,종합!$BG33,'주간판매-러닝(CO)'!$E$4:$E$5000,"가을(러닝)")+
COUNTIFS('주간판매-러닝(CO)'!$I$4:$I$5000,종합!$BG33,'주간판매-러닝(CO)'!$E$4:$E$5000,"겨울(러닝)")</f>
        <v>4</v>
      </c>
      <c r="BJ33" s="430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6500</v>
      </c>
      <c r="BK33" s="429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1</v>
      </c>
      <c r="BL33" s="430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BM33" s="431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BN33" s="436">
        <f t="shared" si="83"/>
        <v>0.54430769230769227</v>
      </c>
      <c r="BO33" s="432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70200000</v>
      </c>
      <c r="BP33" s="432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BQ33" s="436">
        <f t="shared" si="70"/>
        <v>1.2472894954564422E-2</v>
      </c>
      <c r="BR33" s="432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BS33" s="437">
        <f t="shared" si="71"/>
        <v>1.0149783266502758E-2</v>
      </c>
      <c r="BT33" s="438">
        <f t="shared" si="84"/>
        <v>3.2828282828282824</v>
      </c>
      <c r="BU33" s="433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1545</v>
      </c>
      <c r="BV33" s="437">
        <f t="shared" si="85"/>
        <v>0.43668739400791406</v>
      </c>
      <c r="BW33" s="434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60255000</v>
      </c>
      <c r="BX33" s="434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49799504</v>
      </c>
      <c r="BY33" s="434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16686000</v>
      </c>
      <c r="BZ33" s="437">
        <f t="shared" si="86"/>
        <v>0.17352080325284214</v>
      </c>
      <c r="CA33" s="433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1088</v>
      </c>
      <c r="CB33" s="435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35676040</v>
      </c>
      <c r="CD33" s="370"/>
      <c r="CE33" s="137" t="s">
        <v>2977</v>
      </c>
      <c r="CF33" s="138" t="s">
        <v>3056</v>
      </c>
      <c r="CG33" s="139" t="s">
        <v>2979</v>
      </c>
      <c r="CH33" s="43">
        <f>COUNTIFS('시점재고(~26.07.31, 생판재)'!$H$4:$H$5000,종합!$CG33)</f>
        <v>1</v>
      </c>
      <c r="CI33" s="44"/>
      <c r="CJ33" s="304">
        <f>SUMIFS('시점재고(~26.07.31, 생판재)'!$BM$4:$BM$5000,'시점재고(~26.07.31, 생판재)'!$H$4:$H$5000,종합!$CG33)</f>
        <v>270</v>
      </c>
      <c r="CK33" s="44">
        <f>SUMIFS('생판재-러닝(ST)'!$BG$4:$BG$5000,'생판재-러닝(ST)'!$H$4:$H$5000,종합!$CG33,'생판재-러닝(ST)'!$D$4:$D$5000,"&lt;&gt;가을(러닝)",'생판재-러닝(ST)'!$D$4:$D$5000,"&lt;&gt;겨울(러닝)")-(
SUMIFS('시점재고(~26.07.31, 생판재)'!$BG$4:$BG$5000,'시점재고(~26.07.31, 생판재)'!$H$4:$H$5000,종합!CG33))</f>
        <v>15</v>
      </c>
      <c r="CL33" s="48" t="str">
        <f>IFERROR(CK33/#REF!,"")</f>
        <v/>
      </c>
      <c r="CM33" s="50">
        <f>SUMIFS('생판재-러닝(ST)'!$BH$4:$BH$5000,'생판재-러닝(ST)'!$H$4:$H$5000,종합!$F33,'생판재-러닝(ST)'!$D$4:$D$5000,"&lt;&gt;가을(러닝)",'생판재-러닝(ST)'!$D$4:$D$5000,"&lt;&gt;겨울(러닝)")-(
SUMIFS('시점재고(~26.07.31, 생판재)'!$BH$4:$BH$5000,'시점재고(~26.07.31, 생판재)'!$H$4:$H$5000,종합!$F33))</f>
        <v>585000</v>
      </c>
      <c r="CN33" s="50">
        <f>SUMIFS('생판재-러닝(ST)'!$BI$4:$BI$5000,'생판재-러닝(ST)'!$H$4:$H$5000,종합!$F33,'생판재-러닝(ST)'!$D$4:$D$5000,"&lt;&gt;가을(러닝)",'생판재-러닝(ST)'!$D$4:$D$5000,"&lt;&gt;겨울(러닝)")-(
SUMIFS('시점재고(~26.07.31, 생판재)'!$BI$4:$BI$5000,'시점재고(~26.07.31, 생판재)'!$H$4:$H$5000,종합!$F33))</f>
        <v>529000</v>
      </c>
      <c r="CO33" s="50">
        <f>SUMIFS('생판재-러닝(ST)'!$BJ$4:$BJ$5000,'생판재-러닝(ST)'!$H$4:$H$5000,종합!$F33,'생판재-러닝(ST)'!$D$4:$D$5000,"&lt;&gt;가을(러닝)",'생판재-러닝(ST)'!$D$4:$D$5000,"&lt;&gt;겨울(러닝)")-(
SUMIFS('시점재고(~26.07.31, 생판재)'!$BJ$4:$BJ$5000,'시점재고(~26.07.31, 생판재)'!$H$4:$H$5000,종합!$F33))</f>
        <v>148500</v>
      </c>
      <c r="CP33" s="48">
        <f t="shared" si="87"/>
        <v>9.5726495726495719E-2</v>
      </c>
      <c r="CQ33" s="44">
        <f>SUMIFS('생판재-러닝(ST)'!$BC$4:$BC$5000,'생판재-러닝(ST)'!$H$4:$H$5000,종합!$F33,'생판재-러닝(ST)'!$D$4:$D$5000,"&lt;&gt;가을(러닝)",'생판재-러닝(ST)'!$D$4:$D$5000,"&lt;&gt;겨울(러닝)")</f>
        <v>11</v>
      </c>
      <c r="CR33" s="136">
        <f>SUMIFS('생판재-러닝(ST)'!$BE$4:$BE$5000,'생판재-러닝(ST)'!$H$4:$H$5000,종합!$F33,'생판재-러닝(ST)'!$D$4:$D$5000,"&lt;&gt;가을(러닝)",'생판재-러닝(ST)'!$D$4:$D$5000,"&lt;&gt;겨울(러닝)")</f>
        <v>381000</v>
      </c>
    </row>
    <row r="34" spans="1:96" x14ac:dyDescent="0.3">
      <c r="A34" s="7"/>
      <c r="B34" s="7"/>
      <c r="C34" s="370"/>
      <c r="D34" s="137" t="s">
        <v>2977</v>
      </c>
      <c r="E34" s="138" t="s">
        <v>3057</v>
      </c>
      <c r="F34" s="139" t="s">
        <v>3005</v>
      </c>
      <c r="G34" s="429">
        <f>SUMIF('주간판매-26FW(CO)'!$I:$I,종합!$F34,'주간판매-26FW(CO)'!$P:$P)</f>
        <v>3</v>
      </c>
      <c r="H34" s="430">
        <f>COUNTIF('주간판매-26FW(CO)'!$I:$I,종합!$F34)</f>
        <v>6</v>
      </c>
      <c r="I34" s="430">
        <f>SUMIFS('주간판매-26FW(CO)'!$R$4:$R$5000,'주간판매-26FW(CO)'!$I$4:$I$5000,종합!$F34)</f>
        <v>2610</v>
      </c>
      <c r="J34" s="429">
        <f>SUMIFS('주간판매-26FW(CO)'!$P$4:$P$5000,'주간판매-26FW(CO)'!$I$4:$I$5000,종합!$F34,'주간판매-26FW(CO)'!$V$4:$V$5000,"&gt;0")</f>
        <v>1</v>
      </c>
      <c r="K34" s="430">
        <f>COUNTIFS('주간판매-26FW(CO)'!$I$4:$I$5000,종합!$F34,'주간판매-26FW(CO)'!$V$4:$V$5000,"&gt;0")</f>
        <v>1</v>
      </c>
      <c r="L34" s="431">
        <f>SUMIFS('주간판매-26FW(CO)'!$V$4:$V$5000,'주간판매-26FW(CO)'!$I$4:$I$5000,종합!$F34)</f>
        <v>500</v>
      </c>
      <c r="M34" s="436">
        <f t="shared" si="59"/>
        <v>0.19157088122605365</v>
      </c>
      <c r="N34" s="432">
        <f>SUMIFS('생판재-26FW(ST)'!$AI$4:$AI$5000,'생판재-26FW(ST)'!$H$4:$H$5000,종합!$F34)</f>
        <v>97335000</v>
      </c>
      <c r="O34" s="432">
        <f>SUMIFS('생판재-26FW(ST)'!$AR$4:$AR$5000,'생판재-26FW(ST)'!$H$4:$H$5000,종합!$F34)</f>
        <v>11750000</v>
      </c>
      <c r="P34" s="436">
        <f t="shared" si="60"/>
        <v>5.3350628805040627E-3</v>
      </c>
      <c r="Q34" s="432">
        <f>SUMIFS('생판재-26FW(ST)'!$AQ$4:$AQ$5000,'생판재-26FW(ST)'!$H$4:$H$5000,종합!$F34)</f>
        <v>49500000</v>
      </c>
      <c r="R34" s="437">
        <f t="shared" si="61"/>
        <v>5.3549637809722451E-3</v>
      </c>
      <c r="S34" s="438">
        <f t="shared" si="72"/>
        <v>3.8297872340425525</v>
      </c>
      <c r="T34" s="433">
        <f>SUMIFS('생판재-26FW(ST)'!$BG$4:$BG$5000,'생판재-26FW(ST)'!$H$4:$H$5000,종합!$F34)</f>
        <v>0</v>
      </c>
      <c r="U34" s="437">
        <f t="shared" si="73"/>
        <v>0</v>
      </c>
      <c r="V34" s="434">
        <f>SUMIFS('생판재-26FW(ST)'!$BH$4:$BH$5000,'생판재-26FW(ST)'!$H$4:$H$5000,종합!$F34)</f>
        <v>0</v>
      </c>
      <c r="W34" s="434">
        <f>SUMIFS('생판재-26FW(ST)'!$BI$4:$BI$5000,'생판재-26FW(ST)'!$H$4:$H$5000,종합!$F34)</f>
        <v>0</v>
      </c>
      <c r="X34" s="434">
        <f>SUMIFS('생판재-26FW(ST)'!$BJ$4:$BJ$5000,'생판재-26FW(ST)'!$H$4:$H$5000,종합!$F34)</f>
        <v>0</v>
      </c>
      <c r="Y34" s="437" t="str">
        <f t="shared" si="74"/>
        <v/>
      </c>
      <c r="Z34" s="433">
        <f>SUMIFS('생판재-26FW(ST)'!$BC$4:$BC$5000,'생판재-26FW(ST)'!$H$4:$H$5000,종합!$F34)</f>
        <v>0</v>
      </c>
      <c r="AA34" s="435">
        <f>SUMIFS('생판재-26FW(ST)'!$BE$4:$BE$5000,'생판재-26FW(ST)'!$H$4:$H$5000,종합!$F34)</f>
        <v>0</v>
      </c>
      <c r="AB34" s="16"/>
      <c r="AC34" s="370"/>
      <c r="AD34" s="137" t="s">
        <v>2977</v>
      </c>
      <c r="AE34" s="138" t="s">
        <v>3057</v>
      </c>
      <c r="AF34" s="139" t="s">
        <v>3005</v>
      </c>
      <c r="AG34" s="429">
        <f t="shared" ref="AG34:AL34" si="96">AG77+AG118</f>
        <v>1</v>
      </c>
      <c r="AH34" s="430">
        <f t="shared" si="96"/>
        <v>0</v>
      </c>
      <c r="AI34" s="430">
        <f t="shared" si="96"/>
        <v>1775</v>
      </c>
      <c r="AJ34" s="429">
        <f t="shared" si="96"/>
        <v>1</v>
      </c>
      <c r="AK34" s="430">
        <f t="shared" si="96"/>
        <v>1</v>
      </c>
      <c r="AL34" s="431">
        <f t="shared" si="96"/>
        <v>0</v>
      </c>
      <c r="AM34" s="436">
        <f t="shared" si="76"/>
        <v>0</v>
      </c>
      <c r="AN34" s="432">
        <f t="shared" ref="AN34:AO34" si="97">AN77+AN118</f>
        <v>59462500</v>
      </c>
      <c r="AO34" s="432">
        <f t="shared" si="97"/>
        <v>0</v>
      </c>
      <c r="AP34" s="436">
        <f t="shared" si="65"/>
        <v>0</v>
      </c>
      <c r="AQ34" s="432">
        <f t="shared" si="66"/>
        <v>0</v>
      </c>
      <c r="AR34" s="437">
        <f t="shared" si="67"/>
        <v>0</v>
      </c>
      <c r="AS34" s="438" t="str">
        <f t="shared" si="78"/>
        <v/>
      </c>
      <c r="AT34" s="433">
        <f t="shared" si="68"/>
        <v>0</v>
      </c>
      <c r="AU34" s="437" t="str">
        <f t="shared" si="79"/>
        <v/>
      </c>
      <c r="AV34" s="434">
        <f t="shared" ref="AV34:AX34" si="98">AV77+AV118</f>
        <v>0</v>
      </c>
      <c r="AW34" s="434">
        <f t="shared" si="98"/>
        <v>0</v>
      </c>
      <c r="AX34" s="434">
        <f t="shared" si="98"/>
        <v>0</v>
      </c>
      <c r="AY34" s="437" t="str">
        <f t="shared" si="81"/>
        <v/>
      </c>
      <c r="AZ34" s="433">
        <f t="shared" ref="AZ34:BA34" si="99">AZ77+AZ118</f>
        <v>0</v>
      </c>
      <c r="BA34" s="435">
        <f t="shared" si="99"/>
        <v>0</v>
      </c>
      <c r="BB34" s="16"/>
      <c r="BC34" s="16"/>
      <c r="BD34" s="370"/>
      <c r="BE34" s="137" t="s">
        <v>2977</v>
      </c>
      <c r="BF34" s="138" t="s">
        <v>3057</v>
      </c>
      <c r="BG34" s="139" t="s">
        <v>3005</v>
      </c>
      <c r="BH34" s="429">
        <f>SUMIFS('주간판매-러닝(CO)'!$P$4:$P$5000,'주간판매-러닝(CO)'!$I$4:$I$5000,종합!$BG34)</f>
        <v>0</v>
      </c>
      <c r="BI34" s="430">
        <f>COUNTIFS('주간판매-러닝(CO)'!$I$4:$I$5000,종합!$BG34,'주간판매-러닝(CO)'!$E$4:$E$5000,"가을(러닝)")+
COUNTIFS('주간판매-러닝(CO)'!$I$4:$I$5000,종합!$BG34,'주간판매-러닝(CO)'!$E$4:$E$5000,"겨울(러닝)")</f>
        <v>0</v>
      </c>
      <c r="BJ34" s="430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BK34" s="429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BL34" s="430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BM34" s="431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BN34" s="436" t="str">
        <f t="shared" si="83"/>
        <v/>
      </c>
      <c r="BO34" s="432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BP34" s="432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BQ34" s="436">
        <f t="shared" si="70"/>
        <v>0</v>
      </c>
      <c r="BR34" s="432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BS34" s="437">
        <f t="shared" si="71"/>
        <v>0</v>
      </c>
      <c r="BT34" s="438" t="str">
        <f t="shared" si="84"/>
        <v/>
      </c>
      <c r="BU34" s="433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BV34" s="437" t="str">
        <f t="shared" si="85"/>
        <v/>
      </c>
      <c r="BW34" s="434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BX34" s="434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BY34" s="434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BZ34" s="437" t="str">
        <f t="shared" si="86"/>
        <v/>
      </c>
      <c r="CA34" s="433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CB34" s="435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  <c r="CD34" s="370"/>
      <c r="CE34" s="137" t="s">
        <v>2977</v>
      </c>
      <c r="CF34" s="138" t="s">
        <v>3057</v>
      </c>
      <c r="CG34" s="139" t="s">
        <v>3005</v>
      </c>
      <c r="CH34" s="43">
        <f>COUNTIFS('시점재고(~26.07.31, 생판재)'!$H$4:$H$5000,종합!$CG34)</f>
        <v>0</v>
      </c>
      <c r="CI34" s="44"/>
      <c r="CJ34" s="304">
        <f>SUMIFS('시점재고(~26.07.31, 생판재)'!$BM$4:$BM$5000,'시점재고(~26.07.31, 생판재)'!$H$4:$H$5000,종합!$CG34)</f>
        <v>0</v>
      </c>
      <c r="CK34" s="44">
        <f>SUMIFS('생판재-러닝(ST)'!$BG$4:$BG$5000,'생판재-러닝(ST)'!$H$4:$H$5000,종합!$CG34,'생판재-러닝(ST)'!$D$4:$D$5000,"&lt;&gt;가을(러닝)",'생판재-러닝(ST)'!$D$4:$D$5000,"&lt;&gt;겨울(러닝)")-(
SUMIFS('시점재고(~26.07.31, 생판재)'!$BG$4:$BG$5000,'시점재고(~26.07.31, 생판재)'!$H$4:$H$5000,종합!CG34))</f>
        <v>0</v>
      </c>
      <c r="CL34" s="48" t="str">
        <f>IFERROR(CK34/#REF!,"")</f>
        <v/>
      </c>
      <c r="CM34" s="44">
        <f>SUMIFS('생판재-러닝(ST)'!$BH$4:$BH$5000,'생판재-러닝(ST)'!$H$4:$H$5000,종합!$F34,'생판재-러닝(ST)'!$D$4:$D$5000,"&lt;&gt;가을(러닝)",'생판재-러닝(ST)'!$D$4:$D$5000,"&lt;&gt;겨울(러닝)")-(
SUMIFS('시점재고(~26.07.31, 생판재)'!$BH$4:$BH$5000,'시점재고(~26.07.31, 생판재)'!$H$4:$H$5000,종합!$F34))</f>
        <v>0</v>
      </c>
      <c r="CN34" s="44">
        <f>SUMIFS('생판재-러닝(ST)'!$BI$4:$BI$5000,'생판재-러닝(ST)'!$H$4:$H$5000,종합!$F34,'생판재-러닝(ST)'!$D$4:$D$5000,"&lt;&gt;가을(러닝)",'생판재-러닝(ST)'!$D$4:$D$5000,"&lt;&gt;겨울(러닝)")-(
SUMIFS('시점재고(~26.07.31, 생판재)'!$BI$4:$BI$5000,'시점재고(~26.07.31, 생판재)'!$H$4:$H$5000,종합!$F34))</f>
        <v>0</v>
      </c>
      <c r="CO34" s="44">
        <f>SUMIFS('생판재-러닝(ST)'!$BJ$4:$BJ$5000,'생판재-러닝(ST)'!$H$4:$H$5000,종합!$F34,'생판재-러닝(ST)'!$D$4:$D$5000,"&lt;&gt;가을(러닝)",'생판재-러닝(ST)'!$D$4:$D$5000,"&lt;&gt;겨울(러닝)")-(
SUMIFS('시점재고(~26.07.31, 생판재)'!$BJ$4:$BJ$5000,'시점재고(~26.07.31, 생판재)'!$H$4:$H$5000,종합!$F34))</f>
        <v>0</v>
      </c>
      <c r="CP34" s="44" t="str">
        <f t="shared" ref="CP34:CP36" si="100">IFERROR(1-(CN34/CM34),"")</f>
        <v/>
      </c>
      <c r="CQ34" s="44">
        <f>SUMIFS('생판재-러닝(ST)'!$BC$4:$BC$5000,'생판재-러닝(ST)'!$H$4:$H$5000,종합!$F34,'생판재-러닝(ST)'!$D$4:$D$5000,"&lt;&gt;가을(러닝)",'생판재-러닝(ST)'!$D$4:$D$5000,"&lt;&gt;겨울(러닝)")</f>
        <v>0</v>
      </c>
      <c r="CR34" s="44">
        <f>SUMIFS('생판재-러닝(ST)'!$BE$4:$BE$5000,'생판재-러닝(ST)'!$H$4:$H$5000,종합!$F34,'생판재-러닝(ST)'!$D$4:$D$5000,"&lt;&gt;가을(러닝)",'생판재-러닝(ST)'!$D$4:$D$5000,"&lt;&gt;겨울(러닝)")</f>
        <v>0</v>
      </c>
    </row>
    <row r="35" spans="1:96" x14ac:dyDescent="0.3">
      <c r="A35" s="7"/>
      <c r="B35" s="7"/>
      <c r="C35" s="370"/>
      <c r="D35" s="137" t="s">
        <v>2977</v>
      </c>
      <c r="E35" s="138"/>
      <c r="F35" s="139"/>
      <c r="G35" s="429">
        <f>SUMIF('주간판매-26FW(CO)'!$I:$I,종합!$F35,'주간판매-26FW(CO)'!$P:$P)</f>
        <v>0</v>
      </c>
      <c r="H35" s="430">
        <f>COUNTIF('주간판매-26FW(CO)'!$I:$I,종합!$F35)</f>
        <v>0</v>
      </c>
      <c r="I35" s="430">
        <f>SUMIFS('주간판매-26FW(CO)'!$R$4:$R$5000,'주간판매-26FW(CO)'!$I$4:$I$5000,종합!$F35)</f>
        <v>0</v>
      </c>
      <c r="J35" s="429">
        <f>SUMIFS('주간판매-26FW(CO)'!$P$4:$P$5000,'주간판매-26FW(CO)'!$I$4:$I$5000,종합!$F35,'주간판매-26FW(CO)'!$V$4:$V$5000,"&gt;0")</f>
        <v>0</v>
      </c>
      <c r="K35" s="430">
        <f>COUNTIFS('주간판매-26FW(CO)'!$I$4:$I$5000,종합!$F35,'주간판매-26FW(CO)'!$V$4:$V$5000,"&gt;0")</f>
        <v>0</v>
      </c>
      <c r="L35" s="431">
        <f>SUMIFS('주간판매-26FW(CO)'!$V$4:$V$5000,'주간판매-26FW(CO)'!$I$4:$I$5000,종합!$F35)</f>
        <v>0</v>
      </c>
      <c r="M35" s="436" t="str">
        <f t="shared" si="59"/>
        <v/>
      </c>
      <c r="N35" s="432">
        <f>SUMIFS('생판재-26FW(ST)'!$AI$4:$AI$5000,'생판재-26FW(ST)'!$H$4:$H$5000,종합!$F35)</f>
        <v>0</v>
      </c>
      <c r="O35" s="432">
        <f>SUMIFS('생판재-26FW(ST)'!$AR$4:$AR$5000,'생판재-26FW(ST)'!$H$4:$H$5000,종합!$F35)</f>
        <v>0</v>
      </c>
      <c r="P35" s="436">
        <f t="shared" si="60"/>
        <v>0</v>
      </c>
      <c r="Q35" s="432">
        <f>SUMIFS('생판재-26FW(ST)'!$AQ$4:$AQ$5000,'생판재-26FW(ST)'!$H$4:$H$5000,종합!$F35)</f>
        <v>0</v>
      </c>
      <c r="R35" s="437">
        <f t="shared" si="61"/>
        <v>0</v>
      </c>
      <c r="S35" s="438" t="str">
        <f t="shared" si="72"/>
        <v/>
      </c>
      <c r="T35" s="433">
        <f>SUMIFS('생판재-26FW(ST)'!$BG$4:$BG$5000,'생판재-26FW(ST)'!$H$4:$H$5000,종합!$F35)</f>
        <v>0</v>
      </c>
      <c r="U35" s="437" t="str">
        <f t="shared" si="73"/>
        <v/>
      </c>
      <c r="V35" s="434">
        <f>SUMIFS('생판재-26FW(ST)'!$BH$4:$BH$5000,'생판재-26FW(ST)'!$H$4:$H$5000,종합!$F35)</f>
        <v>0</v>
      </c>
      <c r="W35" s="434">
        <f>SUMIFS('생판재-26FW(ST)'!$BI$4:$BI$5000,'생판재-26FW(ST)'!$H$4:$H$5000,종합!$F35)</f>
        <v>0</v>
      </c>
      <c r="X35" s="434">
        <f>SUMIFS('생판재-26FW(ST)'!$BJ$4:$BJ$5000,'생판재-26FW(ST)'!$H$4:$H$5000,종합!$F35)</f>
        <v>0</v>
      </c>
      <c r="Y35" s="437" t="str">
        <f t="shared" si="74"/>
        <v/>
      </c>
      <c r="Z35" s="433">
        <f>SUMIFS('생판재-26FW(ST)'!$BC$4:$BC$5000,'생판재-26FW(ST)'!$H$4:$H$5000,종합!$F35)</f>
        <v>0</v>
      </c>
      <c r="AA35" s="435">
        <f>SUMIFS('생판재-26FW(ST)'!$BE$4:$BE$5000,'생판재-26FW(ST)'!$H$4:$H$5000,종합!$F35)</f>
        <v>0</v>
      </c>
      <c r="AB35" s="16"/>
      <c r="AC35" s="370"/>
      <c r="AD35" s="137" t="s">
        <v>2977</v>
      </c>
      <c r="AE35" s="138"/>
      <c r="AF35" s="139"/>
      <c r="AG35" s="429">
        <f t="shared" ref="AG35:AL35" si="101">AG78+AG119</f>
        <v>2</v>
      </c>
      <c r="AH35" s="430">
        <f t="shared" si="101"/>
        <v>0</v>
      </c>
      <c r="AI35" s="430">
        <f t="shared" si="101"/>
        <v>2420</v>
      </c>
      <c r="AJ35" s="429">
        <f t="shared" si="101"/>
        <v>1</v>
      </c>
      <c r="AK35" s="430">
        <f t="shared" si="101"/>
        <v>0</v>
      </c>
      <c r="AL35" s="431">
        <f t="shared" si="101"/>
        <v>1760</v>
      </c>
      <c r="AM35" s="436">
        <f t="shared" si="76"/>
        <v>0.72727272727272729</v>
      </c>
      <c r="AN35" s="432">
        <f t="shared" ref="AN35:AO35" si="102">AN78+AN119</f>
        <v>89778000</v>
      </c>
      <c r="AO35" s="432">
        <f t="shared" si="102"/>
        <v>67760000</v>
      </c>
      <c r="AP35" s="436">
        <f t="shared" si="65"/>
        <v>3.1194046599633471E-2</v>
      </c>
      <c r="AQ35" s="432">
        <f t="shared" si="66"/>
        <v>285120000</v>
      </c>
      <c r="AR35" s="437">
        <f t="shared" si="67"/>
        <v>3.0440366796170612E-2</v>
      </c>
      <c r="AS35" s="438">
        <f t="shared" si="78"/>
        <v>3.8252656434474614</v>
      </c>
      <c r="AT35" s="433">
        <f t="shared" si="68"/>
        <v>83</v>
      </c>
      <c r="AU35" s="437">
        <f t="shared" si="79"/>
        <v>4.7159090909090907E-2</v>
      </c>
      <c r="AV35" s="434">
        <f t="shared" ref="AV35:AX35" si="103">AV78+AV119</f>
        <v>13446000</v>
      </c>
      <c r="AW35" s="434">
        <f t="shared" si="103"/>
        <v>5511665</v>
      </c>
      <c r="AX35" s="434">
        <f t="shared" si="103"/>
        <v>3195500</v>
      </c>
      <c r="AY35" s="437">
        <f t="shared" si="81"/>
        <v>0.59008887401457688</v>
      </c>
      <c r="AZ35" s="433">
        <f t="shared" ref="AZ35:BA35" si="104">AZ78+AZ119</f>
        <v>43</v>
      </c>
      <c r="BA35" s="435">
        <f t="shared" si="104"/>
        <v>3196615</v>
      </c>
      <c r="BB35" s="16"/>
      <c r="BC35" s="16"/>
      <c r="BD35" s="370"/>
      <c r="BE35" s="137" t="s">
        <v>2977</v>
      </c>
      <c r="BF35" s="138"/>
      <c r="BG35" s="139"/>
      <c r="BH35" s="429">
        <f>SUMIFS('주간판매-러닝(CO)'!$P$4:$P$5000,'주간판매-러닝(CO)'!$I$4:$I$5000,종합!$BG35)</f>
        <v>0</v>
      </c>
      <c r="BI35" s="430">
        <f>COUNTIFS('주간판매-러닝(CO)'!$I$4:$I$5000,종합!$BG35,'주간판매-러닝(CO)'!$E$4:$E$5000,"가을(러닝)")+
COUNTIFS('주간판매-러닝(CO)'!$I$4:$I$5000,종합!$BG35,'주간판매-러닝(CO)'!$E$4:$E$5000,"겨울(러닝)")</f>
        <v>0</v>
      </c>
      <c r="BJ35" s="430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BK35" s="429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BL35" s="430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BM35" s="431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BN35" s="436" t="str">
        <f t="shared" si="83"/>
        <v/>
      </c>
      <c r="BO35" s="432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BP35" s="432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BQ35" s="436">
        <f t="shared" si="70"/>
        <v>0</v>
      </c>
      <c r="BR35" s="432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BS35" s="437">
        <f t="shared" si="71"/>
        <v>0</v>
      </c>
      <c r="BT35" s="438" t="str">
        <f t="shared" si="84"/>
        <v/>
      </c>
      <c r="BU35" s="433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BV35" s="437" t="str">
        <f t="shared" si="85"/>
        <v/>
      </c>
      <c r="BW35" s="434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BX35" s="434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BY35" s="434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BZ35" s="437" t="str">
        <f t="shared" si="86"/>
        <v/>
      </c>
      <c r="CA35" s="433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CB35" s="435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  <c r="CD35" s="370"/>
      <c r="CE35" s="137" t="s">
        <v>2977</v>
      </c>
      <c r="CF35" s="138"/>
      <c r="CG35" s="139"/>
      <c r="CH35" s="43">
        <f>COUNTIFS('시점재고(~26.07.31, 생판재)'!$H$4:$H$5000,종합!$CG35)</f>
        <v>0</v>
      </c>
      <c r="CI35" s="44"/>
      <c r="CJ35" s="304">
        <f>SUMIFS('시점재고(~26.07.31, 생판재)'!$BM$4:$BM$5000,'시점재고(~26.07.31, 생판재)'!$H$4:$H$5000,종합!$CG35)</f>
        <v>0</v>
      </c>
      <c r="CK35" s="44">
        <f>SUMIFS('생판재-러닝(ST)'!$BG$4:$BG$5000,'생판재-러닝(ST)'!$H$4:$H$5000,종합!$CG35,'생판재-러닝(ST)'!$D$4:$D$5000,"&lt;&gt;가을(러닝)",'생판재-러닝(ST)'!$D$4:$D$5000,"&lt;&gt;겨울(러닝)")-(
SUMIFS('시점재고(~26.07.31, 생판재)'!$BG$4:$BG$5000,'시점재고(~26.07.31, 생판재)'!$H$4:$H$5000,종합!CG35))</f>
        <v>0</v>
      </c>
      <c r="CL35" s="48" t="str">
        <f>IFERROR(CK35/#REF!,"")</f>
        <v/>
      </c>
      <c r="CM35" s="44">
        <f>SUMIFS('생판재-러닝(ST)'!$BH$4:$BH$5000,'생판재-러닝(ST)'!$H$4:$H$5000,종합!$F35,'생판재-러닝(ST)'!$D$4:$D$5000,"&lt;&gt;가을(러닝)",'생판재-러닝(ST)'!$D$4:$D$5000,"&lt;&gt;겨울(러닝)")-(
SUMIFS('시점재고(~26.07.31, 생판재)'!$BH$4:$BH$5000,'시점재고(~26.07.31, 생판재)'!$H$4:$H$5000,종합!$F35))</f>
        <v>0</v>
      </c>
      <c r="CN35" s="44">
        <f>SUMIFS('생판재-러닝(ST)'!$BI$4:$BI$5000,'생판재-러닝(ST)'!$H$4:$H$5000,종합!$F35,'생판재-러닝(ST)'!$D$4:$D$5000,"&lt;&gt;가을(러닝)",'생판재-러닝(ST)'!$D$4:$D$5000,"&lt;&gt;겨울(러닝)")-(
SUMIFS('시점재고(~26.07.31, 생판재)'!$BI$4:$BI$5000,'시점재고(~26.07.31, 생판재)'!$H$4:$H$5000,종합!$F35))</f>
        <v>0</v>
      </c>
      <c r="CO35" s="44">
        <f>SUMIFS('생판재-러닝(ST)'!$BJ$4:$BJ$5000,'생판재-러닝(ST)'!$H$4:$H$5000,종합!$F35,'생판재-러닝(ST)'!$D$4:$D$5000,"&lt;&gt;가을(러닝)",'생판재-러닝(ST)'!$D$4:$D$5000,"&lt;&gt;겨울(러닝)")-(
SUMIFS('시점재고(~26.07.31, 생판재)'!$BJ$4:$BJ$5000,'시점재고(~26.07.31, 생판재)'!$H$4:$H$5000,종합!$F35))</f>
        <v>0</v>
      </c>
      <c r="CP35" s="44" t="str">
        <f t="shared" si="100"/>
        <v/>
      </c>
      <c r="CQ35" s="44">
        <f>SUMIFS('생판재-러닝(ST)'!$BC$4:$BC$5000,'생판재-러닝(ST)'!$H$4:$H$5000,종합!$F35,'생판재-러닝(ST)'!$D$4:$D$5000,"&lt;&gt;가을(러닝)",'생판재-러닝(ST)'!$D$4:$D$5000,"&lt;&gt;겨울(러닝)")</f>
        <v>0</v>
      </c>
      <c r="CR35" s="44">
        <f>SUMIFS('생판재-러닝(ST)'!$BE$4:$BE$5000,'생판재-러닝(ST)'!$H$4:$H$5000,종합!$F35,'생판재-러닝(ST)'!$D$4:$D$5000,"&lt;&gt;가을(러닝)",'생판재-러닝(ST)'!$D$4:$D$5000,"&lt;&gt;겨울(러닝)")</f>
        <v>0</v>
      </c>
    </row>
    <row r="36" spans="1:96" ht="17.25" thickBot="1" x14ac:dyDescent="0.35">
      <c r="A36" s="7"/>
      <c r="B36" s="7"/>
      <c r="C36" s="370"/>
      <c r="D36" s="137" t="s">
        <v>2977</v>
      </c>
      <c r="E36" s="138"/>
      <c r="F36" s="139"/>
      <c r="G36" s="429">
        <f>SUMIF('주간판매-26FW(CO)'!$I:$I,종합!$F36,'주간판매-26FW(CO)'!$P:$P)</f>
        <v>0</v>
      </c>
      <c r="H36" s="430">
        <f>COUNTIF('주간판매-26FW(CO)'!$I:$I,종합!$F36)</f>
        <v>0</v>
      </c>
      <c r="I36" s="430">
        <f>SUMIFS('주간판매-26FW(CO)'!$R$4:$R$5000,'주간판매-26FW(CO)'!$I$4:$I$5000,종합!$F36)</f>
        <v>0</v>
      </c>
      <c r="J36" s="429">
        <f>SUMIFS('주간판매-26FW(CO)'!$P$4:$P$5000,'주간판매-26FW(CO)'!$I$4:$I$5000,종합!$F36,'주간판매-26FW(CO)'!$V$4:$V$5000,"&gt;0")</f>
        <v>0</v>
      </c>
      <c r="K36" s="430">
        <f>COUNTIFS('주간판매-26FW(CO)'!$I$4:$I$5000,종합!$F36,'주간판매-26FW(CO)'!$V$4:$V$5000,"&gt;0")</f>
        <v>0</v>
      </c>
      <c r="L36" s="431">
        <f>SUMIFS('주간판매-26FW(CO)'!$V$4:$V$5000,'주간판매-26FW(CO)'!$I$4:$I$5000,종합!$F36)</f>
        <v>0</v>
      </c>
      <c r="M36" s="436" t="str">
        <f t="shared" si="59"/>
        <v/>
      </c>
      <c r="N36" s="432">
        <f>SUMIFS('생판재-26FW(ST)'!$AI$4:$AI$5000,'생판재-26FW(ST)'!$H$4:$H$5000,종합!$F36)</f>
        <v>0</v>
      </c>
      <c r="O36" s="432">
        <f>SUMIFS('생판재-26FW(ST)'!$AR$4:$AR$5000,'생판재-26FW(ST)'!$H$4:$H$5000,종합!$F36)</f>
        <v>0</v>
      </c>
      <c r="P36" s="436">
        <f t="shared" si="60"/>
        <v>0</v>
      </c>
      <c r="Q36" s="432">
        <f>SUMIFS('생판재-26FW(ST)'!$AQ$4:$AQ$5000,'생판재-26FW(ST)'!$H$4:$H$5000,종합!$F36)</f>
        <v>0</v>
      </c>
      <c r="R36" s="437">
        <f t="shared" si="61"/>
        <v>0</v>
      </c>
      <c r="S36" s="438" t="str">
        <f t="shared" si="72"/>
        <v/>
      </c>
      <c r="T36" s="433">
        <f>SUMIFS('생판재-26FW(ST)'!$BG$4:$BG$5000,'생판재-26FW(ST)'!$H$4:$H$5000,종합!$F36)</f>
        <v>0</v>
      </c>
      <c r="U36" s="437" t="str">
        <f t="shared" si="73"/>
        <v/>
      </c>
      <c r="V36" s="434">
        <f>SUMIFS('생판재-26FW(ST)'!$BH$4:$BH$5000,'생판재-26FW(ST)'!$H$4:$H$5000,종합!$F36)</f>
        <v>0</v>
      </c>
      <c r="W36" s="434">
        <f>SUMIFS('생판재-26FW(ST)'!$BI$4:$BI$5000,'생판재-26FW(ST)'!$H$4:$H$5000,종합!$F36)</f>
        <v>0</v>
      </c>
      <c r="X36" s="434">
        <f>SUMIFS('생판재-26FW(ST)'!$BJ$4:$BJ$5000,'생판재-26FW(ST)'!$H$4:$H$5000,종합!$F36)</f>
        <v>0</v>
      </c>
      <c r="Y36" s="437" t="str">
        <f t="shared" si="74"/>
        <v/>
      </c>
      <c r="Z36" s="433">
        <f>SUMIFS('생판재-26FW(ST)'!$BC$4:$BC$5000,'생판재-26FW(ST)'!$H$4:$H$5000,종합!$F36)</f>
        <v>0</v>
      </c>
      <c r="AA36" s="435">
        <f>SUMIFS('생판재-26FW(ST)'!$BE$4:$BE$5000,'생판재-26FW(ST)'!$H$4:$H$5000,종합!$F36)</f>
        <v>0</v>
      </c>
      <c r="AB36" s="16"/>
      <c r="AC36" s="370"/>
      <c r="AD36" s="137" t="s">
        <v>2977</v>
      </c>
      <c r="AE36" s="138"/>
      <c r="AF36" s="139"/>
      <c r="AG36" s="429">
        <f t="shared" ref="AG36:AL36" si="105">AG79+AG120</f>
        <v>0</v>
      </c>
      <c r="AH36" s="430">
        <f t="shared" si="105"/>
        <v>0</v>
      </c>
      <c r="AI36" s="430">
        <f t="shared" si="105"/>
        <v>0</v>
      </c>
      <c r="AJ36" s="429">
        <f t="shared" si="105"/>
        <v>0</v>
      </c>
      <c r="AK36" s="430">
        <f t="shared" si="105"/>
        <v>0</v>
      </c>
      <c r="AL36" s="431">
        <f t="shared" si="105"/>
        <v>0</v>
      </c>
      <c r="AM36" s="436" t="str">
        <f t="shared" si="76"/>
        <v/>
      </c>
      <c r="AN36" s="432">
        <f t="shared" ref="AN36:AO36" si="106">AN79+AN120</f>
        <v>0</v>
      </c>
      <c r="AO36" s="432">
        <f t="shared" si="106"/>
        <v>0</v>
      </c>
      <c r="AP36" s="436">
        <f t="shared" si="65"/>
        <v>0</v>
      </c>
      <c r="AQ36" s="432">
        <f t="shared" si="66"/>
        <v>0</v>
      </c>
      <c r="AR36" s="437">
        <f t="shared" si="67"/>
        <v>0</v>
      </c>
      <c r="AS36" s="438" t="str">
        <f t="shared" si="78"/>
        <v/>
      </c>
      <c r="AT36" s="433">
        <f t="shared" si="68"/>
        <v>0</v>
      </c>
      <c r="AU36" s="437" t="str">
        <f t="shared" si="79"/>
        <v/>
      </c>
      <c r="AV36" s="434">
        <f t="shared" ref="AV36:AX36" si="107">AV79+AV120</f>
        <v>0</v>
      </c>
      <c r="AW36" s="434">
        <f t="shared" si="107"/>
        <v>0</v>
      </c>
      <c r="AX36" s="434">
        <f t="shared" si="107"/>
        <v>0</v>
      </c>
      <c r="AY36" s="437" t="str">
        <f t="shared" si="81"/>
        <v/>
      </c>
      <c r="AZ36" s="433">
        <f t="shared" ref="AZ36:BA36" si="108">AZ79+AZ120</f>
        <v>0</v>
      </c>
      <c r="BA36" s="435">
        <f t="shared" si="108"/>
        <v>0</v>
      </c>
      <c r="BB36" s="16"/>
      <c r="BC36" s="16"/>
      <c r="BD36" s="370"/>
      <c r="BE36" s="137" t="s">
        <v>2977</v>
      </c>
      <c r="BF36" s="138"/>
      <c r="BG36" s="139"/>
      <c r="BH36" s="429">
        <f>SUMIFS('주간판매-러닝(CO)'!$P$4:$P$5000,'주간판매-러닝(CO)'!$I$4:$I$5000,종합!$BG36)</f>
        <v>0</v>
      </c>
      <c r="BI36" s="430">
        <f>COUNTIFS('주간판매-러닝(CO)'!$I$4:$I$5000,종합!$BG36,'주간판매-러닝(CO)'!$E$4:$E$5000,"가을(러닝)")+
COUNTIFS('주간판매-러닝(CO)'!$I$4:$I$5000,종합!$BG36,'주간판매-러닝(CO)'!$E$4:$E$5000,"겨울(러닝)")</f>
        <v>0</v>
      </c>
      <c r="BJ36" s="430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BK36" s="429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BL36" s="430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BM36" s="431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BN36" s="436" t="str">
        <f t="shared" si="83"/>
        <v/>
      </c>
      <c r="BO36" s="432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BP36" s="432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BQ36" s="436">
        <f t="shared" si="70"/>
        <v>0</v>
      </c>
      <c r="BR36" s="432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BS36" s="437">
        <f t="shared" si="71"/>
        <v>0</v>
      </c>
      <c r="BT36" s="438" t="str">
        <f t="shared" si="84"/>
        <v/>
      </c>
      <c r="BU36" s="433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BV36" s="437" t="str">
        <f t="shared" si="85"/>
        <v/>
      </c>
      <c r="BW36" s="434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BX36" s="434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BY36" s="434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BZ36" s="437" t="str">
        <f t="shared" si="86"/>
        <v/>
      </c>
      <c r="CA36" s="433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CB36" s="435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  <c r="CD36" s="370"/>
      <c r="CE36" s="137" t="s">
        <v>2977</v>
      </c>
      <c r="CF36" s="138"/>
      <c r="CG36" s="139"/>
      <c r="CH36" s="43">
        <f>COUNTIFS('시점재고(~26.07.31, 생판재)'!$H$4:$H$5000,종합!$CG36)</f>
        <v>0</v>
      </c>
      <c r="CI36" s="44"/>
      <c r="CJ36" s="304">
        <f>SUMIFS('시점재고(~26.07.31, 생판재)'!$BM$4:$BM$5000,'시점재고(~26.07.31, 생판재)'!$H$4:$H$5000,종합!$CG36)</f>
        <v>0</v>
      </c>
      <c r="CK36" s="44">
        <f>SUMIFS('생판재-러닝(ST)'!$BG$4:$BG$5000,'생판재-러닝(ST)'!$H$4:$H$5000,종합!$CG36,'생판재-러닝(ST)'!$D$4:$D$5000,"&lt;&gt;가을(러닝)",'생판재-러닝(ST)'!$D$4:$D$5000,"&lt;&gt;겨울(러닝)")-(
SUMIFS('시점재고(~26.07.31, 생판재)'!$BG$4:$BG$5000,'시점재고(~26.07.31, 생판재)'!$H$4:$H$5000,종합!CG36))</f>
        <v>0</v>
      </c>
      <c r="CL36" s="48" t="str">
        <f>IFERROR(CK36/#REF!,"")</f>
        <v/>
      </c>
      <c r="CM36" s="44">
        <f>SUMIFS('생판재-러닝(ST)'!$BH$4:$BH$5000,'생판재-러닝(ST)'!$H$4:$H$5000,종합!$F36,'생판재-러닝(ST)'!$D$4:$D$5000,"&lt;&gt;가을(러닝)",'생판재-러닝(ST)'!$D$4:$D$5000,"&lt;&gt;겨울(러닝)")-(
SUMIFS('시점재고(~26.07.31, 생판재)'!$BH$4:$BH$5000,'시점재고(~26.07.31, 생판재)'!$H$4:$H$5000,종합!$F36))</f>
        <v>0</v>
      </c>
      <c r="CN36" s="44">
        <f>SUMIFS('생판재-러닝(ST)'!$BI$4:$BI$5000,'생판재-러닝(ST)'!$H$4:$H$5000,종합!$F36,'생판재-러닝(ST)'!$D$4:$D$5000,"&lt;&gt;가을(러닝)",'생판재-러닝(ST)'!$D$4:$D$5000,"&lt;&gt;겨울(러닝)")-(
SUMIFS('시점재고(~26.07.31, 생판재)'!$BI$4:$BI$5000,'시점재고(~26.07.31, 생판재)'!$H$4:$H$5000,종합!$F36))</f>
        <v>0</v>
      </c>
      <c r="CO36" s="44">
        <f>SUMIFS('생판재-러닝(ST)'!$BJ$4:$BJ$5000,'생판재-러닝(ST)'!$H$4:$H$5000,종합!$F36,'생판재-러닝(ST)'!$D$4:$D$5000,"&lt;&gt;가을(러닝)",'생판재-러닝(ST)'!$D$4:$D$5000,"&lt;&gt;겨울(러닝)")-(
SUMIFS('시점재고(~26.07.31, 생판재)'!$BJ$4:$BJ$5000,'시점재고(~26.07.31, 생판재)'!$H$4:$H$5000,종합!$F36))</f>
        <v>0</v>
      </c>
      <c r="CP36" s="44" t="str">
        <f t="shared" si="100"/>
        <v/>
      </c>
      <c r="CQ36" s="44">
        <f>SUMIFS('생판재-러닝(ST)'!$BC$4:$BC$5000,'생판재-러닝(ST)'!$H$4:$H$5000,종합!$F36,'생판재-러닝(ST)'!$D$4:$D$5000,"&lt;&gt;가을(러닝)",'생판재-러닝(ST)'!$D$4:$D$5000,"&lt;&gt;겨울(러닝)")</f>
        <v>0</v>
      </c>
      <c r="CR36" s="44">
        <f>SUMIFS('생판재-러닝(ST)'!$BE$4:$BE$5000,'생판재-러닝(ST)'!$H$4:$H$5000,종합!$F36,'생판재-러닝(ST)'!$D$4:$D$5000,"&lt;&gt;가을(러닝)",'생판재-러닝(ST)'!$D$4:$D$5000,"&lt;&gt;겨울(러닝)")</f>
        <v>0</v>
      </c>
    </row>
    <row r="37" spans="1:96" ht="17.25" thickBot="1" x14ac:dyDescent="0.35">
      <c r="A37" s="7"/>
      <c r="B37" s="7"/>
      <c r="C37" s="370"/>
      <c r="D37" s="140" t="s">
        <v>3058</v>
      </c>
      <c r="E37" s="141"/>
      <c r="F37" s="142"/>
      <c r="G37" s="143">
        <f>SUM(G30:G36)</f>
        <v>47</v>
      </c>
      <c r="H37" s="144">
        <f>SUM(H30:H36)</f>
        <v>100</v>
      </c>
      <c r="I37" s="144">
        <f>SUM(I30:I36)</f>
        <v>59500</v>
      </c>
      <c r="J37" s="143">
        <f>SUM(J30:J36)</f>
        <v>18</v>
      </c>
      <c r="K37" s="145">
        <f>SUM(K30:K36)</f>
        <v>39</v>
      </c>
      <c r="L37" s="146">
        <f t="shared" ref="L37" si="109">SUM(L30:L36)</f>
        <v>22006</v>
      </c>
      <c r="M37" s="147">
        <f t="shared" si="59"/>
        <v>0.36984873949579833</v>
      </c>
      <c r="N37" s="148">
        <f t="shared" ref="N37:Q37" si="110">SUM(N30:N36)</f>
        <v>1878201600</v>
      </c>
      <c r="O37" s="149">
        <f t="shared" si="110"/>
        <v>729176560</v>
      </c>
      <c r="P37" s="147">
        <f t="shared" si="60"/>
        <v>0.33108108924167179</v>
      </c>
      <c r="Q37" s="150">
        <f t="shared" si="110"/>
        <v>3012772000</v>
      </c>
      <c r="R37" s="151">
        <f t="shared" si="61"/>
        <v>0.32592494828944069</v>
      </c>
      <c r="S37" s="152">
        <f t="shared" si="72"/>
        <v>3.7561323095240966</v>
      </c>
      <c r="T37" s="153">
        <f t="shared" ref="T37" si="111">SUM(T30:T36)</f>
        <v>476</v>
      </c>
      <c r="U37" s="154">
        <f t="shared" si="73"/>
        <v>2.1630464418794876E-2</v>
      </c>
      <c r="V37" s="155">
        <f t="shared" ref="V37:X37" si="112">SUM(V30:V36)</f>
        <v>43288000</v>
      </c>
      <c r="W37" s="155">
        <f t="shared" si="112"/>
        <v>32708199</v>
      </c>
      <c r="X37" s="155">
        <f t="shared" si="112"/>
        <v>11266700</v>
      </c>
      <c r="Y37" s="154">
        <f t="shared" si="74"/>
        <v>0.24440493901312144</v>
      </c>
      <c r="Z37" s="153">
        <f t="shared" ref="Z37:AA37" si="113">SUM(Z30:Z36)</f>
        <v>241</v>
      </c>
      <c r="AA37" s="156">
        <f t="shared" si="113"/>
        <v>15975469</v>
      </c>
      <c r="AB37" s="16"/>
      <c r="AC37" s="370"/>
      <c r="AD37" s="140" t="s">
        <v>3058</v>
      </c>
      <c r="AE37" s="141"/>
      <c r="AF37" s="142"/>
      <c r="AG37" s="143">
        <f>SUM(AG30:AG36)</f>
        <v>53</v>
      </c>
      <c r="AH37" s="144">
        <f t="shared" ref="AH37:AI37" si="114">SUM(AH30:AH36)</f>
        <v>0</v>
      </c>
      <c r="AI37" s="144">
        <f t="shared" si="114"/>
        <v>74230</v>
      </c>
      <c r="AJ37" s="143">
        <f>SUM(AJ30:AJ36)</f>
        <v>13</v>
      </c>
      <c r="AK37" s="145">
        <f>SUM(AK30:AK36)</f>
        <v>3</v>
      </c>
      <c r="AL37" s="146">
        <f t="shared" ref="AL37" si="115">SUM(AL30:AL36)</f>
        <v>13104</v>
      </c>
      <c r="AM37" s="147">
        <f t="shared" si="76"/>
        <v>0.17653239929947462</v>
      </c>
      <c r="AN37" s="148">
        <f t="shared" ref="AN37:AO37" si="116">SUM(AN30:AN36)</f>
        <v>2897437100</v>
      </c>
      <c r="AO37" s="149">
        <f t="shared" si="116"/>
        <v>314682400</v>
      </c>
      <c r="AP37" s="147">
        <f t="shared" si="65"/>
        <v>0.1448674357981774</v>
      </c>
      <c r="AQ37" s="150">
        <f t="shared" ref="AQ37" si="117">SUM(AQ30:AQ36)</f>
        <v>1341856000</v>
      </c>
      <c r="AR37" s="151">
        <f t="shared" si="67"/>
        <v>0.14326104386799351</v>
      </c>
      <c r="AS37" s="152">
        <f t="shared" si="78"/>
        <v>3.8765087939747853</v>
      </c>
      <c r="AT37" s="153">
        <f t="shared" ref="AT37" si="118">SUM(AT30:AT36)</f>
        <v>1448</v>
      </c>
      <c r="AU37" s="154">
        <f t="shared" si="79"/>
        <v>0.1105006105006105</v>
      </c>
      <c r="AV37" s="155">
        <f t="shared" ref="AV37:AX37" si="119">SUM(AV30:AV36)</f>
        <v>96465000</v>
      </c>
      <c r="AW37" s="155">
        <f t="shared" si="119"/>
        <v>57524069</v>
      </c>
      <c r="AX37" s="155">
        <f t="shared" si="119"/>
        <v>23002600</v>
      </c>
      <c r="AY37" s="154">
        <f t="shared" si="81"/>
        <v>0.40367937593945991</v>
      </c>
      <c r="AZ37" s="153">
        <f t="shared" ref="AZ37:BA37" si="120">SUM(AZ30:AZ36)</f>
        <v>534</v>
      </c>
      <c r="BA37" s="156">
        <f t="shared" si="120"/>
        <v>24190146</v>
      </c>
      <c r="BB37" s="16"/>
      <c r="BC37" s="16"/>
      <c r="BD37" s="370"/>
      <c r="BE37" s="140" t="s">
        <v>3058</v>
      </c>
      <c r="BF37" s="141"/>
      <c r="BG37" s="142"/>
      <c r="BH37" s="143">
        <f>SUM(BH30:BH36)</f>
        <v>9</v>
      </c>
      <c r="BI37" s="144">
        <f>SUM(BI30:BI36)</f>
        <v>30</v>
      </c>
      <c r="BJ37" s="144">
        <f>SUM(BJ30:BJ36)</f>
        <v>35270</v>
      </c>
      <c r="BK37" s="143">
        <f>SUM(BK30:BK36)</f>
        <v>8</v>
      </c>
      <c r="BL37" s="145">
        <f>SUM(BL30:BL36)</f>
        <v>26</v>
      </c>
      <c r="BM37" s="146">
        <f t="shared" ref="BM37" si="121">SUM(BM30:BM36)</f>
        <v>29282</v>
      </c>
      <c r="BN37" s="147">
        <f t="shared" si="69"/>
        <v>0.83022398639070027</v>
      </c>
      <c r="BO37" s="148">
        <f t="shared" ref="BO37:BP37" si="122">SUM(BO30:BO36)</f>
        <v>1289808000</v>
      </c>
      <c r="BP37" s="149">
        <f t="shared" si="122"/>
        <v>1125334070</v>
      </c>
      <c r="BQ37" s="147">
        <f t="shared" si="70"/>
        <v>0.36733909207709015</v>
      </c>
      <c r="BR37" s="150">
        <f t="shared" ref="BR37" si="123">SUM(BR30:BR36)</f>
        <v>4833065000</v>
      </c>
      <c r="BS37" s="151">
        <f t="shared" si="71"/>
        <v>0.35551421390413351</v>
      </c>
      <c r="BT37" s="152">
        <f t="shared" ref="BT37:BT66" si="124">IFERROR(BR37/BP37/1.1,"")</f>
        <v>3.9043476703282018</v>
      </c>
      <c r="BU37" s="153">
        <f t="shared" ref="BU37" si="125">SUM(BU30:BU36)</f>
        <v>1721</v>
      </c>
      <c r="BV37" s="154">
        <f t="shared" ref="BV37:BV66" si="126">IFERROR(BU37/BM37,"")</f>
        <v>5.8773307834164332E-2</v>
      </c>
      <c r="BW37" s="155">
        <f t="shared" ref="BW37:BY37" si="127">SUM(BW30:BW36)</f>
        <v>85558000</v>
      </c>
      <c r="BX37" s="155">
        <f t="shared" si="127"/>
        <v>68696304</v>
      </c>
      <c r="BY37" s="155">
        <f t="shared" si="127"/>
        <v>23220250</v>
      </c>
      <c r="BZ37" s="154">
        <f t="shared" ref="BZ37:BZ66" si="128">IFERROR(1-(BX37/BW37),"")</f>
        <v>0.19707912760934099</v>
      </c>
      <c r="CA37" s="153">
        <f t="shared" ref="CA37:CB37" si="129">SUM(CA30:CA36)</f>
        <v>1211</v>
      </c>
      <c r="CB37" s="156">
        <f t="shared" si="129"/>
        <v>48958180</v>
      </c>
      <c r="CD37" s="370"/>
      <c r="CE37" s="140" t="s">
        <v>3058</v>
      </c>
      <c r="CF37" s="141"/>
      <c r="CG37" s="142"/>
      <c r="CH37" s="143">
        <f>SUM(CH30:CH36)</f>
        <v>9</v>
      </c>
      <c r="CI37" s="144">
        <f>SUM(CI30:CI36)</f>
        <v>0</v>
      </c>
      <c r="CJ37" s="305">
        <f>SUM(CJ30:CJ36)</f>
        <v>4570</v>
      </c>
      <c r="CK37" s="153">
        <f t="shared" ref="CK37" si="130">SUM(CK30:CK36)</f>
        <v>284</v>
      </c>
      <c r="CL37" s="154" t="str">
        <f>IFERROR(CK37/#REF!,"")</f>
        <v/>
      </c>
      <c r="CM37" s="155">
        <f t="shared" ref="CM37:CO37" si="131">SUM(CM30:CM36)</f>
        <v>41316000</v>
      </c>
      <c r="CN37" s="155">
        <f t="shared" si="131"/>
        <v>30845501</v>
      </c>
      <c r="CO37" s="155">
        <f t="shared" si="131"/>
        <v>10608200</v>
      </c>
      <c r="CP37" s="154">
        <f t="shared" si="87"/>
        <v>0.25342479910930393</v>
      </c>
      <c r="CQ37" s="153">
        <f t="shared" ref="CQ37:CR37" si="132">SUM(CQ30:CQ36)</f>
        <v>116</v>
      </c>
      <c r="CR37" s="156">
        <f t="shared" si="132"/>
        <v>12855630</v>
      </c>
    </row>
    <row r="38" spans="1:96" x14ac:dyDescent="0.3">
      <c r="A38" s="7"/>
      <c r="B38" s="7"/>
      <c r="C38" s="370"/>
      <c r="D38" s="133" t="s">
        <v>3059</v>
      </c>
      <c r="E38" s="134" t="s">
        <v>3060</v>
      </c>
      <c r="F38" s="135" t="s">
        <v>2972</v>
      </c>
      <c r="G38" s="429">
        <f>SUMIF('주간판매-26FW(CO)'!$I:$I,종합!$F38,'주간판매-26FW(CO)'!$P:$P)</f>
        <v>22</v>
      </c>
      <c r="H38" s="430">
        <f>COUNTIF('주간판매-26FW(CO)'!$I:$I,종합!$F38)</f>
        <v>56</v>
      </c>
      <c r="I38" s="430">
        <f>SUMIFS('주간판매-26FW(CO)'!$R$4:$R$5000,'주간판매-26FW(CO)'!$I$4:$I$5000,종합!$F38)</f>
        <v>23378</v>
      </c>
      <c r="J38" s="429">
        <f>SUMIFS('주간판매-26FW(CO)'!$P$4:$P$5000,'주간판매-26FW(CO)'!$I$4:$I$5000,종합!$F38,'주간판매-26FW(CO)'!$V$4:$V$5000,"&gt;0")</f>
        <v>4</v>
      </c>
      <c r="K38" s="430">
        <f>COUNTIFS('주간판매-26FW(CO)'!$I$4:$I$5000,종합!$F38,'주간판매-26FW(CO)'!$V$4:$V$5000,"&gt;0")</f>
        <v>12</v>
      </c>
      <c r="L38" s="431">
        <f>SUMIFS('주간판매-26FW(CO)'!$V$4:$V$5000,'주간판매-26FW(CO)'!$I$4:$I$5000,종합!$F38)</f>
        <v>9749</v>
      </c>
      <c r="M38" s="436">
        <f t="shared" ref="M38:M41" si="133">IFERROR(L38/I38,"")</f>
        <v>0.41701599794678756</v>
      </c>
      <c r="N38" s="432">
        <f>SUMIFS('생판재-26FW(ST)'!$AI$4:$AI$5000,'생판재-26FW(ST)'!$H$4:$H$5000,종합!$F38)</f>
        <v>441320000</v>
      </c>
      <c r="O38" s="432">
        <f>SUMIFS('생판재-26FW(ST)'!$AR$4:$AR$5000,'생판재-26FW(ST)'!$H$4:$H$5000,종합!$F38)</f>
        <v>203505900</v>
      </c>
      <c r="P38" s="436">
        <f t="shared" si="60"/>
        <v>9.2401427493920996E-2</v>
      </c>
      <c r="Q38" s="432">
        <f>SUMIFS('생판재-26FW(ST)'!$AQ$4:$AQ$5000,'생판재-26FW(ST)'!$H$4:$H$5000,종합!$F38)</f>
        <v>820021000</v>
      </c>
      <c r="R38" s="437">
        <f t="shared" si="61"/>
        <v>8.8710762719932154E-2</v>
      </c>
      <c r="S38" s="438">
        <f t="shared" si="72"/>
        <v>3.663154907860835</v>
      </c>
      <c r="T38" s="433">
        <f>SUMIFS('생판재-26FW(ST)'!$BG$4:$BG$5000,'생판재-26FW(ST)'!$H$4:$H$5000,종합!$F38)</f>
        <v>348</v>
      </c>
      <c r="U38" s="437">
        <f t="shared" si="73"/>
        <v>3.5695968817314599E-2</v>
      </c>
      <c r="V38" s="434">
        <f>SUMIFS('생판재-26FW(ST)'!$BH$4:$BH$5000,'생판재-26FW(ST)'!$H$4:$H$5000,종합!$F38)</f>
        <v>30172000</v>
      </c>
      <c r="W38" s="434">
        <f>SUMIFS('생판재-26FW(ST)'!$BI$4:$BI$5000,'생판재-26FW(ST)'!$H$4:$H$5000,종합!$F38)</f>
        <v>24092749</v>
      </c>
      <c r="X38" s="434">
        <f>SUMIFS('생판재-26FW(ST)'!$BJ$4:$BJ$5000,'생판재-26FW(ST)'!$H$4:$H$5000,종합!$F38)</f>
        <v>7755700</v>
      </c>
      <c r="Y38" s="437">
        <f t="shared" si="74"/>
        <v>0.2014865106721464</v>
      </c>
      <c r="Z38" s="433">
        <f>SUMIFS('생판재-26FW(ST)'!$BC$4:$BC$5000,'생판재-26FW(ST)'!$H$4:$H$5000,종합!$F38)</f>
        <v>164</v>
      </c>
      <c r="AA38" s="435">
        <f>SUMIFS('생판재-26FW(ST)'!$BE$4:$BE$5000,'생판재-26FW(ST)'!$H$4:$H$5000,종합!$F38)</f>
        <v>11670569</v>
      </c>
      <c r="AB38" s="16"/>
      <c r="AC38" s="370"/>
      <c r="AD38" s="133" t="s">
        <v>3059</v>
      </c>
      <c r="AE38" s="134" t="s">
        <v>3060</v>
      </c>
      <c r="AF38" s="135" t="s">
        <v>2972</v>
      </c>
      <c r="AG38" s="429">
        <f t="shared" ref="AG38:AL38" si="134">AG81+AG122</f>
        <v>28</v>
      </c>
      <c r="AH38" s="430">
        <f t="shared" si="134"/>
        <v>0</v>
      </c>
      <c r="AI38" s="430">
        <f t="shared" si="134"/>
        <v>78020</v>
      </c>
      <c r="AJ38" s="429">
        <f t="shared" si="134"/>
        <v>9</v>
      </c>
      <c r="AK38" s="430">
        <f t="shared" si="134"/>
        <v>0</v>
      </c>
      <c r="AL38" s="431">
        <f t="shared" si="134"/>
        <v>17158</v>
      </c>
      <c r="AM38" s="436">
        <f t="shared" ref="AM38:AM42" si="135">IFERROR(AL38/AI38,"")</f>
        <v>0.21991796975134581</v>
      </c>
      <c r="AN38" s="432">
        <f t="shared" ref="AN38:AO38" si="136">AN81+AN122</f>
        <v>1420838400</v>
      </c>
      <c r="AO38" s="432">
        <f t="shared" si="136"/>
        <v>309680100</v>
      </c>
      <c r="AP38" s="436">
        <f t="shared" si="65"/>
        <v>0.14256457305754358</v>
      </c>
      <c r="AQ38" s="432">
        <f>AQ81+AQ122</f>
        <v>1210339000</v>
      </c>
      <c r="AR38" s="437">
        <f t="shared" si="67"/>
        <v>0.12921984816116142</v>
      </c>
      <c r="AS38" s="438">
        <f t="shared" ref="AS38:AS42" si="137">IFERROR(AQ38/AO38/1.1,"")</f>
        <v>3.5530477477183124</v>
      </c>
      <c r="AT38" s="433">
        <f>AT81+AT122</f>
        <v>1640</v>
      </c>
      <c r="AU38" s="437">
        <f t="shared" ref="AU38:AU42" si="138">IFERROR(AT38/AL38,"")</f>
        <v>9.5582235691805573E-2</v>
      </c>
      <c r="AV38" s="434">
        <f t="shared" ref="AV38:AX38" si="139">AV81+AV122</f>
        <v>114748000</v>
      </c>
      <c r="AW38" s="434">
        <f t="shared" si="139"/>
        <v>72060559</v>
      </c>
      <c r="AX38" s="434">
        <f t="shared" si="139"/>
        <v>29783000</v>
      </c>
      <c r="AY38" s="437">
        <f t="shared" ref="AY38:AY42" si="140">IFERROR(1-(AW38/AV38),"")</f>
        <v>0.37201032697737646</v>
      </c>
      <c r="AZ38" s="433">
        <f t="shared" ref="AZ38:BA38" si="141">AZ81+AZ122</f>
        <v>750</v>
      </c>
      <c r="BA38" s="435">
        <f t="shared" si="141"/>
        <v>37126148</v>
      </c>
      <c r="BB38" s="16"/>
      <c r="BC38" s="16"/>
      <c r="BD38" s="370"/>
      <c r="BE38" s="133" t="s">
        <v>3059</v>
      </c>
      <c r="BF38" s="134" t="s">
        <v>3060</v>
      </c>
      <c r="BG38" s="135" t="s">
        <v>2972</v>
      </c>
      <c r="BH38" s="429">
        <f>SUMIFS('주간판매-러닝(CO)'!$P$4:$P$5000,'주간판매-러닝(CO)'!$I$4:$I$5000,종합!$BG38)</f>
        <v>8</v>
      </c>
      <c r="BI38" s="430">
        <f>COUNTIFS('주간판매-러닝(CO)'!$I$4:$I$5000,종합!$BG38,'주간판매-러닝(CO)'!$E$4:$E$5000,"가을(러닝)")+
COUNTIFS('주간판매-러닝(CO)'!$I$4:$I$5000,종합!$BG38,'주간판매-러닝(CO)'!$E$4:$E$5000,"겨울(러닝)")</f>
        <v>45</v>
      </c>
      <c r="BJ38" s="430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BK38" s="429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7</v>
      </c>
      <c r="BL38" s="430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36</v>
      </c>
      <c r="BM38" s="431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71084</v>
      </c>
      <c r="BN38" s="436">
        <f t="shared" ref="BN38:BN41" si="142">IFERROR(BM38/BJ38,"")</f>
        <v>0.72981519507186854</v>
      </c>
      <c r="BO38" s="432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1546380000</v>
      </c>
      <c r="BP38" s="432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1129367200</v>
      </c>
      <c r="BQ38" s="436">
        <f t="shared" si="70"/>
        <v>0.36865561341233144</v>
      </c>
      <c r="BR38" s="432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5508424000</v>
      </c>
      <c r="BS38" s="437">
        <f t="shared" si="71"/>
        <v>0.40519277688395727</v>
      </c>
      <c r="BT38" s="438">
        <f t="shared" si="124"/>
        <v>4.4340389749394014</v>
      </c>
      <c r="BU38" s="433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2499</v>
      </c>
      <c r="BV38" s="437">
        <f t="shared" si="126"/>
        <v>3.5155590568904396E-2</v>
      </c>
      <c r="BW38" s="434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193837000</v>
      </c>
      <c r="BX38" s="434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109243815</v>
      </c>
      <c r="BY38" s="434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39870100</v>
      </c>
      <c r="BZ38" s="437">
        <f t="shared" si="128"/>
        <v>0.43641402312252042</v>
      </c>
      <c r="CA38" s="433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1280</v>
      </c>
      <c r="CB38" s="435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56091280</v>
      </c>
      <c r="CD38" s="370"/>
      <c r="CE38" s="133" t="s">
        <v>3059</v>
      </c>
      <c r="CF38" s="134" t="s">
        <v>3060</v>
      </c>
      <c r="CG38" s="135" t="s">
        <v>2972</v>
      </c>
      <c r="CH38" s="43">
        <f>COUNTIFS('시점재고(~26.07.31, 생판재)'!$H$4:$H$5000,종합!$CG38)</f>
        <v>8</v>
      </c>
      <c r="CI38" s="44"/>
      <c r="CJ38" s="304">
        <f>SUMIFS('시점재고(~26.07.31, 생판재)'!$BM$4:$BM$5000,'시점재고(~26.07.31, 생판재)'!$H$4:$H$5000,종합!$CG38)</f>
        <v>81108</v>
      </c>
      <c r="CK38" s="44">
        <f>SUMIFS('생판재-러닝(ST)'!$BG$4:$BG$5000,'생판재-러닝(ST)'!$H$4:$H$5000,종합!$CG38,'생판재-러닝(ST)'!$D$4:$D$5000,"&lt;&gt;가을(러닝)",'생판재-러닝(ST)'!$D$4:$D$5000,"&lt;&gt;겨울(러닝)")-(
SUMIFS('시점재고(~26.07.31, 생판재)'!$BG$4:$BG$5000,'시점재고(~26.07.31, 생판재)'!$H$4:$H$5000,종합!CG38))</f>
        <v>9182</v>
      </c>
      <c r="CL38" s="48" t="str">
        <f>IFERROR(CK38/#REF!,"")</f>
        <v/>
      </c>
      <c r="CM38" s="50">
        <f>SUMIFS('생판재-러닝(ST)'!$BH$4:$BH$5000,'생판재-러닝(ST)'!$H$4:$H$5000,종합!$F38,'생판재-러닝(ST)'!$D$4:$D$5000,"&lt;&gt;가을(러닝)",'생판재-러닝(ST)'!$D$4:$D$5000,"&lt;&gt;겨울(러닝)")-(
SUMIFS('시점재고(~26.07.31, 생판재)'!$BH$4:$BH$5000,'시점재고(~26.07.31, 생판재)'!$H$4:$H$5000,종합!$F38))</f>
        <v>740629000</v>
      </c>
      <c r="CN38" s="50">
        <f>SUMIFS('생판재-러닝(ST)'!$BI$4:$BI$5000,'생판재-러닝(ST)'!$H$4:$H$5000,종합!$F38,'생판재-러닝(ST)'!$D$4:$D$5000,"&lt;&gt;가을(러닝)",'생판재-러닝(ST)'!$D$4:$D$5000,"&lt;&gt;겨울(러닝)")-(
SUMIFS('시점재고(~26.07.31, 생판재)'!$BI$4:$BI$5000,'시점재고(~26.07.31, 생판재)'!$H$4:$H$5000,종합!$F38))</f>
        <v>339345985</v>
      </c>
      <c r="CO38" s="50">
        <f>SUMIFS('생판재-러닝(ST)'!$BJ$4:$BJ$5000,'생판재-러닝(ST)'!$H$4:$H$5000,종합!$F38,'생판재-러닝(ST)'!$D$4:$D$5000,"&lt;&gt;가을(러닝)",'생판재-러닝(ST)'!$D$4:$D$5000,"&lt;&gt;겨울(러닝)")-(
SUMIFS('시점재고(~26.07.31, 생판재)'!$BJ$4:$BJ$5000,'시점재고(~26.07.31, 생판재)'!$H$4:$H$5000,종합!$F38))</f>
        <v>118400900</v>
      </c>
      <c r="CP38" s="48">
        <f t="shared" si="87"/>
        <v>0.54181380286216174</v>
      </c>
      <c r="CQ38" s="44">
        <f>SUMIFS('생판재-러닝(ST)'!$BC$4:$BC$5000,'생판재-러닝(ST)'!$H$4:$H$5000,종합!$F38,'생판재-러닝(ST)'!$D$4:$D$5000,"&lt;&gt;가을(러닝)",'생판재-러닝(ST)'!$D$4:$D$5000,"&lt;&gt;겨울(러닝)")</f>
        <v>2415</v>
      </c>
      <c r="CR38" s="136">
        <f>SUMIFS('생판재-러닝(ST)'!$BE$4:$BE$5000,'생판재-러닝(ST)'!$H$4:$H$5000,종합!$F38,'생판재-러닝(ST)'!$D$4:$D$5000,"&lt;&gt;가을(러닝)",'생판재-러닝(ST)'!$D$4:$D$5000,"&lt;&gt;겨울(러닝)")</f>
        <v>94001918</v>
      </c>
    </row>
    <row r="39" spans="1:96" x14ac:dyDescent="0.3">
      <c r="A39" s="7"/>
      <c r="B39" s="7"/>
      <c r="C39" s="370"/>
      <c r="D39" s="133"/>
      <c r="E39" s="134" t="s">
        <v>3061</v>
      </c>
      <c r="F39" s="135" t="s">
        <v>2973</v>
      </c>
      <c r="G39" s="429">
        <f>SUMIF('주간판매-26FW(CO)'!$I:$I,종합!$F39,'주간판매-26FW(CO)'!$P:$P)</f>
        <v>0</v>
      </c>
      <c r="H39" s="430">
        <f>COUNTIF('주간판매-26FW(CO)'!$I:$I,종합!$F39)</f>
        <v>0</v>
      </c>
      <c r="I39" s="430">
        <f>SUMIFS('주간판매-26FW(CO)'!$R$4:$R$5000,'주간판매-26FW(CO)'!$I$4:$I$5000,종합!$F39)</f>
        <v>0</v>
      </c>
      <c r="J39" s="429">
        <f>SUMIFS('주간판매-26FW(CO)'!$P$4:$P$5000,'주간판매-26FW(CO)'!$I$4:$I$5000,종합!$F39,'주간판매-26FW(CO)'!$V$4:$V$5000,"&gt;0")</f>
        <v>0</v>
      </c>
      <c r="K39" s="430">
        <f>COUNTIFS('주간판매-26FW(CO)'!$I$4:$I$5000,종합!$F39,'주간판매-26FW(CO)'!$V$4:$V$5000,"&gt;0")</f>
        <v>0</v>
      </c>
      <c r="L39" s="431">
        <f>SUMIFS('주간판매-26FW(CO)'!$V$4:$V$5000,'주간판매-26FW(CO)'!$I$4:$I$5000,종합!$F39)</f>
        <v>0</v>
      </c>
      <c r="M39" s="436" t="str">
        <f t="shared" si="133"/>
        <v/>
      </c>
      <c r="N39" s="432">
        <f>SUMIFS('생판재-26FW(ST)'!$AI$4:$AI$5000,'생판재-26FW(ST)'!$H$4:$H$5000,종합!$F39)</f>
        <v>0</v>
      </c>
      <c r="O39" s="432">
        <f>SUMIFS('생판재-26FW(ST)'!$AR$4:$AR$5000,'생판재-26FW(ST)'!$H$4:$H$5000,종합!$F39)</f>
        <v>0</v>
      </c>
      <c r="P39" s="436">
        <f t="shared" si="60"/>
        <v>0</v>
      </c>
      <c r="Q39" s="432">
        <f>SUMIFS('생판재-26FW(ST)'!$AQ$4:$AQ$5000,'생판재-26FW(ST)'!$H$4:$H$5000,종합!$F39)</f>
        <v>0</v>
      </c>
      <c r="R39" s="437">
        <f t="shared" si="61"/>
        <v>0</v>
      </c>
      <c r="S39" s="438" t="str">
        <f t="shared" si="72"/>
        <v/>
      </c>
      <c r="T39" s="433">
        <f>SUMIFS('생판재-26FW(ST)'!$BG$4:$BG$5000,'생판재-26FW(ST)'!$H$4:$H$5000,종합!$F39)</f>
        <v>0</v>
      </c>
      <c r="U39" s="437" t="str">
        <f t="shared" si="73"/>
        <v/>
      </c>
      <c r="V39" s="434">
        <f>SUMIFS('생판재-26FW(ST)'!$BH$4:$BH$5000,'생판재-26FW(ST)'!$H$4:$H$5000,종합!$F39)</f>
        <v>0</v>
      </c>
      <c r="W39" s="434">
        <f>SUMIFS('생판재-26FW(ST)'!$BI$4:$BI$5000,'생판재-26FW(ST)'!$H$4:$H$5000,종합!$F39)</f>
        <v>0</v>
      </c>
      <c r="X39" s="434">
        <f>SUMIFS('생판재-26FW(ST)'!$BJ$4:$BJ$5000,'생판재-26FW(ST)'!$H$4:$H$5000,종합!$F39)</f>
        <v>0</v>
      </c>
      <c r="Y39" s="437" t="str">
        <f t="shared" si="74"/>
        <v/>
      </c>
      <c r="Z39" s="433">
        <f>SUMIFS('생판재-26FW(ST)'!$BC$4:$BC$5000,'생판재-26FW(ST)'!$H$4:$H$5000,종합!$F39)</f>
        <v>0</v>
      </c>
      <c r="AA39" s="435">
        <f>SUMIFS('생판재-26FW(ST)'!$BE$4:$BE$5000,'생판재-26FW(ST)'!$H$4:$H$5000,종합!$F39)</f>
        <v>0</v>
      </c>
      <c r="AB39" s="16"/>
      <c r="AC39" s="370"/>
      <c r="AD39" s="133"/>
      <c r="AE39" s="134" t="s">
        <v>3061</v>
      </c>
      <c r="AF39" s="135" t="s">
        <v>2973</v>
      </c>
      <c r="AG39" s="429">
        <f t="shared" ref="AG39:AL39" si="143">AG82+AG123</f>
        <v>1</v>
      </c>
      <c r="AH39" s="430">
        <f t="shared" si="143"/>
        <v>0</v>
      </c>
      <c r="AI39" s="430">
        <f t="shared" si="143"/>
        <v>2270</v>
      </c>
      <c r="AJ39" s="429">
        <f t="shared" si="143"/>
        <v>1</v>
      </c>
      <c r="AK39" s="430">
        <f t="shared" si="143"/>
        <v>0</v>
      </c>
      <c r="AL39" s="431">
        <f t="shared" si="143"/>
        <v>1658</v>
      </c>
      <c r="AM39" s="436">
        <f t="shared" si="135"/>
        <v>0.73039647577092515</v>
      </c>
      <c r="AN39" s="432">
        <f t="shared" ref="AN39:AO39" si="144">AN82+AN123</f>
        <v>43130000</v>
      </c>
      <c r="AO39" s="432">
        <f t="shared" si="144"/>
        <v>31502000</v>
      </c>
      <c r="AP39" s="436">
        <f t="shared" si="65"/>
        <v>1.4502285359823695E-2</v>
      </c>
      <c r="AQ39" s="432">
        <f>AQ82+AQ123</f>
        <v>119376000</v>
      </c>
      <c r="AR39" s="437">
        <f t="shared" si="67"/>
        <v>1.2744981855568403E-2</v>
      </c>
      <c r="AS39" s="438">
        <f t="shared" si="137"/>
        <v>3.4449760765550232</v>
      </c>
      <c r="AT39" s="433">
        <f>AT82+AT123</f>
        <v>27</v>
      </c>
      <c r="AU39" s="437">
        <f t="shared" si="138"/>
        <v>1.6284680337756333E-2</v>
      </c>
      <c r="AV39" s="434">
        <f t="shared" ref="AV39:AX39" si="145">AV82+AV123</f>
        <v>1944000</v>
      </c>
      <c r="AW39" s="434">
        <f t="shared" si="145"/>
        <v>1222549</v>
      </c>
      <c r="AX39" s="434">
        <f t="shared" si="145"/>
        <v>513000</v>
      </c>
      <c r="AY39" s="437">
        <f t="shared" si="140"/>
        <v>0.37111676954732509</v>
      </c>
      <c r="AZ39" s="433">
        <f t="shared" ref="AZ39:BA39" si="146">AZ82+AZ123</f>
        <v>22</v>
      </c>
      <c r="BA39" s="435">
        <f t="shared" si="146"/>
        <v>1222549</v>
      </c>
      <c r="BB39" s="16"/>
      <c r="BC39" s="16"/>
      <c r="BD39" s="370"/>
      <c r="BE39" s="133"/>
      <c r="BF39" s="134" t="s">
        <v>3061</v>
      </c>
      <c r="BG39" s="135" t="s">
        <v>2973</v>
      </c>
      <c r="BH39" s="429">
        <f>SUMIFS('주간판매-러닝(CO)'!$P$4:$P$5000,'주간판매-러닝(CO)'!$I$4:$I$5000,종합!$BG39)</f>
        <v>0</v>
      </c>
      <c r="BI39" s="430">
        <f>COUNTIFS('주간판매-러닝(CO)'!$I$4:$I$5000,종합!$BG39,'주간판매-러닝(CO)'!$E$4:$E$5000,"가을(러닝)")+
COUNTIFS('주간판매-러닝(CO)'!$I$4:$I$5000,종합!$BG39,'주간판매-러닝(CO)'!$E$4:$E$5000,"겨울(러닝)")</f>
        <v>0</v>
      </c>
      <c r="BJ39" s="430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BK39" s="429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BL39" s="430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BM39" s="431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BN39" s="436" t="str">
        <f t="shared" si="142"/>
        <v/>
      </c>
      <c r="BO39" s="432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BP39" s="432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BQ39" s="436">
        <f t="shared" si="70"/>
        <v>0</v>
      </c>
      <c r="BR39" s="432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BS39" s="437">
        <f t="shared" si="71"/>
        <v>0</v>
      </c>
      <c r="BT39" s="438" t="str">
        <f t="shared" si="124"/>
        <v/>
      </c>
      <c r="BU39" s="433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BV39" s="437" t="str">
        <f t="shared" si="126"/>
        <v/>
      </c>
      <c r="BW39" s="434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BX39" s="434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BY39" s="434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BZ39" s="437" t="str">
        <f t="shared" si="128"/>
        <v/>
      </c>
      <c r="CA39" s="433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CB39" s="435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  <c r="CD39" s="370"/>
      <c r="CE39" s="133"/>
      <c r="CF39" s="134" t="s">
        <v>4310</v>
      </c>
      <c r="CG39" s="135" t="s">
        <v>2973</v>
      </c>
      <c r="CH39" s="43">
        <f>COUNTIFS('시점재고(~26.07.31, 생판재)'!$H$4:$H$5000,종합!$CG39)</f>
        <v>0</v>
      </c>
      <c r="CI39" s="44"/>
      <c r="CJ39" s="304">
        <f>SUMIFS('시점재고(~26.07.31, 생판재)'!$BM$4:$BM$5000,'시점재고(~26.07.31, 생판재)'!$H$4:$H$5000,종합!$CG39)</f>
        <v>0</v>
      </c>
      <c r="CK39" s="44">
        <f>SUMIFS('생판재-러닝(ST)'!$BG$4:$BG$5000,'생판재-러닝(ST)'!$H$4:$H$5000,종합!$CG39,'생판재-러닝(ST)'!$D$4:$D$5000,"&lt;&gt;가을(러닝)",'생판재-러닝(ST)'!$D$4:$D$5000,"&lt;&gt;겨울(러닝)")-(
SUMIFS('시점재고(~26.07.31, 생판재)'!$BG$4:$BG$5000,'시점재고(~26.07.31, 생판재)'!$H$4:$H$5000,종합!CG39))</f>
        <v>0</v>
      </c>
      <c r="CL39" s="48" t="str">
        <f>IFERROR(CK39/#REF!,"")</f>
        <v/>
      </c>
      <c r="CM39" s="50">
        <f>SUMIFS('생판재-러닝(ST)'!$BH$4:$BH$5000,'생판재-러닝(ST)'!$H$4:$H$5000,종합!$F39,'생판재-러닝(ST)'!$D$4:$D$5000,"&lt;&gt;가을(러닝)",'생판재-러닝(ST)'!$D$4:$D$5000,"&lt;&gt;겨울(러닝)")-(
SUMIFS('시점재고(~26.07.31, 생판재)'!$BH$4:$BH$5000,'시점재고(~26.07.31, 생판재)'!$H$4:$H$5000,종합!$F39))</f>
        <v>0</v>
      </c>
      <c r="CN39" s="50">
        <f>SUMIFS('생판재-러닝(ST)'!$BI$4:$BI$5000,'생판재-러닝(ST)'!$H$4:$H$5000,종합!$F39,'생판재-러닝(ST)'!$D$4:$D$5000,"&lt;&gt;가을(러닝)",'생판재-러닝(ST)'!$D$4:$D$5000,"&lt;&gt;겨울(러닝)")-(
SUMIFS('시점재고(~26.07.31, 생판재)'!$BI$4:$BI$5000,'시점재고(~26.07.31, 생판재)'!$H$4:$H$5000,종합!$F39))</f>
        <v>0</v>
      </c>
      <c r="CO39" s="50">
        <f>SUMIFS('생판재-러닝(ST)'!$BJ$4:$BJ$5000,'생판재-러닝(ST)'!$H$4:$H$5000,종합!$F39,'생판재-러닝(ST)'!$D$4:$D$5000,"&lt;&gt;가을(러닝)",'생판재-러닝(ST)'!$D$4:$D$5000,"&lt;&gt;겨울(러닝)")-(
SUMIFS('시점재고(~26.07.31, 생판재)'!$BJ$4:$BJ$5000,'시점재고(~26.07.31, 생판재)'!$H$4:$H$5000,종합!$F39))</f>
        <v>0</v>
      </c>
      <c r="CP39" s="48" t="str">
        <f t="shared" si="87"/>
        <v/>
      </c>
      <c r="CQ39" s="44">
        <f>SUMIFS('생판재-러닝(ST)'!$BC$4:$BC$5000,'생판재-러닝(ST)'!$H$4:$H$5000,종합!$F39,'생판재-러닝(ST)'!$D$4:$D$5000,"&lt;&gt;가을(러닝)",'생판재-러닝(ST)'!$D$4:$D$5000,"&lt;&gt;겨울(러닝)")</f>
        <v>0</v>
      </c>
      <c r="CR39" s="44">
        <f>SUMIFS('생판재-러닝(ST)'!$BE$4:$BE$5000,'생판재-러닝(ST)'!$H$4:$H$5000,종합!$F39,'생판재-러닝(ST)'!$D$4:$D$5000,"&lt;&gt;가을(러닝)",'생판재-러닝(ST)'!$D$4:$D$5000,"&lt;&gt;겨울(러닝)")</f>
        <v>0</v>
      </c>
    </row>
    <row r="40" spans="1:96" x14ac:dyDescent="0.3">
      <c r="A40" s="7"/>
      <c r="B40" s="7"/>
      <c r="C40" s="370"/>
      <c r="D40" s="133"/>
      <c r="E40" s="134" t="s">
        <v>3062</v>
      </c>
      <c r="F40" s="135" t="s">
        <v>2975</v>
      </c>
      <c r="G40" s="429">
        <f>SUMIF('주간판매-26FW(CO)'!$I:$I,종합!$F40,'주간판매-26FW(CO)'!$P:$P)</f>
        <v>0</v>
      </c>
      <c r="H40" s="430">
        <f>COUNTIF('주간판매-26FW(CO)'!$I:$I,종합!$F40)</f>
        <v>0</v>
      </c>
      <c r="I40" s="430">
        <f>SUMIFS('주간판매-26FW(CO)'!$R$4:$R$5000,'주간판매-26FW(CO)'!$I$4:$I$5000,종합!$F40)</f>
        <v>0</v>
      </c>
      <c r="J40" s="429">
        <f>SUMIFS('주간판매-26FW(CO)'!$P$4:$P$5000,'주간판매-26FW(CO)'!$I$4:$I$5000,종합!$F40,'주간판매-26FW(CO)'!$V$4:$V$5000,"&gt;0")</f>
        <v>0</v>
      </c>
      <c r="K40" s="430">
        <f>COUNTIFS('주간판매-26FW(CO)'!$I$4:$I$5000,종합!$F40,'주간판매-26FW(CO)'!$V$4:$V$5000,"&gt;0")</f>
        <v>0</v>
      </c>
      <c r="L40" s="431">
        <f>SUMIFS('주간판매-26FW(CO)'!$V$4:$V$5000,'주간판매-26FW(CO)'!$I$4:$I$5000,종합!$F40)</f>
        <v>0</v>
      </c>
      <c r="M40" s="436" t="str">
        <f t="shared" si="133"/>
        <v/>
      </c>
      <c r="N40" s="432">
        <f>SUMIFS('생판재-26FW(ST)'!$AI$4:$AI$5000,'생판재-26FW(ST)'!$H$4:$H$5000,종합!$F40)</f>
        <v>0</v>
      </c>
      <c r="O40" s="432">
        <f>SUMIFS('생판재-26FW(ST)'!$AR$4:$AR$5000,'생판재-26FW(ST)'!$H$4:$H$5000,종합!$F40)</f>
        <v>0</v>
      </c>
      <c r="P40" s="436">
        <f t="shared" si="60"/>
        <v>0</v>
      </c>
      <c r="Q40" s="432">
        <f>SUMIFS('생판재-26FW(ST)'!$AQ$4:$AQ$5000,'생판재-26FW(ST)'!$H$4:$H$5000,종합!$F40)</f>
        <v>0</v>
      </c>
      <c r="R40" s="437">
        <f t="shared" si="61"/>
        <v>0</v>
      </c>
      <c r="S40" s="438" t="str">
        <f t="shared" si="72"/>
        <v/>
      </c>
      <c r="T40" s="433">
        <f>SUMIFS('생판재-26FW(ST)'!$BG$4:$BG$5000,'생판재-26FW(ST)'!$H$4:$H$5000,종합!$F40)</f>
        <v>0</v>
      </c>
      <c r="U40" s="437" t="str">
        <f t="shared" si="73"/>
        <v/>
      </c>
      <c r="V40" s="434">
        <f>SUMIFS('생판재-26FW(ST)'!$BH$4:$BH$5000,'생판재-26FW(ST)'!$H$4:$H$5000,종합!$F40)</f>
        <v>0</v>
      </c>
      <c r="W40" s="434">
        <f>SUMIFS('생판재-26FW(ST)'!$BI$4:$BI$5000,'생판재-26FW(ST)'!$H$4:$H$5000,종합!$F40)</f>
        <v>0</v>
      </c>
      <c r="X40" s="434">
        <f>SUMIFS('생판재-26FW(ST)'!$BJ$4:$BJ$5000,'생판재-26FW(ST)'!$H$4:$H$5000,종합!$F40)</f>
        <v>0</v>
      </c>
      <c r="Y40" s="437" t="str">
        <f t="shared" si="74"/>
        <v/>
      </c>
      <c r="Z40" s="433">
        <f>SUMIFS('생판재-26FW(ST)'!$BC$4:$BC$5000,'생판재-26FW(ST)'!$H$4:$H$5000,종합!$F40)</f>
        <v>0</v>
      </c>
      <c r="AA40" s="435">
        <f>SUMIFS('생판재-26FW(ST)'!$BE$4:$BE$5000,'생판재-26FW(ST)'!$H$4:$H$5000,종합!$F40)</f>
        <v>0</v>
      </c>
      <c r="AB40" s="16"/>
      <c r="AC40" s="370"/>
      <c r="AD40" s="133"/>
      <c r="AE40" s="134" t="s">
        <v>3062</v>
      </c>
      <c r="AF40" s="135" t="s">
        <v>2975</v>
      </c>
      <c r="AG40" s="429">
        <f t="shared" ref="AG40:AL40" si="147">AG83+AG124</f>
        <v>1</v>
      </c>
      <c r="AH40" s="430">
        <f t="shared" si="147"/>
        <v>0</v>
      </c>
      <c r="AI40" s="430">
        <f t="shared" si="147"/>
        <v>1250</v>
      </c>
      <c r="AJ40" s="429">
        <f t="shared" si="147"/>
        <v>1</v>
      </c>
      <c r="AK40" s="430">
        <f t="shared" si="147"/>
        <v>0</v>
      </c>
      <c r="AL40" s="431">
        <f t="shared" si="147"/>
        <v>1279</v>
      </c>
      <c r="AM40" s="436">
        <f t="shared" si="135"/>
        <v>1.0232000000000001</v>
      </c>
      <c r="AN40" s="432">
        <f t="shared" ref="AN40:AO40" si="148">AN83+AN124</f>
        <v>19625000</v>
      </c>
      <c r="AO40" s="432">
        <f t="shared" si="148"/>
        <v>20080300</v>
      </c>
      <c r="AP40" s="436">
        <f t="shared" si="65"/>
        <v>9.2441826141472852E-3</v>
      </c>
      <c r="AQ40" s="432">
        <f>AQ83+AQ124</f>
        <v>79298000</v>
      </c>
      <c r="AR40" s="437">
        <f t="shared" si="67"/>
        <v>8.4661202518333933E-3</v>
      </c>
      <c r="AS40" s="438">
        <f t="shared" si="137"/>
        <v>3.5900405327156917</v>
      </c>
      <c r="AT40" s="433">
        <f>AT83+AT124</f>
        <v>14</v>
      </c>
      <c r="AU40" s="437">
        <f t="shared" si="138"/>
        <v>1.0946051602814699E-2</v>
      </c>
      <c r="AV40" s="434">
        <f t="shared" ref="AV40:AX40" si="149">AV83+AV124</f>
        <v>868000</v>
      </c>
      <c r="AW40" s="434">
        <f t="shared" si="149"/>
        <v>457051</v>
      </c>
      <c r="AX40" s="434">
        <f t="shared" si="149"/>
        <v>219800</v>
      </c>
      <c r="AY40" s="437">
        <f t="shared" si="140"/>
        <v>0.47344354838709679</v>
      </c>
      <c r="AZ40" s="433">
        <f t="shared" ref="AZ40:BA40" si="150">AZ83+AZ124</f>
        <v>9</v>
      </c>
      <c r="BA40" s="435">
        <f t="shared" si="150"/>
        <v>457051</v>
      </c>
      <c r="BB40" s="16"/>
      <c r="BC40" s="16"/>
      <c r="BD40" s="370"/>
      <c r="BE40" s="133"/>
      <c r="BF40" s="134" t="s">
        <v>3062</v>
      </c>
      <c r="BG40" s="135" t="s">
        <v>2975</v>
      </c>
      <c r="BH40" s="429">
        <f>SUMIFS('주간판매-러닝(CO)'!$P$4:$P$5000,'주간판매-러닝(CO)'!$I$4:$I$5000,종합!$BG40)</f>
        <v>0</v>
      </c>
      <c r="BI40" s="430">
        <f>COUNTIFS('주간판매-러닝(CO)'!$I$4:$I$5000,종합!$BG40,'주간판매-러닝(CO)'!$E$4:$E$5000,"가을(러닝)")+
COUNTIFS('주간판매-러닝(CO)'!$I$4:$I$5000,종합!$BG40,'주간판매-러닝(CO)'!$E$4:$E$5000,"겨울(러닝)")</f>
        <v>0</v>
      </c>
      <c r="BJ40" s="430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BK40" s="429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BL40" s="430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BM40" s="431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BN40" s="436" t="str">
        <f t="shared" si="142"/>
        <v/>
      </c>
      <c r="BO40" s="432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BP40" s="432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BQ40" s="436">
        <f t="shared" si="70"/>
        <v>0</v>
      </c>
      <c r="BR40" s="432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BS40" s="437">
        <f t="shared" si="71"/>
        <v>0</v>
      </c>
      <c r="BT40" s="438" t="str">
        <f t="shared" si="124"/>
        <v/>
      </c>
      <c r="BU40" s="433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BV40" s="437" t="str">
        <f t="shared" si="126"/>
        <v/>
      </c>
      <c r="BW40" s="434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BX40" s="434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BY40" s="434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BZ40" s="437" t="str">
        <f t="shared" si="128"/>
        <v/>
      </c>
      <c r="CA40" s="433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CB40" s="435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  <c r="CD40" s="370"/>
      <c r="CE40" s="133"/>
      <c r="CF40" s="134" t="s">
        <v>3062</v>
      </c>
      <c r="CG40" s="135" t="s">
        <v>2975</v>
      </c>
      <c r="CH40" s="43">
        <f>COUNTIFS('시점재고(~26.07.31, 생판재)'!$H$4:$H$5000,종합!$CG40)</f>
        <v>0</v>
      </c>
      <c r="CI40" s="44"/>
      <c r="CJ40" s="304">
        <f>SUMIFS('시점재고(~26.07.31, 생판재)'!$BM$4:$BM$5000,'시점재고(~26.07.31, 생판재)'!$H$4:$H$5000,종합!$CG40)</f>
        <v>0</v>
      </c>
      <c r="CK40" s="44">
        <f>SUMIFS('생판재-러닝(ST)'!$BG$4:$BG$5000,'생판재-러닝(ST)'!$H$4:$H$5000,종합!$CG40,'생판재-러닝(ST)'!$D$4:$D$5000,"&lt;&gt;가을(러닝)",'생판재-러닝(ST)'!$D$4:$D$5000,"&lt;&gt;겨울(러닝)")-(
SUMIFS('시점재고(~26.07.31, 생판재)'!$BG$4:$BG$5000,'시점재고(~26.07.31, 생판재)'!$H$4:$H$5000,종합!CG40))</f>
        <v>0</v>
      </c>
      <c r="CL40" s="48" t="str">
        <f>IFERROR(CK40/#REF!,"")</f>
        <v/>
      </c>
      <c r="CM40" s="50">
        <f>SUMIFS('생판재-러닝(ST)'!$BH$4:$BH$5000,'생판재-러닝(ST)'!$H$4:$H$5000,종합!$F40,'생판재-러닝(ST)'!$D$4:$D$5000,"&lt;&gt;가을(러닝)",'생판재-러닝(ST)'!$D$4:$D$5000,"&lt;&gt;겨울(러닝)")-(
SUMIFS('시점재고(~26.07.31, 생판재)'!$BH$4:$BH$5000,'시점재고(~26.07.31, 생판재)'!$H$4:$H$5000,종합!$F40))</f>
        <v>0</v>
      </c>
      <c r="CN40" s="50">
        <f>SUMIFS('생판재-러닝(ST)'!$BI$4:$BI$5000,'생판재-러닝(ST)'!$H$4:$H$5000,종합!$F40,'생판재-러닝(ST)'!$D$4:$D$5000,"&lt;&gt;가을(러닝)",'생판재-러닝(ST)'!$D$4:$D$5000,"&lt;&gt;겨울(러닝)")-(
SUMIFS('시점재고(~26.07.31, 생판재)'!$BI$4:$BI$5000,'시점재고(~26.07.31, 생판재)'!$H$4:$H$5000,종합!$F40))</f>
        <v>0</v>
      </c>
      <c r="CO40" s="50">
        <f>SUMIFS('생판재-러닝(ST)'!$BJ$4:$BJ$5000,'생판재-러닝(ST)'!$H$4:$H$5000,종합!$F40,'생판재-러닝(ST)'!$D$4:$D$5000,"&lt;&gt;가을(러닝)",'생판재-러닝(ST)'!$D$4:$D$5000,"&lt;&gt;겨울(러닝)")-(
SUMIFS('시점재고(~26.07.31, 생판재)'!$BJ$4:$BJ$5000,'시점재고(~26.07.31, 생판재)'!$H$4:$H$5000,종합!$F40))</f>
        <v>0</v>
      </c>
      <c r="CP40" s="48" t="str">
        <f t="shared" si="87"/>
        <v/>
      </c>
      <c r="CQ40" s="44">
        <f>SUMIFS('생판재-러닝(ST)'!$BC$4:$BC$5000,'생판재-러닝(ST)'!$H$4:$H$5000,종합!$F40,'생판재-러닝(ST)'!$D$4:$D$5000,"&lt;&gt;가을(러닝)",'생판재-러닝(ST)'!$D$4:$D$5000,"&lt;&gt;겨울(러닝)")</f>
        <v>0</v>
      </c>
      <c r="CR40" s="44">
        <f>SUMIFS('생판재-러닝(ST)'!$BE$4:$BE$5000,'생판재-러닝(ST)'!$H$4:$H$5000,종합!$F40,'생판재-러닝(ST)'!$D$4:$D$5000,"&lt;&gt;가을(러닝)",'생판재-러닝(ST)'!$D$4:$D$5000,"&lt;&gt;겨울(러닝)")</f>
        <v>0</v>
      </c>
    </row>
    <row r="41" spans="1:96" x14ac:dyDescent="0.3">
      <c r="A41" s="7"/>
      <c r="B41" s="7"/>
      <c r="C41" s="370"/>
      <c r="D41" s="137" t="s">
        <v>3059</v>
      </c>
      <c r="E41" s="138" t="s">
        <v>3063</v>
      </c>
      <c r="F41" s="139" t="s">
        <v>2976</v>
      </c>
      <c r="G41" s="429">
        <f>SUMIF('주간판매-26FW(CO)'!$I:$I,종합!$F41,'주간판매-26FW(CO)'!$P:$P)</f>
        <v>36</v>
      </c>
      <c r="H41" s="430">
        <f>COUNTIF('주간판매-26FW(CO)'!$I:$I,종합!$F41)</f>
        <v>94</v>
      </c>
      <c r="I41" s="430">
        <f>SUMIFS('주간판매-26FW(CO)'!$R$4:$R$5000,'주간판매-26FW(CO)'!$I$4:$I$5000,종합!$F41)</f>
        <v>49053</v>
      </c>
      <c r="J41" s="429">
        <f>SUMIFS('주간판매-26FW(CO)'!$P$4:$P$5000,'주간판매-26FW(CO)'!$I$4:$I$5000,종합!$F41,'주간판매-26FW(CO)'!$V$4:$V$5000,"&gt;0")</f>
        <v>7</v>
      </c>
      <c r="K41" s="430">
        <f>COUNTIFS('주간판매-26FW(CO)'!$I$4:$I$5000,종합!$F41,'주간판매-26FW(CO)'!$V$4:$V$5000,"&gt;0")</f>
        <v>19</v>
      </c>
      <c r="L41" s="431">
        <f>SUMIFS('주간판매-26FW(CO)'!$V$4:$V$5000,'주간판매-26FW(CO)'!$I$4:$I$5000,종합!$F41)</f>
        <v>14266</v>
      </c>
      <c r="M41" s="436">
        <f t="shared" si="133"/>
        <v>0.29082828777037084</v>
      </c>
      <c r="N41" s="432">
        <f>SUMIFS('생판재-26FW(ST)'!$AI$4:$AI$5000,'생판재-26FW(ST)'!$H$4:$H$5000,종합!$F41)</f>
        <v>525960000</v>
      </c>
      <c r="O41" s="432">
        <f>SUMIFS('생판재-26FW(ST)'!$AR$4:$AR$5000,'생판재-26FW(ST)'!$H$4:$H$5000,종합!$F41)</f>
        <v>256406200</v>
      </c>
      <c r="P41" s="436">
        <f t="shared" si="60"/>
        <v>0.1164206978681788</v>
      </c>
      <c r="Q41" s="432">
        <f>SUMIFS('생판재-26FW(ST)'!$AQ$4:$AQ$5000,'생판재-26FW(ST)'!$H$4:$H$5000,종합!$F41)</f>
        <v>1024049000</v>
      </c>
      <c r="R41" s="437">
        <f t="shared" si="61"/>
        <v>0.11078273343314841</v>
      </c>
      <c r="S41" s="438">
        <f t="shared" si="72"/>
        <v>3.6307766207043213</v>
      </c>
      <c r="T41" s="433">
        <f>SUMIFS('생판재-26FW(ST)'!$BG$4:$BG$5000,'생판재-26FW(ST)'!$H$4:$H$5000,종합!$F41)</f>
        <v>1759</v>
      </c>
      <c r="U41" s="437">
        <f t="shared" si="73"/>
        <v>0.12330015421281368</v>
      </c>
      <c r="V41" s="434">
        <f>SUMIFS('생판재-26FW(ST)'!$BH$4:$BH$5000,'생판재-26FW(ST)'!$H$4:$H$5000,종합!$F41)</f>
        <v>121993000</v>
      </c>
      <c r="W41" s="434">
        <f>SUMIFS('생판재-26FW(ST)'!$BI$4:$BI$5000,'생판재-26FW(ST)'!$H$4:$H$5000,종합!$F41)</f>
        <v>96955198</v>
      </c>
      <c r="X41" s="434">
        <f>SUMIFS('생판재-26FW(ST)'!$BJ$4:$BJ$5000,'생판재-26FW(ST)'!$H$4:$H$5000,종합!$F41)</f>
        <v>31332100</v>
      </c>
      <c r="Y41" s="437">
        <f t="shared" si="74"/>
        <v>0.2052396612920413</v>
      </c>
      <c r="Z41" s="433">
        <f>SUMIFS('생판재-26FW(ST)'!$BC$4:$BC$5000,'생판재-26FW(ST)'!$H$4:$H$5000,종합!$F41)</f>
        <v>820</v>
      </c>
      <c r="AA41" s="435">
        <f>SUMIFS('생판재-26FW(ST)'!$BE$4:$BE$5000,'생판재-26FW(ST)'!$H$4:$H$5000,종합!$F41)</f>
        <v>46011887</v>
      </c>
      <c r="AB41" s="16"/>
      <c r="AC41" s="370"/>
      <c r="AD41" s="137" t="s">
        <v>3059</v>
      </c>
      <c r="AE41" s="138" t="s">
        <v>3063</v>
      </c>
      <c r="AF41" s="139" t="s">
        <v>2976</v>
      </c>
      <c r="AG41" s="429">
        <f t="shared" ref="AG41:AL41" si="151">AG84+AG125</f>
        <v>37</v>
      </c>
      <c r="AH41" s="430">
        <f t="shared" si="151"/>
        <v>0</v>
      </c>
      <c r="AI41" s="430">
        <f t="shared" si="151"/>
        <v>123929</v>
      </c>
      <c r="AJ41" s="429">
        <f t="shared" si="151"/>
        <v>12</v>
      </c>
      <c r="AK41" s="430">
        <f t="shared" si="151"/>
        <v>0</v>
      </c>
      <c r="AL41" s="431">
        <f t="shared" si="151"/>
        <v>32237</v>
      </c>
      <c r="AM41" s="436">
        <f t="shared" si="135"/>
        <v>0.2601247488481308</v>
      </c>
      <c r="AN41" s="432">
        <f t="shared" ref="AN41:AO41" si="152">AN84+AN125</f>
        <v>1843336300</v>
      </c>
      <c r="AO41" s="432">
        <f t="shared" si="152"/>
        <v>489625660</v>
      </c>
      <c r="AP41" s="436">
        <f t="shared" si="65"/>
        <v>0.22540445180661592</v>
      </c>
      <c r="AQ41" s="432">
        <f>AQ84+AQ125</f>
        <v>1958279000</v>
      </c>
      <c r="AR41" s="437">
        <f t="shared" si="67"/>
        <v>0.20907242932533035</v>
      </c>
      <c r="AS41" s="438">
        <f t="shared" si="137"/>
        <v>3.6359484026299524</v>
      </c>
      <c r="AT41" s="433">
        <f>AT84+AT125</f>
        <v>3199</v>
      </c>
      <c r="AU41" s="437">
        <f t="shared" si="138"/>
        <v>9.9233799671185285E-2</v>
      </c>
      <c r="AV41" s="434">
        <f t="shared" ref="AV41:AX41" si="153">AV84+AV125</f>
        <v>187341000</v>
      </c>
      <c r="AW41" s="434">
        <f t="shared" si="153"/>
        <v>131196356</v>
      </c>
      <c r="AX41" s="434">
        <f t="shared" si="153"/>
        <v>47992100</v>
      </c>
      <c r="AY41" s="437">
        <f t="shared" si="140"/>
        <v>0.29969224035315278</v>
      </c>
      <c r="AZ41" s="433">
        <f t="shared" ref="AZ41:BA41" si="154">AZ84+AZ125</f>
        <v>1067</v>
      </c>
      <c r="BA41" s="435">
        <f t="shared" si="154"/>
        <v>47757703</v>
      </c>
      <c r="BB41" s="16"/>
      <c r="BC41" s="16"/>
      <c r="BD41" s="370"/>
      <c r="BE41" s="137" t="s">
        <v>3059</v>
      </c>
      <c r="BF41" s="138" t="s">
        <v>3063</v>
      </c>
      <c r="BG41" s="139" t="s">
        <v>2976</v>
      </c>
      <c r="BH41" s="429">
        <f>SUMIFS('주간판매-러닝(CO)'!$P$4:$P$5000,'주간판매-러닝(CO)'!$I$4:$I$5000,종합!$BG41)</f>
        <v>7</v>
      </c>
      <c r="BI41" s="430">
        <f>COUNTIFS('주간판매-러닝(CO)'!$I$4:$I$5000,종합!$BG41,'주간판매-러닝(CO)'!$E$4:$E$5000,"가을(러닝)")+
COUNTIFS('주간판매-러닝(CO)'!$I$4:$I$5000,종합!$BG41,'주간판매-러닝(CO)'!$E$4:$E$5000,"겨울(러닝)")</f>
        <v>24</v>
      </c>
      <c r="BJ41" s="430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BK41" s="429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6</v>
      </c>
      <c r="BL41" s="430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24</v>
      </c>
      <c r="BM41" s="431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27902</v>
      </c>
      <c r="BN41" s="436">
        <f t="shared" si="142"/>
        <v>1.0183211678832116</v>
      </c>
      <c r="BO41" s="432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BP41" s="432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448959900</v>
      </c>
      <c r="BQ41" s="436">
        <f t="shared" si="70"/>
        <v>0.14655250066766501</v>
      </c>
      <c r="BR41" s="432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1728824000</v>
      </c>
      <c r="BS41" s="437">
        <f t="shared" si="71"/>
        <v>0.12717013020486995</v>
      </c>
      <c r="BT41" s="438">
        <f t="shared" si="124"/>
        <v>3.5006649409405646</v>
      </c>
      <c r="BU41" s="433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462</v>
      </c>
      <c r="BV41" s="437">
        <f t="shared" si="126"/>
        <v>1.6557952834922229E-2</v>
      </c>
      <c r="BW41" s="434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28231000</v>
      </c>
      <c r="BX41" s="434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21256397</v>
      </c>
      <c r="BY41" s="434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7163500</v>
      </c>
      <c r="BZ41" s="437">
        <f t="shared" si="128"/>
        <v>0.24705476249512948</v>
      </c>
      <c r="CA41" s="433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222</v>
      </c>
      <c r="CB41" s="435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10707277</v>
      </c>
      <c r="CD41" s="370"/>
      <c r="CE41" s="137" t="s">
        <v>3059</v>
      </c>
      <c r="CF41" s="138" t="s">
        <v>3063</v>
      </c>
      <c r="CG41" s="139" t="s">
        <v>2976</v>
      </c>
      <c r="CH41" s="43">
        <f>COUNTIFS('시점재고(~26.07.31, 생판재)'!$H$4:$H$5000,종합!$CG41)</f>
        <v>7</v>
      </c>
      <c r="CI41" s="44"/>
      <c r="CJ41" s="304">
        <f>SUMIFS('시점재고(~26.07.31, 생판재)'!$BM$4:$BM$5000,'시점재고(~26.07.31, 생판재)'!$H$4:$H$5000,종합!$CG41)</f>
        <v>21592</v>
      </c>
      <c r="CK41" s="44">
        <f>SUMIFS('생판재-러닝(ST)'!$BG$4:$BG$5000,'생판재-러닝(ST)'!$H$4:$H$5000,종합!$CG41,'생판재-러닝(ST)'!$D$4:$D$5000,"&lt;&gt;가을(러닝)",'생판재-러닝(ST)'!$D$4:$D$5000,"&lt;&gt;겨울(러닝)")-(
SUMIFS('시점재고(~26.07.31, 생판재)'!$BG$4:$BG$5000,'시점재고(~26.07.31, 생판재)'!$H$4:$H$5000,종합!CG41))</f>
        <v>786</v>
      </c>
      <c r="CL41" s="48" t="str">
        <f>IFERROR(CK41/#REF!,"")</f>
        <v/>
      </c>
      <c r="CM41" s="50">
        <f>SUMIFS('생판재-러닝(ST)'!$BH$4:$BH$5000,'생판재-러닝(ST)'!$H$4:$H$5000,종합!$F41,'생판재-러닝(ST)'!$D$4:$D$5000,"&lt;&gt;가을(러닝)",'생판재-러닝(ST)'!$D$4:$D$5000,"&lt;&gt;겨울(러닝)")-(
SUMIFS('시점재고(~26.07.31, 생판재)'!$BH$4:$BH$5000,'시점재고(~26.07.31, 생판재)'!$H$4:$H$5000,종합!$F41))</f>
        <v>54698000</v>
      </c>
      <c r="CN41" s="50">
        <f>SUMIFS('생판재-러닝(ST)'!$BI$4:$BI$5000,'생판재-러닝(ST)'!$H$4:$H$5000,종합!$F41,'생판재-러닝(ST)'!$D$4:$D$5000,"&lt;&gt;가을(러닝)",'생판재-러닝(ST)'!$D$4:$D$5000,"&lt;&gt;겨울(러닝)")-(
SUMIFS('시점재고(~26.07.31, 생판재)'!$BI$4:$BI$5000,'시점재고(~26.07.31, 생판재)'!$H$4:$H$5000,종합!$F41))</f>
        <v>38560387</v>
      </c>
      <c r="CO41" s="50">
        <f>SUMIFS('생판재-러닝(ST)'!$BJ$4:$BJ$5000,'생판재-러닝(ST)'!$H$4:$H$5000,종합!$F41,'생판재-러닝(ST)'!$D$4:$D$5000,"&lt;&gt;가을(러닝)",'생판재-러닝(ST)'!$D$4:$D$5000,"&lt;&gt;겨울(러닝)")-(
SUMIFS('시점재고(~26.07.31, 생판재)'!$BJ$4:$BJ$5000,'시점재고(~26.07.31, 생판재)'!$H$4:$H$5000,종합!$F41))</f>
        <v>12562300</v>
      </c>
      <c r="CP41" s="48">
        <f t="shared" si="87"/>
        <v>0.29503113459358665</v>
      </c>
      <c r="CQ41" s="44">
        <f>SUMIFS('생판재-러닝(ST)'!$BC$4:$BC$5000,'생판재-러닝(ST)'!$H$4:$H$5000,종합!$F41,'생판재-러닝(ST)'!$D$4:$D$5000,"&lt;&gt;가을(러닝)",'생판재-러닝(ST)'!$D$4:$D$5000,"&lt;&gt;겨울(러닝)")</f>
        <v>218</v>
      </c>
      <c r="CR41" s="136">
        <f>SUMIFS('생판재-러닝(ST)'!$BE$4:$BE$5000,'생판재-러닝(ST)'!$H$4:$H$5000,종합!$F41,'생판재-러닝(ST)'!$D$4:$D$5000,"&lt;&gt;가을(러닝)",'생판재-러닝(ST)'!$D$4:$D$5000,"&lt;&gt;겨울(러닝)")</f>
        <v>13047605</v>
      </c>
    </row>
    <row r="42" spans="1:96" x14ac:dyDescent="0.3">
      <c r="A42" s="7"/>
      <c r="B42" s="7"/>
      <c r="C42" s="370"/>
      <c r="D42" s="137"/>
      <c r="E42" s="363" t="s">
        <v>3064</v>
      </c>
      <c r="F42" s="364"/>
      <c r="G42" s="157">
        <f>SUM(G38:G41)</f>
        <v>58</v>
      </c>
      <c r="H42" s="158">
        <f>SUM(H38:H41)</f>
        <v>150</v>
      </c>
      <c r="I42" s="158">
        <f>SUM(I38:I41)</f>
        <v>72431</v>
      </c>
      <c r="J42" s="157">
        <f>SUM(J38:J41)</f>
        <v>11</v>
      </c>
      <c r="K42" s="158">
        <f>SUM(K38:K41)</f>
        <v>31</v>
      </c>
      <c r="L42" s="159">
        <f t="shared" ref="L42" si="155">SUM(L38:L41)</f>
        <v>24015</v>
      </c>
      <c r="M42" s="160">
        <f t="shared" si="59"/>
        <v>0.3315569300437658</v>
      </c>
      <c r="N42" s="161">
        <f t="shared" ref="N42:O42" si="156">SUM(N38:N41)</f>
        <v>967280000</v>
      </c>
      <c r="O42" s="162">
        <f t="shared" si="156"/>
        <v>459912100</v>
      </c>
      <c r="P42" s="160">
        <f t="shared" si="60"/>
        <v>0.20882212536209979</v>
      </c>
      <c r="Q42" s="162">
        <f>SUM(Q38:Q41)</f>
        <v>1844070000</v>
      </c>
      <c r="R42" s="163">
        <f t="shared" si="61"/>
        <v>0.19949349615308057</v>
      </c>
      <c r="S42" s="164">
        <f t="shared" si="72"/>
        <v>3.6451036463865001</v>
      </c>
      <c r="T42" s="158">
        <f>SUM(T38:T41)</f>
        <v>2107</v>
      </c>
      <c r="U42" s="163">
        <f t="shared" si="73"/>
        <v>8.773683114719967E-2</v>
      </c>
      <c r="V42" s="165">
        <f t="shared" ref="V42:X42" si="157">SUM(V38:V41)</f>
        <v>152165000</v>
      </c>
      <c r="W42" s="165">
        <f t="shared" si="157"/>
        <v>121047947</v>
      </c>
      <c r="X42" s="165">
        <f t="shared" si="157"/>
        <v>39087800</v>
      </c>
      <c r="Y42" s="163">
        <f t="shared" si="74"/>
        <v>0.20449546873459734</v>
      </c>
      <c r="Z42" s="158">
        <f>SUM(Z38:Z41)</f>
        <v>984</v>
      </c>
      <c r="AA42" s="166">
        <f>SUM(AA38:AA41)</f>
        <v>57682456</v>
      </c>
      <c r="AB42" s="16"/>
      <c r="AC42" s="370"/>
      <c r="AD42" s="137"/>
      <c r="AE42" s="363" t="s">
        <v>3064</v>
      </c>
      <c r="AF42" s="364"/>
      <c r="AG42" s="157">
        <f>SUM(AG38:AG41)</f>
        <v>67</v>
      </c>
      <c r="AH42" s="158">
        <f t="shared" ref="AH42:AI42" si="158">SUM(AH38:AH41)</f>
        <v>0</v>
      </c>
      <c r="AI42" s="158">
        <f t="shared" si="158"/>
        <v>205469</v>
      </c>
      <c r="AJ42" s="157">
        <f>SUM(AJ38:AJ41)</f>
        <v>23</v>
      </c>
      <c r="AK42" s="158">
        <f>SUM(AK38:AK41)</f>
        <v>0</v>
      </c>
      <c r="AL42" s="159">
        <f t="shared" ref="AL42" si="159">SUM(AL38:AL41)</f>
        <v>52332</v>
      </c>
      <c r="AM42" s="160">
        <f t="shared" si="135"/>
        <v>0.25469535550374994</v>
      </c>
      <c r="AN42" s="161">
        <f t="shared" ref="AN42:AO42" si="160">SUM(AN38:AN41)</f>
        <v>3326929700</v>
      </c>
      <c r="AO42" s="162">
        <f t="shared" si="160"/>
        <v>850888060</v>
      </c>
      <c r="AP42" s="160">
        <f t="shared" si="65"/>
        <v>0.39171549283813051</v>
      </c>
      <c r="AQ42" s="162">
        <f>SUM(AQ38:AQ41)</f>
        <v>3367292000</v>
      </c>
      <c r="AR42" s="163">
        <f t="shared" si="67"/>
        <v>0.35950337959389356</v>
      </c>
      <c r="AS42" s="164">
        <f t="shared" si="137"/>
        <v>3.5976231062104045</v>
      </c>
      <c r="AT42" s="158">
        <f>SUM(AT38:AT41)</f>
        <v>4880</v>
      </c>
      <c r="AU42" s="163">
        <f t="shared" si="138"/>
        <v>9.3250783459451203E-2</v>
      </c>
      <c r="AV42" s="165">
        <f t="shared" ref="AV42:AX42" si="161">SUM(AV38:AV41)</f>
        <v>304901000</v>
      </c>
      <c r="AW42" s="165">
        <f t="shared" si="161"/>
        <v>204936515</v>
      </c>
      <c r="AX42" s="165">
        <f t="shared" si="161"/>
        <v>78507900</v>
      </c>
      <c r="AY42" s="163">
        <f t="shared" si="140"/>
        <v>0.32785882958730872</v>
      </c>
      <c r="AZ42" s="158">
        <f>SUM(AZ38:AZ41)</f>
        <v>1848</v>
      </c>
      <c r="BA42" s="166">
        <f>SUM(BA38:BA41)</f>
        <v>86563451</v>
      </c>
      <c r="BB42" s="16"/>
      <c r="BC42" s="16"/>
      <c r="BD42" s="370"/>
      <c r="BE42" s="137"/>
      <c r="BF42" s="363" t="s">
        <v>3064</v>
      </c>
      <c r="BG42" s="364"/>
      <c r="BH42" s="157">
        <f>SUM(BH38:BH41)</f>
        <v>15</v>
      </c>
      <c r="BI42" s="158">
        <f>SUM(BI38:BI41)</f>
        <v>69</v>
      </c>
      <c r="BJ42" s="158">
        <f>SUM(BJ38:BJ41)</f>
        <v>124800</v>
      </c>
      <c r="BK42" s="157">
        <f>SUM(BK38:BK41)</f>
        <v>13</v>
      </c>
      <c r="BL42" s="158">
        <f>SUM(BL38:BL41)</f>
        <v>60</v>
      </c>
      <c r="BM42" s="159">
        <f t="shared" ref="BM42" si="162">SUM(BM38:BM41)</f>
        <v>98986</v>
      </c>
      <c r="BN42" s="160">
        <f t="shared" si="69"/>
        <v>0.79315705128205127</v>
      </c>
      <c r="BO42" s="161">
        <f t="shared" ref="BO42:BP42" si="163">SUM(BO38:BO41)</f>
        <v>1985950000</v>
      </c>
      <c r="BP42" s="162">
        <f t="shared" si="163"/>
        <v>1578327100</v>
      </c>
      <c r="BQ42" s="160">
        <f t="shared" si="70"/>
        <v>0.51520811407999645</v>
      </c>
      <c r="BR42" s="162">
        <f>SUM(BR38:BR41)</f>
        <v>7237248000</v>
      </c>
      <c r="BS42" s="163">
        <f t="shared" si="71"/>
        <v>0.53236290708882716</v>
      </c>
      <c r="BT42" s="164">
        <f t="shared" si="124"/>
        <v>4.1685379181770132</v>
      </c>
      <c r="BU42" s="158">
        <f>SUM(BU38:BU41)</f>
        <v>2961</v>
      </c>
      <c r="BV42" s="163">
        <f t="shared" si="126"/>
        <v>2.9913321075707676E-2</v>
      </c>
      <c r="BW42" s="165">
        <f t="shared" ref="BW42:BY42" si="164">SUM(BW38:BW41)</f>
        <v>222068000</v>
      </c>
      <c r="BX42" s="165">
        <f t="shared" si="164"/>
        <v>130500212</v>
      </c>
      <c r="BY42" s="165">
        <f t="shared" si="164"/>
        <v>47033600</v>
      </c>
      <c r="BZ42" s="163">
        <f t="shared" si="128"/>
        <v>0.4123412108002954</v>
      </c>
      <c r="CA42" s="158">
        <f>SUM(CA38:CA41)</f>
        <v>1502</v>
      </c>
      <c r="CB42" s="166">
        <f>SUM(CB38:CB41)</f>
        <v>66798557</v>
      </c>
      <c r="CD42" s="370"/>
      <c r="CE42" s="137"/>
      <c r="CF42" s="363" t="s">
        <v>3064</v>
      </c>
      <c r="CG42" s="364"/>
      <c r="CH42" s="157">
        <f>SUM(CH38:CH41)</f>
        <v>15</v>
      </c>
      <c r="CI42" s="158">
        <f>SUM(CI38:CI41)</f>
        <v>0</v>
      </c>
      <c r="CJ42" s="306">
        <f>SUM(CJ38:CJ41)</f>
        <v>102700</v>
      </c>
      <c r="CK42" s="158">
        <f>SUM(CK38:CK41)</f>
        <v>9968</v>
      </c>
      <c r="CL42" s="163" t="str">
        <f>IFERROR(CK42/#REF!,"")</f>
        <v/>
      </c>
      <c r="CM42" s="165">
        <f t="shared" ref="CM42:CO42" si="165">SUM(CM38:CM41)</f>
        <v>795327000</v>
      </c>
      <c r="CN42" s="165">
        <f t="shared" si="165"/>
        <v>377906372</v>
      </c>
      <c r="CO42" s="165">
        <f t="shared" si="165"/>
        <v>130963200</v>
      </c>
      <c r="CP42" s="163">
        <f t="shared" si="87"/>
        <v>0.52484151550242863</v>
      </c>
      <c r="CQ42" s="158">
        <f>SUM(CQ38:CQ41)</f>
        <v>2633</v>
      </c>
      <c r="CR42" s="166">
        <f>SUM(CR38:CR41)</f>
        <v>107049523</v>
      </c>
    </row>
    <row r="43" spans="1:96" x14ac:dyDescent="0.3">
      <c r="A43" s="7"/>
      <c r="B43" s="7"/>
      <c r="C43" s="370"/>
      <c r="D43" s="137"/>
      <c r="E43" s="138" t="s">
        <v>114</v>
      </c>
      <c r="F43" s="139" t="s">
        <v>3065</v>
      </c>
      <c r="G43" s="429">
        <f>SUMIF('주간판매-26FW(CO)'!$I:$I,종합!$F43,'주간판매-26FW(CO)'!$P:$P)</f>
        <v>0</v>
      </c>
      <c r="H43" s="430">
        <f>COUNTIF('주간판매-26FW(CO)'!$I:$I,종합!$F43)</f>
        <v>0</v>
      </c>
      <c r="I43" s="430">
        <f>SUMIFS('주간판매-26FW(CO)'!$R$4:$R$5000,'주간판매-26FW(CO)'!$I$4:$I$5000,종합!$F43)</f>
        <v>0</v>
      </c>
      <c r="J43" s="429">
        <f>SUMIFS('주간판매-26FW(CO)'!$P$4:$P$5000,'주간판매-26FW(CO)'!$I$4:$I$5000,종합!$F43,'주간판매-26FW(CO)'!$V$4:$V$5000,"&gt;0")</f>
        <v>0</v>
      </c>
      <c r="K43" s="430">
        <f>COUNTIFS('주간판매-26FW(CO)'!$I$4:$I$5000,종합!$F43,'주간판매-26FW(CO)'!$V$4:$V$5000,"&gt;0")</f>
        <v>0</v>
      </c>
      <c r="L43" s="431">
        <f>SUMIFS('주간판매-26FW(CO)'!$V$4:$V$5000,'주간판매-26FW(CO)'!$I$4:$I$5000,종합!$F43)</f>
        <v>0</v>
      </c>
      <c r="M43" s="436" t="str">
        <f t="shared" ref="M43:M47" si="166">IFERROR(L43/I43,"")</f>
        <v/>
      </c>
      <c r="N43" s="432">
        <f>SUMIFS('생판재-26FW(ST)'!$AI$4:$AI$5000,'생판재-26FW(ST)'!$H$4:$H$5000,종합!$F43)</f>
        <v>0</v>
      </c>
      <c r="O43" s="432">
        <f>SUMIFS('생판재-26FW(ST)'!$AR$4:$AR$5000,'생판재-26FW(ST)'!$H$4:$H$5000,종합!$F43)</f>
        <v>0</v>
      </c>
      <c r="P43" s="436">
        <f t="shared" si="60"/>
        <v>0</v>
      </c>
      <c r="Q43" s="432">
        <f>SUMIFS('생판재-26FW(ST)'!$AQ$4:$AQ$5000,'생판재-26FW(ST)'!$H$4:$H$5000,종합!$F43)</f>
        <v>0</v>
      </c>
      <c r="R43" s="437">
        <f t="shared" si="61"/>
        <v>0</v>
      </c>
      <c r="S43" s="438" t="str">
        <f t="shared" si="72"/>
        <v/>
      </c>
      <c r="T43" s="433">
        <f>SUMIFS('생판재-26FW(ST)'!$BG$4:$BG$5000,'생판재-26FW(ST)'!$H$4:$H$5000,종합!$F43)</f>
        <v>0</v>
      </c>
      <c r="U43" s="437" t="str">
        <f t="shared" si="73"/>
        <v/>
      </c>
      <c r="V43" s="434">
        <f>SUMIFS('생판재-26FW(ST)'!$BH$4:$BH$5000,'생판재-26FW(ST)'!$H$4:$H$5000,종합!$F43)</f>
        <v>0</v>
      </c>
      <c r="W43" s="434">
        <f>SUMIFS('생판재-26FW(ST)'!$BI$4:$BI$5000,'생판재-26FW(ST)'!$H$4:$H$5000,종합!$F43)</f>
        <v>0</v>
      </c>
      <c r="X43" s="434">
        <f>SUMIFS('생판재-26FW(ST)'!$BJ$4:$BJ$5000,'생판재-26FW(ST)'!$H$4:$H$5000,종합!$F43)</f>
        <v>0</v>
      </c>
      <c r="Y43" s="437" t="str">
        <f t="shared" si="74"/>
        <v/>
      </c>
      <c r="Z43" s="433">
        <f>SUMIFS('생판재-26FW(ST)'!$BC$4:$BC$5000,'생판재-26FW(ST)'!$H$4:$H$5000,종합!$F43)</f>
        <v>0</v>
      </c>
      <c r="AA43" s="435">
        <f>SUMIFS('생판재-26FW(ST)'!$BE$4:$BE$5000,'생판재-26FW(ST)'!$H$4:$H$5000,종합!$F43)</f>
        <v>0</v>
      </c>
      <c r="AB43" s="16"/>
      <c r="AC43" s="370"/>
      <c r="AD43" s="137"/>
      <c r="AE43" s="138" t="s">
        <v>114</v>
      </c>
      <c r="AF43" s="139" t="s">
        <v>3065</v>
      </c>
      <c r="AG43" s="429">
        <f t="shared" ref="AG43:AL43" si="167">AG86+AG127</f>
        <v>0</v>
      </c>
      <c r="AH43" s="430">
        <f t="shared" si="167"/>
        <v>0</v>
      </c>
      <c r="AI43" s="430">
        <f t="shared" si="167"/>
        <v>0</v>
      </c>
      <c r="AJ43" s="429">
        <f t="shared" si="167"/>
        <v>0</v>
      </c>
      <c r="AK43" s="430">
        <f t="shared" si="167"/>
        <v>0</v>
      </c>
      <c r="AL43" s="431">
        <f t="shared" si="167"/>
        <v>0</v>
      </c>
      <c r="AM43" s="436" t="str">
        <f t="shared" ref="AM43:AM49" si="168">IFERROR(AL43/AI43,"")</f>
        <v/>
      </c>
      <c r="AN43" s="432">
        <f t="shared" ref="AN43:AO43" si="169">AN86+AN127</f>
        <v>0</v>
      </c>
      <c r="AO43" s="432">
        <f t="shared" si="169"/>
        <v>0</v>
      </c>
      <c r="AP43" s="436">
        <f t="shared" si="65"/>
        <v>0</v>
      </c>
      <c r="AQ43" s="432">
        <f>AQ86+AQ127</f>
        <v>0</v>
      </c>
      <c r="AR43" s="437">
        <f t="shared" si="67"/>
        <v>0</v>
      </c>
      <c r="AS43" s="438" t="str">
        <f t="shared" ref="AS43:AS49" si="170">IFERROR(AQ43/AO43/1.1,"")</f>
        <v/>
      </c>
      <c r="AT43" s="433">
        <f>AT86+AT127</f>
        <v>0</v>
      </c>
      <c r="AU43" s="437" t="str">
        <f t="shared" ref="AU43:AU49" si="171">IFERROR(AT43/AL43,"")</f>
        <v/>
      </c>
      <c r="AV43" s="434">
        <f t="shared" ref="AV43:AX43" si="172">AV86+AV127</f>
        <v>0</v>
      </c>
      <c r="AW43" s="434">
        <f t="shared" si="172"/>
        <v>0</v>
      </c>
      <c r="AX43" s="434">
        <f t="shared" si="172"/>
        <v>0</v>
      </c>
      <c r="AY43" s="437" t="str">
        <f t="shared" ref="AY43:AY49" si="173">IFERROR(1-(AW43/AV43),"")</f>
        <v/>
      </c>
      <c r="AZ43" s="433">
        <f t="shared" ref="AZ43:BA43" si="174">AZ86+AZ127</f>
        <v>0</v>
      </c>
      <c r="BA43" s="435">
        <f t="shared" si="174"/>
        <v>0</v>
      </c>
      <c r="BB43" s="16"/>
      <c r="BC43" s="16"/>
      <c r="BD43" s="370"/>
      <c r="BE43" s="137"/>
      <c r="BF43" s="138" t="s">
        <v>114</v>
      </c>
      <c r="BG43" s="139" t="s">
        <v>3065</v>
      </c>
      <c r="BH43" s="429">
        <f>SUMIFS('주간판매-러닝(CO)'!$P$4:$P$5000,'주간판매-러닝(CO)'!$I$4:$I$5000,종합!$BG43)</f>
        <v>0</v>
      </c>
      <c r="BI43" s="430">
        <f>COUNTIFS('주간판매-러닝(CO)'!$I$4:$I$5000,종합!$BG43,'주간판매-러닝(CO)'!$E$4:$E$5000,"가을(러닝)")+
COUNTIFS('주간판매-러닝(CO)'!$I$4:$I$5000,종합!$BG43,'주간판매-러닝(CO)'!$E$4:$E$5000,"겨울(러닝)")</f>
        <v>0</v>
      </c>
      <c r="BJ43" s="430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BK43" s="429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BL43" s="430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BM43" s="431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BN43" s="436" t="str">
        <f t="shared" ref="BN43:BN47" si="175">IFERROR(BM43/BJ43,"")</f>
        <v/>
      </c>
      <c r="BO43" s="432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BP43" s="432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BQ43" s="436">
        <f t="shared" si="70"/>
        <v>0</v>
      </c>
      <c r="BR43" s="432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BS43" s="437">
        <f t="shared" si="71"/>
        <v>0</v>
      </c>
      <c r="BT43" s="438" t="str">
        <f t="shared" si="124"/>
        <v/>
      </c>
      <c r="BU43" s="433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BV43" s="437" t="str">
        <f t="shared" si="126"/>
        <v/>
      </c>
      <c r="BW43" s="434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BX43" s="434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BY43" s="434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BZ43" s="437" t="str">
        <f t="shared" si="128"/>
        <v/>
      </c>
      <c r="CA43" s="433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CB43" s="435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  <c r="CD43" s="370"/>
      <c r="CE43" s="137"/>
      <c r="CF43" s="138" t="s">
        <v>114</v>
      </c>
      <c r="CG43" s="139" t="s">
        <v>3065</v>
      </c>
      <c r="CH43" s="43">
        <f>COUNTIFS('시점재고(~26.07.31, 생판재)'!$H$4:$H$5000,종합!$CG43)</f>
        <v>0</v>
      </c>
      <c r="CI43" s="44"/>
      <c r="CJ43" s="304">
        <f>SUMIFS('시점재고(~26.07.31, 생판재)'!$BM$4:$BM$5000,'시점재고(~26.07.31, 생판재)'!$H$4:$H$5000,종합!$CG43)</f>
        <v>0</v>
      </c>
      <c r="CK43" s="44">
        <f>SUMIFS('생판재-러닝(ST)'!$BG$4:$BG$5000,'생판재-러닝(ST)'!$H$4:$H$5000,종합!$CG43,'생판재-러닝(ST)'!$D$4:$D$5000,"&lt;&gt;가을(러닝)",'생판재-러닝(ST)'!$D$4:$D$5000,"&lt;&gt;겨울(러닝)")-(
SUMIFS('시점재고(~26.07.31, 생판재)'!$BG$4:$BG$5000,'시점재고(~26.07.31, 생판재)'!$H$4:$H$5000,종합!CG43))</f>
        <v>0</v>
      </c>
      <c r="CL43" s="48" t="str">
        <f>IFERROR(CK43/#REF!,"")</f>
        <v/>
      </c>
      <c r="CM43" s="50">
        <f>SUMIFS('생판재-러닝(ST)'!$BH$4:$BH$5000,'생판재-러닝(ST)'!$H$4:$H$5000,종합!$F43,'생판재-러닝(ST)'!$D$4:$D$5000,"&lt;&gt;가을(러닝)",'생판재-러닝(ST)'!$D$4:$D$5000,"&lt;&gt;겨울(러닝)")-(
SUMIFS('시점재고(~26.07.31, 생판재)'!$BH$4:$BH$5000,'시점재고(~26.07.31, 생판재)'!$H$4:$H$5000,종합!$F43))</f>
        <v>0</v>
      </c>
      <c r="CN43" s="50">
        <f>SUMIFS('생판재-러닝(ST)'!$BI$4:$BI$5000,'생판재-러닝(ST)'!$H$4:$H$5000,종합!$F43,'생판재-러닝(ST)'!$D$4:$D$5000,"&lt;&gt;가을(러닝)",'생판재-러닝(ST)'!$D$4:$D$5000,"&lt;&gt;겨울(러닝)")-(
SUMIFS('시점재고(~26.07.31, 생판재)'!$BI$4:$BI$5000,'시점재고(~26.07.31, 생판재)'!$H$4:$H$5000,종합!$F43))</f>
        <v>0</v>
      </c>
      <c r="CO43" s="50">
        <f>SUMIFS('생판재-러닝(ST)'!$BJ$4:$BJ$5000,'생판재-러닝(ST)'!$H$4:$H$5000,종합!$F43,'생판재-러닝(ST)'!$D$4:$D$5000,"&lt;&gt;가을(러닝)",'생판재-러닝(ST)'!$D$4:$D$5000,"&lt;&gt;겨울(러닝)")-(
SUMIFS('시점재고(~26.07.31, 생판재)'!$BJ$4:$BJ$5000,'시점재고(~26.07.31, 생판재)'!$H$4:$H$5000,종합!$F43))</f>
        <v>0</v>
      </c>
      <c r="CP43" s="48" t="str">
        <f t="shared" si="87"/>
        <v/>
      </c>
      <c r="CQ43" s="44">
        <f>SUMIFS('생판재-러닝(ST)'!$BC$4:$BC$5000,'생판재-러닝(ST)'!$H$4:$H$5000,종합!$F43,'생판재-러닝(ST)'!$D$4:$D$5000,"&lt;&gt;가을(러닝)",'생판재-러닝(ST)'!$D$4:$D$5000,"&lt;&gt;겨울(러닝)")</f>
        <v>0</v>
      </c>
      <c r="CR43" s="44">
        <f>SUMIFS('생판재-러닝(ST)'!$BE$4:$BE$5000,'생판재-러닝(ST)'!$H$4:$H$5000,종합!$F43,'생판재-러닝(ST)'!$D$4:$D$5000,"&lt;&gt;가을(러닝)",'생판재-러닝(ST)'!$D$4:$D$5000,"&lt;&gt;겨울(러닝)")</f>
        <v>0</v>
      </c>
    </row>
    <row r="44" spans="1:96" x14ac:dyDescent="0.3">
      <c r="A44" s="7"/>
      <c r="B44" s="7"/>
      <c r="C44" s="370"/>
      <c r="D44" s="137"/>
      <c r="E44" s="138" t="s">
        <v>3066</v>
      </c>
      <c r="F44" s="139" t="s">
        <v>2969</v>
      </c>
      <c r="G44" s="429">
        <f>SUMIF('주간판매-26FW(CO)'!$I:$I,종합!$F44,'주간판매-26FW(CO)'!$P:$P)</f>
        <v>5</v>
      </c>
      <c r="H44" s="430">
        <f>COUNTIF('주간판매-26FW(CO)'!$I:$I,종합!$F44)</f>
        <v>8</v>
      </c>
      <c r="I44" s="430">
        <f>SUMIFS('주간판매-26FW(CO)'!$R$4:$R$5000,'주간판매-26FW(CO)'!$I$4:$I$5000,종합!$F44)</f>
        <v>2702</v>
      </c>
      <c r="J44" s="429">
        <f>SUMIFS('주간판매-26FW(CO)'!$P$4:$P$5000,'주간판매-26FW(CO)'!$I$4:$I$5000,종합!$F44,'주간판매-26FW(CO)'!$V$4:$V$5000,"&gt;0")</f>
        <v>1</v>
      </c>
      <c r="K44" s="430">
        <f>COUNTIFS('주간판매-26FW(CO)'!$I$4:$I$5000,종합!$F44,'주간판매-26FW(CO)'!$V$4:$V$5000,"&gt;0")</f>
        <v>2</v>
      </c>
      <c r="L44" s="431">
        <f>SUMIFS('주간판매-26FW(CO)'!$V$4:$V$5000,'주간판매-26FW(CO)'!$I$4:$I$5000,종합!$F44)</f>
        <v>844</v>
      </c>
      <c r="M44" s="436">
        <f t="shared" si="166"/>
        <v>0.31236121391561805</v>
      </c>
      <c r="N44" s="432">
        <f>SUMIFS('생판재-26FW(ST)'!$AI$4:$AI$5000,'생판재-26FW(ST)'!$H$4:$H$5000,종합!$F44)</f>
        <v>39110000</v>
      </c>
      <c r="O44" s="432">
        <f>SUMIFS('생판재-26FW(ST)'!$AR$4:$AR$5000,'생판재-26FW(ST)'!$H$4:$H$5000,종합!$F44)</f>
        <v>13082000</v>
      </c>
      <c r="P44" s="436">
        <f t="shared" si="60"/>
        <v>5.9398546895960977E-3</v>
      </c>
      <c r="Q44" s="432">
        <f>SUMIFS('생판재-26FW(ST)'!$AQ$4:$AQ$5000,'생판재-26FW(ST)'!$H$4:$H$5000,종합!$F44)</f>
        <v>58236000</v>
      </c>
      <c r="R44" s="437">
        <f t="shared" si="61"/>
        <v>6.3000337524989833E-3</v>
      </c>
      <c r="S44" s="438">
        <f t="shared" si="72"/>
        <v>4.0469208211143686</v>
      </c>
      <c r="T44" s="433">
        <f>SUMIFS('생판재-26FW(ST)'!$BG$4:$BG$5000,'생판재-26FW(ST)'!$H$4:$H$5000,종합!$F44)</f>
        <v>40</v>
      </c>
      <c r="U44" s="437">
        <f t="shared" si="73"/>
        <v>4.7393364928909949E-2</v>
      </c>
      <c r="V44" s="434">
        <f>SUMIFS('생판재-26FW(ST)'!$BH$4:$BH$5000,'생판재-26FW(ST)'!$H$4:$H$5000,종합!$F44)</f>
        <v>2760000</v>
      </c>
      <c r="W44" s="434">
        <f>SUMIFS('생판재-26FW(ST)'!$BI$4:$BI$5000,'생판재-26FW(ST)'!$H$4:$H$5000,종합!$F44)</f>
        <v>1795115</v>
      </c>
      <c r="X44" s="434">
        <f>SUMIFS('생판재-26FW(ST)'!$BJ$4:$BJ$5000,'생판재-26FW(ST)'!$H$4:$H$5000,종합!$F44)</f>
        <v>620000</v>
      </c>
      <c r="Y44" s="437">
        <f t="shared" si="74"/>
        <v>0.34959601449275357</v>
      </c>
      <c r="Z44" s="433">
        <f>SUMIFS('생판재-26FW(ST)'!$BC$4:$BC$5000,'생판재-26FW(ST)'!$H$4:$H$5000,종합!$F44)</f>
        <v>34</v>
      </c>
      <c r="AA44" s="435">
        <f>SUMIFS('생판재-26FW(ST)'!$BE$4:$BE$5000,'생판재-26FW(ST)'!$H$4:$H$5000,종합!$F44)</f>
        <v>1480690</v>
      </c>
      <c r="AB44" s="16"/>
      <c r="AC44" s="370"/>
      <c r="AD44" s="137"/>
      <c r="AE44" s="138" t="s">
        <v>3066</v>
      </c>
      <c r="AF44" s="139" t="s">
        <v>2969</v>
      </c>
      <c r="AG44" s="429">
        <f t="shared" ref="AG44:AL44" si="176">AG87+AG128</f>
        <v>12</v>
      </c>
      <c r="AH44" s="430">
        <f t="shared" si="176"/>
        <v>0</v>
      </c>
      <c r="AI44" s="430">
        <f t="shared" si="176"/>
        <v>15290</v>
      </c>
      <c r="AJ44" s="429">
        <f t="shared" si="176"/>
        <v>4</v>
      </c>
      <c r="AK44" s="430">
        <f t="shared" si="176"/>
        <v>0</v>
      </c>
      <c r="AL44" s="431">
        <f t="shared" si="176"/>
        <v>4909</v>
      </c>
      <c r="AM44" s="436">
        <f t="shared" si="168"/>
        <v>0.32105951602354482</v>
      </c>
      <c r="AN44" s="432">
        <f t="shared" ref="AN44:AO44" si="177">AN87+AN128</f>
        <v>324090000</v>
      </c>
      <c r="AO44" s="432">
        <f t="shared" si="177"/>
        <v>98227900</v>
      </c>
      <c r="AP44" s="436">
        <f t="shared" si="65"/>
        <v>4.5220272874618307E-2</v>
      </c>
      <c r="AQ44" s="432">
        <f>AQ87+AQ128</f>
        <v>483531000</v>
      </c>
      <c r="AR44" s="437">
        <f t="shared" si="67"/>
        <v>5.1623390142112695E-2</v>
      </c>
      <c r="AS44" s="438">
        <f t="shared" si="170"/>
        <v>4.4750385212718218</v>
      </c>
      <c r="AT44" s="433">
        <f>AT87+AT128</f>
        <v>388</v>
      </c>
      <c r="AU44" s="437">
        <f t="shared" si="171"/>
        <v>7.9038500712976162E-2</v>
      </c>
      <c r="AV44" s="434">
        <f t="shared" ref="AV44:AX44" si="178">AV87+AV128</f>
        <v>32282000</v>
      </c>
      <c r="AW44" s="434">
        <f t="shared" si="178"/>
        <v>20435595</v>
      </c>
      <c r="AX44" s="434">
        <f t="shared" si="178"/>
        <v>7153700</v>
      </c>
      <c r="AY44" s="437">
        <f t="shared" si="173"/>
        <v>0.36696626603060534</v>
      </c>
      <c r="AZ44" s="433">
        <f t="shared" ref="AZ44:BA44" si="179">AZ87+AZ128</f>
        <v>144</v>
      </c>
      <c r="BA44" s="435">
        <f t="shared" si="179"/>
        <v>6920757</v>
      </c>
      <c r="BB44" s="16"/>
      <c r="BC44" s="16"/>
      <c r="BD44" s="370"/>
      <c r="BE44" s="137"/>
      <c r="BF44" s="138" t="s">
        <v>3066</v>
      </c>
      <c r="BG44" s="139" t="s">
        <v>2969</v>
      </c>
      <c r="BH44" s="429">
        <f>SUMIFS('주간판매-러닝(CO)'!$P$4:$P$5000,'주간판매-러닝(CO)'!$I$4:$I$5000,종합!$BG44)</f>
        <v>0</v>
      </c>
      <c r="BI44" s="430">
        <f>COUNTIFS('주간판매-러닝(CO)'!$I$4:$I$5000,종합!$BG44,'주간판매-러닝(CO)'!$E$4:$E$5000,"가을(러닝)")+
COUNTIFS('주간판매-러닝(CO)'!$I$4:$I$5000,종합!$BG44,'주간판매-러닝(CO)'!$E$4:$E$5000,"겨울(러닝)")</f>
        <v>0</v>
      </c>
      <c r="BJ44" s="430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BK44" s="429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BL44" s="430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BM44" s="431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BN44" s="436" t="str">
        <f t="shared" si="175"/>
        <v/>
      </c>
      <c r="BO44" s="432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BP44" s="432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BQ44" s="436">
        <f t="shared" si="70"/>
        <v>0</v>
      </c>
      <c r="BR44" s="432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BS44" s="437">
        <f t="shared" si="71"/>
        <v>0</v>
      </c>
      <c r="BT44" s="438" t="str">
        <f t="shared" si="124"/>
        <v/>
      </c>
      <c r="BU44" s="433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BV44" s="437" t="str">
        <f t="shared" si="126"/>
        <v/>
      </c>
      <c r="BW44" s="434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BX44" s="434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BY44" s="434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BZ44" s="437" t="str">
        <f t="shared" si="128"/>
        <v/>
      </c>
      <c r="CA44" s="433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CB44" s="435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  <c r="CD44" s="370"/>
      <c r="CE44" s="137"/>
      <c r="CF44" s="138" t="s">
        <v>3066</v>
      </c>
      <c r="CG44" s="139" t="s">
        <v>2969</v>
      </c>
      <c r="CH44" s="43">
        <f>COUNTIFS('시점재고(~26.07.31, 생판재)'!$H$4:$H$5000,종합!$CG44)</f>
        <v>0</v>
      </c>
      <c r="CI44" s="44"/>
      <c r="CJ44" s="304">
        <f>SUMIFS('시점재고(~26.07.31, 생판재)'!$BM$4:$BM$5000,'시점재고(~26.07.31, 생판재)'!$H$4:$H$5000,종합!$CG44)</f>
        <v>0</v>
      </c>
      <c r="CK44" s="44">
        <f>SUMIFS('생판재-러닝(ST)'!$BG$4:$BG$5000,'생판재-러닝(ST)'!$H$4:$H$5000,종합!$CG44,'생판재-러닝(ST)'!$D$4:$D$5000,"&lt;&gt;가을(러닝)",'생판재-러닝(ST)'!$D$4:$D$5000,"&lt;&gt;겨울(러닝)")-(
SUMIFS('시점재고(~26.07.31, 생판재)'!$BG$4:$BG$5000,'시점재고(~26.07.31, 생판재)'!$H$4:$H$5000,종합!CG44))</f>
        <v>0</v>
      </c>
      <c r="CL44" s="48" t="str">
        <f>IFERROR(CK44/#REF!,"")</f>
        <v/>
      </c>
      <c r="CM44" s="50">
        <f>SUMIFS('생판재-러닝(ST)'!$BH$4:$BH$5000,'생판재-러닝(ST)'!$H$4:$H$5000,종합!$F44,'생판재-러닝(ST)'!$D$4:$D$5000,"&lt;&gt;가을(러닝)",'생판재-러닝(ST)'!$D$4:$D$5000,"&lt;&gt;겨울(러닝)")-(
SUMIFS('시점재고(~26.07.31, 생판재)'!$BH$4:$BH$5000,'시점재고(~26.07.31, 생판재)'!$H$4:$H$5000,종합!$F44))</f>
        <v>0</v>
      </c>
      <c r="CN44" s="50">
        <f>SUMIFS('생판재-러닝(ST)'!$BI$4:$BI$5000,'생판재-러닝(ST)'!$H$4:$H$5000,종합!$F44,'생판재-러닝(ST)'!$D$4:$D$5000,"&lt;&gt;가을(러닝)",'생판재-러닝(ST)'!$D$4:$D$5000,"&lt;&gt;겨울(러닝)")-(
SUMIFS('시점재고(~26.07.31, 생판재)'!$BI$4:$BI$5000,'시점재고(~26.07.31, 생판재)'!$H$4:$H$5000,종합!$F44))</f>
        <v>0</v>
      </c>
      <c r="CO44" s="50">
        <f>SUMIFS('생판재-러닝(ST)'!$BJ$4:$BJ$5000,'생판재-러닝(ST)'!$H$4:$H$5000,종합!$F44,'생판재-러닝(ST)'!$D$4:$D$5000,"&lt;&gt;가을(러닝)",'생판재-러닝(ST)'!$D$4:$D$5000,"&lt;&gt;겨울(러닝)")-(
SUMIFS('시점재고(~26.07.31, 생판재)'!$BJ$4:$BJ$5000,'시점재고(~26.07.31, 생판재)'!$H$4:$H$5000,종합!$F44))</f>
        <v>0</v>
      </c>
      <c r="CP44" s="48" t="str">
        <f t="shared" si="87"/>
        <v/>
      </c>
      <c r="CQ44" s="44">
        <f>SUMIFS('생판재-러닝(ST)'!$BC$4:$BC$5000,'생판재-러닝(ST)'!$H$4:$H$5000,종합!$F44,'생판재-러닝(ST)'!$D$4:$D$5000,"&lt;&gt;가을(러닝)",'생판재-러닝(ST)'!$D$4:$D$5000,"&lt;&gt;겨울(러닝)")</f>
        <v>0</v>
      </c>
      <c r="CR44" s="44">
        <f>SUMIFS('생판재-러닝(ST)'!$BE$4:$BE$5000,'생판재-러닝(ST)'!$H$4:$H$5000,종합!$F44,'생판재-러닝(ST)'!$D$4:$D$5000,"&lt;&gt;가을(러닝)",'생판재-러닝(ST)'!$D$4:$D$5000,"&lt;&gt;겨울(러닝)")</f>
        <v>0</v>
      </c>
    </row>
    <row r="45" spans="1:96" x14ac:dyDescent="0.3">
      <c r="A45" s="7"/>
      <c r="B45" s="7"/>
      <c r="C45" s="370"/>
      <c r="D45" s="137"/>
      <c r="E45" s="138" t="s">
        <v>3067</v>
      </c>
      <c r="F45" s="139" t="s">
        <v>2967</v>
      </c>
      <c r="G45" s="429">
        <f>SUMIF('주간판매-26FW(CO)'!$I:$I,종합!$F45,'주간판매-26FW(CO)'!$P:$P)</f>
        <v>13</v>
      </c>
      <c r="H45" s="430">
        <f>COUNTIF('주간판매-26FW(CO)'!$I:$I,종합!$F45)</f>
        <v>31</v>
      </c>
      <c r="I45" s="430">
        <f>SUMIFS('주간판매-26FW(CO)'!$R$4:$R$5000,'주간판매-26FW(CO)'!$I$4:$I$5000,종합!$F45)</f>
        <v>16202</v>
      </c>
      <c r="J45" s="429">
        <f>SUMIFS('주간판매-26FW(CO)'!$P$4:$P$5000,'주간판매-26FW(CO)'!$I$4:$I$5000,종합!$F45,'주간판매-26FW(CO)'!$V$4:$V$5000,"&gt;0")</f>
        <v>7</v>
      </c>
      <c r="K45" s="430">
        <f>COUNTIFS('주간판매-26FW(CO)'!$I$4:$I$5000,종합!$F45,'주간판매-26FW(CO)'!$V$4:$V$5000,"&gt;0")</f>
        <v>18</v>
      </c>
      <c r="L45" s="431">
        <f>SUMIFS('주간판매-26FW(CO)'!$V$4:$V$5000,'주간판매-26FW(CO)'!$I$4:$I$5000,종합!$F45)</f>
        <v>12026</v>
      </c>
      <c r="M45" s="436">
        <f t="shared" si="166"/>
        <v>0.74225404271077644</v>
      </c>
      <c r="N45" s="432">
        <f>SUMIFS('생판재-26FW(ST)'!$AI$4:$AI$5000,'생판재-26FW(ST)'!$H$4:$H$5000,종합!$F45)</f>
        <v>258080000</v>
      </c>
      <c r="O45" s="432">
        <f>SUMIFS('생판재-26FW(ST)'!$AR$4:$AR$5000,'생판재-26FW(ST)'!$H$4:$H$5000,종합!$F45)</f>
        <v>194826300</v>
      </c>
      <c r="P45" s="436">
        <f t="shared" si="60"/>
        <v>8.8460473300080736E-2</v>
      </c>
      <c r="Q45" s="432">
        <f>SUMIFS('생판재-26FW(ST)'!$AQ$4:$AQ$5000,'생판재-26FW(ST)'!$H$4:$H$5000,종합!$F45)</f>
        <v>765928000</v>
      </c>
      <c r="R45" s="437">
        <f t="shared" si="61"/>
        <v>8.285892320873757E-2</v>
      </c>
      <c r="S45" s="438">
        <f t="shared" si="72"/>
        <v>3.5739434656315998</v>
      </c>
      <c r="T45" s="433">
        <f>SUMIFS('생판재-26FW(ST)'!$BG$4:$BG$5000,'생판재-26FW(ST)'!$H$4:$H$5000,종합!$F45)</f>
        <v>599</v>
      </c>
      <c r="U45" s="437">
        <f t="shared" si="73"/>
        <v>4.9808747713287874E-2</v>
      </c>
      <c r="V45" s="434">
        <f>SUMIFS('생판재-26FW(ST)'!$BH$4:$BH$5000,'생판재-26FW(ST)'!$H$4:$H$5000,종합!$F45)</f>
        <v>36196000</v>
      </c>
      <c r="W45" s="434">
        <f>SUMIFS('생판재-26FW(ST)'!$BI$4:$BI$5000,'생판재-26FW(ST)'!$H$4:$H$5000,종합!$F45)</f>
        <v>28796954</v>
      </c>
      <c r="X45" s="434">
        <f>SUMIFS('생판재-26FW(ST)'!$BJ$4:$BJ$5000,'생판재-26FW(ST)'!$H$4:$H$5000,종합!$F45)</f>
        <v>9518200</v>
      </c>
      <c r="Y45" s="437">
        <f t="shared" si="74"/>
        <v>0.20441612332854464</v>
      </c>
      <c r="Z45" s="433">
        <f>SUMIFS('생판재-26FW(ST)'!$BC$4:$BC$5000,'생판재-26FW(ST)'!$H$4:$H$5000,종합!$F45)</f>
        <v>354</v>
      </c>
      <c r="AA45" s="435">
        <f>SUMIFS('생판재-26FW(ST)'!$BE$4:$BE$5000,'생판재-26FW(ST)'!$H$4:$H$5000,종합!$F45)</f>
        <v>16979824</v>
      </c>
      <c r="AB45" s="16"/>
      <c r="AC45" s="370"/>
      <c r="AD45" s="137"/>
      <c r="AE45" s="138" t="s">
        <v>3067</v>
      </c>
      <c r="AF45" s="139" t="s">
        <v>2967</v>
      </c>
      <c r="AG45" s="429">
        <f t="shared" ref="AG45:AL45" si="180">AG88+AG129</f>
        <v>24</v>
      </c>
      <c r="AH45" s="430">
        <f t="shared" si="180"/>
        <v>0</v>
      </c>
      <c r="AI45" s="430">
        <f t="shared" si="180"/>
        <v>52741</v>
      </c>
      <c r="AJ45" s="429">
        <f t="shared" si="180"/>
        <v>8</v>
      </c>
      <c r="AK45" s="430">
        <f t="shared" si="180"/>
        <v>0</v>
      </c>
      <c r="AL45" s="431">
        <f t="shared" si="180"/>
        <v>19295</v>
      </c>
      <c r="AM45" s="436">
        <f t="shared" si="168"/>
        <v>0.36584440947270624</v>
      </c>
      <c r="AN45" s="432">
        <f t="shared" ref="AN45:AO45" si="181">AN88+AN129</f>
        <v>683841400</v>
      </c>
      <c r="AO45" s="432">
        <f t="shared" si="181"/>
        <v>195557400</v>
      </c>
      <c r="AP45" s="436">
        <f t="shared" si="65"/>
        <v>9.0026957622537818E-2</v>
      </c>
      <c r="AQ45" s="432">
        <f>AQ88+AQ129</f>
        <v>1106706000</v>
      </c>
      <c r="AR45" s="437">
        <f t="shared" si="67"/>
        <v>0.11815564174916805</v>
      </c>
      <c r="AS45" s="438">
        <f t="shared" si="170"/>
        <v>5.1447624259494331</v>
      </c>
      <c r="AT45" s="433">
        <f>AT88+AT129</f>
        <v>1975</v>
      </c>
      <c r="AU45" s="437">
        <f t="shared" si="171"/>
        <v>0.10235812386628661</v>
      </c>
      <c r="AV45" s="434">
        <f t="shared" ref="AV45:AX45" si="182">AV88+AV129</f>
        <v>109200000</v>
      </c>
      <c r="AW45" s="434">
        <f t="shared" si="182"/>
        <v>61237063</v>
      </c>
      <c r="AX45" s="434">
        <f t="shared" si="182"/>
        <v>17737800</v>
      </c>
      <c r="AY45" s="437">
        <f t="shared" si="173"/>
        <v>0.4392210347985348</v>
      </c>
      <c r="AZ45" s="433">
        <f t="shared" ref="AZ45:BA45" si="183">AZ88+AZ129</f>
        <v>561</v>
      </c>
      <c r="BA45" s="435">
        <f t="shared" si="183"/>
        <v>18824825</v>
      </c>
      <c r="BB45" s="16"/>
      <c r="BC45" s="16"/>
      <c r="BD45" s="370"/>
      <c r="BE45" s="137"/>
      <c r="BF45" s="138" t="s">
        <v>3067</v>
      </c>
      <c r="BG45" s="139" t="s">
        <v>2967</v>
      </c>
      <c r="BH45" s="429">
        <f>SUMIFS('주간판매-러닝(CO)'!$P$4:$P$5000,'주간판매-러닝(CO)'!$I$4:$I$5000,종합!$BG45)</f>
        <v>1</v>
      </c>
      <c r="BI45" s="430">
        <f>COUNTIFS('주간판매-러닝(CO)'!$I$4:$I$5000,종합!$BG45,'주간판매-러닝(CO)'!$E$4:$E$5000,"가을(러닝)")+
COUNTIFS('주간판매-러닝(CO)'!$I$4:$I$5000,종합!$BG45,'주간판매-러닝(CO)'!$E$4:$E$5000,"겨울(러닝)")</f>
        <v>3</v>
      </c>
      <c r="BJ45" s="430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BK45" s="429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1</v>
      </c>
      <c r="BL45" s="430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BM45" s="431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BN45" s="436">
        <f t="shared" si="175"/>
        <v>1.0547560975609755</v>
      </c>
      <c r="BO45" s="432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BP45" s="432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BQ45" s="436">
        <f t="shared" si="70"/>
        <v>3.5347272395593522E-2</v>
      </c>
      <c r="BR45" s="432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423801000</v>
      </c>
      <c r="BS45" s="437">
        <f t="shared" si="71"/>
        <v>3.1174271268188135E-2</v>
      </c>
      <c r="BT45" s="438">
        <f t="shared" si="124"/>
        <v>3.5579436537902991</v>
      </c>
      <c r="BU45" s="433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104</v>
      </c>
      <c r="BV45" s="437">
        <f t="shared" si="126"/>
        <v>1.2024511504220141E-2</v>
      </c>
      <c r="BW45" s="434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5096000</v>
      </c>
      <c r="BX45" s="434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3764800</v>
      </c>
      <c r="BY45" s="434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1302080</v>
      </c>
      <c r="BZ45" s="437">
        <f t="shared" si="128"/>
        <v>0.26122448979591839</v>
      </c>
      <c r="CA45" s="433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58</v>
      </c>
      <c r="CB45" s="435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2175000</v>
      </c>
      <c r="CD45" s="370"/>
      <c r="CE45" s="137"/>
      <c r="CF45" s="138" t="s">
        <v>3067</v>
      </c>
      <c r="CG45" s="139" t="s">
        <v>2967</v>
      </c>
      <c r="CH45" s="43">
        <f>COUNTIFS('시점재고(~26.07.31, 생판재)'!$H$4:$H$5000,종합!$CG45)</f>
        <v>1</v>
      </c>
      <c r="CI45" s="44"/>
      <c r="CJ45" s="304">
        <f>SUMIFS('시점재고(~26.07.31, 생판재)'!$BM$4:$BM$5000,'시점재고(~26.07.31, 생판재)'!$H$4:$H$5000,종합!$CG45)</f>
        <v>7970</v>
      </c>
      <c r="CK45" s="44">
        <f>SUMIFS('생판재-러닝(ST)'!$BG$4:$BG$5000,'생판재-러닝(ST)'!$H$4:$H$5000,종합!$CG45,'생판재-러닝(ST)'!$D$4:$D$5000,"&lt;&gt;가을(러닝)",'생판재-러닝(ST)'!$D$4:$D$5000,"&lt;&gt;겨울(러닝)")-(
SUMIFS('시점재고(~26.07.31, 생판재)'!$BG$4:$BG$5000,'시점재고(~26.07.31, 생판재)'!$H$4:$H$5000,종합!CG45))</f>
        <v>897</v>
      </c>
      <c r="CL45" s="48" t="str">
        <f>IFERROR(CK45/#REF!,"")</f>
        <v/>
      </c>
      <c r="CM45" s="50">
        <f>SUMIFS('생판재-러닝(ST)'!$BH$4:$BH$5000,'생판재-러닝(ST)'!$H$4:$H$5000,종합!$F45,'생판재-러닝(ST)'!$D$4:$D$5000,"&lt;&gt;가을(러닝)",'생판재-러닝(ST)'!$D$4:$D$5000,"&lt;&gt;겨울(러닝)")-(
SUMIFS('시점재고(~26.07.31, 생판재)'!$BH$4:$BH$5000,'시점재고(~26.07.31, 생판재)'!$H$4:$H$5000,종합!$F45))</f>
        <v>43953000</v>
      </c>
      <c r="CN45" s="50">
        <f>SUMIFS('생판재-러닝(ST)'!$BI$4:$BI$5000,'생판재-러닝(ST)'!$H$4:$H$5000,종합!$F45,'생판재-러닝(ST)'!$D$4:$D$5000,"&lt;&gt;가을(러닝)",'생판재-러닝(ST)'!$D$4:$D$5000,"&lt;&gt;겨울(러닝)")-(
SUMIFS('시점재고(~26.07.31, 생판재)'!$BI$4:$BI$5000,'시점재고(~26.07.31, 생판재)'!$H$4:$H$5000,종합!$F45))</f>
        <v>27902765</v>
      </c>
      <c r="CO45" s="50">
        <f>SUMIFS('생판재-러닝(ST)'!$BJ$4:$BJ$5000,'생판재-러닝(ST)'!$H$4:$H$5000,종합!$F45,'생판재-러닝(ST)'!$D$4:$D$5000,"&lt;&gt;가을(러닝)",'생판재-러닝(ST)'!$D$4:$D$5000,"&lt;&gt;겨울(러닝)")-(
SUMIFS('시점재고(~26.07.31, 생판재)'!$BJ$4:$BJ$5000,'시점재고(~26.07.31, 생판재)'!$H$4:$H$5000,종합!$F45))</f>
        <v>9867000</v>
      </c>
      <c r="CP45" s="48">
        <f t="shared" si="87"/>
        <v>0.36516813414328941</v>
      </c>
      <c r="CQ45" s="44">
        <f>SUMIFS('생판재-러닝(ST)'!$BC$4:$BC$5000,'생판재-러닝(ST)'!$H$4:$H$5000,종합!$F45,'생판재-러닝(ST)'!$D$4:$D$5000,"&lt;&gt;가을(러닝)",'생판재-러닝(ST)'!$D$4:$D$5000,"&lt;&gt;겨울(러닝)")</f>
        <v>250</v>
      </c>
      <c r="CR45" s="136">
        <f>SUMIFS('생판재-러닝(ST)'!$BE$4:$BE$5000,'생판재-러닝(ST)'!$H$4:$H$5000,종합!$F45,'생판재-러닝(ST)'!$D$4:$D$5000,"&lt;&gt;가을(러닝)",'생판재-러닝(ST)'!$D$4:$D$5000,"&lt;&gt;겨울(러닝)")</f>
        <v>7940477</v>
      </c>
    </row>
    <row r="46" spans="1:96" x14ac:dyDescent="0.3">
      <c r="A46" s="7"/>
      <c r="B46" s="7"/>
      <c r="C46" s="370"/>
      <c r="D46" s="137" t="s">
        <v>3059</v>
      </c>
      <c r="E46" s="138" t="s">
        <v>3068</v>
      </c>
      <c r="F46" s="139" t="s">
        <v>2964</v>
      </c>
      <c r="G46" s="429">
        <f>SUMIF('주간판매-26FW(CO)'!$I:$I,종합!$F46,'주간판매-26FW(CO)'!$P:$P)</f>
        <v>6</v>
      </c>
      <c r="H46" s="430">
        <f>COUNTIF('주간판매-26FW(CO)'!$I:$I,종합!$F46)</f>
        <v>16</v>
      </c>
      <c r="I46" s="430">
        <f>SUMIFS('주간판매-26FW(CO)'!$R$4:$R$5000,'주간판매-26FW(CO)'!$I$4:$I$5000,종합!$F46)</f>
        <v>11800</v>
      </c>
      <c r="J46" s="429">
        <f>SUMIFS('주간판매-26FW(CO)'!$P$4:$P$5000,'주간판매-26FW(CO)'!$I$4:$I$5000,종합!$F46,'주간판매-26FW(CO)'!$V$4:$V$5000,"&gt;0")</f>
        <v>2</v>
      </c>
      <c r="K46" s="430">
        <f>COUNTIFS('주간판매-26FW(CO)'!$I$4:$I$5000,종합!$F46,'주간판매-26FW(CO)'!$V$4:$V$5000,"&gt;0")</f>
        <v>4</v>
      </c>
      <c r="L46" s="431">
        <f>SUMIFS('주간판매-26FW(CO)'!$V$4:$V$5000,'주간판매-26FW(CO)'!$I$4:$I$5000,종합!$F46)</f>
        <v>1690</v>
      </c>
      <c r="M46" s="436">
        <f t="shared" si="166"/>
        <v>0.14322033898305084</v>
      </c>
      <c r="N46" s="432">
        <f>SUMIFS('생판재-26FW(ST)'!$AI$4:$AI$5000,'생판재-26FW(ST)'!$H$4:$H$5000,종합!$F46)</f>
        <v>194890400</v>
      </c>
      <c r="O46" s="432">
        <f>SUMIFS('생판재-26FW(ST)'!$AR$4:$AR$5000,'생판재-26FW(ST)'!$H$4:$H$5000,종합!$F46)</f>
        <v>35334300</v>
      </c>
      <c r="P46" s="436">
        <f t="shared" si="60"/>
        <v>1.6043464879880402E-2</v>
      </c>
      <c r="Q46" s="432">
        <f>SUMIFS('생판재-26FW(ST)'!$AQ$4:$AQ$5000,'생판재-26FW(ST)'!$H$4:$H$5000,종합!$F46)</f>
        <v>122376000</v>
      </c>
      <c r="R46" s="437">
        <f t="shared" si="61"/>
        <v>1.3238768639601202E-2</v>
      </c>
      <c r="S46" s="438">
        <f t="shared" si="72"/>
        <v>3.1485244957706557</v>
      </c>
      <c r="T46" s="433">
        <f>SUMIFS('생판재-26FW(ST)'!$BG$4:$BG$5000,'생판재-26FW(ST)'!$H$4:$H$5000,종합!$F46)</f>
        <v>8</v>
      </c>
      <c r="U46" s="437">
        <f t="shared" si="73"/>
        <v>4.7337278106508876E-3</v>
      </c>
      <c r="V46" s="434">
        <f>SUMIFS('생판재-26FW(ST)'!$BH$4:$BH$5000,'생판재-26FW(ST)'!$H$4:$H$5000,종합!$F46)</f>
        <v>552000</v>
      </c>
      <c r="W46" s="434">
        <f>SUMIFS('생판재-26FW(ST)'!$BI$4:$BI$5000,'생판재-26FW(ST)'!$H$4:$H$5000,종합!$F46)</f>
        <v>434200</v>
      </c>
      <c r="X46" s="434">
        <f>SUMIFS('생판재-26FW(ST)'!$BJ$4:$BJ$5000,'생판재-26FW(ST)'!$H$4:$H$5000,종합!$F46)</f>
        <v>156800</v>
      </c>
      <c r="Y46" s="437">
        <f t="shared" si="74"/>
        <v>0.21340579710144925</v>
      </c>
      <c r="Z46" s="433">
        <f>SUMIFS('생판재-26FW(ST)'!$BC$4:$BC$5000,'생판재-26FW(ST)'!$H$4:$H$5000,종합!$F46)</f>
        <v>3</v>
      </c>
      <c r="AA46" s="435">
        <f>SUMIFS('생판재-26FW(ST)'!$BE$4:$BE$5000,'생판재-26FW(ST)'!$H$4:$H$5000,종합!$F46)</f>
        <v>159600</v>
      </c>
      <c r="AB46" s="16"/>
      <c r="AC46" s="370"/>
      <c r="AD46" s="137" t="s">
        <v>3059</v>
      </c>
      <c r="AE46" s="138" t="s">
        <v>3068</v>
      </c>
      <c r="AF46" s="139" t="s">
        <v>2964</v>
      </c>
      <c r="AG46" s="429">
        <f t="shared" ref="AG46:AL46" si="184">AG89+AG130</f>
        <v>8</v>
      </c>
      <c r="AH46" s="430">
        <f t="shared" si="184"/>
        <v>0</v>
      </c>
      <c r="AI46" s="430">
        <f t="shared" si="184"/>
        <v>10635</v>
      </c>
      <c r="AJ46" s="429">
        <f t="shared" si="184"/>
        <v>1</v>
      </c>
      <c r="AK46" s="430">
        <f t="shared" si="184"/>
        <v>0</v>
      </c>
      <c r="AL46" s="431">
        <f t="shared" si="184"/>
        <v>1894</v>
      </c>
      <c r="AM46" s="436">
        <f t="shared" si="168"/>
        <v>0.17809120827456512</v>
      </c>
      <c r="AN46" s="432">
        <f t="shared" ref="AN46:AO46" si="185">AN89+AN130</f>
        <v>190298000</v>
      </c>
      <c r="AO46" s="432">
        <f t="shared" si="185"/>
        <v>31440400</v>
      </c>
      <c r="AP46" s="436">
        <f t="shared" si="65"/>
        <v>1.447392713564221E-2</v>
      </c>
      <c r="AQ46" s="432">
        <f>AQ89+AQ130</f>
        <v>117428000</v>
      </c>
      <c r="AR46" s="437">
        <f t="shared" si="67"/>
        <v>1.2537006846733735E-2</v>
      </c>
      <c r="AS46" s="438">
        <f t="shared" si="170"/>
        <v>3.3953997809419492</v>
      </c>
      <c r="AT46" s="433">
        <f>AT89+AT130</f>
        <v>0</v>
      </c>
      <c r="AU46" s="437">
        <f t="shared" si="171"/>
        <v>0</v>
      </c>
      <c r="AV46" s="434">
        <f t="shared" ref="AV46:AX46" si="186">AV89+AV130</f>
        <v>0</v>
      </c>
      <c r="AW46" s="434">
        <f t="shared" si="186"/>
        <v>0</v>
      </c>
      <c r="AX46" s="434">
        <f t="shared" si="186"/>
        <v>0</v>
      </c>
      <c r="AY46" s="437" t="str">
        <f t="shared" si="173"/>
        <v/>
      </c>
      <c r="AZ46" s="433">
        <f t="shared" ref="AZ46:BA46" si="187">AZ89+AZ130</f>
        <v>0</v>
      </c>
      <c r="BA46" s="435">
        <f t="shared" si="187"/>
        <v>0</v>
      </c>
      <c r="BB46" s="16"/>
      <c r="BC46" s="16"/>
      <c r="BD46" s="370"/>
      <c r="BE46" s="137" t="s">
        <v>3059</v>
      </c>
      <c r="BF46" s="138" t="s">
        <v>3068</v>
      </c>
      <c r="BG46" s="139" t="s">
        <v>2964</v>
      </c>
      <c r="BH46" s="429">
        <f>SUMIFS('주간판매-러닝(CO)'!$P$4:$P$5000,'주간판매-러닝(CO)'!$I$4:$I$5000,종합!$BG46)</f>
        <v>0</v>
      </c>
      <c r="BI46" s="430">
        <f>COUNTIFS('주간판매-러닝(CO)'!$I$4:$I$5000,종합!$BG46,'주간판매-러닝(CO)'!$E$4:$E$5000,"가을(러닝)")+
COUNTIFS('주간판매-러닝(CO)'!$I$4:$I$5000,종합!$BG46,'주간판매-러닝(CO)'!$E$4:$E$5000,"겨울(러닝)")</f>
        <v>0</v>
      </c>
      <c r="BJ46" s="430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BK46" s="429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BL46" s="430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BM46" s="431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BN46" s="436" t="str">
        <f t="shared" si="175"/>
        <v/>
      </c>
      <c r="BO46" s="432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BP46" s="432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BQ46" s="436">
        <f t="shared" si="70"/>
        <v>0</v>
      </c>
      <c r="BR46" s="432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BS46" s="437">
        <f t="shared" si="71"/>
        <v>0</v>
      </c>
      <c r="BT46" s="438" t="str">
        <f t="shared" si="124"/>
        <v/>
      </c>
      <c r="BU46" s="433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BV46" s="437" t="str">
        <f t="shared" si="126"/>
        <v/>
      </c>
      <c r="BW46" s="434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BX46" s="434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BY46" s="434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BZ46" s="437" t="str">
        <f t="shared" si="128"/>
        <v/>
      </c>
      <c r="CA46" s="433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CB46" s="435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  <c r="CD46" s="370"/>
      <c r="CE46" s="137" t="s">
        <v>3059</v>
      </c>
      <c r="CF46" s="138" t="s">
        <v>3068</v>
      </c>
      <c r="CG46" s="139" t="s">
        <v>2964</v>
      </c>
      <c r="CH46" s="43">
        <f>COUNTIFS('시점재고(~26.07.31, 생판재)'!$H$4:$H$5000,종합!$CG46)</f>
        <v>0</v>
      </c>
      <c r="CI46" s="44"/>
      <c r="CJ46" s="304">
        <f>SUMIFS('시점재고(~26.07.31, 생판재)'!$BM$4:$BM$5000,'시점재고(~26.07.31, 생판재)'!$H$4:$H$5000,종합!$CG46)</f>
        <v>0</v>
      </c>
      <c r="CK46" s="44">
        <f>SUMIFS('생판재-러닝(ST)'!$BG$4:$BG$5000,'생판재-러닝(ST)'!$H$4:$H$5000,종합!$CG46,'생판재-러닝(ST)'!$D$4:$D$5000,"&lt;&gt;가을(러닝)",'생판재-러닝(ST)'!$D$4:$D$5000,"&lt;&gt;겨울(러닝)")-(
SUMIFS('시점재고(~26.07.31, 생판재)'!$BG$4:$BG$5000,'시점재고(~26.07.31, 생판재)'!$H$4:$H$5000,종합!CG46))</f>
        <v>0</v>
      </c>
      <c r="CL46" s="48" t="str">
        <f>IFERROR(CK46/#REF!,"")</f>
        <v/>
      </c>
      <c r="CM46" s="50">
        <f>SUMIFS('생판재-러닝(ST)'!$BH$4:$BH$5000,'생판재-러닝(ST)'!$H$4:$H$5000,종합!$F46,'생판재-러닝(ST)'!$D$4:$D$5000,"&lt;&gt;가을(러닝)",'생판재-러닝(ST)'!$D$4:$D$5000,"&lt;&gt;겨울(러닝)")-(
SUMIFS('시점재고(~26.07.31, 생판재)'!$BH$4:$BH$5000,'시점재고(~26.07.31, 생판재)'!$H$4:$H$5000,종합!$F46))</f>
        <v>0</v>
      </c>
      <c r="CN46" s="50">
        <f>SUMIFS('생판재-러닝(ST)'!$BI$4:$BI$5000,'생판재-러닝(ST)'!$H$4:$H$5000,종합!$F46,'생판재-러닝(ST)'!$D$4:$D$5000,"&lt;&gt;가을(러닝)",'생판재-러닝(ST)'!$D$4:$D$5000,"&lt;&gt;겨울(러닝)")-(
SUMIFS('시점재고(~26.07.31, 생판재)'!$BI$4:$BI$5000,'시점재고(~26.07.31, 생판재)'!$H$4:$H$5000,종합!$F46))</f>
        <v>0</v>
      </c>
      <c r="CO46" s="50">
        <f>SUMIFS('생판재-러닝(ST)'!$BJ$4:$BJ$5000,'생판재-러닝(ST)'!$H$4:$H$5000,종합!$F46,'생판재-러닝(ST)'!$D$4:$D$5000,"&lt;&gt;가을(러닝)",'생판재-러닝(ST)'!$D$4:$D$5000,"&lt;&gt;겨울(러닝)")-(
SUMIFS('시점재고(~26.07.31, 생판재)'!$BJ$4:$BJ$5000,'시점재고(~26.07.31, 생판재)'!$H$4:$H$5000,종합!$F46))</f>
        <v>0</v>
      </c>
      <c r="CP46" s="48" t="str">
        <f t="shared" si="87"/>
        <v/>
      </c>
      <c r="CQ46" s="44">
        <f>SUMIFS('생판재-러닝(ST)'!$BC$4:$BC$5000,'생판재-러닝(ST)'!$H$4:$H$5000,종합!$F46,'생판재-러닝(ST)'!$D$4:$D$5000,"&lt;&gt;가을(러닝)",'생판재-러닝(ST)'!$D$4:$D$5000,"&lt;&gt;겨울(러닝)")</f>
        <v>0</v>
      </c>
      <c r="CR46" s="44">
        <f>SUMIFS('생판재-러닝(ST)'!$BE$4:$BE$5000,'생판재-러닝(ST)'!$H$4:$H$5000,종합!$F46,'생판재-러닝(ST)'!$D$4:$D$5000,"&lt;&gt;가을(러닝)",'생판재-러닝(ST)'!$D$4:$D$5000,"&lt;&gt;겨울(러닝)")</f>
        <v>0</v>
      </c>
    </row>
    <row r="47" spans="1:96" x14ac:dyDescent="0.3">
      <c r="A47" s="7"/>
      <c r="B47" s="7"/>
      <c r="C47" s="370"/>
      <c r="D47" s="137" t="s">
        <v>3059</v>
      </c>
      <c r="E47" s="138" t="s">
        <v>3069</v>
      </c>
      <c r="F47" s="139" t="s">
        <v>2965</v>
      </c>
      <c r="G47" s="429">
        <f>SUMIF('주간판매-26FW(CO)'!$I:$I,종합!$F47,'주간판매-26FW(CO)'!$P:$P)</f>
        <v>17</v>
      </c>
      <c r="H47" s="430">
        <f>COUNTIF('주간판매-26FW(CO)'!$I:$I,종합!$F47)</f>
        <v>54</v>
      </c>
      <c r="I47" s="430">
        <f>SUMIFS('주간판매-26FW(CO)'!$R$4:$R$5000,'주간판매-26FW(CO)'!$I$4:$I$5000,종합!$F47)</f>
        <v>46602</v>
      </c>
      <c r="J47" s="429">
        <f>SUMIFS('주간판매-26FW(CO)'!$P$4:$P$5000,'주간판매-26FW(CO)'!$I$4:$I$5000,종합!$F47,'주간판매-26FW(CO)'!$V$4:$V$5000,"&gt;0")</f>
        <v>10</v>
      </c>
      <c r="K47" s="430">
        <f>COUNTIFS('주간판매-26FW(CO)'!$I$4:$I$5000,종합!$F47,'주간판매-26FW(CO)'!$V$4:$V$5000,"&gt;0")</f>
        <v>33</v>
      </c>
      <c r="L47" s="431">
        <f>SUMIFS('주간판매-26FW(CO)'!$V$4:$V$5000,'주간판매-26FW(CO)'!$I$4:$I$5000,종합!$F47)</f>
        <v>35513</v>
      </c>
      <c r="M47" s="436">
        <f t="shared" si="166"/>
        <v>0.76204883910561783</v>
      </c>
      <c r="N47" s="432">
        <f>SUMIFS('생판재-26FW(ST)'!$AI$4:$AI$5000,'생판재-26FW(ST)'!$H$4:$H$5000,종합!$F47)</f>
        <v>446762000</v>
      </c>
      <c r="O47" s="432">
        <f>SUMIFS('생판재-26FW(ST)'!$AR$4:$AR$5000,'생판재-26FW(ST)'!$H$4:$H$5000,종합!$F47)</f>
        <v>325677920</v>
      </c>
      <c r="P47" s="436">
        <f t="shared" si="60"/>
        <v>0.14787337719078908</v>
      </c>
      <c r="Q47" s="432">
        <f>SUMIFS('생판재-26FW(ST)'!$AQ$4:$AQ$5000,'생판재-26FW(ST)'!$H$4:$H$5000,종합!$F47)</f>
        <v>1784356000</v>
      </c>
      <c r="R47" s="437">
        <f t="shared" si="61"/>
        <v>0.1930335707547578</v>
      </c>
      <c r="S47" s="438">
        <f t="shared" si="72"/>
        <v>4.9808160718473582</v>
      </c>
      <c r="T47" s="433">
        <f>SUMIFS('생판재-26FW(ST)'!$BG$4:$BG$5000,'생판재-26FW(ST)'!$H$4:$H$5000,종합!$F47)</f>
        <v>1699</v>
      </c>
      <c r="U47" s="437">
        <f t="shared" si="73"/>
        <v>4.7841635457438123E-2</v>
      </c>
      <c r="V47" s="434">
        <f>SUMIFS('생판재-26FW(ST)'!$BH$4:$BH$5000,'생판재-26FW(ST)'!$H$4:$H$5000,종합!$F47)</f>
        <v>91631000</v>
      </c>
      <c r="W47" s="434">
        <f>SUMIFS('생판재-26FW(ST)'!$BI$4:$BI$5000,'생판재-26FW(ST)'!$H$4:$H$5000,종합!$F47)</f>
        <v>64252143</v>
      </c>
      <c r="X47" s="434">
        <f>SUMIFS('생판재-26FW(ST)'!$BJ$4:$BJ$5000,'생판재-26FW(ST)'!$H$4:$H$5000,종합!$F47)</f>
        <v>16661100</v>
      </c>
      <c r="Y47" s="437">
        <f t="shared" si="74"/>
        <v>0.29879469830079342</v>
      </c>
      <c r="Z47" s="433">
        <f>SUMIFS('생판재-26FW(ST)'!$BC$4:$BC$5000,'생판재-26FW(ST)'!$H$4:$H$5000,종합!$F47)</f>
        <v>1038</v>
      </c>
      <c r="AA47" s="435">
        <f>SUMIFS('생판재-26FW(ST)'!$BE$4:$BE$5000,'생판재-26FW(ST)'!$H$4:$H$5000,종합!$F47)</f>
        <v>39757823</v>
      </c>
      <c r="AB47" s="16"/>
      <c r="AC47" s="370"/>
      <c r="AD47" s="137" t="s">
        <v>3059</v>
      </c>
      <c r="AE47" s="138" t="s">
        <v>3069</v>
      </c>
      <c r="AF47" s="139" t="s">
        <v>2965</v>
      </c>
      <c r="AG47" s="429">
        <f t="shared" ref="AG47:AL47" si="188">AG90+AG131</f>
        <v>22</v>
      </c>
      <c r="AH47" s="430">
        <f t="shared" si="188"/>
        <v>0</v>
      </c>
      <c r="AI47" s="430">
        <f t="shared" si="188"/>
        <v>84446</v>
      </c>
      <c r="AJ47" s="429">
        <f t="shared" si="188"/>
        <v>12</v>
      </c>
      <c r="AK47" s="430">
        <f t="shared" si="188"/>
        <v>0</v>
      </c>
      <c r="AL47" s="431">
        <f t="shared" si="188"/>
        <v>23252</v>
      </c>
      <c r="AM47" s="436">
        <f t="shared" si="168"/>
        <v>0.2753475593870639</v>
      </c>
      <c r="AN47" s="432">
        <f t="shared" ref="AN47:AO47" si="189">AN90+AN131</f>
        <v>737418000</v>
      </c>
      <c r="AO47" s="432">
        <f t="shared" si="189"/>
        <v>239554700</v>
      </c>
      <c r="AP47" s="436">
        <f t="shared" si="65"/>
        <v>0.11028158906377238</v>
      </c>
      <c r="AQ47" s="432">
        <f>AQ90+AQ131</f>
        <v>1038089000</v>
      </c>
      <c r="AR47" s="437">
        <f t="shared" si="67"/>
        <v>0.11082986085532391</v>
      </c>
      <c r="AS47" s="438">
        <f t="shared" si="170"/>
        <v>3.9394646514022589</v>
      </c>
      <c r="AT47" s="433">
        <f>AT90+AT131</f>
        <v>5790</v>
      </c>
      <c r="AU47" s="437">
        <f t="shared" si="171"/>
        <v>0.24901083777739549</v>
      </c>
      <c r="AV47" s="434">
        <f t="shared" ref="AV47:AX47" si="190">AV90+AV131</f>
        <v>225477000</v>
      </c>
      <c r="AW47" s="434">
        <f t="shared" si="190"/>
        <v>141522548</v>
      </c>
      <c r="AX47" s="434">
        <f t="shared" si="190"/>
        <v>49782600</v>
      </c>
      <c r="AY47" s="437">
        <f t="shared" si="173"/>
        <v>0.3723415337262781</v>
      </c>
      <c r="AZ47" s="433">
        <f t="shared" ref="AZ47:BA47" si="191">AZ90+AZ131</f>
        <v>2397</v>
      </c>
      <c r="BA47" s="435">
        <f t="shared" si="191"/>
        <v>55851578</v>
      </c>
      <c r="BB47" s="16"/>
      <c r="BC47" s="16"/>
      <c r="BD47" s="370"/>
      <c r="BE47" s="137" t="s">
        <v>3059</v>
      </c>
      <c r="BF47" s="138" t="s">
        <v>3069</v>
      </c>
      <c r="BG47" s="139" t="s">
        <v>2965</v>
      </c>
      <c r="BH47" s="429">
        <f>SUMIFS('주간판매-러닝(CO)'!$P$4:$P$5000,'주간판매-러닝(CO)'!$I$4:$I$5000,종합!$BG47)</f>
        <v>3</v>
      </c>
      <c r="BI47" s="430">
        <f>COUNTIFS('주간판매-러닝(CO)'!$I$4:$I$5000,종합!$BG47,'주간판매-러닝(CO)'!$E$4:$E$5000,"가을(러닝)")+
COUNTIFS('주간판매-러닝(CO)'!$I$4:$I$5000,종합!$BG47,'주간판매-러닝(CO)'!$E$4:$E$5000,"겨울(러닝)")</f>
        <v>12</v>
      </c>
      <c r="BJ47" s="430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BK47" s="429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3</v>
      </c>
      <c r="BL47" s="430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BM47" s="431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BN47" s="436">
        <f t="shared" si="175"/>
        <v>1.0319161676646706</v>
      </c>
      <c r="BO47" s="432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BP47" s="432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BQ47" s="436">
        <f t="shared" si="70"/>
        <v>4.9826522976025085E-2</v>
      </c>
      <c r="BR47" s="432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701711000</v>
      </c>
      <c r="BS47" s="437">
        <f t="shared" si="71"/>
        <v>5.1616983126211512E-2</v>
      </c>
      <c r="BT47" s="438">
        <f t="shared" si="124"/>
        <v>4.1791763548445671</v>
      </c>
      <c r="BU47" s="433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1313</v>
      </c>
      <c r="BV47" s="437">
        <f t="shared" si="126"/>
        <v>7.6191028840016245E-2</v>
      </c>
      <c r="BW47" s="434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55509000</v>
      </c>
      <c r="BX47" s="434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37855758</v>
      </c>
      <c r="BY47" s="434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11562900</v>
      </c>
      <c r="BZ47" s="437">
        <f t="shared" si="128"/>
        <v>0.31802486083337833</v>
      </c>
      <c r="CA47" s="433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565</v>
      </c>
      <c r="CB47" s="435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16180439</v>
      </c>
      <c r="CD47" s="370"/>
      <c r="CE47" s="137" t="s">
        <v>3059</v>
      </c>
      <c r="CF47" s="138" t="s">
        <v>3069</v>
      </c>
      <c r="CG47" s="139" t="s">
        <v>2965</v>
      </c>
      <c r="CH47" s="43">
        <f>COUNTIFS('시점재고(~26.07.31, 생판재)'!$H$4:$H$5000,종합!$CG47)</f>
        <v>3</v>
      </c>
      <c r="CI47" s="44"/>
      <c r="CJ47" s="304">
        <f>SUMIFS('시점재고(~26.07.31, 생판재)'!$BM$4:$BM$5000,'시점재고(~26.07.31, 생판재)'!$H$4:$H$5000,종합!$CG47)</f>
        <v>18211</v>
      </c>
      <c r="CK47" s="44">
        <f>SUMIFS('생판재-러닝(ST)'!$BG$4:$BG$5000,'생판재-러닝(ST)'!$H$4:$H$5000,종합!$CG47,'생판재-러닝(ST)'!$D$4:$D$5000,"&lt;&gt;가을(러닝)",'생판재-러닝(ST)'!$D$4:$D$5000,"&lt;&gt;겨울(러닝)")-(
SUMIFS('시점재고(~26.07.31, 생판재)'!$BG$4:$BG$5000,'시점재고(~26.07.31, 생판재)'!$H$4:$H$5000,종합!CG47))</f>
        <v>3191</v>
      </c>
      <c r="CL47" s="48" t="str">
        <f>IFERROR(CK47/#REF!,"")</f>
        <v/>
      </c>
      <c r="CM47" s="50">
        <f>SUMIFS('생판재-러닝(ST)'!$BH$4:$BH$5000,'생판재-러닝(ST)'!$H$4:$H$5000,종합!$F47,'생판재-러닝(ST)'!$D$4:$D$5000,"&lt;&gt;가을(러닝)",'생판재-러닝(ST)'!$D$4:$D$5000,"&lt;&gt;겨울(러닝)")-(
SUMIFS('시점재고(~26.07.31, 생판재)'!$BH$4:$BH$5000,'시점재고(~26.07.31, 생판재)'!$H$4:$H$5000,종합!$F47))</f>
        <v>123847000</v>
      </c>
      <c r="CN47" s="50">
        <f>SUMIFS('생판재-러닝(ST)'!$BI$4:$BI$5000,'생판재-러닝(ST)'!$H$4:$H$5000,종합!$F47,'생판재-러닝(ST)'!$D$4:$D$5000,"&lt;&gt;가을(러닝)",'생판재-러닝(ST)'!$D$4:$D$5000,"&lt;&gt;겨울(러닝)")-(
SUMIFS('시점재고(~26.07.31, 생판재)'!$BI$4:$BI$5000,'시점재고(~26.07.31, 생판재)'!$H$4:$H$5000,종합!$F47))</f>
        <v>73320087</v>
      </c>
      <c r="CO47" s="50">
        <f>SUMIFS('생판재-러닝(ST)'!$BJ$4:$BJ$5000,'생판재-러닝(ST)'!$H$4:$H$5000,종합!$F47,'생판재-러닝(ST)'!$D$4:$D$5000,"&lt;&gt;가을(러닝)",'생판재-러닝(ST)'!$D$4:$D$5000,"&lt;&gt;겨울(러닝)")-(
SUMIFS('시점재고(~26.07.31, 생판재)'!$BJ$4:$BJ$5000,'시점재고(~26.07.31, 생판재)'!$H$4:$H$5000,종합!$F47))</f>
        <v>25473100</v>
      </c>
      <c r="CP47" s="48">
        <f t="shared" si="87"/>
        <v>0.40797849766243832</v>
      </c>
      <c r="CQ47" s="44">
        <f>SUMIFS('생판재-러닝(ST)'!$BC$4:$BC$5000,'생판재-러닝(ST)'!$H$4:$H$5000,종합!$F47,'생판재-러닝(ST)'!$D$4:$D$5000,"&lt;&gt;가을(러닝)",'생판재-러닝(ST)'!$D$4:$D$5000,"&lt;&gt;겨울(러닝)")</f>
        <v>364</v>
      </c>
      <c r="CR47" s="136">
        <f>SUMIFS('생판재-러닝(ST)'!$BE$4:$BE$5000,'생판재-러닝(ST)'!$H$4:$H$5000,종합!$F47,'생판재-러닝(ST)'!$D$4:$D$5000,"&lt;&gt;가을(러닝)",'생판재-러닝(ST)'!$D$4:$D$5000,"&lt;&gt;겨울(러닝)")</f>
        <v>10426027</v>
      </c>
    </row>
    <row r="48" spans="1:96" x14ac:dyDescent="0.3">
      <c r="A48" s="7"/>
      <c r="B48" s="7"/>
      <c r="C48" s="370"/>
      <c r="D48" s="137"/>
      <c r="E48" s="311"/>
      <c r="F48" s="139"/>
      <c r="G48" s="429"/>
      <c r="H48" s="430"/>
      <c r="I48" s="430"/>
      <c r="J48" s="429"/>
      <c r="K48" s="430"/>
      <c r="L48" s="431"/>
      <c r="M48" s="436"/>
      <c r="N48" s="432"/>
      <c r="O48" s="432"/>
      <c r="P48" s="436"/>
      <c r="Q48" s="432"/>
      <c r="R48" s="437"/>
      <c r="S48" s="438"/>
      <c r="T48" s="433"/>
      <c r="U48" s="437"/>
      <c r="V48" s="434"/>
      <c r="W48" s="434"/>
      <c r="X48" s="434"/>
      <c r="Y48" s="437"/>
      <c r="Z48" s="433"/>
      <c r="AA48" s="435"/>
      <c r="AB48" s="16"/>
      <c r="AC48" s="370"/>
      <c r="AD48" s="137"/>
      <c r="AE48" s="312"/>
      <c r="AF48" s="169" t="s">
        <v>4135</v>
      </c>
      <c r="AG48" s="429">
        <f t="shared" ref="AG48:AL48" si="192">AG91+AG133</f>
        <v>18</v>
      </c>
      <c r="AH48" s="430">
        <f t="shared" si="192"/>
        <v>0</v>
      </c>
      <c r="AI48" s="430">
        <f t="shared" si="192"/>
        <v>28060</v>
      </c>
      <c r="AJ48" s="429">
        <f t="shared" si="192"/>
        <v>1</v>
      </c>
      <c r="AK48" s="430">
        <f t="shared" si="192"/>
        <v>0</v>
      </c>
      <c r="AL48" s="431">
        <f t="shared" si="192"/>
        <v>1083</v>
      </c>
      <c r="AM48" s="436">
        <f t="shared" ref="AM48" si="193">IFERROR(AL48/AI48,"")</f>
        <v>3.8595866001425519E-2</v>
      </c>
      <c r="AN48" s="432">
        <f t="shared" ref="AN48:AO48" si="194">AN91+AN133</f>
        <v>401506500</v>
      </c>
      <c r="AO48" s="432">
        <f t="shared" si="194"/>
        <v>20577000</v>
      </c>
      <c r="AP48" s="436">
        <f t="shared" si="65"/>
        <v>9.472843814649615E-3</v>
      </c>
      <c r="AQ48" s="432">
        <f t="shared" ref="AQ48" si="195">AQ91+AQ133</f>
        <v>88806000</v>
      </c>
      <c r="AR48" s="437">
        <f t="shared" si="67"/>
        <v>9.4812261984453128E-3</v>
      </c>
      <c r="AS48" s="438">
        <f t="shared" ref="AS48" si="196">IFERROR(AQ48/AO48/1.1,"")</f>
        <v>3.9234449760765546</v>
      </c>
      <c r="AT48" s="433">
        <f t="shared" ref="AT48" si="197">AT91+AT133</f>
        <v>67</v>
      </c>
      <c r="AU48" s="437">
        <f t="shared" ref="AU48" si="198">IFERROR(AT48/AL48,"")</f>
        <v>6.1865189289012003E-2</v>
      </c>
      <c r="AV48" s="434">
        <f t="shared" ref="AV48:AX48" si="199">AV91+AV133</f>
        <v>5494000</v>
      </c>
      <c r="AW48" s="434">
        <f t="shared" si="199"/>
        <v>1103738</v>
      </c>
      <c r="AX48" s="434">
        <f t="shared" si="199"/>
        <v>1273000</v>
      </c>
      <c r="AY48" s="437">
        <f t="shared" ref="AY48" si="200">IFERROR(1-(AW48/AV48),"")</f>
        <v>0.79910120131052054</v>
      </c>
      <c r="AZ48" s="433">
        <f t="shared" ref="AZ48:BA48" si="201">AZ91+AZ133</f>
        <v>48</v>
      </c>
      <c r="BA48" s="435">
        <f t="shared" si="201"/>
        <v>499682</v>
      </c>
      <c r="BB48" s="16"/>
      <c r="BC48" s="16"/>
      <c r="BD48" s="370"/>
      <c r="BE48" s="137"/>
      <c r="BF48" s="311"/>
      <c r="BG48" s="139"/>
      <c r="BH48" s="429"/>
      <c r="BI48" s="430"/>
      <c r="BJ48" s="430"/>
      <c r="BK48" s="429"/>
      <c r="BL48" s="430"/>
      <c r="BM48" s="431"/>
      <c r="BN48" s="436"/>
      <c r="BO48" s="432"/>
      <c r="BP48" s="432"/>
      <c r="BQ48" s="436"/>
      <c r="BR48" s="432"/>
      <c r="BS48" s="437"/>
      <c r="BT48" s="438"/>
      <c r="BU48" s="433"/>
      <c r="BV48" s="437"/>
      <c r="BW48" s="434"/>
      <c r="BX48" s="434"/>
      <c r="BY48" s="434"/>
      <c r="BZ48" s="437"/>
      <c r="CA48" s="433"/>
      <c r="CB48" s="435"/>
      <c r="CD48" s="370"/>
      <c r="CE48" s="137"/>
      <c r="CF48" s="311"/>
      <c r="CG48" s="139"/>
      <c r="CH48" s="43">
        <f>COUNTIFS('시점재고(~26.07.31, 생판재)'!$H$4:$H$5000,종합!$CG48)</f>
        <v>0</v>
      </c>
      <c r="CI48" s="44"/>
      <c r="CJ48" s="304">
        <f>SUMIFS('시점재고(~26.07.31, 생판재)'!$BM$4:$BM$5000,'시점재고(~26.07.31, 생판재)'!$H$4:$H$5000,종합!$CG48)</f>
        <v>0</v>
      </c>
      <c r="CK48" s="44">
        <f>SUMIFS('생판재-러닝(ST)'!$BG$4:$BG$5000,'생판재-러닝(ST)'!$H$4:$H$5000,종합!$CG48,'생판재-러닝(ST)'!$D$4:$D$5000,"&lt;&gt;가을(러닝)",'생판재-러닝(ST)'!$D$4:$D$5000,"&lt;&gt;겨울(러닝)")-(
SUMIFS('시점재고(~26.07.31, 생판재)'!$BG$4:$BG$5000,'시점재고(~26.07.31, 생판재)'!$H$4:$H$5000,종합!CG48))</f>
        <v>0</v>
      </c>
      <c r="CL48" s="48"/>
      <c r="CM48" s="50">
        <f>SUMIFS('생판재-러닝(ST)'!$BH$4:$BH$5000,'생판재-러닝(ST)'!$H$4:$H$5000,종합!$F48,'생판재-러닝(ST)'!$D$4:$D$5000,"&lt;&gt;가을(러닝)",'생판재-러닝(ST)'!$D$4:$D$5000,"&lt;&gt;겨울(러닝)")-(
SUMIFS('시점재고(~26.07.31, 생판재)'!$BH$4:$BH$5000,'시점재고(~26.07.31, 생판재)'!$H$4:$H$5000,종합!$F48))</f>
        <v>0</v>
      </c>
      <c r="CN48" s="50">
        <f>SUMIFS('생판재-러닝(ST)'!$BI$4:$BI$5000,'생판재-러닝(ST)'!$H$4:$H$5000,종합!$F48,'생판재-러닝(ST)'!$D$4:$D$5000,"&lt;&gt;가을(러닝)",'생판재-러닝(ST)'!$D$4:$D$5000,"&lt;&gt;겨울(러닝)")-(
SUMIFS('시점재고(~26.07.31, 생판재)'!$BI$4:$BI$5000,'시점재고(~26.07.31, 생판재)'!$H$4:$H$5000,종합!$F48))</f>
        <v>0</v>
      </c>
      <c r="CO48" s="50">
        <f>SUMIFS('생판재-러닝(ST)'!$BJ$4:$BJ$5000,'생판재-러닝(ST)'!$H$4:$H$5000,종합!$F48,'생판재-러닝(ST)'!$D$4:$D$5000,"&lt;&gt;가을(러닝)",'생판재-러닝(ST)'!$D$4:$D$5000,"&lt;&gt;겨울(러닝)")-(
SUMIFS('시점재고(~26.07.31, 생판재)'!$BJ$4:$BJ$5000,'시점재고(~26.07.31, 생판재)'!$H$4:$H$5000,종합!$F48))</f>
        <v>0</v>
      </c>
      <c r="CP48" s="48"/>
      <c r="CQ48" s="44">
        <f>SUMIFS('생판재-러닝(ST)'!$BC$4:$BC$5000,'생판재-러닝(ST)'!$H$4:$H$5000,종합!$F48,'생판재-러닝(ST)'!$D$4:$D$5000,"&lt;&gt;가을(러닝)",'생판재-러닝(ST)'!$D$4:$D$5000,"&lt;&gt;겨울(러닝)")</f>
        <v>0</v>
      </c>
      <c r="CR48" s="44">
        <f>SUMIFS('생판재-러닝(ST)'!$BE$4:$BE$5000,'생판재-러닝(ST)'!$H$4:$H$5000,종합!$F48,'생판재-러닝(ST)'!$D$4:$D$5000,"&lt;&gt;가을(러닝)",'생판재-러닝(ST)'!$D$4:$D$5000,"&lt;&gt;겨울(러닝)")</f>
        <v>0</v>
      </c>
    </row>
    <row r="49" spans="1:96" ht="17.25" thickBot="1" x14ac:dyDescent="0.35">
      <c r="A49" s="7"/>
      <c r="B49" s="7"/>
      <c r="C49" s="370"/>
      <c r="D49" s="137" t="s">
        <v>3059</v>
      </c>
      <c r="E49" s="363" t="s">
        <v>3070</v>
      </c>
      <c r="F49" s="364"/>
      <c r="G49" s="157">
        <f>SUM(G43:G47)</f>
        <v>41</v>
      </c>
      <c r="H49" s="158">
        <f>SUM(H43:H47)</f>
        <v>109</v>
      </c>
      <c r="I49" s="158">
        <f>SUM(I43:I47)</f>
        <v>77306</v>
      </c>
      <c r="J49" s="157">
        <f>SUM(J43:J47)</f>
        <v>20</v>
      </c>
      <c r="K49" s="158">
        <f>SUM(K43:K47)</f>
        <v>57</v>
      </c>
      <c r="L49" s="159">
        <f t="shared" ref="L49" si="202">SUM(L43:L47)</f>
        <v>50073</v>
      </c>
      <c r="M49" s="160">
        <f t="shared" si="59"/>
        <v>0.647724626807751</v>
      </c>
      <c r="N49" s="161">
        <f t="shared" ref="N49:O49" si="203">SUM(N43:N47)</f>
        <v>938842400</v>
      </c>
      <c r="O49" s="162">
        <f t="shared" si="203"/>
        <v>568920520</v>
      </c>
      <c r="P49" s="160">
        <f t="shared" ref="P49:P55" si="204">O49/O$66</f>
        <v>0.25831717006034632</v>
      </c>
      <c r="Q49" s="167">
        <f>SUM(Q43:Q47)</f>
        <v>2730896000</v>
      </c>
      <c r="R49" s="163">
        <f t="shared" ref="R49:R55" si="205">Q49/Q$66</f>
        <v>0.29543129635559556</v>
      </c>
      <c r="S49" s="164">
        <f t="shared" si="72"/>
        <v>4.363760209023094</v>
      </c>
      <c r="T49" s="158">
        <f>SUM(T43:T47)</f>
        <v>2346</v>
      </c>
      <c r="U49" s="163">
        <f t="shared" si="73"/>
        <v>4.685159666886346E-2</v>
      </c>
      <c r="V49" s="165">
        <f>SUM(V43:V47)</f>
        <v>131139000</v>
      </c>
      <c r="W49" s="165">
        <f>SUM(W43:W47)</f>
        <v>95278412</v>
      </c>
      <c r="X49" s="165">
        <f>SUM(X43:X47)</f>
        <v>26956100</v>
      </c>
      <c r="Y49" s="163">
        <f t="shared" si="74"/>
        <v>0.2734547922433449</v>
      </c>
      <c r="Z49" s="158">
        <f>SUM(Z43:Z47)</f>
        <v>1429</v>
      </c>
      <c r="AA49" s="166">
        <f>SUM(AA43:AA47)</f>
        <v>58377937</v>
      </c>
      <c r="AB49" s="16"/>
      <c r="AC49" s="370"/>
      <c r="AD49" s="137" t="s">
        <v>3059</v>
      </c>
      <c r="AE49" s="367" t="s">
        <v>3070</v>
      </c>
      <c r="AF49" s="368"/>
      <c r="AG49" s="157">
        <f>SUM(AG43:AG48)</f>
        <v>84</v>
      </c>
      <c r="AH49" s="158">
        <f t="shared" ref="AH49" si="206">SUM(AH43:AH47)</f>
        <v>0</v>
      </c>
      <c r="AI49" s="158">
        <f>SUM(AI43:AI48)</f>
        <v>191172</v>
      </c>
      <c r="AJ49" s="157">
        <f>SUM(AJ43:AJ48)</f>
        <v>26</v>
      </c>
      <c r="AK49" s="158">
        <f>SUM(AK43:AK47)</f>
        <v>0</v>
      </c>
      <c r="AL49" s="159">
        <f>SUM(AL43:AL48)</f>
        <v>50433</v>
      </c>
      <c r="AM49" s="160">
        <f t="shared" si="168"/>
        <v>0.26380955370033271</v>
      </c>
      <c r="AN49" s="161">
        <f>SUM(AN43:AN48)</f>
        <v>2337153900</v>
      </c>
      <c r="AO49" s="162">
        <f>SUM(AO43:AO48)</f>
        <v>585357400</v>
      </c>
      <c r="AP49" s="160">
        <f t="shared" si="65"/>
        <v>0.26947559051122033</v>
      </c>
      <c r="AQ49" s="167">
        <f>SUM(AQ43:AQ48)</f>
        <v>2834560000</v>
      </c>
      <c r="AR49" s="163">
        <f t="shared" si="67"/>
        <v>0.30262712579178369</v>
      </c>
      <c r="AS49" s="164">
        <f t="shared" si="170"/>
        <v>4.4022211511680336</v>
      </c>
      <c r="AT49" s="158">
        <f>SUM(AT43:AT48)</f>
        <v>8220</v>
      </c>
      <c r="AU49" s="163">
        <f t="shared" si="171"/>
        <v>0.16298851942180714</v>
      </c>
      <c r="AV49" s="165">
        <f>SUM(AV43:AV48)</f>
        <v>372453000</v>
      </c>
      <c r="AW49" s="165">
        <f>SUM(AW43:AW48)</f>
        <v>224298944</v>
      </c>
      <c r="AX49" s="165">
        <f>SUM(AX43:AX48)</f>
        <v>75947100</v>
      </c>
      <c r="AY49" s="163">
        <f t="shared" si="173"/>
        <v>0.39777919898618086</v>
      </c>
      <c r="AZ49" s="158">
        <f>SUM(AZ43:AZ48)</f>
        <v>3150</v>
      </c>
      <c r="BA49" s="166">
        <f>SUM(BA43:BA48)</f>
        <v>82096842</v>
      </c>
      <c r="BB49" s="16"/>
      <c r="BC49" s="16"/>
      <c r="BD49" s="370"/>
      <c r="BE49" s="137" t="s">
        <v>3059</v>
      </c>
      <c r="BF49" s="363" t="s">
        <v>3070</v>
      </c>
      <c r="BG49" s="364"/>
      <c r="BH49" s="157">
        <f>SUM(BH43:BH47)</f>
        <v>4</v>
      </c>
      <c r="BI49" s="158">
        <f>SUM(BI43:BI47)</f>
        <v>15</v>
      </c>
      <c r="BJ49" s="158">
        <f>SUM(BJ43:BJ47)</f>
        <v>24900</v>
      </c>
      <c r="BK49" s="157">
        <f>SUM(BK43:BK47)</f>
        <v>4</v>
      </c>
      <c r="BL49" s="158">
        <f>SUM(BL43:BL47)</f>
        <v>15</v>
      </c>
      <c r="BM49" s="159">
        <f t="shared" ref="BM49" si="207">SUM(BM43:BM47)</f>
        <v>25882</v>
      </c>
      <c r="BN49" s="160">
        <f t="shared" si="69"/>
        <v>1.039437751004016</v>
      </c>
      <c r="BO49" s="161">
        <f t="shared" ref="BO49:BP49" si="208">SUM(BO43:BO47)</f>
        <v>251064000</v>
      </c>
      <c r="BP49" s="162">
        <f t="shared" si="208"/>
        <v>260927780</v>
      </c>
      <c r="BQ49" s="160">
        <f t="shared" ref="BQ49:BQ55" si="209">BP49/BP$66</f>
        <v>8.5173795371618607E-2</v>
      </c>
      <c r="BR49" s="167">
        <f>SUM(BR43:BR47)</f>
        <v>1125512000</v>
      </c>
      <c r="BS49" s="163">
        <f t="shared" ref="BS49:BS55" si="210">BR49/BR$66</f>
        <v>8.2791254394399647E-2</v>
      </c>
      <c r="BT49" s="164">
        <f t="shared" si="124"/>
        <v>3.9213637094246043</v>
      </c>
      <c r="BU49" s="158">
        <f>SUM(BU43:BU47)</f>
        <v>1417</v>
      </c>
      <c r="BV49" s="163">
        <f t="shared" si="126"/>
        <v>5.4748473842825128E-2</v>
      </c>
      <c r="BW49" s="165">
        <f>SUM(BW43:BW47)</f>
        <v>60605000</v>
      </c>
      <c r="BX49" s="165">
        <f>SUM(BX43:BX47)</f>
        <v>41620558</v>
      </c>
      <c r="BY49" s="165">
        <f>SUM(BY43:BY47)</f>
        <v>12864980</v>
      </c>
      <c r="BZ49" s="163">
        <f t="shared" si="128"/>
        <v>0.31324877485355995</v>
      </c>
      <c r="CA49" s="158">
        <f>SUM(CA43:CA47)</f>
        <v>623</v>
      </c>
      <c r="CB49" s="166">
        <f>SUM(CB43:CB47)</f>
        <v>18355439</v>
      </c>
      <c r="CD49" s="370"/>
      <c r="CE49" s="137" t="s">
        <v>3059</v>
      </c>
      <c r="CF49" s="363" t="s">
        <v>3070</v>
      </c>
      <c r="CG49" s="364"/>
      <c r="CH49" s="157">
        <f>SUM(CH43:CH47)</f>
        <v>4</v>
      </c>
      <c r="CI49" s="158">
        <f>SUM(CI43:CI47)</f>
        <v>0</v>
      </c>
      <c r="CJ49" s="306">
        <f>SUM(CJ43:CJ47)</f>
        <v>26181</v>
      </c>
      <c r="CK49" s="158">
        <f>SUM(CK43:CK47)</f>
        <v>4088</v>
      </c>
      <c r="CL49" s="163" t="str">
        <f>IFERROR(CK49/#REF!,"")</f>
        <v/>
      </c>
      <c r="CM49" s="165">
        <f>SUM(CM43:CM47)</f>
        <v>167800000</v>
      </c>
      <c r="CN49" s="165">
        <f>SUM(CN43:CN47)</f>
        <v>101222852</v>
      </c>
      <c r="CO49" s="165">
        <f>SUM(CO43:CO47)</f>
        <v>35340100</v>
      </c>
      <c r="CP49" s="163">
        <f t="shared" si="87"/>
        <v>0.39676488676996424</v>
      </c>
      <c r="CQ49" s="158">
        <f>SUM(CQ43:CQ47)</f>
        <v>614</v>
      </c>
      <c r="CR49" s="166">
        <f>SUM(CR43:CR47)</f>
        <v>18366504</v>
      </c>
    </row>
    <row r="50" spans="1:96" ht="17.25" thickBot="1" x14ac:dyDescent="0.35">
      <c r="A50" s="7"/>
      <c r="B50" s="7"/>
      <c r="C50" s="370"/>
      <c r="D50" s="140" t="s">
        <v>3071</v>
      </c>
      <c r="E50" s="141"/>
      <c r="F50" s="142"/>
      <c r="G50" s="143">
        <f t="shared" ref="G50:L50" si="211">+G49+G42</f>
        <v>99</v>
      </c>
      <c r="H50" s="144">
        <f t="shared" si="211"/>
        <v>259</v>
      </c>
      <c r="I50" s="144">
        <f t="shared" si="211"/>
        <v>149737</v>
      </c>
      <c r="J50" s="143">
        <f t="shared" si="211"/>
        <v>31</v>
      </c>
      <c r="K50" s="145">
        <f t="shared" si="211"/>
        <v>88</v>
      </c>
      <c r="L50" s="146">
        <f t="shared" si="211"/>
        <v>74088</v>
      </c>
      <c r="M50" s="147">
        <f t="shared" si="59"/>
        <v>0.49478752746482163</v>
      </c>
      <c r="N50" s="148">
        <f>+N49+N42</f>
        <v>1906122400</v>
      </c>
      <c r="O50" s="149">
        <f>+O49+O42</f>
        <v>1028832620</v>
      </c>
      <c r="P50" s="147">
        <f t="shared" si="204"/>
        <v>0.46713929542244614</v>
      </c>
      <c r="Q50" s="150">
        <f>+Q49+Q42</f>
        <v>4574966000</v>
      </c>
      <c r="R50" s="151">
        <f t="shared" si="205"/>
        <v>0.4949247925086761</v>
      </c>
      <c r="S50" s="152">
        <f t="shared" si="72"/>
        <v>4.0425040178061229</v>
      </c>
      <c r="T50" s="153">
        <f>+T49+T42</f>
        <v>4453</v>
      </c>
      <c r="U50" s="154">
        <f t="shared" si="73"/>
        <v>6.0104200410322862E-2</v>
      </c>
      <c r="V50" s="155">
        <f>+V49+V42</f>
        <v>283304000</v>
      </c>
      <c r="W50" s="155">
        <f>+W49+W42</f>
        <v>216326359</v>
      </c>
      <c r="X50" s="155">
        <f>+X49+X42</f>
        <v>66043900</v>
      </c>
      <c r="Y50" s="154">
        <f t="shared" si="74"/>
        <v>0.23641615014260298</v>
      </c>
      <c r="Z50" s="153">
        <f>+Z49+Z42</f>
        <v>2413</v>
      </c>
      <c r="AA50" s="156">
        <f>+AA49+AA42</f>
        <v>116060393</v>
      </c>
      <c r="AB50" s="16"/>
      <c r="AC50" s="370"/>
      <c r="AD50" s="140" t="s">
        <v>3071</v>
      </c>
      <c r="AE50" s="141"/>
      <c r="AF50" s="142"/>
      <c r="AG50" s="143">
        <f t="shared" ref="AG50:AL50" si="212">+AG49+AG42</f>
        <v>151</v>
      </c>
      <c r="AH50" s="144">
        <f t="shared" si="212"/>
        <v>0</v>
      </c>
      <c r="AI50" s="144">
        <f t="shared" si="212"/>
        <v>396641</v>
      </c>
      <c r="AJ50" s="143">
        <f t="shared" si="212"/>
        <v>49</v>
      </c>
      <c r="AK50" s="145">
        <f t="shared" si="212"/>
        <v>0</v>
      </c>
      <c r="AL50" s="146">
        <f t="shared" si="212"/>
        <v>102765</v>
      </c>
      <c r="AM50" s="147">
        <f t="shared" ref="AM50" si="213">IFERROR(AL50/AI50,"")</f>
        <v>0.25908819310157044</v>
      </c>
      <c r="AN50" s="148">
        <f>+AN49+AN42</f>
        <v>5664083600</v>
      </c>
      <c r="AO50" s="149">
        <f>+AO49+AO42</f>
        <v>1436245460</v>
      </c>
      <c r="AP50" s="147">
        <f t="shared" si="65"/>
        <v>0.66119108334935084</v>
      </c>
      <c r="AQ50" s="150">
        <f>+AQ49+AQ42</f>
        <v>6201852000</v>
      </c>
      <c r="AR50" s="151">
        <f t="shared" si="67"/>
        <v>0.6621305053856773</v>
      </c>
      <c r="AS50" s="152">
        <f t="shared" ref="AS50" si="214">IFERROR(AQ50/AO50/1.1,"")</f>
        <v>3.9255457578450921</v>
      </c>
      <c r="AT50" s="153">
        <f>+AT49+AT42</f>
        <v>13100</v>
      </c>
      <c r="AU50" s="154">
        <f t="shared" ref="AU50" si="215">IFERROR(AT50/AL50,"")</f>
        <v>0.12747530774096238</v>
      </c>
      <c r="AV50" s="155">
        <f>+AV49+AV42</f>
        <v>677354000</v>
      </c>
      <c r="AW50" s="155">
        <f>+AW49+AW42</f>
        <v>429235459</v>
      </c>
      <c r="AX50" s="155">
        <f>+AX49+AX42</f>
        <v>154455000</v>
      </c>
      <c r="AY50" s="154">
        <f t="shared" ref="AY50" si="216">IFERROR(1-(AW50/AV50),"")</f>
        <v>0.36630556695612637</v>
      </c>
      <c r="AZ50" s="153">
        <f>+AZ49+AZ42</f>
        <v>4998</v>
      </c>
      <c r="BA50" s="156">
        <f>+BA49+BA42</f>
        <v>168660293</v>
      </c>
      <c r="BB50" s="16"/>
      <c r="BC50" s="16"/>
      <c r="BD50" s="370"/>
      <c r="BE50" s="140" t="s">
        <v>3071</v>
      </c>
      <c r="BF50" s="141"/>
      <c r="BG50" s="142"/>
      <c r="BH50" s="143">
        <f t="shared" ref="BH50:BM50" si="217">+BH49+BH42</f>
        <v>19</v>
      </c>
      <c r="BI50" s="144">
        <f t="shared" si="217"/>
        <v>84</v>
      </c>
      <c r="BJ50" s="144">
        <f t="shared" si="217"/>
        <v>149700</v>
      </c>
      <c r="BK50" s="143">
        <f t="shared" si="217"/>
        <v>17</v>
      </c>
      <c r="BL50" s="145">
        <f t="shared" si="217"/>
        <v>75</v>
      </c>
      <c r="BM50" s="146">
        <f t="shared" si="217"/>
        <v>124868</v>
      </c>
      <c r="BN50" s="147">
        <f t="shared" si="69"/>
        <v>0.83412157648630592</v>
      </c>
      <c r="BO50" s="148">
        <f>+BO49+BO42</f>
        <v>2237014000</v>
      </c>
      <c r="BP50" s="149">
        <f>+BP49+BP42</f>
        <v>1839254880</v>
      </c>
      <c r="BQ50" s="147">
        <f t="shared" si="209"/>
        <v>0.60038190945161507</v>
      </c>
      <c r="BR50" s="150">
        <f>+BR49+BR42</f>
        <v>8362760000</v>
      </c>
      <c r="BS50" s="151">
        <f t="shared" si="210"/>
        <v>0.61515416148322688</v>
      </c>
      <c r="BT50" s="152">
        <f t="shared" si="124"/>
        <v>4.1334722955358369</v>
      </c>
      <c r="BU50" s="153">
        <f>+BU49+BU42</f>
        <v>4378</v>
      </c>
      <c r="BV50" s="154">
        <f t="shared" si="126"/>
        <v>3.506102444181055E-2</v>
      </c>
      <c r="BW50" s="155">
        <f>+BW49+BW42</f>
        <v>282673000</v>
      </c>
      <c r="BX50" s="155">
        <f>+BX49+BX42</f>
        <v>172120770</v>
      </c>
      <c r="BY50" s="155">
        <f>+BY49+BY42</f>
        <v>59898580</v>
      </c>
      <c r="BZ50" s="154">
        <f t="shared" si="128"/>
        <v>0.3910958245039321</v>
      </c>
      <c r="CA50" s="153">
        <f>+CA49+CA42</f>
        <v>2125</v>
      </c>
      <c r="CB50" s="156">
        <f>+CB49+CB42</f>
        <v>85153996</v>
      </c>
      <c r="CD50" s="370"/>
      <c r="CE50" s="140" t="s">
        <v>3071</v>
      </c>
      <c r="CF50" s="141"/>
      <c r="CG50" s="142"/>
      <c r="CH50" s="143">
        <f t="shared" ref="CH50:CJ50" si="218">+CH49+CH42</f>
        <v>19</v>
      </c>
      <c r="CI50" s="144">
        <f t="shared" si="218"/>
        <v>0</v>
      </c>
      <c r="CJ50" s="305">
        <f t="shared" si="218"/>
        <v>128881</v>
      </c>
      <c r="CK50" s="153">
        <f>+CK49+CK42</f>
        <v>14056</v>
      </c>
      <c r="CL50" s="154" t="str">
        <f>IFERROR(CK50/#REF!,"")</f>
        <v/>
      </c>
      <c r="CM50" s="155">
        <f>+CM49+CM42</f>
        <v>963127000</v>
      </c>
      <c r="CN50" s="155">
        <f>+CN49+CN42</f>
        <v>479129224</v>
      </c>
      <c r="CO50" s="155">
        <f>+CO49+CO42</f>
        <v>166303300</v>
      </c>
      <c r="CP50" s="154">
        <f t="shared" si="87"/>
        <v>0.50252747145495869</v>
      </c>
      <c r="CQ50" s="153">
        <f>+CQ49+CQ42</f>
        <v>3247</v>
      </c>
      <c r="CR50" s="156">
        <f>+CR49+CR42</f>
        <v>125416027</v>
      </c>
    </row>
    <row r="51" spans="1:96" x14ac:dyDescent="0.3">
      <c r="A51" s="7"/>
      <c r="B51" s="7"/>
      <c r="C51" s="370"/>
      <c r="D51" s="133" t="s">
        <v>2985</v>
      </c>
      <c r="E51" s="134" t="s">
        <v>3072</v>
      </c>
      <c r="F51" s="135" t="s">
        <v>2989</v>
      </c>
      <c r="G51" s="429">
        <f>SUMIF('주간판매-26FW(CO)'!$I:$I,종합!$F51,'주간판매-26FW(CO)'!$P:$P)</f>
        <v>25</v>
      </c>
      <c r="H51" s="430">
        <f>COUNTIF('주간판매-26FW(CO)'!$I:$I,종합!$F51)</f>
        <v>60</v>
      </c>
      <c r="I51" s="430">
        <f>SUMIFS('주간판매-26FW(CO)'!$R$4:$R$5000,'주간판매-26FW(CO)'!$I$4:$I$5000,종합!$F51)</f>
        <v>28711</v>
      </c>
      <c r="J51" s="429">
        <f>SUMIFS('주간판매-26FW(CO)'!$P$4:$P$5000,'주간판매-26FW(CO)'!$I$4:$I$5000,종합!$F51,'주간판매-26FW(CO)'!$V$4:$V$5000,"&gt;0")</f>
        <v>9</v>
      </c>
      <c r="K51" s="430">
        <f>COUNTIFS('주간판매-26FW(CO)'!$I$4:$I$5000,종합!$F51,'주간판매-26FW(CO)'!$V$4:$V$5000,"&gt;0")</f>
        <v>19</v>
      </c>
      <c r="L51" s="431">
        <f>SUMIFS('주간판매-26FW(CO)'!$V$4:$V$5000,'주간판매-26FW(CO)'!$I$4:$I$5000,종합!$F51)</f>
        <v>11044</v>
      </c>
      <c r="M51" s="436">
        <f t="shared" ref="M51:M55" si="219">IFERROR(L51/I51,"")</f>
        <v>0.38466093135035351</v>
      </c>
      <c r="N51" s="432">
        <f>SUMIFS('생판재-26FW(ST)'!$AI$4:$AI$5000,'생판재-26FW(ST)'!$H$4:$H$5000,종합!$F51)</f>
        <v>440347350</v>
      </c>
      <c r="O51" s="432">
        <f>SUMIFS('생판재-26FW(ST)'!$AR$4:$AR$5000,'생판재-26FW(ST)'!$H$4:$H$5000,종합!$F51)</f>
        <v>236618900</v>
      </c>
      <c r="P51" s="436">
        <f t="shared" si="204"/>
        <v>0.10743631576303854</v>
      </c>
      <c r="Q51" s="432">
        <f>SUMIFS('생판재-26FW(ST)'!$AQ$4:$AQ$5000,'생판재-26FW(ST)'!$H$4:$H$5000,종합!$F51)</f>
        <v>896450000</v>
      </c>
      <c r="R51" s="437">
        <f t="shared" si="205"/>
        <v>9.6978934978839776E-2</v>
      </c>
      <c r="S51" s="438">
        <f t="shared" si="72"/>
        <v>3.4441650495989347</v>
      </c>
      <c r="T51" s="433">
        <f>SUMIFS('생판재-26FW(ST)'!$BG$4:$BG$5000,'생판재-26FW(ST)'!$H$4:$H$5000,종합!$F51)</f>
        <v>258</v>
      </c>
      <c r="U51" s="437">
        <f t="shared" si="73"/>
        <v>2.3361101050344078E-2</v>
      </c>
      <c r="V51" s="434">
        <f>SUMIFS('생판재-26FW(ST)'!$BH$4:$BH$5000,'생판재-26FW(ST)'!$H$4:$H$5000,종합!$F51)</f>
        <v>21183000</v>
      </c>
      <c r="W51" s="434">
        <f>SUMIFS('생판재-26FW(ST)'!$BI$4:$BI$5000,'생판재-26FW(ST)'!$H$4:$H$5000,종합!$F51)</f>
        <v>16826012</v>
      </c>
      <c r="X51" s="434">
        <f>SUMIFS('생판재-26FW(ST)'!$BJ$4:$BJ$5000,'생판재-26FW(ST)'!$H$4:$H$5000,종합!$F51)</f>
        <v>5521380</v>
      </c>
      <c r="Y51" s="437">
        <f t="shared" si="74"/>
        <v>0.205683236557617</v>
      </c>
      <c r="Z51" s="433">
        <f>SUMIFS('생판재-26FW(ST)'!$BC$4:$BC$5000,'생판재-26FW(ST)'!$H$4:$H$5000,종합!$F51)</f>
        <v>200</v>
      </c>
      <c r="AA51" s="435">
        <f>SUMIFS('생판재-26FW(ST)'!$BE$4:$BE$5000,'생판재-26FW(ST)'!$H$4:$H$5000,종합!$F51)</f>
        <v>12723462</v>
      </c>
      <c r="AB51" s="16"/>
      <c r="AC51" s="370"/>
      <c r="AD51" s="133" t="s">
        <v>2985</v>
      </c>
      <c r="AE51" s="134" t="s">
        <v>3072</v>
      </c>
      <c r="AF51" s="135" t="s">
        <v>2989</v>
      </c>
      <c r="AG51" s="429">
        <f t="shared" ref="AG51:AL51" si="220">AG94+AG135</f>
        <v>21</v>
      </c>
      <c r="AH51" s="430">
        <f t="shared" si="220"/>
        <v>0</v>
      </c>
      <c r="AI51" s="430">
        <f t="shared" si="220"/>
        <v>43245</v>
      </c>
      <c r="AJ51" s="429">
        <f t="shared" si="220"/>
        <v>7</v>
      </c>
      <c r="AK51" s="430">
        <f t="shared" si="220"/>
        <v>0</v>
      </c>
      <c r="AL51" s="431">
        <f t="shared" si="220"/>
        <v>8207</v>
      </c>
      <c r="AM51" s="436">
        <f t="shared" ref="AM51:AM57" si="221">IFERROR(AL51/AI51,"")</f>
        <v>0.18977916522141289</v>
      </c>
      <c r="AN51" s="432">
        <f t="shared" ref="AN51:AO51" si="222">AN94+AN135</f>
        <v>757540500</v>
      </c>
      <c r="AO51" s="432">
        <f t="shared" si="222"/>
        <v>143403900</v>
      </c>
      <c r="AP51" s="436">
        <f t="shared" si="65"/>
        <v>6.6017531569793064E-2</v>
      </c>
      <c r="AQ51" s="432">
        <f>AQ94+AQ135</f>
        <v>620448000</v>
      </c>
      <c r="AR51" s="437">
        <f t="shared" si="67"/>
        <v>6.6241107947357131E-2</v>
      </c>
      <c r="AS51" s="438">
        <f t="shared" ref="AS51:AS57" si="223">IFERROR(AQ51/AO51/1.1,"")</f>
        <v>3.9332517202365929</v>
      </c>
      <c r="AT51" s="433">
        <f>AT94+AT135</f>
        <v>1328</v>
      </c>
      <c r="AU51" s="437">
        <f t="shared" ref="AU51:AU57" si="224">IFERROR(AT51/AL51,"")</f>
        <v>0.16181308638966735</v>
      </c>
      <c r="AV51" s="434">
        <f t="shared" ref="AV51:AX51" si="225">AV94+AV135</f>
        <v>103594000</v>
      </c>
      <c r="AW51" s="434">
        <f t="shared" si="225"/>
        <v>57800472</v>
      </c>
      <c r="AX51" s="434">
        <f t="shared" si="225"/>
        <v>23394800</v>
      </c>
      <c r="AY51" s="437">
        <f t="shared" ref="AY51:AY57" si="226">IFERROR(1-(AW51/AV51),"")</f>
        <v>0.44204807228217846</v>
      </c>
      <c r="AZ51" s="433">
        <f t="shared" ref="AZ51:BA51" si="227">AZ94+AZ135</f>
        <v>683</v>
      </c>
      <c r="BA51" s="435">
        <f t="shared" si="227"/>
        <v>26102574</v>
      </c>
      <c r="BB51" s="16"/>
      <c r="BC51" s="16"/>
      <c r="BD51" s="370"/>
      <c r="BE51" s="133" t="s">
        <v>2985</v>
      </c>
      <c r="BF51" s="134" t="s">
        <v>3072</v>
      </c>
      <c r="BG51" s="135" t="s">
        <v>2989</v>
      </c>
      <c r="BH51" s="429">
        <f>SUMIFS('주간판매-러닝(CO)'!$P$4:$P$5000,'주간판매-러닝(CO)'!$I$4:$I$5000,종합!$BG51)</f>
        <v>6</v>
      </c>
      <c r="BI51" s="430">
        <f>COUNTIFS('주간판매-러닝(CO)'!$I$4:$I$5000,종합!$BG51,'주간판매-러닝(CO)'!$E$4:$E$5000,"가을(러닝)")+
COUNTIFS('주간판매-러닝(CO)'!$I$4:$I$5000,종합!$BG51,'주간판매-러닝(CO)'!$E$4:$E$5000,"겨울(러닝)")</f>
        <v>19</v>
      </c>
      <c r="BJ51" s="430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10100</v>
      </c>
      <c r="BK51" s="429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4</v>
      </c>
      <c r="BL51" s="430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12</v>
      </c>
      <c r="BM51" s="431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5435</v>
      </c>
      <c r="BN51" s="436">
        <f t="shared" ref="BN51:BN55" si="228">IFERROR(BM51/BJ51,"")</f>
        <v>0.53811881188118815</v>
      </c>
      <c r="BO51" s="432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171890000</v>
      </c>
      <c r="BP51" s="432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98885900</v>
      </c>
      <c r="BQ51" s="436">
        <f t="shared" si="209"/>
        <v>3.2278998471294777E-2</v>
      </c>
      <c r="BR51" s="432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398751000</v>
      </c>
      <c r="BS51" s="437">
        <f t="shared" si="210"/>
        <v>2.9331624612639631E-2</v>
      </c>
      <c r="BT51" s="438">
        <f t="shared" si="124"/>
        <v>3.6658503294292624</v>
      </c>
      <c r="BU51" s="433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190</v>
      </c>
      <c r="BV51" s="437">
        <f t="shared" si="126"/>
        <v>3.4958601655933765E-2</v>
      </c>
      <c r="BW51" s="434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13848000</v>
      </c>
      <c r="BX51" s="434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9749230</v>
      </c>
      <c r="BY51" s="434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3365800</v>
      </c>
      <c r="BZ51" s="437">
        <f t="shared" si="128"/>
        <v>0.29598281340265742</v>
      </c>
      <c r="CA51" s="433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96</v>
      </c>
      <c r="CB51" s="435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5006700</v>
      </c>
      <c r="CD51" s="370"/>
      <c r="CE51" s="133" t="s">
        <v>2985</v>
      </c>
      <c r="CF51" s="134" t="s">
        <v>3072</v>
      </c>
      <c r="CG51" s="135" t="s">
        <v>2989</v>
      </c>
      <c r="CH51" s="43">
        <f>COUNTIFS('시점재고(~26.07.31, 생판재)'!$H$4:$H$5000,종합!$CG51)</f>
        <v>6</v>
      </c>
      <c r="CI51" s="44"/>
      <c r="CJ51" s="304">
        <f>SUMIFS('시점재고(~26.07.31, 생판재)'!$BM$4:$BM$5000,'시점재고(~26.07.31, 생판재)'!$H$4:$H$5000,종합!$CG51)</f>
        <v>12125</v>
      </c>
      <c r="CK51" s="44">
        <f>SUMIFS('생판재-러닝(ST)'!$BG$4:$BG$5000,'생판재-러닝(ST)'!$H$4:$H$5000,종합!$CG51,'생판재-러닝(ST)'!$D$4:$D$5000,"&lt;&gt;가을(러닝)",'생판재-러닝(ST)'!$D$4:$D$5000,"&lt;&gt;겨울(러닝)")-(
SUMIFS('시점재고(~26.07.31, 생판재)'!$BG$4:$BG$5000,'시점재고(~26.07.31, 생판재)'!$H$4:$H$5000,종합!CG51))</f>
        <v>1231</v>
      </c>
      <c r="CL51" s="48" t="str">
        <f>IFERROR(CK51/#REF!,"")</f>
        <v/>
      </c>
      <c r="CM51" s="50">
        <f>SUMIFS('생판재-러닝(ST)'!$BH$4:$BH$5000,'생판재-러닝(ST)'!$H$4:$H$5000,종합!$F51,'생판재-러닝(ST)'!$D$4:$D$5000,"&lt;&gt;가을(러닝)",'생판재-러닝(ST)'!$D$4:$D$5000,"&lt;&gt;겨울(러닝)")-(
SUMIFS('시점재고(~26.07.31, 생판재)'!$BH$4:$BH$5000,'시점재고(~26.07.31, 생판재)'!$H$4:$H$5000,종합!$F51))</f>
        <v>87525000</v>
      </c>
      <c r="CN51" s="50">
        <f>SUMIFS('생판재-러닝(ST)'!$BI$4:$BI$5000,'생판재-러닝(ST)'!$H$4:$H$5000,종합!$F51,'생판재-러닝(ST)'!$D$4:$D$5000,"&lt;&gt;가을(러닝)",'생판재-러닝(ST)'!$D$4:$D$5000,"&lt;&gt;겨울(러닝)")-(
SUMIFS('시점재고(~26.07.31, 생판재)'!$BI$4:$BI$5000,'시점재고(~26.07.31, 생판재)'!$H$4:$H$5000,종합!$F51))</f>
        <v>58052092</v>
      </c>
      <c r="CO51" s="50">
        <f>SUMIFS('생판재-러닝(ST)'!$BJ$4:$BJ$5000,'생판재-러닝(ST)'!$H$4:$H$5000,종합!$F51,'생판재-러닝(ST)'!$D$4:$D$5000,"&lt;&gt;가을(러닝)",'생판재-러닝(ST)'!$D$4:$D$5000,"&lt;&gt;겨울(러닝)")-(
SUMIFS('시점재고(~26.07.31, 생판재)'!$BJ$4:$BJ$5000,'시점재고(~26.07.31, 생판재)'!$H$4:$H$5000,종합!$F51))</f>
        <v>21117000</v>
      </c>
      <c r="CP51" s="48">
        <f t="shared" si="87"/>
        <v>0.33673702370751213</v>
      </c>
      <c r="CQ51" s="44">
        <f>SUMIFS('생판재-러닝(ST)'!$BC$4:$BC$5000,'생판재-러닝(ST)'!$H$4:$H$5000,종합!$F51,'생판재-러닝(ST)'!$D$4:$D$5000,"&lt;&gt;가을(러닝)",'생판재-러닝(ST)'!$D$4:$D$5000,"&lt;&gt;겨울(러닝)")</f>
        <v>277</v>
      </c>
      <c r="CR51" s="136">
        <f>SUMIFS('생판재-러닝(ST)'!$BE$4:$BE$5000,'생판재-러닝(ST)'!$H$4:$H$5000,종합!$F51,'생판재-러닝(ST)'!$D$4:$D$5000,"&lt;&gt;가을(러닝)",'생판재-러닝(ST)'!$D$4:$D$5000,"&lt;&gt;겨울(러닝)")</f>
        <v>14421487</v>
      </c>
    </row>
    <row r="52" spans="1:96" x14ac:dyDescent="0.3">
      <c r="A52" s="7"/>
      <c r="B52" s="7"/>
      <c r="C52" s="370"/>
      <c r="D52" s="137" t="s">
        <v>2985</v>
      </c>
      <c r="E52" s="138" t="s">
        <v>3073</v>
      </c>
      <c r="F52" s="139" t="s">
        <v>2987</v>
      </c>
      <c r="G52" s="429">
        <f>SUMIF('주간판매-26FW(CO)'!$I:$I,종합!$F52,'주간판매-26FW(CO)'!$P:$P)</f>
        <v>3</v>
      </c>
      <c r="H52" s="430">
        <f>COUNTIF('주간판매-26FW(CO)'!$I:$I,종합!$F52)</f>
        <v>6</v>
      </c>
      <c r="I52" s="430">
        <f>SUMIFS('주간판매-26FW(CO)'!$R$4:$R$5000,'주간판매-26FW(CO)'!$I$4:$I$5000,종합!$F52)</f>
        <v>1902</v>
      </c>
      <c r="J52" s="429">
        <f>SUMIFS('주간판매-26FW(CO)'!$P$4:$P$5000,'주간판매-26FW(CO)'!$I$4:$I$5000,종합!$F52,'주간판매-26FW(CO)'!$V$4:$V$5000,"&gt;0")</f>
        <v>2</v>
      </c>
      <c r="K52" s="430">
        <f>COUNTIFS('주간판매-26FW(CO)'!$I$4:$I$5000,종합!$F52,'주간판매-26FW(CO)'!$V$4:$V$5000,"&gt;0")</f>
        <v>4</v>
      </c>
      <c r="L52" s="431">
        <f>SUMIFS('주간판매-26FW(CO)'!$V$4:$V$5000,'주간판매-26FW(CO)'!$I$4:$I$5000,종합!$F52)</f>
        <v>1817</v>
      </c>
      <c r="M52" s="436">
        <f t="shared" si="219"/>
        <v>0.955310199789695</v>
      </c>
      <c r="N52" s="432">
        <f>SUMIFS('생판재-26FW(ST)'!$AI$4:$AI$5000,'생판재-26FW(ST)'!$H$4:$H$5000,종합!$F52)</f>
        <v>36560000</v>
      </c>
      <c r="O52" s="432">
        <f>SUMIFS('생판재-26FW(ST)'!$AR$4:$AR$5000,'생판재-26FW(ST)'!$H$4:$H$5000,종합!$F52)</f>
        <v>34871200</v>
      </c>
      <c r="P52" s="436">
        <f t="shared" si="204"/>
        <v>1.5833195295202832E-2</v>
      </c>
      <c r="Q52" s="432">
        <f>SUMIFS('생판재-26FW(ST)'!$AQ$4:$AQ$5000,'생판재-26FW(ST)'!$H$4:$H$5000,종합!$F52)</f>
        <v>135383000</v>
      </c>
      <c r="R52" s="437">
        <f t="shared" si="205"/>
        <v>1.4645880031502332E-2</v>
      </c>
      <c r="S52" s="438">
        <f t="shared" si="72"/>
        <v>3.5294298603275633</v>
      </c>
      <c r="T52" s="433">
        <f>SUMIFS('생판재-26FW(ST)'!$BG$4:$BG$5000,'생판재-26FW(ST)'!$H$4:$H$5000,종합!$F52)</f>
        <v>33</v>
      </c>
      <c r="U52" s="437">
        <f t="shared" si="73"/>
        <v>1.8161805173362685E-2</v>
      </c>
      <c r="V52" s="434">
        <f>SUMIFS('생판재-26FW(ST)'!$BH$4:$BH$5000,'생판재-26FW(ST)'!$H$4:$H$5000,종합!$F52)</f>
        <v>2607000</v>
      </c>
      <c r="W52" s="434">
        <f>SUMIFS('생판재-26FW(ST)'!$BI$4:$BI$5000,'생판재-26FW(ST)'!$H$4:$H$5000,종합!$F52)</f>
        <v>1563330</v>
      </c>
      <c r="X52" s="434">
        <f>SUMIFS('생판재-26FW(ST)'!$BJ$4:$BJ$5000,'생판재-26FW(ST)'!$H$4:$H$5000,종합!$F52)</f>
        <v>660000</v>
      </c>
      <c r="Y52" s="437">
        <f t="shared" si="74"/>
        <v>0.4003337169159954</v>
      </c>
      <c r="Z52" s="433">
        <f>SUMIFS('생판재-26FW(ST)'!$BC$4:$BC$5000,'생판재-26FW(ST)'!$H$4:$H$5000,종합!$F52)</f>
        <v>25</v>
      </c>
      <c r="AA52" s="435">
        <f>SUMIFS('생판재-26FW(ST)'!$BE$4:$BE$5000,'생판재-26FW(ST)'!$H$4:$H$5000,종합!$F52)</f>
        <v>1136790</v>
      </c>
      <c r="AB52" s="16"/>
      <c r="AC52" s="370"/>
      <c r="AD52" s="137" t="s">
        <v>2985</v>
      </c>
      <c r="AE52" s="138" t="s">
        <v>3073</v>
      </c>
      <c r="AF52" s="139" t="s">
        <v>2987</v>
      </c>
      <c r="AG52" s="429">
        <f t="shared" ref="AG52:AL52" si="229">AG95+AG136</f>
        <v>1</v>
      </c>
      <c r="AH52" s="430">
        <f t="shared" si="229"/>
        <v>0</v>
      </c>
      <c r="AI52" s="430">
        <f t="shared" si="229"/>
        <v>1875</v>
      </c>
      <c r="AJ52" s="429">
        <f t="shared" si="229"/>
        <v>1</v>
      </c>
      <c r="AK52" s="430">
        <f t="shared" si="229"/>
        <v>0</v>
      </c>
      <c r="AL52" s="431">
        <f t="shared" si="229"/>
        <v>1730</v>
      </c>
      <c r="AM52" s="436">
        <f t="shared" si="221"/>
        <v>0.92266666666666663</v>
      </c>
      <c r="AN52" s="432">
        <f t="shared" ref="AN52:AO52" si="230">AN95+AN136</f>
        <v>30937500</v>
      </c>
      <c r="AO52" s="432">
        <f t="shared" si="230"/>
        <v>28545000</v>
      </c>
      <c r="AP52" s="436">
        <f t="shared" si="65"/>
        <v>1.3140998526955983E-2</v>
      </c>
      <c r="AQ52" s="432">
        <f>AQ95+AQ136</f>
        <v>110720000</v>
      </c>
      <c r="AR52" s="437">
        <f t="shared" si="67"/>
        <v>1.1820838284483761E-2</v>
      </c>
      <c r="AS52" s="438">
        <f t="shared" si="223"/>
        <v>3.5261707988980713</v>
      </c>
      <c r="AT52" s="433">
        <f>AT95+AT136</f>
        <v>141</v>
      </c>
      <c r="AU52" s="437">
        <f t="shared" si="224"/>
        <v>8.1502890173410406E-2</v>
      </c>
      <c r="AV52" s="434">
        <f t="shared" ref="AV52:AX52" si="231">AV95+AV136</f>
        <v>9024000</v>
      </c>
      <c r="AW52" s="434">
        <f t="shared" si="231"/>
        <v>2904144</v>
      </c>
      <c r="AX52" s="434">
        <f t="shared" si="231"/>
        <v>2326500</v>
      </c>
      <c r="AY52" s="437">
        <f t="shared" si="226"/>
        <v>0.67817553191489366</v>
      </c>
      <c r="AZ52" s="433">
        <f t="shared" ref="AZ52:BA52" si="232">AZ95+AZ136</f>
        <v>55</v>
      </c>
      <c r="BA52" s="435">
        <f t="shared" si="232"/>
        <v>-340746</v>
      </c>
      <c r="BB52" s="16"/>
      <c r="BC52" s="16"/>
      <c r="BD52" s="370"/>
      <c r="BE52" s="137" t="s">
        <v>2985</v>
      </c>
      <c r="BF52" s="138" t="s">
        <v>3073</v>
      </c>
      <c r="BG52" s="139" t="s">
        <v>2987</v>
      </c>
      <c r="BH52" s="429">
        <f>SUMIFS('주간판매-러닝(CO)'!$P$4:$P$5000,'주간판매-러닝(CO)'!$I$4:$I$5000,종합!$BG52)</f>
        <v>1</v>
      </c>
      <c r="BI52" s="430">
        <f>COUNTIFS('주간판매-러닝(CO)'!$I$4:$I$5000,종합!$BG52,'주간판매-러닝(CO)'!$E$4:$E$5000,"가을(러닝)")+
COUNTIFS('주간판매-러닝(CO)'!$I$4:$I$5000,종합!$BG52,'주간판매-러닝(CO)'!$E$4:$E$5000,"겨울(러닝)")</f>
        <v>1</v>
      </c>
      <c r="BJ52" s="430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650</v>
      </c>
      <c r="BK52" s="429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0</v>
      </c>
      <c r="BL52" s="430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0</v>
      </c>
      <c r="BM52" s="431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0</v>
      </c>
      <c r="BN52" s="436">
        <f t="shared" si="228"/>
        <v>0</v>
      </c>
      <c r="BO52" s="432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9945000</v>
      </c>
      <c r="BP52" s="432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0</v>
      </c>
      <c r="BQ52" s="436">
        <f t="shared" si="209"/>
        <v>0</v>
      </c>
      <c r="BR52" s="432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0</v>
      </c>
      <c r="BS52" s="437">
        <f t="shared" si="210"/>
        <v>0</v>
      </c>
      <c r="BT52" s="438" t="str">
        <f t="shared" si="124"/>
        <v/>
      </c>
      <c r="BU52" s="433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BV52" s="437" t="str">
        <f t="shared" si="126"/>
        <v/>
      </c>
      <c r="BW52" s="434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BX52" s="434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BY52" s="434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BZ52" s="437" t="str">
        <f t="shared" si="128"/>
        <v/>
      </c>
      <c r="CA52" s="433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CB52" s="435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  <c r="CD52" s="370"/>
      <c r="CE52" s="137" t="s">
        <v>2985</v>
      </c>
      <c r="CF52" s="138" t="s">
        <v>3073</v>
      </c>
      <c r="CG52" s="139" t="s">
        <v>2987</v>
      </c>
      <c r="CH52" s="43">
        <f>COUNTIFS('시점재고(~26.07.31, 생판재)'!$H$4:$H$5000,종합!$CG52)</f>
        <v>1</v>
      </c>
      <c r="CI52" s="44"/>
      <c r="CJ52" s="304">
        <f>SUMIFS('시점재고(~26.07.31, 생판재)'!$BM$4:$BM$5000,'시점재고(~26.07.31, 생판재)'!$H$4:$H$5000,종합!$CG52)</f>
        <v>3029</v>
      </c>
      <c r="CK52" s="44">
        <f>SUMIFS('생판재-러닝(ST)'!$BG$4:$BG$5000,'생판재-러닝(ST)'!$H$4:$H$5000,종합!$CG52,'생판재-러닝(ST)'!$D$4:$D$5000,"&lt;&gt;가을(러닝)",'생판재-러닝(ST)'!$D$4:$D$5000,"&lt;&gt;겨울(러닝)")-(
SUMIFS('시점재고(~26.07.31, 생판재)'!$BG$4:$BG$5000,'시점재고(~26.07.31, 생판재)'!$H$4:$H$5000,종합!CG52))</f>
        <v>1184</v>
      </c>
      <c r="CL52" s="48" t="str">
        <f>IFERROR(CK52/#REF!,"")</f>
        <v/>
      </c>
      <c r="CM52" s="50">
        <f>SUMIFS('생판재-러닝(ST)'!$BH$4:$BH$5000,'생판재-러닝(ST)'!$H$4:$H$5000,종합!$F52,'생판재-러닝(ST)'!$D$4:$D$5000,"&lt;&gt;가을(러닝)",'생판재-러닝(ST)'!$D$4:$D$5000,"&lt;&gt;겨울(러닝)")-(
SUMIFS('시점재고(~26.07.31, 생판재)'!$BH$4:$BH$5000,'시점재고(~26.07.31, 생판재)'!$H$4:$H$5000,종합!$F52))</f>
        <v>69856000</v>
      </c>
      <c r="CN52" s="50">
        <f>SUMIFS('생판재-러닝(ST)'!$BI$4:$BI$5000,'생판재-러닝(ST)'!$H$4:$H$5000,종합!$F52,'생판재-러닝(ST)'!$D$4:$D$5000,"&lt;&gt;가을(러닝)",'생판재-러닝(ST)'!$D$4:$D$5000,"&lt;&gt;겨울(러닝)")-(
SUMIFS('시점재고(~26.07.31, 생판재)'!$BI$4:$BI$5000,'시점재고(~26.07.31, 생판재)'!$H$4:$H$5000,종합!$F52))</f>
        <v>42896316</v>
      </c>
      <c r="CO52" s="50">
        <f>SUMIFS('생판재-러닝(ST)'!$BJ$4:$BJ$5000,'생판재-러닝(ST)'!$H$4:$H$5000,종합!$F52,'생판재-러닝(ST)'!$D$4:$D$5000,"&lt;&gt;가을(러닝)",'생판재-러닝(ST)'!$D$4:$D$5000,"&lt;&gt;겨울(러닝)")-(
SUMIFS('시점재고(~26.07.31, 생판재)'!$BJ$4:$BJ$5000,'시점재고(~26.07.31, 생판재)'!$H$4:$H$5000,종합!$F52))</f>
        <v>16576000</v>
      </c>
      <c r="CP52" s="48">
        <f t="shared" si="87"/>
        <v>0.38593226065048103</v>
      </c>
      <c r="CQ52" s="44">
        <f>SUMIFS('생판재-러닝(ST)'!$BC$4:$BC$5000,'생판재-러닝(ST)'!$H$4:$H$5000,종합!$F52,'생판재-러닝(ST)'!$D$4:$D$5000,"&lt;&gt;가을(러닝)",'생판재-러닝(ST)'!$D$4:$D$5000,"&lt;&gt;겨울(러닝)")</f>
        <v>109</v>
      </c>
      <c r="CR52" s="136">
        <f>SUMIFS('생판재-러닝(ST)'!$BE$4:$BE$5000,'생판재-러닝(ST)'!$H$4:$H$5000,종합!$F52,'생판재-러닝(ST)'!$D$4:$D$5000,"&lt;&gt;가을(러닝)",'생판재-러닝(ST)'!$D$4:$D$5000,"&lt;&gt;겨울(러닝)")</f>
        <v>4125184</v>
      </c>
    </row>
    <row r="53" spans="1:96" x14ac:dyDescent="0.3">
      <c r="A53" s="7"/>
      <c r="B53" s="7"/>
      <c r="C53" s="370"/>
      <c r="D53" s="137" t="s">
        <v>2985</v>
      </c>
      <c r="E53" s="138" t="s">
        <v>3074</v>
      </c>
      <c r="F53" s="139" t="s">
        <v>2992</v>
      </c>
      <c r="G53" s="429">
        <f>SUMIF('주간판매-26FW(CO)'!$I:$I,종합!$F53,'주간판매-26FW(CO)'!$P:$P)</f>
        <v>17</v>
      </c>
      <c r="H53" s="430">
        <f>COUNTIF('주간판매-26FW(CO)'!$I:$I,종합!$F53)</f>
        <v>39</v>
      </c>
      <c r="I53" s="430">
        <f>SUMIFS('주간판매-26FW(CO)'!$R$4:$R$5000,'주간판매-26FW(CO)'!$I$4:$I$5000,종합!$F53)</f>
        <v>21103</v>
      </c>
      <c r="J53" s="429">
        <f>SUMIFS('주간판매-26FW(CO)'!$P$4:$P$5000,'주간판매-26FW(CO)'!$I$4:$I$5000,종합!$F53,'주간판매-26FW(CO)'!$V$4:$V$5000,"&gt;0")</f>
        <v>7</v>
      </c>
      <c r="K53" s="430">
        <f>COUNTIFS('주간판매-26FW(CO)'!$I$4:$I$5000,종합!$F53,'주간판매-26FW(CO)'!$V$4:$V$5000,"&gt;0")</f>
        <v>17</v>
      </c>
      <c r="L53" s="431">
        <f>SUMIFS('주간판매-26FW(CO)'!$V$4:$V$5000,'주간판매-26FW(CO)'!$I$4:$I$5000,종합!$F53)</f>
        <v>7732</v>
      </c>
      <c r="M53" s="436">
        <f t="shared" si="219"/>
        <v>0.36639340378145285</v>
      </c>
      <c r="N53" s="432">
        <f>SUMIFS('생판재-26FW(ST)'!$AI$4:$AI$5000,'생판재-26FW(ST)'!$H$4:$H$5000,종합!$F53)</f>
        <v>302645000</v>
      </c>
      <c r="O53" s="432">
        <f>SUMIFS('생판재-26FW(ST)'!$AR$4:$AR$5000,'생판재-26FW(ST)'!$H$4:$H$5000,종합!$F53)</f>
        <v>129337300</v>
      </c>
      <c r="P53" s="436">
        <f t="shared" si="204"/>
        <v>5.8725330067627077E-2</v>
      </c>
      <c r="Q53" s="432">
        <f>SUMIFS('생판재-26FW(ST)'!$AQ$4:$AQ$5000,'생판재-26FW(ST)'!$H$4:$H$5000,종합!$F53)</f>
        <v>509038000</v>
      </c>
      <c r="R53" s="437">
        <f t="shared" si="205"/>
        <v>5.5068283901788882E-2</v>
      </c>
      <c r="S53" s="438">
        <f t="shared" si="72"/>
        <v>3.5779455592610803</v>
      </c>
      <c r="T53" s="433">
        <f>SUMIFS('생판재-26FW(ST)'!$BG$4:$BG$5000,'생판재-26FW(ST)'!$H$4:$H$5000,종합!$F53)</f>
        <v>526</v>
      </c>
      <c r="U53" s="437">
        <f t="shared" si="73"/>
        <v>6.8028970512157269E-2</v>
      </c>
      <c r="V53" s="434">
        <f>SUMIFS('생판재-26FW(ST)'!$BH$4:$BH$5000,'생판재-26FW(ST)'!$H$4:$H$5000,종합!$F53)</f>
        <v>34254000</v>
      </c>
      <c r="W53" s="434">
        <f>SUMIFS('생판재-26FW(ST)'!$BI$4:$BI$5000,'생판재-26FW(ST)'!$H$4:$H$5000,종합!$F53)</f>
        <v>25140780</v>
      </c>
      <c r="X53" s="434">
        <f>SUMIFS('생판재-26FW(ST)'!$BJ$4:$BJ$5000,'생판재-26FW(ST)'!$H$4:$H$5000,종합!$F53)</f>
        <v>8175000</v>
      </c>
      <c r="Y53" s="437">
        <f t="shared" si="74"/>
        <v>0.26604834471886496</v>
      </c>
      <c r="Z53" s="433">
        <f>SUMIFS('생판재-26FW(ST)'!$BC$4:$BC$5000,'생판재-26FW(ST)'!$H$4:$H$5000,종합!$F53)</f>
        <v>343</v>
      </c>
      <c r="AA53" s="435">
        <f>SUMIFS('생판재-26FW(ST)'!$BE$4:$BE$5000,'생판재-26FW(ST)'!$H$4:$H$5000,종합!$F53)</f>
        <v>15742499</v>
      </c>
      <c r="AB53" s="16"/>
      <c r="AC53" s="370"/>
      <c r="AD53" s="137" t="s">
        <v>2985</v>
      </c>
      <c r="AE53" s="138" t="s">
        <v>3074</v>
      </c>
      <c r="AF53" s="139" t="s">
        <v>2992</v>
      </c>
      <c r="AG53" s="429">
        <f t="shared" ref="AG53:AL53" si="233">AG96+AG137</f>
        <v>16</v>
      </c>
      <c r="AH53" s="430">
        <f t="shared" si="233"/>
        <v>0</v>
      </c>
      <c r="AI53" s="430">
        <f t="shared" si="233"/>
        <v>25640</v>
      </c>
      <c r="AJ53" s="429">
        <f t="shared" si="233"/>
        <v>6</v>
      </c>
      <c r="AK53" s="430">
        <f t="shared" si="233"/>
        <v>0</v>
      </c>
      <c r="AL53" s="431">
        <f t="shared" si="233"/>
        <v>10031</v>
      </c>
      <c r="AM53" s="436">
        <f t="shared" si="221"/>
        <v>0.39122464898595943</v>
      </c>
      <c r="AN53" s="432">
        <f t="shared" ref="AN53:AO53" si="234">AN96+AN137</f>
        <v>430701500</v>
      </c>
      <c r="AO53" s="432">
        <f t="shared" si="234"/>
        <v>179504400</v>
      </c>
      <c r="AP53" s="436">
        <f t="shared" si="65"/>
        <v>8.2636785986411554E-2</v>
      </c>
      <c r="AQ53" s="432">
        <f>AQ96+AQ137</f>
        <v>795360000</v>
      </c>
      <c r="AR53" s="437">
        <f t="shared" si="67"/>
        <v>8.4915299295041588E-2</v>
      </c>
      <c r="AS53" s="438">
        <f t="shared" si="223"/>
        <v>4.0280602896338218</v>
      </c>
      <c r="AT53" s="433">
        <f>AT96+AT137</f>
        <v>746</v>
      </c>
      <c r="AU53" s="437">
        <f t="shared" si="224"/>
        <v>7.436945469045958E-2</v>
      </c>
      <c r="AV53" s="434">
        <f t="shared" ref="AV53:AX53" si="235">AV96+AV137</f>
        <v>55887000</v>
      </c>
      <c r="AW53" s="434">
        <f t="shared" si="235"/>
        <v>35069837</v>
      </c>
      <c r="AX53" s="434">
        <f t="shared" si="235"/>
        <v>12920400</v>
      </c>
      <c r="AY53" s="437">
        <f t="shared" si="226"/>
        <v>0.37248667847621098</v>
      </c>
      <c r="AZ53" s="433">
        <f t="shared" ref="AZ53:BA53" si="236">AZ96+AZ137</f>
        <v>305</v>
      </c>
      <c r="BA53" s="435">
        <f t="shared" si="236"/>
        <v>14468024</v>
      </c>
      <c r="BB53" s="16"/>
      <c r="BC53" s="16"/>
      <c r="BD53" s="370"/>
      <c r="BE53" s="137" t="s">
        <v>2985</v>
      </c>
      <c r="BF53" s="138" t="s">
        <v>3074</v>
      </c>
      <c r="BG53" s="139" t="s">
        <v>2992</v>
      </c>
      <c r="BH53" s="429">
        <f>SUMIFS('주간판매-러닝(CO)'!$P$4:$P$5000,'주간판매-러닝(CO)'!$I$4:$I$5000,종합!$BG53)</f>
        <v>1</v>
      </c>
      <c r="BI53" s="430">
        <f>COUNTIFS('주간판매-러닝(CO)'!$I$4:$I$5000,종합!$BG53,'주간판매-러닝(CO)'!$E$4:$E$5000,"가을(러닝)")+
COUNTIFS('주간판매-러닝(CO)'!$I$4:$I$5000,종합!$BG53,'주간판매-러닝(CO)'!$E$4:$E$5000,"겨울(러닝)")</f>
        <v>2</v>
      </c>
      <c r="BJ53" s="430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2000</v>
      </c>
      <c r="BK53" s="429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BL53" s="430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BM53" s="431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BN53" s="436">
        <f t="shared" si="228"/>
        <v>0</v>
      </c>
      <c r="BO53" s="432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32540000</v>
      </c>
      <c r="BP53" s="432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BQ53" s="436">
        <f t="shared" si="209"/>
        <v>0</v>
      </c>
      <c r="BR53" s="432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BS53" s="437">
        <f t="shared" si="210"/>
        <v>0</v>
      </c>
      <c r="BT53" s="438" t="str">
        <f t="shared" si="124"/>
        <v/>
      </c>
      <c r="BU53" s="433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BV53" s="437" t="str">
        <f t="shared" si="126"/>
        <v/>
      </c>
      <c r="BW53" s="434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BX53" s="434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BY53" s="434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BZ53" s="437" t="str">
        <f t="shared" si="128"/>
        <v/>
      </c>
      <c r="CA53" s="433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CB53" s="435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  <c r="CD53" s="370"/>
      <c r="CE53" s="137" t="s">
        <v>2985</v>
      </c>
      <c r="CF53" s="138" t="s">
        <v>3074</v>
      </c>
      <c r="CG53" s="139" t="s">
        <v>2992</v>
      </c>
      <c r="CH53" s="43">
        <f>COUNTIFS('시점재고(~26.07.31, 생판재)'!$H$4:$H$5000,종합!$CG53)</f>
        <v>1</v>
      </c>
      <c r="CI53" s="44"/>
      <c r="CJ53" s="304">
        <f>SUMIFS('시점재고(~26.07.31, 생판재)'!$BM$4:$BM$5000,'시점재고(~26.07.31, 생판재)'!$H$4:$H$5000,종합!$CG53)</f>
        <v>944</v>
      </c>
      <c r="CK53" s="44">
        <f>SUMIFS('생판재-러닝(ST)'!$BG$4:$BG$5000,'생판재-러닝(ST)'!$H$4:$H$5000,종합!$CG53,'생판재-러닝(ST)'!$D$4:$D$5000,"&lt;&gt;가을(러닝)",'생판재-러닝(ST)'!$D$4:$D$5000,"&lt;&gt;겨울(러닝)")-(
SUMIFS('시점재고(~26.07.31, 생판재)'!$BG$4:$BG$5000,'시점재고(~26.07.31, 생판재)'!$H$4:$H$5000,종합!CG53))</f>
        <v>164</v>
      </c>
      <c r="CL53" s="48" t="str">
        <f>IFERROR(CK53/#REF!,"")</f>
        <v/>
      </c>
      <c r="CM53" s="50">
        <f>SUMIFS('생판재-러닝(ST)'!$BH$4:$BH$5000,'생판재-러닝(ST)'!$H$4:$H$5000,종합!$F53,'생판재-러닝(ST)'!$D$4:$D$5000,"&lt;&gt;가을(러닝)",'생판재-러닝(ST)'!$D$4:$D$5000,"&lt;&gt;겨울(러닝)")-(
SUMIFS('시점재고(~26.07.31, 생판재)'!$BH$4:$BH$5000,'시점재고(~26.07.31, 생판재)'!$H$4:$H$5000,종합!$F53))</f>
        <v>9348000</v>
      </c>
      <c r="CN53" s="50">
        <f>SUMIFS('생판재-러닝(ST)'!$BI$4:$BI$5000,'생판재-러닝(ST)'!$H$4:$H$5000,종합!$F53,'생판재-러닝(ST)'!$D$4:$D$5000,"&lt;&gt;가을(러닝)",'생판재-러닝(ST)'!$D$4:$D$5000,"&lt;&gt;겨울(러닝)")-(
SUMIFS('시점재고(~26.07.31, 생판재)'!$BI$4:$BI$5000,'시점재고(~26.07.31, 생판재)'!$H$4:$H$5000,종합!$F53))</f>
        <v>7736720</v>
      </c>
      <c r="CO53" s="50">
        <f>SUMIFS('생판재-러닝(ST)'!$BJ$4:$BJ$5000,'생판재-러닝(ST)'!$H$4:$H$5000,종합!$F53,'생판재-러닝(ST)'!$D$4:$D$5000,"&lt;&gt;가을(러닝)",'생판재-러닝(ST)'!$D$4:$D$5000,"&lt;&gt;겨울(러닝)")-(
SUMIFS('시점재고(~26.07.31, 생판재)'!$BJ$4:$BJ$5000,'시점재고(~26.07.31, 생판재)'!$H$4:$H$5000,종합!$F53))</f>
        <v>2492800</v>
      </c>
      <c r="CP53" s="48">
        <f t="shared" si="87"/>
        <v>0.1723662815575524</v>
      </c>
      <c r="CQ53" s="44">
        <f>SUMIFS('생판재-러닝(ST)'!$BC$4:$BC$5000,'생판재-러닝(ST)'!$H$4:$H$5000,종합!$F53,'생판재-러닝(ST)'!$D$4:$D$5000,"&lt;&gt;가을(러닝)",'생판재-러닝(ST)'!$D$4:$D$5000,"&lt;&gt;겨울(러닝)")</f>
        <v>30</v>
      </c>
      <c r="CR53" s="136">
        <f>SUMIFS('생판재-러닝(ST)'!$BE$4:$BE$5000,'생판재-러닝(ST)'!$H$4:$H$5000,종합!$F53,'생판재-러닝(ST)'!$D$4:$D$5000,"&lt;&gt;가을(러닝)",'생판재-러닝(ST)'!$D$4:$D$5000,"&lt;&gt;겨울(러닝)")</f>
        <v>1367450</v>
      </c>
    </row>
    <row r="54" spans="1:96" x14ac:dyDescent="0.3">
      <c r="A54" s="7"/>
      <c r="B54" s="7"/>
      <c r="C54" s="370"/>
      <c r="D54" s="137"/>
      <c r="E54" s="168"/>
      <c r="F54" s="169"/>
      <c r="G54" s="429">
        <f>SUMIF('주간판매-26FW(CO)'!$I:$I,종합!$F54,'주간판매-26FW(CO)'!$P:$P)</f>
        <v>0</v>
      </c>
      <c r="H54" s="430">
        <f>COUNTIF('주간판매-26FW(CO)'!$I:$I,종합!$F54)</f>
        <v>0</v>
      </c>
      <c r="I54" s="430">
        <f>SUMIFS('주간판매-26FW(CO)'!$R$4:$R$5000,'주간판매-26FW(CO)'!$I$4:$I$5000,종합!$F54)</f>
        <v>0</v>
      </c>
      <c r="J54" s="429">
        <f>SUMIFS('주간판매-26FW(CO)'!$P$4:$P$5000,'주간판매-26FW(CO)'!$I$4:$I$5000,종합!$F54,'주간판매-26FW(CO)'!$V$4:$V$5000,"&gt;0")</f>
        <v>0</v>
      </c>
      <c r="K54" s="430">
        <f>COUNTIFS('주간판매-26FW(CO)'!$I$4:$I$5000,종합!$F54,'주간판매-26FW(CO)'!$V$4:$V$5000,"&gt;0")</f>
        <v>0</v>
      </c>
      <c r="L54" s="431">
        <f>SUMIFS('주간판매-26FW(CO)'!$V$4:$V$5000,'주간판매-26FW(CO)'!$I$4:$I$5000,종합!$F54)</f>
        <v>0</v>
      </c>
      <c r="M54" s="436" t="str">
        <f t="shared" si="219"/>
        <v/>
      </c>
      <c r="N54" s="432">
        <f>SUMIFS('생판재-26FW(ST)'!$AI$4:$AI$5000,'생판재-26FW(ST)'!$H$4:$H$5000,종합!$F54)</f>
        <v>0</v>
      </c>
      <c r="O54" s="432">
        <f>SUMIFS('생판재-26FW(ST)'!$AR$4:$AR$5000,'생판재-26FW(ST)'!$H$4:$H$5000,종합!$F54)</f>
        <v>0</v>
      </c>
      <c r="P54" s="436">
        <f t="shared" si="204"/>
        <v>0</v>
      </c>
      <c r="Q54" s="432">
        <f>SUMIFS('생판재-26FW(ST)'!$AQ$4:$AQ$5000,'생판재-26FW(ST)'!$H$4:$H$5000,종합!$F54)</f>
        <v>0</v>
      </c>
      <c r="R54" s="437">
        <f t="shared" si="205"/>
        <v>0</v>
      </c>
      <c r="S54" s="438" t="str">
        <f t="shared" si="72"/>
        <v/>
      </c>
      <c r="T54" s="433">
        <f>SUMIFS('생판재-26FW(ST)'!$BG$4:$BG$5000,'생판재-26FW(ST)'!$H$4:$H$5000,종합!$F54)</f>
        <v>0</v>
      </c>
      <c r="U54" s="437" t="str">
        <f t="shared" si="73"/>
        <v/>
      </c>
      <c r="V54" s="434">
        <f>SUMIFS('생판재-26FW(ST)'!$BH$4:$BH$5000,'생판재-26FW(ST)'!$H$4:$H$5000,종합!$F54)</f>
        <v>0</v>
      </c>
      <c r="W54" s="434">
        <f>SUMIFS('생판재-26FW(ST)'!$BI$4:$BI$5000,'생판재-26FW(ST)'!$H$4:$H$5000,종합!$F54)</f>
        <v>0</v>
      </c>
      <c r="X54" s="434">
        <f>SUMIFS('생판재-26FW(ST)'!$BJ$4:$BJ$5000,'생판재-26FW(ST)'!$H$4:$H$5000,종합!$F54)</f>
        <v>0</v>
      </c>
      <c r="Y54" s="437" t="str">
        <f t="shared" si="74"/>
        <v/>
      </c>
      <c r="Z54" s="433">
        <f>SUMIFS('생판재-26FW(ST)'!$BC$4:$BC$5000,'생판재-26FW(ST)'!$H$4:$H$5000,종합!$F54)</f>
        <v>0</v>
      </c>
      <c r="AA54" s="435">
        <f>SUMIFS('생판재-26FW(ST)'!$BE$4:$BE$5000,'생판재-26FW(ST)'!$H$4:$H$5000,종합!$F54)</f>
        <v>0</v>
      </c>
      <c r="AB54" s="16"/>
      <c r="AC54" s="370"/>
      <c r="AD54" s="137"/>
      <c r="AE54" s="168"/>
      <c r="AF54" s="169" t="s">
        <v>4136</v>
      </c>
      <c r="AG54" s="429">
        <f t="shared" ref="AG54:AL54" si="237">AG97+AG138</f>
        <v>3</v>
      </c>
      <c r="AH54" s="430">
        <f t="shared" si="237"/>
        <v>0</v>
      </c>
      <c r="AI54" s="430">
        <f t="shared" si="237"/>
        <v>4125</v>
      </c>
      <c r="AJ54" s="429">
        <f t="shared" si="237"/>
        <v>1</v>
      </c>
      <c r="AK54" s="430">
        <f t="shared" si="237"/>
        <v>0</v>
      </c>
      <c r="AL54" s="431">
        <f t="shared" si="237"/>
        <v>1120</v>
      </c>
      <c r="AM54" s="436">
        <f t="shared" si="221"/>
        <v>0.27151515151515154</v>
      </c>
      <c r="AN54" s="432">
        <f t="shared" ref="AN54:AO54" si="238">AN97+AN138</f>
        <v>67350000</v>
      </c>
      <c r="AO54" s="432">
        <f t="shared" si="238"/>
        <v>22400000</v>
      </c>
      <c r="AP54" s="436">
        <f t="shared" si="65"/>
        <v>1.031208152053999E-2</v>
      </c>
      <c r="AQ54" s="432">
        <f>AQ97+AQ138</f>
        <v>84000000</v>
      </c>
      <c r="AR54" s="437">
        <f t="shared" si="67"/>
        <v>8.9681215308583459E-3</v>
      </c>
      <c r="AS54" s="438">
        <f t="shared" si="223"/>
        <v>3.4090909090909087</v>
      </c>
      <c r="AT54" s="433">
        <f>AT97+AT138</f>
        <v>67</v>
      </c>
      <c r="AU54" s="437">
        <f t="shared" si="224"/>
        <v>5.9821428571428574E-2</v>
      </c>
      <c r="AV54" s="434">
        <f t="shared" ref="AV54:AX54" si="239">AV97+AV138</f>
        <v>5025000</v>
      </c>
      <c r="AW54" s="434">
        <f t="shared" si="239"/>
        <v>946192</v>
      </c>
      <c r="AX54" s="434">
        <f t="shared" si="239"/>
        <v>1340000</v>
      </c>
      <c r="AY54" s="437">
        <f t="shared" si="226"/>
        <v>0.81170308457711449</v>
      </c>
      <c r="AZ54" s="433">
        <f t="shared" ref="AZ54:BA54" si="240">AZ97+AZ138</f>
        <v>52</v>
      </c>
      <c r="BA54" s="435">
        <f t="shared" si="240"/>
        <v>622331</v>
      </c>
      <c r="BB54" s="16"/>
      <c r="BC54" s="16"/>
      <c r="BD54" s="370"/>
      <c r="BE54" s="137"/>
      <c r="BF54" s="168"/>
      <c r="BG54" s="169"/>
      <c r="BH54" s="429">
        <f>SUMIFS('주간판매-러닝(CO)'!$P$4:$P$5000,'주간판매-러닝(CO)'!$I$4:$I$5000,종합!$BG54)</f>
        <v>0</v>
      </c>
      <c r="BI54" s="430">
        <f>COUNTIFS('주간판매-러닝(CO)'!$I$4:$I$5000,종합!$BG54,'주간판매-러닝(CO)'!$E$4:$E$5000,"가을(러닝)")+
COUNTIFS('주간판매-러닝(CO)'!$I$4:$I$5000,종합!$BG54,'주간판매-러닝(CO)'!$E$4:$E$5000,"겨울(러닝)")</f>
        <v>0</v>
      </c>
      <c r="BJ54" s="430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BK54" s="429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BL54" s="430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BM54" s="431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BN54" s="436" t="str">
        <f t="shared" si="228"/>
        <v/>
      </c>
      <c r="BO54" s="432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BP54" s="432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BQ54" s="436">
        <f t="shared" si="209"/>
        <v>0</v>
      </c>
      <c r="BR54" s="432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BS54" s="437">
        <f t="shared" si="210"/>
        <v>0</v>
      </c>
      <c r="BT54" s="438" t="str">
        <f t="shared" si="124"/>
        <v/>
      </c>
      <c r="BU54" s="433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BV54" s="437" t="str">
        <f t="shared" si="126"/>
        <v/>
      </c>
      <c r="BW54" s="434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BX54" s="434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BY54" s="434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BZ54" s="437" t="str">
        <f t="shared" si="128"/>
        <v/>
      </c>
      <c r="CA54" s="433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CB54" s="435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  <c r="CD54" s="370"/>
      <c r="CE54" s="137"/>
      <c r="CF54" s="168"/>
      <c r="CG54" s="169"/>
      <c r="CH54" s="43">
        <f>COUNTIFS('시점재고(~26.07.31, 생판재)'!$H$4:$H$5000,종합!$CG54)</f>
        <v>0</v>
      </c>
      <c r="CI54" s="44"/>
      <c r="CJ54" s="304">
        <f>SUMIFS('시점재고(~26.07.31, 생판재)'!$BM$4:$BM$5000,'시점재고(~26.07.31, 생판재)'!$H$4:$H$5000,종합!$CG54)</f>
        <v>0</v>
      </c>
      <c r="CK54" s="44">
        <f>SUMIFS('생판재-러닝(ST)'!$BG$4:$BG$5000,'생판재-러닝(ST)'!$H$4:$H$5000,종합!$CG54,'생판재-러닝(ST)'!$D$4:$D$5000,"&lt;&gt;가을(러닝)",'생판재-러닝(ST)'!$D$4:$D$5000,"&lt;&gt;겨울(러닝)")-(
SUMIFS('시점재고(~26.07.31, 생판재)'!$BG$4:$BG$5000,'시점재고(~26.07.31, 생판재)'!$H$4:$H$5000,종합!CG54))</f>
        <v>0</v>
      </c>
      <c r="CL54" s="48" t="str">
        <f>IFERROR(CK54/#REF!,"")</f>
        <v/>
      </c>
      <c r="CM54" s="50">
        <f>SUMIFS('생판재-러닝(ST)'!$BH$4:$BH$5000,'생판재-러닝(ST)'!$H$4:$H$5000,종합!$F54,'생판재-러닝(ST)'!$D$4:$D$5000,"&lt;&gt;가을(러닝)",'생판재-러닝(ST)'!$D$4:$D$5000,"&lt;&gt;겨울(러닝)")-(
SUMIFS('시점재고(~26.07.31, 생판재)'!$BH$4:$BH$5000,'시점재고(~26.07.31, 생판재)'!$H$4:$H$5000,종합!$F54))</f>
        <v>0</v>
      </c>
      <c r="CN54" s="50">
        <f>SUMIFS('생판재-러닝(ST)'!$BI$4:$BI$5000,'생판재-러닝(ST)'!$H$4:$H$5000,종합!$F54,'생판재-러닝(ST)'!$D$4:$D$5000,"&lt;&gt;가을(러닝)",'생판재-러닝(ST)'!$D$4:$D$5000,"&lt;&gt;겨울(러닝)")-(
SUMIFS('시점재고(~26.07.31, 생판재)'!$BI$4:$BI$5000,'시점재고(~26.07.31, 생판재)'!$H$4:$H$5000,종합!$F54))</f>
        <v>0</v>
      </c>
      <c r="CO54" s="50">
        <f>SUMIFS('생판재-러닝(ST)'!$BJ$4:$BJ$5000,'생판재-러닝(ST)'!$H$4:$H$5000,종합!$F54,'생판재-러닝(ST)'!$D$4:$D$5000,"&lt;&gt;가을(러닝)",'생판재-러닝(ST)'!$D$4:$D$5000,"&lt;&gt;겨울(러닝)")-(
SUMIFS('시점재고(~26.07.31, 생판재)'!$BJ$4:$BJ$5000,'시점재고(~26.07.31, 생판재)'!$H$4:$H$5000,종합!$F54))</f>
        <v>0</v>
      </c>
      <c r="CP54" s="48" t="str">
        <f t="shared" si="87"/>
        <v/>
      </c>
      <c r="CQ54" s="44">
        <f>SUMIFS('생판재-러닝(ST)'!$BC$4:$BC$5000,'생판재-러닝(ST)'!$H$4:$H$5000,종합!$F54,'생판재-러닝(ST)'!$D$4:$D$5000,"&lt;&gt;가을(러닝)",'생판재-러닝(ST)'!$D$4:$D$5000,"&lt;&gt;겨울(러닝)")</f>
        <v>0</v>
      </c>
      <c r="CR54" s="44">
        <f>SUMIFS('생판재-러닝(ST)'!$BE$4:$BE$5000,'생판재-러닝(ST)'!$H$4:$H$5000,종합!$F54,'생판재-러닝(ST)'!$D$4:$D$5000,"&lt;&gt;가을(러닝)",'생판재-러닝(ST)'!$D$4:$D$5000,"&lt;&gt;겨울(러닝)")</f>
        <v>0</v>
      </c>
    </row>
    <row r="55" spans="1:96" x14ac:dyDescent="0.3">
      <c r="A55" s="7"/>
      <c r="B55" s="7"/>
      <c r="C55" s="370"/>
      <c r="D55" s="137" t="s">
        <v>2985</v>
      </c>
      <c r="E55" s="168"/>
      <c r="F55" s="169"/>
      <c r="G55" s="429">
        <f>SUMIF('주간판매-26FW(CO)'!$I:$I,종합!$F55,'주간판매-26FW(CO)'!$P:$P)</f>
        <v>0</v>
      </c>
      <c r="H55" s="430">
        <f>COUNTIF('주간판매-26FW(CO)'!$I:$I,종합!$F55)</f>
        <v>0</v>
      </c>
      <c r="I55" s="430">
        <f>SUMIFS('주간판매-26FW(CO)'!$R$4:$R$5000,'주간판매-26FW(CO)'!$I$4:$I$5000,종합!$F55)</f>
        <v>0</v>
      </c>
      <c r="J55" s="429">
        <f>SUMIFS('주간판매-26FW(CO)'!$P$4:$P$5000,'주간판매-26FW(CO)'!$I$4:$I$5000,종합!$F55,'주간판매-26FW(CO)'!$V$4:$V$5000,"&gt;0")</f>
        <v>0</v>
      </c>
      <c r="K55" s="430">
        <f>COUNTIFS('주간판매-26FW(CO)'!$I$4:$I$5000,종합!$F55,'주간판매-26FW(CO)'!$V$4:$V$5000,"&gt;0")</f>
        <v>0</v>
      </c>
      <c r="L55" s="431">
        <f>SUMIFS('주간판매-26FW(CO)'!$V$4:$V$5000,'주간판매-26FW(CO)'!$I$4:$I$5000,종합!$F55)</f>
        <v>0</v>
      </c>
      <c r="M55" s="436" t="str">
        <f t="shared" si="219"/>
        <v/>
      </c>
      <c r="N55" s="432">
        <f>SUMIFS('생판재-26FW(ST)'!$AI$4:$AI$5000,'생판재-26FW(ST)'!$H$4:$H$5000,종합!$F55)</f>
        <v>0</v>
      </c>
      <c r="O55" s="432">
        <f>SUMIFS('생판재-26FW(ST)'!$AR$4:$AR$5000,'생판재-26FW(ST)'!$H$4:$H$5000,종합!$F55)</f>
        <v>0</v>
      </c>
      <c r="P55" s="436">
        <f t="shared" si="204"/>
        <v>0</v>
      </c>
      <c r="Q55" s="432">
        <f>SUMIFS('생판재-26FW(ST)'!$AQ$4:$AQ$5000,'생판재-26FW(ST)'!$H$4:$H$5000,종합!$F55)</f>
        <v>0</v>
      </c>
      <c r="R55" s="437">
        <f t="shared" si="205"/>
        <v>0</v>
      </c>
      <c r="S55" s="438" t="str">
        <f t="shared" si="72"/>
        <v/>
      </c>
      <c r="T55" s="433">
        <f>SUMIFS('생판재-26FW(ST)'!$BG$4:$BG$5000,'생판재-26FW(ST)'!$H$4:$H$5000,종합!$F55)</f>
        <v>0</v>
      </c>
      <c r="U55" s="437" t="str">
        <f t="shared" si="73"/>
        <v/>
      </c>
      <c r="V55" s="434">
        <f>SUMIFS('생판재-26FW(ST)'!$BH$4:$BH$5000,'생판재-26FW(ST)'!$H$4:$H$5000,종합!$F55)</f>
        <v>0</v>
      </c>
      <c r="W55" s="434">
        <f>SUMIFS('생판재-26FW(ST)'!$BI$4:$BI$5000,'생판재-26FW(ST)'!$H$4:$H$5000,종합!$F55)</f>
        <v>0</v>
      </c>
      <c r="X55" s="434">
        <f>SUMIFS('생판재-26FW(ST)'!$BJ$4:$BJ$5000,'생판재-26FW(ST)'!$H$4:$H$5000,종합!$F55)</f>
        <v>0</v>
      </c>
      <c r="Y55" s="437" t="str">
        <f t="shared" si="74"/>
        <v/>
      </c>
      <c r="Z55" s="433">
        <f>SUMIFS('생판재-26FW(ST)'!$BC$4:$BC$5000,'생판재-26FW(ST)'!$H$4:$H$5000,종합!$F55)</f>
        <v>0</v>
      </c>
      <c r="AA55" s="435">
        <f>SUMIFS('생판재-26FW(ST)'!$BE$4:$BE$5000,'생판재-26FW(ST)'!$H$4:$H$5000,종합!$F55)</f>
        <v>0</v>
      </c>
      <c r="AB55" s="16"/>
      <c r="AC55" s="370"/>
      <c r="AD55" s="137" t="s">
        <v>2985</v>
      </c>
      <c r="AE55" s="168"/>
      <c r="AF55" s="169" t="s">
        <v>4137</v>
      </c>
      <c r="AG55" s="429">
        <f t="shared" ref="AG55:AL55" si="241">AG98+AG139</f>
        <v>4</v>
      </c>
      <c r="AH55" s="430">
        <f t="shared" si="241"/>
        <v>0</v>
      </c>
      <c r="AI55" s="430">
        <f t="shared" si="241"/>
        <v>4440</v>
      </c>
      <c r="AJ55" s="429">
        <f t="shared" si="241"/>
        <v>1</v>
      </c>
      <c r="AK55" s="430">
        <f t="shared" si="241"/>
        <v>0</v>
      </c>
      <c r="AL55" s="431">
        <f t="shared" si="241"/>
        <v>1728</v>
      </c>
      <c r="AM55" s="436">
        <f t="shared" si="221"/>
        <v>0.38918918918918921</v>
      </c>
      <c r="AN55" s="432">
        <f t="shared" ref="AN55:AO55" si="242">AN98+AN139</f>
        <v>84770000</v>
      </c>
      <c r="AO55" s="432">
        <f t="shared" si="242"/>
        <v>31968000</v>
      </c>
      <c r="AP55" s="436">
        <f t="shared" si="65"/>
        <v>1.4716813484313501E-2</v>
      </c>
      <c r="AQ55" s="432">
        <f>AQ98+AQ139</f>
        <v>133056000</v>
      </c>
      <c r="AR55" s="437">
        <f t="shared" si="67"/>
        <v>1.420550450487962E-2</v>
      </c>
      <c r="AS55" s="438">
        <f t="shared" si="223"/>
        <v>3.7837837837837838</v>
      </c>
      <c r="AT55" s="433">
        <f>AT98+AT139</f>
        <v>156</v>
      </c>
      <c r="AU55" s="437">
        <f t="shared" si="224"/>
        <v>9.0277777777777776E-2</v>
      </c>
      <c r="AV55" s="434">
        <f t="shared" ref="AV55:AX55" si="243">AV98+AV139</f>
        <v>12012000</v>
      </c>
      <c r="AW55" s="434">
        <f t="shared" si="243"/>
        <v>6637300</v>
      </c>
      <c r="AX55" s="434">
        <f t="shared" si="243"/>
        <v>2886000</v>
      </c>
      <c r="AY55" s="437">
        <f t="shared" si="226"/>
        <v>0.44744422244422244</v>
      </c>
      <c r="AZ55" s="433">
        <f t="shared" ref="AZ55:BA55" si="244">AZ98+AZ139</f>
        <v>91</v>
      </c>
      <c r="BA55" s="435">
        <f t="shared" si="244"/>
        <v>4398691</v>
      </c>
      <c r="BB55" s="16"/>
      <c r="BC55" s="16"/>
      <c r="BD55" s="370"/>
      <c r="BE55" s="137" t="s">
        <v>2985</v>
      </c>
      <c r="BF55" s="168"/>
      <c r="BG55" s="169"/>
      <c r="BH55" s="429">
        <f>SUMIFS('주간판매-러닝(CO)'!$P$4:$P$5000,'주간판매-러닝(CO)'!$I$4:$I$5000,종합!$BG55)</f>
        <v>0</v>
      </c>
      <c r="BI55" s="430">
        <f>COUNTIFS('주간판매-러닝(CO)'!$I$4:$I$5000,종합!$BG55,'주간판매-러닝(CO)'!$E$4:$E$5000,"가을(러닝)")+
COUNTIFS('주간판매-러닝(CO)'!$I$4:$I$5000,종합!$BG55,'주간판매-러닝(CO)'!$E$4:$E$5000,"겨울(러닝)")</f>
        <v>0</v>
      </c>
      <c r="BJ55" s="430">
        <f>SUMIFS('주간판매-러닝(CO)'!$R$4:$R$5000,'주간판매-러닝(CO)'!$I$4:$I$5000,종합!$F55,'주간판매-러닝(CO)'!$E$4:$E$5000,"가을(러닝)")+
SUMIFS('주간판매-러닝(CO)'!$R$4:$R$5000,'주간판매-러닝(CO)'!$I$4:$I$5000,종합!$F55,'주간판매-러닝(CO)'!$E$4:$E$5000,"겨울(러닝)")</f>
        <v>0</v>
      </c>
      <c r="BK55" s="429">
        <f>COUNTIFS('주간판매-러닝(CO)'!$P$4:$P$5000,"A",'주간판매-러닝(CO)'!$I$4:$I$5000,종합!$F55,'주간판매-러닝(CO)'!$V$4:$V$5000,"&gt;0",'주간판매-러닝(CO)'!$E$4:$E$5000,"가을(러닝)")+
COUNTIFS('주간판매-러닝(CO)'!$P$4:$P$5000,"A",'주간판매-러닝(CO)'!$I$4:$I$5000,종합!$F55,'주간판매-러닝(CO)'!$V$4:$V$5000,"&gt;0",'주간판매-러닝(CO)'!$E$4:$E$5000,"겨울(러닝)")</f>
        <v>0</v>
      </c>
      <c r="BL55" s="430">
        <f>COUNTIFS('주간판매-러닝(CO)'!$I$4:$I$5000,종합!$F55,'주간판매-러닝(CO)'!$V$4:$V$5000,"&gt;0",'주간판매-러닝(CO)'!$E$4:$E$5000,"가을(러닝)")+
COUNTIFS('주간판매-러닝(CO)'!$I$4:$I$5000,종합!$F55,'주간판매-러닝(CO)'!$V$4:$V$5000,"&gt;0",'주간판매-러닝(CO)'!$E$4:$E$5000,"겨울(러닝)")</f>
        <v>0</v>
      </c>
      <c r="BM55" s="431">
        <f>SUMIFS('주간판매-러닝(CO)'!$V$4:$V$5000,'주간판매-러닝(CO)'!$I$4:$I$5000,종합!$F55,'주간판매-러닝(CO)'!$E$4:$E$5000,"가을(러닝)")+
SUMIFS('주간판매-러닝(CO)'!$V$4:$V$5000,'주간판매-러닝(CO)'!$I$4:$I$5000,종합!$F55,'주간판매-러닝(CO)'!$E$4:$E$5000,"겨울(러닝)")</f>
        <v>0</v>
      </c>
      <c r="BN55" s="436" t="str">
        <f t="shared" si="228"/>
        <v/>
      </c>
      <c r="BO55" s="432">
        <f>SUMIFS('생판재-러닝(ST)'!$AI$4:$AI$5000,'생판재-러닝(ST)'!$H$4:$H$5000,종합!$F55,'생판재-러닝(ST)'!$D$4:$D$5000,"가을(러닝)")+
SUMIFS('생판재-러닝(ST)'!$AI$4:$AI$5000,'생판재-러닝(ST)'!$H$4:$H$5000,종합!$F55,'생판재-러닝(ST)'!$D$4:$D$5000,"겨울(러닝)")</f>
        <v>0</v>
      </c>
      <c r="BP55" s="432">
        <f>SUMIFS('생판재-러닝(ST)'!$AR$4:$AR$5000,'생판재-러닝(ST)'!$H$4:$H$5000,종합!$F55,'생판재-러닝(ST)'!$D$4:$D$5000,"가을(러닝)")+
SUMIFS('생판재-러닝(ST)'!$AR$4:$AR$5000,'생판재-러닝(ST)'!$H$4:$H$5000,종합!$F55,'생판재-러닝(ST)'!$D$4:$D$5000,"겨울(러닝)")</f>
        <v>0</v>
      </c>
      <c r="BQ55" s="436">
        <f t="shared" si="209"/>
        <v>0</v>
      </c>
      <c r="BR55" s="432">
        <f>SUMIFS('생판재-러닝(ST)'!$AQ$4:$AQ$5000,'생판재-러닝(ST)'!$H$4:$H$5000,종합!$F55,'생판재-러닝(ST)'!$D$4:$D$5000,"가을(러닝)")+
SUMIFS('생판재-러닝(ST)'!$AQ$4:$AQ$5000,'생판재-러닝(ST)'!$H$4:$H$5000,종합!$F55,'생판재-러닝(ST)'!$D$4:$D$5000,"겨울(러닝)")</f>
        <v>0</v>
      </c>
      <c r="BS55" s="437">
        <f t="shared" si="210"/>
        <v>0</v>
      </c>
      <c r="BT55" s="438" t="str">
        <f t="shared" si="124"/>
        <v/>
      </c>
      <c r="BU55" s="433">
        <f>SUMIFS('생판재-러닝(ST)'!$BG$4:$BG$5000,'생판재-러닝(ST)'!$H$4:$H$5000,종합!$F55,'생판재-러닝(ST)'!$D$4:$D$5000,"가을(러닝)")+
SUMIFS('생판재-러닝(ST)'!$BG$4:$BG$5000,'생판재-러닝(ST)'!$H$4:$H$5000,종합!$F55,'생판재-러닝(ST)'!$D$4:$D$5000,"겨울(러닝)")</f>
        <v>0</v>
      </c>
      <c r="BV55" s="437" t="str">
        <f t="shared" si="126"/>
        <v/>
      </c>
      <c r="BW55" s="434">
        <f>SUMIFS('생판재-러닝(ST)'!$BH$4:$BH$5000,'생판재-러닝(ST)'!$H$4:$H$5000,종합!$F55,'생판재-러닝(ST)'!$D$4:$D$5000,"가을(러닝)")+
SUMIFS('생판재-러닝(ST)'!$BH$4:$BH$5000,'생판재-러닝(ST)'!$H$4:$H$5000,종합!$F55,'생판재-러닝(ST)'!$D$4:$D$5000,"겨울(러닝)")</f>
        <v>0</v>
      </c>
      <c r="BX55" s="434">
        <f>SUMIFS('생판재-러닝(ST)'!$BI$4:$BI$5000,'생판재-러닝(ST)'!$H$4:$H$5000,종합!$F55,'생판재-러닝(ST)'!$D$4:$D$5000,"가을(러닝)")+
SUMIFS('생판재-러닝(ST)'!$BI$4:$BI$5000,'생판재-러닝(ST)'!$H$4:$H$5000,종합!$F55,'생판재-러닝(ST)'!$D$4:$D$5000,"겨울(러닝)")</f>
        <v>0</v>
      </c>
      <c r="BY55" s="434">
        <f>SUMIFS('생판재-러닝(ST)'!$BJ$4:$BJ$5000,'생판재-러닝(ST)'!$H$4:$H$5000,종합!$F55,'생판재-러닝(ST)'!$D$4:$D$5000,"가을(러닝)")+
SUMIFS('생판재-러닝(ST)'!$BJ$4:$BJ$5000,'생판재-러닝(ST)'!$H$4:$H$5000,종합!$F55,'생판재-러닝(ST)'!$D$4:$D$5000,"겨울(러닝)")</f>
        <v>0</v>
      </c>
      <c r="BZ55" s="437" t="str">
        <f t="shared" si="128"/>
        <v/>
      </c>
      <c r="CA55" s="433">
        <f>SUMIFS('생판재-러닝(ST)'!$BC$4:$BC$5000,'생판재-러닝(ST)'!$H$4:$H$5000,종합!$F55,'생판재-러닝(ST)'!$D$4:$D$5000,"가을(러닝)")+
SUMIFS('생판재-러닝(ST)'!$BC$4:$BC$5000,'생판재-러닝(ST)'!$H$4:$H$5000,종합!$F55,'생판재-러닝(ST)'!$D$4:$D$5000,"겨울(러닝)")</f>
        <v>0</v>
      </c>
      <c r="CB55" s="435">
        <f>SUMIFS('생판재-러닝(ST)'!$BE$4:$BE$5000,'생판재-러닝(ST)'!$H$4:$H$5000,종합!$F55,'생판재-러닝(ST)'!$D$4:$D$5000,"가을(러닝)")+
SUMIFS('생판재-러닝(ST)'!$BE$4:$BE$5000,'생판재-러닝(ST)'!$H$4:$H$5000,종합!$F55,'생판재-러닝(ST)'!$D$4:$D$5000,"겨울(러닝)")</f>
        <v>0</v>
      </c>
      <c r="CD55" s="370"/>
      <c r="CE55" s="137" t="s">
        <v>2985</v>
      </c>
      <c r="CF55" s="168"/>
      <c r="CG55" s="169"/>
      <c r="CH55" s="43">
        <f>COUNTIFS('시점재고(~26.07.31, 생판재)'!$H$4:$H$5000,종합!$CG55)</f>
        <v>0</v>
      </c>
      <c r="CI55" s="44"/>
      <c r="CJ55" s="304">
        <f>SUMIFS('시점재고(~26.07.31, 생판재)'!$BM$4:$BM$5000,'시점재고(~26.07.31, 생판재)'!$H$4:$H$5000,종합!$CG55)</f>
        <v>0</v>
      </c>
      <c r="CK55" s="44">
        <f>SUMIFS('생판재-러닝(ST)'!$BG$4:$BG$5000,'생판재-러닝(ST)'!$H$4:$H$5000,종합!$CG55,'생판재-러닝(ST)'!$D$4:$D$5000,"&lt;&gt;가을(러닝)",'생판재-러닝(ST)'!$D$4:$D$5000,"&lt;&gt;겨울(러닝)")-(
SUMIFS('시점재고(~26.07.31, 생판재)'!$BG$4:$BG$5000,'시점재고(~26.07.31, 생판재)'!$H$4:$H$5000,종합!CG55))</f>
        <v>0</v>
      </c>
      <c r="CL55" s="48" t="str">
        <f>IFERROR(CK55/#REF!,"")</f>
        <v/>
      </c>
      <c r="CM55" s="50">
        <f>SUMIFS('생판재-러닝(ST)'!$BH$4:$BH$5000,'생판재-러닝(ST)'!$H$4:$H$5000,종합!$F55,'생판재-러닝(ST)'!$D$4:$D$5000,"&lt;&gt;가을(러닝)",'생판재-러닝(ST)'!$D$4:$D$5000,"&lt;&gt;겨울(러닝)")-(
SUMIFS('시점재고(~26.07.31, 생판재)'!$BH$4:$BH$5000,'시점재고(~26.07.31, 생판재)'!$H$4:$H$5000,종합!$F55))</f>
        <v>0</v>
      </c>
      <c r="CN55" s="50">
        <f>SUMIFS('생판재-러닝(ST)'!$BI$4:$BI$5000,'생판재-러닝(ST)'!$H$4:$H$5000,종합!$F55,'생판재-러닝(ST)'!$D$4:$D$5000,"&lt;&gt;가을(러닝)",'생판재-러닝(ST)'!$D$4:$D$5000,"&lt;&gt;겨울(러닝)")-(
SUMIFS('시점재고(~26.07.31, 생판재)'!$BI$4:$BI$5000,'시점재고(~26.07.31, 생판재)'!$H$4:$H$5000,종합!$F55))</f>
        <v>0</v>
      </c>
      <c r="CO55" s="50">
        <f>SUMIFS('생판재-러닝(ST)'!$BJ$4:$BJ$5000,'생판재-러닝(ST)'!$H$4:$H$5000,종합!$F55,'생판재-러닝(ST)'!$D$4:$D$5000,"&lt;&gt;가을(러닝)",'생판재-러닝(ST)'!$D$4:$D$5000,"&lt;&gt;겨울(러닝)")-(
SUMIFS('시점재고(~26.07.31, 생판재)'!$BJ$4:$BJ$5000,'시점재고(~26.07.31, 생판재)'!$H$4:$H$5000,종합!$F55))</f>
        <v>0</v>
      </c>
      <c r="CP55" s="48" t="str">
        <f t="shared" si="87"/>
        <v/>
      </c>
      <c r="CQ55" s="44">
        <f>SUMIFS('생판재-러닝(ST)'!$BC$4:$BC$5000,'생판재-러닝(ST)'!$H$4:$H$5000,종합!$F55,'생판재-러닝(ST)'!$D$4:$D$5000,"&lt;&gt;가을(러닝)",'생판재-러닝(ST)'!$D$4:$D$5000,"&lt;&gt;겨울(러닝)")</f>
        <v>0</v>
      </c>
      <c r="CR55" s="44">
        <f>SUMIFS('생판재-러닝(ST)'!$BE$4:$BE$5000,'생판재-러닝(ST)'!$H$4:$H$5000,종합!$F55,'생판재-러닝(ST)'!$D$4:$D$5000,"&lt;&gt;가을(러닝)",'생판재-러닝(ST)'!$D$4:$D$5000,"&lt;&gt;겨울(러닝)")</f>
        <v>0</v>
      </c>
    </row>
    <row r="56" spans="1:96" ht="17.25" thickBot="1" x14ac:dyDescent="0.35">
      <c r="A56" s="7"/>
      <c r="B56" s="7"/>
      <c r="C56" s="370"/>
      <c r="D56" s="313"/>
      <c r="E56" s="314"/>
      <c r="F56" s="315"/>
      <c r="G56" s="429"/>
      <c r="H56" s="430"/>
      <c r="I56" s="430"/>
      <c r="J56" s="429"/>
      <c r="K56" s="430"/>
      <c r="L56" s="431"/>
      <c r="M56" s="436"/>
      <c r="N56" s="432"/>
      <c r="O56" s="432"/>
      <c r="P56" s="436"/>
      <c r="Q56" s="432"/>
      <c r="R56" s="437"/>
      <c r="S56" s="438"/>
      <c r="T56" s="433"/>
      <c r="U56" s="437"/>
      <c r="V56" s="434"/>
      <c r="W56" s="434"/>
      <c r="X56" s="434"/>
      <c r="Y56" s="437"/>
      <c r="Z56" s="433"/>
      <c r="AA56" s="435"/>
      <c r="AB56" s="16"/>
      <c r="AC56" s="370"/>
      <c r="AD56" s="313"/>
      <c r="AE56" s="314"/>
      <c r="AF56" s="315"/>
      <c r="AG56" s="429"/>
      <c r="AH56" s="430"/>
      <c r="AI56" s="430"/>
      <c r="AJ56" s="429"/>
      <c r="AK56" s="430"/>
      <c r="AL56" s="431"/>
      <c r="AM56" s="436"/>
      <c r="AN56" s="432"/>
      <c r="AO56" s="432"/>
      <c r="AP56" s="436"/>
      <c r="AQ56" s="432"/>
      <c r="AR56" s="437"/>
      <c r="AS56" s="438"/>
      <c r="AT56" s="433"/>
      <c r="AU56" s="437"/>
      <c r="AV56" s="434"/>
      <c r="AW56" s="434"/>
      <c r="AX56" s="434"/>
      <c r="AY56" s="437"/>
      <c r="AZ56" s="433"/>
      <c r="BA56" s="435"/>
      <c r="BB56" s="16"/>
      <c r="BC56" s="16"/>
      <c r="BD56" s="370"/>
      <c r="BE56" s="313"/>
      <c r="BF56" s="314"/>
      <c r="BG56" s="315"/>
      <c r="BH56" s="429"/>
      <c r="BI56" s="430"/>
      <c r="BJ56" s="430"/>
      <c r="BK56" s="429"/>
      <c r="BL56" s="430"/>
      <c r="BM56" s="431"/>
      <c r="BN56" s="436"/>
      <c r="BO56" s="432"/>
      <c r="BP56" s="432"/>
      <c r="BQ56" s="436"/>
      <c r="BR56" s="432"/>
      <c r="BS56" s="437"/>
      <c r="BT56" s="438"/>
      <c r="BU56" s="433"/>
      <c r="BV56" s="437"/>
      <c r="BW56" s="434"/>
      <c r="BX56" s="434"/>
      <c r="BY56" s="434"/>
      <c r="BZ56" s="437"/>
      <c r="CA56" s="433"/>
      <c r="CB56" s="435"/>
      <c r="CD56" s="370"/>
      <c r="CE56" s="313"/>
      <c r="CF56" s="314"/>
      <c r="CG56" s="315"/>
      <c r="CH56" s="316">
        <f>COUNTIFS('시점재고(~26.07.31, 생판재)'!$H$4:$H$5000,종합!$CG56)</f>
        <v>0</v>
      </c>
      <c r="CI56" s="317"/>
      <c r="CJ56" s="320">
        <f>SUMIFS('시점재고(~26.07.31, 생판재)'!$BM$4:$BM$5000,'시점재고(~26.07.31, 생판재)'!$H$4:$H$5000,종합!$CG56)</f>
        <v>0</v>
      </c>
      <c r="CK56" s="317">
        <f>SUMIFS('생판재-러닝(ST)'!$BG$4:$BG$5000,'생판재-러닝(ST)'!$H$4:$H$5000,종합!$CG56,'생판재-러닝(ST)'!$D$4:$D$5000,"&lt;&gt;가을(러닝)",'생판재-러닝(ST)'!$D$4:$D$5000,"&lt;&gt;겨울(러닝)")-(
SUMIFS('시점재고(~26.07.31, 생판재)'!$BG$4:$BG$5000,'시점재고(~26.07.31, 생판재)'!$H$4:$H$5000,종합!CG56))</f>
        <v>0</v>
      </c>
      <c r="CL56" s="318"/>
      <c r="CM56" s="319">
        <f>SUMIFS('생판재-러닝(ST)'!$BH$4:$BH$5000,'생판재-러닝(ST)'!$H$4:$H$5000,종합!$F56,'생판재-러닝(ST)'!$D$4:$D$5000,"&lt;&gt;가을(러닝)",'생판재-러닝(ST)'!$D$4:$D$5000,"&lt;&gt;겨울(러닝)")-(
SUMIFS('시점재고(~26.07.31, 생판재)'!$BH$4:$BH$5000,'시점재고(~26.07.31, 생판재)'!$H$4:$H$5000,종합!$F56))</f>
        <v>0</v>
      </c>
      <c r="CN56" s="319">
        <f>SUMIFS('생판재-러닝(ST)'!$BI$4:$BI$5000,'생판재-러닝(ST)'!$H$4:$H$5000,종합!$F56,'생판재-러닝(ST)'!$D$4:$D$5000,"&lt;&gt;가을(러닝)",'생판재-러닝(ST)'!$D$4:$D$5000,"&lt;&gt;겨울(러닝)")-(
SUMIFS('시점재고(~26.07.31, 생판재)'!$BI$4:$BI$5000,'시점재고(~26.07.31, 생판재)'!$H$4:$H$5000,종합!$F56))</f>
        <v>0</v>
      </c>
      <c r="CO56" s="319">
        <f>SUMIFS('생판재-러닝(ST)'!$BJ$4:$BJ$5000,'생판재-러닝(ST)'!$H$4:$H$5000,종합!$F56,'생판재-러닝(ST)'!$D$4:$D$5000,"&lt;&gt;가을(러닝)",'생판재-러닝(ST)'!$D$4:$D$5000,"&lt;&gt;겨울(러닝)")-(
SUMIFS('시점재고(~26.07.31, 생판재)'!$BJ$4:$BJ$5000,'시점재고(~26.07.31, 생판재)'!$H$4:$H$5000,종합!$F56))</f>
        <v>0</v>
      </c>
      <c r="CP56" s="318"/>
      <c r="CQ56" s="317">
        <f>SUMIFS('생판재-러닝(ST)'!$BC$4:$BC$5000,'생판재-러닝(ST)'!$H$4:$H$5000,종합!$F56,'생판재-러닝(ST)'!$D$4:$D$5000,"&lt;&gt;가을(러닝)",'생판재-러닝(ST)'!$D$4:$D$5000,"&lt;&gt;겨울(러닝)")</f>
        <v>0</v>
      </c>
      <c r="CR56" s="44">
        <f>SUMIFS('생판재-러닝(ST)'!$BE$4:$BE$5000,'생판재-러닝(ST)'!$H$4:$H$5000,종합!$F56,'생판재-러닝(ST)'!$D$4:$D$5000,"&lt;&gt;가을(러닝)",'생판재-러닝(ST)'!$D$4:$D$5000,"&lt;&gt;겨울(러닝)")</f>
        <v>0</v>
      </c>
    </row>
    <row r="57" spans="1:96" ht="17.25" thickBot="1" x14ac:dyDescent="0.35">
      <c r="A57" s="7"/>
      <c r="B57" s="7"/>
      <c r="C57" s="370"/>
      <c r="D57" s="170" t="s">
        <v>3075</v>
      </c>
      <c r="E57" s="171"/>
      <c r="F57" s="171"/>
      <c r="G57" s="143">
        <f t="shared" ref="G57:L57" si="245">SUM(G51:G55)</f>
        <v>45</v>
      </c>
      <c r="H57" s="144">
        <f t="shared" si="245"/>
        <v>105</v>
      </c>
      <c r="I57" s="144">
        <f t="shared" si="245"/>
        <v>51716</v>
      </c>
      <c r="J57" s="143">
        <f t="shared" si="245"/>
        <v>18</v>
      </c>
      <c r="K57" s="145">
        <f t="shared" si="245"/>
        <v>40</v>
      </c>
      <c r="L57" s="146">
        <f t="shared" si="245"/>
        <v>20593</v>
      </c>
      <c r="M57" s="147">
        <f t="shared" si="59"/>
        <v>0.39819398251991645</v>
      </c>
      <c r="N57" s="148">
        <f>SUM(N51:N55)</f>
        <v>779552350</v>
      </c>
      <c r="O57" s="149">
        <f>SUM(O51:O55)</f>
        <v>400827400</v>
      </c>
      <c r="P57" s="147">
        <f t="shared" ref="P57:P66" si="246">O57/O$66</f>
        <v>0.18199484112586845</v>
      </c>
      <c r="Q57" s="150">
        <f>SUM(Q51:Q55)</f>
        <v>1540871000</v>
      </c>
      <c r="R57" s="151">
        <f t="shared" ref="R57:R66" si="247">Q57/Q$66</f>
        <v>0.16669309891213099</v>
      </c>
      <c r="S57" s="152">
        <f t="shared" si="72"/>
        <v>3.4947506537273103</v>
      </c>
      <c r="T57" s="153">
        <f>SUM(T51:T55)</f>
        <v>817</v>
      </c>
      <c r="U57" s="154">
        <f t="shared" si="73"/>
        <v>3.9673675520808041E-2</v>
      </c>
      <c r="V57" s="155">
        <f>SUM(V51:V55)</f>
        <v>58044000</v>
      </c>
      <c r="W57" s="155">
        <f>SUM(W51:W55)</f>
        <v>43530122</v>
      </c>
      <c r="X57" s="155">
        <f>SUM(X51:X55)</f>
        <v>14356380</v>
      </c>
      <c r="Y57" s="154">
        <f t="shared" si="74"/>
        <v>0.25004958307490865</v>
      </c>
      <c r="Z57" s="153">
        <f>SUM(Z51:Z55)</f>
        <v>568</v>
      </c>
      <c r="AA57" s="156">
        <f>SUM(AA51:AA55)</f>
        <v>29602751</v>
      </c>
      <c r="AB57" s="16"/>
      <c r="AC57" s="370"/>
      <c r="AD57" s="170" t="s">
        <v>3075</v>
      </c>
      <c r="AE57" s="171"/>
      <c r="AF57" s="171"/>
      <c r="AG57" s="143">
        <f t="shared" ref="AG57:AL57" si="248">SUM(AG51:AG55)</f>
        <v>45</v>
      </c>
      <c r="AH57" s="144">
        <f t="shared" si="248"/>
        <v>0</v>
      </c>
      <c r="AI57" s="144">
        <f t="shared" si="248"/>
        <v>79325</v>
      </c>
      <c r="AJ57" s="143">
        <f t="shared" si="248"/>
        <v>16</v>
      </c>
      <c r="AK57" s="145">
        <f t="shared" si="248"/>
        <v>0</v>
      </c>
      <c r="AL57" s="146">
        <f t="shared" si="248"/>
        <v>22816</v>
      </c>
      <c r="AM57" s="147">
        <f t="shared" si="221"/>
        <v>0.28762685156003781</v>
      </c>
      <c r="AN57" s="148">
        <f>SUM(AN51:AN55)</f>
        <v>1371299500</v>
      </c>
      <c r="AO57" s="149">
        <f>SUM(AO51:AO55)</f>
        <v>405821300</v>
      </c>
      <c r="AP57" s="147">
        <f t="shared" ref="AP57:AP66" si="249">AO57/AO$109</f>
        <v>0.18682421108801409</v>
      </c>
      <c r="AQ57" s="150">
        <f>SUM(AQ51:AQ55)</f>
        <v>1743584000</v>
      </c>
      <c r="AR57" s="151">
        <f t="shared" ref="AR57:AR66" si="250">AQ57/AQ$109</f>
        <v>0.18615087156262045</v>
      </c>
      <c r="AS57" s="152">
        <f t="shared" si="223"/>
        <v>3.9058481248676786</v>
      </c>
      <c r="AT57" s="153">
        <f>SUM(AT51:AT55)</f>
        <v>2438</v>
      </c>
      <c r="AU57" s="154">
        <f t="shared" si="224"/>
        <v>0.10685483870967742</v>
      </c>
      <c r="AV57" s="155">
        <f>SUM(AV51:AV55)</f>
        <v>185542000</v>
      </c>
      <c r="AW57" s="155">
        <f>SUM(AW51:AW55)</f>
        <v>103357945</v>
      </c>
      <c r="AX57" s="155">
        <f>SUM(AX51:AX55)</f>
        <v>42867700</v>
      </c>
      <c r="AY57" s="154">
        <f t="shared" si="226"/>
        <v>0.44294043936143834</v>
      </c>
      <c r="AZ57" s="153">
        <f>SUM(AZ51:AZ55)</f>
        <v>1186</v>
      </c>
      <c r="BA57" s="156">
        <f>SUM(BA51:BA55)</f>
        <v>45250874</v>
      </c>
      <c r="BB57" s="16"/>
      <c r="BC57" s="16"/>
      <c r="BD57" s="370"/>
      <c r="BE57" s="170" t="s">
        <v>3075</v>
      </c>
      <c r="BF57" s="171"/>
      <c r="BG57" s="171"/>
      <c r="BH57" s="143">
        <f t="shared" ref="BH57:BM57" si="251">SUM(BH51:BH55)</f>
        <v>8</v>
      </c>
      <c r="BI57" s="144">
        <f t="shared" si="251"/>
        <v>22</v>
      </c>
      <c r="BJ57" s="144">
        <f t="shared" si="251"/>
        <v>12750</v>
      </c>
      <c r="BK57" s="143">
        <f t="shared" si="251"/>
        <v>4</v>
      </c>
      <c r="BL57" s="145">
        <f t="shared" si="251"/>
        <v>12</v>
      </c>
      <c r="BM57" s="146">
        <f t="shared" si="251"/>
        <v>5435</v>
      </c>
      <c r="BN57" s="147">
        <f t="shared" si="69"/>
        <v>0.42627450980392156</v>
      </c>
      <c r="BO57" s="148">
        <f>SUM(BO51:BO55)</f>
        <v>214375000</v>
      </c>
      <c r="BP57" s="149">
        <f>SUM(BP51:BP55)</f>
        <v>98885900</v>
      </c>
      <c r="BQ57" s="147">
        <f t="shared" ref="BQ57:BQ66" si="252">BP57/BP$66</f>
        <v>3.2278998471294777E-2</v>
      </c>
      <c r="BR57" s="150">
        <f>SUM(BR51:BR55)</f>
        <v>398751000</v>
      </c>
      <c r="BS57" s="151">
        <f t="shared" ref="BS57:BS66" si="253">BR57/BR$66</f>
        <v>2.9331624612639631E-2</v>
      </c>
      <c r="BT57" s="152">
        <f t="shared" si="124"/>
        <v>3.6658503294292624</v>
      </c>
      <c r="BU57" s="153">
        <f>SUM(BU51:BU55)</f>
        <v>190</v>
      </c>
      <c r="BV57" s="154">
        <f t="shared" si="126"/>
        <v>3.4958601655933765E-2</v>
      </c>
      <c r="BW57" s="155">
        <f>SUM(BW51:BW55)</f>
        <v>13848000</v>
      </c>
      <c r="BX57" s="155">
        <f>SUM(BX51:BX55)</f>
        <v>9749230</v>
      </c>
      <c r="BY57" s="155">
        <f>SUM(BY51:BY55)</f>
        <v>3365800</v>
      </c>
      <c r="BZ57" s="154">
        <f t="shared" si="128"/>
        <v>0.29598281340265742</v>
      </c>
      <c r="CA57" s="153">
        <f>SUM(CA51:CA55)</f>
        <v>96</v>
      </c>
      <c r="CB57" s="156">
        <f>SUM(CB51:CB55)</f>
        <v>5006700</v>
      </c>
      <c r="CD57" s="370"/>
      <c r="CE57" s="170" t="s">
        <v>3075</v>
      </c>
      <c r="CF57" s="171"/>
      <c r="CG57" s="171"/>
      <c r="CH57" s="143">
        <f>SUM(CH51:CH55)</f>
        <v>8</v>
      </c>
      <c r="CI57" s="144">
        <f>SUM(CI51:CI55)</f>
        <v>0</v>
      </c>
      <c r="CJ57" s="305">
        <f>SUM(CJ51:CJ55)</f>
        <v>16098</v>
      </c>
      <c r="CK57" s="153">
        <f>SUM(CK51:CK55)</f>
        <v>2579</v>
      </c>
      <c r="CL57" s="154" t="str">
        <f>IFERROR(CK57/#REF!,"")</f>
        <v/>
      </c>
      <c r="CM57" s="155">
        <f>SUM(CM51:CM55)</f>
        <v>166729000</v>
      </c>
      <c r="CN57" s="155">
        <f>SUM(CN51:CN55)</f>
        <v>108685128</v>
      </c>
      <c r="CO57" s="155">
        <f>SUM(CO51:CO55)</f>
        <v>40185800</v>
      </c>
      <c r="CP57" s="154">
        <f t="shared" si="87"/>
        <v>0.34813303024668774</v>
      </c>
      <c r="CQ57" s="153">
        <f>SUM(CQ51:CQ55)</f>
        <v>416</v>
      </c>
      <c r="CR57" s="156">
        <f>SUM(CR51:CR55)</f>
        <v>19914121</v>
      </c>
    </row>
    <row r="58" spans="1:96" x14ac:dyDescent="0.3">
      <c r="A58" s="7"/>
      <c r="B58" s="7"/>
      <c r="C58" s="370"/>
      <c r="D58" s="133" t="s">
        <v>3076</v>
      </c>
      <c r="E58" s="172" t="s">
        <v>334</v>
      </c>
      <c r="F58" s="173" t="s">
        <v>2993</v>
      </c>
      <c r="G58" s="429">
        <f>SUMIF('주간판매-26FW(CO)'!$I:$I,종합!$F58,'주간판매-26FW(CO)'!$P:$P)</f>
        <v>3</v>
      </c>
      <c r="H58" s="430">
        <f>COUNTIF('주간판매-26FW(CO)'!$I:$I,종합!$F58)</f>
        <v>7</v>
      </c>
      <c r="I58" s="430">
        <f>SUMIFS('주간판매-26FW(CO)'!$R$4:$R$5000,'주간판매-26FW(CO)'!$I$4:$I$5000,종합!$F58)</f>
        <v>7</v>
      </c>
      <c r="J58" s="429">
        <f>SUMIFS('주간판매-26FW(CO)'!$P$4:$P$5000,'주간판매-26FW(CO)'!$I$4:$I$5000,종합!$F58,'주간판매-26FW(CO)'!$V$4:$V$5000,"&gt;0")</f>
        <v>0</v>
      </c>
      <c r="K58" s="430">
        <f>COUNTIFS('주간판매-26FW(CO)'!$I$4:$I$5000,종합!$F58,'주간판매-26FW(CO)'!$V$4:$V$5000,"&gt;0")</f>
        <v>0</v>
      </c>
      <c r="L58" s="431">
        <f>SUMIFS('주간판매-26FW(CO)'!$V$4:$V$5000,'주간판매-26FW(CO)'!$I$4:$I$5000,종합!$F58)</f>
        <v>0</v>
      </c>
      <c r="M58" s="436">
        <f t="shared" ref="M58:M63" si="254">IFERROR(L58/I58,"")</f>
        <v>0</v>
      </c>
      <c r="N58" s="432">
        <f>SUMIFS('생판재-26FW(ST)'!$AI$4:$AI$5000,'생판재-26FW(ST)'!$H$4:$H$5000,종합!$F58)</f>
        <v>0</v>
      </c>
      <c r="O58" s="432">
        <f>SUMIFS('생판재-26FW(ST)'!$AR$4:$AR$5000,'생판재-26FW(ST)'!$H$4:$H$5000,종합!$F58)</f>
        <v>0</v>
      </c>
      <c r="P58" s="436">
        <f t="shared" si="246"/>
        <v>0</v>
      </c>
      <c r="Q58" s="432">
        <f>SUMIFS('생판재-26FW(ST)'!$AQ$4:$AQ$5000,'생판재-26FW(ST)'!$H$4:$H$5000,종합!$F58)</f>
        <v>0</v>
      </c>
      <c r="R58" s="437">
        <f t="shared" si="247"/>
        <v>0</v>
      </c>
      <c r="S58" s="438" t="str">
        <f t="shared" si="72"/>
        <v/>
      </c>
      <c r="T58" s="433">
        <f>SUMIFS('생판재-26FW(ST)'!$BG$4:$BG$5000,'생판재-26FW(ST)'!$H$4:$H$5000,종합!$F58)</f>
        <v>0</v>
      </c>
      <c r="U58" s="437" t="str">
        <f t="shared" si="73"/>
        <v/>
      </c>
      <c r="V58" s="434">
        <f>SUMIFS('생판재-26FW(ST)'!$BH$4:$BH$5000,'생판재-26FW(ST)'!$H$4:$H$5000,종합!$F58)</f>
        <v>0</v>
      </c>
      <c r="W58" s="434">
        <f>SUMIFS('생판재-26FW(ST)'!$BI$4:$BI$5000,'생판재-26FW(ST)'!$H$4:$H$5000,종합!$F58)</f>
        <v>0</v>
      </c>
      <c r="X58" s="434">
        <f>SUMIFS('생판재-26FW(ST)'!$BJ$4:$BJ$5000,'생판재-26FW(ST)'!$H$4:$H$5000,종합!$F58)</f>
        <v>0</v>
      </c>
      <c r="Y58" s="437" t="str">
        <f t="shared" si="74"/>
        <v/>
      </c>
      <c r="Z58" s="433">
        <f>SUMIFS('생판재-26FW(ST)'!$BC$4:$BC$5000,'생판재-26FW(ST)'!$H$4:$H$5000,종합!$F58)</f>
        <v>0</v>
      </c>
      <c r="AA58" s="435">
        <f>SUMIFS('생판재-26FW(ST)'!$BE$4:$BE$5000,'생판재-26FW(ST)'!$H$4:$H$5000,종합!$F58)</f>
        <v>0</v>
      </c>
      <c r="AB58" s="16"/>
      <c r="AC58" s="370"/>
      <c r="AD58" s="133" t="s">
        <v>3076</v>
      </c>
      <c r="AE58" s="172" t="s">
        <v>334</v>
      </c>
      <c r="AF58" s="173" t="s">
        <v>2993</v>
      </c>
      <c r="AG58" s="429">
        <f t="shared" ref="AG58:AL58" si="255">AG101+AG142</f>
        <v>13</v>
      </c>
      <c r="AH58" s="430">
        <f t="shared" si="255"/>
        <v>0</v>
      </c>
      <c r="AI58" s="430">
        <f t="shared" si="255"/>
        <v>8371</v>
      </c>
      <c r="AJ58" s="429">
        <f t="shared" si="255"/>
        <v>0</v>
      </c>
      <c r="AK58" s="430">
        <f t="shared" si="255"/>
        <v>0</v>
      </c>
      <c r="AL58" s="431">
        <f t="shared" si="255"/>
        <v>0</v>
      </c>
      <c r="AM58" s="436">
        <f t="shared" ref="AM58:AM66" si="256">IFERROR(AL58/AI58,"")</f>
        <v>0</v>
      </c>
      <c r="AN58" s="432">
        <f t="shared" ref="AN58:AO58" si="257">AN101+AN142</f>
        <v>128144025</v>
      </c>
      <c r="AO58" s="432">
        <f t="shared" si="257"/>
        <v>0</v>
      </c>
      <c r="AP58" s="436">
        <f t="shared" si="249"/>
        <v>0</v>
      </c>
      <c r="AQ58" s="432">
        <f t="shared" ref="AQ58:AQ63" si="258">AQ101+AQ142</f>
        <v>0</v>
      </c>
      <c r="AR58" s="437">
        <f t="shared" si="250"/>
        <v>0</v>
      </c>
      <c r="AS58" s="438" t="str">
        <f t="shared" ref="AS58:AS66" si="259">IFERROR(AQ58/AO58/1.1,"")</f>
        <v/>
      </c>
      <c r="AT58" s="433">
        <f t="shared" ref="AT58:AT63" si="260">AT101+AT142</f>
        <v>0</v>
      </c>
      <c r="AU58" s="437" t="str">
        <f t="shared" ref="AU58:AU66" si="261">IFERROR(AT58/AL58,"")</f>
        <v/>
      </c>
      <c r="AV58" s="434">
        <f t="shared" ref="AV58:AX58" si="262">AV101+AV142</f>
        <v>0</v>
      </c>
      <c r="AW58" s="434">
        <f t="shared" si="262"/>
        <v>0</v>
      </c>
      <c r="AX58" s="434">
        <f t="shared" si="262"/>
        <v>0</v>
      </c>
      <c r="AY58" s="437" t="str">
        <f t="shared" ref="AY58:AY66" si="263">IFERROR(1-(AW58/AV58),"")</f>
        <v/>
      </c>
      <c r="AZ58" s="433">
        <f t="shared" ref="AZ58:BA58" si="264">AZ101+AZ142</f>
        <v>0</v>
      </c>
      <c r="BA58" s="435">
        <f t="shared" si="264"/>
        <v>0</v>
      </c>
      <c r="BB58" s="16"/>
      <c r="BC58" s="16"/>
      <c r="BD58" s="370"/>
      <c r="BE58" s="133" t="s">
        <v>3076</v>
      </c>
      <c r="BF58" s="172" t="s">
        <v>334</v>
      </c>
      <c r="BG58" s="173" t="s">
        <v>2993</v>
      </c>
      <c r="BH58" s="429">
        <f>SUMIFS('주간판매-러닝(CO)'!$P$4:$P$5000,'주간판매-러닝(CO)'!$I$4:$I$5000,종합!$BG58)</f>
        <v>0</v>
      </c>
      <c r="BI58" s="430">
        <f>COUNTIFS('주간판매-러닝(CO)'!$I$4:$I$5000,종합!$BG58,'주간판매-러닝(CO)'!$E$4:$E$5000,"가을(러닝)")</f>
        <v>0</v>
      </c>
      <c r="BJ58" s="430">
        <f>SUMIFS('주간판매-러닝(CO)'!$R$4:$R$5000,'주간판매-러닝(CO)'!$I$4:$I$5000,종합!$F58,'주간판매-러닝(CO)'!$E$4:$E$5000,"가을(러닝)")</f>
        <v>0</v>
      </c>
      <c r="BK58" s="429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BL58" s="430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BM58" s="431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BN58" s="436" t="str">
        <f t="shared" ref="BN58:BN63" si="265">IFERROR(BM58/BJ58,"")</f>
        <v/>
      </c>
      <c r="BO58" s="432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BP58" s="432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BQ58" s="436">
        <f t="shared" si="252"/>
        <v>0</v>
      </c>
      <c r="BR58" s="432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BS58" s="437">
        <f t="shared" si="253"/>
        <v>0</v>
      </c>
      <c r="BT58" s="438" t="str">
        <f t="shared" si="124"/>
        <v/>
      </c>
      <c r="BU58" s="433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BV58" s="437" t="str">
        <f t="shared" si="126"/>
        <v/>
      </c>
      <c r="BW58" s="434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BX58" s="434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BY58" s="434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BZ58" s="437" t="str">
        <f t="shared" si="128"/>
        <v/>
      </c>
      <c r="CA58" s="433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CB58" s="435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  <c r="CD58" s="370"/>
      <c r="CE58" s="133" t="s">
        <v>3076</v>
      </c>
      <c r="CF58" s="172" t="s">
        <v>334</v>
      </c>
      <c r="CG58" s="173" t="s">
        <v>2993</v>
      </c>
      <c r="CH58" s="43">
        <f>COUNTIFS('시점재고(~26.07.31, 생판재)'!$H$4:$H$5000,종합!$CG58)</f>
        <v>0</v>
      </c>
      <c r="CI58" s="44"/>
      <c r="CJ58" s="304">
        <f>SUMIFS('시점재고(~26.07.31, 생판재)'!$BM$4:$BM$5000,'시점재고(~26.07.31, 생판재)'!$H$4:$H$5000,종합!$CG58)</f>
        <v>0</v>
      </c>
      <c r="CK58" s="44">
        <f>SUMIFS('생판재-러닝(ST)'!$BG$4:$BG$5000,'생판재-러닝(ST)'!$H$4:$H$5000,종합!$CG58,'생판재-러닝(ST)'!$D$4:$D$5000,"&lt;&gt;가을(러닝)",'생판재-러닝(ST)'!$D$4:$D$5000,"&lt;&gt;겨울(러닝)")-(
SUMIFS('시점재고(~26.07.31, 생판재)'!$BG$4:$BG$5000,'시점재고(~26.07.31, 생판재)'!$H$4:$H$5000,종합!CG58))</f>
        <v>0</v>
      </c>
      <c r="CL58" s="48" t="str">
        <f>IFERROR(CK58/#REF!,"")</f>
        <v/>
      </c>
      <c r="CM58" s="44">
        <f>SUMIFS('생판재-러닝(ST)'!$BH$4:$BH$5000,'생판재-러닝(ST)'!$H$4:$H$5000,종합!$F58,'생판재-러닝(ST)'!$D$4:$D$5000,"&lt;&gt;가을(러닝)",'생판재-러닝(ST)'!$D$4:$D$5000,"&lt;&gt;겨울(러닝)")-(
SUMIFS('시점재고(~26.07.31, 생판재)'!$BH$4:$BH$5000,'시점재고(~26.07.31, 생판재)'!$H$4:$H$5000,종합!$F58))</f>
        <v>0</v>
      </c>
      <c r="CN58" s="44">
        <f>SUMIFS('생판재-러닝(ST)'!$BI$4:$BI$5000,'생판재-러닝(ST)'!$H$4:$H$5000,종합!$F58,'생판재-러닝(ST)'!$D$4:$D$5000,"&lt;&gt;가을(러닝)",'생판재-러닝(ST)'!$D$4:$D$5000,"&lt;&gt;겨울(러닝)")-(
SUMIFS('시점재고(~26.07.31, 생판재)'!$BI$4:$BI$5000,'시점재고(~26.07.31, 생판재)'!$H$4:$H$5000,종합!$F58))</f>
        <v>0</v>
      </c>
      <c r="CO58" s="44">
        <f>SUMIFS('생판재-러닝(ST)'!$BJ$4:$BJ$5000,'생판재-러닝(ST)'!$H$4:$H$5000,종합!$F58,'생판재-러닝(ST)'!$D$4:$D$5000,"&lt;&gt;가을(러닝)",'생판재-러닝(ST)'!$D$4:$D$5000,"&lt;&gt;겨울(러닝)")-(
SUMIFS('시점재고(~26.07.31, 생판재)'!$BJ$4:$BJ$5000,'시점재고(~26.07.31, 생판재)'!$H$4:$H$5000,종합!$F58))</f>
        <v>0</v>
      </c>
      <c r="CP58" s="44" t="str">
        <f t="shared" si="87"/>
        <v/>
      </c>
      <c r="CQ58" s="44">
        <f>SUMIFS('생판재-러닝(ST)'!$BC$4:$BC$5000,'생판재-러닝(ST)'!$H$4:$H$5000,종합!$F58,'생판재-러닝(ST)'!$D$4:$D$5000,"&lt;&gt;가을(러닝)",'생판재-러닝(ST)'!$D$4:$D$5000,"&lt;&gt;겨울(러닝)")</f>
        <v>0</v>
      </c>
      <c r="CR58" s="44">
        <f>SUMIFS('생판재-러닝(ST)'!$BE$4:$BE$5000,'생판재-러닝(ST)'!$H$4:$H$5000,종합!$F58,'생판재-러닝(ST)'!$D$4:$D$5000,"&lt;&gt;가을(러닝)",'생판재-러닝(ST)'!$D$4:$D$5000,"&lt;&gt;겨울(러닝)")</f>
        <v>0</v>
      </c>
    </row>
    <row r="59" spans="1:96" x14ac:dyDescent="0.3">
      <c r="A59" s="7"/>
      <c r="B59" s="7"/>
      <c r="C59" s="370"/>
      <c r="D59" s="174"/>
      <c r="E59" s="175" t="s">
        <v>3077</v>
      </c>
      <c r="F59" s="176" t="s">
        <v>2994</v>
      </c>
      <c r="G59" s="429">
        <f>SUMIF('주간판매-26FW(CO)'!$I:$I,종합!$F59,'주간판매-26FW(CO)'!$P:$P)</f>
        <v>6</v>
      </c>
      <c r="H59" s="430">
        <f>COUNTIF('주간판매-26FW(CO)'!$I:$I,종합!$F59)</f>
        <v>17</v>
      </c>
      <c r="I59" s="430">
        <f>SUMIFS('주간판매-26FW(CO)'!$R$4:$R$5000,'주간판매-26FW(CO)'!$I$4:$I$5000,종합!$F59)</f>
        <v>3650</v>
      </c>
      <c r="J59" s="429">
        <f>SUMIFS('주간판매-26FW(CO)'!$P$4:$P$5000,'주간판매-26FW(CO)'!$I$4:$I$5000,종합!$F59,'주간판매-26FW(CO)'!$V$4:$V$5000,"&gt;0")</f>
        <v>2</v>
      </c>
      <c r="K59" s="430">
        <f>COUNTIFS('주간판매-26FW(CO)'!$I$4:$I$5000,종합!$F59,'주간판매-26FW(CO)'!$V$4:$V$5000,"&gt;0")</f>
        <v>8</v>
      </c>
      <c r="L59" s="431">
        <f>SUMIFS('주간판매-26FW(CO)'!$V$4:$V$5000,'주간판매-26FW(CO)'!$I$4:$I$5000,종합!$F59)</f>
        <v>2074</v>
      </c>
      <c r="M59" s="436">
        <f t="shared" si="254"/>
        <v>0.5682191780821918</v>
      </c>
      <c r="N59" s="432">
        <f>SUMIFS('생판재-26FW(ST)'!$AI$4:$AI$5000,'생판재-26FW(ST)'!$H$4:$H$5000,종합!$F59)</f>
        <v>16580000</v>
      </c>
      <c r="O59" s="432">
        <f>SUMIFS('생판재-26FW(ST)'!$AR$4:$AR$5000,'생판재-26FW(ST)'!$H$4:$H$5000,종합!$F59)</f>
        <v>16375600</v>
      </c>
      <c r="P59" s="436">
        <f t="shared" si="246"/>
        <v>7.4353068685942408E-3</v>
      </c>
      <c r="Q59" s="432">
        <f>SUMIFS('생판재-26FW(ST)'!$AQ$4:$AQ$5000,'생판재-26FW(ST)'!$H$4:$H$5000,종합!$F59)</f>
        <v>68442000</v>
      </c>
      <c r="R59" s="437">
        <f t="shared" si="247"/>
        <v>7.4041299211576239E-3</v>
      </c>
      <c r="S59" s="438">
        <f t="shared" si="72"/>
        <v>3.799555436136691</v>
      </c>
      <c r="T59" s="433">
        <f>SUMIFS('생판재-26FW(ST)'!$BG$4:$BG$5000,'생판재-26FW(ST)'!$H$4:$H$5000,종합!$F59)</f>
        <v>56</v>
      </c>
      <c r="U59" s="437">
        <f t="shared" si="73"/>
        <v>2.7000964320154291E-2</v>
      </c>
      <c r="V59" s="434">
        <f>SUMIFS('생판재-26FW(ST)'!$BH$4:$BH$5000,'생판재-26FW(ST)'!$H$4:$H$5000,종합!$F59)</f>
        <v>1848000</v>
      </c>
      <c r="W59" s="434">
        <f>SUMIFS('생판재-26FW(ST)'!$BI$4:$BI$5000,'생판재-26FW(ST)'!$H$4:$H$5000,종합!$F59)</f>
        <v>1403200</v>
      </c>
      <c r="X59" s="434">
        <f>SUMIFS('생판재-26FW(ST)'!$BJ$4:$BJ$5000,'생판재-26FW(ST)'!$H$4:$H$5000,종합!$F59)</f>
        <v>440600</v>
      </c>
      <c r="Y59" s="437">
        <f t="shared" si="74"/>
        <v>0.24069264069264074</v>
      </c>
      <c r="Z59" s="433">
        <f>SUMIFS('생판재-26FW(ST)'!$BC$4:$BC$5000,'생판재-26FW(ST)'!$H$4:$H$5000,종합!$F59)</f>
        <v>56</v>
      </c>
      <c r="AA59" s="435">
        <f>SUMIFS('생판재-26FW(ST)'!$BE$4:$BE$5000,'생판재-26FW(ST)'!$H$4:$H$5000,종합!$F59)</f>
        <v>1403200</v>
      </c>
      <c r="AB59" s="16"/>
      <c r="AC59" s="370"/>
      <c r="AD59" s="174"/>
      <c r="AE59" s="175" t="s">
        <v>3077</v>
      </c>
      <c r="AF59" s="176" t="s">
        <v>2994</v>
      </c>
      <c r="AG59" s="429">
        <f t="shared" ref="AG59:AL59" si="266">AG102+AG143</f>
        <v>7</v>
      </c>
      <c r="AH59" s="430">
        <f t="shared" si="266"/>
        <v>0</v>
      </c>
      <c r="AI59" s="430">
        <f t="shared" si="266"/>
        <v>4973</v>
      </c>
      <c r="AJ59" s="429">
        <f t="shared" si="266"/>
        <v>0</v>
      </c>
      <c r="AK59" s="430">
        <f t="shared" si="266"/>
        <v>0</v>
      </c>
      <c r="AL59" s="431">
        <f t="shared" si="266"/>
        <v>0</v>
      </c>
      <c r="AM59" s="436">
        <f t="shared" si="256"/>
        <v>0</v>
      </c>
      <c r="AN59" s="432">
        <f t="shared" ref="AN59:AO59" si="267">AN102+AN143</f>
        <v>36119081</v>
      </c>
      <c r="AO59" s="432">
        <f t="shared" si="267"/>
        <v>0</v>
      </c>
      <c r="AP59" s="436">
        <f t="shared" si="249"/>
        <v>0</v>
      </c>
      <c r="AQ59" s="432">
        <f t="shared" si="258"/>
        <v>0</v>
      </c>
      <c r="AR59" s="437">
        <f t="shared" si="250"/>
        <v>0</v>
      </c>
      <c r="AS59" s="438" t="str">
        <f t="shared" si="259"/>
        <v/>
      </c>
      <c r="AT59" s="433">
        <f t="shared" si="260"/>
        <v>0</v>
      </c>
      <c r="AU59" s="437" t="str">
        <f t="shared" si="261"/>
        <v/>
      </c>
      <c r="AV59" s="434">
        <f t="shared" ref="AV59:AX59" si="268">AV102+AV143</f>
        <v>0</v>
      </c>
      <c r="AW59" s="434">
        <f t="shared" si="268"/>
        <v>0</v>
      </c>
      <c r="AX59" s="434">
        <f t="shared" si="268"/>
        <v>0</v>
      </c>
      <c r="AY59" s="437" t="str">
        <f t="shared" si="263"/>
        <v/>
      </c>
      <c r="AZ59" s="433">
        <f t="shared" ref="AZ59:BA59" si="269">AZ102+AZ143</f>
        <v>0</v>
      </c>
      <c r="BA59" s="435">
        <f t="shared" si="269"/>
        <v>0</v>
      </c>
      <c r="BB59" s="16"/>
      <c r="BC59" s="16"/>
      <c r="BD59" s="370"/>
      <c r="BE59" s="174"/>
      <c r="BF59" s="175" t="s">
        <v>3077</v>
      </c>
      <c r="BG59" s="176" t="s">
        <v>2994</v>
      </c>
      <c r="BH59" s="429">
        <f>SUMIFS('주간판매-러닝(CO)'!$P$4:$P$5000,'주간판매-러닝(CO)'!$I$4:$I$5000,종합!$BG59)</f>
        <v>0</v>
      </c>
      <c r="BI59" s="430">
        <f>COUNTIFS('주간판매-러닝(CO)'!$I$4:$I$5000,종합!$BG59,'주간판매-러닝(CO)'!$E$4:$E$5000,"가을(러닝)")</f>
        <v>0</v>
      </c>
      <c r="BJ59" s="430">
        <f>SUMIFS('주간판매-러닝(CO)'!$R$4:$R$5000,'주간판매-러닝(CO)'!$I$4:$I$5000,종합!$F59,'주간판매-러닝(CO)'!$E$4:$E$5000,"가을(러닝)")</f>
        <v>0</v>
      </c>
      <c r="BK59" s="429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BL59" s="430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BM59" s="431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BN59" s="436" t="str">
        <f t="shared" si="265"/>
        <v/>
      </c>
      <c r="BO59" s="432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BP59" s="432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BQ59" s="436">
        <f t="shared" si="252"/>
        <v>0</v>
      </c>
      <c r="BR59" s="432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BS59" s="437">
        <f t="shared" si="253"/>
        <v>0</v>
      </c>
      <c r="BT59" s="438" t="str">
        <f t="shared" si="124"/>
        <v/>
      </c>
      <c r="BU59" s="433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BV59" s="437" t="str">
        <f t="shared" si="126"/>
        <v/>
      </c>
      <c r="BW59" s="434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BX59" s="434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BY59" s="434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BZ59" s="437" t="str">
        <f t="shared" si="128"/>
        <v/>
      </c>
      <c r="CA59" s="433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CB59" s="435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  <c r="CD59" s="370"/>
      <c r="CE59" s="174"/>
      <c r="CF59" s="175" t="s">
        <v>3077</v>
      </c>
      <c r="CG59" s="176" t="s">
        <v>2994</v>
      </c>
      <c r="CH59" s="43">
        <f>COUNTIFS('시점재고(~26.07.31, 생판재)'!$H$4:$H$5000,종합!$CG59)</f>
        <v>0</v>
      </c>
      <c r="CI59" s="44"/>
      <c r="CJ59" s="304">
        <f>SUMIFS('시점재고(~26.07.31, 생판재)'!$BM$4:$BM$5000,'시점재고(~26.07.31, 생판재)'!$H$4:$H$5000,종합!$CG59)</f>
        <v>0</v>
      </c>
      <c r="CK59" s="44">
        <f>SUMIFS('생판재-러닝(ST)'!$BG$4:$BG$5000,'생판재-러닝(ST)'!$H$4:$H$5000,종합!$CG59,'생판재-러닝(ST)'!$D$4:$D$5000,"&lt;&gt;가을(러닝)",'생판재-러닝(ST)'!$D$4:$D$5000,"&lt;&gt;겨울(러닝)")-(
SUMIFS('시점재고(~26.07.31, 생판재)'!$BG$4:$BG$5000,'시점재고(~26.07.31, 생판재)'!$H$4:$H$5000,종합!CG59))</f>
        <v>0</v>
      </c>
      <c r="CL59" s="48" t="str">
        <f>IFERROR(CK59/#REF!,"")</f>
        <v/>
      </c>
      <c r="CM59" s="44">
        <f>SUMIFS('생판재-러닝(ST)'!$BH$4:$BH$5000,'생판재-러닝(ST)'!$H$4:$H$5000,종합!$F59,'생판재-러닝(ST)'!$D$4:$D$5000,"&lt;&gt;가을(러닝)",'생판재-러닝(ST)'!$D$4:$D$5000,"&lt;&gt;겨울(러닝)")-(
SUMIFS('시점재고(~26.07.31, 생판재)'!$BH$4:$BH$5000,'시점재고(~26.07.31, 생판재)'!$H$4:$H$5000,종합!$F59))</f>
        <v>0</v>
      </c>
      <c r="CN59" s="44">
        <f>SUMIFS('생판재-러닝(ST)'!$BI$4:$BI$5000,'생판재-러닝(ST)'!$H$4:$H$5000,종합!$F59,'생판재-러닝(ST)'!$D$4:$D$5000,"&lt;&gt;가을(러닝)",'생판재-러닝(ST)'!$D$4:$D$5000,"&lt;&gt;겨울(러닝)")-(
SUMIFS('시점재고(~26.07.31, 생판재)'!$BI$4:$BI$5000,'시점재고(~26.07.31, 생판재)'!$H$4:$H$5000,종합!$F59))</f>
        <v>0</v>
      </c>
      <c r="CO59" s="44">
        <f>SUMIFS('생판재-러닝(ST)'!$BJ$4:$BJ$5000,'생판재-러닝(ST)'!$H$4:$H$5000,종합!$F59,'생판재-러닝(ST)'!$D$4:$D$5000,"&lt;&gt;가을(러닝)",'생판재-러닝(ST)'!$D$4:$D$5000,"&lt;&gt;겨울(러닝)")-(
SUMIFS('시점재고(~26.07.31, 생판재)'!$BJ$4:$BJ$5000,'시점재고(~26.07.31, 생판재)'!$H$4:$H$5000,종합!$F59))</f>
        <v>0</v>
      </c>
      <c r="CP59" s="44" t="str">
        <f t="shared" si="87"/>
        <v/>
      </c>
      <c r="CQ59" s="44">
        <f>SUMIFS('생판재-러닝(ST)'!$BC$4:$BC$5000,'생판재-러닝(ST)'!$H$4:$H$5000,종합!$F59,'생판재-러닝(ST)'!$D$4:$D$5000,"&lt;&gt;가을(러닝)",'생판재-러닝(ST)'!$D$4:$D$5000,"&lt;&gt;겨울(러닝)")</f>
        <v>0</v>
      </c>
      <c r="CR59" s="44">
        <f>SUMIFS('생판재-러닝(ST)'!$BE$4:$BE$5000,'생판재-러닝(ST)'!$H$4:$H$5000,종합!$F59,'생판재-러닝(ST)'!$D$4:$D$5000,"&lt;&gt;가을(러닝)",'생판재-러닝(ST)'!$D$4:$D$5000,"&lt;&gt;겨울(러닝)")</f>
        <v>0</v>
      </c>
    </row>
    <row r="60" spans="1:96" x14ac:dyDescent="0.3">
      <c r="A60" s="7"/>
      <c r="B60" s="7"/>
      <c r="C60" s="370"/>
      <c r="D60" s="174"/>
      <c r="E60" s="175" t="s">
        <v>3078</v>
      </c>
      <c r="F60" s="176" t="s">
        <v>2995</v>
      </c>
      <c r="G60" s="429">
        <f>SUMIF('주간판매-26FW(CO)'!$I:$I,종합!$F60,'주간판매-26FW(CO)'!$P:$P)</f>
        <v>11</v>
      </c>
      <c r="H60" s="430">
        <f>COUNTIF('주간판매-26FW(CO)'!$I:$I,종합!$F60)</f>
        <v>21</v>
      </c>
      <c r="I60" s="430">
        <f>SUMIFS('주간판매-26FW(CO)'!$R$4:$R$5000,'주간판매-26FW(CO)'!$I$4:$I$5000,종합!$F60)</f>
        <v>6203</v>
      </c>
      <c r="J60" s="429">
        <f>SUMIFS('주간판매-26FW(CO)'!$P$4:$P$5000,'주간판매-26FW(CO)'!$I$4:$I$5000,종합!$F60,'주간판매-26FW(CO)'!$V$4:$V$5000,"&gt;0")</f>
        <v>2</v>
      </c>
      <c r="K60" s="430">
        <f>COUNTIFS('주간판매-26FW(CO)'!$I$4:$I$5000,종합!$F60,'주간판매-26FW(CO)'!$V$4:$V$5000,"&gt;0")</f>
        <v>2</v>
      </c>
      <c r="L60" s="431">
        <f>SUMIFS('주간판매-26FW(CO)'!$V$4:$V$5000,'주간판매-26FW(CO)'!$I$4:$I$5000,종합!$F60)</f>
        <v>973</v>
      </c>
      <c r="M60" s="436">
        <f t="shared" si="254"/>
        <v>0.15685958407222311</v>
      </c>
      <c r="N60" s="432">
        <f>SUMIFS('생판재-26FW(ST)'!$AI$4:$AI$5000,'생판재-26FW(ST)'!$H$4:$H$5000,종합!$F60)</f>
        <v>4850000</v>
      </c>
      <c r="O60" s="432">
        <f>SUMIFS('생판재-26FW(ST)'!$AR$4:$AR$5000,'생판재-26FW(ST)'!$H$4:$H$5000,종합!$F60)</f>
        <v>4724300</v>
      </c>
      <c r="P60" s="436">
        <f t="shared" si="246"/>
        <v>2.1450585162864121E-3</v>
      </c>
      <c r="Q60" s="432">
        <f>SUMIFS('생판재-26FW(ST)'!$AQ$4:$AQ$5000,'생판재-26FW(ST)'!$H$4:$H$5000,종합!$F60)</f>
        <v>23352000</v>
      </c>
      <c r="R60" s="437">
        <f t="shared" si="247"/>
        <v>2.5262447315810882E-3</v>
      </c>
      <c r="S60" s="438">
        <f t="shared" si="72"/>
        <v>4.4935950107086571</v>
      </c>
      <c r="T60" s="433">
        <f>SUMIFS('생판재-26FW(ST)'!$BG$4:$BG$5000,'생판재-26FW(ST)'!$H$4:$H$5000,종합!$F60)</f>
        <v>10</v>
      </c>
      <c r="U60" s="437">
        <f t="shared" si="73"/>
        <v>1.0277492291880781E-2</v>
      </c>
      <c r="V60" s="434">
        <f>SUMIFS('생판재-26FW(ST)'!$BH$4:$BH$5000,'생판재-26FW(ST)'!$H$4:$H$5000,종합!$F60)</f>
        <v>240000</v>
      </c>
      <c r="W60" s="434">
        <f>SUMIFS('생판재-26FW(ST)'!$BI$4:$BI$5000,'생판재-26FW(ST)'!$H$4:$H$5000,종합!$F60)</f>
        <v>185300</v>
      </c>
      <c r="X60" s="434">
        <f>SUMIFS('생판재-26FW(ST)'!$BJ$4:$BJ$5000,'생판재-26FW(ST)'!$H$4:$H$5000,종합!$F60)</f>
        <v>47800</v>
      </c>
      <c r="Y60" s="437">
        <f t="shared" si="74"/>
        <v>0.22791666666666666</v>
      </c>
      <c r="Z60" s="433">
        <f>SUMIFS('생판재-26FW(ST)'!$BC$4:$BC$5000,'생판재-26FW(ST)'!$H$4:$H$5000,종합!$F60)</f>
        <v>7</v>
      </c>
      <c r="AA60" s="435">
        <f>SUMIFS('생판재-26FW(ST)'!$BE$4:$BE$5000,'생판재-26FW(ST)'!$H$4:$H$5000,종합!$F60)</f>
        <v>128300</v>
      </c>
      <c r="AB60" s="16"/>
      <c r="AC60" s="370"/>
      <c r="AD60" s="174"/>
      <c r="AE60" s="175" t="s">
        <v>3078</v>
      </c>
      <c r="AF60" s="176" t="s">
        <v>2995</v>
      </c>
      <c r="AG60" s="429">
        <f t="shared" ref="AG60:AL60" si="270">AG103+AG144</f>
        <v>5</v>
      </c>
      <c r="AH60" s="430">
        <f t="shared" si="270"/>
        <v>0</v>
      </c>
      <c r="AI60" s="430">
        <f t="shared" si="270"/>
        <v>2141</v>
      </c>
      <c r="AJ60" s="429">
        <f t="shared" si="270"/>
        <v>2</v>
      </c>
      <c r="AK60" s="430">
        <f t="shared" si="270"/>
        <v>0</v>
      </c>
      <c r="AL60" s="431">
        <f t="shared" si="270"/>
        <v>999</v>
      </c>
      <c r="AM60" s="436">
        <f t="shared" si="256"/>
        <v>0.46660439047174218</v>
      </c>
      <c r="AN60" s="432">
        <f t="shared" ref="AN60:AO60" si="271">AN103+AN144</f>
        <v>9491200</v>
      </c>
      <c r="AO60" s="432">
        <f t="shared" si="271"/>
        <v>5494500</v>
      </c>
      <c r="AP60" s="436">
        <f t="shared" si="249"/>
        <v>2.529452317616383E-3</v>
      </c>
      <c r="AQ60" s="432">
        <f t="shared" si="258"/>
        <v>26973000</v>
      </c>
      <c r="AR60" s="437">
        <f t="shared" si="250"/>
        <v>2.8797278815695495E-3</v>
      </c>
      <c r="AS60" s="438">
        <f t="shared" si="259"/>
        <v>4.4628099173553712</v>
      </c>
      <c r="AT60" s="433">
        <f t="shared" si="260"/>
        <v>8</v>
      </c>
      <c r="AU60" s="437">
        <f t="shared" si="261"/>
        <v>8.0080080080080079E-3</v>
      </c>
      <c r="AV60" s="434">
        <f t="shared" ref="AV60:AX60" si="272">AV103+AV144</f>
        <v>216000</v>
      </c>
      <c r="AW60" s="434">
        <f t="shared" si="272"/>
        <v>278460</v>
      </c>
      <c r="AX60" s="434">
        <f t="shared" si="272"/>
        <v>44000</v>
      </c>
      <c r="AY60" s="437">
        <f t="shared" si="263"/>
        <v>-0.28916666666666657</v>
      </c>
      <c r="AZ60" s="433">
        <f t="shared" ref="AZ60:BA60" si="273">AZ103+AZ144</f>
        <v>8</v>
      </c>
      <c r="BA60" s="435">
        <f t="shared" si="273"/>
        <v>278460</v>
      </c>
      <c r="BB60" s="16"/>
      <c r="BC60" s="16"/>
      <c r="BD60" s="370"/>
      <c r="BE60" s="174"/>
      <c r="BF60" s="175" t="s">
        <v>3078</v>
      </c>
      <c r="BG60" s="176" t="s">
        <v>2995</v>
      </c>
      <c r="BH60" s="429">
        <f>SUMIFS('주간판매-러닝(CO)'!$P$4:$P$5000,'주간판매-러닝(CO)'!$I$4:$I$5000,종합!$BG60)</f>
        <v>0</v>
      </c>
      <c r="BI60" s="430">
        <f>COUNTIFS('주간판매-러닝(CO)'!$I$4:$I$5000,종합!$BG60,'주간판매-러닝(CO)'!$E$4:$E$5000,"가을(러닝)")</f>
        <v>0</v>
      </c>
      <c r="BJ60" s="430">
        <f>SUMIFS('주간판매-러닝(CO)'!$R$4:$R$5000,'주간판매-러닝(CO)'!$I$4:$I$5000,종합!$F60,'주간판매-러닝(CO)'!$E$4:$E$5000,"가을(러닝)")</f>
        <v>0</v>
      </c>
      <c r="BK60" s="429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BL60" s="430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BM60" s="431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BN60" s="436" t="str">
        <f t="shared" si="265"/>
        <v/>
      </c>
      <c r="BO60" s="432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BP60" s="432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BQ60" s="436">
        <f t="shared" si="252"/>
        <v>0</v>
      </c>
      <c r="BR60" s="432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BS60" s="437">
        <f t="shared" si="253"/>
        <v>0</v>
      </c>
      <c r="BT60" s="438" t="str">
        <f t="shared" si="124"/>
        <v/>
      </c>
      <c r="BU60" s="433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BV60" s="437" t="str">
        <f t="shared" si="126"/>
        <v/>
      </c>
      <c r="BW60" s="434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BX60" s="434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BY60" s="434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BZ60" s="437" t="str">
        <f t="shared" si="128"/>
        <v/>
      </c>
      <c r="CA60" s="433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CB60" s="435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  <c r="CD60" s="370"/>
      <c r="CE60" s="174"/>
      <c r="CF60" s="175" t="s">
        <v>3078</v>
      </c>
      <c r="CG60" s="176" t="s">
        <v>2995</v>
      </c>
      <c r="CH60" s="43">
        <f>COUNTIFS('시점재고(~26.07.31, 생판재)'!$H$4:$H$5000,종합!$CG60)</f>
        <v>0</v>
      </c>
      <c r="CI60" s="44"/>
      <c r="CJ60" s="304">
        <f>SUMIFS('시점재고(~26.07.31, 생판재)'!$BM$4:$BM$5000,'시점재고(~26.07.31, 생판재)'!$H$4:$H$5000,종합!$CG60)</f>
        <v>0</v>
      </c>
      <c r="CK60" s="44">
        <f>SUMIFS('생판재-러닝(ST)'!$BG$4:$BG$5000,'생판재-러닝(ST)'!$H$4:$H$5000,종합!$CG60,'생판재-러닝(ST)'!$D$4:$D$5000,"&lt;&gt;가을(러닝)",'생판재-러닝(ST)'!$D$4:$D$5000,"&lt;&gt;겨울(러닝)")-(
SUMIFS('시점재고(~26.07.31, 생판재)'!$BG$4:$BG$5000,'시점재고(~26.07.31, 생판재)'!$H$4:$H$5000,종합!CG60))</f>
        <v>0</v>
      </c>
      <c r="CL60" s="48" t="str">
        <f>IFERROR(CK60/#REF!,"")</f>
        <v/>
      </c>
      <c r="CM60" s="44">
        <f>SUMIFS('생판재-러닝(ST)'!$BH$4:$BH$5000,'생판재-러닝(ST)'!$H$4:$H$5000,종합!$F60,'생판재-러닝(ST)'!$D$4:$D$5000,"&lt;&gt;가을(러닝)",'생판재-러닝(ST)'!$D$4:$D$5000,"&lt;&gt;겨울(러닝)")-(
SUMIFS('시점재고(~26.07.31, 생판재)'!$BH$4:$BH$5000,'시점재고(~26.07.31, 생판재)'!$H$4:$H$5000,종합!$F60))</f>
        <v>0</v>
      </c>
      <c r="CN60" s="44">
        <f>SUMIFS('생판재-러닝(ST)'!$BI$4:$BI$5000,'생판재-러닝(ST)'!$H$4:$H$5000,종합!$F60,'생판재-러닝(ST)'!$D$4:$D$5000,"&lt;&gt;가을(러닝)",'생판재-러닝(ST)'!$D$4:$D$5000,"&lt;&gt;겨울(러닝)")-(
SUMIFS('시점재고(~26.07.31, 생판재)'!$BI$4:$BI$5000,'시점재고(~26.07.31, 생판재)'!$H$4:$H$5000,종합!$F60))</f>
        <v>0</v>
      </c>
      <c r="CO60" s="44">
        <f>SUMIFS('생판재-러닝(ST)'!$BJ$4:$BJ$5000,'생판재-러닝(ST)'!$H$4:$H$5000,종합!$F60,'생판재-러닝(ST)'!$D$4:$D$5000,"&lt;&gt;가을(러닝)",'생판재-러닝(ST)'!$D$4:$D$5000,"&lt;&gt;겨울(러닝)")-(
SUMIFS('시점재고(~26.07.31, 생판재)'!$BJ$4:$BJ$5000,'시점재고(~26.07.31, 생판재)'!$H$4:$H$5000,종합!$F60))</f>
        <v>0</v>
      </c>
      <c r="CP60" s="44" t="str">
        <f t="shared" si="87"/>
        <v/>
      </c>
      <c r="CQ60" s="44">
        <f>SUMIFS('생판재-러닝(ST)'!$BC$4:$BC$5000,'생판재-러닝(ST)'!$H$4:$H$5000,종합!$F60,'생판재-러닝(ST)'!$D$4:$D$5000,"&lt;&gt;가을(러닝)",'생판재-러닝(ST)'!$D$4:$D$5000,"&lt;&gt;겨울(러닝)")</f>
        <v>0</v>
      </c>
      <c r="CR60" s="44">
        <f>SUMIFS('생판재-러닝(ST)'!$BE$4:$BE$5000,'생판재-러닝(ST)'!$H$4:$H$5000,종합!$F60,'생판재-러닝(ST)'!$D$4:$D$5000,"&lt;&gt;가을(러닝)",'생판재-러닝(ST)'!$D$4:$D$5000,"&lt;&gt;겨울(러닝)")</f>
        <v>0</v>
      </c>
    </row>
    <row r="61" spans="1:96" x14ac:dyDescent="0.3">
      <c r="A61" s="7"/>
      <c r="B61" s="7"/>
      <c r="C61" s="370"/>
      <c r="D61" s="174"/>
      <c r="E61" s="175" t="s">
        <v>3079</v>
      </c>
      <c r="F61" s="176" t="s">
        <v>2996</v>
      </c>
      <c r="G61" s="429">
        <f>SUMIF('주간판매-26FW(CO)'!$I:$I,종합!$F61,'주간판매-26FW(CO)'!$P:$P)</f>
        <v>3</v>
      </c>
      <c r="H61" s="430">
        <f>COUNTIF('주간판매-26FW(CO)'!$I:$I,종합!$F61)</f>
        <v>7</v>
      </c>
      <c r="I61" s="430">
        <f>SUMIFS('주간판매-26FW(CO)'!$R$4:$R$5000,'주간판매-26FW(CO)'!$I$4:$I$5000,종합!$F61)</f>
        <v>1300</v>
      </c>
      <c r="J61" s="429">
        <f>SUMIFS('주간판매-26FW(CO)'!$P$4:$P$5000,'주간판매-26FW(CO)'!$I$4:$I$5000,종합!$F61,'주간판매-26FW(CO)'!$V$4:$V$5000,"&gt;0")</f>
        <v>0</v>
      </c>
      <c r="K61" s="430">
        <f>COUNTIFS('주간판매-26FW(CO)'!$I$4:$I$5000,종합!$F61,'주간판매-26FW(CO)'!$V$4:$V$5000,"&gt;0")</f>
        <v>0</v>
      </c>
      <c r="L61" s="431">
        <f>SUMIFS('주간판매-26FW(CO)'!$V$4:$V$5000,'주간판매-26FW(CO)'!$I$4:$I$5000,종합!$F61)</f>
        <v>0</v>
      </c>
      <c r="M61" s="436">
        <f t="shared" si="254"/>
        <v>0</v>
      </c>
      <c r="N61" s="432">
        <f>SUMIFS('생판재-26FW(ST)'!$AI$4:$AI$5000,'생판재-26FW(ST)'!$H$4:$H$5000,종합!$F61)</f>
        <v>0</v>
      </c>
      <c r="O61" s="432">
        <f>SUMIFS('생판재-26FW(ST)'!$AR$4:$AR$5000,'생판재-26FW(ST)'!$H$4:$H$5000,종합!$F61)</f>
        <v>0</v>
      </c>
      <c r="P61" s="436">
        <f t="shared" si="246"/>
        <v>0</v>
      </c>
      <c r="Q61" s="432">
        <f>SUMIFS('생판재-26FW(ST)'!$AQ$4:$AQ$5000,'생판재-26FW(ST)'!$H$4:$H$5000,종합!$F61)</f>
        <v>0</v>
      </c>
      <c r="R61" s="437">
        <f t="shared" si="247"/>
        <v>0</v>
      </c>
      <c r="S61" s="438" t="str">
        <f t="shared" si="72"/>
        <v/>
      </c>
      <c r="T61" s="433">
        <f>SUMIFS('생판재-26FW(ST)'!$BG$4:$BG$5000,'생판재-26FW(ST)'!$H$4:$H$5000,종합!$F61)</f>
        <v>0</v>
      </c>
      <c r="U61" s="437" t="str">
        <f t="shared" si="73"/>
        <v/>
      </c>
      <c r="V61" s="434">
        <f>SUMIFS('생판재-26FW(ST)'!$BH$4:$BH$5000,'생판재-26FW(ST)'!$H$4:$H$5000,종합!$F61)</f>
        <v>0</v>
      </c>
      <c r="W61" s="434">
        <f>SUMIFS('생판재-26FW(ST)'!$BI$4:$BI$5000,'생판재-26FW(ST)'!$H$4:$H$5000,종합!$F61)</f>
        <v>0</v>
      </c>
      <c r="X61" s="434">
        <f>SUMIFS('생판재-26FW(ST)'!$BJ$4:$BJ$5000,'생판재-26FW(ST)'!$H$4:$H$5000,종합!$F61)</f>
        <v>0</v>
      </c>
      <c r="Y61" s="437" t="str">
        <f t="shared" si="74"/>
        <v/>
      </c>
      <c r="Z61" s="433">
        <f>SUMIFS('생판재-26FW(ST)'!$BC$4:$BC$5000,'생판재-26FW(ST)'!$H$4:$H$5000,종합!$F61)</f>
        <v>0</v>
      </c>
      <c r="AA61" s="435">
        <f>SUMIFS('생판재-26FW(ST)'!$BE$4:$BE$5000,'생판재-26FW(ST)'!$H$4:$H$5000,종합!$F61)</f>
        <v>0</v>
      </c>
      <c r="AB61" s="16"/>
      <c r="AC61" s="370"/>
      <c r="AD61" s="174"/>
      <c r="AE61" s="175" t="s">
        <v>3079</v>
      </c>
      <c r="AF61" s="176" t="s">
        <v>2996</v>
      </c>
      <c r="AG61" s="429">
        <f t="shared" ref="AG61:AL61" si="274">AG104+AG145</f>
        <v>9</v>
      </c>
      <c r="AH61" s="430">
        <f t="shared" si="274"/>
        <v>0</v>
      </c>
      <c r="AI61" s="430">
        <f t="shared" si="274"/>
        <v>7433</v>
      </c>
      <c r="AJ61" s="429">
        <f t="shared" si="274"/>
        <v>1</v>
      </c>
      <c r="AK61" s="430">
        <f t="shared" si="274"/>
        <v>0</v>
      </c>
      <c r="AL61" s="431">
        <f t="shared" si="274"/>
        <v>648</v>
      </c>
      <c r="AM61" s="436">
        <f t="shared" si="256"/>
        <v>8.7178797255482304E-2</v>
      </c>
      <c r="AN61" s="432">
        <f t="shared" ref="AN61:AO61" si="275">AN104+AN145</f>
        <v>62383000</v>
      </c>
      <c r="AO61" s="432">
        <f t="shared" si="275"/>
        <v>4471200</v>
      </c>
      <c r="AP61" s="436">
        <f t="shared" si="249"/>
        <v>2.0583651292249289E-3</v>
      </c>
      <c r="AQ61" s="432">
        <f t="shared" si="258"/>
        <v>25272000</v>
      </c>
      <c r="AR61" s="437">
        <f t="shared" si="250"/>
        <v>2.6981234205696678E-3</v>
      </c>
      <c r="AS61" s="438">
        <f t="shared" si="259"/>
        <v>5.1383399209486162</v>
      </c>
      <c r="AT61" s="433">
        <f t="shared" si="260"/>
        <v>0</v>
      </c>
      <c r="AU61" s="437">
        <f t="shared" si="261"/>
        <v>0</v>
      </c>
      <c r="AV61" s="434">
        <f t="shared" ref="AV61:AX61" si="276">AV104+AV145</f>
        <v>0</v>
      </c>
      <c r="AW61" s="434">
        <f t="shared" si="276"/>
        <v>0</v>
      </c>
      <c r="AX61" s="434">
        <f t="shared" si="276"/>
        <v>0</v>
      </c>
      <c r="AY61" s="437" t="str">
        <f t="shared" si="263"/>
        <v/>
      </c>
      <c r="AZ61" s="433">
        <f t="shared" ref="AZ61:BA61" si="277">AZ104+AZ145</f>
        <v>0</v>
      </c>
      <c r="BA61" s="435">
        <f t="shared" si="277"/>
        <v>0</v>
      </c>
      <c r="BB61" s="16"/>
      <c r="BC61" s="16"/>
      <c r="BD61" s="370"/>
      <c r="BE61" s="174"/>
      <c r="BF61" s="175" t="s">
        <v>3079</v>
      </c>
      <c r="BG61" s="176" t="s">
        <v>2996</v>
      </c>
      <c r="BH61" s="429">
        <f>SUMIFS('주간판매-러닝(CO)'!$P$4:$P$5000,'주간판매-러닝(CO)'!$I$4:$I$5000,종합!$BG61)</f>
        <v>0</v>
      </c>
      <c r="BI61" s="430">
        <f>COUNTIFS('주간판매-러닝(CO)'!$I$4:$I$5000,종합!$BG61,'주간판매-러닝(CO)'!$E$4:$E$5000,"가을(러닝)")</f>
        <v>0</v>
      </c>
      <c r="BJ61" s="430">
        <f>SUMIFS('주간판매-러닝(CO)'!$R$4:$R$5000,'주간판매-러닝(CO)'!$I$4:$I$5000,종합!$F61,'주간판매-러닝(CO)'!$E$4:$E$5000,"가을(러닝)")</f>
        <v>0</v>
      </c>
      <c r="BK61" s="429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BL61" s="430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BM61" s="431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BN61" s="436" t="str">
        <f t="shared" si="265"/>
        <v/>
      </c>
      <c r="BO61" s="432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BP61" s="432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BQ61" s="436">
        <f t="shared" si="252"/>
        <v>0</v>
      </c>
      <c r="BR61" s="432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BS61" s="437">
        <f t="shared" si="253"/>
        <v>0</v>
      </c>
      <c r="BT61" s="438" t="str">
        <f t="shared" si="124"/>
        <v/>
      </c>
      <c r="BU61" s="433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BV61" s="437" t="str">
        <f t="shared" si="126"/>
        <v/>
      </c>
      <c r="BW61" s="434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BX61" s="434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BY61" s="434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BZ61" s="437" t="str">
        <f t="shared" si="128"/>
        <v/>
      </c>
      <c r="CA61" s="433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CB61" s="435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  <c r="CD61" s="370"/>
      <c r="CE61" s="174"/>
      <c r="CF61" s="175" t="s">
        <v>3079</v>
      </c>
      <c r="CG61" s="176" t="s">
        <v>2996</v>
      </c>
      <c r="CH61" s="43">
        <f>COUNTIFS('시점재고(~26.07.31, 생판재)'!$H$4:$H$5000,종합!$CG61)</f>
        <v>0</v>
      </c>
      <c r="CI61" s="44"/>
      <c r="CJ61" s="304">
        <f>SUMIFS('시점재고(~26.07.31, 생판재)'!$BM$4:$BM$5000,'시점재고(~26.07.31, 생판재)'!$H$4:$H$5000,종합!$CG61)</f>
        <v>0</v>
      </c>
      <c r="CK61" s="44">
        <f>SUMIFS('생판재-러닝(ST)'!$BG$4:$BG$5000,'생판재-러닝(ST)'!$H$4:$H$5000,종합!$CG61,'생판재-러닝(ST)'!$D$4:$D$5000,"&lt;&gt;가을(러닝)",'생판재-러닝(ST)'!$D$4:$D$5000,"&lt;&gt;겨울(러닝)")-(
SUMIFS('시점재고(~26.07.31, 생판재)'!$BG$4:$BG$5000,'시점재고(~26.07.31, 생판재)'!$H$4:$H$5000,종합!CG61))</f>
        <v>0</v>
      </c>
      <c r="CL61" s="48" t="str">
        <f>IFERROR(CK61/#REF!,"")</f>
        <v/>
      </c>
      <c r="CM61" s="44">
        <f>SUMIFS('생판재-러닝(ST)'!$BH$4:$BH$5000,'생판재-러닝(ST)'!$H$4:$H$5000,종합!$F61,'생판재-러닝(ST)'!$D$4:$D$5000,"&lt;&gt;가을(러닝)",'생판재-러닝(ST)'!$D$4:$D$5000,"&lt;&gt;겨울(러닝)")-(
SUMIFS('시점재고(~26.07.31, 생판재)'!$BH$4:$BH$5000,'시점재고(~26.07.31, 생판재)'!$H$4:$H$5000,종합!$F61))</f>
        <v>0</v>
      </c>
      <c r="CN61" s="44">
        <f>SUMIFS('생판재-러닝(ST)'!$BI$4:$BI$5000,'생판재-러닝(ST)'!$H$4:$H$5000,종합!$F61,'생판재-러닝(ST)'!$D$4:$D$5000,"&lt;&gt;가을(러닝)",'생판재-러닝(ST)'!$D$4:$D$5000,"&lt;&gt;겨울(러닝)")-(
SUMIFS('시점재고(~26.07.31, 생판재)'!$BI$4:$BI$5000,'시점재고(~26.07.31, 생판재)'!$H$4:$H$5000,종합!$F61))</f>
        <v>0</v>
      </c>
      <c r="CO61" s="44">
        <f>SUMIFS('생판재-러닝(ST)'!$BJ$4:$BJ$5000,'생판재-러닝(ST)'!$H$4:$H$5000,종합!$F61,'생판재-러닝(ST)'!$D$4:$D$5000,"&lt;&gt;가을(러닝)",'생판재-러닝(ST)'!$D$4:$D$5000,"&lt;&gt;겨울(러닝)")-(
SUMIFS('시점재고(~26.07.31, 생판재)'!$BJ$4:$BJ$5000,'시점재고(~26.07.31, 생판재)'!$H$4:$H$5000,종합!$F61))</f>
        <v>0</v>
      </c>
      <c r="CP61" s="44" t="str">
        <f t="shared" si="87"/>
        <v/>
      </c>
      <c r="CQ61" s="44">
        <f>SUMIFS('생판재-러닝(ST)'!$BC$4:$BC$5000,'생판재-러닝(ST)'!$H$4:$H$5000,종합!$F61,'생판재-러닝(ST)'!$D$4:$D$5000,"&lt;&gt;가을(러닝)",'생판재-러닝(ST)'!$D$4:$D$5000,"&lt;&gt;겨울(러닝)")</f>
        <v>0</v>
      </c>
      <c r="CR61" s="44">
        <f>SUMIFS('생판재-러닝(ST)'!$BE$4:$BE$5000,'생판재-러닝(ST)'!$H$4:$H$5000,종합!$F61,'생판재-러닝(ST)'!$D$4:$D$5000,"&lt;&gt;가을(러닝)",'생판재-러닝(ST)'!$D$4:$D$5000,"&lt;&gt;겨울(러닝)")</f>
        <v>0</v>
      </c>
    </row>
    <row r="62" spans="1:96" x14ac:dyDescent="0.3">
      <c r="A62" s="7"/>
      <c r="B62" s="7"/>
      <c r="C62" s="370"/>
      <c r="D62" s="174"/>
      <c r="E62" s="175"/>
      <c r="F62" s="176" t="s">
        <v>4302</v>
      </c>
      <c r="G62" s="429">
        <f>SUMIF('주간판매-26FW(CO)'!$I:$I,종합!$F62,'주간판매-26FW(CO)'!$P:$P)</f>
        <v>11</v>
      </c>
      <c r="H62" s="430">
        <f>COUNTIF('주간판매-26FW(CO)'!$I:$I,종합!$F62)</f>
        <v>21</v>
      </c>
      <c r="I62" s="430">
        <f>SUMIFS('주간판매-26FW(CO)'!$R$4:$R$5000,'주간판매-26FW(CO)'!$I$4:$I$5000,종합!$F62)</f>
        <v>6203</v>
      </c>
      <c r="J62" s="429">
        <f>SUMIFS('주간판매-26FW(CO)'!$P$4:$P$5000,'주간판매-26FW(CO)'!$I$4:$I$5000,종합!$F62,'주간판매-26FW(CO)'!$V$4:$V$5000,"&gt;0")</f>
        <v>2</v>
      </c>
      <c r="K62" s="430">
        <f>COUNTIFS('주간판매-26FW(CO)'!$I$4:$I$5000,종합!$F62,'주간판매-26FW(CO)'!$V$4:$V$5000,"&gt;0")</f>
        <v>2</v>
      </c>
      <c r="L62" s="431">
        <f>SUMIFS('주간판매-26FW(CO)'!$V$4:$V$5000,'주간판매-26FW(CO)'!$I$4:$I$5000,종합!$F62)</f>
        <v>973</v>
      </c>
      <c r="M62" s="436">
        <f t="shared" si="254"/>
        <v>0.15685958407222311</v>
      </c>
      <c r="N62" s="432">
        <f>SUMIFS('생판재-26FW(ST)'!$AI$4:$AI$5000,'생판재-26FW(ST)'!$H$4:$H$5000,종합!$F62)</f>
        <v>4850000</v>
      </c>
      <c r="O62" s="432">
        <f>SUMIFS('생판재-26FW(ST)'!$AR$4:$AR$5000,'생판재-26FW(ST)'!$H$4:$H$5000,종합!$F62)</f>
        <v>4724300</v>
      </c>
      <c r="P62" s="436">
        <f t="shared" si="246"/>
        <v>2.1450585162864121E-3</v>
      </c>
      <c r="Q62" s="432">
        <f>SUMIFS('생판재-26FW(ST)'!$AQ$4:$AQ$5000,'생판재-26FW(ST)'!$H$4:$H$5000,종합!$F62)</f>
        <v>23352000</v>
      </c>
      <c r="R62" s="437">
        <f t="shared" si="247"/>
        <v>2.5262447315810882E-3</v>
      </c>
      <c r="S62" s="438">
        <f t="shared" si="72"/>
        <v>4.4935950107086571</v>
      </c>
      <c r="T62" s="433">
        <f>SUMIFS('생판재-26FW(ST)'!$BG$4:$BG$5000,'생판재-26FW(ST)'!$H$4:$H$5000,종합!$F62)</f>
        <v>10</v>
      </c>
      <c r="U62" s="437">
        <f t="shared" si="73"/>
        <v>1.0277492291880781E-2</v>
      </c>
      <c r="V62" s="434">
        <f>SUMIFS('생판재-26FW(ST)'!$BH$4:$BH$5000,'생판재-26FW(ST)'!$H$4:$H$5000,종합!$F62)</f>
        <v>240000</v>
      </c>
      <c r="W62" s="434">
        <f>SUMIFS('생판재-26FW(ST)'!$BI$4:$BI$5000,'생판재-26FW(ST)'!$H$4:$H$5000,종합!$F62)</f>
        <v>185300</v>
      </c>
      <c r="X62" s="434">
        <f>SUMIFS('생판재-26FW(ST)'!$BJ$4:$BJ$5000,'생판재-26FW(ST)'!$H$4:$H$5000,종합!$F62)</f>
        <v>47800</v>
      </c>
      <c r="Y62" s="437">
        <f t="shared" si="74"/>
        <v>0.22791666666666666</v>
      </c>
      <c r="Z62" s="433">
        <f>SUMIFS('생판재-26FW(ST)'!$BC$4:$BC$5000,'생판재-26FW(ST)'!$H$4:$H$5000,종합!$F62)</f>
        <v>7</v>
      </c>
      <c r="AA62" s="435">
        <f>SUMIFS('생판재-26FW(ST)'!$BE$4:$BE$5000,'생판재-26FW(ST)'!$H$4:$H$5000,종합!$F62)</f>
        <v>128300</v>
      </c>
      <c r="AB62" s="16"/>
      <c r="AC62" s="370"/>
      <c r="AD62" s="174"/>
      <c r="AE62" s="175"/>
      <c r="AF62" s="176" t="s">
        <v>2995</v>
      </c>
      <c r="AG62" s="429">
        <f t="shared" ref="AG62:AL62" si="278">AG105+AG146</f>
        <v>5</v>
      </c>
      <c r="AH62" s="430">
        <f t="shared" si="278"/>
        <v>0</v>
      </c>
      <c r="AI62" s="430">
        <f t="shared" si="278"/>
        <v>2141</v>
      </c>
      <c r="AJ62" s="429">
        <f t="shared" si="278"/>
        <v>2</v>
      </c>
      <c r="AK62" s="430">
        <f t="shared" si="278"/>
        <v>0</v>
      </c>
      <c r="AL62" s="431">
        <f t="shared" si="278"/>
        <v>999</v>
      </c>
      <c r="AM62" s="436">
        <f t="shared" si="256"/>
        <v>0.46660439047174218</v>
      </c>
      <c r="AN62" s="432">
        <f t="shared" ref="AN62:AO62" si="279">AN105+AN146</f>
        <v>9491200</v>
      </c>
      <c r="AO62" s="432">
        <f t="shared" si="279"/>
        <v>5494500</v>
      </c>
      <c r="AP62" s="436">
        <f t="shared" si="249"/>
        <v>2.529452317616383E-3</v>
      </c>
      <c r="AQ62" s="432">
        <f t="shared" si="258"/>
        <v>26973000</v>
      </c>
      <c r="AR62" s="437">
        <f t="shared" si="250"/>
        <v>2.8797278815695495E-3</v>
      </c>
      <c r="AS62" s="438">
        <f t="shared" si="259"/>
        <v>4.4628099173553712</v>
      </c>
      <c r="AT62" s="433">
        <f t="shared" si="260"/>
        <v>8</v>
      </c>
      <c r="AU62" s="437">
        <f t="shared" si="261"/>
        <v>8.0080080080080079E-3</v>
      </c>
      <c r="AV62" s="434">
        <f t="shared" ref="AV62:AX62" si="280">AV105+AV146</f>
        <v>216000</v>
      </c>
      <c r="AW62" s="434">
        <f t="shared" si="280"/>
        <v>278460</v>
      </c>
      <c r="AX62" s="434">
        <f t="shared" si="280"/>
        <v>44000</v>
      </c>
      <c r="AY62" s="437">
        <f t="shared" si="263"/>
        <v>-0.28916666666666657</v>
      </c>
      <c r="AZ62" s="433">
        <f t="shared" ref="AZ62:BA62" si="281">AZ105+AZ146</f>
        <v>8</v>
      </c>
      <c r="BA62" s="435">
        <f t="shared" si="281"/>
        <v>278460</v>
      </c>
      <c r="BB62" s="16"/>
      <c r="BC62" s="16"/>
      <c r="BD62" s="370"/>
      <c r="BE62" s="174"/>
      <c r="BF62" s="175"/>
      <c r="BG62" s="176" t="s">
        <v>2995</v>
      </c>
      <c r="BH62" s="429">
        <f>SUMIFS('주간판매-러닝(CO)'!$P$4:$P$5000,'주간판매-러닝(CO)'!$I$4:$I$5000,종합!$BG62)</f>
        <v>0</v>
      </c>
      <c r="BI62" s="430">
        <f>COUNTIFS('주간판매-러닝(CO)'!$I$4:$I$5000,종합!$BG62,'주간판매-러닝(CO)'!$E$4:$E$5000,"가을(러닝)")</f>
        <v>0</v>
      </c>
      <c r="BJ62" s="430">
        <f>SUMIFS('주간판매-러닝(CO)'!$R$4:$R$5000,'주간판매-러닝(CO)'!$I$4:$I$5000,종합!$F62,'주간판매-러닝(CO)'!$E$4:$E$5000,"가을(러닝)")</f>
        <v>0</v>
      </c>
      <c r="BK62" s="429">
        <f>COUNTIFS('주간판매-러닝(CO)'!$P$4:$P$5000,"A",'주간판매-러닝(CO)'!$I$4:$I$5000,종합!$F62,'주간판매-러닝(CO)'!$V$4:$V$5000,"&gt;0",'주간판매-러닝(CO)'!$E$4:$E$5000,"가을(러닝)")+
COUNTIFS('주간판매-러닝(CO)'!$P$4:$P$5000,"A",'주간판매-러닝(CO)'!$I$4:$I$5000,종합!$F62,'주간판매-러닝(CO)'!$V$4:$V$5000,"&gt;0",'주간판매-러닝(CO)'!$E$4:$E$5000,"겨울(러닝)")</f>
        <v>0</v>
      </c>
      <c r="BL62" s="430">
        <f>COUNTIFS('주간판매-러닝(CO)'!$I$4:$I$5000,종합!$F62,'주간판매-러닝(CO)'!$V$4:$V$5000,"&gt;0",'주간판매-러닝(CO)'!$E$4:$E$5000,"가을(러닝)")+
COUNTIFS('주간판매-러닝(CO)'!$I$4:$I$5000,종합!$F62,'주간판매-러닝(CO)'!$V$4:$V$5000,"&gt;0",'주간판매-러닝(CO)'!$E$4:$E$5000,"겨울(러닝)")</f>
        <v>0</v>
      </c>
      <c r="BM62" s="431">
        <f>SUMIFS('주간판매-러닝(CO)'!$V$4:$V$5000,'주간판매-러닝(CO)'!$I$4:$I$5000,종합!$F62,'주간판매-러닝(CO)'!$E$4:$E$5000,"가을(러닝)")+
SUMIFS('주간판매-러닝(CO)'!$V$4:$V$5000,'주간판매-러닝(CO)'!$I$4:$I$5000,종합!$F62,'주간판매-러닝(CO)'!$E$4:$E$5000,"겨울(러닝)")</f>
        <v>0</v>
      </c>
      <c r="BN62" s="436" t="str">
        <f t="shared" si="265"/>
        <v/>
      </c>
      <c r="BO62" s="432">
        <f>SUMIFS('생판재-러닝(ST)'!$AI$4:$AI$5000,'생판재-러닝(ST)'!$H$4:$H$5000,종합!$F62,'생판재-러닝(ST)'!$D$4:$D$5000,"가을(러닝)")+
SUMIFS('생판재-러닝(ST)'!$AI$4:$AI$5000,'생판재-러닝(ST)'!$H$4:$H$5000,종합!$F62,'생판재-러닝(ST)'!$D$4:$D$5000,"겨울(러닝)")</f>
        <v>0</v>
      </c>
      <c r="BP62" s="432">
        <f>SUMIFS('생판재-러닝(ST)'!$AR$4:$AR$5000,'생판재-러닝(ST)'!$H$4:$H$5000,종합!$F62,'생판재-러닝(ST)'!$D$4:$D$5000,"가을(러닝)")+
SUMIFS('생판재-러닝(ST)'!$AR$4:$AR$5000,'생판재-러닝(ST)'!$H$4:$H$5000,종합!$F62,'생판재-러닝(ST)'!$D$4:$D$5000,"겨울(러닝)")</f>
        <v>0</v>
      </c>
      <c r="BQ62" s="436">
        <f t="shared" si="252"/>
        <v>0</v>
      </c>
      <c r="BR62" s="432">
        <f>SUMIFS('생판재-러닝(ST)'!$AQ$4:$AQ$5000,'생판재-러닝(ST)'!$H$4:$H$5000,종합!$F62,'생판재-러닝(ST)'!$D$4:$D$5000,"가을(러닝)")+
SUMIFS('생판재-러닝(ST)'!$AQ$4:$AQ$5000,'생판재-러닝(ST)'!$H$4:$H$5000,종합!$F62,'생판재-러닝(ST)'!$D$4:$D$5000,"겨울(러닝)")</f>
        <v>0</v>
      </c>
      <c r="BS62" s="437">
        <f t="shared" si="253"/>
        <v>0</v>
      </c>
      <c r="BT62" s="438" t="str">
        <f t="shared" si="124"/>
        <v/>
      </c>
      <c r="BU62" s="433">
        <f>SUMIFS('생판재-러닝(ST)'!$BG$4:$BG$5000,'생판재-러닝(ST)'!$H$4:$H$5000,종합!$F62,'생판재-러닝(ST)'!$D$4:$D$5000,"가을(러닝)")+
SUMIFS('생판재-러닝(ST)'!$BG$4:$BG$5000,'생판재-러닝(ST)'!$H$4:$H$5000,종합!$F62,'생판재-러닝(ST)'!$D$4:$D$5000,"겨울(러닝)")</f>
        <v>0</v>
      </c>
      <c r="BV62" s="437" t="str">
        <f t="shared" si="126"/>
        <v/>
      </c>
      <c r="BW62" s="434">
        <f>SUMIFS('생판재-러닝(ST)'!$BH$4:$BH$5000,'생판재-러닝(ST)'!$H$4:$H$5000,종합!$F62,'생판재-러닝(ST)'!$D$4:$D$5000,"가을(러닝)")+
SUMIFS('생판재-러닝(ST)'!$BH$4:$BH$5000,'생판재-러닝(ST)'!$H$4:$H$5000,종합!$F62,'생판재-러닝(ST)'!$D$4:$D$5000,"겨울(러닝)")</f>
        <v>0</v>
      </c>
      <c r="BX62" s="434">
        <f>SUMIFS('생판재-러닝(ST)'!$BI$4:$BI$5000,'생판재-러닝(ST)'!$H$4:$H$5000,종합!$F62,'생판재-러닝(ST)'!$D$4:$D$5000,"가을(러닝)")+
SUMIFS('생판재-러닝(ST)'!$BI$4:$BI$5000,'생판재-러닝(ST)'!$H$4:$H$5000,종합!$F62,'생판재-러닝(ST)'!$D$4:$D$5000,"겨울(러닝)")</f>
        <v>0</v>
      </c>
      <c r="BY62" s="434">
        <f>SUMIFS('생판재-러닝(ST)'!$BJ$4:$BJ$5000,'생판재-러닝(ST)'!$H$4:$H$5000,종합!$F62,'생판재-러닝(ST)'!$D$4:$D$5000,"가을(러닝)")+
SUMIFS('생판재-러닝(ST)'!$BJ$4:$BJ$5000,'생판재-러닝(ST)'!$H$4:$H$5000,종합!$F62,'생판재-러닝(ST)'!$D$4:$D$5000,"겨울(러닝)")</f>
        <v>0</v>
      </c>
      <c r="BZ62" s="437" t="str">
        <f t="shared" si="128"/>
        <v/>
      </c>
      <c r="CA62" s="433">
        <f>SUMIFS('생판재-러닝(ST)'!$BC$4:$BC$5000,'생판재-러닝(ST)'!$H$4:$H$5000,종합!$F62,'생판재-러닝(ST)'!$D$4:$D$5000,"가을(러닝)")+
SUMIFS('생판재-러닝(ST)'!$BC$4:$BC$5000,'생판재-러닝(ST)'!$H$4:$H$5000,종합!$F62,'생판재-러닝(ST)'!$D$4:$D$5000,"겨울(러닝)")</f>
        <v>0</v>
      </c>
      <c r="CB62" s="435">
        <f>SUMIFS('생판재-러닝(ST)'!$BE$4:$BE$5000,'생판재-러닝(ST)'!$H$4:$H$5000,종합!$F62,'생판재-러닝(ST)'!$D$4:$D$5000,"가을(러닝)")+
SUMIFS('생판재-러닝(ST)'!$BE$4:$BE$5000,'생판재-러닝(ST)'!$H$4:$H$5000,종합!$F62,'생판재-러닝(ST)'!$D$4:$D$5000,"겨울(러닝)")</f>
        <v>0</v>
      </c>
      <c r="CD62" s="370"/>
      <c r="CE62" s="174"/>
      <c r="CF62" s="175"/>
      <c r="CG62" s="176" t="s">
        <v>2995</v>
      </c>
      <c r="CH62" s="43">
        <f>COUNTIFS('시점재고(~26.07.31, 생판재)'!$H$4:$H$5000,종합!$CG62)</f>
        <v>0</v>
      </c>
      <c r="CI62" s="44"/>
      <c r="CJ62" s="304">
        <f>SUMIFS('시점재고(~26.07.31, 생판재)'!$BM$4:$BM$5000,'시점재고(~26.07.31, 생판재)'!$H$4:$H$5000,종합!$CG62)</f>
        <v>0</v>
      </c>
      <c r="CK62" s="44">
        <f>SUMIFS('생판재-러닝(ST)'!$BG$4:$BG$5000,'생판재-러닝(ST)'!$H$4:$H$5000,종합!$CG62,'생판재-러닝(ST)'!$D$4:$D$5000,"&lt;&gt;가을(러닝)",'생판재-러닝(ST)'!$D$4:$D$5000,"&lt;&gt;겨울(러닝)")-(
SUMIFS('시점재고(~26.07.31, 생판재)'!$BG$4:$BG$5000,'시점재고(~26.07.31, 생판재)'!$H$4:$H$5000,종합!CG62))</f>
        <v>0</v>
      </c>
      <c r="CL62" s="48" t="str">
        <f>IFERROR(CK62/#REF!,"")</f>
        <v/>
      </c>
      <c r="CM62" s="44">
        <f>SUMIFS('생판재-러닝(ST)'!$BH$4:$BH$5000,'생판재-러닝(ST)'!$H$4:$H$5000,종합!$F62,'생판재-러닝(ST)'!$D$4:$D$5000,"&lt;&gt;가을(러닝)",'생판재-러닝(ST)'!$D$4:$D$5000,"&lt;&gt;겨울(러닝)")-(
SUMIFS('시점재고(~26.07.31, 생판재)'!$BH$4:$BH$5000,'시점재고(~26.07.31, 생판재)'!$H$4:$H$5000,종합!$F62))</f>
        <v>0</v>
      </c>
      <c r="CN62" s="44">
        <f>SUMIFS('생판재-러닝(ST)'!$BI$4:$BI$5000,'생판재-러닝(ST)'!$H$4:$H$5000,종합!$F62,'생판재-러닝(ST)'!$D$4:$D$5000,"&lt;&gt;가을(러닝)",'생판재-러닝(ST)'!$D$4:$D$5000,"&lt;&gt;겨울(러닝)")-(
SUMIFS('시점재고(~26.07.31, 생판재)'!$BI$4:$BI$5000,'시점재고(~26.07.31, 생판재)'!$H$4:$H$5000,종합!$F62))</f>
        <v>0</v>
      </c>
      <c r="CO62" s="44">
        <f>SUMIFS('생판재-러닝(ST)'!$BJ$4:$BJ$5000,'생판재-러닝(ST)'!$H$4:$H$5000,종합!$F62,'생판재-러닝(ST)'!$D$4:$D$5000,"&lt;&gt;가을(러닝)",'생판재-러닝(ST)'!$D$4:$D$5000,"&lt;&gt;겨울(러닝)")-(
SUMIFS('시점재고(~26.07.31, 생판재)'!$BJ$4:$BJ$5000,'시점재고(~26.07.31, 생판재)'!$H$4:$H$5000,종합!$F62))</f>
        <v>0</v>
      </c>
      <c r="CP62" s="44" t="str">
        <f t="shared" si="87"/>
        <v/>
      </c>
      <c r="CQ62" s="44">
        <f>SUMIFS('생판재-러닝(ST)'!$BC$4:$BC$5000,'생판재-러닝(ST)'!$H$4:$H$5000,종합!$F62,'생판재-러닝(ST)'!$D$4:$D$5000,"&lt;&gt;가을(러닝)",'생판재-러닝(ST)'!$D$4:$D$5000,"&lt;&gt;겨울(러닝)")</f>
        <v>0</v>
      </c>
      <c r="CR62" s="44">
        <f>SUMIFS('생판재-러닝(ST)'!$BE$4:$BE$5000,'생판재-러닝(ST)'!$H$4:$H$5000,종합!$F62,'생판재-러닝(ST)'!$D$4:$D$5000,"&lt;&gt;가을(러닝)",'생판재-러닝(ST)'!$D$4:$D$5000,"&lt;&gt;겨울(러닝)")</f>
        <v>0</v>
      </c>
    </row>
    <row r="63" spans="1:96" ht="17.25" thickBot="1" x14ac:dyDescent="0.35">
      <c r="A63" s="7"/>
      <c r="B63" s="7"/>
      <c r="C63" s="370"/>
      <c r="D63" s="174"/>
      <c r="E63" s="175"/>
      <c r="F63" s="176" t="s">
        <v>4301</v>
      </c>
      <c r="G63" s="429">
        <f>SUMIF('주간판매-26FW(CO)'!$I:$I,종합!$F63,'주간판매-26FW(CO)'!$P:$P)</f>
        <v>1</v>
      </c>
      <c r="H63" s="430">
        <f>COUNTIF('주간판매-26FW(CO)'!$I:$I,종합!$F63)</f>
        <v>1</v>
      </c>
      <c r="I63" s="430">
        <f>SUMIFS('주간판매-26FW(CO)'!$R$4:$R$5000,'주간판매-26FW(CO)'!$I$4:$I$5000,종합!$F63)</f>
        <v>5000</v>
      </c>
      <c r="J63" s="429">
        <f>SUMIFS('주간판매-26FW(CO)'!$P$4:$P$5000,'주간판매-26FW(CO)'!$I$4:$I$5000,종합!$F63,'주간판매-26FW(CO)'!$V$4:$V$5000,"&gt;0")</f>
        <v>1</v>
      </c>
      <c r="K63" s="430">
        <f>COUNTIFS('주간판매-26FW(CO)'!$I$4:$I$5000,종합!$F63,'주간판매-26FW(CO)'!$V$4:$V$5000,"&gt;0")</f>
        <v>1</v>
      </c>
      <c r="L63" s="431">
        <f>SUMIFS('주간판매-26FW(CO)'!$V$4:$V$5000,'주간판매-26FW(CO)'!$I$4:$I$5000,종합!$F63)</f>
        <v>5000</v>
      </c>
      <c r="M63" s="436">
        <f t="shared" si="254"/>
        <v>1</v>
      </c>
      <c r="N63" s="432">
        <f>SUMIFS('생판재-26FW(ST)'!$AI$4:$AI$5000,'생판재-26FW(ST)'!$H$4:$H$5000,종합!$F63)</f>
        <v>17750000</v>
      </c>
      <c r="O63" s="432">
        <f>SUMIFS('생판재-26FW(ST)'!$AR$4:$AR$5000,'생판재-26FW(ST)'!$H$4:$H$5000,종합!$F63)</f>
        <v>17750000</v>
      </c>
      <c r="P63" s="436">
        <f t="shared" si="246"/>
        <v>8.0593503088465628E-3</v>
      </c>
      <c r="Q63" s="432">
        <f>SUMIFS('생판재-26FW(ST)'!$AQ$4:$AQ$5000,'생판재-26FW(ST)'!$H$4:$H$5000,종합!$F63)</f>
        <v>5000</v>
      </c>
      <c r="R63" s="437">
        <f t="shared" si="247"/>
        <v>5.409054324214389E-7</v>
      </c>
      <c r="S63" s="438">
        <f t="shared" si="72"/>
        <v>2.5608194622279127E-4</v>
      </c>
      <c r="T63" s="433">
        <f>SUMIFS('생판재-26FW(ST)'!$BG$4:$BG$5000,'생판재-26FW(ST)'!$H$4:$H$5000,종합!$F63)</f>
        <v>208</v>
      </c>
      <c r="U63" s="437">
        <f t="shared" si="73"/>
        <v>4.1599999999999998E-2</v>
      </c>
      <c r="V63" s="434">
        <f>SUMIFS('생판재-26FW(ST)'!$BH$4:$BH$5000,'생판재-26FW(ST)'!$H$4:$H$5000,종합!$F63)</f>
        <v>208</v>
      </c>
      <c r="W63" s="434">
        <f>SUMIFS('생판재-26FW(ST)'!$BI$4:$BI$5000,'생판재-26FW(ST)'!$H$4:$H$5000,종합!$F63)</f>
        <v>4</v>
      </c>
      <c r="X63" s="434">
        <f>SUMIFS('생판재-26FW(ST)'!$BJ$4:$BJ$5000,'생판재-26FW(ST)'!$H$4:$H$5000,종합!$F63)</f>
        <v>738400</v>
      </c>
      <c r="Y63" s="437">
        <f t="shared" si="74"/>
        <v>0.98076923076923073</v>
      </c>
      <c r="Z63" s="433">
        <f>SUMIFS('생판재-26FW(ST)'!$BC$4:$BC$5000,'생판재-26FW(ST)'!$H$4:$H$5000,종합!$F63)</f>
        <v>123</v>
      </c>
      <c r="AA63" s="435">
        <f>SUMIFS('생판재-26FW(ST)'!$BE$4:$BE$5000,'생판재-26FW(ST)'!$H$4:$H$5000,종합!$F63)</f>
        <v>0</v>
      </c>
      <c r="AB63" s="16"/>
      <c r="AC63" s="370"/>
      <c r="AD63" s="174"/>
      <c r="AE63" s="175"/>
      <c r="AF63" s="176" t="s">
        <v>27</v>
      </c>
      <c r="AG63" s="429">
        <f t="shared" ref="AG63:AL63" si="282">AG106+AG147</f>
        <v>1</v>
      </c>
      <c r="AH63" s="430">
        <f t="shared" si="282"/>
        <v>0</v>
      </c>
      <c r="AI63" s="430">
        <f t="shared" si="282"/>
        <v>3</v>
      </c>
      <c r="AJ63" s="429">
        <f t="shared" si="282"/>
        <v>0</v>
      </c>
      <c r="AK63" s="430">
        <f t="shared" si="282"/>
        <v>0</v>
      </c>
      <c r="AL63" s="431">
        <f t="shared" si="282"/>
        <v>0</v>
      </c>
      <c r="AM63" s="436">
        <f t="shared" si="256"/>
        <v>0</v>
      </c>
      <c r="AN63" s="432">
        <f t="shared" ref="AN63:AO63" si="283">AN106+AN147</f>
        <v>0</v>
      </c>
      <c r="AO63" s="432">
        <f t="shared" si="283"/>
        <v>0</v>
      </c>
      <c r="AP63" s="436">
        <f t="shared" si="249"/>
        <v>0</v>
      </c>
      <c r="AQ63" s="432">
        <f t="shared" si="258"/>
        <v>0</v>
      </c>
      <c r="AR63" s="437">
        <f t="shared" si="250"/>
        <v>0</v>
      </c>
      <c r="AS63" s="438" t="str">
        <f t="shared" si="259"/>
        <v/>
      </c>
      <c r="AT63" s="433">
        <f t="shared" si="260"/>
        <v>0</v>
      </c>
      <c r="AU63" s="437" t="str">
        <f t="shared" si="261"/>
        <v/>
      </c>
      <c r="AV63" s="434">
        <f t="shared" ref="AV63:AX63" si="284">AV106+AV147</f>
        <v>0</v>
      </c>
      <c r="AW63" s="434">
        <f t="shared" si="284"/>
        <v>0</v>
      </c>
      <c r="AX63" s="434">
        <f t="shared" si="284"/>
        <v>0</v>
      </c>
      <c r="AY63" s="437" t="str">
        <f t="shared" si="263"/>
        <v/>
      </c>
      <c r="AZ63" s="433">
        <f t="shared" ref="AZ63:BA63" si="285">AZ106+AZ147</f>
        <v>0</v>
      </c>
      <c r="BA63" s="435">
        <f t="shared" si="285"/>
        <v>0</v>
      </c>
      <c r="BB63" s="16"/>
      <c r="BC63" s="16"/>
      <c r="BD63" s="370"/>
      <c r="BE63" s="174"/>
      <c r="BF63" s="175"/>
      <c r="BG63" s="176" t="s">
        <v>27</v>
      </c>
      <c r="BH63" s="429">
        <f>SUMIFS('주간판매-러닝(CO)'!$P$4:$P$5000,'주간판매-러닝(CO)'!$I$4:$I$5000,종합!$BG63)</f>
        <v>0</v>
      </c>
      <c r="BI63" s="430">
        <f>COUNTIFS('주간판매-러닝(CO)'!$I$4:$I$5000,종합!$BG63,'주간판매-러닝(CO)'!$E$4:$E$5000,"가을(러닝)")</f>
        <v>0</v>
      </c>
      <c r="BJ63" s="430">
        <f>SUMIFS('주간판매-러닝(CO)'!$R$4:$R$5000,'주간판매-러닝(CO)'!$I$4:$I$5000,종합!$F63,'주간판매-러닝(CO)'!$E$4:$E$5000,"가을(러닝)")</f>
        <v>0</v>
      </c>
      <c r="BK63" s="429">
        <f>COUNTIFS('주간판매-러닝(CO)'!$P$4:$P$5000,"A",'주간판매-러닝(CO)'!$I$4:$I$5000,종합!$F63,'주간판매-러닝(CO)'!$V$4:$V$5000,"&gt;0",'주간판매-러닝(CO)'!$E$4:$E$5000,"가을(러닝)")+
COUNTIFS('주간판매-러닝(CO)'!$P$4:$P$5000,"A",'주간판매-러닝(CO)'!$I$4:$I$5000,종합!$F63,'주간판매-러닝(CO)'!$V$4:$V$5000,"&gt;0",'주간판매-러닝(CO)'!$E$4:$E$5000,"겨울(러닝)")</f>
        <v>0</v>
      </c>
      <c r="BL63" s="430">
        <f>COUNTIFS('주간판매-러닝(CO)'!$I$4:$I$5000,종합!$F63,'주간판매-러닝(CO)'!$V$4:$V$5000,"&gt;0",'주간판매-러닝(CO)'!$E$4:$E$5000,"가을(러닝)")+
COUNTIFS('주간판매-러닝(CO)'!$I$4:$I$5000,종합!$F63,'주간판매-러닝(CO)'!$V$4:$V$5000,"&gt;0",'주간판매-러닝(CO)'!$E$4:$E$5000,"겨울(러닝)")</f>
        <v>0</v>
      </c>
      <c r="BM63" s="431">
        <f>SUMIFS('주간판매-러닝(CO)'!$V$4:$V$5000,'주간판매-러닝(CO)'!$I$4:$I$5000,종합!$F63,'주간판매-러닝(CO)'!$E$4:$E$5000,"가을(러닝)")+
SUMIFS('주간판매-러닝(CO)'!$V$4:$V$5000,'주간판매-러닝(CO)'!$I$4:$I$5000,종합!$F63,'주간판매-러닝(CO)'!$E$4:$E$5000,"겨울(러닝)")</f>
        <v>0</v>
      </c>
      <c r="BN63" s="436" t="str">
        <f t="shared" si="265"/>
        <v/>
      </c>
      <c r="BO63" s="432">
        <f>SUMIFS('생판재-러닝(ST)'!$AI$4:$AI$5000,'생판재-러닝(ST)'!$H$4:$H$5000,종합!$F63,'생판재-러닝(ST)'!$D$4:$D$5000,"가을(러닝)")+
SUMIFS('생판재-러닝(ST)'!$AI$4:$AI$5000,'생판재-러닝(ST)'!$H$4:$H$5000,종합!$F63,'생판재-러닝(ST)'!$D$4:$D$5000,"겨울(러닝)")</f>
        <v>0</v>
      </c>
      <c r="BP63" s="432">
        <f>SUMIFS('생판재-러닝(ST)'!$AR$4:$AR$5000,'생판재-러닝(ST)'!$H$4:$H$5000,종합!$F63,'생판재-러닝(ST)'!$D$4:$D$5000,"가을(러닝)")+
SUMIFS('생판재-러닝(ST)'!$AR$4:$AR$5000,'생판재-러닝(ST)'!$H$4:$H$5000,종합!$F63,'생판재-러닝(ST)'!$D$4:$D$5000,"겨울(러닝)")</f>
        <v>0</v>
      </c>
      <c r="BQ63" s="436">
        <f t="shared" si="252"/>
        <v>0</v>
      </c>
      <c r="BR63" s="432">
        <f>SUMIFS('생판재-러닝(ST)'!$AQ$4:$AQ$5000,'생판재-러닝(ST)'!$H$4:$H$5000,종합!$F63,'생판재-러닝(ST)'!$D$4:$D$5000,"가을(러닝)")+
SUMIFS('생판재-러닝(ST)'!$AQ$4:$AQ$5000,'생판재-러닝(ST)'!$H$4:$H$5000,종합!$F63,'생판재-러닝(ST)'!$D$4:$D$5000,"겨울(러닝)")</f>
        <v>0</v>
      </c>
      <c r="BS63" s="437">
        <f t="shared" si="253"/>
        <v>0</v>
      </c>
      <c r="BT63" s="438" t="str">
        <f t="shared" si="124"/>
        <v/>
      </c>
      <c r="BU63" s="433">
        <f>SUMIFS('생판재-러닝(ST)'!$BG$4:$BG$5000,'생판재-러닝(ST)'!$H$4:$H$5000,종합!$F63,'생판재-러닝(ST)'!$D$4:$D$5000,"가을(러닝)")+
SUMIFS('생판재-러닝(ST)'!$BG$4:$BG$5000,'생판재-러닝(ST)'!$H$4:$H$5000,종합!$F63,'생판재-러닝(ST)'!$D$4:$D$5000,"겨울(러닝)")</f>
        <v>0</v>
      </c>
      <c r="BV63" s="437" t="str">
        <f t="shared" si="126"/>
        <v/>
      </c>
      <c r="BW63" s="434">
        <f>SUMIFS('생판재-러닝(ST)'!$BH$4:$BH$5000,'생판재-러닝(ST)'!$H$4:$H$5000,종합!$F63,'생판재-러닝(ST)'!$D$4:$D$5000,"가을(러닝)")+
SUMIFS('생판재-러닝(ST)'!$BH$4:$BH$5000,'생판재-러닝(ST)'!$H$4:$H$5000,종합!$F63,'생판재-러닝(ST)'!$D$4:$D$5000,"겨울(러닝)")</f>
        <v>0</v>
      </c>
      <c r="BX63" s="434">
        <f>SUMIFS('생판재-러닝(ST)'!$BI$4:$BI$5000,'생판재-러닝(ST)'!$H$4:$H$5000,종합!$F63,'생판재-러닝(ST)'!$D$4:$D$5000,"가을(러닝)")+
SUMIFS('생판재-러닝(ST)'!$BI$4:$BI$5000,'생판재-러닝(ST)'!$H$4:$H$5000,종합!$F63,'생판재-러닝(ST)'!$D$4:$D$5000,"겨울(러닝)")</f>
        <v>0</v>
      </c>
      <c r="BY63" s="434">
        <f>SUMIFS('생판재-러닝(ST)'!$BJ$4:$BJ$5000,'생판재-러닝(ST)'!$H$4:$H$5000,종합!$F63,'생판재-러닝(ST)'!$D$4:$D$5000,"가을(러닝)")+
SUMIFS('생판재-러닝(ST)'!$BJ$4:$BJ$5000,'생판재-러닝(ST)'!$H$4:$H$5000,종합!$F63,'생판재-러닝(ST)'!$D$4:$D$5000,"겨울(러닝)")</f>
        <v>0</v>
      </c>
      <c r="BZ63" s="437" t="str">
        <f t="shared" si="128"/>
        <v/>
      </c>
      <c r="CA63" s="433">
        <f>SUMIFS('생판재-러닝(ST)'!$BC$4:$BC$5000,'생판재-러닝(ST)'!$H$4:$H$5000,종합!$F63,'생판재-러닝(ST)'!$D$4:$D$5000,"가을(러닝)")+
SUMIFS('생판재-러닝(ST)'!$BC$4:$BC$5000,'생판재-러닝(ST)'!$H$4:$H$5000,종합!$F63,'생판재-러닝(ST)'!$D$4:$D$5000,"겨울(러닝)")</f>
        <v>0</v>
      </c>
      <c r="CB63" s="435">
        <f>SUMIFS('생판재-러닝(ST)'!$BE$4:$BE$5000,'생판재-러닝(ST)'!$H$4:$H$5000,종합!$F63,'생판재-러닝(ST)'!$D$4:$D$5000,"가을(러닝)")+
SUMIFS('생판재-러닝(ST)'!$BE$4:$BE$5000,'생판재-러닝(ST)'!$H$4:$H$5000,종합!$F63,'생판재-러닝(ST)'!$D$4:$D$5000,"겨울(러닝)")</f>
        <v>0</v>
      </c>
      <c r="CD63" s="370"/>
      <c r="CE63" s="174"/>
      <c r="CF63" s="175"/>
      <c r="CG63" s="176" t="s">
        <v>3012</v>
      </c>
      <c r="CH63" s="43">
        <f>COUNTIFS('시점재고(~26.07.31, 생판재)'!$H$4:$H$5000,종합!$CG63)</f>
        <v>0</v>
      </c>
      <c r="CI63" s="44"/>
      <c r="CJ63" s="304">
        <f>SUMIFS('시점재고(~26.07.31, 생판재)'!$BM$4:$BM$5000,'시점재고(~26.07.31, 생판재)'!$H$4:$H$5000,종합!$CG63)</f>
        <v>0</v>
      </c>
      <c r="CK63" s="44">
        <f>SUMIFS('생판재-러닝(ST)'!$BG$4:$BG$5000,'생판재-러닝(ST)'!$H$4:$H$5000,종합!$CG63,'생판재-러닝(ST)'!$D$4:$D$5000,"&lt;&gt;가을(러닝)",'생판재-러닝(ST)'!$D$4:$D$5000,"&lt;&gt;겨울(러닝)")-(
SUMIFS('시점재고(~26.07.31, 생판재)'!$BG$4:$BG$5000,'시점재고(~26.07.31, 생판재)'!$H$4:$H$5000,종합!CG63))</f>
        <v>0</v>
      </c>
      <c r="CL63" s="48" t="str">
        <f>IFERROR(CK63/#REF!,"")</f>
        <v/>
      </c>
      <c r="CM63" s="44">
        <f>SUMIFS('생판재-러닝(ST)'!$BH$4:$BH$5000,'생판재-러닝(ST)'!$H$4:$H$5000,종합!$F63,'생판재-러닝(ST)'!$D$4:$D$5000,"&lt;&gt;가을(러닝)",'생판재-러닝(ST)'!$D$4:$D$5000,"&lt;&gt;겨울(러닝)")-(
SUMIFS('시점재고(~26.07.31, 생판재)'!$BH$4:$BH$5000,'시점재고(~26.07.31, 생판재)'!$H$4:$H$5000,종합!$F63))</f>
        <v>0</v>
      </c>
      <c r="CN63" s="44">
        <f>SUMIFS('생판재-러닝(ST)'!$BI$4:$BI$5000,'생판재-러닝(ST)'!$H$4:$H$5000,종합!$F63,'생판재-러닝(ST)'!$D$4:$D$5000,"&lt;&gt;가을(러닝)",'생판재-러닝(ST)'!$D$4:$D$5000,"&lt;&gt;겨울(러닝)")-(
SUMIFS('시점재고(~26.07.31, 생판재)'!$BI$4:$BI$5000,'시점재고(~26.07.31, 생판재)'!$H$4:$H$5000,종합!$F63))</f>
        <v>0</v>
      </c>
      <c r="CO63" s="44">
        <f>SUMIFS('생판재-러닝(ST)'!$BJ$4:$BJ$5000,'생판재-러닝(ST)'!$H$4:$H$5000,종합!$F63,'생판재-러닝(ST)'!$D$4:$D$5000,"&lt;&gt;가을(러닝)",'생판재-러닝(ST)'!$D$4:$D$5000,"&lt;&gt;겨울(러닝)")-(
SUMIFS('시점재고(~26.07.31, 생판재)'!$BJ$4:$BJ$5000,'시점재고(~26.07.31, 생판재)'!$H$4:$H$5000,종합!$F63))</f>
        <v>0</v>
      </c>
      <c r="CP63" s="44" t="str">
        <f t="shared" si="87"/>
        <v/>
      </c>
      <c r="CQ63" s="44">
        <f>SUMIFS('생판재-러닝(ST)'!$BC$4:$BC$5000,'생판재-러닝(ST)'!$H$4:$H$5000,종합!$F63,'생판재-러닝(ST)'!$D$4:$D$5000,"&lt;&gt;가을(러닝)",'생판재-러닝(ST)'!$D$4:$D$5000,"&lt;&gt;겨울(러닝)")</f>
        <v>0</v>
      </c>
      <c r="CR63" s="44">
        <f>SUMIFS('생판재-러닝(ST)'!$BE$4:$BE$5000,'생판재-러닝(ST)'!$H$4:$H$5000,종합!$F63,'생판재-러닝(ST)'!$D$4:$D$5000,"&lt;&gt;가을(러닝)",'생판재-러닝(ST)'!$D$4:$D$5000,"&lt;&gt;겨울(러닝)")</f>
        <v>0</v>
      </c>
    </row>
    <row r="64" spans="1:96" ht="17.25" thickBot="1" x14ac:dyDescent="0.35">
      <c r="A64" s="7"/>
      <c r="B64" s="7"/>
      <c r="C64" s="370"/>
      <c r="D64" s="177" t="s">
        <v>3080</v>
      </c>
      <c r="E64" s="178"/>
      <c r="F64" s="179"/>
      <c r="G64" s="143">
        <f t="shared" ref="G64:L64" si="286">SUM(G58:G63)</f>
        <v>35</v>
      </c>
      <c r="H64" s="144">
        <f t="shared" si="286"/>
        <v>74</v>
      </c>
      <c r="I64" s="144">
        <f t="shared" si="286"/>
        <v>22363</v>
      </c>
      <c r="J64" s="143">
        <f t="shared" si="286"/>
        <v>7</v>
      </c>
      <c r="K64" s="145">
        <f t="shared" si="286"/>
        <v>13</v>
      </c>
      <c r="L64" s="146">
        <f t="shared" si="286"/>
        <v>9020</v>
      </c>
      <c r="M64" s="147">
        <f t="shared" si="59"/>
        <v>0.40334481062469257</v>
      </c>
      <c r="N64" s="148">
        <f>SUM(N58:N63)</f>
        <v>44030000</v>
      </c>
      <c r="O64" s="149">
        <f>SUM(O58:O63)</f>
        <v>43574200</v>
      </c>
      <c r="P64" s="147">
        <f t="shared" si="246"/>
        <v>1.978477421001363E-2</v>
      </c>
      <c r="Q64" s="150">
        <f>SUM(Q58:Q63)</f>
        <v>115151000</v>
      </c>
      <c r="R64" s="151">
        <f t="shared" si="247"/>
        <v>1.2457160289752222E-2</v>
      </c>
      <c r="S64" s="152">
        <f t="shared" si="72"/>
        <v>2.4024015879288032</v>
      </c>
      <c r="T64" s="153">
        <f>SUM(T58:T63)</f>
        <v>284</v>
      </c>
      <c r="U64" s="154">
        <f t="shared" si="73"/>
        <v>3.148558758314856E-2</v>
      </c>
      <c r="V64" s="155">
        <f>SUM(V58:V63)</f>
        <v>2328208</v>
      </c>
      <c r="W64" s="155">
        <f>SUM(W58:W63)</f>
        <v>1773804</v>
      </c>
      <c r="X64" s="155">
        <f>SUM(X58:X63)</f>
        <v>1274600</v>
      </c>
      <c r="Y64" s="154">
        <f t="shared" si="74"/>
        <v>0.23812477235710894</v>
      </c>
      <c r="Z64" s="153">
        <f>SUM(Z58:Z63)</f>
        <v>193</v>
      </c>
      <c r="AA64" s="156">
        <f>SUM(AA58:AA63)</f>
        <v>1659800</v>
      </c>
      <c r="AB64" s="16"/>
      <c r="AC64" s="370"/>
      <c r="AD64" s="177" t="s">
        <v>3080</v>
      </c>
      <c r="AE64" s="178"/>
      <c r="AF64" s="179"/>
      <c r="AG64" s="143">
        <f t="shared" ref="AG64:AL64" si="287">SUM(AG58:AG63)</f>
        <v>40</v>
      </c>
      <c r="AH64" s="144">
        <f t="shared" si="287"/>
        <v>0</v>
      </c>
      <c r="AI64" s="144">
        <f t="shared" si="287"/>
        <v>25062</v>
      </c>
      <c r="AJ64" s="143">
        <f t="shared" si="287"/>
        <v>5</v>
      </c>
      <c r="AK64" s="145">
        <f t="shared" si="287"/>
        <v>0</v>
      </c>
      <c r="AL64" s="146">
        <f t="shared" si="287"/>
        <v>2646</v>
      </c>
      <c r="AM64" s="147">
        <f t="shared" si="256"/>
        <v>0.10557816614795308</v>
      </c>
      <c r="AN64" s="148">
        <f>SUM(AN58:AN63)</f>
        <v>245628506</v>
      </c>
      <c r="AO64" s="149">
        <f>SUM(AO58:AO63)</f>
        <v>15460200</v>
      </c>
      <c r="AP64" s="147">
        <f t="shared" si="249"/>
        <v>7.1172697644576949E-3</v>
      </c>
      <c r="AQ64" s="150">
        <f>SUM(AQ58:AQ63)</f>
        <v>79218000</v>
      </c>
      <c r="AR64" s="151">
        <f t="shared" si="250"/>
        <v>8.4575791837087667E-3</v>
      </c>
      <c r="AS64" s="152">
        <f t="shared" si="259"/>
        <v>4.6581780078112596</v>
      </c>
      <c r="AT64" s="153">
        <f>SUM(AT58:AT63)</f>
        <v>16</v>
      </c>
      <c r="AU64" s="154">
        <f t="shared" si="261"/>
        <v>6.0468631897203327E-3</v>
      </c>
      <c r="AV64" s="155">
        <f>SUM(AV58:AV63)</f>
        <v>432000</v>
      </c>
      <c r="AW64" s="155">
        <f>SUM(AW58:AW63)</f>
        <v>556920</v>
      </c>
      <c r="AX64" s="155">
        <f>SUM(AX58:AX63)</f>
        <v>88000</v>
      </c>
      <c r="AY64" s="154">
        <f t="shared" si="263"/>
        <v>-0.28916666666666657</v>
      </c>
      <c r="AZ64" s="153">
        <f>SUM(AZ58:AZ63)</f>
        <v>16</v>
      </c>
      <c r="BA64" s="156">
        <f>SUM(BA58:BA63)</f>
        <v>556920</v>
      </c>
      <c r="BB64" s="16"/>
      <c r="BC64" s="16"/>
      <c r="BD64" s="370"/>
      <c r="BE64" s="177" t="s">
        <v>3080</v>
      </c>
      <c r="BF64" s="178"/>
      <c r="BG64" s="179"/>
      <c r="BH64" s="143">
        <f t="shared" ref="BH64:BM64" si="288">SUM(BH58:BH63)</f>
        <v>0</v>
      </c>
      <c r="BI64" s="144">
        <f t="shared" si="288"/>
        <v>0</v>
      </c>
      <c r="BJ64" s="144">
        <f t="shared" si="288"/>
        <v>0</v>
      </c>
      <c r="BK64" s="143">
        <f t="shared" si="288"/>
        <v>0</v>
      </c>
      <c r="BL64" s="145">
        <f t="shared" si="288"/>
        <v>0</v>
      </c>
      <c r="BM64" s="146">
        <f t="shared" si="288"/>
        <v>0</v>
      </c>
      <c r="BN64" s="147" t="str">
        <f t="shared" si="69"/>
        <v/>
      </c>
      <c r="BO64" s="148">
        <f>SUM(BO58:BO63)</f>
        <v>0</v>
      </c>
      <c r="BP64" s="149">
        <f>SUM(BP58:BP63)</f>
        <v>0</v>
      </c>
      <c r="BQ64" s="147">
        <f t="shared" si="252"/>
        <v>0</v>
      </c>
      <c r="BR64" s="150">
        <f>SUM(BR58:BR63)</f>
        <v>0</v>
      </c>
      <c r="BS64" s="151">
        <f t="shared" si="253"/>
        <v>0</v>
      </c>
      <c r="BT64" s="152" t="str">
        <f t="shared" si="124"/>
        <v/>
      </c>
      <c r="BU64" s="153">
        <f>SUM(BU58:BU63)</f>
        <v>0</v>
      </c>
      <c r="BV64" s="154" t="str">
        <f t="shared" si="126"/>
        <v/>
      </c>
      <c r="BW64" s="155">
        <f>SUM(BW58:BW63)</f>
        <v>0</v>
      </c>
      <c r="BX64" s="155">
        <f>SUM(BX58:BX63)</f>
        <v>0</v>
      </c>
      <c r="BY64" s="155">
        <f>SUM(BY58:BY63)</f>
        <v>0</v>
      </c>
      <c r="BZ64" s="154" t="str">
        <f t="shared" si="128"/>
        <v/>
      </c>
      <c r="CA64" s="153">
        <f>SUM(CA58:CA63)</f>
        <v>0</v>
      </c>
      <c r="CB64" s="156">
        <f>SUM(CB58:CB63)</f>
        <v>0</v>
      </c>
      <c r="CD64" s="370"/>
      <c r="CE64" s="177" t="s">
        <v>3080</v>
      </c>
      <c r="CF64" s="178"/>
      <c r="CG64" s="179"/>
      <c r="CH64" s="143">
        <f t="shared" ref="CH64:CJ64" si="289">SUM(CH58:CH63)</f>
        <v>0</v>
      </c>
      <c r="CI64" s="144">
        <f t="shared" si="289"/>
        <v>0</v>
      </c>
      <c r="CJ64" s="305">
        <f t="shared" si="289"/>
        <v>0</v>
      </c>
      <c r="CK64" s="153">
        <f>SUM(CK58:CK63)</f>
        <v>0</v>
      </c>
      <c r="CL64" s="154" t="str">
        <f>IFERROR(CK64/#REF!,"")</f>
        <v/>
      </c>
      <c r="CM64" s="155">
        <f>SUM(CM58:CM63)</f>
        <v>0</v>
      </c>
      <c r="CN64" s="155">
        <f>SUM(CN58:CN63)</f>
        <v>0</v>
      </c>
      <c r="CO64" s="155">
        <f>SUM(CO58:CO63)</f>
        <v>0</v>
      </c>
      <c r="CP64" s="154" t="str">
        <f t="shared" si="87"/>
        <v/>
      </c>
      <c r="CQ64" s="153">
        <f>SUM(CQ58:CQ63)</f>
        <v>0</v>
      </c>
      <c r="CR64" s="156">
        <f>SUM(CR58:CR63)</f>
        <v>0</v>
      </c>
    </row>
    <row r="65" spans="1:96" ht="17.25" thickBot="1" x14ac:dyDescent="0.35">
      <c r="A65" s="7"/>
      <c r="B65" s="7"/>
      <c r="C65" s="370"/>
      <c r="D65" s="180" t="s">
        <v>3081</v>
      </c>
      <c r="E65" s="181"/>
      <c r="F65" s="182"/>
      <c r="G65" s="183">
        <f t="shared" ref="G65:L65" si="290">+G57+G50+G37</f>
        <v>191</v>
      </c>
      <c r="H65" s="184">
        <f t="shared" si="290"/>
        <v>464</v>
      </c>
      <c r="I65" s="184">
        <f t="shared" si="290"/>
        <v>260953</v>
      </c>
      <c r="J65" s="183">
        <f t="shared" si="290"/>
        <v>67</v>
      </c>
      <c r="K65" s="185">
        <f t="shared" si="290"/>
        <v>167</v>
      </c>
      <c r="L65" s="186">
        <f t="shared" si="290"/>
        <v>116687</v>
      </c>
      <c r="M65" s="187">
        <f t="shared" si="59"/>
        <v>0.44715715090456903</v>
      </c>
      <c r="N65" s="188">
        <f>+N57+N50+N37</f>
        <v>4563876350</v>
      </c>
      <c r="O65" s="189">
        <f>+O57+O50+O37</f>
        <v>2158836580</v>
      </c>
      <c r="P65" s="187">
        <f t="shared" si="246"/>
        <v>0.98021522578998632</v>
      </c>
      <c r="Q65" s="190">
        <f>+Q57+Q50+Q37</f>
        <v>9128609000</v>
      </c>
      <c r="R65" s="191">
        <f t="shared" si="247"/>
        <v>0.98754283971024781</v>
      </c>
      <c r="S65" s="192">
        <f t="shared" si="72"/>
        <v>3.8440776534115679</v>
      </c>
      <c r="T65" s="193">
        <f>+T57+T50+T37</f>
        <v>5746</v>
      </c>
      <c r="U65" s="194">
        <f t="shared" si="73"/>
        <v>4.9242846246796985E-2</v>
      </c>
      <c r="V65" s="195">
        <f>+V57+V50+V37</f>
        <v>384636000</v>
      </c>
      <c r="W65" s="195">
        <f>+W57+W50+W37</f>
        <v>292564680</v>
      </c>
      <c r="X65" s="195">
        <f>+X57+X50+X37</f>
        <v>91666980</v>
      </c>
      <c r="Y65" s="194">
        <f t="shared" si="74"/>
        <v>0.23937260162855267</v>
      </c>
      <c r="Z65" s="193">
        <f>+Z57+Z50+Z37</f>
        <v>3222</v>
      </c>
      <c r="AA65" s="196">
        <f>+AA57+AA50+AA37</f>
        <v>161638613</v>
      </c>
      <c r="AB65" s="16"/>
      <c r="AC65" s="370"/>
      <c r="AD65" s="180" t="s">
        <v>3081</v>
      </c>
      <c r="AE65" s="181"/>
      <c r="AF65" s="182"/>
      <c r="AG65" s="183">
        <f t="shared" ref="AG65:AL65" si="291">+AG57+AG50+AG37</f>
        <v>249</v>
      </c>
      <c r="AH65" s="184">
        <f t="shared" si="291"/>
        <v>0</v>
      </c>
      <c r="AI65" s="184">
        <f t="shared" si="291"/>
        <v>550196</v>
      </c>
      <c r="AJ65" s="183">
        <f t="shared" si="291"/>
        <v>78</v>
      </c>
      <c r="AK65" s="185">
        <f t="shared" si="291"/>
        <v>3</v>
      </c>
      <c r="AL65" s="186">
        <f t="shared" si="291"/>
        <v>138685</v>
      </c>
      <c r="AM65" s="187">
        <f t="shared" si="256"/>
        <v>0.25206471875477104</v>
      </c>
      <c r="AN65" s="188">
        <f>+AN57+AN50+AN37</f>
        <v>9932820200</v>
      </c>
      <c r="AO65" s="189">
        <f>+AO57+AO50+AO37</f>
        <v>2156749160</v>
      </c>
      <c r="AP65" s="187">
        <f t="shared" si="249"/>
        <v>0.9928827302355423</v>
      </c>
      <c r="AQ65" s="190">
        <f>+AQ57+AQ50+AQ37</f>
        <v>9287292000</v>
      </c>
      <c r="AR65" s="191">
        <f t="shared" si="250"/>
        <v>0.99154242081629118</v>
      </c>
      <c r="AS65" s="192">
        <f t="shared" si="259"/>
        <v>3.9146846021132689</v>
      </c>
      <c r="AT65" s="193">
        <f>+AT57+AT50+AT37</f>
        <v>16986</v>
      </c>
      <c r="AU65" s="194">
        <f t="shared" si="261"/>
        <v>0.12247899917078271</v>
      </c>
      <c r="AV65" s="195">
        <f>+AV57+AV50+AV37</f>
        <v>959361000</v>
      </c>
      <c r="AW65" s="195">
        <f>+AW57+AW50+AW37</f>
        <v>590117473</v>
      </c>
      <c r="AX65" s="195">
        <f>+AX57+AX50+AX37</f>
        <v>220325300</v>
      </c>
      <c r="AY65" s="194">
        <f t="shared" si="263"/>
        <v>0.38488486294523128</v>
      </c>
      <c r="AZ65" s="193">
        <f>+AZ57+AZ50+AZ37</f>
        <v>6718</v>
      </c>
      <c r="BA65" s="196">
        <f>+BA57+BA50+BA37</f>
        <v>238101313</v>
      </c>
      <c r="BB65" s="16"/>
      <c r="BC65" s="16"/>
      <c r="BD65" s="370"/>
      <c r="BE65" s="180" t="s">
        <v>3081</v>
      </c>
      <c r="BF65" s="181"/>
      <c r="BG65" s="182"/>
      <c r="BH65" s="183">
        <f t="shared" ref="BH65:BM65" si="292">+BH57+BH50+BH37</f>
        <v>36</v>
      </c>
      <c r="BI65" s="184">
        <f t="shared" si="292"/>
        <v>136</v>
      </c>
      <c r="BJ65" s="184">
        <f t="shared" si="292"/>
        <v>197720</v>
      </c>
      <c r="BK65" s="183">
        <f t="shared" si="292"/>
        <v>29</v>
      </c>
      <c r="BL65" s="185">
        <f t="shared" si="292"/>
        <v>113</v>
      </c>
      <c r="BM65" s="186">
        <f t="shared" si="292"/>
        <v>159585</v>
      </c>
      <c r="BN65" s="187">
        <f t="shared" si="69"/>
        <v>0.80712623912603687</v>
      </c>
      <c r="BO65" s="188">
        <f>+BO57+BO50+BO37</f>
        <v>3741197000</v>
      </c>
      <c r="BP65" s="189">
        <f>+BP57+BP50+BP37</f>
        <v>3063474850</v>
      </c>
      <c r="BQ65" s="187">
        <f t="shared" si="252"/>
        <v>1</v>
      </c>
      <c r="BR65" s="190">
        <f>+BR57+BR50+BR37</f>
        <v>13594576000</v>
      </c>
      <c r="BS65" s="191">
        <f t="shared" si="253"/>
        <v>1</v>
      </c>
      <c r="BT65" s="192">
        <f t="shared" si="124"/>
        <v>4.0342114950104628</v>
      </c>
      <c r="BU65" s="193">
        <f>+BU57+BU50+BU37</f>
        <v>6289</v>
      </c>
      <c r="BV65" s="194">
        <f t="shared" si="126"/>
        <v>3.9408465707929941E-2</v>
      </c>
      <c r="BW65" s="195">
        <f>+BW57+BW50+BW37</f>
        <v>382079000</v>
      </c>
      <c r="BX65" s="195">
        <f>+BX57+BX50+BX37</f>
        <v>250566304</v>
      </c>
      <c r="BY65" s="195">
        <f>+BY57+BY50+BY37</f>
        <v>86484630</v>
      </c>
      <c r="BZ65" s="194">
        <f t="shared" si="128"/>
        <v>0.34420288997825055</v>
      </c>
      <c r="CA65" s="193">
        <f>+CA57+CA50+CA37</f>
        <v>3432</v>
      </c>
      <c r="CB65" s="196">
        <f>+CB57+CB50+CB37</f>
        <v>139118876</v>
      </c>
      <c r="CD65" s="370"/>
      <c r="CE65" s="180" t="s">
        <v>3081</v>
      </c>
      <c r="CF65" s="181"/>
      <c r="CG65" s="182"/>
      <c r="CH65" s="183">
        <f>+CH57+CH50+CH37</f>
        <v>36</v>
      </c>
      <c r="CI65" s="184">
        <f>+CI57+CI50+CI37</f>
        <v>0</v>
      </c>
      <c r="CJ65" s="307">
        <f>+CJ57+CJ50+CJ37</f>
        <v>149549</v>
      </c>
      <c r="CK65" s="193">
        <f>+CK57+CK50+CK37</f>
        <v>16919</v>
      </c>
      <c r="CL65" s="194" t="str">
        <f>IFERROR(CK65/#REF!,"")</f>
        <v/>
      </c>
      <c r="CM65" s="195">
        <f>+CM57+CM50+CM37</f>
        <v>1171172000</v>
      </c>
      <c r="CN65" s="195">
        <f>+CN57+CN50+CN37</f>
        <v>618659853</v>
      </c>
      <c r="CO65" s="195">
        <f>+CO57+CO50+CO37</f>
        <v>217097300</v>
      </c>
      <c r="CP65" s="194">
        <f t="shared" si="87"/>
        <v>0.47176003780828091</v>
      </c>
      <c r="CQ65" s="193">
        <f>+CQ57+CQ50+CQ37</f>
        <v>3779</v>
      </c>
      <c r="CR65" s="196">
        <f>+CR57+CR50+CR37</f>
        <v>158185778</v>
      </c>
    </row>
    <row r="66" spans="1:96" ht="17.25" thickBot="1" x14ac:dyDescent="0.35">
      <c r="A66" s="7"/>
      <c r="B66" s="7"/>
      <c r="C66" s="371"/>
      <c r="D66" s="197" t="s">
        <v>3082</v>
      </c>
      <c r="E66" s="198"/>
      <c r="F66" s="198"/>
      <c r="G66" s="199">
        <f t="shared" ref="G66:L66" si="293">+G65+G64</f>
        <v>226</v>
      </c>
      <c r="H66" s="200">
        <f t="shared" si="293"/>
        <v>538</v>
      </c>
      <c r="I66" s="200">
        <f t="shared" si="293"/>
        <v>283316</v>
      </c>
      <c r="J66" s="201">
        <f t="shared" si="293"/>
        <v>74</v>
      </c>
      <c r="K66" s="202">
        <f t="shared" si="293"/>
        <v>180</v>
      </c>
      <c r="L66" s="203">
        <f t="shared" si="293"/>
        <v>125707</v>
      </c>
      <c r="M66" s="204">
        <f t="shared" si="59"/>
        <v>0.44369890863911676</v>
      </c>
      <c r="N66" s="205">
        <f>+N65+N64</f>
        <v>4607906350</v>
      </c>
      <c r="O66" s="206">
        <f>+O65+O64</f>
        <v>2202410780</v>
      </c>
      <c r="P66" s="204">
        <f t="shared" si="246"/>
        <v>1</v>
      </c>
      <c r="Q66" s="207">
        <f>+Q65+Q64</f>
        <v>9243760000</v>
      </c>
      <c r="R66" s="208">
        <f t="shared" si="247"/>
        <v>1</v>
      </c>
      <c r="S66" s="209">
        <f t="shared" si="72"/>
        <v>3.81555441797201</v>
      </c>
      <c r="T66" s="210">
        <f>+T65+T64</f>
        <v>6030</v>
      </c>
      <c r="U66" s="211">
        <f t="shared" si="73"/>
        <v>4.7968689094481612E-2</v>
      </c>
      <c r="V66" s="212">
        <f>+V65+V64</f>
        <v>386964208</v>
      </c>
      <c r="W66" s="212">
        <f>+W65+W64</f>
        <v>294338484</v>
      </c>
      <c r="X66" s="212">
        <f>+X65+X64</f>
        <v>92941580</v>
      </c>
      <c r="Y66" s="211">
        <f t="shared" si="74"/>
        <v>0.23936509394171157</v>
      </c>
      <c r="Z66" s="210">
        <f>+Z65+Z64</f>
        <v>3415</v>
      </c>
      <c r="AA66" s="213">
        <f>+AA65+AA64</f>
        <v>163298413</v>
      </c>
      <c r="AB66" s="16"/>
      <c r="AC66" s="371"/>
      <c r="AD66" s="197" t="s">
        <v>3082</v>
      </c>
      <c r="AE66" s="198"/>
      <c r="AF66" s="198"/>
      <c r="AG66" s="199">
        <f t="shared" ref="AG66:AL66" si="294">+AG65+AG64</f>
        <v>289</v>
      </c>
      <c r="AH66" s="200">
        <f t="shared" si="294"/>
        <v>0</v>
      </c>
      <c r="AI66" s="200">
        <f t="shared" si="294"/>
        <v>575258</v>
      </c>
      <c r="AJ66" s="201">
        <f t="shared" si="294"/>
        <v>83</v>
      </c>
      <c r="AK66" s="202">
        <f t="shared" si="294"/>
        <v>3</v>
      </c>
      <c r="AL66" s="203">
        <f t="shared" si="294"/>
        <v>141331</v>
      </c>
      <c r="AM66" s="204">
        <f t="shared" si="256"/>
        <v>0.24568280667109366</v>
      </c>
      <c r="AN66" s="205">
        <f>+AN65+AN64</f>
        <v>10178448706</v>
      </c>
      <c r="AO66" s="206">
        <f>+AO65+AO64</f>
        <v>2172209360</v>
      </c>
      <c r="AP66" s="204">
        <f t="shared" si="249"/>
        <v>1</v>
      </c>
      <c r="AQ66" s="207">
        <f>+AQ65+AQ64</f>
        <v>9366510000</v>
      </c>
      <c r="AR66" s="208">
        <f t="shared" si="250"/>
        <v>1</v>
      </c>
      <c r="AS66" s="209">
        <f t="shared" si="259"/>
        <v>3.9199762452497167</v>
      </c>
      <c r="AT66" s="210">
        <f>+AT65+AT64</f>
        <v>17002</v>
      </c>
      <c r="AU66" s="211">
        <f t="shared" si="261"/>
        <v>0.12029915588229051</v>
      </c>
      <c r="AV66" s="212">
        <f>+AV65+AV64</f>
        <v>959793000</v>
      </c>
      <c r="AW66" s="212">
        <f>+AW65+AW64</f>
        <v>590674393</v>
      </c>
      <c r="AX66" s="212">
        <f>+AX65+AX64</f>
        <v>220413300</v>
      </c>
      <c r="AY66" s="211">
        <f t="shared" si="263"/>
        <v>0.38458147433873757</v>
      </c>
      <c r="AZ66" s="210">
        <f>+AZ65+AZ64</f>
        <v>6734</v>
      </c>
      <c r="BA66" s="213">
        <f>+BA65+BA64</f>
        <v>238658233</v>
      </c>
      <c r="BB66" s="16"/>
      <c r="BC66" s="16"/>
      <c r="BD66" s="371"/>
      <c r="BE66" s="197" t="s">
        <v>3082</v>
      </c>
      <c r="BF66" s="198"/>
      <c r="BG66" s="198"/>
      <c r="BH66" s="199">
        <f t="shared" ref="BH66:BM66" si="295">+BH65+BH64</f>
        <v>36</v>
      </c>
      <c r="BI66" s="200">
        <f t="shared" si="295"/>
        <v>136</v>
      </c>
      <c r="BJ66" s="200">
        <f t="shared" si="295"/>
        <v>197720</v>
      </c>
      <c r="BK66" s="201">
        <f t="shared" si="295"/>
        <v>29</v>
      </c>
      <c r="BL66" s="202">
        <f t="shared" si="295"/>
        <v>113</v>
      </c>
      <c r="BM66" s="203">
        <f t="shared" si="295"/>
        <v>159585</v>
      </c>
      <c r="BN66" s="204">
        <f t="shared" si="69"/>
        <v>0.80712623912603687</v>
      </c>
      <c r="BO66" s="205">
        <f>+BO65+BO64</f>
        <v>3741197000</v>
      </c>
      <c r="BP66" s="206">
        <f>+BP65+BP64</f>
        <v>3063474850</v>
      </c>
      <c r="BQ66" s="204">
        <f t="shared" si="252"/>
        <v>1</v>
      </c>
      <c r="BR66" s="207">
        <f>+BR65+BR64</f>
        <v>13594576000</v>
      </c>
      <c r="BS66" s="208">
        <f t="shared" si="253"/>
        <v>1</v>
      </c>
      <c r="BT66" s="209">
        <f t="shared" si="124"/>
        <v>4.0342114950104628</v>
      </c>
      <c r="BU66" s="210">
        <f>+BU65+BU64</f>
        <v>6289</v>
      </c>
      <c r="BV66" s="211">
        <f t="shared" si="126"/>
        <v>3.9408465707929941E-2</v>
      </c>
      <c r="BW66" s="212">
        <f>+BW65+BW64</f>
        <v>382079000</v>
      </c>
      <c r="BX66" s="212">
        <f>+BX65+BX64</f>
        <v>250566304</v>
      </c>
      <c r="BY66" s="212">
        <f>+BY65+BY64</f>
        <v>86484630</v>
      </c>
      <c r="BZ66" s="211">
        <f t="shared" si="128"/>
        <v>0.34420288997825055</v>
      </c>
      <c r="CA66" s="210">
        <f>+CA65+CA64</f>
        <v>3432</v>
      </c>
      <c r="CB66" s="213">
        <f>+CB65+CB64</f>
        <v>139118876</v>
      </c>
      <c r="CD66" s="371"/>
      <c r="CE66" s="201" t="e">
        <f t="shared" ref="CE66:CJ66" si="296">+CE65+CE64</f>
        <v>#VALUE!</v>
      </c>
      <c r="CF66" s="308">
        <f t="shared" si="296"/>
        <v>0</v>
      </c>
      <c r="CG66" s="308">
        <f t="shared" si="296"/>
        <v>0</v>
      </c>
      <c r="CH66" s="201">
        <f t="shared" si="296"/>
        <v>36</v>
      </c>
      <c r="CI66" s="202">
        <f t="shared" si="296"/>
        <v>0</v>
      </c>
      <c r="CJ66" s="309">
        <f t="shared" si="296"/>
        <v>149549</v>
      </c>
      <c r="CK66" s="210">
        <f>+CK65+CK64</f>
        <v>16919</v>
      </c>
      <c r="CL66" s="211" t="str">
        <f>IFERROR(CK66/#REF!,"")</f>
        <v/>
      </c>
      <c r="CM66" s="212">
        <f>+CM65+CM64</f>
        <v>1171172000</v>
      </c>
      <c r="CN66" s="212">
        <f>+CN65+CN64</f>
        <v>618659853</v>
      </c>
      <c r="CO66" s="212">
        <f>+CO65+CO64</f>
        <v>217097300</v>
      </c>
      <c r="CP66" s="211">
        <f t="shared" si="87"/>
        <v>0.47176003780828091</v>
      </c>
      <c r="CQ66" s="210">
        <f>+CQ65+CQ64</f>
        <v>3779</v>
      </c>
      <c r="CR66" s="213">
        <f>+CR65+CR64</f>
        <v>158185778</v>
      </c>
    </row>
    <row r="67" spans="1:96" x14ac:dyDescent="0.3">
      <c r="A67" s="7"/>
      <c r="B67" s="7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6"/>
      <c r="U67" s="116"/>
      <c r="V67" s="116"/>
      <c r="W67" s="116"/>
      <c r="X67" s="116"/>
      <c r="Y67" s="116"/>
      <c r="Z67" s="116"/>
      <c r="AA67" s="118"/>
      <c r="AB67" s="16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6"/>
      <c r="AU67" s="116"/>
      <c r="AV67" s="116"/>
      <c r="AW67" s="116"/>
      <c r="AX67" s="116"/>
      <c r="AY67" s="116"/>
      <c r="AZ67" s="116"/>
      <c r="BA67" s="118"/>
      <c r="BB67" s="16"/>
      <c r="BC67" s="16"/>
    </row>
    <row r="68" spans="1:96" ht="17.25" thickBot="1" x14ac:dyDescent="0.35">
      <c r="A68" s="7"/>
      <c r="B68" s="7"/>
      <c r="C68" s="112" t="s">
        <v>3140</v>
      </c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6"/>
      <c r="U68" s="116"/>
      <c r="V68" s="116"/>
      <c r="W68" s="116"/>
      <c r="X68" s="116"/>
      <c r="Y68" s="116"/>
      <c r="Z68" s="116"/>
      <c r="AA68" s="118"/>
      <c r="AB68" s="16"/>
      <c r="AC68" s="112" t="s">
        <v>3815</v>
      </c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6"/>
      <c r="AU68" s="116"/>
      <c r="AV68" s="116"/>
      <c r="AW68" s="116"/>
      <c r="AX68" s="116"/>
      <c r="AY68" s="116"/>
      <c r="AZ68" s="116"/>
      <c r="BA68" s="118"/>
      <c r="BB68" s="16"/>
      <c r="BC68" s="16"/>
    </row>
    <row r="69" spans="1:96" x14ac:dyDescent="0.3">
      <c r="A69" s="7"/>
      <c r="B69" s="18"/>
      <c r="C69" s="442" t="s">
        <v>3003</v>
      </c>
      <c r="D69" s="350" t="s">
        <v>3022</v>
      </c>
      <c r="E69" s="351"/>
      <c r="F69" s="351"/>
      <c r="G69" s="354" t="s">
        <v>3023</v>
      </c>
      <c r="H69" s="355"/>
      <c r="I69" s="356"/>
      <c r="J69" s="354" t="s">
        <v>3024</v>
      </c>
      <c r="K69" s="355"/>
      <c r="L69" s="355"/>
      <c r="M69" s="355"/>
      <c r="N69" s="355"/>
      <c r="O69" s="355"/>
      <c r="P69" s="355"/>
      <c r="Q69" s="355"/>
      <c r="R69" s="355"/>
      <c r="S69" s="356"/>
      <c r="T69" s="344" t="s">
        <v>3025</v>
      </c>
      <c r="U69" s="345"/>
      <c r="V69" s="345"/>
      <c r="W69" s="345"/>
      <c r="X69" s="345"/>
      <c r="Y69" s="345"/>
      <c r="Z69" s="345"/>
      <c r="AA69" s="346"/>
      <c r="AB69" s="16"/>
      <c r="AC69" s="442" t="s">
        <v>3003</v>
      </c>
      <c r="AD69" s="350" t="s">
        <v>3022</v>
      </c>
      <c r="AE69" s="351"/>
      <c r="AF69" s="365"/>
      <c r="AG69" s="354" t="s">
        <v>3023</v>
      </c>
      <c r="AH69" s="355"/>
      <c r="AI69" s="356"/>
      <c r="AJ69" s="354" t="s">
        <v>3024</v>
      </c>
      <c r="AK69" s="355"/>
      <c r="AL69" s="355"/>
      <c r="AM69" s="355"/>
      <c r="AN69" s="355"/>
      <c r="AO69" s="355"/>
      <c r="AP69" s="355"/>
      <c r="AQ69" s="355"/>
      <c r="AR69" s="355"/>
      <c r="AS69" s="356"/>
      <c r="AT69" s="344" t="s">
        <v>3025</v>
      </c>
      <c r="AU69" s="345"/>
      <c r="AV69" s="345"/>
      <c r="AW69" s="345"/>
      <c r="AX69" s="345"/>
      <c r="AY69" s="345"/>
      <c r="AZ69" s="345"/>
      <c r="BA69" s="346"/>
      <c r="BB69" s="16"/>
      <c r="BC69" s="16"/>
    </row>
    <row r="70" spans="1:96" ht="17.25" thickBot="1" x14ac:dyDescent="0.35">
      <c r="A70" s="7"/>
      <c r="B70" s="18"/>
      <c r="C70" s="443"/>
      <c r="D70" s="352"/>
      <c r="E70" s="353"/>
      <c r="F70" s="353"/>
      <c r="G70" s="357"/>
      <c r="H70" s="358"/>
      <c r="I70" s="359"/>
      <c r="J70" s="357"/>
      <c r="K70" s="358"/>
      <c r="L70" s="358"/>
      <c r="M70" s="358"/>
      <c r="N70" s="358"/>
      <c r="O70" s="358"/>
      <c r="P70" s="358"/>
      <c r="Q70" s="358"/>
      <c r="R70" s="358"/>
      <c r="S70" s="359"/>
      <c r="T70" s="347"/>
      <c r="U70" s="348"/>
      <c r="V70" s="348"/>
      <c r="W70" s="348"/>
      <c r="X70" s="348"/>
      <c r="Y70" s="348"/>
      <c r="Z70" s="348"/>
      <c r="AA70" s="349"/>
      <c r="AB70" s="16"/>
      <c r="AC70" s="443"/>
      <c r="AD70" s="352"/>
      <c r="AE70" s="353"/>
      <c r="AF70" s="366"/>
      <c r="AG70" s="357"/>
      <c r="AH70" s="358"/>
      <c r="AI70" s="359"/>
      <c r="AJ70" s="357"/>
      <c r="AK70" s="358"/>
      <c r="AL70" s="358"/>
      <c r="AM70" s="358"/>
      <c r="AN70" s="358"/>
      <c r="AO70" s="358"/>
      <c r="AP70" s="358"/>
      <c r="AQ70" s="358"/>
      <c r="AR70" s="358"/>
      <c r="AS70" s="359"/>
      <c r="AT70" s="347"/>
      <c r="AU70" s="348"/>
      <c r="AV70" s="348"/>
      <c r="AW70" s="348"/>
      <c r="AX70" s="348"/>
      <c r="AY70" s="348"/>
      <c r="AZ70" s="348"/>
      <c r="BA70" s="349"/>
      <c r="BB70" s="16"/>
      <c r="BC70" s="16"/>
    </row>
    <row r="71" spans="1:96" ht="23.25" thickBot="1" x14ac:dyDescent="0.35">
      <c r="A71" s="7"/>
      <c r="B71" s="18"/>
      <c r="C71" s="443"/>
      <c r="D71" s="121" t="s">
        <v>1824</v>
      </c>
      <c r="E71" s="19" t="s">
        <v>3051</v>
      </c>
      <c r="F71" s="122" t="s">
        <v>3052</v>
      </c>
      <c r="G71" s="20" t="s">
        <v>3028</v>
      </c>
      <c r="H71" s="21" t="s">
        <v>3029</v>
      </c>
      <c r="I71" s="21" t="s">
        <v>3030</v>
      </c>
      <c r="J71" s="20" t="s">
        <v>3028</v>
      </c>
      <c r="K71" s="21" t="s">
        <v>3029</v>
      </c>
      <c r="L71" s="21" t="s">
        <v>3031</v>
      </c>
      <c r="M71" s="21" t="s">
        <v>3032</v>
      </c>
      <c r="N71" s="22" t="s">
        <v>3033</v>
      </c>
      <c r="O71" s="22" t="s">
        <v>3034</v>
      </c>
      <c r="P71" s="23" t="s">
        <v>3035</v>
      </c>
      <c r="Q71" s="22" t="s">
        <v>3036</v>
      </c>
      <c r="R71" s="24" t="s">
        <v>3037</v>
      </c>
      <c r="S71" s="25" t="s">
        <v>3038</v>
      </c>
      <c r="T71" s="26" t="s">
        <v>3039</v>
      </c>
      <c r="U71" s="27" t="s">
        <v>3040</v>
      </c>
      <c r="V71" s="28" t="s">
        <v>3041</v>
      </c>
      <c r="W71" s="28" t="s">
        <v>3042</v>
      </c>
      <c r="X71" s="28" t="s">
        <v>3043</v>
      </c>
      <c r="Y71" s="27" t="s">
        <v>18</v>
      </c>
      <c r="Z71" s="29" t="s">
        <v>3044</v>
      </c>
      <c r="AA71" s="30" t="s">
        <v>3045</v>
      </c>
      <c r="AB71" s="16"/>
      <c r="AC71" s="443"/>
      <c r="AD71" s="121" t="s">
        <v>1824</v>
      </c>
      <c r="AE71" s="19" t="s">
        <v>3051</v>
      </c>
      <c r="AF71" s="122" t="s">
        <v>3052</v>
      </c>
      <c r="AG71" s="20" t="s">
        <v>3028</v>
      </c>
      <c r="AH71" s="21" t="s">
        <v>3029</v>
      </c>
      <c r="AI71" s="21" t="s">
        <v>3030</v>
      </c>
      <c r="AJ71" s="20" t="s">
        <v>3028</v>
      </c>
      <c r="AK71" s="21" t="s">
        <v>3029</v>
      </c>
      <c r="AL71" s="21" t="s">
        <v>3031</v>
      </c>
      <c r="AM71" s="21" t="s">
        <v>3032</v>
      </c>
      <c r="AN71" s="22" t="s">
        <v>3033</v>
      </c>
      <c r="AO71" s="22" t="s">
        <v>3034</v>
      </c>
      <c r="AP71" s="23" t="s">
        <v>3035</v>
      </c>
      <c r="AQ71" s="22" t="s">
        <v>3036</v>
      </c>
      <c r="AR71" s="24" t="s">
        <v>3037</v>
      </c>
      <c r="AS71" s="25" t="s">
        <v>3038</v>
      </c>
      <c r="AT71" s="26" t="s">
        <v>3039</v>
      </c>
      <c r="AU71" s="27" t="s">
        <v>3040</v>
      </c>
      <c r="AV71" s="28" t="s">
        <v>3041</v>
      </c>
      <c r="AW71" s="28" t="s">
        <v>3042</v>
      </c>
      <c r="AX71" s="28" t="s">
        <v>3043</v>
      </c>
      <c r="AY71" s="27" t="s">
        <v>18</v>
      </c>
      <c r="AZ71" s="29" t="s">
        <v>3044</v>
      </c>
      <c r="BA71" s="30" t="s">
        <v>3045</v>
      </c>
      <c r="BB71" s="16"/>
      <c r="BC71" s="16"/>
    </row>
    <row r="72" spans="1:96" ht="17.25" thickBot="1" x14ac:dyDescent="0.35">
      <c r="A72" s="7"/>
      <c r="B72" s="18"/>
      <c r="C72" s="443"/>
      <c r="D72" s="360"/>
      <c r="E72" s="361"/>
      <c r="F72" s="362"/>
      <c r="G72" s="123"/>
      <c r="H72" s="124"/>
      <c r="I72" s="124"/>
      <c r="J72" s="125"/>
      <c r="K72" s="125"/>
      <c r="L72" s="126"/>
      <c r="M72" s="126"/>
      <c r="N72" s="127"/>
      <c r="O72" s="128"/>
      <c r="P72" s="129"/>
      <c r="Q72" s="128"/>
      <c r="R72" s="130"/>
      <c r="S72" s="131"/>
      <c r="T72" s="124"/>
      <c r="U72" s="130"/>
      <c r="V72" s="129"/>
      <c r="W72" s="129"/>
      <c r="X72" s="129"/>
      <c r="Y72" s="130"/>
      <c r="Z72" s="124"/>
      <c r="AA72" s="132"/>
      <c r="AB72" s="16"/>
      <c r="AC72" s="443"/>
      <c r="AD72" s="360"/>
      <c r="AE72" s="361"/>
      <c r="AF72" s="362"/>
      <c r="AG72" s="123"/>
      <c r="AH72" s="124"/>
      <c r="AI72" s="124"/>
      <c r="AJ72" s="125"/>
      <c r="AK72" s="125"/>
      <c r="AL72" s="126"/>
      <c r="AM72" s="126"/>
      <c r="AN72" s="127"/>
      <c r="AO72" s="128"/>
      <c r="AP72" s="129"/>
      <c r="AQ72" s="128"/>
      <c r="AR72" s="130"/>
      <c r="AS72" s="131"/>
      <c r="AT72" s="124"/>
      <c r="AU72" s="130"/>
      <c r="AV72" s="129"/>
      <c r="AW72" s="129"/>
      <c r="AX72" s="129"/>
      <c r="AY72" s="130"/>
      <c r="AZ72" s="124"/>
      <c r="BA72" s="132"/>
      <c r="BB72" s="16"/>
      <c r="BC72" s="16"/>
    </row>
    <row r="73" spans="1:96" x14ac:dyDescent="0.3">
      <c r="A73" s="7" t="s">
        <v>3003</v>
      </c>
      <c r="B73" s="18"/>
      <c r="C73" s="443"/>
      <c r="D73" s="133" t="s">
        <v>2977</v>
      </c>
      <c r="E73" s="134" t="s">
        <v>3053</v>
      </c>
      <c r="F73" s="135" t="s">
        <v>3009</v>
      </c>
      <c r="G73" s="429">
        <f>SUMIFS('주간판매-26FW(CO)'!$P$4:$P$5000,'주간판매-26FW(CO)'!$I$4:$I$5000,종합!$F73,'주간판매-26FW(CO)'!$E$4:$E$5000,종합!$C$69)</f>
        <v>3</v>
      </c>
      <c r="H73" s="430">
        <f>COUNTIFS('주간판매-26FW(CO)'!$I$4:$I$5000,종합!$F73,'주간판매-26FW(CO)'!$E$4:$E$5000,종합!$A73)</f>
        <v>7</v>
      </c>
      <c r="I73" s="430">
        <f>SUMIFS('주간판매-26FW(CO)'!$R$4:$R$5000,'주간판매-26FW(CO)'!$I$4:$I$5000,종합!$F73,'주간판매-26FW(CO)'!$E$4:$E$5000,종합!$A73)</f>
        <v>3400</v>
      </c>
      <c r="J73" s="429">
        <f>SUMIFS('주간판매-26FW(CO)'!$P$4:$P$5000,'주간판매-26FW(CO)'!$I$4:$I$5000,종합!$F73,'주간판매-26FW(CO)'!$V$4:$V$5000,"&gt;0",'주간판매-26FW(CO)'!$E$4:$E$5000,종합!$A73)</f>
        <v>1</v>
      </c>
      <c r="K73" s="430">
        <f>COUNTIFS('주간판매-26FW(CO)'!$I$4:$I$5000,종합!$F73,'주간판매-26FW(CO)'!$V$4:$V$5000,"&gt;0",'주간판매-26FW(CO)'!$E$4:$E$5000,종합!$A73)</f>
        <v>2</v>
      </c>
      <c r="L73" s="431">
        <f>SUMIFS('주간판매-26FW(CO)'!$V$4:$V$5000,'주간판매-26FW(CO)'!$I$4:$I$5000,종합!$F73,'주간판매-26FW(CO)'!$E$4:$E$5000,종합!$A73)</f>
        <v>1329</v>
      </c>
      <c r="M73" s="436">
        <f t="shared" ref="M73:M109" si="297">IFERROR(L73/I73,"")</f>
        <v>0.39088235294117646</v>
      </c>
      <c r="N73" s="432">
        <f>SUMIFS('생판재-26FW(ST)'!$AI$4:$AI$5000,'생판재-26FW(ST)'!$H$4:$H$5000,종합!$F73,'생판재-26FW(ST)'!$D$4:$D$5000,종합!$A73)</f>
        <v>176310000</v>
      </c>
      <c r="O73" s="432">
        <f>SUMIFS('생판재-26FW(ST)'!$AR$4:$AR$5000,'생판재-26FW(ST)'!$H$4:$H$5000,종합!$F73,'생판재-26FW(ST)'!$D$4:$D$5000,종합!$A73)</f>
        <v>60735300</v>
      </c>
      <c r="P73" s="436">
        <f t="shared" ref="P73:P90" si="298">O73/O$109</f>
        <v>2.9019147898821963E-2</v>
      </c>
      <c r="Q73" s="432">
        <f>SUMIFS('생판재-26FW(ST)'!$AQ$4:$AQ$5000,'생판재-26FW(ST)'!$H$4:$H$5000,종합!$F73,'생판재-26FW(ST)'!$D$4:$D$5000,종합!$A73)</f>
        <v>224601000</v>
      </c>
      <c r="R73" s="437">
        <f t="shared" ref="R73:R90" si="299">Q73/Q$109</f>
        <v>2.5583263926983912E-2</v>
      </c>
      <c r="S73" s="438">
        <f>IFERROR(Q73/O73/1.1,"")</f>
        <v>3.3618460314302765</v>
      </c>
      <c r="T73" s="433">
        <f>SUMIFS('생판재-26FW(ST)'!$BG$4:$BG$5000,'생판재-26FW(ST)'!$H$4:$H$5000,종합!$F73,'생판재-26FW(ST)'!$D$4:$D$5000,종합!$A73)</f>
        <v>0</v>
      </c>
      <c r="U73" s="437">
        <f>IFERROR(T73/L73,"")</f>
        <v>0</v>
      </c>
      <c r="V73" s="434">
        <f>SUMIFS('생판재-26FW(ST)'!$BH$4:$BH$5000,'생판재-26FW(ST)'!$H$4:$H$5000,종합!$F73,'생판재-26FW(ST)'!$D$4:$D$5000,종합!$A73)</f>
        <v>0</v>
      </c>
      <c r="W73" s="434">
        <f>SUMIFS('생판재-26FW(ST)'!$BI$4:$BI$5000,'생판재-26FW(ST)'!$H$4:$H$5000,종합!$F73,'생판재-26FW(ST)'!$D$4:$D$5000,종합!$A73)</f>
        <v>0</v>
      </c>
      <c r="X73" s="434">
        <f>SUMIFS('생판재-26FW(ST)'!$BJ$4:$BJ$5000,'생판재-26FW(ST)'!$H$4:$H$5000,종합!$F73,'생판재-26FW(ST)'!$D$4:$D$5000,종합!$A73)</f>
        <v>0</v>
      </c>
      <c r="Y73" s="437" t="str">
        <f>IFERROR(1-(W73/V73),"")</f>
        <v/>
      </c>
      <c r="Z73" s="433">
        <f>SUMIFS('생판재-26FW(ST)'!$BC$4:$BC$5000,'생판재-26FW(ST)'!$H$4:$H$5000,종합!$F73,'생판재-26FW(ST)'!$D$4:$D$5000,종합!$A73)</f>
        <v>0</v>
      </c>
      <c r="AA73" s="435">
        <f>SUMIFS('생판재-26FW(ST)'!$BE$4:$BE$5000,'생판재-26FW(ST)'!$H$4:$H$5000,종합!$F73,'생판재-26FW(ST)'!$D$4:$D$5000,종합!$A73)</f>
        <v>0</v>
      </c>
      <c r="AB73" s="16"/>
      <c r="AC73" s="443"/>
      <c r="AD73" s="133" t="s">
        <v>2977</v>
      </c>
      <c r="AE73" s="134" t="s">
        <v>3053</v>
      </c>
      <c r="AF73" s="135" t="s">
        <v>3009</v>
      </c>
      <c r="AG73" s="429">
        <f>COUNTIFS('전년비교BACK(전년8.1~동시점,생판재)'!$H$4:$H$5000,종합!AF73,'전년비교BACK(전년8.1~동시점,생판재)'!$C$4:$C$5000,2025,'전년비교BACK(전년8.1~동시점,생판재)'!$D$4:$D$5000,종합!$AC$69)</f>
        <v>6</v>
      </c>
      <c r="AH73" s="430"/>
      <c r="AI73" s="430">
        <f>SUMIFS('전년비교BACK(전년8.1~동시점,생판재)'!$AG$4:$AG$5000,'전년비교BACK(전년8.1~동시점,생판재)'!$H$4:$H$5000,종합!AF73,'전년비교BACK(전년8.1~동시점,생판재)'!$C$4:$C$5000,2025,'전년비교BACK(전년8.1~동시점,생판재)'!$D$4:$D$5000,종합!$AC$69)</f>
        <v>5595</v>
      </c>
      <c r="AJ73" s="429">
        <f>COUNTIFS('전년비교BACK(전년8.1~동시점,생판재)'!$H$4:$H$5000,종합!AF73,'전년비교BACK(전년8.1~동시점,생판재)'!$C$4:$C$5000,2025,'전년비교BACK(전년8.1~동시점,생판재)'!$D$4:$D$5000,종합!$AC$69,'전년비교BACK(전년8.1~동시점,생판재)'!$AP$4:$AP$5000,"&gt;0")</f>
        <v>1</v>
      </c>
      <c r="AK73" s="430"/>
      <c r="AL73" s="431">
        <f>SUMIFS('전년비교BACK(전년8.1~동시점,생판재)'!$AP$4:$AP$5000,'전년비교BACK(전년8.1~동시점,생판재)'!$H$4:$H$5000,종합!AF73,'전년비교BACK(전년8.1~동시점,생판재)'!$C$4:$C$5000,2025,'전년비교BACK(전년8.1~동시점,생판재)'!$D$4:$D$5000,종합!$AC$69)</f>
        <v>535</v>
      </c>
      <c r="AM73" s="436">
        <f t="shared" ref="AM73:AM109" si="300">IFERROR(AL73/AI73,"")</f>
        <v>9.5621090259159963E-2</v>
      </c>
      <c r="AN73" s="432">
        <f>SUMIFS('전년비교BACK(전년8.1~동시점,생판재)'!$AI$4:$AI$5000,'전년비교BACK(전년8.1~동시점,생판재)'!$H$4:$H$5000,종합!AF73,'전년비교BACK(전년8.1~동시점,생판재)'!$C$4:$C$5000,2025,'전년비교BACK(전년8.1~동시점,생판재)'!$D$4:$D$5000,종합!$AC$69)</f>
        <v>349504800</v>
      </c>
      <c r="AO73" s="432">
        <f>SUMIFS('전년비교BACK(전년8.1~동시점,생판재)'!$AR$4:$AR$5000,'전년비교BACK(전년8.1~동시점,생판재)'!$H$4:$H$5000,종합!AF73,'전년비교BACK(전년8.1~동시점,생판재)'!$C$4:$C$5000,2025,'전년비교BACK(전년8.1~동시점,생판재)'!$D$4:$D$5000,종합!$AC$69)</f>
        <v>21346500</v>
      </c>
      <c r="AP73" s="436">
        <f t="shared" ref="AP73:AP90" si="301">AO73/AO$109</f>
        <v>9.8270914365270936E-3</v>
      </c>
      <c r="AQ73" s="432">
        <f>SUMIFS('전년비교BACK(전년8.1~동시점,생판재)'!$AQ$4:$AQ$5000,'전년비교BACK(전년8.1~동시점,생판재)'!$H$4:$H$5000,종합!AF73,'전년비교BACK(전년8.1~동시점,생판재)'!$C$4:$C$5000,2025,'전년비교BACK(전년8.1~동시점,생판재)'!$D$4:$D$5000,종합!$AC$69)</f>
        <v>85065000</v>
      </c>
      <c r="AR73" s="437">
        <f t="shared" ref="AR73:AR90" si="302">AQ73/AQ$109</f>
        <v>9.0818245002674425E-3</v>
      </c>
      <c r="AS73" s="438">
        <f>IFERROR(AQ73/AO73/1.1,"")</f>
        <v>3.6226930963773065</v>
      </c>
      <c r="AT73" s="433">
        <f>SUMIFS('전년비교BACK(전년8.1~동시점,생판재)'!$BG$4:$BG$5000,'전년비교BACK(전년8.1~동시점,생판재)'!$H$4:$H$5000,종합!AF73,'전년비교BACK(전년8.1~동시점,생판재)'!$C$4:$C$5000,2025,'전년비교BACK(전년8.1~동시점,생판재)'!$D$4:$D$5000,종합!$AC$69)</f>
        <v>0</v>
      </c>
      <c r="AU73" s="437">
        <f>IFERROR(AT73/AL73,"")</f>
        <v>0</v>
      </c>
      <c r="AV73" s="434">
        <f>SUMIFS('전년비교BACK(전년8.1~동시점,생판재)'!$BH$4:$BH$5000,'전년비교BACK(전년8.1~동시점,생판재)'!$H$4:$H$5000,종합!AF73,'전년비교BACK(전년8.1~동시점,생판재)'!$C$4:$C$5000,2025,'전년비교BACK(전년8.1~동시점,생판재)'!$D$4:$D$5000,종합!$AC$69)</f>
        <v>0</v>
      </c>
      <c r="AW73" s="434">
        <f>SUMIFS('전년비교BACK(전년8.1~동시점,생판재)'!$BI$4:$BI$5000,'전년비교BACK(전년8.1~동시점,생판재)'!$H$4:$H$5000,종합!AF73,'전년비교BACK(전년8.1~동시점,생판재)'!$C$4:$C$5000,2025,'전년비교BACK(전년8.1~동시점,생판재)'!$D$4:$D$5000,종합!$AC$69)</f>
        <v>0</v>
      </c>
      <c r="AX73" s="434">
        <f>SUMIFS('전년비교BACK(전년8.1~동시점,생판재)'!$BJ$4:$BJ$5000,'전년비교BACK(전년8.1~동시점,생판재)'!$H$4:$H$5000,종합!AF73,'전년비교BACK(전년8.1~동시점,생판재)'!$C$4:$C$5000,2025,'전년비교BACK(전년8.1~동시점,생판재)'!$D$4:$D$5000,종합!$AC$69)</f>
        <v>0</v>
      </c>
      <c r="AY73" s="437" t="str">
        <f>IFERROR(1-(AW73/AV73),"")</f>
        <v/>
      </c>
      <c r="AZ73" s="433">
        <f>SUMIFS('전년비교BACK(전년8.1~동시점,생판재)'!$BC$4:$BC$5000,'전년비교BACK(전년8.1~동시점,생판재)'!$H$4:$H$5000,종합!AF73,'전년비교BACK(전년8.1~동시점,생판재)'!$C$4:$C$5000,2025,'전년비교BACK(전년8.1~동시점,생판재)'!$D$4:$D$5000,종합!$AC$69)</f>
        <v>0</v>
      </c>
      <c r="BA73" s="435">
        <f>SUMIFS('전년비교BACK(전년8.1~동시점,생판재)'!$BE$4:$BE$5000,'전년비교BACK(전년8.1~동시점,생판재)'!$H$4:$H$5000,종합!AF73,'전년비교BACK(전년8.1~동시점,생판재)'!$C$4:$C$5000,2025,'전년비교BACK(전년8.1~동시점,생판재)'!$D$4:$D$5000,종합!$AC$69)</f>
        <v>0</v>
      </c>
      <c r="BB73" s="16"/>
      <c r="BC73" s="16"/>
    </row>
    <row r="74" spans="1:96" x14ac:dyDescent="0.3">
      <c r="A74" s="7" t="s">
        <v>3003</v>
      </c>
      <c r="B74" s="18"/>
      <c r="C74" s="443"/>
      <c r="D74" s="137" t="s">
        <v>2977</v>
      </c>
      <c r="E74" s="138" t="s">
        <v>3054</v>
      </c>
      <c r="F74" s="139" t="s">
        <v>2982</v>
      </c>
      <c r="G74" s="429">
        <f>SUMIFS('주간판매-26FW(CO)'!$P$4:$P$5000,'주간판매-26FW(CO)'!$I$4:$I$5000,종합!$F74,'주간판매-26FW(CO)'!$E$4:$E$5000,종합!$C$69)</f>
        <v>7</v>
      </c>
      <c r="H74" s="430">
        <f>COUNTIFS('주간판매-26FW(CO)'!$I$4:$I$5000,종합!$F74,'주간판매-26FW(CO)'!$E$4:$E$5000,종합!$A74)</f>
        <v>17</v>
      </c>
      <c r="I74" s="430">
        <f>SUMIFS('주간판매-26FW(CO)'!$R$4:$R$5000,'주간판매-26FW(CO)'!$I$4:$I$5000,종합!$F74,'주간판매-26FW(CO)'!$E$4:$E$5000,종합!$A74)</f>
        <v>8150</v>
      </c>
      <c r="J74" s="429">
        <f>SUMIFS('주간판매-26FW(CO)'!$P$4:$P$5000,'주간판매-26FW(CO)'!$I$4:$I$5000,종합!$F74,'주간판매-26FW(CO)'!$V$4:$V$5000,"&gt;0",'주간판매-26FW(CO)'!$E$4:$E$5000,종합!$A74)</f>
        <v>4</v>
      </c>
      <c r="K74" s="430">
        <f>COUNTIFS('주간판매-26FW(CO)'!$I$4:$I$5000,종합!$F74,'주간판매-26FW(CO)'!$V$4:$V$5000,"&gt;0",'주간판매-26FW(CO)'!$E$4:$E$5000,종합!$A74)</f>
        <v>9</v>
      </c>
      <c r="L74" s="431">
        <f>SUMIFS('주간판매-26FW(CO)'!$V$4:$V$5000,'주간판매-26FW(CO)'!$I$4:$I$5000,종합!$F74,'주간판매-26FW(CO)'!$E$4:$E$5000,종합!$A74)</f>
        <v>3054</v>
      </c>
      <c r="M74" s="436">
        <f t="shared" ref="M74:M79" si="303">IFERROR(L74/I74,"")</f>
        <v>0.37472392638036811</v>
      </c>
      <c r="N74" s="432">
        <f>SUMIFS('생판재-26FW(ST)'!$AI$4:$AI$5000,'생판재-26FW(ST)'!$H$4:$H$5000,종합!$F74,'생판재-26FW(ST)'!$D$4:$D$5000,종합!$A74)</f>
        <v>264770000</v>
      </c>
      <c r="O74" s="432">
        <f>SUMIFS('생판재-26FW(ST)'!$AR$4:$AR$5000,'생판재-26FW(ST)'!$H$4:$H$5000,종합!$F74,'생판재-26FW(ST)'!$D$4:$D$5000,종합!$A74)</f>
        <v>118276700</v>
      </c>
      <c r="P74" s="436">
        <f t="shared" si="298"/>
        <v>5.65122597613677E-2</v>
      </c>
      <c r="Q74" s="432">
        <f>SUMIFS('생판재-26FW(ST)'!$AQ$4:$AQ$5000,'생판재-26FW(ST)'!$H$4:$H$5000,종합!$F74,'생판재-26FW(ST)'!$D$4:$D$5000,종합!$A74)</f>
        <v>483175000</v>
      </c>
      <c r="R74" s="437">
        <f t="shared" si="299"/>
        <v>5.5036235581856059E-2</v>
      </c>
      <c r="S74" s="438">
        <f t="shared" ref="S74:S79" si="304">IFERROR(Q74/O74/1.1,"")</f>
        <v>3.7137491999692243</v>
      </c>
      <c r="T74" s="433">
        <f>SUMIFS('생판재-26FW(ST)'!$BG$4:$BG$5000,'생판재-26FW(ST)'!$H$4:$H$5000,종합!$F74,'생판재-26FW(ST)'!$D$4:$D$5000,종합!$A74)</f>
        <v>139</v>
      </c>
      <c r="U74" s="437">
        <f t="shared" ref="U74:U79" si="305">IFERROR(T74/L74,"")</f>
        <v>4.5514079895219384E-2</v>
      </c>
      <c r="V74" s="434">
        <f>SUMIFS('생판재-26FW(ST)'!$BH$4:$BH$5000,'생판재-26FW(ST)'!$H$4:$H$5000,종합!$F74,'생판재-26FW(ST)'!$D$4:$D$5000,종합!$A74)</f>
        <v>18279000</v>
      </c>
      <c r="W74" s="434">
        <f>SUMIFS('생판재-26FW(ST)'!$BI$4:$BI$5000,'생판재-26FW(ST)'!$H$4:$H$5000,종합!$F74,'생판재-26FW(ST)'!$D$4:$D$5000,종합!$A74)</f>
        <v>13688640</v>
      </c>
      <c r="X74" s="434">
        <f>SUMIFS('생판재-26FW(ST)'!$BJ$4:$BJ$5000,'생판재-26FW(ST)'!$H$4:$H$5000,종합!$F74,'생판재-26FW(ST)'!$D$4:$D$5000,종합!$A74)</f>
        <v>4683400</v>
      </c>
      <c r="Y74" s="437">
        <f t="shared" ref="Y74:Y79" si="306">IFERROR(1-(W74/V74),"")</f>
        <v>0.25112752338749389</v>
      </c>
      <c r="Z74" s="433">
        <f>SUMIFS('생판재-26FW(ST)'!$BC$4:$BC$5000,'생판재-26FW(ST)'!$H$4:$H$5000,종합!$F74,'생판재-26FW(ST)'!$D$4:$D$5000,종합!$A74)</f>
        <v>46</v>
      </c>
      <c r="AA74" s="435">
        <f>SUMIFS('생판재-26FW(ST)'!$BE$4:$BE$5000,'생판재-26FW(ST)'!$H$4:$H$5000,종합!$F74,'생판재-26FW(ST)'!$D$4:$D$5000,종합!$A74)</f>
        <v>4897670</v>
      </c>
      <c r="AB74" s="16"/>
      <c r="AC74" s="443"/>
      <c r="AD74" s="137" t="s">
        <v>2977</v>
      </c>
      <c r="AE74" s="138" t="s">
        <v>3054</v>
      </c>
      <c r="AF74" s="139" t="s">
        <v>2982</v>
      </c>
      <c r="AG74" s="429">
        <f>COUNTIFS('전년비교BACK(전년8.1~동시점,생판재)'!$H$4:$H$5000,종합!AF74,'전년비교BACK(전년8.1~동시점,생판재)'!$C$4:$C$5000,2025,'전년비교BACK(전년8.1~동시점,생판재)'!$D$4:$D$5000,종합!$AC$69)</f>
        <v>8</v>
      </c>
      <c r="AH74" s="430"/>
      <c r="AI74" s="430">
        <f>SUMIFS('전년비교BACK(전년8.1~동시점,생판재)'!$AG$4:$AG$5000,'전년비교BACK(전년8.1~동시점,생판재)'!$H$4:$H$5000,종합!AF74,'전년비교BACK(전년8.1~동시점,생판재)'!$C$4:$C$5000,2025,'전년비교BACK(전년8.1~동시점,생판재)'!$D$4:$D$5000,종합!$AC$69)</f>
        <v>8730</v>
      </c>
      <c r="AJ74" s="429">
        <f>COUNTIFS('전년비교BACK(전년8.1~동시점,생판재)'!$H$4:$H$5000,종합!AF74,'전년비교BACK(전년8.1~동시점,생판재)'!$C$4:$C$5000,2025,'전년비교BACK(전년8.1~동시점,생판재)'!$D$4:$D$5000,종합!$AC$69,'전년비교BACK(전년8.1~동시점,생판재)'!$AP$4:$AP$5000,"&gt;0")</f>
        <v>4</v>
      </c>
      <c r="AK74" s="430"/>
      <c r="AL74" s="431">
        <f>SUMIFS('전년비교BACK(전년8.1~동시점,생판재)'!$AP$4:$AP$5000,'전년비교BACK(전년8.1~동시점,생판재)'!$H$4:$H$5000,종합!AF74,'전년비교BACK(전년8.1~동시점,생판재)'!$C$4:$C$5000,2025,'전년비교BACK(전년8.1~동시점,생판재)'!$D$4:$D$5000,종합!$AC$69)</f>
        <v>4327</v>
      </c>
      <c r="AM74" s="436">
        <f t="shared" si="300"/>
        <v>0.49564719358533793</v>
      </c>
      <c r="AN74" s="432">
        <f>SUMIFS('전년비교BACK(전년8.1~동시점,생판재)'!$AI$4:$AI$5000,'전년비교BACK(전년8.1~동시점,생판재)'!$H$4:$H$5000,종합!AF74,'전년비교BACK(전년8.1~동시점,생판재)'!$C$4:$C$5000,2025,'전년비교BACK(전년8.1~동시점,생판재)'!$D$4:$D$5000,종합!$AC$69)</f>
        <v>273227000</v>
      </c>
      <c r="AO74" s="432">
        <f>SUMIFS('전년비교BACK(전년8.1~동시점,생판재)'!$AR$4:$AR$5000,'전년비교BACK(전년8.1~동시점,생판재)'!$H$4:$H$5000,종합!AF74,'전년비교BACK(전년8.1~동시점,생판재)'!$C$4:$C$5000,2025,'전년비교BACK(전년8.1~동시점,생판재)'!$D$4:$D$5000,종합!$AC$69)</f>
        <v>125536400</v>
      </c>
      <c r="AP74" s="436">
        <f t="shared" si="301"/>
        <v>5.7792035294424844E-2</v>
      </c>
      <c r="AQ74" s="432">
        <f>SUMIFS('전년비교BACK(전년8.1~동시점,생판재)'!$AQ$4:$AQ$5000,'전년비교BACK(전년8.1~동시점,생판재)'!$H$4:$H$5000,종합!AF74,'전년비교BACK(전년8.1~동시점,생판재)'!$C$4:$C$5000,2025,'전년비교BACK(전년8.1~동시점,생판재)'!$D$4:$D$5000,종합!$AC$69)</f>
        <v>551926000</v>
      </c>
      <c r="AR74" s="437">
        <f t="shared" si="302"/>
        <v>5.8925469571910992E-2</v>
      </c>
      <c r="AS74" s="438">
        <f t="shared" ref="AS74:AS109" si="307">IFERROR(AQ74/AO74/1.1,"")</f>
        <v>3.9968559644127839</v>
      </c>
      <c r="AT74" s="433">
        <f>SUMIFS('전년비교BACK(전년8.1~동시점,생판재)'!$BG$4:$BG$5000,'전년비교BACK(전년8.1~동시점,생판재)'!$H$4:$H$5000,종합!AF74,'전년비교BACK(전년8.1~동시점,생판재)'!$C$4:$C$5000,2025,'전년비교BACK(전년8.1~동시점,생판재)'!$D$4:$D$5000,종합!$AC$69)</f>
        <v>252</v>
      </c>
      <c r="AU74" s="437">
        <f t="shared" ref="AU74:AU109" si="308">IFERROR(AT74/AL74,"")</f>
        <v>5.823896464062861E-2</v>
      </c>
      <c r="AV74" s="434">
        <f>SUMIFS('전년비교BACK(전년8.1~동시점,생판재)'!$BH$4:$BH$5000,'전년비교BACK(전년8.1~동시점,생판재)'!$H$4:$H$5000,종합!AF74,'전년비교BACK(전년8.1~동시점,생판재)'!$C$4:$C$5000,2025,'전년비교BACK(전년8.1~동시점,생판재)'!$D$4:$D$5000,종합!$AC$69)</f>
        <v>32051000</v>
      </c>
      <c r="AW74" s="434">
        <f>SUMIFS('전년비교BACK(전년8.1~동시점,생판재)'!$BI$4:$BI$5000,'전년비교BACK(전년8.1~동시점,생판재)'!$H$4:$H$5000,종합!AF74,'전년비교BACK(전년8.1~동시점,생판재)'!$C$4:$C$5000,2025,'전년비교BACK(전년8.1~동시점,생판재)'!$D$4:$D$5000,종합!$AC$69)</f>
        <v>15497633</v>
      </c>
      <c r="AX74" s="434">
        <f>SUMIFS('전년비교BACK(전년8.1~동시점,생판재)'!$BJ$4:$BJ$5000,'전년비교BACK(전년8.1~동시점,생판재)'!$H$4:$H$5000,종합!AF74,'전년비교BACK(전년8.1~동시점,생판재)'!$C$4:$C$5000,2025,'전년비교BACK(전년8.1~동시점,생판재)'!$D$4:$D$5000,종합!$AC$69)</f>
        <v>6855800</v>
      </c>
      <c r="AY74" s="437">
        <f t="shared" ref="AY74:AY109" si="309">IFERROR(1-(AW74/AV74),"")</f>
        <v>0.51646959533243897</v>
      </c>
      <c r="AZ74" s="433">
        <f>SUMIFS('전년비교BACK(전년8.1~동시점,생판재)'!$BC$4:$BC$5000,'전년비교BACK(전년8.1~동시점,생판재)'!$H$4:$H$5000,종합!AF74,'전년비교BACK(전년8.1~동시점,생판재)'!$C$4:$C$5000,2025,'전년비교BACK(전년8.1~동시점,생판재)'!$D$4:$D$5000,종합!$AC$69)</f>
        <v>54</v>
      </c>
      <c r="BA74" s="435">
        <f>SUMIFS('전년비교BACK(전년8.1~동시점,생판재)'!$BE$4:$BE$5000,'전년비교BACK(전년8.1~동시점,생판재)'!$H$4:$H$5000,종합!AF74,'전년비교BACK(전년8.1~동시점,생판재)'!$C$4:$C$5000,2025,'전년비교BACK(전년8.1~동시점,생판재)'!$D$4:$D$5000,종합!$AC$69)</f>
        <v>3939163</v>
      </c>
      <c r="BB74" s="16"/>
      <c r="BC74" s="16"/>
    </row>
    <row r="75" spans="1:96" x14ac:dyDescent="0.3">
      <c r="A75" s="7" t="s">
        <v>3003</v>
      </c>
      <c r="B75" s="18"/>
      <c r="C75" s="443"/>
      <c r="D75" s="137" t="s">
        <v>2977</v>
      </c>
      <c r="E75" s="138" t="s">
        <v>3055</v>
      </c>
      <c r="F75" s="139" t="s">
        <v>2983</v>
      </c>
      <c r="G75" s="429">
        <f>SUMIFS('주간판매-26FW(CO)'!$P$4:$P$5000,'주간판매-26FW(CO)'!$I$4:$I$5000,종합!$F75,'주간판매-26FW(CO)'!$E$4:$E$5000,종합!$C$69)</f>
        <v>15</v>
      </c>
      <c r="H75" s="430">
        <f>COUNTIFS('주간판매-26FW(CO)'!$I$4:$I$5000,종합!$F75,'주간판매-26FW(CO)'!$E$4:$E$5000,종합!$A75)</f>
        <v>31</v>
      </c>
      <c r="I75" s="430">
        <f>SUMIFS('주간판매-26FW(CO)'!$R$4:$R$5000,'주간판매-26FW(CO)'!$I$4:$I$5000,종합!$F75,'주간판매-26FW(CO)'!$E$4:$E$5000,종합!$A75)</f>
        <v>18974</v>
      </c>
      <c r="J75" s="429">
        <f>SUMIFS('주간판매-26FW(CO)'!$P$4:$P$5000,'주간판매-26FW(CO)'!$I$4:$I$5000,종합!$F75,'주간판매-26FW(CO)'!$V$4:$V$5000,"&gt;0",'주간판매-26FW(CO)'!$E$4:$E$5000,종합!$A75)</f>
        <v>8</v>
      </c>
      <c r="K75" s="430">
        <f>COUNTIFS('주간판매-26FW(CO)'!$I$4:$I$5000,종합!$F75,'주간판매-26FW(CO)'!$V$4:$V$5000,"&gt;0",'주간판매-26FW(CO)'!$E$4:$E$5000,종합!$A75)</f>
        <v>17</v>
      </c>
      <c r="L75" s="431">
        <f>SUMIFS('주간판매-26FW(CO)'!$V$4:$V$5000,'주간판매-26FW(CO)'!$I$4:$I$5000,종합!$F75,'주간판매-26FW(CO)'!$E$4:$E$5000,종합!$A75)</f>
        <v>10665</v>
      </c>
      <c r="M75" s="436">
        <f t="shared" si="303"/>
        <v>0.56208495836407713</v>
      </c>
      <c r="N75" s="432">
        <f>SUMIFS('생판재-26FW(ST)'!$AI$4:$AI$5000,'생판재-26FW(ST)'!$H$4:$H$5000,종합!$F75,'생판재-26FW(ST)'!$D$4:$D$5000,종합!$A75)</f>
        <v>610036600</v>
      </c>
      <c r="O75" s="432">
        <f>SUMIFS('생판재-26FW(ST)'!$AR$4:$AR$5000,'생판재-26FW(ST)'!$H$4:$H$5000,종합!$F75,'생판재-26FW(ST)'!$D$4:$D$5000,종합!$A75)</f>
        <v>387168860</v>
      </c>
      <c r="P75" s="436">
        <f t="shared" si="298"/>
        <v>0.18498814380036477</v>
      </c>
      <c r="Q75" s="432">
        <f>SUMIFS('생판재-26FW(ST)'!$AQ$4:$AQ$5000,'생판재-26FW(ST)'!$H$4:$H$5000,종합!$F75,'생판재-26FW(ST)'!$D$4:$D$5000,종합!$A75)</f>
        <v>1624529000</v>
      </c>
      <c r="R75" s="437">
        <f t="shared" si="299"/>
        <v>0.18504260517112234</v>
      </c>
      <c r="S75" s="438">
        <f t="shared" si="304"/>
        <v>3.8144714052017128</v>
      </c>
      <c r="T75" s="433">
        <f>SUMIFS('생판재-26FW(ST)'!$BG$4:$BG$5000,'생판재-26FW(ST)'!$H$4:$H$5000,종합!$F75,'생판재-26FW(ST)'!$D$4:$D$5000,종합!$A75)</f>
        <v>96</v>
      </c>
      <c r="U75" s="437">
        <f t="shared" si="305"/>
        <v>9.0014064697609003E-3</v>
      </c>
      <c r="V75" s="434">
        <f>SUMIFS('생판재-26FW(ST)'!$BH$4:$BH$5000,'생판재-26FW(ST)'!$H$4:$H$5000,종합!$F75,'생판재-26FW(ST)'!$D$4:$D$5000,종합!$A75)</f>
        <v>12310000</v>
      </c>
      <c r="W75" s="434">
        <f>SUMIFS('생판재-26FW(ST)'!$BI$4:$BI$5000,'생판재-26FW(ST)'!$H$4:$H$5000,종합!$F75,'생판재-26FW(ST)'!$D$4:$D$5000,종합!$A75)</f>
        <v>9111840</v>
      </c>
      <c r="X75" s="434">
        <f>SUMIFS('생판재-26FW(ST)'!$BJ$4:$BJ$5000,'생판재-26FW(ST)'!$H$4:$H$5000,종합!$F75,'생판재-26FW(ST)'!$D$4:$D$5000,종합!$A75)</f>
        <v>3291400</v>
      </c>
      <c r="Y75" s="437">
        <f t="shared" si="306"/>
        <v>0.25980178716490654</v>
      </c>
      <c r="Z75" s="433">
        <f>SUMIFS('생판재-26FW(ST)'!$BC$4:$BC$5000,'생판재-26FW(ST)'!$H$4:$H$5000,종합!$F75,'생판재-26FW(ST)'!$D$4:$D$5000,종합!$A75)</f>
        <v>54</v>
      </c>
      <c r="AA75" s="435">
        <f>SUMIFS('생판재-26FW(ST)'!$BE$4:$BE$5000,'생판재-26FW(ST)'!$H$4:$H$5000,종합!$F75,'생판재-26FW(ST)'!$D$4:$D$5000,종합!$A75)</f>
        <v>5356750</v>
      </c>
      <c r="AB75" s="16"/>
      <c r="AC75" s="443"/>
      <c r="AD75" s="137" t="s">
        <v>2977</v>
      </c>
      <c r="AE75" s="138" t="s">
        <v>3055</v>
      </c>
      <c r="AF75" s="139" t="s">
        <v>2983</v>
      </c>
      <c r="AG75" s="429">
        <f>COUNTIFS('전년비교BACK(전년8.1~동시점,생판재)'!$H$4:$H$5000,종합!AF75,'전년비교BACK(전년8.1~동시점,생판재)'!$C$4:$C$5000,2025,'전년비교BACK(전년8.1~동시점,생판재)'!$D$4:$D$5000,종합!$AC$69)</f>
        <v>11</v>
      </c>
      <c r="AH75" s="430"/>
      <c r="AI75" s="430">
        <f>SUMIFS('전년비교BACK(전년8.1~동시점,생판재)'!$AG$4:$AG$5000,'전년비교BACK(전년8.1~동시점,생판재)'!$H$4:$H$5000,종합!AF75,'전년비교BACK(전년8.1~동시점,생판재)'!$C$4:$C$5000,2025,'전년비교BACK(전년8.1~동시점,생판재)'!$D$4:$D$5000,종합!$AC$69)</f>
        <v>14108</v>
      </c>
      <c r="AJ75" s="429">
        <f>COUNTIFS('전년비교BACK(전년8.1~동시점,생판재)'!$H$4:$H$5000,종합!AF75,'전년비교BACK(전년8.1~동시점,생판재)'!$C$4:$C$5000,2025,'전년비교BACK(전년8.1~동시점,생판재)'!$D$4:$D$5000,종합!$AC$69,'전년비교BACK(전년8.1~동시점,생판재)'!$AP$4:$AP$5000,"&gt;0")</f>
        <v>2</v>
      </c>
      <c r="AK75" s="430"/>
      <c r="AL75" s="431">
        <f>SUMIFS('전년비교BACK(전년8.1~동시점,생판재)'!$AP$4:$AP$5000,'전년비교BACK(전년8.1~동시점,생판재)'!$H$4:$H$5000,종합!AF75,'전년비교BACK(전년8.1~동시점,생판재)'!$C$4:$C$5000,2025,'전년비교BACK(전년8.1~동시점,생판재)'!$D$4:$D$5000,종합!$AC$69)</f>
        <v>1677</v>
      </c>
      <c r="AM75" s="436">
        <f t="shared" si="300"/>
        <v>0.118868726963425</v>
      </c>
      <c r="AN75" s="432">
        <f>SUMIFS('전년비교BACK(전년8.1~동시점,생판재)'!$AI$4:$AI$5000,'전년비교BACK(전년8.1~동시점,생판재)'!$H$4:$H$5000,종합!AF75,'전년비교BACK(전년8.1~동시점,생판재)'!$C$4:$C$5000,2025,'전년비교BACK(전년8.1~동시점,생판재)'!$D$4:$D$5000,종합!$AC$69)</f>
        <v>491448700</v>
      </c>
      <c r="AO75" s="432">
        <f>SUMIFS('전년비교BACK(전년8.1~동시점,생판재)'!$AR$4:$AR$5000,'전년비교BACK(전년8.1~동시점,생판재)'!$H$4:$H$5000,종합!AF75,'전년비교BACK(전년8.1~동시점,생판재)'!$C$4:$C$5000,2025,'전년비교BACK(전년8.1~동시점,생판재)'!$D$4:$D$5000,종합!$AC$69)</f>
        <v>45162000</v>
      </c>
      <c r="AP75" s="436">
        <f t="shared" si="301"/>
        <v>2.0790813644224422E-2</v>
      </c>
      <c r="AQ75" s="432">
        <f>SUMIFS('전년비교BACK(전년8.1~동시점,생판재)'!$AQ$4:$AQ$5000,'전년비교BACK(전년8.1~동시점,생판재)'!$H$4:$H$5000,종합!AF75,'전년비교BACK(전년8.1~동시점,생판재)'!$C$4:$C$5000,2025,'전년비교BACK(전년8.1~동시점,생판재)'!$D$4:$D$5000,종합!$AC$69)</f>
        <v>209442000</v>
      </c>
      <c r="AR75" s="437">
        <f t="shared" si="302"/>
        <v>2.2360729876976591E-2</v>
      </c>
      <c r="AS75" s="438">
        <f t="shared" si="307"/>
        <v>4.2159740087201225</v>
      </c>
      <c r="AT75" s="433">
        <f>SUMIFS('전년비교BACK(전년8.1~동시점,생판재)'!$BG$4:$BG$5000,'전년비교BACK(전년8.1~동시점,생판재)'!$H$4:$H$5000,종합!AF75,'전년비교BACK(전년8.1~동시점,생판재)'!$C$4:$C$5000,2025,'전년비교BACK(전년8.1~동시점,생판재)'!$D$4:$D$5000,종합!$AC$69)</f>
        <v>77</v>
      </c>
      <c r="AU75" s="437">
        <f t="shared" si="308"/>
        <v>4.5915324985092425E-2</v>
      </c>
      <c r="AV75" s="434">
        <f>SUMIFS('전년비교BACK(전년8.1~동시점,생판재)'!$BH$4:$BH$5000,'전년비교BACK(전년8.1~동시점,생판재)'!$H$4:$H$5000,종합!AF75,'전년비교BACK(전년8.1~동시점,생판재)'!$C$4:$C$5000,2025,'전년비교BACK(전년8.1~동시점,생판재)'!$D$4:$D$5000,종합!$AC$69)</f>
        <v>9805000</v>
      </c>
      <c r="AW75" s="434">
        <f>SUMIFS('전년비교BACK(전년8.1~동시점,생판재)'!$BI$4:$BI$5000,'전년비교BACK(전년8.1~동시점,생판재)'!$H$4:$H$5000,종합!AF75,'전년비교BACK(전년8.1~동시점,생판재)'!$C$4:$C$5000,2025,'전년비교BACK(전년8.1~동시점,생판재)'!$D$4:$D$5000,종합!$AC$69)</f>
        <v>5001435</v>
      </c>
      <c r="AX75" s="434">
        <f>SUMIFS('전년비교BACK(전년8.1~동시점,생판재)'!$BJ$4:$BJ$5000,'전년비교BACK(전년8.1~동시점,생판재)'!$H$4:$H$5000,종합!AF75,'전년비교BACK(전년8.1~동시점,생판재)'!$C$4:$C$5000,2025,'전년비교BACK(전년8.1~동시점,생판재)'!$D$4:$D$5000,종합!$AC$69)</f>
        <v>2112300</v>
      </c>
      <c r="AY75" s="437">
        <f t="shared" si="309"/>
        <v>0.48990973992860787</v>
      </c>
      <c r="AZ75" s="433">
        <f>SUMIFS('전년비교BACK(전년8.1~동시점,생판재)'!$BC$4:$BC$5000,'전년비교BACK(전년8.1~동시점,생판재)'!$H$4:$H$5000,종합!AF75,'전년비교BACK(전년8.1~동시점,생판재)'!$C$4:$C$5000,2025,'전년비교BACK(전년8.1~동시점,생판재)'!$D$4:$D$5000,종합!$AC$69)</f>
        <v>50</v>
      </c>
      <c r="BA75" s="435">
        <f>SUMIFS('전년비교BACK(전년8.1~동시점,생판재)'!$BE$4:$BE$5000,'전년비교BACK(전년8.1~동시점,생판재)'!$H$4:$H$5000,종합!AF75,'전년비교BACK(전년8.1~동시점,생판재)'!$C$4:$C$5000,2025,'전년비교BACK(전년8.1~동시점,생판재)'!$D$4:$D$5000,종합!$AC$69)</f>
        <v>3960668</v>
      </c>
      <c r="BB75" s="16"/>
      <c r="BC75" s="16"/>
    </row>
    <row r="76" spans="1:96" x14ac:dyDescent="0.3">
      <c r="A76" s="7" t="s">
        <v>3003</v>
      </c>
      <c r="B76" s="18"/>
      <c r="C76" s="443"/>
      <c r="D76" s="137" t="s">
        <v>2977</v>
      </c>
      <c r="E76" s="138" t="s">
        <v>3056</v>
      </c>
      <c r="F76" s="139" t="s">
        <v>2979</v>
      </c>
      <c r="G76" s="429">
        <f>SUMIFS('주간판매-26FW(CO)'!$P$4:$P$5000,'주간판매-26FW(CO)'!$I$4:$I$5000,종합!$F76,'주간판매-26FW(CO)'!$E$4:$E$5000,종합!$C$69)</f>
        <v>3</v>
      </c>
      <c r="H76" s="430">
        <f>COUNTIFS('주간판매-26FW(CO)'!$I$4:$I$5000,종합!$F76,'주간판매-26FW(CO)'!$E$4:$E$5000,종합!$A76)</f>
        <v>8</v>
      </c>
      <c r="I76" s="430">
        <f>SUMIFS('주간판매-26FW(CO)'!$R$4:$R$5000,'주간판매-26FW(CO)'!$I$4:$I$5000,종합!$F76,'주간판매-26FW(CO)'!$E$4:$E$5000,종합!$A76)</f>
        <v>4260</v>
      </c>
      <c r="J76" s="429">
        <f>SUMIFS('주간판매-26FW(CO)'!$P$4:$P$5000,'주간판매-26FW(CO)'!$I$4:$I$5000,종합!$F76,'주간판매-26FW(CO)'!$V$4:$V$5000,"&gt;0",'주간판매-26FW(CO)'!$E$4:$E$5000,종합!$A76)</f>
        <v>3</v>
      </c>
      <c r="K76" s="430">
        <f>COUNTIFS('주간판매-26FW(CO)'!$I$4:$I$5000,종합!$F76,'주간판매-26FW(CO)'!$V$4:$V$5000,"&gt;0",'주간판매-26FW(CO)'!$E$4:$E$5000,종합!$A76)</f>
        <v>8</v>
      </c>
      <c r="L76" s="431">
        <f>SUMIFS('주간판매-26FW(CO)'!$V$4:$V$5000,'주간판매-26FW(CO)'!$I$4:$I$5000,종합!$F76,'주간판매-26FW(CO)'!$E$4:$E$5000,종합!$A76)</f>
        <v>4262</v>
      </c>
      <c r="M76" s="436">
        <f t="shared" si="303"/>
        <v>1.0004694835680752</v>
      </c>
      <c r="N76" s="432">
        <f>SUMIFS('생판재-26FW(ST)'!$AI$4:$AI$5000,'생판재-26FW(ST)'!$H$4:$H$5000,종합!$F76,'생판재-26FW(ST)'!$D$4:$D$5000,종합!$A76)</f>
        <v>53450000</v>
      </c>
      <c r="O76" s="432">
        <f>SUMIFS('생판재-26FW(ST)'!$AR$4:$AR$5000,'생판재-26FW(ST)'!$H$4:$H$5000,종합!$F76,'생판재-26FW(ST)'!$D$4:$D$5000,종합!$A76)</f>
        <v>53523700</v>
      </c>
      <c r="P76" s="436">
        <f t="shared" si="298"/>
        <v>2.5573466606605665E-2</v>
      </c>
      <c r="Q76" s="432">
        <f>SUMIFS('생판재-26FW(ST)'!$AQ$4:$AQ$5000,'생판재-26FW(ST)'!$H$4:$H$5000,종합!$F76,'생판재-26FW(ST)'!$D$4:$D$5000,종합!$A76)</f>
        <v>215923000</v>
      </c>
      <c r="R76" s="437">
        <f t="shared" si="299"/>
        <v>2.4594792974680198E-2</v>
      </c>
      <c r="S76" s="438">
        <f t="shared" si="304"/>
        <v>3.6674153013270074</v>
      </c>
      <c r="T76" s="433">
        <f>SUMIFS('생판재-26FW(ST)'!$BG$4:$BG$5000,'생판재-26FW(ST)'!$H$4:$H$5000,종합!$F76,'생판재-26FW(ST)'!$D$4:$D$5000,종합!$A76)</f>
        <v>241</v>
      </c>
      <c r="U76" s="437">
        <f t="shared" si="305"/>
        <v>5.6546222430783673E-2</v>
      </c>
      <c r="V76" s="434">
        <f>SUMIFS('생판재-26FW(ST)'!$BH$4:$BH$5000,'생판재-26FW(ST)'!$H$4:$H$5000,종합!$F76,'생판재-26FW(ST)'!$D$4:$D$5000,종합!$A76)</f>
        <v>12699000</v>
      </c>
      <c r="W76" s="434">
        <f>SUMIFS('생판재-26FW(ST)'!$BI$4:$BI$5000,'생판재-26FW(ST)'!$H$4:$H$5000,종합!$F76,'생판재-26FW(ST)'!$D$4:$D$5000,종합!$A76)</f>
        <v>9907719</v>
      </c>
      <c r="X76" s="434">
        <f>SUMIFS('생판재-26FW(ST)'!$BJ$4:$BJ$5000,'생판재-26FW(ST)'!$H$4:$H$5000,종합!$F76,'생판재-26FW(ST)'!$D$4:$D$5000,종합!$A76)</f>
        <v>3291900</v>
      </c>
      <c r="Y76" s="437">
        <f t="shared" si="306"/>
        <v>0.21980321285140558</v>
      </c>
      <c r="Z76" s="433">
        <f>SUMIFS('생판재-26FW(ST)'!$BC$4:$BC$5000,'생판재-26FW(ST)'!$H$4:$H$5000,종합!$F76,'생판재-26FW(ST)'!$D$4:$D$5000,종합!$A76)</f>
        <v>141</v>
      </c>
      <c r="AA76" s="435">
        <f>SUMIFS('생판재-26FW(ST)'!$BE$4:$BE$5000,'생판재-26FW(ST)'!$H$4:$H$5000,종합!$F76,'생판재-26FW(ST)'!$D$4:$D$5000,종합!$A76)</f>
        <v>5721049</v>
      </c>
      <c r="AB76" s="16"/>
      <c r="AC76" s="443"/>
      <c r="AD76" s="137" t="s">
        <v>2977</v>
      </c>
      <c r="AE76" s="138" t="s">
        <v>3056</v>
      </c>
      <c r="AF76" s="139" t="s">
        <v>2979</v>
      </c>
      <c r="AG76" s="429">
        <f>COUNTIFS('전년비교BACK(전년8.1~동시점,생판재)'!$H$4:$H$5000,종합!AF76,'전년비교BACK(전년8.1~동시점,생판재)'!$C$4:$C$5000,2025,'전년비교BACK(전년8.1~동시점,생판재)'!$D$4:$D$5000,종합!$AC$69)</f>
        <v>3</v>
      </c>
      <c r="AH76" s="430"/>
      <c r="AI76" s="430">
        <f>SUMIFS('전년비교BACK(전년8.1~동시점,생판재)'!$AG$4:$AG$5000,'전년비교BACK(전년8.1~동시점,생판재)'!$H$4:$H$5000,종합!AF76,'전년비교BACK(전년8.1~동시점,생판재)'!$C$4:$C$5000,2025,'전년비교BACK(전년8.1~동시점,생판재)'!$D$4:$D$5000,종합!$AC$69)</f>
        <v>7070</v>
      </c>
      <c r="AJ76" s="429">
        <f>COUNTIFS('전년비교BACK(전년8.1~동시점,생판재)'!$H$4:$H$5000,종합!AF76,'전년비교BACK(전년8.1~동시점,생판재)'!$C$4:$C$5000,2025,'전년비교BACK(전년8.1~동시점,생판재)'!$D$4:$D$5000,종합!$AC$69,'전년비교BACK(전년8.1~동시점,생판재)'!$AP$4:$AP$5000,"&gt;0")</f>
        <v>3</v>
      </c>
      <c r="AK76" s="430"/>
      <c r="AL76" s="431">
        <f>SUMIFS('전년비교BACK(전년8.1~동시점,생판재)'!$AP$4:$AP$5000,'전년비교BACK(전년8.1~동시점,생판재)'!$H$4:$H$5000,종합!AF76,'전년비교BACK(전년8.1~동시점,생판재)'!$C$4:$C$5000,2025,'전년비교BACK(전년8.1~동시점,생판재)'!$D$4:$D$5000,종합!$AC$69)</f>
        <v>4805</v>
      </c>
      <c r="AM76" s="436">
        <f t="shared" si="300"/>
        <v>0.67963224893917962</v>
      </c>
      <c r="AN76" s="432">
        <f>SUMIFS('전년비교BACK(전년8.1~동시점,생판재)'!$AI$4:$AI$5000,'전년비교BACK(전년8.1~동시점,생판재)'!$H$4:$H$5000,종합!AF76,'전년비교BACK(전년8.1~동시점,생판재)'!$C$4:$C$5000,2025,'전년비교BACK(전년8.1~동시점,생판재)'!$D$4:$D$5000,종합!$AC$69)</f>
        <v>78016000</v>
      </c>
      <c r="AO76" s="432">
        <f>SUMIFS('전년비교BACK(전년8.1~동시점,생판재)'!$AR$4:$AR$5000,'전년비교BACK(전년8.1~동시점,생판재)'!$H$4:$H$5000,종합!AF76,'전년비교BACK(전년8.1~동시점,생판재)'!$C$4:$C$5000,2025,'전년비교BACK(전년8.1~동시점,생판재)'!$D$4:$D$5000,종합!$AC$69)</f>
        <v>54877500</v>
      </c>
      <c r="AP76" s="436">
        <f t="shared" si="301"/>
        <v>2.5263448823367559E-2</v>
      </c>
      <c r="AQ76" s="432">
        <f>SUMIFS('전년비교BACK(전년8.1~동시점,생판재)'!$AQ$4:$AQ$5000,'전년비교BACK(전년8.1~동시점,생판재)'!$H$4:$H$5000,종합!AF76,'전년비교BACK(전년8.1~동시점,생판재)'!$C$4:$C$5000,2025,'전년비교BACK(전년8.1~동시점,생판재)'!$D$4:$D$5000,종합!$AC$69)</f>
        <v>210303000</v>
      </c>
      <c r="AR76" s="437">
        <f t="shared" si="302"/>
        <v>2.2452653122667889E-2</v>
      </c>
      <c r="AS76" s="438">
        <f t="shared" si="307"/>
        <v>3.4838421111483839</v>
      </c>
      <c r="AT76" s="433">
        <f>SUMIFS('전년비교BACK(전년8.1~동시점,생판재)'!$BG$4:$BG$5000,'전년비교BACK(전년8.1~동시점,생판재)'!$H$4:$H$5000,종합!AF76,'전년비교BACK(전년8.1~동시점,생판재)'!$C$4:$C$5000,2025,'전년비교BACK(전년8.1~동시점,생판재)'!$D$4:$D$5000,종합!$AC$69)</f>
        <v>1036</v>
      </c>
      <c r="AU76" s="437">
        <f t="shared" si="308"/>
        <v>0.21560874089490115</v>
      </c>
      <c r="AV76" s="434">
        <f>SUMIFS('전년비교BACK(전년8.1~동시점,생판재)'!$BH$4:$BH$5000,'전년비교BACK(전년8.1~동시점,생판재)'!$H$4:$H$5000,종합!AF76,'전년비교BACK(전년8.1~동시점,생판재)'!$C$4:$C$5000,2025,'전년비교BACK(전년8.1~동시점,생판재)'!$D$4:$D$5000,종합!$AC$69)</f>
        <v>41163000</v>
      </c>
      <c r="AW76" s="434">
        <f>SUMIFS('전년비교BACK(전년8.1~동시점,생판재)'!$BI$4:$BI$5000,'전년비교BACK(전년8.1~동시점,생판재)'!$H$4:$H$5000,종합!AF76,'전년비교BACK(전년8.1~동시점,생판재)'!$C$4:$C$5000,2025,'전년비교BACK(전년8.1~동시점,생판재)'!$D$4:$D$5000,종합!$AC$69)</f>
        <v>31513336</v>
      </c>
      <c r="AX76" s="434">
        <f>SUMIFS('전년비교BACK(전년8.1~동시점,생판재)'!$BJ$4:$BJ$5000,'전년비교BACK(전년8.1~동시점,생판재)'!$H$4:$H$5000,종합!AF76,'전년비교BACK(전년8.1~동시점,생판재)'!$C$4:$C$5000,2025,'전년비교BACK(전년8.1~동시점,생판재)'!$D$4:$D$5000,종합!$AC$69)</f>
        <v>10839000</v>
      </c>
      <c r="AY76" s="437">
        <f t="shared" si="309"/>
        <v>0.23442567354177291</v>
      </c>
      <c r="AZ76" s="433">
        <f>SUMIFS('전년비교BACK(전년8.1~동시점,생판재)'!$BC$4:$BC$5000,'전년비교BACK(전년8.1~동시점,생판재)'!$H$4:$H$5000,종합!AF76,'전년비교BACK(전년8.1~동시점,생판재)'!$C$4:$C$5000,2025,'전년비교BACK(전년8.1~동시점,생판재)'!$D$4:$D$5000,종합!$AC$69)</f>
        <v>387</v>
      </c>
      <c r="BA76" s="435">
        <f>SUMIFS('전년비교BACK(전년8.1~동시점,생판재)'!$BE$4:$BE$5000,'전년비교BACK(전년8.1~동시점,생판재)'!$H$4:$H$5000,종합!AF76,'전년비교BACK(전년8.1~동시점,생판재)'!$C$4:$C$5000,2025,'전년비교BACK(전년8.1~동시점,생판재)'!$D$4:$D$5000,종합!$AC$69)</f>
        <v>13093700</v>
      </c>
      <c r="BB76" s="16"/>
      <c r="BC76" s="16"/>
    </row>
    <row r="77" spans="1:96" x14ac:dyDescent="0.3">
      <c r="A77" s="7" t="s">
        <v>3003</v>
      </c>
      <c r="B77" s="18"/>
      <c r="C77" s="443"/>
      <c r="D77" s="137" t="s">
        <v>2977</v>
      </c>
      <c r="E77" s="138" t="s">
        <v>3057</v>
      </c>
      <c r="F77" s="139" t="s">
        <v>3005</v>
      </c>
      <c r="G77" s="429">
        <f>SUMIFS('주간판매-26FW(CO)'!$P$4:$P$5000,'주간판매-26FW(CO)'!$I$4:$I$5000,종합!$F77,'주간판매-26FW(CO)'!$E$4:$E$5000,종합!$C$69)</f>
        <v>2</v>
      </c>
      <c r="H77" s="430">
        <f>COUNTIFS('주간판매-26FW(CO)'!$I$4:$I$5000,종합!$F77,'주간판매-26FW(CO)'!$E$4:$E$5000,종합!$A77)</f>
        <v>5</v>
      </c>
      <c r="I77" s="430">
        <f>SUMIFS('주간판매-26FW(CO)'!$R$4:$R$5000,'주간판매-26FW(CO)'!$I$4:$I$5000,종합!$F77,'주간판매-26FW(CO)'!$E$4:$E$5000,종합!$A77)</f>
        <v>2100</v>
      </c>
      <c r="J77" s="429">
        <f>SUMIFS('주간판매-26FW(CO)'!$P$4:$P$5000,'주간판매-26FW(CO)'!$I$4:$I$5000,종합!$F77,'주간판매-26FW(CO)'!$V$4:$V$5000,"&gt;0",'주간판매-26FW(CO)'!$E$4:$E$5000,종합!$A77)</f>
        <v>0</v>
      </c>
      <c r="K77" s="430">
        <f>COUNTIFS('주간판매-26FW(CO)'!$I$4:$I$5000,종합!$F77,'주간판매-26FW(CO)'!$V$4:$V$5000,"&gt;0",'주간판매-26FW(CO)'!$E$4:$E$5000,종합!$A77)</f>
        <v>0</v>
      </c>
      <c r="L77" s="431">
        <f>SUMIFS('주간판매-26FW(CO)'!$V$4:$V$5000,'주간판매-26FW(CO)'!$I$4:$I$5000,종합!$F77,'주간판매-26FW(CO)'!$E$4:$E$5000,종합!$A77)</f>
        <v>0</v>
      </c>
      <c r="M77" s="436">
        <f t="shared" si="303"/>
        <v>0</v>
      </c>
      <c r="N77" s="432">
        <f>SUMIFS('생판재-26FW(ST)'!$AI$4:$AI$5000,'생판재-26FW(ST)'!$H$4:$H$5000,종합!$F77,'생판재-26FW(ST)'!$D$4:$D$5000,종합!$A77)</f>
        <v>85350000</v>
      </c>
      <c r="O77" s="432">
        <f>SUMIFS('생판재-26FW(ST)'!$AR$4:$AR$5000,'생판재-26FW(ST)'!$H$4:$H$5000,종합!$F77,'생판재-26FW(ST)'!$D$4:$D$5000,종합!$A77)</f>
        <v>0</v>
      </c>
      <c r="P77" s="436">
        <f t="shared" si="298"/>
        <v>0</v>
      </c>
      <c r="Q77" s="432">
        <f>SUMIFS('생판재-26FW(ST)'!$AQ$4:$AQ$5000,'생판재-26FW(ST)'!$H$4:$H$5000,종합!$F77,'생판재-26FW(ST)'!$D$4:$D$5000,종합!$A77)</f>
        <v>0</v>
      </c>
      <c r="R77" s="437">
        <f t="shared" si="299"/>
        <v>0</v>
      </c>
      <c r="S77" s="438" t="str">
        <f t="shared" si="304"/>
        <v/>
      </c>
      <c r="T77" s="433">
        <f>SUMIFS('생판재-26FW(ST)'!$BG$4:$BG$5000,'생판재-26FW(ST)'!$H$4:$H$5000,종합!$F77,'생판재-26FW(ST)'!$D$4:$D$5000,종합!$A77)</f>
        <v>0</v>
      </c>
      <c r="U77" s="437" t="str">
        <f t="shared" si="305"/>
        <v/>
      </c>
      <c r="V77" s="434">
        <f>SUMIFS('생판재-26FW(ST)'!$BH$4:$BH$5000,'생판재-26FW(ST)'!$H$4:$H$5000,종합!$F77,'생판재-26FW(ST)'!$D$4:$D$5000,종합!$A77)</f>
        <v>0</v>
      </c>
      <c r="W77" s="434">
        <f>SUMIFS('생판재-26FW(ST)'!$BI$4:$BI$5000,'생판재-26FW(ST)'!$H$4:$H$5000,종합!$F77,'생판재-26FW(ST)'!$D$4:$D$5000,종합!$A77)</f>
        <v>0</v>
      </c>
      <c r="X77" s="434">
        <f>SUMIFS('생판재-26FW(ST)'!$BJ$4:$BJ$5000,'생판재-26FW(ST)'!$H$4:$H$5000,종합!$F77,'생판재-26FW(ST)'!$D$4:$D$5000,종합!$A77)</f>
        <v>0</v>
      </c>
      <c r="Y77" s="437" t="str">
        <f t="shared" si="306"/>
        <v/>
      </c>
      <c r="Z77" s="433">
        <f>SUMIFS('생판재-26FW(ST)'!$BC$4:$BC$5000,'생판재-26FW(ST)'!$H$4:$H$5000,종합!$F77,'생판재-26FW(ST)'!$D$4:$D$5000,종합!$A77)</f>
        <v>0</v>
      </c>
      <c r="AA77" s="435">
        <f>SUMIFS('생판재-26FW(ST)'!$BE$4:$BE$5000,'생판재-26FW(ST)'!$H$4:$H$5000,종합!$F77,'생판재-26FW(ST)'!$D$4:$D$5000,종합!$A77)</f>
        <v>0</v>
      </c>
      <c r="AB77" s="16"/>
      <c r="AC77" s="443"/>
      <c r="AD77" s="137" t="s">
        <v>2977</v>
      </c>
      <c r="AE77" s="138" t="s">
        <v>3057</v>
      </c>
      <c r="AF77" s="139" t="s">
        <v>3005</v>
      </c>
      <c r="AG77" s="429">
        <f>COUNTIFS('전년비교BACK(전년8.1~동시점,생판재)'!$H$4:$H$5000,종합!AF77,'전년비교BACK(전년8.1~동시점,생판재)'!$C$4:$C$5000,2025,'전년비교BACK(전년8.1~동시점,생판재)'!$D$4:$D$5000,종합!$AC$69)</f>
        <v>1</v>
      </c>
      <c r="AH77" s="430"/>
      <c r="AI77" s="430">
        <f>SUMIFS('전년비교BACK(전년8.1~동시점,생판재)'!$AG$4:$AG$5000,'전년비교BACK(전년8.1~동시점,생판재)'!$H$4:$H$5000,종합!AF77,'전년비교BACK(전년8.1~동시점,생판재)'!$C$4:$C$5000,2025,'전년비교BACK(전년8.1~동시점,생판재)'!$D$4:$D$5000,종합!$AC$69)</f>
        <v>1775</v>
      </c>
      <c r="AJ77" s="429">
        <f>COUNTIFS('전년비교BACK(전년8.1~동시점,생판재)'!$H$4:$H$5000,종합!AF77,'전년비교BACK(전년8.1~동시점,생판재)'!$C$4:$C$5000,2025,'전년비교BACK(전년8.1~동시점,생판재)'!$D$4:$D$5000,종합!$AC$69,'전년비교BACK(전년8.1~동시점,생판재)'!$AP$4:$AP$5000,"&gt;0")</f>
        <v>0</v>
      </c>
      <c r="AK77" s="430"/>
      <c r="AL77" s="431">
        <f>SUMIFS('전년비교BACK(전년8.1~동시점,생판재)'!$AP$4:$AP$5000,'전년비교BACK(전년8.1~동시점,생판재)'!$H$4:$H$5000,종합!AF77,'전년비교BACK(전년8.1~동시점,생판재)'!$C$4:$C$5000,2025,'전년비교BACK(전년8.1~동시점,생판재)'!$D$4:$D$5000,종합!$AC$69)</f>
        <v>0</v>
      </c>
      <c r="AM77" s="436">
        <f t="shared" si="300"/>
        <v>0</v>
      </c>
      <c r="AN77" s="432">
        <f>SUMIFS('전년비교BACK(전년8.1~동시점,생판재)'!$AI$4:$AI$5000,'전년비교BACK(전년8.1~동시점,생판재)'!$H$4:$H$5000,종합!AF77,'전년비교BACK(전년8.1~동시점,생판재)'!$C$4:$C$5000,2025,'전년비교BACK(전년8.1~동시점,생판재)'!$D$4:$D$5000,종합!$AC$69)</f>
        <v>59462500</v>
      </c>
      <c r="AO77" s="432">
        <f>SUMIFS('전년비교BACK(전년8.1~동시점,생판재)'!$AR$4:$AR$5000,'전년비교BACK(전년8.1~동시점,생판재)'!$H$4:$H$5000,종합!AF77,'전년비교BACK(전년8.1~동시점,생판재)'!$C$4:$C$5000,2025,'전년비교BACK(전년8.1~동시점,생판재)'!$D$4:$D$5000,종합!$AC$69)</f>
        <v>0</v>
      </c>
      <c r="AP77" s="436">
        <f t="shared" si="301"/>
        <v>0</v>
      </c>
      <c r="AQ77" s="432">
        <f>SUMIFS('전년비교BACK(전년8.1~동시점,생판재)'!$AQ$4:$AQ$5000,'전년비교BACK(전년8.1~동시점,생판재)'!$H$4:$H$5000,종합!AF77,'전년비교BACK(전년8.1~동시점,생판재)'!$C$4:$C$5000,2025,'전년비교BACK(전년8.1~동시점,생판재)'!$D$4:$D$5000,종합!$AC$69)</f>
        <v>0</v>
      </c>
      <c r="AR77" s="437">
        <f t="shared" si="302"/>
        <v>0</v>
      </c>
      <c r="AS77" s="438" t="str">
        <f t="shared" si="307"/>
        <v/>
      </c>
      <c r="AT77" s="433">
        <f>SUMIFS('전년비교BACK(전년8.1~동시점,생판재)'!$BG$4:$BG$5000,'전년비교BACK(전년8.1~동시점,생판재)'!$H$4:$H$5000,종합!AF77,'전년비교BACK(전년8.1~동시점,생판재)'!$C$4:$C$5000,2025,'전년비교BACK(전년8.1~동시점,생판재)'!$D$4:$D$5000,종합!$AC$69)</f>
        <v>0</v>
      </c>
      <c r="AU77" s="437" t="str">
        <f t="shared" si="308"/>
        <v/>
      </c>
      <c r="AV77" s="434">
        <f>SUMIFS('전년비교BACK(전년8.1~동시점,생판재)'!$BH$4:$BH$5000,'전년비교BACK(전년8.1~동시점,생판재)'!$H$4:$H$5000,종합!AF77,'전년비교BACK(전년8.1~동시점,생판재)'!$C$4:$C$5000,2025,'전년비교BACK(전년8.1~동시점,생판재)'!$D$4:$D$5000,종합!$AC$69)</f>
        <v>0</v>
      </c>
      <c r="AW77" s="434">
        <f>SUMIFS('전년비교BACK(전년8.1~동시점,생판재)'!$BI$4:$BI$5000,'전년비교BACK(전년8.1~동시점,생판재)'!$H$4:$H$5000,종합!AF77,'전년비교BACK(전년8.1~동시점,생판재)'!$C$4:$C$5000,2025,'전년비교BACK(전년8.1~동시점,생판재)'!$D$4:$D$5000,종합!$AC$69)</f>
        <v>0</v>
      </c>
      <c r="AX77" s="434">
        <f>SUMIFS('전년비교BACK(전년8.1~동시점,생판재)'!$BJ$4:$BJ$5000,'전년비교BACK(전년8.1~동시점,생판재)'!$H$4:$H$5000,종합!AF77,'전년비교BACK(전년8.1~동시점,생판재)'!$C$4:$C$5000,2025,'전년비교BACK(전년8.1~동시점,생판재)'!$D$4:$D$5000,종합!$AC$69)</f>
        <v>0</v>
      </c>
      <c r="AY77" s="437" t="str">
        <f t="shared" si="309"/>
        <v/>
      </c>
      <c r="AZ77" s="433">
        <f>SUMIFS('전년비교BACK(전년8.1~동시점,생판재)'!$BC$4:$BC$5000,'전년비교BACK(전년8.1~동시점,생판재)'!$H$4:$H$5000,종합!AF77,'전년비교BACK(전년8.1~동시점,생판재)'!$C$4:$C$5000,2025,'전년비교BACK(전년8.1~동시점,생판재)'!$D$4:$D$5000,종합!$AC$69)</f>
        <v>0</v>
      </c>
      <c r="BA77" s="435">
        <f>SUMIFS('전년비교BACK(전년8.1~동시점,생판재)'!$BE$4:$BE$5000,'전년비교BACK(전년8.1~동시점,생판재)'!$H$4:$H$5000,종합!AF77,'전년비교BACK(전년8.1~동시점,생판재)'!$C$4:$C$5000,2025,'전년비교BACK(전년8.1~동시점,생판재)'!$D$4:$D$5000,종합!$AC$69)</f>
        <v>0</v>
      </c>
      <c r="BB77" s="16"/>
      <c r="BC77" s="16"/>
    </row>
    <row r="78" spans="1:96" x14ac:dyDescent="0.3">
      <c r="A78" s="7" t="s">
        <v>3003</v>
      </c>
      <c r="B78" s="18"/>
      <c r="C78" s="443"/>
      <c r="D78" s="137" t="s">
        <v>2977</v>
      </c>
      <c r="E78" s="138"/>
      <c r="F78" s="139"/>
      <c r="G78" s="429">
        <f>SUMIFS('주간판매-26FW(CO)'!$P$4:$P$5000,'주간판매-26FW(CO)'!$I$4:$I$5000,종합!$F78,'주간판매-26FW(CO)'!$E$4:$E$5000,종합!$C$69)</f>
        <v>0</v>
      </c>
      <c r="H78" s="430">
        <f>COUNTIFS('주간판매-26FW(CO)'!$I$4:$I$5000,종합!$F78,'주간판매-26FW(CO)'!$E$4:$E$5000,종합!$A78)</f>
        <v>0</v>
      </c>
      <c r="I78" s="430">
        <f>SUMIFS('주간판매-26FW(CO)'!$R$4:$R$5000,'주간판매-26FW(CO)'!$I$4:$I$5000,종합!$F78,'주간판매-26FW(CO)'!$E$4:$E$5000,종합!$A78)</f>
        <v>0</v>
      </c>
      <c r="J78" s="429">
        <f>SUMIFS('주간판매-26FW(CO)'!$P$4:$P$5000,'주간판매-26FW(CO)'!$I$4:$I$5000,종합!$F78,'주간판매-26FW(CO)'!$V$4:$V$5000,"&gt;0",'주간판매-26FW(CO)'!$E$4:$E$5000,종합!$A78)</f>
        <v>0</v>
      </c>
      <c r="K78" s="430">
        <f>COUNTIFS('주간판매-26FW(CO)'!$I$4:$I$5000,종합!$F78,'주간판매-26FW(CO)'!$V$4:$V$5000,"&gt;0",'주간판매-26FW(CO)'!$E$4:$E$5000,종합!$A78)</f>
        <v>0</v>
      </c>
      <c r="L78" s="431">
        <f>SUMIFS('주간판매-26FW(CO)'!$V$4:$V$5000,'주간판매-26FW(CO)'!$I$4:$I$5000,종합!$F78,'주간판매-26FW(CO)'!$E$4:$E$5000,종합!$A78)</f>
        <v>0</v>
      </c>
      <c r="M78" s="436" t="str">
        <f t="shared" si="303"/>
        <v/>
      </c>
      <c r="N78" s="432">
        <f>SUMIFS('생판재-26FW(ST)'!$AI$4:$AI$5000,'생판재-26FW(ST)'!$H$4:$H$5000,종합!$F78,'생판재-26FW(ST)'!$D$4:$D$5000,종합!$A78)</f>
        <v>0</v>
      </c>
      <c r="O78" s="432">
        <f>SUMIFS('생판재-26FW(ST)'!$AR$4:$AR$5000,'생판재-26FW(ST)'!$H$4:$H$5000,종합!$F78,'생판재-26FW(ST)'!$D$4:$D$5000,종합!$A78)</f>
        <v>0</v>
      </c>
      <c r="P78" s="436">
        <f t="shared" si="298"/>
        <v>0</v>
      </c>
      <c r="Q78" s="432">
        <f>SUMIFS('생판재-26FW(ST)'!$AQ$4:$AQ$5000,'생판재-26FW(ST)'!$H$4:$H$5000,종합!$F78,'생판재-26FW(ST)'!$D$4:$D$5000,종합!$A78)</f>
        <v>0</v>
      </c>
      <c r="R78" s="437">
        <f t="shared" si="299"/>
        <v>0</v>
      </c>
      <c r="S78" s="438" t="str">
        <f t="shared" si="304"/>
        <v/>
      </c>
      <c r="T78" s="433">
        <f>SUMIFS('생판재-26FW(ST)'!$BG$4:$BG$5000,'생판재-26FW(ST)'!$H$4:$H$5000,종합!$F78,'생판재-26FW(ST)'!$D$4:$D$5000,종합!$A78)</f>
        <v>0</v>
      </c>
      <c r="U78" s="437" t="str">
        <f t="shared" si="305"/>
        <v/>
      </c>
      <c r="V78" s="434">
        <f>SUMIFS('생판재-26FW(ST)'!$BH$4:$BH$5000,'생판재-26FW(ST)'!$H$4:$H$5000,종합!$F78,'생판재-26FW(ST)'!$D$4:$D$5000,종합!$A78)</f>
        <v>0</v>
      </c>
      <c r="W78" s="434">
        <f>SUMIFS('생판재-26FW(ST)'!$BI$4:$BI$5000,'생판재-26FW(ST)'!$H$4:$H$5000,종합!$F78,'생판재-26FW(ST)'!$D$4:$D$5000,종합!$A78)</f>
        <v>0</v>
      </c>
      <c r="X78" s="434">
        <f>SUMIFS('생판재-26FW(ST)'!$BJ$4:$BJ$5000,'생판재-26FW(ST)'!$H$4:$H$5000,종합!$F78,'생판재-26FW(ST)'!$D$4:$D$5000,종합!$A78)</f>
        <v>0</v>
      </c>
      <c r="Y78" s="437" t="str">
        <f t="shared" si="306"/>
        <v/>
      </c>
      <c r="Z78" s="433">
        <f>SUMIFS('생판재-26FW(ST)'!$BC$4:$BC$5000,'생판재-26FW(ST)'!$H$4:$H$5000,종합!$F78,'생판재-26FW(ST)'!$D$4:$D$5000,종합!$A78)</f>
        <v>0</v>
      </c>
      <c r="AA78" s="435">
        <f>SUMIFS('생판재-26FW(ST)'!$BE$4:$BE$5000,'생판재-26FW(ST)'!$H$4:$H$5000,종합!$F78,'생판재-26FW(ST)'!$D$4:$D$5000,종합!$A78)</f>
        <v>0</v>
      </c>
      <c r="AB78" s="16"/>
      <c r="AC78" s="443"/>
      <c r="AD78" s="137" t="s">
        <v>2977</v>
      </c>
      <c r="AE78" s="138"/>
      <c r="AF78" s="139" t="s">
        <v>4134</v>
      </c>
      <c r="AG78" s="429">
        <f>COUNTIFS('전년비교BACK(전년8.1~동시점,생판재)'!$H$4:$H$5000,종합!AF78,'전년비교BACK(전년8.1~동시점,생판재)'!$C$4:$C$5000,2025,'전년비교BACK(전년8.1~동시점,생판재)'!$D$4:$D$5000,종합!$AC$69)</f>
        <v>2</v>
      </c>
      <c r="AH78" s="430"/>
      <c r="AI78" s="430">
        <f>SUMIFS('전년비교BACK(전년8.1~동시점,생판재)'!$AG$4:$AG$5000,'전년비교BACK(전년8.1~동시점,생판재)'!$H$4:$H$5000,종합!AF78,'전년비교BACK(전년8.1~동시점,생판재)'!$C$4:$C$5000,2025,'전년비교BACK(전년8.1~동시점,생판재)'!$D$4:$D$5000,종합!$AC$69)</f>
        <v>2420</v>
      </c>
      <c r="AJ78" s="429">
        <f>COUNTIFS('전년비교BACK(전년8.1~동시점,생판재)'!$H$4:$H$5000,종합!AF78,'전년비교BACK(전년8.1~동시점,생판재)'!$C$4:$C$5000,2025,'전년비교BACK(전년8.1~동시점,생판재)'!$D$4:$D$5000,종합!$AC$69,'전년비교BACK(전년8.1~동시점,생판재)'!$AP$4:$AP$5000,"&gt;0")</f>
        <v>1</v>
      </c>
      <c r="AK78" s="430"/>
      <c r="AL78" s="431">
        <f>SUMIFS('전년비교BACK(전년8.1~동시점,생판재)'!$AP$4:$AP$5000,'전년비교BACK(전년8.1~동시점,생판재)'!$H$4:$H$5000,종합!AF78,'전년비교BACK(전년8.1~동시점,생판재)'!$C$4:$C$5000,2025,'전년비교BACK(전년8.1~동시점,생판재)'!$D$4:$D$5000,종합!$AC$69)</f>
        <v>1760</v>
      </c>
      <c r="AM78" s="436">
        <f t="shared" si="300"/>
        <v>0.72727272727272729</v>
      </c>
      <c r="AN78" s="432">
        <f>SUMIFS('전년비교BACK(전년8.1~동시점,생판재)'!$AI$4:$AI$5000,'전년비교BACK(전년8.1~동시점,생판재)'!$H$4:$H$5000,종합!AF78,'전년비교BACK(전년8.1~동시점,생판재)'!$C$4:$C$5000,2025,'전년비교BACK(전년8.1~동시점,생판재)'!$D$4:$D$5000,종합!$AC$69)</f>
        <v>89778000</v>
      </c>
      <c r="AO78" s="432">
        <f>SUMIFS('전년비교BACK(전년8.1~동시점,생판재)'!$AR$4:$AR$5000,'전년비교BACK(전년8.1~동시점,생판재)'!$H$4:$H$5000,종합!AF78,'전년비교BACK(전년8.1~동시점,생판재)'!$C$4:$C$5000,2025,'전년비교BACK(전년8.1~동시점,생판재)'!$D$4:$D$5000,종합!$AC$69)</f>
        <v>67760000</v>
      </c>
      <c r="AP78" s="436">
        <f t="shared" si="301"/>
        <v>3.1194046599633471E-2</v>
      </c>
      <c r="AQ78" s="432">
        <f>SUMIFS('전년비교BACK(전년8.1~동시점,생판재)'!$AQ$4:$AQ$5000,'전년비교BACK(전년8.1~동시점,생판재)'!$H$4:$H$5000,종합!AF78,'전년비교BACK(전년8.1~동시점,생판재)'!$C$4:$C$5000,2025,'전년비교BACK(전년8.1~동시점,생판재)'!$D$4:$D$5000,종합!$AC$69)</f>
        <v>285120000</v>
      </c>
      <c r="AR78" s="437">
        <f t="shared" si="302"/>
        <v>3.0440366796170612E-2</v>
      </c>
      <c r="AS78" s="438">
        <f t="shared" si="307"/>
        <v>3.8252656434474614</v>
      </c>
      <c r="AT78" s="433">
        <f>SUMIFS('전년비교BACK(전년8.1~동시점,생판재)'!$BG$4:$BG$5000,'전년비교BACK(전년8.1~동시점,생판재)'!$H$4:$H$5000,종합!AF78,'전년비교BACK(전년8.1~동시점,생판재)'!$C$4:$C$5000,2025,'전년비교BACK(전년8.1~동시점,생판재)'!$D$4:$D$5000,종합!$AC$69)</f>
        <v>83</v>
      </c>
      <c r="AU78" s="437">
        <f t="shared" si="308"/>
        <v>4.7159090909090907E-2</v>
      </c>
      <c r="AV78" s="434">
        <f>SUMIFS('전년비교BACK(전년8.1~동시점,생판재)'!$BH$4:$BH$5000,'전년비교BACK(전년8.1~동시점,생판재)'!$H$4:$H$5000,종합!AF78,'전년비교BACK(전년8.1~동시점,생판재)'!$C$4:$C$5000,2025,'전년비교BACK(전년8.1~동시점,생판재)'!$D$4:$D$5000,종합!$AC$69)</f>
        <v>13446000</v>
      </c>
      <c r="AW78" s="434">
        <f>SUMIFS('전년비교BACK(전년8.1~동시점,생판재)'!$BI$4:$BI$5000,'전년비교BACK(전년8.1~동시점,생판재)'!$H$4:$H$5000,종합!AF78,'전년비교BACK(전년8.1~동시점,생판재)'!$C$4:$C$5000,2025,'전년비교BACK(전년8.1~동시점,생판재)'!$D$4:$D$5000,종합!$AC$69)</f>
        <v>5511665</v>
      </c>
      <c r="AX78" s="434">
        <f>SUMIFS('전년비교BACK(전년8.1~동시점,생판재)'!$BJ$4:$BJ$5000,'전년비교BACK(전년8.1~동시점,생판재)'!$H$4:$H$5000,종합!AF78,'전년비교BACK(전년8.1~동시점,생판재)'!$C$4:$C$5000,2025,'전년비교BACK(전년8.1~동시점,생판재)'!$D$4:$D$5000,종합!$AC$69)</f>
        <v>3195500</v>
      </c>
      <c r="AY78" s="437">
        <f t="shared" si="309"/>
        <v>0.59008887401457688</v>
      </c>
      <c r="AZ78" s="433">
        <f>SUMIFS('전년비교BACK(전년8.1~동시점,생판재)'!$BC$4:$BC$5000,'전년비교BACK(전년8.1~동시점,생판재)'!$H$4:$H$5000,종합!AF78,'전년비교BACK(전년8.1~동시점,생판재)'!$C$4:$C$5000,2025,'전년비교BACK(전년8.1~동시점,생판재)'!$D$4:$D$5000,종합!$AC$69)</f>
        <v>43</v>
      </c>
      <c r="BA78" s="435">
        <f>SUMIFS('전년비교BACK(전년8.1~동시점,생판재)'!$BE$4:$BE$5000,'전년비교BACK(전년8.1~동시점,생판재)'!$H$4:$H$5000,종합!AF78,'전년비교BACK(전년8.1~동시점,생판재)'!$C$4:$C$5000,2025,'전년비교BACK(전년8.1~동시점,생판재)'!$D$4:$D$5000,종합!$AC$69)</f>
        <v>3196615</v>
      </c>
      <c r="BB78" s="16"/>
      <c r="BC78" s="16"/>
    </row>
    <row r="79" spans="1:96" ht="17.25" thickBot="1" x14ac:dyDescent="0.35">
      <c r="A79" s="7" t="s">
        <v>3003</v>
      </c>
      <c r="B79" s="18"/>
      <c r="C79" s="443"/>
      <c r="D79" s="137" t="s">
        <v>2977</v>
      </c>
      <c r="E79" s="138"/>
      <c r="F79" s="139"/>
      <c r="G79" s="429">
        <f>SUMIFS('주간판매-26FW(CO)'!$P$4:$P$5000,'주간판매-26FW(CO)'!$I$4:$I$5000,종합!$F79,'주간판매-26FW(CO)'!$E$4:$E$5000,종합!$C$69)</f>
        <v>0</v>
      </c>
      <c r="H79" s="430">
        <f>COUNTIFS('주간판매-26FW(CO)'!$I$4:$I$5000,종합!$F79,'주간판매-26FW(CO)'!$E$4:$E$5000,종합!$A79)</f>
        <v>0</v>
      </c>
      <c r="I79" s="430">
        <f>SUMIFS('주간판매-26FW(CO)'!$R$4:$R$5000,'주간판매-26FW(CO)'!$I$4:$I$5000,종합!$F79,'주간판매-26FW(CO)'!$E$4:$E$5000,종합!$A79)</f>
        <v>0</v>
      </c>
      <c r="J79" s="429">
        <f>SUMIFS('주간판매-26FW(CO)'!$P$4:$P$5000,'주간판매-26FW(CO)'!$I$4:$I$5000,종합!$F79,'주간판매-26FW(CO)'!$V$4:$V$5000,"&gt;0",'주간판매-26FW(CO)'!$E$4:$E$5000,종합!$A79)</f>
        <v>0</v>
      </c>
      <c r="K79" s="430">
        <f>COUNTIFS('주간판매-26FW(CO)'!$I$4:$I$5000,종합!$F79,'주간판매-26FW(CO)'!$V$4:$V$5000,"&gt;0",'주간판매-26FW(CO)'!$E$4:$E$5000,종합!$A79)</f>
        <v>0</v>
      </c>
      <c r="L79" s="431">
        <f>SUMIFS('주간판매-26FW(CO)'!$V$4:$V$5000,'주간판매-26FW(CO)'!$I$4:$I$5000,종합!$F79,'주간판매-26FW(CO)'!$E$4:$E$5000,종합!$A79)</f>
        <v>0</v>
      </c>
      <c r="M79" s="436" t="str">
        <f t="shared" si="303"/>
        <v/>
      </c>
      <c r="N79" s="432">
        <f>SUMIFS('생판재-26FW(ST)'!$AI$4:$AI$5000,'생판재-26FW(ST)'!$H$4:$H$5000,종합!$F79,'생판재-26FW(ST)'!$D$4:$D$5000,종합!$A79)</f>
        <v>0</v>
      </c>
      <c r="O79" s="432">
        <f>SUMIFS('생판재-26FW(ST)'!$AR$4:$AR$5000,'생판재-26FW(ST)'!$H$4:$H$5000,종합!$F79,'생판재-26FW(ST)'!$D$4:$D$5000,종합!$A79)</f>
        <v>0</v>
      </c>
      <c r="P79" s="436">
        <f t="shared" si="298"/>
        <v>0</v>
      </c>
      <c r="Q79" s="432">
        <f>SUMIFS('생판재-26FW(ST)'!$AQ$4:$AQ$5000,'생판재-26FW(ST)'!$H$4:$H$5000,종합!$F79,'생판재-26FW(ST)'!$D$4:$D$5000,종합!$A79)</f>
        <v>0</v>
      </c>
      <c r="R79" s="437">
        <f t="shared" si="299"/>
        <v>0</v>
      </c>
      <c r="S79" s="438" t="str">
        <f t="shared" si="304"/>
        <v/>
      </c>
      <c r="T79" s="433">
        <f>SUMIFS('생판재-26FW(ST)'!$BG$4:$BG$5000,'생판재-26FW(ST)'!$H$4:$H$5000,종합!$F79,'생판재-26FW(ST)'!$D$4:$D$5000,종합!$A79)</f>
        <v>0</v>
      </c>
      <c r="U79" s="437" t="str">
        <f t="shared" si="305"/>
        <v/>
      </c>
      <c r="V79" s="434">
        <f>SUMIFS('생판재-26FW(ST)'!$BH$4:$BH$5000,'생판재-26FW(ST)'!$H$4:$H$5000,종합!$F79,'생판재-26FW(ST)'!$D$4:$D$5000,종합!$A79)</f>
        <v>0</v>
      </c>
      <c r="W79" s="434">
        <f>SUMIFS('생판재-26FW(ST)'!$BI$4:$BI$5000,'생판재-26FW(ST)'!$H$4:$H$5000,종합!$F79,'생판재-26FW(ST)'!$D$4:$D$5000,종합!$A79)</f>
        <v>0</v>
      </c>
      <c r="X79" s="434">
        <f>SUMIFS('생판재-26FW(ST)'!$BJ$4:$BJ$5000,'생판재-26FW(ST)'!$H$4:$H$5000,종합!$F79,'생판재-26FW(ST)'!$D$4:$D$5000,종합!$A79)</f>
        <v>0</v>
      </c>
      <c r="Y79" s="437" t="str">
        <f t="shared" si="306"/>
        <v/>
      </c>
      <c r="Z79" s="433">
        <f>SUMIFS('생판재-26FW(ST)'!$BC$4:$BC$5000,'생판재-26FW(ST)'!$H$4:$H$5000,종합!$F79,'생판재-26FW(ST)'!$D$4:$D$5000,종합!$A79)</f>
        <v>0</v>
      </c>
      <c r="AA79" s="435">
        <f>SUMIFS('생판재-26FW(ST)'!$BE$4:$BE$5000,'생판재-26FW(ST)'!$H$4:$H$5000,종합!$F79,'생판재-26FW(ST)'!$D$4:$D$5000,종합!$A79)</f>
        <v>0</v>
      </c>
      <c r="AB79" s="16"/>
      <c r="AC79" s="443"/>
      <c r="AD79" s="137" t="s">
        <v>2977</v>
      </c>
      <c r="AE79" s="138"/>
      <c r="AF79" s="139"/>
      <c r="AG79" s="429">
        <f>COUNTIFS('전년비교BACK(전년8.1~동시점,생판재)'!$H$4:$H$5000,종합!AF79,'전년비교BACK(전년8.1~동시점,생판재)'!$C$4:$C$5000,2025,'전년비교BACK(전년8.1~동시점,생판재)'!$D$4:$D$5000,종합!$AC$69)</f>
        <v>0</v>
      </c>
      <c r="AH79" s="430"/>
      <c r="AI79" s="430">
        <f>SUMIFS('전년비교BACK(전년8.1~동시점,생판재)'!$AG$4:$AG$5000,'전년비교BACK(전년8.1~동시점,생판재)'!$H$4:$H$5000,종합!AF79,'전년비교BACK(전년8.1~동시점,생판재)'!$C$4:$C$5000,2025,'전년비교BACK(전년8.1~동시점,생판재)'!$D$4:$D$5000,종합!$AC$69)</f>
        <v>0</v>
      </c>
      <c r="AJ79" s="429">
        <f>COUNTIFS('전년비교BACK(전년8.1~동시점,생판재)'!$H$4:$H$5000,종합!AF79,'전년비교BACK(전년8.1~동시점,생판재)'!$C$4:$C$5000,2025,'전년비교BACK(전년8.1~동시점,생판재)'!$D$4:$D$5000,종합!$AC$69,'전년비교BACK(전년8.1~동시점,생판재)'!$AP$4:$AP$5000,"&gt;0")</f>
        <v>0</v>
      </c>
      <c r="AK79" s="430"/>
      <c r="AL79" s="431">
        <f>SUMIFS('전년비교BACK(전년8.1~동시점,생판재)'!$AP$4:$AP$5000,'전년비교BACK(전년8.1~동시점,생판재)'!$H$4:$H$5000,종합!AF79,'전년비교BACK(전년8.1~동시점,생판재)'!$C$4:$C$5000,2025,'전년비교BACK(전년8.1~동시점,생판재)'!$D$4:$D$5000,종합!$AC$69)</f>
        <v>0</v>
      </c>
      <c r="AM79" s="436" t="str">
        <f t="shared" si="300"/>
        <v/>
      </c>
      <c r="AN79" s="432">
        <f>SUMIFS('전년비교BACK(전년8.1~동시점,생판재)'!$AI$4:$AI$5000,'전년비교BACK(전년8.1~동시점,생판재)'!$H$4:$H$5000,종합!AF79,'전년비교BACK(전년8.1~동시점,생판재)'!$C$4:$C$5000,2025,'전년비교BACK(전년8.1~동시점,생판재)'!$D$4:$D$5000,종합!$AC$69)</f>
        <v>0</v>
      </c>
      <c r="AO79" s="432">
        <f>SUMIFS('전년비교BACK(전년8.1~동시점,생판재)'!$AR$4:$AR$5000,'전년비교BACK(전년8.1~동시점,생판재)'!$H$4:$H$5000,종합!AF79,'전년비교BACK(전년8.1~동시점,생판재)'!$C$4:$C$5000,2025,'전년비교BACK(전년8.1~동시점,생판재)'!$D$4:$D$5000,종합!$AC$69)</f>
        <v>0</v>
      </c>
      <c r="AP79" s="436">
        <f t="shared" si="301"/>
        <v>0</v>
      </c>
      <c r="AQ79" s="432">
        <f>SUMIFS('전년비교BACK(전년8.1~동시점,생판재)'!$AQ$4:$AQ$5000,'전년비교BACK(전년8.1~동시점,생판재)'!$H$4:$H$5000,종합!AF79,'전년비교BACK(전년8.1~동시점,생판재)'!$C$4:$C$5000,2025,'전년비교BACK(전년8.1~동시점,생판재)'!$D$4:$D$5000,종합!$AC$69)</f>
        <v>0</v>
      </c>
      <c r="AR79" s="437">
        <f t="shared" si="302"/>
        <v>0</v>
      </c>
      <c r="AS79" s="438" t="str">
        <f t="shared" si="307"/>
        <v/>
      </c>
      <c r="AT79" s="433">
        <f>SUMIFS('전년비교BACK(전년8.1~동시점,생판재)'!$BG$4:$BG$5000,'전년비교BACK(전년8.1~동시점,생판재)'!$H$4:$H$5000,종합!AF79,'전년비교BACK(전년8.1~동시점,생판재)'!$C$4:$C$5000,2025,'전년비교BACK(전년8.1~동시점,생판재)'!$D$4:$D$5000,종합!$AC$69)</f>
        <v>0</v>
      </c>
      <c r="AU79" s="437" t="str">
        <f t="shared" si="308"/>
        <v/>
      </c>
      <c r="AV79" s="434">
        <f>SUMIFS('전년비교BACK(전년8.1~동시점,생판재)'!$BH$4:$BH$5000,'전년비교BACK(전년8.1~동시점,생판재)'!$H$4:$H$5000,종합!AF79,'전년비교BACK(전년8.1~동시점,생판재)'!$C$4:$C$5000,2025,'전년비교BACK(전년8.1~동시점,생판재)'!$D$4:$D$5000,종합!$AC$69)</f>
        <v>0</v>
      </c>
      <c r="AW79" s="434">
        <f>SUMIFS('전년비교BACK(전년8.1~동시점,생판재)'!$BI$4:$BI$5000,'전년비교BACK(전년8.1~동시점,생판재)'!$H$4:$H$5000,종합!AF79,'전년비교BACK(전년8.1~동시점,생판재)'!$C$4:$C$5000,2025,'전년비교BACK(전년8.1~동시점,생판재)'!$D$4:$D$5000,종합!$AC$69)</f>
        <v>0</v>
      </c>
      <c r="AX79" s="434">
        <f>SUMIFS('전년비교BACK(전년8.1~동시점,생판재)'!$BJ$4:$BJ$5000,'전년비교BACK(전년8.1~동시점,생판재)'!$H$4:$H$5000,종합!AF79,'전년비교BACK(전년8.1~동시점,생판재)'!$C$4:$C$5000,2025,'전년비교BACK(전년8.1~동시점,생판재)'!$D$4:$D$5000,종합!$AC$69)</f>
        <v>0</v>
      </c>
      <c r="AY79" s="437" t="str">
        <f t="shared" si="309"/>
        <v/>
      </c>
      <c r="AZ79" s="433">
        <f>SUMIFS('전년비교BACK(전년8.1~동시점,생판재)'!$BC$4:$BC$5000,'전년비교BACK(전년8.1~동시점,생판재)'!$H$4:$H$5000,종합!AF79,'전년비교BACK(전년8.1~동시점,생판재)'!$C$4:$C$5000,2025,'전년비교BACK(전년8.1~동시점,생판재)'!$D$4:$D$5000,종합!$AC$69)</f>
        <v>0</v>
      </c>
      <c r="BA79" s="435">
        <f>SUMIFS('전년비교BACK(전년8.1~동시점,생판재)'!$BE$4:$BE$5000,'전년비교BACK(전년8.1~동시점,생판재)'!$H$4:$H$5000,종합!AF79,'전년비교BACK(전년8.1~동시점,생판재)'!$C$4:$C$5000,2025,'전년비교BACK(전년8.1~동시점,생판재)'!$D$4:$D$5000,종합!$AC$69)</f>
        <v>0</v>
      </c>
      <c r="BB79" s="16"/>
      <c r="BC79" s="16"/>
    </row>
    <row r="80" spans="1:96" ht="17.25" thickBot="1" x14ac:dyDescent="0.35">
      <c r="A80" s="7" t="s">
        <v>3003</v>
      </c>
      <c r="B80" s="18"/>
      <c r="C80" s="443"/>
      <c r="D80" s="140" t="s">
        <v>3058</v>
      </c>
      <c r="E80" s="141"/>
      <c r="F80" s="142"/>
      <c r="G80" s="143">
        <f>SUM(G73:G79)</f>
        <v>30</v>
      </c>
      <c r="H80" s="144">
        <f t="shared" ref="H80:I80" si="310">SUM(H73:H79)</f>
        <v>68</v>
      </c>
      <c r="I80" s="144">
        <f t="shared" si="310"/>
        <v>36884</v>
      </c>
      <c r="J80" s="143">
        <f>SUM(J73:J79)</f>
        <v>16</v>
      </c>
      <c r="K80" s="145">
        <f>SUM(K73:K79)</f>
        <v>36</v>
      </c>
      <c r="L80" s="146">
        <f t="shared" ref="L80" si="311">SUM(L73:L79)</f>
        <v>19310</v>
      </c>
      <c r="M80" s="147">
        <f t="shared" si="297"/>
        <v>0.52353323934497342</v>
      </c>
      <c r="N80" s="148">
        <f t="shared" ref="N80:O80" si="312">SUM(N73:N79)</f>
        <v>1189916600</v>
      </c>
      <c r="O80" s="149">
        <f t="shared" si="312"/>
        <v>619704560</v>
      </c>
      <c r="P80" s="147">
        <f t="shared" si="298"/>
        <v>0.2960930180671601</v>
      </c>
      <c r="Q80" s="150">
        <f t="shared" ref="Q80" si="313">SUM(Q73:Q79)</f>
        <v>2548228000</v>
      </c>
      <c r="R80" s="147">
        <f t="shared" si="299"/>
        <v>0.29025689765464252</v>
      </c>
      <c r="S80" s="152">
        <f t="shared" ref="S80:S109" si="314">IFERROR(Q80/O80/1.1,"")</f>
        <v>3.7381859980034826</v>
      </c>
      <c r="T80" s="153">
        <f t="shared" ref="T80" si="315">SUM(T73:T79)</f>
        <v>476</v>
      </c>
      <c r="U80" s="154">
        <f t="shared" ref="U80:U109" si="316">IFERROR(T80/L80,"")</f>
        <v>2.46504401864319E-2</v>
      </c>
      <c r="V80" s="155">
        <f t="shared" ref="V80" si="317">SUM(V73:V79)</f>
        <v>43288000</v>
      </c>
      <c r="W80" s="155">
        <f t="shared" ref="W80:X80" si="318">SUM(W73:W79)</f>
        <v>32708199</v>
      </c>
      <c r="X80" s="155">
        <f t="shared" si="318"/>
        <v>11266700</v>
      </c>
      <c r="Y80" s="154">
        <f t="shared" ref="Y80:Y109" si="319">IFERROR(1-(W80/V80),"")</f>
        <v>0.24440493901312144</v>
      </c>
      <c r="Z80" s="153">
        <f t="shared" ref="Z80:AA80" si="320">SUM(Z73:Z79)</f>
        <v>241</v>
      </c>
      <c r="AA80" s="156">
        <f t="shared" si="320"/>
        <v>15975469</v>
      </c>
      <c r="AB80" s="16"/>
      <c r="AC80" s="443"/>
      <c r="AD80" s="140" t="s">
        <v>3058</v>
      </c>
      <c r="AE80" s="141"/>
      <c r="AF80" s="142"/>
      <c r="AG80" s="143">
        <f>SUM(AG73:AG79)</f>
        <v>31</v>
      </c>
      <c r="AH80" s="144">
        <f t="shared" ref="AH80:AI80" si="321">SUM(AH73:AH79)</f>
        <v>0</v>
      </c>
      <c r="AI80" s="144">
        <f t="shared" si="321"/>
        <v>39698</v>
      </c>
      <c r="AJ80" s="143">
        <f>SUM(AJ73:AJ79)</f>
        <v>11</v>
      </c>
      <c r="AK80" s="145">
        <f>SUM(AK73:AK79)</f>
        <v>0</v>
      </c>
      <c r="AL80" s="146">
        <f t="shared" ref="AL80" si="322">SUM(AL73:AL79)</f>
        <v>13104</v>
      </c>
      <c r="AM80" s="147">
        <f t="shared" si="300"/>
        <v>0.33009219608040707</v>
      </c>
      <c r="AN80" s="148">
        <f t="shared" ref="AN80:AO80" si="323">SUM(AN73:AN79)</f>
        <v>1341437000</v>
      </c>
      <c r="AO80" s="149">
        <f t="shared" si="323"/>
        <v>314682400</v>
      </c>
      <c r="AP80" s="147">
        <f t="shared" si="301"/>
        <v>0.1448674357981774</v>
      </c>
      <c r="AQ80" s="150">
        <f t="shared" ref="AQ80" si="324">SUM(AQ73:AQ79)</f>
        <v>1341856000</v>
      </c>
      <c r="AR80" s="147">
        <f t="shared" si="302"/>
        <v>0.14326104386799351</v>
      </c>
      <c r="AS80" s="152">
        <f t="shared" si="307"/>
        <v>3.8765087939747853</v>
      </c>
      <c r="AT80" s="153">
        <f t="shared" ref="AT80" si="325">SUM(AT73:AT79)</f>
        <v>1448</v>
      </c>
      <c r="AU80" s="154">
        <f t="shared" si="308"/>
        <v>0.1105006105006105</v>
      </c>
      <c r="AV80" s="155">
        <f t="shared" ref="AV80" si="326">SUM(AV73:AV79)</f>
        <v>96465000</v>
      </c>
      <c r="AW80" s="155">
        <f t="shared" ref="AW80:AX80" si="327">SUM(AW73:AW79)</f>
        <v>57524069</v>
      </c>
      <c r="AX80" s="155">
        <f t="shared" si="327"/>
        <v>23002600</v>
      </c>
      <c r="AY80" s="154">
        <f t="shared" si="309"/>
        <v>0.40367937593945991</v>
      </c>
      <c r="AZ80" s="153">
        <f t="shared" ref="AZ80:BA80" si="328">SUM(AZ73:AZ79)</f>
        <v>534</v>
      </c>
      <c r="BA80" s="156">
        <f t="shared" si="328"/>
        <v>24190146</v>
      </c>
      <c r="BB80" s="16"/>
      <c r="BC80" s="16"/>
    </row>
    <row r="81" spans="1:55" x14ac:dyDescent="0.3">
      <c r="A81" s="7" t="s">
        <v>3003</v>
      </c>
      <c r="B81" s="18"/>
      <c r="C81" s="443"/>
      <c r="D81" s="133" t="s">
        <v>3059</v>
      </c>
      <c r="E81" s="134" t="s">
        <v>3060</v>
      </c>
      <c r="F81" s="135" t="s">
        <v>2972</v>
      </c>
      <c r="G81" s="429">
        <f>SUMIFS('주간판매-26FW(CO)'!$P$4:$P$5000,'주간판매-26FW(CO)'!$I$4:$I$5000,종합!$F81,'주간판매-26FW(CO)'!$E$4:$E$5000,종합!$C$69)</f>
        <v>16</v>
      </c>
      <c r="H81" s="430">
        <f>COUNTIFS('주간판매-26FW(CO)'!$I$4:$I$5000,종합!$F81,'주간판매-26FW(CO)'!$E$4:$E$5000,종합!$A81)</f>
        <v>40</v>
      </c>
      <c r="I81" s="430">
        <f>SUMIFS('주간판매-26FW(CO)'!$R$4:$R$5000,'주간판매-26FW(CO)'!$I$4:$I$5000,종합!$F81,'주간판매-26FW(CO)'!$E$4:$E$5000,종합!$A81)</f>
        <v>21371</v>
      </c>
      <c r="J81" s="429">
        <f>SUMIFS('주간판매-26FW(CO)'!$P$4:$P$5000,'주간판매-26FW(CO)'!$I$4:$I$5000,종합!$F81,'주간판매-26FW(CO)'!$V$4:$V$5000,"&gt;0",'주간판매-26FW(CO)'!$E$4:$E$5000,종합!$A81)</f>
        <v>4</v>
      </c>
      <c r="K81" s="430">
        <f>COUNTIFS('주간판매-26FW(CO)'!$I$4:$I$5000,종합!$F81,'주간판매-26FW(CO)'!$V$4:$V$5000,"&gt;0",'주간판매-26FW(CO)'!$E$4:$E$5000,종합!$A81)</f>
        <v>12</v>
      </c>
      <c r="L81" s="431">
        <f>SUMIFS('주간판매-26FW(CO)'!$V$4:$V$5000,'주간판매-26FW(CO)'!$I$4:$I$5000,종합!$F81,'주간판매-26FW(CO)'!$E$4:$E$5000,종합!$A81)</f>
        <v>9749</v>
      </c>
      <c r="M81" s="436">
        <f t="shared" ref="M81:M84" si="329">IFERROR(L81/I81,"")</f>
        <v>0.45617893406953347</v>
      </c>
      <c r="N81" s="432">
        <f>SUMIFS('생판재-26FW(ST)'!$AI$4:$AI$5000,'생판재-26FW(ST)'!$H$4:$H$5000,종합!$F81,'생판재-26FW(ST)'!$D$4:$D$5000,종합!$A81)</f>
        <v>441320000</v>
      </c>
      <c r="O81" s="432">
        <f>SUMIFS('생판재-26FW(ST)'!$AR$4:$AR$5000,'생판재-26FW(ST)'!$H$4:$H$5000,종합!$F81,'생판재-26FW(ST)'!$D$4:$D$5000,종합!$A81)</f>
        <v>203505900</v>
      </c>
      <c r="P81" s="436">
        <f t="shared" si="298"/>
        <v>9.7234521116761952E-2</v>
      </c>
      <c r="Q81" s="432">
        <f>SUMIFS('생판재-26FW(ST)'!$AQ$4:$AQ$5000,'생판재-26FW(ST)'!$H$4:$H$5000,종합!$F81,'생판재-26FW(ST)'!$D$4:$D$5000,종합!$A81)</f>
        <v>820021000</v>
      </c>
      <c r="R81" s="437">
        <f t="shared" si="299"/>
        <v>9.3404809723328375E-2</v>
      </c>
      <c r="S81" s="438">
        <f t="shared" si="314"/>
        <v>3.663154907860835</v>
      </c>
      <c r="T81" s="433">
        <f>SUMIFS('생판재-26FW(ST)'!$BG$4:$BG$5000,'생판재-26FW(ST)'!$H$4:$H$5000,종합!$F81,'생판재-26FW(ST)'!$D$4:$D$5000,종합!$A81)</f>
        <v>348</v>
      </c>
      <c r="U81" s="437">
        <f t="shared" si="316"/>
        <v>3.5695968817314599E-2</v>
      </c>
      <c r="V81" s="434">
        <f>SUMIFS('생판재-26FW(ST)'!$BH$4:$BH$5000,'생판재-26FW(ST)'!$H$4:$H$5000,종합!$F81,'생판재-26FW(ST)'!$D$4:$D$5000,종합!$A81)</f>
        <v>30172000</v>
      </c>
      <c r="W81" s="434">
        <f>SUMIFS('생판재-26FW(ST)'!$BI$4:$BI$5000,'생판재-26FW(ST)'!$H$4:$H$5000,종합!$F81,'생판재-26FW(ST)'!$D$4:$D$5000,종합!$A81)</f>
        <v>24092749</v>
      </c>
      <c r="X81" s="434">
        <f>SUMIFS('생판재-26FW(ST)'!$BJ$4:$BJ$5000,'생판재-26FW(ST)'!$H$4:$H$5000,종합!$F81,'생판재-26FW(ST)'!$D$4:$D$5000,종합!$A81)</f>
        <v>7755700</v>
      </c>
      <c r="Y81" s="437">
        <f t="shared" si="319"/>
        <v>0.2014865106721464</v>
      </c>
      <c r="Z81" s="433">
        <f>SUMIFS('생판재-26FW(ST)'!$BC$4:$BC$5000,'생판재-26FW(ST)'!$H$4:$H$5000,종합!$F81,'생판재-26FW(ST)'!$D$4:$D$5000,종합!$A81)</f>
        <v>164</v>
      </c>
      <c r="AA81" s="435">
        <f>SUMIFS('생판재-26FW(ST)'!$BE$4:$BE$5000,'생판재-26FW(ST)'!$H$4:$H$5000,종합!$F81,'생판재-26FW(ST)'!$D$4:$D$5000,종합!$A81)</f>
        <v>11670569</v>
      </c>
      <c r="AB81" s="16"/>
      <c r="AC81" s="443"/>
      <c r="AD81" s="133" t="s">
        <v>3059</v>
      </c>
      <c r="AE81" s="134" t="s">
        <v>3060</v>
      </c>
      <c r="AF81" s="135" t="s">
        <v>2972</v>
      </c>
      <c r="AG81" s="429">
        <f>COUNTIFS('전년비교BACK(전년8.1~동시점,생판재)'!$H$4:$H$5000,종합!AF81,'전년비교BACK(전년8.1~동시점,생판재)'!$C$4:$C$5000,2025,'전년비교BACK(전년8.1~동시점,생판재)'!$D$4:$D$5000,종합!$AC$69)</f>
        <v>12</v>
      </c>
      <c r="AH81" s="430"/>
      <c r="AI81" s="430">
        <f>SUMIFS('전년비교BACK(전년8.1~동시점,생판재)'!$AG$4:$AG$5000,'전년비교BACK(전년8.1~동시점,생판재)'!$H$4:$H$5000,종합!AF81,'전년비교BACK(전년8.1~동시점,생판재)'!$C$4:$C$5000,2025,'전년비교BACK(전년8.1~동시점,생판재)'!$D$4:$D$5000,종합!$AC$69)</f>
        <v>45095</v>
      </c>
      <c r="AJ81" s="429">
        <f>COUNTIFS('전년비교BACK(전년8.1~동시점,생판재)'!$H$4:$H$5000,종합!AF81,'전년비교BACK(전년8.1~동시점,생판재)'!$C$4:$C$5000,2025,'전년비교BACK(전년8.1~동시점,생판재)'!$D$4:$D$5000,종합!$AC$69,'전년비교BACK(전년8.1~동시점,생판재)'!$AP$4:$AP$5000,"&gt;0")</f>
        <v>9</v>
      </c>
      <c r="AK81" s="430"/>
      <c r="AL81" s="431">
        <f>SUMIFS('전년비교BACK(전년8.1~동시점,생판재)'!$AP$4:$AP$5000,'전년비교BACK(전년8.1~동시점,생판재)'!$H$4:$H$5000,종합!AF81,'전년비교BACK(전년8.1~동시점,생판재)'!$C$4:$C$5000,2025,'전년비교BACK(전년8.1~동시점,생판재)'!$D$4:$D$5000,종합!$AC$69)</f>
        <v>17158</v>
      </c>
      <c r="AM81" s="436">
        <f t="shared" si="300"/>
        <v>0.38048564142366115</v>
      </c>
      <c r="AN81" s="432">
        <f>SUMIFS('전년비교BACK(전년8.1~동시점,생판재)'!$AI$4:$AI$5000,'전년비교BACK(전년8.1~동시점,생판재)'!$H$4:$H$5000,종합!AF81,'전년비교BACK(전년8.1~동시점,생판재)'!$C$4:$C$5000,2025,'전년비교BACK(전년8.1~동시점,생판재)'!$D$4:$D$5000,종합!$AC$69)</f>
        <v>772392400</v>
      </c>
      <c r="AO81" s="432">
        <f>SUMIFS('전년비교BACK(전년8.1~동시점,생판재)'!$AR$4:$AR$5000,'전년비교BACK(전년8.1~동시점,생판재)'!$H$4:$H$5000,종합!AF81,'전년비교BACK(전년8.1~동시점,생판재)'!$C$4:$C$5000,2025,'전년비교BACK(전년8.1~동시점,생판재)'!$D$4:$D$5000,종합!$AC$69)</f>
        <v>309680100</v>
      </c>
      <c r="AP81" s="436">
        <f t="shared" si="301"/>
        <v>0.14256457305754358</v>
      </c>
      <c r="AQ81" s="432">
        <f>SUMIFS('전년비교BACK(전년8.1~동시점,생판재)'!$AQ$4:$AQ$5000,'전년비교BACK(전년8.1~동시점,생판재)'!$H$4:$H$5000,종합!AF81,'전년비교BACK(전년8.1~동시점,생판재)'!$C$4:$C$5000,2025,'전년비교BACK(전년8.1~동시점,생판재)'!$D$4:$D$5000,종합!$AC$69)</f>
        <v>1210339000</v>
      </c>
      <c r="AR81" s="437">
        <f t="shared" si="302"/>
        <v>0.12921984816116142</v>
      </c>
      <c r="AS81" s="438">
        <f t="shared" si="307"/>
        <v>3.5530477477183124</v>
      </c>
      <c r="AT81" s="433">
        <f>SUMIFS('전년비교BACK(전년8.1~동시점,생판재)'!$BG$4:$BG$5000,'전년비교BACK(전년8.1~동시점,생판재)'!$H$4:$H$5000,종합!AF81,'전년비교BACK(전년8.1~동시점,생판재)'!$C$4:$C$5000,2025,'전년비교BACK(전년8.1~동시점,생판재)'!$D$4:$D$5000,종합!$AC$69)</f>
        <v>1640</v>
      </c>
      <c r="AU81" s="437">
        <f t="shared" si="308"/>
        <v>9.5582235691805573E-2</v>
      </c>
      <c r="AV81" s="434">
        <f>SUMIFS('전년비교BACK(전년8.1~동시점,생판재)'!$BH$4:$BH$5000,'전년비교BACK(전년8.1~동시점,생판재)'!$H$4:$H$5000,종합!AF81,'전년비교BACK(전년8.1~동시점,생판재)'!$C$4:$C$5000,2025,'전년비교BACK(전년8.1~동시점,생판재)'!$D$4:$D$5000,종합!$AC$69)</f>
        <v>114748000</v>
      </c>
      <c r="AW81" s="434">
        <f>SUMIFS('전년비교BACK(전년8.1~동시점,생판재)'!$BI$4:$BI$5000,'전년비교BACK(전년8.1~동시점,생판재)'!$H$4:$H$5000,종합!AF81,'전년비교BACK(전년8.1~동시점,생판재)'!$C$4:$C$5000,2025,'전년비교BACK(전년8.1~동시점,생판재)'!$D$4:$D$5000,종합!$AC$69)</f>
        <v>72060559</v>
      </c>
      <c r="AX81" s="434">
        <f>SUMIFS('전년비교BACK(전년8.1~동시점,생판재)'!$BJ$4:$BJ$5000,'전년비교BACK(전년8.1~동시점,생판재)'!$H$4:$H$5000,종합!AF81,'전년비교BACK(전년8.1~동시점,생판재)'!$C$4:$C$5000,2025,'전년비교BACK(전년8.1~동시점,생판재)'!$D$4:$D$5000,종합!$AC$69)</f>
        <v>29783000</v>
      </c>
      <c r="AY81" s="437">
        <f t="shared" si="309"/>
        <v>0.37201032697737646</v>
      </c>
      <c r="AZ81" s="433">
        <f>SUMIFS('전년비교BACK(전년8.1~동시점,생판재)'!$BC$4:$BC$5000,'전년비교BACK(전년8.1~동시점,생판재)'!$H$4:$H$5000,종합!AF81,'전년비교BACK(전년8.1~동시점,생판재)'!$C$4:$C$5000,2025,'전년비교BACK(전년8.1~동시점,생판재)'!$D$4:$D$5000,종합!$AC$69)</f>
        <v>750</v>
      </c>
      <c r="BA81" s="435">
        <f>SUMIFS('전년비교BACK(전년8.1~동시점,생판재)'!$BE$4:$BE$5000,'전년비교BACK(전년8.1~동시점,생판재)'!$H$4:$H$5000,종합!AF81,'전년비교BACK(전년8.1~동시점,생판재)'!$C$4:$C$5000,2025,'전년비교BACK(전년8.1~동시점,생판재)'!$D$4:$D$5000,종합!$AC$69)</f>
        <v>37126148</v>
      </c>
      <c r="BB81" s="16"/>
      <c r="BC81" s="16"/>
    </row>
    <row r="82" spans="1:55" x14ac:dyDescent="0.3">
      <c r="A82" s="7" t="s">
        <v>3003</v>
      </c>
      <c r="B82" s="18"/>
      <c r="C82" s="443"/>
      <c r="D82" s="133"/>
      <c r="E82" s="134" t="s">
        <v>3061</v>
      </c>
      <c r="F82" s="135" t="s">
        <v>2973</v>
      </c>
      <c r="G82" s="429">
        <f>SUMIFS('주간판매-26FW(CO)'!$P$4:$P$5000,'주간판매-26FW(CO)'!$I$4:$I$5000,종합!$F82,'주간판매-26FW(CO)'!$E$4:$E$5000,종합!$C$69)</f>
        <v>0</v>
      </c>
      <c r="H82" s="430">
        <f>COUNTIFS('주간판매-26FW(CO)'!$I$4:$I$5000,종합!$F82,'주간판매-26FW(CO)'!$E$4:$E$5000,종합!$A82)</f>
        <v>0</v>
      </c>
      <c r="I82" s="430">
        <f>SUMIFS('주간판매-26FW(CO)'!$R$4:$R$5000,'주간판매-26FW(CO)'!$I$4:$I$5000,종합!$F82,'주간판매-26FW(CO)'!$E$4:$E$5000,종합!$A82)</f>
        <v>0</v>
      </c>
      <c r="J82" s="429">
        <f>SUMIFS('주간판매-26FW(CO)'!$P$4:$P$5000,'주간판매-26FW(CO)'!$I$4:$I$5000,종합!$F82,'주간판매-26FW(CO)'!$V$4:$V$5000,"&gt;0",'주간판매-26FW(CO)'!$E$4:$E$5000,종합!$A82)</f>
        <v>0</v>
      </c>
      <c r="K82" s="430">
        <f>COUNTIFS('주간판매-26FW(CO)'!$I$4:$I$5000,종합!$F82,'주간판매-26FW(CO)'!$V$4:$V$5000,"&gt;0",'주간판매-26FW(CO)'!$E$4:$E$5000,종합!$A82)</f>
        <v>0</v>
      </c>
      <c r="L82" s="431">
        <f>SUMIFS('주간판매-26FW(CO)'!$V$4:$V$5000,'주간판매-26FW(CO)'!$I$4:$I$5000,종합!$F82,'주간판매-26FW(CO)'!$E$4:$E$5000,종합!$A82)</f>
        <v>0</v>
      </c>
      <c r="M82" s="436" t="str">
        <f t="shared" si="329"/>
        <v/>
      </c>
      <c r="N82" s="432">
        <f>SUMIFS('생판재-26FW(ST)'!$AI$4:$AI$5000,'생판재-26FW(ST)'!$H$4:$H$5000,종합!$F82,'생판재-26FW(ST)'!$D$4:$D$5000,종합!$A82)</f>
        <v>0</v>
      </c>
      <c r="O82" s="432">
        <f>SUMIFS('생판재-26FW(ST)'!$AR$4:$AR$5000,'생판재-26FW(ST)'!$H$4:$H$5000,종합!$F82,'생판재-26FW(ST)'!$D$4:$D$5000,종합!$A82)</f>
        <v>0</v>
      </c>
      <c r="P82" s="436">
        <f t="shared" si="298"/>
        <v>0</v>
      </c>
      <c r="Q82" s="432">
        <f>SUMIFS('생판재-26FW(ST)'!$AQ$4:$AQ$5000,'생판재-26FW(ST)'!$H$4:$H$5000,종합!$F82,'생판재-26FW(ST)'!$D$4:$D$5000,종합!$A82)</f>
        <v>0</v>
      </c>
      <c r="R82" s="437">
        <f t="shared" si="299"/>
        <v>0</v>
      </c>
      <c r="S82" s="438" t="str">
        <f t="shared" si="314"/>
        <v/>
      </c>
      <c r="T82" s="433">
        <f>SUMIFS('생판재-26FW(ST)'!$BG$4:$BG$5000,'생판재-26FW(ST)'!$H$4:$H$5000,종합!$F82,'생판재-26FW(ST)'!$D$4:$D$5000,종합!$A82)</f>
        <v>0</v>
      </c>
      <c r="U82" s="437" t="str">
        <f t="shared" si="316"/>
        <v/>
      </c>
      <c r="V82" s="434">
        <f>SUMIFS('생판재-26FW(ST)'!$BH$4:$BH$5000,'생판재-26FW(ST)'!$H$4:$H$5000,종합!$F82,'생판재-26FW(ST)'!$D$4:$D$5000,종합!$A82)</f>
        <v>0</v>
      </c>
      <c r="W82" s="434">
        <f>SUMIFS('생판재-26FW(ST)'!$BI$4:$BI$5000,'생판재-26FW(ST)'!$H$4:$H$5000,종합!$F82,'생판재-26FW(ST)'!$D$4:$D$5000,종합!$A82)</f>
        <v>0</v>
      </c>
      <c r="X82" s="434">
        <f>SUMIFS('생판재-26FW(ST)'!$BJ$4:$BJ$5000,'생판재-26FW(ST)'!$H$4:$H$5000,종합!$F82,'생판재-26FW(ST)'!$D$4:$D$5000,종합!$A82)</f>
        <v>0</v>
      </c>
      <c r="Y82" s="437" t="str">
        <f t="shared" si="319"/>
        <v/>
      </c>
      <c r="Z82" s="433">
        <f>SUMIFS('생판재-26FW(ST)'!$BC$4:$BC$5000,'생판재-26FW(ST)'!$H$4:$H$5000,종합!$F82,'생판재-26FW(ST)'!$D$4:$D$5000,종합!$A82)</f>
        <v>0</v>
      </c>
      <c r="AA82" s="435">
        <f>SUMIFS('생판재-26FW(ST)'!$BE$4:$BE$5000,'생판재-26FW(ST)'!$H$4:$H$5000,종합!$F82,'생판재-26FW(ST)'!$D$4:$D$5000,종합!$A82)</f>
        <v>0</v>
      </c>
      <c r="AB82" s="16"/>
      <c r="AC82" s="443"/>
      <c r="AD82" s="133"/>
      <c r="AE82" s="134" t="s">
        <v>3061</v>
      </c>
      <c r="AF82" s="135" t="s">
        <v>2973</v>
      </c>
      <c r="AG82" s="429">
        <f>COUNTIFS('전년비교BACK(전년8.1~동시점,생판재)'!$H$4:$H$5000,종합!AF82,'전년비교BACK(전년8.1~동시점,생판재)'!$C$4:$C$5000,2025,'전년비교BACK(전년8.1~동시점,생판재)'!$D$4:$D$5000,종합!$AC$69)</f>
        <v>1</v>
      </c>
      <c r="AH82" s="430"/>
      <c r="AI82" s="430">
        <f>SUMIFS('전년비교BACK(전년8.1~동시점,생판재)'!$AG$4:$AG$5000,'전년비교BACK(전년8.1~동시점,생판재)'!$H$4:$H$5000,종합!AF82,'전년비교BACK(전년8.1~동시점,생판재)'!$C$4:$C$5000,2025,'전년비교BACK(전년8.1~동시점,생판재)'!$D$4:$D$5000,종합!$AC$69)</f>
        <v>2270</v>
      </c>
      <c r="AJ82" s="429">
        <f>COUNTIFS('전년비교BACK(전년8.1~동시점,생판재)'!$H$4:$H$5000,종합!AF82,'전년비교BACK(전년8.1~동시점,생판재)'!$C$4:$C$5000,2025,'전년비교BACK(전년8.1~동시점,생판재)'!$D$4:$D$5000,종합!$AC$69,'전년비교BACK(전년8.1~동시점,생판재)'!$AP$4:$AP$5000,"&gt;0")</f>
        <v>1</v>
      </c>
      <c r="AK82" s="430"/>
      <c r="AL82" s="431">
        <f>SUMIFS('전년비교BACK(전년8.1~동시점,생판재)'!$AP$4:$AP$5000,'전년비교BACK(전년8.1~동시점,생판재)'!$H$4:$H$5000,종합!AF82,'전년비교BACK(전년8.1~동시점,생판재)'!$C$4:$C$5000,2025,'전년비교BACK(전년8.1~동시점,생판재)'!$D$4:$D$5000,종합!$AC$69)</f>
        <v>1658</v>
      </c>
      <c r="AM82" s="436">
        <f t="shared" si="300"/>
        <v>0.73039647577092515</v>
      </c>
      <c r="AN82" s="432">
        <f>SUMIFS('전년비교BACK(전년8.1~동시점,생판재)'!$AI$4:$AI$5000,'전년비교BACK(전년8.1~동시점,생판재)'!$H$4:$H$5000,종합!AF82,'전년비교BACK(전년8.1~동시점,생판재)'!$C$4:$C$5000,2025,'전년비교BACK(전년8.1~동시점,생판재)'!$D$4:$D$5000,종합!$AC$69)</f>
        <v>43130000</v>
      </c>
      <c r="AO82" s="432">
        <f>SUMIFS('전년비교BACK(전년8.1~동시점,생판재)'!$AR$4:$AR$5000,'전년비교BACK(전년8.1~동시점,생판재)'!$H$4:$H$5000,종합!AF82,'전년비교BACK(전년8.1~동시점,생판재)'!$C$4:$C$5000,2025,'전년비교BACK(전년8.1~동시점,생판재)'!$D$4:$D$5000,종합!$AC$69)</f>
        <v>31502000</v>
      </c>
      <c r="AP82" s="436">
        <f t="shared" si="301"/>
        <v>1.4502285359823695E-2</v>
      </c>
      <c r="AQ82" s="432">
        <f>SUMIFS('전년비교BACK(전년8.1~동시점,생판재)'!$AQ$4:$AQ$5000,'전년비교BACK(전년8.1~동시점,생판재)'!$H$4:$H$5000,종합!AF82,'전년비교BACK(전년8.1~동시점,생판재)'!$C$4:$C$5000,2025,'전년비교BACK(전년8.1~동시점,생판재)'!$D$4:$D$5000,종합!$AC$69)</f>
        <v>119376000</v>
      </c>
      <c r="AR82" s="437">
        <f t="shared" si="302"/>
        <v>1.2744981855568403E-2</v>
      </c>
      <c r="AS82" s="438">
        <f t="shared" si="307"/>
        <v>3.4449760765550232</v>
      </c>
      <c r="AT82" s="433">
        <f>SUMIFS('전년비교BACK(전년8.1~동시점,생판재)'!$BG$4:$BG$5000,'전년비교BACK(전년8.1~동시점,생판재)'!$H$4:$H$5000,종합!AF82,'전년비교BACK(전년8.1~동시점,생판재)'!$C$4:$C$5000,2025,'전년비교BACK(전년8.1~동시점,생판재)'!$D$4:$D$5000,종합!$AC$69)</f>
        <v>27</v>
      </c>
      <c r="AU82" s="437">
        <f t="shared" si="308"/>
        <v>1.6284680337756333E-2</v>
      </c>
      <c r="AV82" s="434">
        <f>SUMIFS('전년비교BACK(전년8.1~동시점,생판재)'!$BH$4:$BH$5000,'전년비교BACK(전년8.1~동시점,생판재)'!$H$4:$H$5000,종합!AF82,'전년비교BACK(전년8.1~동시점,생판재)'!$C$4:$C$5000,2025,'전년비교BACK(전년8.1~동시점,생판재)'!$D$4:$D$5000,종합!$AC$69)</f>
        <v>1944000</v>
      </c>
      <c r="AW82" s="434">
        <f>SUMIFS('전년비교BACK(전년8.1~동시점,생판재)'!$BI$4:$BI$5000,'전년비교BACK(전년8.1~동시점,생판재)'!$H$4:$H$5000,종합!AF82,'전년비교BACK(전년8.1~동시점,생판재)'!$C$4:$C$5000,2025,'전년비교BACK(전년8.1~동시점,생판재)'!$D$4:$D$5000,종합!$AC$69)</f>
        <v>1222549</v>
      </c>
      <c r="AX82" s="434">
        <f>SUMIFS('전년비교BACK(전년8.1~동시점,생판재)'!$BJ$4:$BJ$5000,'전년비교BACK(전년8.1~동시점,생판재)'!$H$4:$H$5000,종합!AF82,'전년비교BACK(전년8.1~동시점,생판재)'!$C$4:$C$5000,2025,'전년비교BACK(전년8.1~동시점,생판재)'!$D$4:$D$5000,종합!$AC$69)</f>
        <v>513000</v>
      </c>
      <c r="AY82" s="437">
        <f t="shared" si="309"/>
        <v>0.37111676954732509</v>
      </c>
      <c r="AZ82" s="433">
        <f>SUMIFS('전년비교BACK(전년8.1~동시점,생판재)'!$BC$4:$BC$5000,'전년비교BACK(전년8.1~동시점,생판재)'!$H$4:$H$5000,종합!AF82,'전년비교BACK(전년8.1~동시점,생판재)'!$C$4:$C$5000,2025,'전년비교BACK(전년8.1~동시점,생판재)'!$D$4:$D$5000,종합!$AC$69)</f>
        <v>22</v>
      </c>
      <c r="BA82" s="435">
        <f>SUMIFS('전년비교BACK(전년8.1~동시점,생판재)'!$BE$4:$BE$5000,'전년비교BACK(전년8.1~동시점,생판재)'!$H$4:$H$5000,종합!AF82,'전년비교BACK(전년8.1~동시점,생판재)'!$C$4:$C$5000,2025,'전년비교BACK(전년8.1~동시점,생판재)'!$D$4:$D$5000,종합!$AC$69)</f>
        <v>1222549</v>
      </c>
      <c r="BB82" s="16"/>
      <c r="BC82" s="16"/>
    </row>
    <row r="83" spans="1:55" x14ac:dyDescent="0.3">
      <c r="A83" s="7" t="s">
        <v>3003</v>
      </c>
      <c r="B83" s="18"/>
      <c r="C83" s="443"/>
      <c r="D83" s="133"/>
      <c r="E83" s="134" t="s">
        <v>3062</v>
      </c>
      <c r="F83" s="135" t="s">
        <v>2975</v>
      </c>
      <c r="G83" s="429">
        <f>SUMIFS('주간판매-26FW(CO)'!$P$4:$P$5000,'주간판매-26FW(CO)'!$I$4:$I$5000,종합!$F83,'주간판매-26FW(CO)'!$E$4:$E$5000,종합!$C$69)</f>
        <v>0</v>
      </c>
      <c r="H83" s="430">
        <f>COUNTIFS('주간판매-26FW(CO)'!$I$4:$I$5000,종합!$F83,'주간판매-26FW(CO)'!$E$4:$E$5000,종합!$A83)</f>
        <v>0</v>
      </c>
      <c r="I83" s="430">
        <f>SUMIFS('주간판매-26FW(CO)'!$R$4:$R$5000,'주간판매-26FW(CO)'!$I$4:$I$5000,종합!$F83,'주간판매-26FW(CO)'!$E$4:$E$5000,종합!$A83)</f>
        <v>0</v>
      </c>
      <c r="J83" s="429">
        <f>SUMIFS('주간판매-26FW(CO)'!$P$4:$P$5000,'주간판매-26FW(CO)'!$I$4:$I$5000,종합!$F83,'주간판매-26FW(CO)'!$V$4:$V$5000,"&gt;0",'주간판매-26FW(CO)'!$E$4:$E$5000,종합!$A83)</f>
        <v>0</v>
      </c>
      <c r="K83" s="430">
        <f>COUNTIFS('주간판매-26FW(CO)'!$I$4:$I$5000,종합!$F83,'주간판매-26FW(CO)'!$V$4:$V$5000,"&gt;0",'주간판매-26FW(CO)'!$E$4:$E$5000,종합!$A83)</f>
        <v>0</v>
      </c>
      <c r="L83" s="431">
        <f>SUMIFS('주간판매-26FW(CO)'!$V$4:$V$5000,'주간판매-26FW(CO)'!$I$4:$I$5000,종합!$F83,'주간판매-26FW(CO)'!$E$4:$E$5000,종합!$A83)</f>
        <v>0</v>
      </c>
      <c r="M83" s="436" t="str">
        <f t="shared" si="329"/>
        <v/>
      </c>
      <c r="N83" s="432">
        <f>SUMIFS('생판재-26FW(ST)'!$AI$4:$AI$5000,'생판재-26FW(ST)'!$H$4:$H$5000,종합!$F83,'생판재-26FW(ST)'!$D$4:$D$5000,종합!$A83)</f>
        <v>0</v>
      </c>
      <c r="O83" s="432">
        <f>SUMIFS('생판재-26FW(ST)'!$AR$4:$AR$5000,'생판재-26FW(ST)'!$H$4:$H$5000,종합!$F83,'생판재-26FW(ST)'!$D$4:$D$5000,종합!$A83)</f>
        <v>0</v>
      </c>
      <c r="P83" s="436">
        <f t="shared" si="298"/>
        <v>0</v>
      </c>
      <c r="Q83" s="432">
        <f>SUMIFS('생판재-26FW(ST)'!$AQ$4:$AQ$5000,'생판재-26FW(ST)'!$H$4:$H$5000,종합!$F83,'생판재-26FW(ST)'!$D$4:$D$5000,종합!$A83)</f>
        <v>0</v>
      </c>
      <c r="R83" s="437">
        <f t="shared" si="299"/>
        <v>0</v>
      </c>
      <c r="S83" s="438" t="str">
        <f t="shared" si="314"/>
        <v/>
      </c>
      <c r="T83" s="433">
        <f>SUMIFS('생판재-26FW(ST)'!$BG$4:$BG$5000,'생판재-26FW(ST)'!$H$4:$H$5000,종합!$F83,'생판재-26FW(ST)'!$D$4:$D$5000,종합!$A83)</f>
        <v>0</v>
      </c>
      <c r="U83" s="437" t="str">
        <f t="shared" si="316"/>
        <v/>
      </c>
      <c r="V83" s="434">
        <f>SUMIFS('생판재-26FW(ST)'!$BH$4:$BH$5000,'생판재-26FW(ST)'!$H$4:$H$5000,종합!$F83,'생판재-26FW(ST)'!$D$4:$D$5000,종합!$A83)</f>
        <v>0</v>
      </c>
      <c r="W83" s="434">
        <f>SUMIFS('생판재-26FW(ST)'!$BI$4:$BI$5000,'생판재-26FW(ST)'!$H$4:$H$5000,종합!$F83,'생판재-26FW(ST)'!$D$4:$D$5000,종합!$A83)</f>
        <v>0</v>
      </c>
      <c r="X83" s="434">
        <f>SUMIFS('생판재-26FW(ST)'!$BJ$4:$BJ$5000,'생판재-26FW(ST)'!$H$4:$H$5000,종합!$F83,'생판재-26FW(ST)'!$D$4:$D$5000,종합!$A83)</f>
        <v>0</v>
      </c>
      <c r="Y83" s="437" t="str">
        <f t="shared" si="319"/>
        <v/>
      </c>
      <c r="Z83" s="433">
        <f>SUMIFS('생판재-26FW(ST)'!$BC$4:$BC$5000,'생판재-26FW(ST)'!$H$4:$H$5000,종합!$F83,'생판재-26FW(ST)'!$D$4:$D$5000,종합!$A83)</f>
        <v>0</v>
      </c>
      <c r="AA83" s="435">
        <f>SUMIFS('생판재-26FW(ST)'!$BE$4:$BE$5000,'생판재-26FW(ST)'!$H$4:$H$5000,종합!$F83,'생판재-26FW(ST)'!$D$4:$D$5000,종합!$A83)</f>
        <v>0</v>
      </c>
      <c r="AB83" s="16"/>
      <c r="AC83" s="443"/>
      <c r="AD83" s="133"/>
      <c r="AE83" s="134" t="s">
        <v>3062</v>
      </c>
      <c r="AF83" s="135" t="s">
        <v>2975</v>
      </c>
      <c r="AG83" s="429">
        <f>COUNTIFS('전년비교BACK(전년8.1~동시점,생판재)'!$H$4:$H$5000,종합!AF83,'전년비교BACK(전년8.1~동시점,생판재)'!$C$4:$C$5000,2025,'전년비교BACK(전년8.1~동시점,생판재)'!$D$4:$D$5000,종합!$AC$69)</f>
        <v>1</v>
      </c>
      <c r="AH83" s="430"/>
      <c r="AI83" s="430">
        <f>SUMIFS('전년비교BACK(전년8.1~동시점,생판재)'!$AG$4:$AG$5000,'전년비교BACK(전년8.1~동시점,생판재)'!$H$4:$H$5000,종합!AF83,'전년비교BACK(전년8.1~동시점,생판재)'!$C$4:$C$5000,2025,'전년비교BACK(전년8.1~동시점,생판재)'!$D$4:$D$5000,종합!$AC$69)</f>
        <v>1250</v>
      </c>
      <c r="AJ83" s="429">
        <f>COUNTIFS('전년비교BACK(전년8.1~동시점,생판재)'!$H$4:$H$5000,종합!AF83,'전년비교BACK(전년8.1~동시점,생판재)'!$C$4:$C$5000,2025,'전년비교BACK(전년8.1~동시점,생판재)'!$D$4:$D$5000,종합!$AC$69,'전년비교BACK(전년8.1~동시점,생판재)'!$AP$4:$AP$5000,"&gt;0")</f>
        <v>1</v>
      </c>
      <c r="AK83" s="430"/>
      <c r="AL83" s="431">
        <f>SUMIFS('전년비교BACK(전년8.1~동시점,생판재)'!$AP$4:$AP$5000,'전년비교BACK(전년8.1~동시점,생판재)'!$H$4:$H$5000,종합!AF83,'전년비교BACK(전년8.1~동시점,생판재)'!$C$4:$C$5000,2025,'전년비교BACK(전년8.1~동시점,생판재)'!$D$4:$D$5000,종합!$AC$69)</f>
        <v>1279</v>
      </c>
      <c r="AM83" s="436">
        <f t="shared" si="300"/>
        <v>1.0232000000000001</v>
      </c>
      <c r="AN83" s="432">
        <f>SUMIFS('전년비교BACK(전년8.1~동시점,생판재)'!$AI$4:$AI$5000,'전년비교BACK(전년8.1~동시점,생판재)'!$H$4:$H$5000,종합!AF83,'전년비교BACK(전년8.1~동시점,생판재)'!$C$4:$C$5000,2025,'전년비교BACK(전년8.1~동시점,생판재)'!$D$4:$D$5000,종합!$AC$69)</f>
        <v>19625000</v>
      </c>
      <c r="AO83" s="432">
        <f>SUMIFS('전년비교BACK(전년8.1~동시점,생판재)'!$AR$4:$AR$5000,'전년비교BACK(전년8.1~동시점,생판재)'!$H$4:$H$5000,종합!AF83,'전년비교BACK(전년8.1~동시점,생판재)'!$C$4:$C$5000,2025,'전년비교BACK(전년8.1~동시점,생판재)'!$D$4:$D$5000,종합!$AC$69)</f>
        <v>20080300</v>
      </c>
      <c r="AP83" s="436">
        <f t="shared" si="301"/>
        <v>9.2441826141472852E-3</v>
      </c>
      <c r="AQ83" s="432">
        <f>SUMIFS('전년비교BACK(전년8.1~동시점,생판재)'!$AQ$4:$AQ$5000,'전년비교BACK(전년8.1~동시점,생판재)'!$H$4:$H$5000,종합!AF83,'전년비교BACK(전년8.1~동시점,생판재)'!$C$4:$C$5000,2025,'전년비교BACK(전년8.1~동시점,생판재)'!$D$4:$D$5000,종합!$AC$69)</f>
        <v>79298000</v>
      </c>
      <c r="AR83" s="437">
        <f t="shared" si="302"/>
        <v>8.4661202518333933E-3</v>
      </c>
      <c r="AS83" s="438">
        <f t="shared" si="307"/>
        <v>3.5900405327156917</v>
      </c>
      <c r="AT83" s="433">
        <f>SUMIFS('전년비교BACK(전년8.1~동시점,생판재)'!$BG$4:$BG$5000,'전년비교BACK(전년8.1~동시점,생판재)'!$H$4:$H$5000,종합!AF83,'전년비교BACK(전년8.1~동시점,생판재)'!$C$4:$C$5000,2025,'전년비교BACK(전년8.1~동시점,생판재)'!$D$4:$D$5000,종합!$AC$69)</f>
        <v>14</v>
      </c>
      <c r="AU83" s="437">
        <f t="shared" si="308"/>
        <v>1.0946051602814699E-2</v>
      </c>
      <c r="AV83" s="434">
        <f>SUMIFS('전년비교BACK(전년8.1~동시점,생판재)'!$BH$4:$BH$5000,'전년비교BACK(전년8.1~동시점,생판재)'!$H$4:$H$5000,종합!AF83,'전년비교BACK(전년8.1~동시점,생판재)'!$C$4:$C$5000,2025,'전년비교BACK(전년8.1~동시점,생판재)'!$D$4:$D$5000,종합!$AC$69)</f>
        <v>868000</v>
      </c>
      <c r="AW83" s="434">
        <f>SUMIFS('전년비교BACK(전년8.1~동시점,생판재)'!$BI$4:$BI$5000,'전년비교BACK(전년8.1~동시점,생판재)'!$H$4:$H$5000,종합!AF83,'전년비교BACK(전년8.1~동시점,생판재)'!$C$4:$C$5000,2025,'전년비교BACK(전년8.1~동시점,생판재)'!$D$4:$D$5000,종합!$AC$69)</f>
        <v>457051</v>
      </c>
      <c r="AX83" s="434">
        <f>SUMIFS('전년비교BACK(전년8.1~동시점,생판재)'!$BJ$4:$BJ$5000,'전년비교BACK(전년8.1~동시점,생판재)'!$H$4:$H$5000,종합!AF83,'전년비교BACK(전년8.1~동시점,생판재)'!$C$4:$C$5000,2025,'전년비교BACK(전년8.1~동시점,생판재)'!$D$4:$D$5000,종합!$AC$69)</f>
        <v>219800</v>
      </c>
      <c r="AY83" s="437">
        <f t="shared" si="309"/>
        <v>0.47344354838709679</v>
      </c>
      <c r="AZ83" s="433">
        <f>SUMIFS('전년비교BACK(전년8.1~동시점,생판재)'!$BC$4:$BC$5000,'전년비교BACK(전년8.1~동시점,생판재)'!$H$4:$H$5000,종합!AF83,'전년비교BACK(전년8.1~동시점,생판재)'!$C$4:$C$5000,2025,'전년비교BACK(전년8.1~동시점,생판재)'!$D$4:$D$5000,종합!$AC$69)</f>
        <v>9</v>
      </c>
      <c r="BA83" s="435">
        <f>SUMIFS('전년비교BACK(전년8.1~동시점,생판재)'!$BE$4:$BE$5000,'전년비교BACK(전년8.1~동시점,생판재)'!$H$4:$H$5000,종합!AF83,'전년비교BACK(전년8.1~동시점,생판재)'!$C$4:$C$5000,2025,'전년비교BACK(전년8.1~동시점,생판재)'!$D$4:$D$5000,종합!$AC$69)</f>
        <v>457051</v>
      </c>
      <c r="BB83" s="16"/>
      <c r="BC83" s="16"/>
    </row>
    <row r="84" spans="1:55" x14ac:dyDescent="0.3">
      <c r="A84" s="7" t="s">
        <v>3003</v>
      </c>
      <c r="B84" s="18"/>
      <c r="C84" s="443"/>
      <c r="D84" s="137" t="s">
        <v>3059</v>
      </c>
      <c r="E84" s="138" t="s">
        <v>3063</v>
      </c>
      <c r="F84" s="139" t="s">
        <v>2976</v>
      </c>
      <c r="G84" s="429">
        <f>SUMIFS('주간판매-26FW(CO)'!$P$4:$P$5000,'주간판매-26FW(CO)'!$I$4:$I$5000,종합!$F84,'주간판매-26FW(CO)'!$E$4:$E$5000,종합!$C$69)</f>
        <v>23</v>
      </c>
      <c r="H84" s="430">
        <f>COUNTIFS('주간판매-26FW(CO)'!$I$4:$I$5000,종합!$F84,'주간판매-26FW(CO)'!$E$4:$E$5000,종합!$A84)</f>
        <v>63</v>
      </c>
      <c r="I84" s="430">
        <f>SUMIFS('주간판매-26FW(CO)'!$R$4:$R$5000,'주간판매-26FW(CO)'!$I$4:$I$5000,종합!$F84,'주간판매-26FW(CO)'!$E$4:$E$5000,종합!$A84)</f>
        <v>42344</v>
      </c>
      <c r="J84" s="429">
        <f>SUMIFS('주간판매-26FW(CO)'!$P$4:$P$5000,'주간판매-26FW(CO)'!$I$4:$I$5000,종합!$F84,'주간판매-26FW(CO)'!$V$4:$V$5000,"&gt;0",'주간판매-26FW(CO)'!$E$4:$E$5000,종합!$A84)</f>
        <v>7</v>
      </c>
      <c r="K84" s="430">
        <f>COUNTIFS('주간판매-26FW(CO)'!$I$4:$I$5000,종합!$F84,'주간판매-26FW(CO)'!$V$4:$V$5000,"&gt;0",'주간판매-26FW(CO)'!$E$4:$E$5000,종합!$A84)</f>
        <v>19</v>
      </c>
      <c r="L84" s="431">
        <f>SUMIFS('주간판매-26FW(CO)'!$V$4:$V$5000,'주간판매-26FW(CO)'!$I$4:$I$5000,종합!$F84,'주간판매-26FW(CO)'!$E$4:$E$5000,종합!$A84)</f>
        <v>14266</v>
      </c>
      <c r="M84" s="436">
        <f t="shared" si="329"/>
        <v>0.33690723597203853</v>
      </c>
      <c r="N84" s="432">
        <f>SUMIFS('생판재-26FW(ST)'!$AI$4:$AI$5000,'생판재-26FW(ST)'!$H$4:$H$5000,종합!$F84,'생판재-26FW(ST)'!$D$4:$D$5000,종합!$A84)</f>
        <v>525960000</v>
      </c>
      <c r="O84" s="432">
        <f>SUMIFS('생판재-26FW(ST)'!$AR$4:$AR$5000,'생판재-26FW(ST)'!$H$4:$H$5000,종합!$F84,'생판재-26FW(ST)'!$D$4:$D$5000,종합!$A84)</f>
        <v>256406200</v>
      </c>
      <c r="P84" s="436">
        <f t="shared" si="298"/>
        <v>0.12251012903492571</v>
      </c>
      <c r="Q84" s="432">
        <f>SUMIFS('생판재-26FW(ST)'!$AQ$4:$AQ$5000,'생판재-26FW(ST)'!$H$4:$H$5000,종합!$F84,'생판재-26FW(ST)'!$D$4:$D$5000,종합!$A84)</f>
        <v>1024049000</v>
      </c>
      <c r="R84" s="437">
        <f t="shared" si="299"/>
        <v>0.11664469811427353</v>
      </c>
      <c r="S84" s="438">
        <f t="shared" si="314"/>
        <v>3.6307766207043213</v>
      </c>
      <c r="T84" s="433">
        <f>SUMIFS('생판재-26FW(ST)'!$BG$4:$BG$5000,'생판재-26FW(ST)'!$H$4:$H$5000,종합!$F84,'생판재-26FW(ST)'!$D$4:$D$5000,종합!$A84)</f>
        <v>1759</v>
      </c>
      <c r="U84" s="437">
        <f t="shared" si="316"/>
        <v>0.12330015421281368</v>
      </c>
      <c r="V84" s="434">
        <f>SUMIFS('생판재-26FW(ST)'!$BH$4:$BH$5000,'생판재-26FW(ST)'!$H$4:$H$5000,종합!$F84,'생판재-26FW(ST)'!$D$4:$D$5000,종합!$A84)</f>
        <v>121993000</v>
      </c>
      <c r="W84" s="434">
        <f>SUMIFS('생판재-26FW(ST)'!$BI$4:$BI$5000,'생판재-26FW(ST)'!$H$4:$H$5000,종합!$F84,'생판재-26FW(ST)'!$D$4:$D$5000,종합!$A84)</f>
        <v>96955198</v>
      </c>
      <c r="X84" s="434">
        <f>SUMIFS('생판재-26FW(ST)'!$BJ$4:$BJ$5000,'생판재-26FW(ST)'!$H$4:$H$5000,종합!$F84,'생판재-26FW(ST)'!$D$4:$D$5000,종합!$A84)</f>
        <v>31332100</v>
      </c>
      <c r="Y84" s="437">
        <f t="shared" si="319"/>
        <v>0.2052396612920413</v>
      </c>
      <c r="Z84" s="433">
        <f>SUMIFS('생판재-26FW(ST)'!$BC$4:$BC$5000,'생판재-26FW(ST)'!$H$4:$H$5000,종합!$F84,'생판재-26FW(ST)'!$D$4:$D$5000,종합!$A84)</f>
        <v>820</v>
      </c>
      <c r="AA84" s="435">
        <f>SUMIFS('생판재-26FW(ST)'!$BE$4:$BE$5000,'생판재-26FW(ST)'!$H$4:$H$5000,종합!$F84,'생판재-26FW(ST)'!$D$4:$D$5000,종합!$A84)</f>
        <v>46011887</v>
      </c>
      <c r="AB84" s="16"/>
      <c r="AC84" s="443"/>
      <c r="AD84" s="137" t="s">
        <v>3059</v>
      </c>
      <c r="AE84" s="138" t="s">
        <v>3063</v>
      </c>
      <c r="AF84" s="139" t="s">
        <v>2976</v>
      </c>
      <c r="AG84" s="429">
        <f>COUNTIFS('전년비교BACK(전년8.1~동시점,생판재)'!$H$4:$H$5000,종합!AF84,'전년비교BACK(전년8.1~동시점,생판재)'!$C$4:$C$5000,2025,'전년비교BACK(전년8.1~동시점,생판재)'!$D$4:$D$5000,종합!$AC$69)</f>
        <v>15</v>
      </c>
      <c r="AH84" s="430"/>
      <c r="AI84" s="430">
        <f>SUMIFS('전년비교BACK(전년8.1~동시점,생판재)'!$AG$4:$AG$5000,'전년비교BACK(전년8.1~동시점,생판재)'!$H$4:$H$5000,종합!AF84,'전년비교BACK(전년8.1~동시점,생판재)'!$C$4:$C$5000,2025,'전년비교BACK(전년8.1~동시점,생판재)'!$D$4:$D$5000,종합!$AC$69)</f>
        <v>73090</v>
      </c>
      <c r="AJ84" s="429">
        <f>COUNTIFS('전년비교BACK(전년8.1~동시점,생판재)'!$H$4:$H$5000,종합!AF84,'전년비교BACK(전년8.1~동시점,생판재)'!$C$4:$C$5000,2025,'전년비교BACK(전년8.1~동시점,생판재)'!$D$4:$D$5000,종합!$AC$69,'전년비교BACK(전년8.1~동시점,생판재)'!$AP$4:$AP$5000,"&gt;0")</f>
        <v>12</v>
      </c>
      <c r="AK84" s="430"/>
      <c r="AL84" s="431">
        <f>SUMIFS('전년비교BACK(전년8.1~동시점,생판재)'!$AP$4:$AP$5000,'전년비교BACK(전년8.1~동시점,생판재)'!$H$4:$H$5000,종합!AF84,'전년비교BACK(전년8.1~동시점,생판재)'!$C$4:$C$5000,2025,'전년비교BACK(전년8.1~동시점,생판재)'!$D$4:$D$5000,종합!$AC$69)</f>
        <v>32237</v>
      </c>
      <c r="AM84" s="436">
        <f t="shared" si="300"/>
        <v>0.44105896839512931</v>
      </c>
      <c r="AN84" s="432">
        <f>SUMIFS('전년비교BACK(전년8.1~동시점,생판재)'!$AI$4:$AI$5000,'전년비교BACK(전년8.1~동시점,생판재)'!$H$4:$H$5000,종합!AF84,'전년비교BACK(전년8.1~동시점,생판재)'!$C$4:$C$5000,2025,'전년비교BACK(전년8.1~동시점,생판재)'!$D$4:$D$5000,종합!$AC$69)</f>
        <v>1127186400</v>
      </c>
      <c r="AO84" s="432">
        <f>SUMIFS('전년비교BACK(전년8.1~동시점,생판재)'!$AR$4:$AR$5000,'전년비교BACK(전년8.1~동시점,생판재)'!$H$4:$H$5000,종합!AF84,'전년비교BACK(전년8.1~동시점,생판재)'!$C$4:$C$5000,2025,'전년비교BACK(전년8.1~동시점,생판재)'!$D$4:$D$5000,종합!$AC$69)</f>
        <v>489625660</v>
      </c>
      <c r="AP84" s="436">
        <f t="shared" si="301"/>
        <v>0.22540445180661592</v>
      </c>
      <c r="AQ84" s="432">
        <f>SUMIFS('전년비교BACK(전년8.1~동시점,생판재)'!$AQ$4:$AQ$5000,'전년비교BACK(전년8.1~동시점,생판재)'!$H$4:$H$5000,종합!AF84,'전년비교BACK(전년8.1~동시점,생판재)'!$C$4:$C$5000,2025,'전년비교BACK(전년8.1~동시점,생판재)'!$D$4:$D$5000,종합!$AC$69)</f>
        <v>1958279000</v>
      </c>
      <c r="AR84" s="437">
        <f t="shared" si="302"/>
        <v>0.20907242932533035</v>
      </c>
      <c r="AS84" s="438">
        <f t="shared" si="307"/>
        <v>3.6359484026299524</v>
      </c>
      <c r="AT84" s="433">
        <f>SUMIFS('전년비교BACK(전년8.1~동시점,생판재)'!$BG$4:$BG$5000,'전년비교BACK(전년8.1~동시점,생판재)'!$H$4:$H$5000,종합!AF84,'전년비교BACK(전년8.1~동시점,생판재)'!$C$4:$C$5000,2025,'전년비교BACK(전년8.1~동시점,생판재)'!$D$4:$D$5000,종합!$AC$69)</f>
        <v>3199</v>
      </c>
      <c r="AU84" s="437">
        <f t="shared" si="308"/>
        <v>9.9233799671185285E-2</v>
      </c>
      <c r="AV84" s="434">
        <f>SUMIFS('전년비교BACK(전년8.1~동시점,생판재)'!$BH$4:$BH$5000,'전년비교BACK(전년8.1~동시점,생판재)'!$H$4:$H$5000,종합!AF84,'전년비교BACK(전년8.1~동시점,생판재)'!$C$4:$C$5000,2025,'전년비교BACK(전년8.1~동시점,생판재)'!$D$4:$D$5000,종합!$AC$69)</f>
        <v>187341000</v>
      </c>
      <c r="AW84" s="434">
        <f>SUMIFS('전년비교BACK(전년8.1~동시점,생판재)'!$BI$4:$BI$5000,'전년비교BACK(전년8.1~동시점,생판재)'!$H$4:$H$5000,종합!AF84,'전년비교BACK(전년8.1~동시점,생판재)'!$C$4:$C$5000,2025,'전년비교BACK(전년8.1~동시점,생판재)'!$D$4:$D$5000,종합!$AC$69)</f>
        <v>131196356</v>
      </c>
      <c r="AX84" s="434">
        <f>SUMIFS('전년비교BACK(전년8.1~동시점,생판재)'!$BJ$4:$BJ$5000,'전년비교BACK(전년8.1~동시점,생판재)'!$H$4:$H$5000,종합!AF84,'전년비교BACK(전년8.1~동시점,생판재)'!$C$4:$C$5000,2025,'전년비교BACK(전년8.1~동시점,생판재)'!$D$4:$D$5000,종합!$AC$69)</f>
        <v>47992100</v>
      </c>
      <c r="AY84" s="437">
        <f t="shared" si="309"/>
        <v>0.29969224035315278</v>
      </c>
      <c r="AZ84" s="433">
        <f>SUMIFS('전년비교BACK(전년8.1~동시점,생판재)'!$BC$4:$BC$5000,'전년비교BACK(전년8.1~동시점,생판재)'!$H$4:$H$5000,종합!AF84,'전년비교BACK(전년8.1~동시점,생판재)'!$C$4:$C$5000,2025,'전년비교BACK(전년8.1~동시점,생판재)'!$D$4:$D$5000,종합!$AC$69)</f>
        <v>1067</v>
      </c>
      <c r="BA84" s="435">
        <f>SUMIFS('전년비교BACK(전년8.1~동시점,생판재)'!$BE$4:$BE$5000,'전년비교BACK(전년8.1~동시점,생판재)'!$H$4:$H$5000,종합!AF84,'전년비교BACK(전년8.1~동시점,생판재)'!$C$4:$C$5000,2025,'전년비교BACK(전년8.1~동시점,생판재)'!$D$4:$D$5000,종합!$AC$69)</f>
        <v>47757703</v>
      </c>
      <c r="BB84" s="16"/>
      <c r="BC84" s="16"/>
    </row>
    <row r="85" spans="1:55" x14ac:dyDescent="0.3">
      <c r="A85" s="7" t="s">
        <v>3003</v>
      </c>
      <c r="B85" s="18"/>
      <c r="C85" s="443"/>
      <c r="D85" s="137"/>
      <c r="E85" s="363" t="s">
        <v>3064</v>
      </c>
      <c r="F85" s="364"/>
      <c r="G85" s="157">
        <f>SUM(G81:G84)</f>
        <v>39</v>
      </c>
      <c r="H85" s="158">
        <f t="shared" ref="H85:I85" si="330">SUM(H81:H84)</f>
        <v>103</v>
      </c>
      <c r="I85" s="158">
        <f t="shared" si="330"/>
        <v>63715</v>
      </c>
      <c r="J85" s="157">
        <f>SUM(J81:J84)</f>
        <v>11</v>
      </c>
      <c r="K85" s="158">
        <f>SUM(K81:K84)</f>
        <v>31</v>
      </c>
      <c r="L85" s="159">
        <f t="shared" ref="L85" si="331">SUM(L81:L84)</f>
        <v>24015</v>
      </c>
      <c r="M85" s="160">
        <f t="shared" si="297"/>
        <v>0.37691281487875694</v>
      </c>
      <c r="N85" s="161">
        <f t="shared" ref="N85:O85" si="332">SUM(N81:N84)</f>
        <v>967280000</v>
      </c>
      <c r="O85" s="162">
        <f t="shared" si="332"/>
        <v>459912100</v>
      </c>
      <c r="P85" s="160">
        <f t="shared" si="298"/>
        <v>0.21974465015168768</v>
      </c>
      <c r="Q85" s="162">
        <f>SUM(Q81:Q84)</f>
        <v>1844070000</v>
      </c>
      <c r="R85" s="160">
        <f t="shared" si="299"/>
        <v>0.2100495078376019</v>
      </c>
      <c r="S85" s="164">
        <f t="shared" si="314"/>
        <v>3.6451036463865001</v>
      </c>
      <c r="T85" s="158">
        <f>SUM(T81:T84)</f>
        <v>2107</v>
      </c>
      <c r="U85" s="163">
        <f t="shared" si="316"/>
        <v>8.773683114719967E-2</v>
      </c>
      <c r="V85" s="165">
        <f t="shared" ref="V85:X85" si="333">SUM(V81:V84)</f>
        <v>152165000</v>
      </c>
      <c r="W85" s="165">
        <f t="shared" si="333"/>
        <v>121047947</v>
      </c>
      <c r="X85" s="165">
        <f t="shared" si="333"/>
        <v>39087800</v>
      </c>
      <c r="Y85" s="163">
        <f t="shared" si="319"/>
        <v>0.20449546873459734</v>
      </c>
      <c r="Z85" s="158">
        <f>SUM(Z81:Z84)</f>
        <v>984</v>
      </c>
      <c r="AA85" s="166">
        <f>SUM(AA81:AA84)</f>
        <v>57682456</v>
      </c>
      <c r="AB85" s="16"/>
      <c r="AC85" s="443"/>
      <c r="AD85" s="137"/>
      <c r="AE85" s="363" t="s">
        <v>3064</v>
      </c>
      <c r="AF85" s="364"/>
      <c r="AG85" s="157">
        <f>SUM(AG81:AG84)</f>
        <v>29</v>
      </c>
      <c r="AH85" s="158">
        <f t="shared" ref="AH85:AI85" si="334">SUM(AH81:AH84)</f>
        <v>0</v>
      </c>
      <c r="AI85" s="158">
        <f t="shared" si="334"/>
        <v>121705</v>
      </c>
      <c r="AJ85" s="157">
        <f>SUM(AJ81:AJ84)</f>
        <v>23</v>
      </c>
      <c r="AK85" s="158">
        <f>SUM(AK81:AK84)</f>
        <v>0</v>
      </c>
      <c r="AL85" s="159">
        <f t="shared" ref="AL85" si="335">SUM(AL81:AL84)</f>
        <v>52332</v>
      </c>
      <c r="AM85" s="160">
        <f t="shared" si="300"/>
        <v>0.42999055092231214</v>
      </c>
      <c r="AN85" s="161">
        <f t="shared" ref="AN85:AO85" si="336">SUM(AN81:AN84)</f>
        <v>1962333800</v>
      </c>
      <c r="AO85" s="162">
        <f t="shared" si="336"/>
        <v>850888060</v>
      </c>
      <c r="AP85" s="160">
        <f t="shared" si="301"/>
        <v>0.39171549283813051</v>
      </c>
      <c r="AQ85" s="162">
        <f>SUM(AQ81:AQ84)</f>
        <v>3367292000</v>
      </c>
      <c r="AR85" s="160">
        <f t="shared" si="302"/>
        <v>0.35950337959389356</v>
      </c>
      <c r="AS85" s="164">
        <f t="shared" si="307"/>
        <v>3.5976231062104045</v>
      </c>
      <c r="AT85" s="158">
        <f>SUM(AT81:AT84)</f>
        <v>4880</v>
      </c>
      <c r="AU85" s="163">
        <f t="shared" si="308"/>
        <v>9.3250783459451203E-2</v>
      </c>
      <c r="AV85" s="165">
        <f t="shared" ref="AV85:AX85" si="337">SUM(AV81:AV84)</f>
        <v>304901000</v>
      </c>
      <c r="AW85" s="165">
        <f t="shared" si="337"/>
        <v>204936515</v>
      </c>
      <c r="AX85" s="165">
        <f t="shared" si="337"/>
        <v>78507900</v>
      </c>
      <c r="AY85" s="163">
        <f t="shared" si="309"/>
        <v>0.32785882958730872</v>
      </c>
      <c r="AZ85" s="158">
        <f>SUM(AZ81:AZ84)</f>
        <v>1848</v>
      </c>
      <c r="BA85" s="166">
        <f>SUM(BA81:BA84)</f>
        <v>86563451</v>
      </c>
      <c r="BB85" s="16"/>
      <c r="BC85" s="16"/>
    </row>
    <row r="86" spans="1:55" x14ac:dyDescent="0.3">
      <c r="A86" s="7" t="s">
        <v>3003</v>
      </c>
      <c r="B86" s="18"/>
      <c r="C86" s="443"/>
      <c r="D86" s="137"/>
      <c r="E86" s="138" t="s">
        <v>114</v>
      </c>
      <c r="F86" s="139" t="s">
        <v>3065</v>
      </c>
      <c r="G86" s="429">
        <f>SUMIFS('주간판매-26FW(CO)'!$P$4:$P$5000,'주간판매-26FW(CO)'!$I$4:$I$5000,종합!$F86,'주간판매-26FW(CO)'!$E$4:$E$5000,종합!$C$69)</f>
        <v>0</v>
      </c>
      <c r="H86" s="430">
        <f>COUNTIFS('주간판매-26FW(CO)'!$I$4:$I$5000,종합!$F86,'주간판매-26FW(CO)'!$E$4:$E$5000,종합!$A86)</f>
        <v>0</v>
      </c>
      <c r="I86" s="430">
        <f>SUMIFS('주간판매-26FW(CO)'!$R$4:$R$5000,'주간판매-26FW(CO)'!$I$4:$I$5000,종합!$F86,'주간판매-26FW(CO)'!$E$4:$E$5000,종합!$A86)</f>
        <v>0</v>
      </c>
      <c r="J86" s="429">
        <f>SUMIFS('주간판매-26FW(CO)'!$P$4:$P$5000,'주간판매-26FW(CO)'!$I$4:$I$5000,종합!$F86,'주간판매-26FW(CO)'!$V$4:$V$5000,"&gt;0",'주간판매-26FW(CO)'!$E$4:$E$5000,종합!$A86)</f>
        <v>0</v>
      </c>
      <c r="K86" s="430">
        <f>COUNTIFS('주간판매-26FW(CO)'!$I$4:$I$5000,종합!$F86,'주간판매-26FW(CO)'!$V$4:$V$5000,"&gt;0",'주간판매-26FW(CO)'!$E$4:$E$5000,종합!$A86)</f>
        <v>0</v>
      </c>
      <c r="L86" s="431">
        <f>SUMIFS('주간판매-26FW(CO)'!$V$4:$V$5000,'주간판매-26FW(CO)'!$I$4:$I$5000,종합!$F86,'주간판매-26FW(CO)'!$E$4:$E$5000,종합!$A86)</f>
        <v>0</v>
      </c>
      <c r="M86" s="436" t="str">
        <f t="shared" ref="M86:M90" si="338">IFERROR(L86/I86,"")</f>
        <v/>
      </c>
      <c r="N86" s="432">
        <f>SUMIFS('생판재-26FW(ST)'!$AI$4:$AI$5000,'생판재-26FW(ST)'!$H$4:$H$5000,종합!$F86,'생판재-26FW(ST)'!$D$4:$D$5000,종합!$A86)</f>
        <v>0</v>
      </c>
      <c r="O86" s="432">
        <f>SUMIFS('생판재-26FW(ST)'!$AR$4:$AR$5000,'생판재-26FW(ST)'!$H$4:$H$5000,종합!$F86,'생판재-26FW(ST)'!$D$4:$D$5000,종합!$A86)</f>
        <v>0</v>
      </c>
      <c r="P86" s="436">
        <f t="shared" si="298"/>
        <v>0</v>
      </c>
      <c r="Q86" s="432">
        <f>SUMIFS('생판재-26FW(ST)'!$AQ$4:$AQ$5000,'생판재-26FW(ST)'!$H$4:$H$5000,종합!$F86,'생판재-26FW(ST)'!$D$4:$D$5000,종합!$A86)</f>
        <v>0</v>
      </c>
      <c r="R86" s="437">
        <f t="shared" si="299"/>
        <v>0</v>
      </c>
      <c r="S86" s="438" t="str">
        <f t="shared" si="314"/>
        <v/>
      </c>
      <c r="T86" s="433">
        <f>SUMIFS('생판재-26FW(ST)'!$BG$4:$BG$5000,'생판재-26FW(ST)'!$H$4:$H$5000,종합!$F86,'생판재-26FW(ST)'!$D$4:$D$5000,종합!$A86)</f>
        <v>0</v>
      </c>
      <c r="U86" s="437" t="str">
        <f t="shared" si="316"/>
        <v/>
      </c>
      <c r="V86" s="434">
        <f>SUMIFS('생판재-26FW(ST)'!$BH$4:$BH$5000,'생판재-26FW(ST)'!$H$4:$H$5000,종합!$F86,'생판재-26FW(ST)'!$D$4:$D$5000,종합!$A86)</f>
        <v>0</v>
      </c>
      <c r="W86" s="434">
        <f>SUMIFS('생판재-26FW(ST)'!$BI$4:$BI$5000,'생판재-26FW(ST)'!$H$4:$H$5000,종합!$F86,'생판재-26FW(ST)'!$D$4:$D$5000,종합!$A86)</f>
        <v>0</v>
      </c>
      <c r="X86" s="434">
        <f>SUMIFS('생판재-26FW(ST)'!$BJ$4:$BJ$5000,'생판재-26FW(ST)'!$H$4:$H$5000,종합!$F86,'생판재-26FW(ST)'!$D$4:$D$5000,종합!$A86)</f>
        <v>0</v>
      </c>
      <c r="Y86" s="437" t="str">
        <f t="shared" si="319"/>
        <v/>
      </c>
      <c r="Z86" s="433">
        <f>SUMIFS('생판재-26FW(ST)'!$BC$4:$BC$5000,'생판재-26FW(ST)'!$H$4:$H$5000,종합!$F86,'생판재-26FW(ST)'!$D$4:$D$5000,종합!$A86)</f>
        <v>0</v>
      </c>
      <c r="AA86" s="435">
        <f>SUMIFS('생판재-26FW(ST)'!$BE$4:$BE$5000,'생판재-26FW(ST)'!$H$4:$H$5000,종합!$F86,'생판재-26FW(ST)'!$D$4:$D$5000,종합!$A86)</f>
        <v>0</v>
      </c>
      <c r="AB86" s="16"/>
      <c r="AC86" s="443"/>
      <c r="AD86" s="137"/>
      <c r="AE86" s="138" t="s">
        <v>114</v>
      </c>
      <c r="AF86" s="139" t="s">
        <v>3065</v>
      </c>
      <c r="AG86" s="429">
        <f>COUNTIFS('전년비교BACK(전년8.1~동시점,생판재)'!$H$4:$H$5000,종합!AF86,'전년비교BACK(전년8.1~동시점,생판재)'!$C$4:$C$5000,2025,'전년비교BACK(전년8.1~동시점,생판재)'!$D$4:$D$5000,종합!$AC$69)</f>
        <v>0</v>
      </c>
      <c r="AH86" s="430"/>
      <c r="AI86" s="430">
        <f>SUMIFS('전년비교BACK(전년8.1~동시점,생판재)'!$AG$4:$AG$5000,'전년비교BACK(전년8.1~동시점,생판재)'!$H$4:$H$5000,종합!AF86,'전년비교BACK(전년8.1~동시점,생판재)'!$C$4:$C$5000,2025,'전년비교BACK(전년8.1~동시점,생판재)'!$D$4:$D$5000,종합!$AC$69)</f>
        <v>0</v>
      </c>
      <c r="AJ86" s="429">
        <f>COUNTIFS('전년비교BACK(전년8.1~동시점,생판재)'!$H$4:$H$5000,종합!AF86,'전년비교BACK(전년8.1~동시점,생판재)'!$C$4:$C$5000,2025,'전년비교BACK(전년8.1~동시점,생판재)'!$D$4:$D$5000,종합!$AC$69,'전년비교BACK(전년8.1~동시점,생판재)'!$AP$4:$AP$5000,"&gt;0")</f>
        <v>0</v>
      </c>
      <c r="AK86" s="430"/>
      <c r="AL86" s="431">
        <f>SUMIFS('전년비교BACK(전년8.1~동시점,생판재)'!$AP$4:$AP$5000,'전년비교BACK(전년8.1~동시점,생판재)'!$H$4:$H$5000,종합!AF86,'전년비교BACK(전년8.1~동시점,생판재)'!$C$4:$C$5000,2025,'전년비교BACK(전년8.1~동시점,생판재)'!$D$4:$D$5000,종합!$AC$69)</f>
        <v>0</v>
      </c>
      <c r="AM86" s="436" t="str">
        <f t="shared" si="300"/>
        <v/>
      </c>
      <c r="AN86" s="432">
        <f>SUMIFS('전년비교BACK(전년8.1~동시점,생판재)'!$AI$4:$AI$5000,'전년비교BACK(전년8.1~동시점,생판재)'!$H$4:$H$5000,종합!AF86,'전년비교BACK(전년8.1~동시점,생판재)'!$C$4:$C$5000,2025,'전년비교BACK(전년8.1~동시점,생판재)'!$D$4:$D$5000,종합!$AC$69)</f>
        <v>0</v>
      </c>
      <c r="AO86" s="432">
        <f>SUMIFS('전년비교BACK(전년8.1~동시점,생판재)'!$AR$4:$AR$5000,'전년비교BACK(전년8.1~동시점,생판재)'!$H$4:$H$5000,종합!AF86,'전년비교BACK(전년8.1~동시점,생판재)'!$C$4:$C$5000,2025,'전년비교BACK(전년8.1~동시점,생판재)'!$D$4:$D$5000,종합!$AC$69)</f>
        <v>0</v>
      </c>
      <c r="AP86" s="436">
        <f t="shared" si="301"/>
        <v>0</v>
      </c>
      <c r="AQ86" s="432">
        <f>SUMIFS('전년비교BACK(전년8.1~동시점,생판재)'!$AQ$4:$AQ$5000,'전년비교BACK(전년8.1~동시점,생판재)'!$H$4:$H$5000,종합!AF86,'전년비교BACK(전년8.1~동시점,생판재)'!$C$4:$C$5000,2025,'전년비교BACK(전년8.1~동시점,생판재)'!$D$4:$D$5000,종합!$AC$69)</f>
        <v>0</v>
      </c>
      <c r="AR86" s="437">
        <f t="shared" si="302"/>
        <v>0</v>
      </c>
      <c r="AS86" s="438" t="str">
        <f t="shared" si="307"/>
        <v/>
      </c>
      <c r="AT86" s="433">
        <f>SUMIFS('전년비교BACK(전년8.1~동시점,생판재)'!$BG$4:$BG$5000,'전년비교BACK(전년8.1~동시점,생판재)'!$H$4:$H$5000,종합!AF86,'전년비교BACK(전년8.1~동시점,생판재)'!$C$4:$C$5000,2025,'전년비교BACK(전년8.1~동시점,생판재)'!$D$4:$D$5000,종합!$AC$69)</f>
        <v>0</v>
      </c>
      <c r="AU86" s="437" t="str">
        <f t="shared" si="308"/>
        <v/>
      </c>
      <c r="AV86" s="434">
        <f>SUMIFS('전년비교BACK(전년8.1~동시점,생판재)'!$BH$4:$BH$5000,'전년비교BACK(전년8.1~동시점,생판재)'!$H$4:$H$5000,종합!AF86,'전년비교BACK(전년8.1~동시점,생판재)'!$C$4:$C$5000,2025,'전년비교BACK(전년8.1~동시점,생판재)'!$D$4:$D$5000,종합!$AC$69)</f>
        <v>0</v>
      </c>
      <c r="AW86" s="434">
        <f>SUMIFS('전년비교BACK(전년8.1~동시점,생판재)'!$BI$4:$BI$5000,'전년비교BACK(전년8.1~동시점,생판재)'!$H$4:$H$5000,종합!AF86,'전년비교BACK(전년8.1~동시점,생판재)'!$C$4:$C$5000,2025,'전년비교BACK(전년8.1~동시점,생판재)'!$D$4:$D$5000,종합!$AC$69)</f>
        <v>0</v>
      </c>
      <c r="AX86" s="434">
        <f>SUMIFS('전년비교BACK(전년8.1~동시점,생판재)'!$BJ$4:$BJ$5000,'전년비교BACK(전년8.1~동시점,생판재)'!$H$4:$H$5000,종합!AF86,'전년비교BACK(전년8.1~동시점,생판재)'!$C$4:$C$5000,2025,'전년비교BACK(전년8.1~동시점,생판재)'!$D$4:$D$5000,종합!$AC$69)</f>
        <v>0</v>
      </c>
      <c r="AY86" s="437" t="str">
        <f t="shared" si="309"/>
        <v/>
      </c>
      <c r="AZ86" s="433">
        <f>SUMIFS('전년비교BACK(전년8.1~동시점,생판재)'!$BC$4:$BC$5000,'전년비교BACK(전년8.1~동시점,생판재)'!$H$4:$H$5000,종합!AF86,'전년비교BACK(전년8.1~동시점,생판재)'!$C$4:$C$5000,2025,'전년비교BACK(전년8.1~동시점,생판재)'!$D$4:$D$5000,종합!$AC$69)</f>
        <v>0</v>
      </c>
      <c r="BA86" s="435">
        <f>SUMIFS('전년비교BACK(전년8.1~동시점,생판재)'!$BE$4:$BE$5000,'전년비교BACK(전년8.1~동시점,생판재)'!$H$4:$H$5000,종합!AF86,'전년비교BACK(전년8.1~동시점,생판재)'!$C$4:$C$5000,2025,'전년비교BACK(전년8.1~동시점,생판재)'!$D$4:$D$5000,종합!$AC$69)</f>
        <v>0</v>
      </c>
      <c r="BB86" s="16"/>
      <c r="BC86" s="16"/>
    </row>
    <row r="87" spans="1:55" x14ac:dyDescent="0.3">
      <c r="A87" s="7" t="s">
        <v>3003</v>
      </c>
      <c r="B87" s="18"/>
      <c r="C87" s="443"/>
      <c r="D87" s="137"/>
      <c r="E87" s="138" t="s">
        <v>3066</v>
      </c>
      <c r="F87" s="139" t="s">
        <v>2969</v>
      </c>
      <c r="G87" s="429">
        <f>SUMIFS('주간판매-26FW(CO)'!$P$4:$P$5000,'주간판매-26FW(CO)'!$I$4:$I$5000,종합!$F87,'주간판매-26FW(CO)'!$E$4:$E$5000,종합!$C$69)</f>
        <v>4</v>
      </c>
      <c r="H87" s="430">
        <f>COUNTIFS('주간판매-26FW(CO)'!$I$4:$I$5000,종합!$F87,'주간판매-26FW(CO)'!$E$4:$E$5000,종합!$A87)</f>
        <v>7</v>
      </c>
      <c r="I87" s="430">
        <f>SUMIFS('주간판매-26FW(CO)'!$R$4:$R$5000,'주간판매-26FW(CO)'!$I$4:$I$5000,종합!$F87,'주간판매-26FW(CO)'!$E$4:$E$5000,종합!$A87)</f>
        <v>2102</v>
      </c>
      <c r="J87" s="429">
        <f>SUMIFS('주간판매-26FW(CO)'!$P$4:$P$5000,'주간판매-26FW(CO)'!$I$4:$I$5000,종합!$F87,'주간판매-26FW(CO)'!$V$4:$V$5000,"&gt;0",'주간판매-26FW(CO)'!$E$4:$E$5000,종합!$A87)</f>
        <v>1</v>
      </c>
      <c r="K87" s="430">
        <f>COUNTIFS('주간판매-26FW(CO)'!$I$4:$I$5000,종합!$F87,'주간판매-26FW(CO)'!$V$4:$V$5000,"&gt;0",'주간판매-26FW(CO)'!$E$4:$E$5000,종합!$A87)</f>
        <v>2</v>
      </c>
      <c r="L87" s="431">
        <f>SUMIFS('주간판매-26FW(CO)'!$V$4:$V$5000,'주간판매-26FW(CO)'!$I$4:$I$5000,종합!$F87,'주간판매-26FW(CO)'!$E$4:$E$5000,종합!$A87)</f>
        <v>844</v>
      </c>
      <c r="M87" s="436">
        <f t="shared" si="338"/>
        <v>0.40152235965746907</v>
      </c>
      <c r="N87" s="432">
        <f>SUMIFS('생판재-26FW(ST)'!$AI$4:$AI$5000,'생판재-26FW(ST)'!$H$4:$H$5000,종합!$F87,'생판재-26FW(ST)'!$D$4:$D$5000,종합!$A87)</f>
        <v>39110000</v>
      </c>
      <c r="O87" s="432">
        <f>SUMIFS('생판재-26FW(ST)'!$AR$4:$AR$5000,'생판재-26FW(ST)'!$H$4:$H$5000,종합!$F87,'생판재-26FW(ST)'!$D$4:$D$5000,종합!$A87)</f>
        <v>13082000</v>
      </c>
      <c r="P87" s="436">
        <f t="shared" si="298"/>
        <v>6.250541164897332E-3</v>
      </c>
      <c r="Q87" s="432">
        <f>SUMIFS('생판재-26FW(ST)'!$AQ$4:$AQ$5000,'생판재-26FW(ST)'!$H$4:$H$5000,종합!$F87,'생판재-26FW(ST)'!$D$4:$D$5000,종합!$A87)</f>
        <v>58236000</v>
      </c>
      <c r="R87" s="437">
        <f t="shared" si="299"/>
        <v>6.633394143622847E-3</v>
      </c>
      <c r="S87" s="438">
        <f t="shared" si="314"/>
        <v>4.0469208211143686</v>
      </c>
      <c r="T87" s="433">
        <f>SUMIFS('생판재-26FW(ST)'!$BG$4:$BG$5000,'생판재-26FW(ST)'!$H$4:$H$5000,종합!$F87,'생판재-26FW(ST)'!$D$4:$D$5000,종합!$A87)</f>
        <v>40</v>
      </c>
      <c r="U87" s="437">
        <f t="shared" si="316"/>
        <v>4.7393364928909949E-2</v>
      </c>
      <c r="V87" s="434">
        <f>SUMIFS('생판재-26FW(ST)'!$BH$4:$BH$5000,'생판재-26FW(ST)'!$H$4:$H$5000,종합!$F87,'생판재-26FW(ST)'!$D$4:$D$5000,종합!$A87)</f>
        <v>2760000</v>
      </c>
      <c r="W87" s="434">
        <f>SUMIFS('생판재-26FW(ST)'!$BI$4:$BI$5000,'생판재-26FW(ST)'!$H$4:$H$5000,종합!$F87,'생판재-26FW(ST)'!$D$4:$D$5000,종합!$A87)</f>
        <v>1795115</v>
      </c>
      <c r="X87" s="434">
        <f>SUMIFS('생판재-26FW(ST)'!$BJ$4:$BJ$5000,'생판재-26FW(ST)'!$H$4:$H$5000,종합!$F87,'생판재-26FW(ST)'!$D$4:$D$5000,종합!$A87)</f>
        <v>620000</v>
      </c>
      <c r="Y87" s="437">
        <f t="shared" si="319"/>
        <v>0.34959601449275357</v>
      </c>
      <c r="Z87" s="433">
        <f>SUMIFS('생판재-26FW(ST)'!$BC$4:$BC$5000,'생판재-26FW(ST)'!$H$4:$H$5000,종합!$F87,'생판재-26FW(ST)'!$D$4:$D$5000,종합!$A87)</f>
        <v>34</v>
      </c>
      <c r="AA87" s="435">
        <f>SUMIFS('생판재-26FW(ST)'!$BE$4:$BE$5000,'생판재-26FW(ST)'!$H$4:$H$5000,종합!$F87,'생판재-26FW(ST)'!$D$4:$D$5000,종합!$A87)</f>
        <v>1480690</v>
      </c>
      <c r="AB87" s="16"/>
      <c r="AC87" s="443"/>
      <c r="AD87" s="137"/>
      <c r="AE87" s="138" t="s">
        <v>3066</v>
      </c>
      <c r="AF87" s="139" t="s">
        <v>2969</v>
      </c>
      <c r="AG87" s="429">
        <f>COUNTIFS('전년비교BACK(전년8.1~동시점,생판재)'!$H$4:$H$5000,종합!AF87,'전년비교BACK(전년8.1~동시점,생판재)'!$C$4:$C$5000,2025,'전년비교BACK(전년8.1~동시점,생판재)'!$D$4:$D$5000,종합!$AC$69)</f>
        <v>7</v>
      </c>
      <c r="AH87" s="430"/>
      <c r="AI87" s="430">
        <f>SUMIFS('전년비교BACK(전년8.1~동시점,생판재)'!$AG$4:$AG$5000,'전년비교BACK(전년8.1~동시점,생판재)'!$H$4:$H$5000,종합!AF87,'전년비교BACK(전년8.1~동시점,생판재)'!$C$4:$C$5000,2025,'전년비교BACK(전년8.1~동시점,생판재)'!$D$4:$D$5000,종합!$AC$69)</f>
        <v>8600</v>
      </c>
      <c r="AJ87" s="429">
        <f>COUNTIFS('전년비교BACK(전년8.1~동시점,생판재)'!$H$4:$H$5000,종합!AF87,'전년비교BACK(전년8.1~동시점,생판재)'!$C$4:$C$5000,2025,'전년비교BACK(전년8.1~동시점,생판재)'!$D$4:$D$5000,종합!$AC$69,'전년비교BACK(전년8.1~동시점,생판재)'!$AP$4:$AP$5000,"&gt;0")</f>
        <v>4</v>
      </c>
      <c r="AK87" s="430"/>
      <c r="AL87" s="431">
        <f>SUMIFS('전년비교BACK(전년8.1~동시점,생판재)'!$AP$4:$AP$5000,'전년비교BACK(전년8.1~동시점,생판재)'!$H$4:$H$5000,종합!AF87,'전년비교BACK(전년8.1~동시점,생판재)'!$C$4:$C$5000,2025,'전년비교BACK(전년8.1~동시점,생판재)'!$D$4:$D$5000,종합!$AC$69)</f>
        <v>4909</v>
      </c>
      <c r="AM87" s="436">
        <f t="shared" si="300"/>
        <v>0.57081395348837205</v>
      </c>
      <c r="AN87" s="432">
        <f>SUMIFS('전년비교BACK(전년8.1~동시점,생판재)'!$AI$4:$AI$5000,'전년비교BACK(전년8.1~동시점,생판재)'!$H$4:$H$5000,종합!AF87,'전년비교BACK(전년8.1~동시점,생판재)'!$C$4:$C$5000,2025,'전년비교BACK(전년8.1~동시점,생판재)'!$D$4:$D$5000,종합!$AC$69)</f>
        <v>178882500</v>
      </c>
      <c r="AO87" s="432">
        <f>SUMIFS('전년비교BACK(전년8.1~동시점,생판재)'!$AR$4:$AR$5000,'전년비교BACK(전년8.1~동시점,생판재)'!$H$4:$H$5000,종합!AF87,'전년비교BACK(전년8.1~동시점,생판재)'!$C$4:$C$5000,2025,'전년비교BACK(전년8.1~동시점,생판재)'!$D$4:$D$5000,종합!$AC$69)</f>
        <v>98227900</v>
      </c>
      <c r="AP87" s="436">
        <f t="shared" si="301"/>
        <v>4.5220272874618307E-2</v>
      </c>
      <c r="AQ87" s="432">
        <f>SUMIFS('전년비교BACK(전년8.1~동시점,생판재)'!$AQ$4:$AQ$5000,'전년비교BACK(전년8.1~동시점,생판재)'!$H$4:$H$5000,종합!AF87,'전년비교BACK(전년8.1~동시점,생판재)'!$C$4:$C$5000,2025,'전년비교BACK(전년8.1~동시점,생판재)'!$D$4:$D$5000,종합!$AC$69)</f>
        <v>483531000</v>
      </c>
      <c r="AR87" s="437">
        <f t="shared" si="302"/>
        <v>5.1623390142112695E-2</v>
      </c>
      <c r="AS87" s="438">
        <f t="shared" si="307"/>
        <v>4.4750385212718218</v>
      </c>
      <c r="AT87" s="433">
        <f>SUMIFS('전년비교BACK(전년8.1~동시점,생판재)'!$BG$4:$BG$5000,'전년비교BACK(전년8.1~동시점,생판재)'!$H$4:$H$5000,종합!AF87,'전년비교BACK(전년8.1~동시점,생판재)'!$C$4:$C$5000,2025,'전년비교BACK(전년8.1~동시점,생판재)'!$D$4:$D$5000,종합!$AC$69)</f>
        <v>388</v>
      </c>
      <c r="AU87" s="437">
        <f t="shared" si="308"/>
        <v>7.9038500712976162E-2</v>
      </c>
      <c r="AV87" s="434">
        <f>SUMIFS('전년비교BACK(전년8.1~동시점,생판재)'!$BH$4:$BH$5000,'전년비교BACK(전년8.1~동시점,생판재)'!$H$4:$H$5000,종합!AF87,'전년비교BACK(전년8.1~동시점,생판재)'!$C$4:$C$5000,2025,'전년비교BACK(전년8.1~동시점,생판재)'!$D$4:$D$5000,종합!$AC$69)</f>
        <v>32282000</v>
      </c>
      <c r="AW87" s="434">
        <f>SUMIFS('전년비교BACK(전년8.1~동시점,생판재)'!$BI$4:$BI$5000,'전년비교BACK(전년8.1~동시점,생판재)'!$H$4:$H$5000,종합!AF87,'전년비교BACK(전년8.1~동시점,생판재)'!$C$4:$C$5000,2025,'전년비교BACK(전년8.1~동시점,생판재)'!$D$4:$D$5000,종합!$AC$69)</f>
        <v>20435595</v>
      </c>
      <c r="AX87" s="434">
        <f>SUMIFS('전년비교BACK(전년8.1~동시점,생판재)'!$BJ$4:$BJ$5000,'전년비교BACK(전년8.1~동시점,생판재)'!$H$4:$H$5000,종합!AF87,'전년비교BACK(전년8.1~동시점,생판재)'!$C$4:$C$5000,2025,'전년비교BACK(전년8.1~동시점,생판재)'!$D$4:$D$5000,종합!$AC$69)</f>
        <v>7153700</v>
      </c>
      <c r="AY87" s="437">
        <f t="shared" si="309"/>
        <v>0.36696626603060534</v>
      </c>
      <c r="AZ87" s="433">
        <f>SUMIFS('전년비교BACK(전년8.1~동시점,생판재)'!$BC$4:$BC$5000,'전년비교BACK(전년8.1~동시점,생판재)'!$H$4:$H$5000,종합!AF87,'전년비교BACK(전년8.1~동시점,생판재)'!$C$4:$C$5000,2025,'전년비교BACK(전년8.1~동시점,생판재)'!$D$4:$D$5000,종합!$AC$69)</f>
        <v>144</v>
      </c>
      <c r="BA87" s="435">
        <f>SUMIFS('전년비교BACK(전년8.1~동시점,생판재)'!$BE$4:$BE$5000,'전년비교BACK(전년8.1~동시점,생판재)'!$H$4:$H$5000,종합!AF87,'전년비교BACK(전년8.1~동시점,생판재)'!$C$4:$C$5000,2025,'전년비교BACK(전년8.1~동시점,생판재)'!$D$4:$D$5000,종합!$AC$69)</f>
        <v>6920757</v>
      </c>
      <c r="BB87" s="16"/>
      <c r="BC87" s="16"/>
    </row>
    <row r="88" spans="1:55" x14ac:dyDescent="0.3">
      <c r="A88" s="7" t="s">
        <v>3003</v>
      </c>
      <c r="B88" s="18"/>
      <c r="C88" s="443"/>
      <c r="D88" s="137"/>
      <c r="E88" s="138" t="s">
        <v>3067</v>
      </c>
      <c r="F88" s="139" t="s">
        <v>2967</v>
      </c>
      <c r="G88" s="429">
        <f>SUMIFS('주간판매-26FW(CO)'!$P$4:$P$5000,'주간판매-26FW(CO)'!$I$4:$I$5000,종합!$F88,'주간판매-26FW(CO)'!$E$4:$E$5000,종합!$C$69)</f>
        <v>11</v>
      </c>
      <c r="H88" s="430">
        <f>COUNTIFS('주간판매-26FW(CO)'!$I$4:$I$5000,종합!$F88,'주간판매-26FW(CO)'!$E$4:$E$5000,종합!$A88)</f>
        <v>27</v>
      </c>
      <c r="I88" s="430">
        <f>SUMIFS('주간판매-26FW(CO)'!$R$4:$R$5000,'주간판매-26FW(CO)'!$I$4:$I$5000,종합!$F88,'주간판매-26FW(CO)'!$E$4:$E$5000,종합!$A88)</f>
        <v>15402</v>
      </c>
      <c r="J88" s="429">
        <f>SUMIFS('주간판매-26FW(CO)'!$P$4:$P$5000,'주간판매-26FW(CO)'!$I$4:$I$5000,종합!$F88,'주간판매-26FW(CO)'!$V$4:$V$5000,"&gt;0",'주간판매-26FW(CO)'!$E$4:$E$5000,종합!$A88)</f>
        <v>7</v>
      </c>
      <c r="K88" s="430">
        <f>COUNTIFS('주간판매-26FW(CO)'!$I$4:$I$5000,종합!$F88,'주간판매-26FW(CO)'!$V$4:$V$5000,"&gt;0",'주간판매-26FW(CO)'!$E$4:$E$5000,종합!$A88)</f>
        <v>18</v>
      </c>
      <c r="L88" s="431">
        <f>SUMIFS('주간판매-26FW(CO)'!$V$4:$V$5000,'주간판매-26FW(CO)'!$I$4:$I$5000,종합!$F88,'주간판매-26FW(CO)'!$E$4:$E$5000,종합!$A88)</f>
        <v>12026</v>
      </c>
      <c r="M88" s="436">
        <f t="shared" si="338"/>
        <v>0.78080768731333594</v>
      </c>
      <c r="N88" s="432">
        <f>SUMIFS('생판재-26FW(ST)'!$AI$4:$AI$5000,'생판재-26FW(ST)'!$H$4:$H$5000,종합!$F88,'생판재-26FW(ST)'!$D$4:$D$5000,종합!$A88)</f>
        <v>258080000</v>
      </c>
      <c r="O88" s="432">
        <f>SUMIFS('생판재-26FW(ST)'!$AR$4:$AR$5000,'생판재-26FW(ST)'!$H$4:$H$5000,종합!$F88,'생판재-26FW(ST)'!$D$4:$D$5000,종합!$A88)</f>
        <v>194826300</v>
      </c>
      <c r="P88" s="436">
        <f t="shared" si="298"/>
        <v>9.3087433737550601E-2</v>
      </c>
      <c r="Q88" s="432">
        <f>SUMIFS('생판재-26FW(ST)'!$AQ$4:$AQ$5000,'생판재-26FW(ST)'!$H$4:$H$5000,종합!$F88,'생판재-26FW(ST)'!$D$4:$D$5000,종합!$A88)</f>
        <v>765928000</v>
      </c>
      <c r="R88" s="437">
        <f t="shared" si="299"/>
        <v>8.7243325599916891E-2</v>
      </c>
      <c r="S88" s="438">
        <f t="shared" si="314"/>
        <v>3.5739434656315998</v>
      </c>
      <c r="T88" s="433">
        <f>SUMIFS('생판재-26FW(ST)'!$BG$4:$BG$5000,'생판재-26FW(ST)'!$H$4:$H$5000,종합!$F88,'생판재-26FW(ST)'!$D$4:$D$5000,종합!$A88)</f>
        <v>599</v>
      </c>
      <c r="U88" s="437">
        <f t="shared" si="316"/>
        <v>4.9808747713287874E-2</v>
      </c>
      <c r="V88" s="434">
        <f>SUMIFS('생판재-26FW(ST)'!$BH$4:$BH$5000,'생판재-26FW(ST)'!$H$4:$H$5000,종합!$F88,'생판재-26FW(ST)'!$D$4:$D$5000,종합!$A88)</f>
        <v>36196000</v>
      </c>
      <c r="W88" s="434">
        <f>SUMIFS('생판재-26FW(ST)'!$BI$4:$BI$5000,'생판재-26FW(ST)'!$H$4:$H$5000,종합!$F88,'생판재-26FW(ST)'!$D$4:$D$5000,종합!$A88)</f>
        <v>28796954</v>
      </c>
      <c r="X88" s="434">
        <f>SUMIFS('생판재-26FW(ST)'!$BJ$4:$BJ$5000,'생판재-26FW(ST)'!$H$4:$H$5000,종합!$F88,'생판재-26FW(ST)'!$D$4:$D$5000,종합!$A88)</f>
        <v>9518200</v>
      </c>
      <c r="Y88" s="437">
        <f t="shared" si="319"/>
        <v>0.20441612332854464</v>
      </c>
      <c r="Z88" s="433">
        <f>SUMIFS('생판재-26FW(ST)'!$BC$4:$BC$5000,'생판재-26FW(ST)'!$H$4:$H$5000,종합!$F88,'생판재-26FW(ST)'!$D$4:$D$5000,종합!$A88)</f>
        <v>354</v>
      </c>
      <c r="AA88" s="435">
        <f>SUMIFS('생판재-26FW(ST)'!$BE$4:$BE$5000,'생판재-26FW(ST)'!$H$4:$H$5000,종합!$F88,'생판재-26FW(ST)'!$D$4:$D$5000,종합!$A88)</f>
        <v>16979824</v>
      </c>
      <c r="AB88" s="16"/>
      <c r="AC88" s="443"/>
      <c r="AD88" s="137"/>
      <c r="AE88" s="138" t="s">
        <v>3067</v>
      </c>
      <c r="AF88" s="139" t="s">
        <v>2967</v>
      </c>
      <c r="AG88" s="429">
        <f>COUNTIFS('전년비교BACK(전년8.1~동시점,생판재)'!$H$4:$H$5000,종합!AF88,'전년비교BACK(전년8.1~동시점,생판재)'!$C$4:$C$5000,2025,'전년비교BACK(전년8.1~동시점,생판재)'!$D$4:$D$5000,종합!$AC$69)</f>
        <v>21</v>
      </c>
      <c r="AH88" s="430"/>
      <c r="AI88" s="430">
        <f>SUMIFS('전년비교BACK(전년8.1~동시점,생판재)'!$AG$4:$AG$5000,'전년비교BACK(전년8.1~동시점,생판재)'!$H$4:$H$5000,종합!AF88,'전년비교BACK(전년8.1~동시점,생판재)'!$C$4:$C$5000,2025,'전년비교BACK(전년8.1~동시점,생판재)'!$D$4:$D$5000,종합!$AC$69)</f>
        <v>50391</v>
      </c>
      <c r="AJ88" s="429">
        <f>COUNTIFS('전년비교BACK(전년8.1~동시점,생판재)'!$H$4:$H$5000,종합!AF88,'전년비교BACK(전년8.1~동시점,생판재)'!$C$4:$C$5000,2025,'전년비교BACK(전년8.1~동시점,생판재)'!$D$4:$D$5000,종합!$AC$69,'전년비교BACK(전년8.1~동시점,생판재)'!$AP$4:$AP$5000,"&gt;0")</f>
        <v>8</v>
      </c>
      <c r="AK88" s="430"/>
      <c r="AL88" s="431">
        <f>SUMIFS('전년비교BACK(전년8.1~동시점,생판재)'!$AP$4:$AP$5000,'전년비교BACK(전년8.1~동시점,생판재)'!$H$4:$H$5000,종합!AF88,'전년비교BACK(전년8.1~동시점,생판재)'!$C$4:$C$5000,2025,'전년비교BACK(전년8.1~동시점,생판재)'!$D$4:$D$5000,종합!$AC$69)</f>
        <v>19295</v>
      </c>
      <c r="AM88" s="436">
        <f t="shared" si="300"/>
        <v>0.38290567760115896</v>
      </c>
      <c r="AN88" s="432">
        <f>SUMIFS('전년비교BACK(전년8.1~동시점,생판재)'!$AI$4:$AI$5000,'전년비교BACK(전년8.1~동시점,생판재)'!$H$4:$H$5000,종합!AF88,'전년비교BACK(전년8.1~동시점,생판재)'!$C$4:$C$5000,2025,'전년비교BACK(전년8.1~동시점,생판재)'!$D$4:$D$5000,종합!$AC$69)</f>
        <v>647112400</v>
      </c>
      <c r="AO88" s="432">
        <f>SUMIFS('전년비교BACK(전년8.1~동시점,생판재)'!$AR$4:$AR$5000,'전년비교BACK(전년8.1~동시점,생판재)'!$H$4:$H$5000,종합!AF88,'전년비교BACK(전년8.1~동시점,생판재)'!$C$4:$C$5000,2025,'전년비교BACK(전년8.1~동시점,생판재)'!$D$4:$D$5000,종합!$AC$69)</f>
        <v>195557400</v>
      </c>
      <c r="AP88" s="436">
        <f t="shared" si="301"/>
        <v>9.0026957622537818E-2</v>
      </c>
      <c r="AQ88" s="432">
        <f>SUMIFS('전년비교BACK(전년8.1~동시점,생판재)'!$AQ$4:$AQ$5000,'전년비교BACK(전년8.1~동시점,생판재)'!$H$4:$H$5000,종합!AF88,'전년비교BACK(전년8.1~동시점,생판재)'!$C$4:$C$5000,2025,'전년비교BACK(전년8.1~동시점,생판재)'!$D$4:$D$5000,종합!$AC$69)</f>
        <v>1106706000</v>
      </c>
      <c r="AR88" s="437">
        <f t="shared" si="302"/>
        <v>0.11815564174916805</v>
      </c>
      <c r="AS88" s="438">
        <f t="shared" si="307"/>
        <v>5.1447624259494331</v>
      </c>
      <c r="AT88" s="433">
        <f>SUMIFS('전년비교BACK(전년8.1~동시점,생판재)'!$BG$4:$BG$5000,'전년비교BACK(전년8.1~동시점,생판재)'!$H$4:$H$5000,종합!AF88,'전년비교BACK(전년8.1~동시점,생판재)'!$C$4:$C$5000,2025,'전년비교BACK(전년8.1~동시점,생판재)'!$D$4:$D$5000,종합!$AC$69)</f>
        <v>1975</v>
      </c>
      <c r="AU88" s="437">
        <f t="shared" si="308"/>
        <v>0.10235812386628661</v>
      </c>
      <c r="AV88" s="434">
        <f>SUMIFS('전년비교BACK(전년8.1~동시점,생판재)'!$BH$4:$BH$5000,'전년비교BACK(전년8.1~동시점,생판재)'!$H$4:$H$5000,종합!AF88,'전년비교BACK(전년8.1~동시점,생판재)'!$C$4:$C$5000,2025,'전년비교BACK(전년8.1~동시점,생판재)'!$D$4:$D$5000,종합!$AC$69)</f>
        <v>109200000</v>
      </c>
      <c r="AW88" s="434">
        <f>SUMIFS('전년비교BACK(전년8.1~동시점,생판재)'!$BI$4:$BI$5000,'전년비교BACK(전년8.1~동시점,생판재)'!$H$4:$H$5000,종합!AF88,'전년비교BACK(전년8.1~동시점,생판재)'!$C$4:$C$5000,2025,'전년비교BACK(전년8.1~동시점,생판재)'!$D$4:$D$5000,종합!$AC$69)</f>
        <v>61237063</v>
      </c>
      <c r="AX88" s="434">
        <f>SUMIFS('전년비교BACK(전년8.1~동시점,생판재)'!$BJ$4:$BJ$5000,'전년비교BACK(전년8.1~동시점,생판재)'!$H$4:$H$5000,종합!AF88,'전년비교BACK(전년8.1~동시점,생판재)'!$C$4:$C$5000,2025,'전년비교BACK(전년8.1~동시점,생판재)'!$D$4:$D$5000,종합!$AC$69)</f>
        <v>17737800</v>
      </c>
      <c r="AY88" s="437">
        <f t="shared" si="309"/>
        <v>0.4392210347985348</v>
      </c>
      <c r="AZ88" s="433">
        <f>SUMIFS('전년비교BACK(전년8.1~동시점,생판재)'!$BC$4:$BC$5000,'전년비교BACK(전년8.1~동시점,생판재)'!$H$4:$H$5000,종합!AF88,'전년비교BACK(전년8.1~동시점,생판재)'!$C$4:$C$5000,2025,'전년비교BACK(전년8.1~동시점,생판재)'!$D$4:$D$5000,종합!$AC$69)</f>
        <v>561</v>
      </c>
      <c r="BA88" s="435">
        <f>SUMIFS('전년비교BACK(전년8.1~동시점,생판재)'!$BE$4:$BE$5000,'전년비교BACK(전년8.1~동시점,생판재)'!$H$4:$H$5000,종합!AF88,'전년비교BACK(전년8.1~동시점,생판재)'!$C$4:$C$5000,2025,'전년비교BACK(전년8.1~동시점,생판재)'!$D$4:$D$5000,종합!$AC$69)</f>
        <v>18824825</v>
      </c>
      <c r="BB88" s="16"/>
      <c r="BC88" s="16"/>
    </row>
    <row r="89" spans="1:55" x14ac:dyDescent="0.3">
      <c r="A89" s="7" t="s">
        <v>3003</v>
      </c>
      <c r="B89" s="18"/>
      <c r="C89" s="443"/>
      <c r="D89" s="137" t="s">
        <v>3059</v>
      </c>
      <c r="E89" s="138" t="s">
        <v>3068</v>
      </c>
      <c r="F89" s="139" t="s">
        <v>2964</v>
      </c>
      <c r="G89" s="429">
        <f>SUMIFS('주간판매-26FW(CO)'!$P$4:$P$5000,'주간판매-26FW(CO)'!$I$4:$I$5000,종합!$F89,'주간판매-26FW(CO)'!$E$4:$E$5000,종합!$C$69)</f>
        <v>6</v>
      </c>
      <c r="H89" s="430">
        <f>COUNTIFS('주간판매-26FW(CO)'!$I$4:$I$5000,종합!$F89,'주간판매-26FW(CO)'!$E$4:$E$5000,종합!$A89)</f>
        <v>16</v>
      </c>
      <c r="I89" s="430">
        <f>SUMIFS('주간판매-26FW(CO)'!$R$4:$R$5000,'주간판매-26FW(CO)'!$I$4:$I$5000,종합!$F89,'주간판매-26FW(CO)'!$E$4:$E$5000,종합!$A89)</f>
        <v>11800</v>
      </c>
      <c r="J89" s="429">
        <f>SUMIFS('주간판매-26FW(CO)'!$P$4:$P$5000,'주간판매-26FW(CO)'!$I$4:$I$5000,종합!$F89,'주간판매-26FW(CO)'!$V$4:$V$5000,"&gt;0",'주간판매-26FW(CO)'!$E$4:$E$5000,종합!$A89)</f>
        <v>2</v>
      </c>
      <c r="K89" s="430">
        <f>COUNTIFS('주간판매-26FW(CO)'!$I$4:$I$5000,종합!$F89,'주간판매-26FW(CO)'!$V$4:$V$5000,"&gt;0",'주간판매-26FW(CO)'!$E$4:$E$5000,종합!$A89)</f>
        <v>4</v>
      </c>
      <c r="L89" s="431">
        <f>SUMIFS('주간판매-26FW(CO)'!$V$4:$V$5000,'주간판매-26FW(CO)'!$I$4:$I$5000,종합!$F89,'주간판매-26FW(CO)'!$E$4:$E$5000,종합!$A89)</f>
        <v>1690</v>
      </c>
      <c r="M89" s="436">
        <f t="shared" si="338"/>
        <v>0.14322033898305084</v>
      </c>
      <c r="N89" s="432">
        <f>SUMIFS('생판재-26FW(ST)'!$AI$4:$AI$5000,'생판재-26FW(ST)'!$H$4:$H$5000,종합!$F89,'생판재-26FW(ST)'!$D$4:$D$5000,종합!$A89)</f>
        <v>194890400</v>
      </c>
      <c r="O89" s="432">
        <f>SUMIFS('생판재-26FW(ST)'!$AR$4:$AR$5000,'생판재-26FW(ST)'!$H$4:$H$5000,종합!$F89,'생판재-26FW(ST)'!$D$4:$D$5000,종합!$A89)</f>
        <v>35334300</v>
      </c>
      <c r="P89" s="436">
        <f t="shared" si="298"/>
        <v>1.6882624727322409E-2</v>
      </c>
      <c r="Q89" s="432">
        <f>SUMIFS('생판재-26FW(ST)'!$AQ$4:$AQ$5000,'생판재-26FW(ST)'!$H$4:$H$5000,종합!$F89,'생판재-26FW(ST)'!$D$4:$D$5000,종합!$A89)</f>
        <v>122376000</v>
      </c>
      <c r="R89" s="437">
        <f t="shared" si="299"/>
        <v>1.3939285694759076E-2</v>
      </c>
      <c r="S89" s="438">
        <f t="shared" si="314"/>
        <v>3.1485244957706557</v>
      </c>
      <c r="T89" s="433">
        <f>SUMIFS('생판재-26FW(ST)'!$BG$4:$BG$5000,'생판재-26FW(ST)'!$H$4:$H$5000,종합!$F89,'생판재-26FW(ST)'!$D$4:$D$5000,종합!$A89)</f>
        <v>8</v>
      </c>
      <c r="U89" s="437">
        <f t="shared" si="316"/>
        <v>4.7337278106508876E-3</v>
      </c>
      <c r="V89" s="434">
        <f>SUMIFS('생판재-26FW(ST)'!$BH$4:$BH$5000,'생판재-26FW(ST)'!$H$4:$H$5000,종합!$F89,'생판재-26FW(ST)'!$D$4:$D$5000,종합!$A89)</f>
        <v>552000</v>
      </c>
      <c r="W89" s="434">
        <f>SUMIFS('생판재-26FW(ST)'!$BI$4:$BI$5000,'생판재-26FW(ST)'!$H$4:$H$5000,종합!$F89,'생판재-26FW(ST)'!$D$4:$D$5000,종합!$A89)</f>
        <v>434200</v>
      </c>
      <c r="X89" s="434">
        <f>SUMIFS('생판재-26FW(ST)'!$BJ$4:$BJ$5000,'생판재-26FW(ST)'!$H$4:$H$5000,종합!$F89,'생판재-26FW(ST)'!$D$4:$D$5000,종합!$A89)</f>
        <v>156800</v>
      </c>
      <c r="Y89" s="437">
        <f t="shared" si="319"/>
        <v>0.21340579710144925</v>
      </c>
      <c r="Z89" s="433">
        <f>SUMIFS('생판재-26FW(ST)'!$BC$4:$BC$5000,'생판재-26FW(ST)'!$H$4:$H$5000,종합!$F89,'생판재-26FW(ST)'!$D$4:$D$5000,종합!$A89)</f>
        <v>3</v>
      </c>
      <c r="AA89" s="435">
        <f>SUMIFS('생판재-26FW(ST)'!$BE$4:$BE$5000,'생판재-26FW(ST)'!$H$4:$H$5000,종합!$F89,'생판재-26FW(ST)'!$D$4:$D$5000,종합!$A89)</f>
        <v>159600</v>
      </c>
      <c r="AB89" s="16"/>
      <c r="AC89" s="443"/>
      <c r="AD89" s="137" t="s">
        <v>3059</v>
      </c>
      <c r="AE89" s="138" t="s">
        <v>3068</v>
      </c>
      <c r="AF89" s="139" t="s">
        <v>2964</v>
      </c>
      <c r="AG89" s="429">
        <f>COUNTIFS('전년비교BACK(전년8.1~동시점,생판재)'!$H$4:$H$5000,종합!AF89,'전년비교BACK(전년8.1~동시점,생판재)'!$C$4:$C$5000,2025,'전년비교BACK(전년8.1~동시점,생판재)'!$D$4:$D$5000,종합!$AC$69)</f>
        <v>4</v>
      </c>
      <c r="AH89" s="430"/>
      <c r="AI89" s="430">
        <f>SUMIFS('전년비교BACK(전년8.1~동시점,생판재)'!$AG$4:$AG$5000,'전년비교BACK(전년8.1~동시점,생판재)'!$H$4:$H$5000,종합!AF89,'전년비교BACK(전년8.1~동시점,생판재)'!$C$4:$C$5000,2025,'전년비교BACK(전년8.1~동시점,생판재)'!$D$4:$D$5000,종합!$AC$69)</f>
        <v>5585</v>
      </c>
      <c r="AJ89" s="429">
        <f>COUNTIFS('전년비교BACK(전년8.1~동시점,생판재)'!$H$4:$H$5000,종합!AF89,'전년비교BACK(전년8.1~동시점,생판재)'!$C$4:$C$5000,2025,'전년비교BACK(전년8.1~동시점,생판재)'!$D$4:$D$5000,종합!$AC$69,'전년비교BACK(전년8.1~동시점,생판재)'!$AP$4:$AP$5000,"&gt;0")</f>
        <v>1</v>
      </c>
      <c r="AK89" s="430"/>
      <c r="AL89" s="431">
        <f>SUMIFS('전년비교BACK(전년8.1~동시점,생판재)'!$AP$4:$AP$5000,'전년비교BACK(전년8.1~동시점,생판재)'!$H$4:$H$5000,종합!AF89,'전년비교BACK(전년8.1~동시점,생판재)'!$C$4:$C$5000,2025,'전년비교BACK(전년8.1~동시점,생판재)'!$D$4:$D$5000,종합!$AC$69)</f>
        <v>1894</v>
      </c>
      <c r="AM89" s="436">
        <f t="shared" si="300"/>
        <v>0.33912264995523722</v>
      </c>
      <c r="AN89" s="432">
        <f>SUMIFS('전년비교BACK(전년8.1~동시점,생판재)'!$AI$4:$AI$5000,'전년비교BACK(전년8.1~동시점,생판재)'!$H$4:$H$5000,종합!AF89,'전년비교BACK(전년8.1~동시점,생판재)'!$C$4:$C$5000,2025,'전년비교BACK(전년8.1~동시점,생판재)'!$D$4:$D$5000,종합!$AC$69)</f>
        <v>94461000</v>
      </c>
      <c r="AO89" s="432">
        <f>SUMIFS('전년비교BACK(전년8.1~동시점,생판재)'!$AR$4:$AR$5000,'전년비교BACK(전년8.1~동시점,생판재)'!$H$4:$H$5000,종합!AF89,'전년비교BACK(전년8.1~동시점,생판재)'!$C$4:$C$5000,2025,'전년비교BACK(전년8.1~동시점,생판재)'!$D$4:$D$5000,종합!$AC$69)</f>
        <v>31440400</v>
      </c>
      <c r="AP89" s="436">
        <f t="shared" si="301"/>
        <v>1.447392713564221E-2</v>
      </c>
      <c r="AQ89" s="432">
        <f>SUMIFS('전년비교BACK(전년8.1~동시점,생판재)'!$AQ$4:$AQ$5000,'전년비교BACK(전년8.1~동시점,생판재)'!$H$4:$H$5000,종합!AF89,'전년비교BACK(전년8.1~동시점,생판재)'!$C$4:$C$5000,2025,'전년비교BACK(전년8.1~동시점,생판재)'!$D$4:$D$5000,종합!$AC$69)</f>
        <v>117428000</v>
      </c>
      <c r="AR89" s="437">
        <f t="shared" si="302"/>
        <v>1.2537006846733735E-2</v>
      </c>
      <c r="AS89" s="438">
        <f t="shared" si="307"/>
        <v>3.3953997809419492</v>
      </c>
      <c r="AT89" s="433">
        <f>SUMIFS('전년비교BACK(전년8.1~동시점,생판재)'!$BG$4:$BG$5000,'전년비교BACK(전년8.1~동시점,생판재)'!$H$4:$H$5000,종합!AF89,'전년비교BACK(전년8.1~동시점,생판재)'!$C$4:$C$5000,2025,'전년비교BACK(전년8.1~동시점,생판재)'!$D$4:$D$5000,종합!$AC$69)</f>
        <v>0</v>
      </c>
      <c r="AU89" s="437">
        <f t="shared" si="308"/>
        <v>0</v>
      </c>
      <c r="AV89" s="434">
        <f>SUMIFS('전년비교BACK(전년8.1~동시점,생판재)'!$BH$4:$BH$5000,'전년비교BACK(전년8.1~동시점,생판재)'!$H$4:$H$5000,종합!AF89,'전년비교BACK(전년8.1~동시점,생판재)'!$C$4:$C$5000,2025,'전년비교BACK(전년8.1~동시점,생판재)'!$D$4:$D$5000,종합!$AC$69)</f>
        <v>0</v>
      </c>
      <c r="AW89" s="434">
        <f>SUMIFS('전년비교BACK(전년8.1~동시점,생판재)'!$BI$4:$BI$5000,'전년비교BACK(전년8.1~동시점,생판재)'!$H$4:$H$5000,종합!AF89,'전년비교BACK(전년8.1~동시점,생판재)'!$C$4:$C$5000,2025,'전년비교BACK(전년8.1~동시점,생판재)'!$D$4:$D$5000,종합!$AC$69)</f>
        <v>0</v>
      </c>
      <c r="AX89" s="434">
        <f>SUMIFS('전년비교BACK(전년8.1~동시점,생판재)'!$BJ$4:$BJ$5000,'전년비교BACK(전년8.1~동시점,생판재)'!$H$4:$H$5000,종합!AF89,'전년비교BACK(전년8.1~동시점,생판재)'!$C$4:$C$5000,2025,'전년비교BACK(전년8.1~동시점,생판재)'!$D$4:$D$5000,종합!$AC$69)</f>
        <v>0</v>
      </c>
      <c r="AY89" s="437" t="str">
        <f t="shared" si="309"/>
        <v/>
      </c>
      <c r="AZ89" s="433">
        <f>SUMIFS('전년비교BACK(전년8.1~동시점,생판재)'!$BC$4:$BC$5000,'전년비교BACK(전년8.1~동시점,생판재)'!$H$4:$H$5000,종합!AF89,'전년비교BACK(전년8.1~동시점,생판재)'!$C$4:$C$5000,2025,'전년비교BACK(전년8.1~동시점,생판재)'!$D$4:$D$5000,종합!$AC$69)</f>
        <v>0</v>
      </c>
      <c r="BA89" s="435">
        <f>SUMIFS('전년비교BACK(전년8.1~동시점,생판재)'!$BE$4:$BE$5000,'전년비교BACK(전년8.1~동시점,생판재)'!$H$4:$H$5000,종합!AF89,'전년비교BACK(전년8.1~동시점,생판재)'!$C$4:$C$5000,2025,'전년비교BACK(전년8.1~동시점,생판재)'!$D$4:$D$5000,종합!$AC$69)</f>
        <v>0</v>
      </c>
      <c r="BB89" s="16"/>
      <c r="BC89" s="16"/>
    </row>
    <row r="90" spans="1:55" x14ac:dyDescent="0.3">
      <c r="A90" s="7" t="s">
        <v>3003</v>
      </c>
      <c r="B90" s="18"/>
      <c r="C90" s="443"/>
      <c r="D90" s="137" t="s">
        <v>3059</v>
      </c>
      <c r="E90" s="138" t="s">
        <v>3069</v>
      </c>
      <c r="F90" s="139" t="s">
        <v>2965</v>
      </c>
      <c r="G90" s="429">
        <f>SUMIFS('주간판매-26FW(CO)'!$P$4:$P$5000,'주간판매-26FW(CO)'!$I$4:$I$5000,종합!$F90,'주간판매-26FW(CO)'!$E$4:$E$5000,종합!$C$69)</f>
        <v>17</v>
      </c>
      <c r="H90" s="430">
        <f>COUNTIFS('주간판매-26FW(CO)'!$I$4:$I$5000,종합!$F90,'주간판매-26FW(CO)'!$E$4:$E$5000,종합!$A90)</f>
        <v>54</v>
      </c>
      <c r="I90" s="430">
        <f>SUMIFS('주간판매-26FW(CO)'!$R$4:$R$5000,'주간판매-26FW(CO)'!$I$4:$I$5000,종합!$F90,'주간판매-26FW(CO)'!$E$4:$E$5000,종합!$A90)</f>
        <v>46602</v>
      </c>
      <c r="J90" s="429">
        <f>SUMIFS('주간판매-26FW(CO)'!$P$4:$P$5000,'주간판매-26FW(CO)'!$I$4:$I$5000,종합!$F90,'주간판매-26FW(CO)'!$V$4:$V$5000,"&gt;0",'주간판매-26FW(CO)'!$E$4:$E$5000,종합!$A90)</f>
        <v>10</v>
      </c>
      <c r="K90" s="430">
        <f>COUNTIFS('주간판매-26FW(CO)'!$I$4:$I$5000,종합!$F90,'주간판매-26FW(CO)'!$V$4:$V$5000,"&gt;0",'주간판매-26FW(CO)'!$E$4:$E$5000,종합!$A90)</f>
        <v>33</v>
      </c>
      <c r="L90" s="431">
        <f>SUMIFS('주간판매-26FW(CO)'!$V$4:$V$5000,'주간판매-26FW(CO)'!$I$4:$I$5000,종합!$F90,'주간판매-26FW(CO)'!$E$4:$E$5000,종합!$A90)</f>
        <v>35513</v>
      </c>
      <c r="M90" s="436">
        <f t="shared" si="338"/>
        <v>0.76204883910561783</v>
      </c>
      <c r="N90" s="432">
        <f>SUMIFS('생판재-26FW(ST)'!$AI$4:$AI$5000,'생판재-26FW(ST)'!$H$4:$H$5000,종합!$F90,'생판재-26FW(ST)'!$D$4:$D$5000,종합!$A90)</f>
        <v>446762000</v>
      </c>
      <c r="O90" s="432">
        <f>SUMIFS('생판재-26FW(ST)'!$AR$4:$AR$5000,'생판재-26FW(ST)'!$H$4:$H$5000,종합!$F90,'생판재-26FW(ST)'!$D$4:$D$5000,종합!$A90)</f>
        <v>325677920</v>
      </c>
      <c r="P90" s="436">
        <f t="shared" si="298"/>
        <v>0.1556079533296239</v>
      </c>
      <c r="Q90" s="432">
        <f>SUMIFS('생판재-26FW(ST)'!$AQ$4:$AQ$5000,'생판재-26FW(ST)'!$H$4:$H$5000,종합!$F90,'생판재-26FW(ST)'!$D$4:$D$5000,종합!$A90)</f>
        <v>1784356000</v>
      </c>
      <c r="R90" s="437">
        <f t="shared" si="299"/>
        <v>0.20324776153132582</v>
      </c>
      <c r="S90" s="438">
        <f t="shared" si="314"/>
        <v>4.9808160718473582</v>
      </c>
      <c r="T90" s="433">
        <f>SUMIFS('생판재-26FW(ST)'!$BG$4:$BG$5000,'생판재-26FW(ST)'!$H$4:$H$5000,종합!$F90,'생판재-26FW(ST)'!$D$4:$D$5000,종합!$A90)</f>
        <v>1699</v>
      </c>
      <c r="U90" s="437">
        <f t="shared" si="316"/>
        <v>4.7841635457438123E-2</v>
      </c>
      <c r="V90" s="434">
        <f>SUMIFS('생판재-26FW(ST)'!$BH$4:$BH$5000,'생판재-26FW(ST)'!$H$4:$H$5000,종합!$F90,'생판재-26FW(ST)'!$D$4:$D$5000,종합!$A90)</f>
        <v>91631000</v>
      </c>
      <c r="W90" s="434">
        <f>SUMIFS('생판재-26FW(ST)'!$BI$4:$BI$5000,'생판재-26FW(ST)'!$H$4:$H$5000,종합!$F90,'생판재-26FW(ST)'!$D$4:$D$5000,종합!$A90)</f>
        <v>64252143</v>
      </c>
      <c r="X90" s="434">
        <f>SUMIFS('생판재-26FW(ST)'!$BJ$4:$BJ$5000,'생판재-26FW(ST)'!$H$4:$H$5000,종합!$F90,'생판재-26FW(ST)'!$D$4:$D$5000,종합!$A90)</f>
        <v>16661100</v>
      </c>
      <c r="Y90" s="437">
        <f t="shared" si="319"/>
        <v>0.29879469830079342</v>
      </c>
      <c r="Z90" s="433">
        <f>SUMIFS('생판재-26FW(ST)'!$BC$4:$BC$5000,'생판재-26FW(ST)'!$H$4:$H$5000,종합!$F90,'생판재-26FW(ST)'!$D$4:$D$5000,종합!$A90)</f>
        <v>1038</v>
      </c>
      <c r="AA90" s="435">
        <f>SUMIFS('생판재-26FW(ST)'!$BE$4:$BE$5000,'생판재-26FW(ST)'!$H$4:$H$5000,종합!$F90,'생판재-26FW(ST)'!$D$4:$D$5000,종합!$A90)</f>
        <v>39757823</v>
      </c>
      <c r="AB90" s="16"/>
      <c r="AC90" s="443"/>
      <c r="AD90" s="137" t="s">
        <v>3059</v>
      </c>
      <c r="AE90" s="138" t="s">
        <v>3069</v>
      </c>
      <c r="AF90" s="139" t="s">
        <v>2965</v>
      </c>
      <c r="AG90" s="429">
        <f>COUNTIFS('전년비교BACK(전년8.1~동시점,생판재)'!$H$4:$H$5000,종합!AF90,'전년비교BACK(전년8.1~동시점,생판재)'!$C$4:$C$5000,2025,'전년비교BACK(전년8.1~동시점,생판재)'!$D$4:$D$5000,종합!$AC$69)</f>
        <v>17</v>
      </c>
      <c r="AH90" s="430"/>
      <c r="AI90" s="430">
        <f>SUMIFS('전년비교BACK(전년8.1~동시점,생판재)'!$AG$4:$AG$5000,'전년비교BACK(전년8.1~동시점,생판재)'!$H$4:$H$5000,종합!AF90,'전년비교BACK(전년8.1~동시점,생판재)'!$C$4:$C$5000,2025,'전년비교BACK(전년8.1~동시점,생판재)'!$D$4:$D$5000,종합!$AC$69)</f>
        <v>71576</v>
      </c>
      <c r="AJ90" s="429">
        <f>COUNTIFS('전년비교BACK(전년8.1~동시점,생판재)'!$H$4:$H$5000,종합!AF90,'전년비교BACK(전년8.1~동시점,생판재)'!$C$4:$C$5000,2025,'전년비교BACK(전년8.1~동시점,생판재)'!$D$4:$D$5000,종합!$AC$69,'전년비교BACK(전년8.1~동시점,생판재)'!$AP$4:$AP$5000,"&gt;0")</f>
        <v>12</v>
      </c>
      <c r="AK90" s="430"/>
      <c r="AL90" s="431">
        <f>SUMIFS('전년비교BACK(전년8.1~동시점,생판재)'!$AP$4:$AP$5000,'전년비교BACK(전년8.1~동시점,생판재)'!$H$4:$H$5000,종합!AF90,'전년비교BACK(전년8.1~동시점,생판재)'!$C$4:$C$5000,2025,'전년비교BACK(전년8.1~동시점,생판재)'!$D$4:$D$5000,종합!$AC$69)</f>
        <v>23252</v>
      </c>
      <c r="AM90" s="436">
        <f t="shared" si="300"/>
        <v>0.32485749413211135</v>
      </c>
      <c r="AN90" s="432">
        <f>SUMIFS('전년비교BACK(전년8.1~동시점,생판재)'!$AI$4:$AI$5000,'전년비교BACK(전년8.1~동시점,생판재)'!$H$4:$H$5000,종합!AF90,'전년비교BACK(전년8.1~동시점,생판재)'!$C$4:$C$5000,2025,'전년비교BACK(전년8.1~동시점,생판재)'!$D$4:$D$5000,종합!$AC$69)</f>
        <v>634585000</v>
      </c>
      <c r="AO90" s="432">
        <f>SUMIFS('전년비교BACK(전년8.1~동시점,생판재)'!$AR$4:$AR$5000,'전년비교BACK(전년8.1~동시점,생판재)'!$H$4:$H$5000,종합!AF90,'전년비교BACK(전년8.1~동시점,생판재)'!$C$4:$C$5000,2025,'전년비교BACK(전년8.1~동시점,생판재)'!$D$4:$D$5000,종합!$AC$69)</f>
        <v>239554700</v>
      </c>
      <c r="AP90" s="436">
        <f t="shared" si="301"/>
        <v>0.11028158906377238</v>
      </c>
      <c r="AQ90" s="432">
        <f>SUMIFS('전년비교BACK(전년8.1~동시점,생판재)'!$AQ$4:$AQ$5000,'전년비교BACK(전년8.1~동시점,생판재)'!$H$4:$H$5000,종합!AF90,'전년비교BACK(전년8.1~동시점,생판재)'!$C$4:$C$5000,2025,'전년비교BACK(전년8.1~동시점,생판재)'!$D$4:$D$5000,종합!$AC$69)</f>
        <v>1038089000</v>
      </c>
      <c r="AR90" s="437">
        <f t="shared" si="302"/>
        <v>0.11082986085532391</v>
      </c>
      <c r="AS90" s="438">
        <f t="shared" si="307"/>
        <v>3.9394646514022589</v>
      </c>
      <c r="AT90" s="433">
        <f>SUMIFS('전년비교BACK(전년8.1~동시점,생판재)'!$BG$4:$BG$5000,'전년비교BACK(전년8.1~동시점,생판재)'!$H$4:$H$5000,종합!AF90,'전년비교BACK(전년8.1~동시점,생판재)'!$C$4:$C$5000,2025,'전년비교BACK(전년8.1~동시점,생판재)'!$D$4:$D$5000,종합!$AC$69)</f>
        <v>5790</v>
      </c>
      <c r="AU90" s="437">
        <f t="shared" si="308"/>
        <v>0.24901083777739549</v>
      </c>
      <c r="AV90" s="434">
        <f>SUMIFS('전년비교BACK(전년8.1~동시점,생판재)'!$BH$4:$BH$5000,'전년비교BACK(전년8.1~동시점,생판재)'!$H$4:$H$5000,종합!AF90,'전년비교BACK(전년8.1~동시점,생판재)'!$C$4:$C$5000,2025,'전년비교BACK(전년8.1~동시점,생판재)'!$D$4:$D$5000,종합!$AC$69)</f>
        <v>225477000</v>
      </c>
      <c r="AW90" s="434">
        <f>SUMIFS('전년비교BACK(전년8.1~동시점,생판재)'!$BI$4:$BI$5000,'전년비교BACK(전년8.1~동시점,생판재)'!$H$4:$H$5000,종합!AF90,'전년비교BACK(전년8.1~동시점,생판재)'!$C$4:$C$5000,2025,'전년비교BACK(전년8.1~동시점,생판재)'!$D$4:$D$5000,종합!$AC$69)</f>
        <v>141522548</v>
      </c>
      <c r="AX90" s="434">
        <f>SUMIFS('전년비교BACK(전년8.1~동시점,생판재)'!$BJ$4:$BJ$5000,'전년비교BACK(전년8.1~동시점,생판재)'!$H$4:$H$5000,종합!AF90,'전년비교BACK(전년8.1~동시점,생판재)'!$C$4:$C$5000,2025,'전년비교BACK(전년8.1~동시점,생판재)'!$D$4:$D$5000,종합!$AC$69)</f>
        <v>49782600</v>
      </c>
      <c r="AY90" s="437">
        <f t="shared" si="309"/>
        <v>0.3723415337262781</v>
      </c>
      <c r="AZ90" s="433">
        <f>SUMIFS('전년비교BACK(전년8.1~동시점,생판재)'!$BC$4:$BC$5000,'전년비교BACK(전년8.1~동시점,생판재)'!$H$4:$H$5000,종합!AF90,'전년비교BACK(전년8.1~동시점,생판재)'!$C$4:$C$5000,2025,'전년비교BACK(전년8.1~동시점,생판재)'!$D$4:$D$5000,종합!$AC$69)</f>
        <v>2397</v>
      </c>
      <c r="BA90" s="435">
        <f>SUMIFS('전년비교BACK(전년8.1~동시점,생판재)'!$BE$4:$BE$5000,'전년비교BACK(전년8.1~동시점,생판재)'!$H$4:$H$5000,종합!AF90,'전년비교BACK(전년8.1~동시점,생판재)'!$C$4:$C$5000,2025,'전년비교BACK(전년8.1~동시점,생판재)'!$D$4:$D$5000,종합!$AC$69)</f>
        <v>55851578</v>
      </c>
      <c r="BB90" s="16"/>
      <c r="BC90" s="16"/>
    </row>
    <row r="91" spans="1:55" x14ac:dyDescent="0.3">
      <c r="A91" s="7"/>
      <c r="B91" s="18"/>
      <c r="C91" s="443"/>
      <c r="D91" s="137"/>
      <c r="E91" s="311"/>
      <c r="F91" s="139"/>
      <c r="G91" s="429"/>
      <c r="H91" s="430"/>
      <c r="I91" s="430"/>
      <c r="J91" s="429"/>
      <c r="K91" s="430"/>
      <c r="L91" s="431"/>
      <c r="M91" s="436"/>
      <c r="N91" s="432"/>
      <c r="O91" s="432"/>
      <c r="P91" s="436"/>
      <c r="Q91" s="432"/>
      <c r="R91" s="437"/>
      <c r="S91" s="438"/>
      <c r="T91" s="433"/>
      <c r="U91" s="437"/>
      <c r="V91" s="434"/>
      <c r="W91" s="434"/>
      <c r="X91" s="434"/>
      <c r="Y91" s="437"/>
      <c r="Z91" s="433"/>
      <c r="AA91" s="435"/>
      <c r="AB91" s="16"/>
      <c r="AC91" s="443"/>
      <c r="AD91" s="137"/>
      <c r="AE91" s="312"/>
      <c r="AF91" s="169" t="s">
        <v>4135</v>
      </c>
      <c r="AG91" s="429">
        <f>COUNTIFS('전년비교BACK(전년8.1~동시점,생판재)'!$H$4:$H$5000,종합!AF91,'전년비교BACK(전년8.1~동시점,생판재)'!$C$4:$C$5000,2025,'전년비교BACK(전년8.1~동시점,생판재)'!$D$4:$D$5000,종합!$AC$69)</f>
        <v>1</v>
      </c>
      <c r="AH91" s="430"/>
      <c r="AI91" s="430">
        <f>SUMIFS('전년비교BACK(전년8.1~동시점,생판재)'!$AG$4:$AG$5000,'전년비교BACK(전년8.1~동시점,생판재)'!$H$4:$H$5000,종합!AF91,'전년비교BACK(전년8.1~동시점,생판재)'!$C$4:$C$5000,2025,'전년비교BACK(전년8.1~동시점,생판재)'!$D$4:$D$5000,종합!$AC$69)</f>
        <v>1100</v>
      </c>
      <c r="AJ91" s="429">
        <f>COUNTIFS('전년비교BACK(전년8.1~동시점,생판재)'!$H$4:$H$5000,종합!AF91,'전년비교BACK(전년8.1~동시점,생판재)'!$C$4:$C$5000,2025,'전년비교BACK(전년8.1~동시점,생판재)'!$D$4:$D$5000,종합!$AC$69,'전년비교BACK(전년8.1~동시점,생판재)'!$AP$4:$AP$5000,"&gt;0")</f>
        <v>1</v>
      </c>
      <c r="AK91" s="430"/>
      <c r="AL91" s="431">
        <f>SUMIFS('전년비교BACK(전년8.1~동시점,생판재)'!$AP$4:$AP$5000,'전년비교BACK(전년8.1~동시점,생판재)'!$H$4:$H$5000,종합!AF91,'전년비교BACK(전년8.1~동시점,생판재)'!$C$4:$C$5000,2025,'전년비교BACK(전년8.1~동시점,생판재)'!$D$4:$D$5000,종합!$AC$69)</f>
        <v>1083</v>
      </c>
      <c r="AM91" s="436">
        <f t="shared" ref="AM91" si="339">IFERROR(AL91/AI91,"")</f>
        <v>0.9845454545454545</v>
      </c>
      <c r="AN91" s="432">
        <f>SUMIFS('전년비교BACK(전년8.1~동시점,생판재)'!$AI$4:$AI$5000,'전년비교BACK(전년8.1~동시점,생판재)'!$H$4:$H$5000,종합!AF91,'전년비교BACK(전년8.1~동시점,생판재)'!$C$4:$C$5000,2025,'전년비교BACK(전년8.1~동시점,생판재)'!$D$4:$D$5000,종합!$AC$69)</f>
        <v>20900000</v>
      </c>
      <c r="AO91" s="432">
        <f>SUMIFS('전년비교BACK(전년8.1~동시점,생판재)'!$AR$4:$AR$5000,'전년비교BACK(전년8.1~동시점,생판재)'!$H$4:$H$5000,종합!AF91,'전년비교BACK(전년8.1~동시점,생판재)'!$C$4:$C$5000,2025,'전년비교BACK(전년8.1~동시점,생판재)'!$D$4:$D$5000,종합!$AC$69)</f>
        <v>20577000</v>
      </c>
      <c r="AP91" s="436">
        <f t="shared" ref="AP91" si="340">AO91/AO$109</f>
        <v>9.472843814649615E-3</v>
      </c>
      <c r="AQ91" s="432">
        <f>SUMIFS('전년비교BACK(전년8.1~동시점,생판재)'!$AQ$4:$AQ$5000,'전년비교BACK(전년8.1~동시점,생판재)'!$H$4:$H$5000,종합!AF91,'전년비교BACK(전년8.1~동시점,생판재)'!$C$4:$C$5000,2025,'전년비교BACK(전년8.1~동시점,생판재)'!$D$4:$D$5000,종합!$AC$69)</f>
        <v>88806000</v>
      </c>
      <c r="AR91" s="437">
        <f t="shared" ref="AR91" si="341">AQ91/AQ$109</f>
        <v>9.4812261984453128E-3</v>
      </c>
      <c r="AS91" s="438">
        <f t="shared" ref="AS91" si="342">IFERROR(AQ91/AO91/1.1,"")</f>
        <v>3.9234449760765546</v>
      </c>
      <c r="AT91" s="433">
        <f>SUMIFS('전년비교BACK(전년8.1~동시점,생판재)'!$BG$4:$BG$5000,'전년비교BACK(전년8.1~동시점,생판재)'!$H$4:$H$5000,종합!AF91,'전년비교BACK(전년8.1~동시점,생판재)'!$C$4:$C$5000,2025,'전년비교BACK(전년8.1~동시점,생판재)'!$D$4:$D$5000,종합!$AC$69)</f>
        <v>67</v>
      </c>
      <c r="AU91" s="437">
        <f t="shared" ref="AU91" si="343">IFERROR(AT91/AL91,"")</f>
        <v>6.1865189289012003E-2</v>
      </c>
      <c r="AV91" s="434">
        <f>SUMIFS('전년비교BACK(전년8.1~동시점,생판재)'!$BH$4:$BH$5000,'전년비교BACK(전년8.1~동시점,생판재)'!$H$4:$H$5000,종합!AF91,'전년비교BACK(전년8.1~동시점,생판재)'!$C$4:$C$5000,2025,'전년비교BACK(전년8.1~동시점,생판재)'!$D$4:$D$5000,종합!$AC$69)</f>
        <v>5494000</v>
      </c>
      <c r="AW91" s="434">
        <f>SUMIFS('전년비교BACK(전년8.1~동시점,생판재)'!$BI$4:$BI$5000,'전년비교BACK(전년8.1~동시점,생판재)'!$H$4:$H$5000,종합!AF91,'전년비교BACK(전년8.1~동시점,생판재)'!$C$4:$C$5000,2025,'전년비교BACK(전년8.1~동시점,생판재)'!$D$4:$D$5000,종합!$AC$69)</f>
        <v>1103738</v>
      </c>
      <c r="AX91" s="434">
        <f>SUMIFS('전년비교BACK(전년8.1~동시점,생판재)'!$BJ$4:$BJ$5000,'전년비교BACK(전년8.1~동시점,생판재)'!$H$4:$H$5000,종합!AF91,'전년비교BACK(전년8.1~동시점,생판재)'!$C$4:$C$5000,2025,'전년비교BACK(전년8.1~동시점,생판재)'!$D$4:$D$5000,종합!$AC$69)</f>
        <v>1273000</v>
      </c>
      <c r="AY91" s="437">
        <f t="shared" ref="AY91" si="344">IFERROR(1-(AW91/AV91),"")</f>
        <v>0.79910120131052054</v>
      </c>
      <c r="AZ91" s="433">
        <f>SUMIFS('전년비교BACK(전년8.1~동시점,생판재)'!$BC$4:$BC$5000,'전년비교BACK(전년8.1~동시점,생판재)'!$H$4:$H$5000,종합!AF91,'전년비교BACK(전년8.1~동시점,생판재)'!$C$4:$C$5000,2025,'전년비교BACK(전년8.1~동시점,생판재)'!$D$4:$D$5000,종합!$AC$69)</f>
        <v>48</v>
      </c>
      <c r="BA91" s="435">
        <f>SUMIFS('전년비교BACK(전년8.1~동시점,생판재)'!$BE$4:$BE$5000,'전년비교BACK(전년8.1~동시점,생판재)'!$H$4:$H$5000,종합!AF91,'전년비교BACK(전년8.1~동시점,생판재)'!$C$4:$C$5000,2025,'전년비교BACK(전년8.1~동시점,생판재)'!$D$4:$D$5000,종합!$AC$69)</f>
        <v>499682</v>
      </c>
      <c r="BB91" s="16"/>
      <c r="BC91" s="16"/>
    </row>
    <row r="92" spans="1:55" ht="17.25" thickBot="1" x14ac:dyDescent="0.35">
      <c r="A92" s="7" t="s">
        <v>3003</v>
      </c>
      <c r="B92" s="18"/>
      <c r="C92" s="443"/>
      <c r="D92" s="137" t="s">
        <v>3059</v>
      </c>
      <c r="E92" s="363" t="s">
        <v>3070</v>
      </c>
      <c r="F92" s="364"/>
      <c r="G92" s="157">
        <f>SUM(G86:G90)</f>
        <v>38</v>
      </c>
      <c r="H92" s="158">
        <f t="shared" ref="H92:I92" si="345">SUM(H86:H90)</f>
        <v>104</v>
      </c>
      <c r="I92" s="158">
        <f t="shared" si="345"/>
        <v>75906</v>
      </c>
      <c r="J92" s="157">
        <f>SUM(J86:J90)</f>
        <v>20</v>
      </c>
      <c r="K92" s="158">
        <f>SUM(K86:K90)</f>
        <v>57</v>
      </c>
      <c r="L92" s="159">
        <f t="shared" ref="L92" si="346">SUM(L86:L90)</f>
        <v>50073</v>
      </c>
      <c r="M92" s="160">
        <f t="shared" si="297"/>
        <v>0.65967117223934868</v>
      </c>
      <c r="N92" s="161">
        <f t="shared" ref="N92:O92" si="347">SUM(N86:N90)</f>
        <v>938842400</v>
      </c>
      <c r="O92" s="162">
        <f t="shared" si="347"/>
        <v>568920520</v>
      </c>
      <c r="P92" s="160">
        <f t="shared" ref="P92:P98" si="348">O92/O$109</f>
        <v>0.27182855295939423</v>
      </c>
      <c r="Q92" s="167">
        <f>SUM(Q86:Q90)</f>
        <v>2730896000</v>
      </c>
      <c r="R92" s="160">
        <f t="shared" ref="R92:R98" si="349">Q92/Q$109</f>
        <v>0.31106376696962462</v>
      </c>
      <c r="S92" s="164">
        <f t="shared" si="314"/>
        <v>4.363760209023094</v>
      </c>
      <c r="T92" s="158">
        <f>SUM(T86:T90)</f>
        <v>2346</v>
      </c>
      <c r="U92" s="163">
        <f t="shared" si="316"/>
        <v>4.685159666886346E-2</v>
      </c>
      <c r="V92" s="165">
        <f>SUM(V86:V90)</f>
        <v>131139000</v>
      </c>
      <c r="W92" s="165">
        <f>SUM(W86:W90)</f>
        <v>95278412</v>
      </c>
      <c r="X92" s="165">
        <f>SUM(X86:X90)</f>
        <v>26956100</v>
      </c>
      <c r="Y92" s="163">
        <f t="shared" si="319"/>
        <v>0.2734547922433449</v>
      </c>
      <c r="Z92" s="158">
        <f>SUM(Z86:Z90)</f>
        <v>1429</v>
      </c>
      <c r="AA92" s="166">
        <f>SUM(AA86:AA90)</f>
        <v>58377937</v>
      </c>
      <c r="AB92" s="16"/>
      <c r="AC92" s="443"/>
      <c r="AD92" s="137" t="s">
        <v>3059</v>
      </c>
      <c r="AE92" s="367" t="s">
        <v>3070</v>
      </c>
      <c r="AF92" s="368"/>
      <c r="AG92" s="157">
        <f>SUM(AG86:AG91)</f>
        <v>50</v>
      </c>
      <c r="AH92" s="158">
        <f t="shared" ref="AH92" si="350">SUM(AH86:AH90)</f>
        <v>0</v>
      </c>
      <c r="AI92" s="158">
        <f>SUM(AI86:AI91)</f>
        <v>137252</v>
      </c>
      <c r="AJ92" s="157">
        <f>SUM(AJ86:AJ91)</f>
        <v>26</v>
      </c>
      <c r="AK92" s="158">
        <f>SUM(AK86:AK90)</f>
        <v>0</v>
      </c>
      <c r="AL92" s="159">
        <f>SUM(AL86:AL91)</f>
        <v>50433</v>
      </c>
      <c r="AM92" s="160">
        <f>IFERROR(AL92/AI92,"")</f>
        <v>0.36744819747617519</v>
      </c>
      <c r="AN92" s="161">
        <f>SUM(AN86:AN91)</f>
        <v>1575940900</v>
      </c>
      <c r="AO92" s="162">
        <f>SUM(AO86:AO91)</f>
        <v>585357400</v>
      </c>
      <c r="AP92" s="160">
        <f t="shared" ref="AP92:AP98" si="351">AO92/AO$109</f>
        <v>0.26947559051122033</v>
      </c>
      <c r="AQ92" s="167">
        <f>SUM(AQ86:AQ91)</f>
        <v>2834560000</v>
      </c>
      <c r="AR92" s="160">
        <f t="shared" ref="AR92:AR98" si="352">AQ92/AQ$109</f>
        <v>0.30262712579178369</v>
      </c>
      <c r="AS92" s="164">
        <f t="shared" si="307"/>
        <v>4.4022211511680336</v>
      </c>
      <c r="AT92" s="158">
        <f>SUM(AT86:AT91)</f>
        <v>8220</v>
      </c>
      <c r="AU92" s="163">
        <f t="shared" si="308"/>
        <v>0.16298851942180714</v>
      </c>
      <c r="AV92" s="165">
        <f>SUM(AV86:AV91)</f>
        <v>372453000</v>
      </c>
      <c r="AW92" s="165">
        <f>SUM(AW86:AW91)</f>
        <v>224298944</v>
      </c>
      <c r="AX92" s="165">
        <f>SUM(AX86:AX91)</f>
        <v>75947100</v>
      </c>
      <c r="AY92" s="163">
        <f t="shared" si="309"/>
        <v>0.39777919898618086</v>
      </c>
      <c r="AZ92" s="158">
        <f>SUM(AZ86:AZ91)</f>
        <v>3150</v>
      </c>
      <c r="BA92" s="166">
        <f>SUM(BA86:BA91)</f>
        <v>82096842</v>
      </c>
      <c r="BB92" s="16"/>
      <c r="BC92" s="16"/>
    </row>
    <row r="93" spans="1:55" ht="17.25" thickBot="1" x14ac:dyDescent="0.35">
      <c r="A93" s="7" t="s">
        <v>3003</v>
      </c>
      <c r="B93" s="18"/>
      <c r="C93" s="443"/>
      <c r="D93" s="140" t="s">
        <v>3071</v>
      </c>
      <c r="E93" s="141"/>
      <c r="F93" s="142"/>
      <c r="G93" s="143">
        <f t="shared" ref="G93:L93" si="353">+G92+G85</f>
        <v>77</v>
      </c>
      <c r="H93" s="144">
        <f t="shared" si="353"/>
        <v>207</v>
      </c>
      <c r="I93" s="144">
        <f t="shared" si="353"/>
        <v>139621</v>
      </c>
      <c r="J93" s="143">
        <f t="shared" si="353"/>
        <v>31</v>
      </c>
      <c r="K93" s="145">
        <f t="shared" si="353"/>
        <v>88</v>
      </c>
      <c r="L93" s="146">
        <f t="shared" si="353"/>
        <v>74088</v>
      </c>
      <c r="M93" s="147">
        <f t="shared" si="297"/>
        <v>0.53063650883463087</v>
      </c>
      <c r="N93" s="148">
        <f>+N92+N85</f>
        <v>1906122400</v>
      </c>
      <c r="O93" s="149">
        <f>+O92+O85</f>
        <v>1028832620</v>
      </c>
      <c r="P93" s="147">
        <f t="shared" si="348"/>
        <v>0.49157320311108194</v>
      </c>
      <c r="Q93" s="150">
        <f>+Q92+Q85</f>
        <v>4574966000</v>
      </c>
      <c r="R93" s="147">
        <f t="shared" si="349"/>
        <v>0.52111327480722647</v>
      </c>
      <c r="S93" s="152">
        <f t="shared" si="314"/>
        <v>4.0425040178061229</v>
      </c>
      <c r="T93" s="153">
        <f>+T92+T85</f>
        <v>4453</v>
      </c>
      <c r="U93" s="154">
        <f t="shared" si="316"/>
        <v>6.0104200410322862E-2</v>
      </c>
      <c r="V93" s="155">
        <f>+V92+V85</f>
        <v>283304000</v>
      </c>
      <c r="W93" s="155">
        <f>+W92+W85</f>
        <v>216326359</v>
      </c>
      <c r="X93" s="155">
        <f>+X92+X85</f>
        <v>66043900</v>
      </c>
      <c r="Y93" s="154">
        <f t="shared" si="319"/>
        <v>0.23641615014260298</v>
      </c>
      <c r="Z93" s="153">
        <f>+Z92+Z85</f>
        <v>2413</v>
      </c>
      <c r="AA93" s="156">
        <f>+AA92+AA85</f>
        <v>116060393</v>
      </c>
      <c r="AB93" s="16"/>
      <c r="AC93" s="443"/>
      <c r="AD93" s="140" t="s">
        <v>3071</v>
      </c>
      <c r="AE93" s="141"/>
      <c r="AF93" s="142"/>
      <c r="AG93" s="143">
        <f t="shared" ref="AG93:AL93" si="354">+AG92+AG85</f>
        <v>79</v>
      </c>
      <c r="AH93" s="144">
        <f t="shared" si="354"/>
        <v>0</v>
      </c>
      <c r="AI93" s="144">
        <f t="shared" si="354"/>
        <v>258957</v>
      </c>
      <c r="AJ93" s="143">
        <f t="shared" si="354"/>
        <v>49</v>
      </c>
      <c r="AK93" s="145">
        <f t="shared" si="354"/>
        <v>0</v>
      </c>
      <c r="AL93" s="146">
        <f t="shared" si="354"/>
        <v>102765</v>
      </c>
      <c r="AM93" s="147">
        <f t="shared" si="300"/>
        <v>0.39684194673246909</v>
      </c>
      <c r="AN93" s="148">
        <f>+AN92+AN85</f>
        <v>3538274700</v>
      </c>
      <c r="AO93" s="149">
        <f>+AO92+AO85</f>
        <v>1436245460</v>
      </c>
      <c r="AP93" s="147">
        <f t="shared" si="351"/>
        <v>0.66119108334935084</v>
      </c>
      <c r="AQ93" s="150">
        <f>+AQ92+AQ85</f>
        <v>6201852000</v>
      </c>
      <c r="AR93" s="147">
        <f t="shared" si="352"/>
        <v>0.6621305053856773</v>
      </c>
      <c r="AS93" s="152">
        <f t="shared" si="307"/>
        <v>3.9255457578450921</v>
      </c>
      <c r="AT93" s="153">
        <f>+AT92+AT85</f>
        <v>13100</v>
      </c>
      <c r="AU93" s="154">
        <f t="shared" si="308"/>
        <v>0.12747530774096238</v>
      </c>
      <c r="AV93" s="155">
        <f>+AV92+AV85</f>
        <v>677354000</v>
      </c>
      <c r="AW93" s="155">
        <f>+AW92+AW85</f>
        <v>429235459</v>
      </c>
      <c r="AX93" s="155">
        <f>+AX92+AX85</f>
        <v>154455000</v>
      </c>
      <c r="AY93" s="154">
        <f t="shared" si="309"/>
        <v>0.36630556695612637</v>
      </c>
      <c r="AZ93" s="153">
        <f>+AZ92+AZ85</f>
        <v>4998</v>
      </c>
      <c r="BA93" s="156">
        <f>+BA92+BA85</f>
        <v>168660293</v>
      </c>
      <c r="BB93" s="16"/>
      <c r="BC93" s="16"/>
    </row>
    <row r="94" spans="1:55" x14ac:dyDescent="0.3">
      <c r="A94" s="7" t="s">
        <v>3003</v>
      </c>
      <c r="B94" s="18"/>
      <c r="C94" s="443"/>
      <c r="D94" s="133" t="s">
        <v>2985</v>
      </c>
      <c r="E94" s="134" t="s">
        <v>3072</v>
      </c>
      <c r="F94" s="135" t="s">
        <v>2989</v>
      </c>
      <c r="G94" s="429">
        <f>SUMIFS('주간판매-26FW(CO)'!$P$4:$P$5000,'주간판매-26FW(CO)'!$I$4:$I$5000,종합!$F94,'주간판매-26FW(CO)'!$E$4:$E$5000,종합!$C$69)</f>
        <v>23</v>
      </c>
      <c r="H94" s="430">
        <f>COUNTIFS('주간판매-26FW(CO)'!$I$4:$I$5000,종합!$F94,'주간판매-26FW(CO)'!$E$4:$E$5000,종합!$A94)</f>
        <v>56</v>
      </c>
      <c r="I94" s="430">
        <f>SUMIFS('주간판매-26FW(CO)'!$R$4:$R$5000,'주간판매-26FW(CO)'!$I$4:$I$5000,종합!$F94,'주간판매-26FW(CO)'!$E$4:$E$5000,종합!$A94)</f>
        <v>28309</v>
      </c>
      <c r="J94" s="429">
        <f>SUMIFS('주간판매-26FW(CO)'!$P$4:$P$5000,'주간판매-26FW(CO)'!$I$4:$I$5000,종합!$F94,'주간판매-26FW(CO)'!$V$4:$V$5000,"&gt;0",'주간판매-26FW(CO)'!$E$4:$E$5000,종합!$A94)</f>
        <v>9</v>
      </c>
      <c r="K94" s="430">
        <f>COUNTIFS('주간판매-26FW(CO)'!$I$4:$I$5000,종합!$F94,'주간판매-26FW(CO)'!$V$4:$V$5000,"&gt;0",'주간판매-26FW(CO)'!$E$4:$E$5000,종합!$A94)</f>
        <v>19</v>
      </c>
      <c r="L94" s="431">
        <f>SUMIFS('주간판매-26FW(CO)'!$V$4:$V$5000,'주간판매-26FW(CO)'!$I$4:$I$5000,종합!$F94,'주간판매-26FW(CO)'!$E$4:$E$5000,종합!$A94)</f>
        <v>11044</v>
      </c>
      <c r="M94" s="436">
        <f t="shared" ref="M94:M98" si="355">IFERROR(L94/I94,"")</f>
        <v>0.39012328234836979</v>
      </c>
      <c r="N94" s="432">
        <f>SUMIFS('생판재-26FW(ST)'!$AI$4:$AI$5000,'생판재-26FW(ST)'!$H$4:$H$5000,종합!$F94,'생판재-26FW(ST)'!$D$4:$D$5000,종합!$A94)</f>
        <v>440347350</v>
      </c>
      <c r="O94" s="432">
        <f>SUMIFS('생판재-26FW(ST)'!$AR$4:$AR$5000,'생판재-26FW(ST)'!$H$4:$H$5000,종합!$F94,'생판재-26FW(ST)'!$D$4:$D$5000,종합!$A94)</f>
        <v>236618900</v>
      </c>
      <c r="P94" s="436">
        <f t="shared" si="348"/>
        <v>0.11305581523029547</v>
      </c>
      <c r="Q94" s="432">
        <f>SUMIFS('생판재-26FW(ST)'!$AQ$4:$AQ$5000,'생판재-26FW(ST)'!$H$4:$H$5000,종합!$F94,'생판재-26FW(ST)'!$D$4:$D$5000,종합!$A94)</f>
        <v>896450000</v>
      </c>
      <c r="R94" s="437">
        <f t="shared" si="349"/>
        <v>0.10211048458085552</v>
      </c>
      <c r="S94" s="438">
        <f t="shared" si="314"/>
        <v>3.4441650495989347</v>
      </c>
      <c r="T94" s="433">
        <f>SUMIFS('생판재-26FW(ST)'!$BG$4:$BG$5000,'생판재-26FW(ST)'!$H$4:$H$5000,종합!$F94,'생판재-26FW(ST)'!$D$4:$D$5000,종합!$A94)</f>
        <v>258</v>
      </c>
      <c r="U94" s="437">
        <f t="shared" si="316"/>
        <v>2.3361101050344078E-2</v>
      </c>
      <c r="V94" s="434">
        <f>SUMIFS('생판재-26FW(ST)'!$BH$4:$BH$5000,'생판재-26FW(ST)'!$H$4:$H$5000,종합!$F94,'생판재-26FW(ST)'!$D$4:$D$5000,종합!$A94)</f>
        <v>21183000</v>
      </c>
      <c r="W94" s="434">
        <f>SUMIFS('생판재-26FW(ST)'!$BI$4:$BI$5000,'생판재-26FW(ST)'!$H$4:$H$5000,종합!$F94,'생판재-26FW(ST)'!$D$4:$D$5000,종합!$A94)</f>
        <v>16826012</v>
      </c>
      <c r="X94" s="434">
        <f>SUMIFS('생판재-26FW(ST)'!$BJ$4:$BJ$5000,'생판재-26FW(ST)'!$H$4:$H$5000,종합!$F94,'생판재-26FW(ST)'!$D$4:$D$5000,종합!$A94)</f>
        <v>5521380</v>
      </c>
      <c r="Y94" s="437">
        <f t="shared" si="319"/>
        <v>0.205683236557617</v>
      </c>
      <c r="Z94" s="433">
        <f>SUMIFS('생판재-26FW(ST)'!$BC$4:$BC$5000,'생판재-26FW(ST)'!$H$4:$H$5000,종합!$F94,'생판재-26FW(ST)'!$D$4:$D$5000,종합!$A94)</f>
        <v>200</v>
      </c>
      <c r="AA94" s="435">
        <f>SUMIFS('생판재-26FW(ST)'!$BE$4:$BE$5000,'생판재-26FW(ST)'!$H$4:$H$5000,종합!$F94,'생판재-26FW(ST)'!$D$4:$D$5000,종합!$A94)</f>
        <v>12723462</v>
      </c>
      <c r="AB94" s="16"/>
      <c r="AC94" s="443"/>
      <c r="AD94" s="133" t="s">
        <v>2985</v>
      </c>
      <c r="AE94" s="134" t="s">
        <v>3072</v>
      </c>
      <c r="AF94" s="135" t="s">
        <v>2989</v>
      </c>
      <c r="AG94" s="429">
        <f>COUNTIFS('전년비교BACK(전년8.1~동시점,생판재)'!$H$4:$H$5000,종합!AF94,'전년비교BACK(전년8.1~동시점,생판재)'!$C$4:$C$5000,2025,'전년비교BACK(전년8.1~동시점,생판재)'!$D$4:$D$5000,종합!$AC$69)</f>
        <v>10</v>
      </c>
      <c r="AH94" s="430"/>
      <c r="AI94" s="430">
        <f>SUMIFS('전년비교BACK(전년8.1~동시점,생판재)'!$AG$4:$AG$5000,'전년비교BACK(전년8.1~동시점,생판재)'!$H$4:$H$5000,종합!AF94,'전년비교BACK(전년8.1~동시점,생판재)'!$C$4:$C$5000,2025,'전년비교BACK(전년8.1~동시점,생판재)'!$D$4:$D$5000,종합!$AC$69)</f>
        <v>31785</v>
      </c>
      <c r="AJ94" s="429">
        <f>COUNTIFS('전년비교BACK(전년8.1~동시점,생판재)'!$H$4:$H$5000,종합!AF94,'전년비교BACK(전년8.1~동시점,생판재)'!$C$4:$C$5000,2025,'전년비교BACK(전년8.1~동시점,생판재)'!$D$4:$D$5000,종합!$AC$69,'전년비교BACK(전년8.1~동시점,생판재)'!$AP$4:$AP$5000,"&gt;0")</f>
        <v>7</v>
      </c>
      <c r="AK94" s="430"/>
      <c r="AL94" s="431">
        <f>SUMIFS('전년비교BACK(전년8.1~동시점,생판재)'!$AP$4:$AP$5000,'전년비교BACK(전년8.1~동시점,생판재)'!$H$4:$H$5000,종합!AF94,'전년비교BACK(전년8.1~동시점,생판재)'!$C$4:$C$5000,2025,'전년비교BACK(전년8.1~동시점,생판재)'!$D$4:$D$5000,종합!$AC$69)</f>
        <v>8207</v>
      </c>
      <c r="AM94" s="436">
        <f t="shared" si="300"/>
        <v>0.25820355513607046</v>
      </c>
      <c r="AN94" s="432">
        <f>SUMIFS('전년비교BACK(전년8.1~동시점,생판재)'!$AI$4:$AI$5000,'전년비교BACK(전년8.1~동시점,생판재)'!$H$4:$H$5000,종합!AF94,'전년비교BACK(전년8.1~동시점,생판재)'!$C$4:$C$5000,2025,'전년비교BACK(전년8.1~동시점,생판재)'!$D$4:$D$5000,종합!$AC$69)</f>
        <v>553572500</v>
      </c>
      <c r="AO94" s="432">
        <f>SUMIFS('전년비교BACK(전년8.1~동시점,생판재)'!$AR$4:$AR$5000,'전년비교BACK(전년8.1~동시점,생판재)'!$H$4:$H$5000,종합!AF94,'전년비교BACK(전년8.1~동시점,생판재)'!$C$4:$C$5000,2025,'전년비교BACK(전년8.1~동시점,생판재)'!$D$4:$D$5000,종합!$AC$69)</f>
        <v>143403900</v>
      </c>
      <c r="AP94" s="436">
        <f t="shared" si="351"/>
        <v>6.6017531569793064E-2</v>
      </c>
      <c r="AQ94" s="432">
        <f>SUMIFS('전년비교BACK(전년8.1~동시점,생판재)'!$AQ$4:$AQ$5000,'전년비교BACK(전년8.1~동시점,생판재)'!$H$4:$H$5000,종합!AF94,'전년비교BACK(전년8.1~동시점,생판재)'!$C$4:$C$5000,2025,'전년비교BACK(전년8.1~동시점,생판재)'!$D$4:$D$5000,종합!$AC$69)</f>
        <v>620448000</v>
      </c>
      <c r="AR94" s="437">
        <f t="shared" si="352"/>
        <v>6.6241107947357131E-2</v>
      </c>
      <c r="AS94" s="438">
        <f t="shared" si="307"/>
        <v>3.9332517202365929</v>
      </c>
      <c r="AT94" s="433">
        <f>SUMIFS('전년비교BACK(전년8.1~동시점,생판재)'!$BG$4:$BG$5000,'전년비교BACK(전년8.1~동시점,생판재)'!$H$4:$H$5000,종합!AF94,'전년비교BACK(전년8.1~동시점,생판재)'!$C$4:$C$5000,2025,'전년비교BACK(전년8.1~동시점,생판재)'!$D$4:$D$5000,종합!$AC$69)</f>
        <v>1328</v>
      </c>
      <c r="AU94" s="437">
        <f t="shared" si="308"/>
        <v>0.16181308638966735</v>
      </c>
      <c r="AV94" s="434">
        <f>SUMIFS('전년비교BACK(전년8.1~동시점,생판재)'!$BH$4:$BH$5000,'전년비교BACK(전년8.1~동시점,생판재)'!$H$4:$H$5000,종합!AF94,'전년비교BACK(전년8.1~동시점,생판재)'!$C$4:$C$5000,2025,'전년비교BACK(전년8.1~동시점,생판재)'!$D$4:$D$5000,종합!$AC$69)</f>
        <v>103594000</v>
      </c>
      <c r="AW94" s="434">
        <f>SUMIFS('전년비교BACK(전년8.1~동시점,생판재)'!$BI$4:$BI$5000,'전년비교BACK(전년8.1~동시점,생판재)'!$H$4:$H$5000,종합!AF94,'전년비교BACK(전년8.1~동시점,생판재)'!$C$4:$C$5000,2025,'전년비교BACK(전년8.1~동시점,생판재)'!$D$4:$D$5000,종합!$AC$69)</f>
        <v>57800472</v>
      </c>
      <c r="AX94" s="434">
        <f>SUMIFS('전년비교BACK(전년8.1~동시점,생판재)'!$BJ$4:$BJ$5000,'전년비교BACK(전년8.1~동시점,생판재)'!$H$4:$H$5000,종합!AF94,'전년비교BACK(전년8.1~동시점,생판재)'!$C$4:$C$5000,2025,'전년비교BACK(전년8.1~동시점,생판재)'!$D$4:$D$5000,종합!$AC$69)</f>
        <v>23394800</v>
      </c>
      <c r="AY94" s="437">
        <f t="shared" si="309"/>
        <v>0.44204807228217846</v>
      </c>
      <c r="AZ94" s="433">
        <f>SUMIFS('전년비교BACK(전년8.1~동시점,생판재)'!$BC$4:$BC$5000,'전년비교BACK(전년8.1~동시점,생판재)'!$H$4:$H$5000,종합!AF94,'전년비교BACK(전년8.1~동시점,생판재)'!$C$4:$C$5000,2025,'전년비교BACK(전년8.1~동시점,생판재)'!$D$4:$D$5000,종합!$AC$69)</f>
        <v>683</v>
      </c>
      <c r="BA94" s="435">
        <f>SUMIFS('전년비교BACK(전년8.1~동시점,생판재)'!$BE$4:$BE$5000,'전년비교BACK(전년8.1~동시점,생판재)'!$H$4:$H$5000,종합!AF94,'전년비교BACK(전년8.1~동시점,생판재)'!$C$4:$C$5000,2025,'전년비교BACK(전년8.1~동시점,생판재)'!$D$4:$D$5000,종합!$AC$69)</f>
        <v>26102574</v>
      </c>
      <c r="BB94" s="16"/>
      <c r="BC94" s="16"/>
    </row>
    <row r="95" spans="1:55" x14ac:dyDescent="0.3">
      <c r="A95" s="7" t="s">
        <v>3003</v>
      </c>
      <c r="B95" s="18"/>
      <c r="C95" s="443"/>
      <c r="D95" s="137" t="s">
        <v>2985</v>
      </c>
      <c r="E95" s="138" t="s">
        <v>3073</v>
      </c>
      <c r="F95" s="139" t="s">
        <v>2987</v>
      </c>
      <c r="G95" s="429">
        <f>SUMIFS('주간판매-26FW(CO)'!$P$4:$P$5000,'주간판매-26FW(CO)'!$I$4:$I$5000,종합!$F95,'주간판매-26FW(CO)'!$E$4:$E$5000,종합!$C$69)</f>
        <v>3</v>
      </c>
      <c r="H95" s="430">
        <f>COUNTIFS('주간판매-26FW(CO)'!$I$4:$I$5000,종합!$F95,'주간판매-26FW(CO)'!$E$4:$E$5000,종합!$A95)</f>
        <v>6</v>
      </c>
      <c r="I95" s="430">
        <f>SUMIFS('주간판매-26FW(CO)'!$R$4:$R$5000,'주간판매-26FW(CO)'!$I$4:$I$5000,종합!$F95,'주간판매-26FW(CO)'!$E$4:$E$5000,종합!$A95)</f>
        <v>1902</v>
      </c>
      <c r="J95" s="429">
        <f>SUMIFS('주간판매-26FW(CO)'!$P$4:$P$5000,'주간판매-26FW(CO)'!$I$4:$I$5000,종합!$F95,'주간판매-26FW(CO)'!$V$4:$V$5000,"&gt;0",'주간판매-26FW(CO)'!$E$4:$E$5000,종합!$A95)</f>
        <v>2</v>
      </c>
      <c r="K95" s="430">
        <f>COUNTIFS('주간판매-26FW(CO)'!$I$4:$I$5000,종합!$F95,'주간판매-26FW(CO)'!$V$4:$V$5000,"&gt;0",'주간판매-26FW(CO)'!$E$4:$E$5000,종합!$A95)</f>
        <v>4</v>
      </c>
      <c r="L95" s="431">
        <f>SUMIFS('주간판매-26FW(CO)'!$V$4:$V$5000,'주간판매-26FW(CO)'!$I$4:$I$5000,종합!$F95,'주간판매-26FW(CO)'!$E$4:$E$5000,종합!$A95)</f>
        <v>1817</v>
      </c>
      <c r="M95" s="436">
        <f t="shared" si="355"/>
        <v>0.955310199789695</v>
      </c>
      <c r="N95" s="432">
        <f>SUMIFS('생판재-26FW(ST)'!$AI$4:$AI$5000,'생판재-26FW(ST)'!$H$4:$H$5000,종합!$F95,'생판재-26FW(ST)'!$D$4:$D$5000,종합!$A95)</f>
        <v>36560000</v>
      </c>
      <c r="O95" s="432">
        <f>SUMIFS('생판재-26FW(ST)'!$AR$4:$AR$5000,'생판재-26FW(ST)'!$H$4:$H$5000,종합!$F95,'생판재-26FW(ST)'!$D$4:$D$5000,종합!$A95)</f>
        <v>34871200</v>
      </c>
      <c r="P95" s="436">
        <f t="shared" si="348"/>
        <v>1.666135690791682E-2</v>
      </c>
      <c r="Q95" s="432">
        <f>SUMIFS('생판재-26FW(ST)'!$AQ$4:$AQ$5000,'생판재-26FW(ST)'!$H$4:$H$5000,종합!$F95,'생판재-26FW(ST)'!$D$4:$D$5000,종합!$A95)</f>
        <v>135383000</v>
      </c>
      <c r="R95" s="437">
        <f t="shared" si="349"/>
        <v>1.5420853069340133E-2</v>
      </c>
      <c r="S95" s="438">
        <f t="shared" si="314"/>
        <v>3.5294298603275633</v>
      </c>
      <c r="T95" s="433">
        <f>SUMIFS('생판재-26FW(ST)'!$BG$4:$BG$5000,'생판재-26FW(ST)'!$H$4:$H$5000,종합!$F95,'생판재-26FW(ST)'!$D$4:$D$5000,종합!$A95)</f>
        <v>33</v>
      </c>
      <c r="U95" s="437">
        <f t="shared" si="316"/>
        <v>1.8161805173362685E-2</v>
      </c>
      <c r="V95" s="434">
        <f>SUMIFS('생판재-26FW(ST)'!$BH$4:$BH$5000,'생판재-26FW(ST)'!$H$4:$H$5000,종합!$F95,'생판재-26FW(ST)'!$D$4:$D$5000,종합!$A95)</f>
        <v>2607000</v>
      </c>
      <c r="W95" s="434">
        <f>SUMIFS('생판재-26FW(ST)'!$BI$4:$BI$5000,'생판재-26FW(ST)'!$H$4:$H$5000,종합!$F95,'생판재-26FW(ST)'!$D$4:$D$5000,종합!$A95)</f>
        <v>1563330</v>
      </c>
      <c r="X95" s="434">
        <f>SUMIFS('생판재-26FW(ST)'!$BJ$4:$BJ$5000,'생판재-26FW(ST)'!$H$4:$H$5000,종합!$F95,'생판재-26FW(ST)'!$D$4:$D$5000,종합!$A95)</f>
        <v>660000</v>
      </c>
      <c r="Y95" s="437">
        <f t="shared" si="319"/>
        <v>0.4003337169159954</v>
      </c>
      <c r="Z95" s="433">
        <f>SUMIFS('생판재-26FW(ST)'!$BC$4:$BC$5000,'생판재-26FW(ST)'!$H$4:$H$5000,종합!$F95,'생판재-26FW(ST)'!$D$4:$D$5000,종합!$A95)</f>
        <v>25</v>
      </c>
      <c r="AA95" s="435">
        <f>SUMIFS('생판재-26FW(ST)'!$BE$4:$BE$5000,'생판재-26FW(ST)'!$H$4:$H$5000,종합!$F95,'생판재-26FW(ST)'!$D$4:$D$5000,종합!$A95)</f>
        <v>1136790</v>
      </c>
      <c r="AB95" s="16"/>
      <c r="AC95" s="443"/>
      <c r="AD95" s="137" t="s">
        <v>2985</v>
      </c>
      <c r="AE95" s="138" t="s">
        <v>3073</v>
      </c>
      <c r="AF95" s="139" t="s">
        <v>2987</v>
      </c>
      <c r="AG95" s="429">
        <f>COUNTIFS('전년비교BACK(전년8.1~동시점,생판재)'!$H$4:$H$5000,종합!AF95,'전년비교BACK(전년8.1~동시점,생판재)'!$C$4:$C$5000,2025,'전년비교BACK(전년8.1~동시점,생판재)'!$D$4:$D$5000,종합!$AC$69)</f>
        <v>1</v>
      </c>
      <c r="AH95" s="430"/>
      <c r="AI95" s="430">
        <f>SUMIFS('전년비교BACK(전년8.1~동시점,생판재)'!$AG$4:$AG$5000,'전년비교BACK(전년8.1~동시점,생판재)'!$H$4:$H$5000,종합!AF95,'전년비교BACK(전년8.1~동시점,생판재)'!$C$4:$C$5000,2025,'전년비교BACK(전년8.1~동시점,생판재)'!$D$4:$D$5000,종합!$AC$69)</f>
        <v>1875</v>
      </c>
      <c r="AJ95" s="429">
        <f>COUNTIFS('전년비교BACK(전년8.1~동시점,생판재)'!$H$4:$H$5000,종합!AF95,'전년비교BACK(전년8.1~동시점,생판재)'!$C$4:$C$5000,2025,'전년비교BACK(전년8.1~동시점,생판재)'!$D$4:$D$5000,종합!$AC$69,'전년비교BACK(전년8.1~동시점,생판재)'!$AP$4:$AP$5000,"&gt;0")</f>
        <v>1</v>
      </c>
      <c r="AK95" s="430"/>
      <c r="AL95" s="431">
        <f>SUMIFS('전년비교BACK(전년8.1~동시점,생판재)'!$AP$4:$AP$5000,'전년비교BACK(전년8.1~동시점,생판재)'!$H$4:$H$5000,종합!AF95,'전년비교BACK(전년8.1~동시점,생판재)'!$C$4:$C$5000,2025,'전년비교BACK(전년8.1~동시점,생판재)'!$D$4:$D$5000,종합!$AC$69)</f>
        <v>1730</v>
      </c>
      <c r="AM95" s="436">
        <f t="shared" si="300"/>
        <v>0.92266666666666663</v>
      </c>
      <c r="AN95" s="432">
        <f>SUMIFS('전년비교BACK(전년8.1~동시점,생판재)'!$AI$4:$AI$5000,'전년비교BACK(전년8.1~동시점,생판재)'!$H$4:$H$5000,종합!AF95,'전년비교BACK(전년8.1~동시점,생판재)'!$C$4:$C$5000,2025,'전년비교BACK(전년8.1~동시점,생판재)'!$D$4:$D$5000,종합!$AC$69)</f>
        <v>30937500</v>
      </c>
      <c r="AO95" s="432">
        <f>SUMIFS('전년비교BACK(전년8.1~동시점,생판재)'!$AR$4:$AR$5000,'전년비교BACK(전년8.1~동시점,생판재)'!$H$4:$H$5000,종합!AF95,'전년비교BACK(전년8.1~동시점,생판재)'!$C$4:$C$5000,2025,'전년비교BACK(전년8.1~동시점,생판재)'!$D$4:$D$5000,종합!$AC$69)</f>
        <v>28545000</v>
      </c>
      <c r="AP95" s="436">
        <f t="shared" si="351"/>
        <v>1.3140998526955983E-2</v>
      </c>
      <c r="AQ95" s="432">
        <f>SUMIFS('전년비교BACK(전년8.1~동시점,생판재)'!$AQ$4:$AQ$5000,'전년비교BACK(전년8.1~동시점,생판재)'!$H$4:$H$5000,종합!AF95,'전년비교BACK(전년8.1~동시점,생판재)'!$C$4:$C$5000,2025,'전년비교BACK(전년8.1~동시점,생판재)'!$D$4:$D$5000,종합!$AC$69)</f>
        <v>110720000</v>
      </c>
      <c r="AR95" s="437">
        <f t="shared" si="352"/>
        <v>1.1820838284483761E-2</v>
      </c>
      <c r="AS95" s="438">
        <f t="shared" si="307"/>
        <v>3.5261707988980713</v>
      </c>
      <c r="AT95" s="433">
        <f>SUMIFS('전년비교BACK(전년8.1~동시점,생판재)'!$BG$4:$BG$5000,'전년비교BACK(전년8.1~동시점,생판재)'!$H$4:$H$5000,종합!AF95,'전년비교BACK(전년8.1~동시점,생판재)'!$C$4:$C$5000,2025,'전년비교BACK(전년8.1~동시점,생판재)'!$D$4:$D$5000,종합!$AC$69)</f>
        <v>141</v>
      </c>
      <c r="AU95" s="437">
        <f t="shared" si="308"/>
        <v>8.1502890173410406E-2</v>
      </c>
      <c r="AV95" s="434">
        <f>SUMIFS('전년비교BACK(전년8.1~동시점,생판재)'!$BH$4:$BH$5000,'전년비교BACK(전년8.1~동시점,생판재)'!$H$4:$H$5000,종합!AF95,'전년비교BACK(전년8.1~동시점,생판재)'!$C$4:$C$5000,2025,'전년비교BACK(전년8.1~동시점,생판재)'!$D$4:$D$5000,종합!$AC$69)</f>
        <v>9024000</v>
      </c>
      <c r="AW95" s="434">
        <f>SUMIFS('전년비교BACK(전년8.1~동시점,생판재)'!$BI$4:$BI$5000,'전년비교BACK(전년8.1~동시점,생판재)'!$H$4:$H$5000,종합!AF95,'전년비교BACK(전년8.1~동시점,생판재)'!$C$4:$C$5000,2025,'전년비교BACK(전년8.1~동시점,생판재)'!$D$4:$D$5000,종합!$AC$69)</f>
        <v>2904144</v>
      </c>
      <c r="AX95" s="434">
        <f>SUMIFS('전년비교BACK(전년8.1~동시점,생판재)'!$BJ$4:$BJ$5000,'전년비교BACK(전년8.1~동시점,생판재)'!$H$4:$H$5000,종합!AF95,'전년비교BACK(전년8.1~동시점,생판재)'!$C$4:$C$5000,2025,'전년비교BACK(전년8.1~동시점,생판재)'!$D$4:$D$5000,종합!$AC$69)</f>
        <v>2326500</v>
      </c>
      <c r="AY95" s="437">
        <f t="shared" si="309"/>
        <v>0.67817553191489366</v>
      </c>
      <c r="AZ95" s="433">
        <f>SUMIFS('전년비교BACK(전년8.1~동시점,생판재)'!$BC$4:$BC$5000,'전년비교BACK(전년8.1~동시점,생판재)'!$H$4:$H$5000,종합!AF95,'전년비교BACK(전년8.1~동시점,생판재)'!$C$4:$C$5000,2025,'전년비교BACK(전년8.1~동시점,생판재)'!$D$4:$D$5000,종합!$AC$69)</f>
        <v>55</v>
      </c>
      <c r="BA95" s="435">
        <f>SUMIFS('전년비교BACK(전년8.1~동시점,생판재)'!$BE$4:$BE$5000,'전년비교BACK(전년8.1~동시점,생판재)'!$H$4:$H$5000,종합!AF95,'전년비교BACK(전년8.1~동시점,생판재)'!$C$4:$C$5000,2025,'전년비교BACK(전년8.1~동시점,생판재)'!$D$4:$D$5000,종합!$AC$69)</f>
        <v>-340746</v>
      </c>
      <c r="BB95" s="16"/>
      <c r="BC95" s="16"/>
    </row>
    <row r="96" spans="1:55" x14ac:dyDescent="0.3">
      <c r="A96" s="7" t="s">
        <v>3003</v>
      </c>
      <c r="B96" s="18"/>
      <c r="C96" s="443"/>
      <c r="D96" s="137" t="s">
        <v>2985</v>
      </c>
      <c r="E96" s="138" t="s">
        <v>3074</v>
      </c>
      <c r="F96" s="139" t="s">
        <v>2992</v>
      </c>
      <c r="G96" s="429">
        <f>SUMIFS('주간판매-26FW(CO)'!$P$4:$P$5000,'주간판매-26FW(CO)'!$I$4:$I$5000,종합!$F96,'주간판매-26FW(CO)'!$E$4:$E$5000,종합!$C$69)</f>
        <v>17</v>
      </c>
      <c r="H96" s="430">
        <f>COUNTIFS('주간판매-26FW(CO)'!$I$4:$I$5000,종합!$F96,'주간판매-26FW(CO)'!$E$4:$E$5000,종합!$A96)</f>
        <v>39</v>
      </c>
      <c r="I96" s="430">
        <f>SUMIFS('주간판매-26FW(CO)'!$R$4:$R$5000,'주간판매-26FW(CO)'!$I$4:$I$5000,종합!$F96,'주간판매-26FW(CO)'!$E$4:$E$5000,종합!$A96)</f>
        <v>21103</v>
      </c>
      <c r="J96" s="429">
        <f>SUMIFS('주간판매-26FW(CO)'!$P$4:$P$5000,'주간판매-26FW(CO)'!$I$4:$I$5000,종합!$F96,'주간판매-26FW(CO)'!$V$4:$V$5000,"&gt;0",'주간판매-26FW(CO)'!$E$4:$E$5000,종합!$A96)</f>
        <v>7</v>
      </c>
      <c r="K96" s="430">
        <f>COUNTIFS('주간판매-26FW(CO)'!$I$4:$I$5000,종합!$F96,'주간판매-26FW(CO)'!$V$4:$V$5000,"&gt;0",'주간판매-26FW(CO)'!$E$4:$E$5000,종합!$A96)</f>
        <v>17</v>
      </c>
      <c r="L96" s="431">
        <f>SUMIFS('주간판매-26FW(CO)'!$V$4:$V$5000,'주간판매-26FW(CO)'!$I$4:$I$5000,종합!$F96,'주간판매-26FW(CO)'!$E$4:$E$5000,종합!$A96)</f>
        <v>7732</v>
      </c>
      <c r="M96" s="436">
        <f t="shared" si="355"/>
        <v>0.36639340378145285</v>
      </c>
      <c r="N96" s="432">
        <f>SUMIFS('생판재-26FW(ST)'!$AI$4:$AI$5000,'생판재-26FW(ST)'!$H$4:$H$5000,종합!$F96,'생판재-26FW(ST)'!$D$4:$D$5000,종합!$A96)</f>
        <v>302645000</v>
      </c>
      <c r="O96" s="432">
        <f>SUMIFS('생판재-26FW(ST)'!$AR$4:$AR$5000,'생판재-26FW(ST)'!$H$4:$H$5000,종합!$F96,'생판재-26FW(ST)'!$D$4:$D$5000,종합!$A96)</f>
        <v>129337300</v>
      </c>
      <c r="P96" s="436">
        <f t="shared" si="348"/>
        <v>6.179698194516707E-2</v>
      </c>
      <c r="Q96" s="432">
        <f>SUMIFS('생판재-26FW(ST)'!$AQ$4:$AQ$5000,'생판재-26FW(ST)'!$H$4:$H$5000,종합!$F96,'생판재-26FW(ST)'!$D$4:$D$5000,종합!$A96)</f>
        <v>509038000</v>
      </c>
      <c r="R96" s="437">
        <f t="shared" si="349"/>
        <v>5.7982170617512999E-2</v>
      </c>
      <c r="S96" s="438">
        <f t="shared" si="314"/>
        <v>3.5779455592610803</v>
      </c>
      <c r="T96" s="433">
        <f>SUMIFS('생판재-26FW(ST)'!$BG$4:$BG$5000,'생판재-26FW(ST)'!$H$4:$H$5000,종합!$F96,'생판재-26FW(ST)'!$D$4:$D$5000,종합!$A96)</f>
        <v>526</v>
      </c>
      <c r="U96" s="437">
        <f t="shared" si="316"/>
        <v>6.8028970512157269E-2</v>
      </c>
      <c r="V96" s="434">
        <f>SUMIFS('생판재-26FW(ST)'!$BH$4:$BH$5000,'생판재-26FW(ST)'!$H$4:$H$5000,종합!$F96,'생판재-26FW(ST)'!$D$4:$D$5000,종합!$A96)</f>
        <v>34254000</v>
      </c>
      <c r="W96" s="434">
        <f>SUMIFS('생판재-26FW(ST)'!$BI$4:$BI$5000,'생판재-26FW(ST)'!$H$4:$H$5000,종합!$F96,'생판재-26FW(ST)'!$D$4:$D$5000,종합!$A96)</f>
        <v>25140780</v>
      </c>
      <c r="X96" s="434">
        <f>SUMIFS('생판재-26FW(ST)'!$BJ$4:$BJ$5000,'생판재-26FW(ST)'!$H$4:$H$5000,종합!$F96,'생판재-26FW(ST)'!$D$4:$D$5000,종합!$A96)</f>
        <v>8175000</v>
      </c>
      <c r="Y96" s="437">
        <f t="shared" si="319"/>
        <v>0.26604834471886496</v>
      </c>
      <c r="Z96" s="433">
        <f>SUMIFS('생판재-26FW(ST)'!$BC$4:$BC$5000,'생판재-26FW(ST)'!$H$4:$H$5000,종합!$F96,'생판재-26FW(ST)'!$D$4:$D$5000,종합!$A96)</f>
        <v>343</v>
      </c>
      <c r="AA96" s="435">
        <f>SUMIFS('생판재-26FW(ST)'!$BE$4:$BE$5000,'생판재-26FW(ST)'!$H$4:$H$5000,종합!$F96,'생판재-26FW(ST)'!$D$4:$D$5000,종합!$A96)</f>
        <v>15742499</v>
      </c>
      <c r="AB96" s="16"/>
      <c r="AC96" s="443"/>
      <c r="AD96" s="137" t="s">
        <v>2985</v>
      </c>
      <c r="AE96" s="138" t="s">
        <v>3074</v>
      </c>
      <c r="AF96" s="139" t="s">
        <v>2992</v>
      </c>
      <c r="AG96" s="429">
        <f>COUNTIFS('전년비교BACK(전년8.1~동시점,생판재)'!$H$4:$H$5000,종합!AF96,'전년비교BACK(전년8.1~동시점,생판재)'!$C$4:$C$5000,2025,'전년비교BACK(전년8.1~동시점,생판재)'!$D$4:$D$5000,종합!$AC$69)</f>
        <v>12</v>
      </c>
      <c r="AH96" s="430"/>
      <c r="AI96" s="430">
        <f>SUMIFS('전년비교BACK(전년8.1~동시점,생판재)'!$AG$4:$AG$5000,'전년비교BACK(전년8.1~동시점,생판재)'!$H$4:$H$5000,종합!AF96,'전년비교BACK(전년8.1~동시점,생판재)'!$C$4:$C$5000,2025,'전년비교BACK(전년8.1~동시점,생판재)'!$D$4:$D$5000,종합!$AC$69)</f>
        <v>20885</v>
      </c>
      <c r="AJ96" s="429">
        <f>COUNTIFS('전년비교BACK(전년8.1~동시점,생판재)'!$H$4:$H$5000,종합!AF96,'전년비교BACK(전년8.1~동시점,생판재)'!$C$4:$C$5000,2025,'전년비교BACK(전년8.1~동시점,생판재)'!$D$4:$D$5000,종합!$AC$69,'전년비교BACK(전년8.1~동시점,생판재)'!$AP$4:$AP$5000,"&gt;0")</f>
        <v>6</v>
      </c>
      <c r="AK96" s="430"/>
      <c r="AL96" s="431">
        <f>SUMIFS('전년비교BACK(전년8.1~동시점,생판재)'!$AP$4:$AP$5000,'전년비교BACK(전년8.1~동시점,생판재)'!$H$4:$H$5000,종합!AF96,'전년비교BACK(전년8.1~동시점,생판재)'!$C$4:$C$5000,2025,'전년비교BACK(전년8.1~동시점,생판재)'!$D$4:$D$5000,종합!$AC$69)</f>
        <v>10031</v>
      </c>
      <c r="AM96" s="436">
        <f t="shared" si="300"/>
        <v>0.48029686377783098</v>
      </c>
      <c r="AN96" s="432">
        <f>SUMIFS('전년비교BACK(전년8.1~동시점,생판재)'!$AI$4:$AI$5000,'전년비교BACK(전년8.1~동시점,생판재)'!$H$4:$H$5000,종합!AF96,'전년비교BACK(전년8.1~동시점,생판재)'!$C$4:$C$5000,2025,'전년비교BACK(전년8.1~동시점,생판재)'!$D$4:$D$5000,종합!$AC$69)</f>
        <v>331379000</v>
      </c>
      <c r="AO96" s="432">
        <f>SUMIFS('전년비교BACK(전년8.1~동시점,생판재)'!$AR$4:$AR$5000,'전년비교BACK(전년8.1~동시점,생판재)'!$H$4:$H$5000,종합!AF96,'전년비교BACK(전년8.1~동시점,생판재)'!$C$4:$C$5000,2025,'전년비교BACK(전년8.1~동시점,생판재)'!$D$4:$D$5000,종합!$AC$69)</f>
        <v>179504400</v>
      </c>
      <c r="AP96" s="436">
        <f t="shared" si="351"/>
        <v>8.2636785986411554E-2</v>
      </c>
      <c r="AQ96" s="432">
        <f>SUMIFS('전년비교BACK(전년8.1~동시점,생판재)'!$AQ$4:$AQ$5000,'전년비교BACK(전년8.1~동시점,생판재)'!$H$4:$H$5000,종합!AF96,'전년비교BACK(전년8.1~동시점,생판재)'!$C$4:$C$5000,2025,'전년비교BACK(전년8.1~동시점,생판재)'!$D$4:$D$5000,종합!$AC$69)</f>
        <v>795360000</v>
      </c>
      <c r="AR96" s="437">
        <f t="shared" si="352"/>
        <v>8.4915299295041588E-2</v>
      </c>
      <c r="AS96" s="438">
        <f t="shared" si="307"/>
        <v>4.0280602896338218</v>
      </c>
      <c r="AT96" s="433">
        <f>SUMIFS('전년비교BACK(전년8.1~동시점,생판재)'!$BG$4:$BG$5000,'전년비교BACK(전년8.1~동시점,생판재)'!$H$4:$H$5000,종합!AF96,'전년비교BACK(전년8.1~동시점,생판재)'!$C$4:$C$5000,2025,'전년비교BACK(전년8.1~동시점,생판재)'!$D$4:$D$5000,종합!$AC$69)</f>
        <v>746</v>
      </c>
      <c r="AU96" s="437">
        <f t="shared" si="308"/>
        <v>7.436945469045958E-2</v>
      </c>
      <c r="AV96" s="434">
        <f>SUMIFS('전년비교BACK(전년8.1~동시점,생판재)'!$BH$4:$BH$5000,'전년비교BACK(전년8.1~동시점,생판재)'!$H$4:$H$5000,종합!AF96,'전년비교BACK(전년8.1~동시점,생판재)'!$C$4:$C$5000,2025,'전년비교BACK(전년8.1~동시점,생판재)'!$D$4:$D$5000,종합!$AC$69)</f>
        <v>55887000</v>
      </c>
      <c r="AW96" s="434">
        <f>SUMIFS('전년비교BACK(전년8.1~동시점,생판재)'!$BI$4:$BI$5000,'전년비교BACK(전년8.1~동시점,생판재)'!$H$4:$H$5000,종합!AF96,'전년비교BACK(전년8.1~동시점,생판재)'!$C$4:$C$5000,2025,'전년비교BACK(전년8.1~동시점,생판재)'!$D$4:$D$5000,종합!$AC$69)</f>
        <v>35069837</v>
      </c>
      <c r="AX96" s="434">
        <f>SUMIFS('전년비교BACK(전년8.1~동시점,생판재)'!$BJ$4:$BJ$5000,'전년비교BACK(전년8.1~동시점,생판재)'!$H$4:$H$5000,종합!AF96,'전년비교BACK(전년8.1~동시점,생판재)'!$C$4:$C$5000,2025,'전년비교BACK(전년8.1~동시점,생판재)'!$D$4:$D$5000,종합!$AC$69)</f>
        <v>12920400</v>
      </c>
      <c r="AY96" s="437">
        <f t="shared" si="309"/>
        <v>0.37248667847621098</v>
      </c>
      <c r="AZ96" s="433">
        <f>SUMIFS('전년비교BACK(전년8.1~동시점,생판재)'!$BC$4:$BC$5000,'전년비교BACK(전년8.1~동시점,생판재)'!$H$4:$H$5000,종합!AF96,'전년비교BACK(전년8.1~동시점,생판재)'!$C$4:$C$5000,2025,'전년비교BACK(전년8.1~동시점,생판재)'!$D$4:$D$5000,종합!$AC$69)</f>
        <v>305</v>
      </c>
      <c r="BA96" s="435">
        <f>SUMIFS('전년비교BACK(전년8.1~동시점,생판재)'!$BE$4:$BE$5000,'전년비교BACK(전년8.1~동시점,생판재)'!$H$4:$H$5000,종합!AF96,'전년비교BACK(전년8.1~동시점,생판재)'!$C$4:$C$5000,2025,'전년비교BACK(전년8.1~동시점,생판재)'!$D$4:$D$5000,종합!$AC$69)</f>
        <v>14468024</v>
      </c>
      <c r="BB96" s="16"/>
      <c r="BC96" s="16"/>
    </row>
    <row r="97" spans="1:55" x14ac:dyDescent="0.3">
      <c r="A97" s="7" t="s">
        <v>3003</v>
      </c>
      <c r="B97" s="18"/>
      <c r="C97" s="443"/>
      <c r="D97" s="137"/>
      <c r="E97" s="168"/>
      <c r="F97" s="169"/>
      <c r="G97" s="429">
        <f>SUMIFS('주간판매-26FW(CO)'!$P$4:$P$5000,'주간판매-26FW(CO)'!$I$4:$I$5000,종합!$F97,'주간판매-26FW(CO)'!$E$4:$E$5000,종합!$C$69)</f>
        <v>0</v>
      </c>
      <c r="H97" s="430">
        <f>COUNTIFS('주간판매-26FW(CO)'!$I$4:$I$5000,종합!$F97,'주간판매-26FW(CO)'!$E$4:$E$5000,종합!$A97)</f>
        <v>0</v>
      </c>
      <c r="I97" s="430">
        <f>SUMIFS('주간판매-26FW(CO)'!$R$4:$R$5000,'주간판매-26FW(CO)'!$I$4:$I$5000,종합!$F97,'주간판매-26FW(CO)'!$E$4:$E$5000,종합!$A97)</f>
        <v>0</v>
      </c>
      <c r="J97" s="429">
        <f>SUMIFS('주간판매-26FW(CO)'!$P$4:$P$5000,'주간판매-26FW(CO)'!$I$4:$I$5000,종합!$F97,'주간판매-26FW(CO)'!$V$4:$V$5000,"&gt;0",'주간판매-26FW(CO)'!$E$4:$E$5000,종합!$A97)</f>
        <v>0</v>
      </c>
      <c r="K97" s="430">
        <f>COUNTIFS('주간판매-26FW(CO)'!$I$4:$I$5000,종합!$F97,'주간판매-26FW(CO)'!$V$4:$V$5000,"&gt;0",'주간판매-26FW(CO)'!$E$4:$E$5000,종합!$A97)</f>
        <v>0</v>
      </c>
      <c r="L97" s="431">
        <f>SUMIFS('주간판매-26FW(CO)'!$V$4:$V$5000,'주간판매-26FW(CO)'!$I$4:$I$5000,종합!$F97,'주간판매-26FW(CO)'!$E$4:$E$5000,종합!$A97)</f>
        <v>0</v>
      </c>
      <c r="M97" s="436" t="str">
        <f t="shared" si="355"/>
        <v/>
      </c>
      <c r="N97" s="432">
        <f>SUMIFS('생판재-26FW(ST)'!$AI$4:$AI$5000,'생판재-26FW(ST)'!$H$4:$H$5000,종합!$F97,'생판재-26FW(ST)'!$D$4:$D$5000,종합!$A97)</f>
        <v>0</v>
      </c>
      <c r="O97" s="432">
        <f>SUMIFS('생판재-26FW(ST)'!$AR$4:$AR$5000,'생판재-26FW(ST)'!$H$4:$H$5000,종합!$F97,'생판재-26FW(ST)'!$D$4:$D$5000,종합!$A97)</f>
        <v>0</v>
      </c>
      <c r="P97" s="436">
        <f t="shared" si="348"/>
        <v>0</v>
      </c>
      <c r="Q97" s="432">
        <f>SUMIFS('생판재-26FW(ST)'!$AQ$4:$AQ$5000,'생판재-26FW(ST)'!$H$4:$H$5000,종합!$F97,'생판재-26FW(ST)'!$D$4:$D$5000,종합!$A97)</f>
        <v>0</v>
      </c>
      <c r="R97" s="437">
        <f t="shared" si="349"/>
        <v>0</v>
      </c>
      <c r="S97" s="438" t="str">
        <f t="shared" si="314"/>
        <v/>
      </c>
      <c r="T97" s="433">
        <f>SUMIFS('생판재-26FW(ST)'!$BG$4:$BG$5000,'생판재-26FW(ST)'!$H$4:$H$5000,종합!$F97,'생판재-26FW(ST)'!$D$4:$D$5000,종합!$A97)</f>
        <v>0</v>
      </c>
      <c r="U97" s="437" t="str">
        <f t="shared" si="316"/>
        <v/>
      </c>
      <c r="V97" s="434">
        <f>SUMIFS('생판재-26FW(ST)'!$BH$4:$BH$5000,'생판재-26FW(ST)'!$H$4:$H$5000,종합!$F97,'생판재-26FW(ST)'!$D$4:$D$5000,종합!$A97)</f>
        <v>0</v>
      </c>
      <c r="W97" s="434">
        <f>SUMIFS('생판재-26FW(ST)'!$BI$4:$BI$5000,'생판재-26FW(ST)'!$H$4:$H$5000,종합!$F97,'생판재-26FW(ST)'!$D$4:$D$5000,종합!$A97)</f>
        <v>0</v>
      </c>
      <c r="X97" s="434">
        <f>SUMIFS('생판재-26FW(ST)'!$BJ$4:$BJ$5000,'생판재-26FW(ST)'!$H$4:$H$5000,종합!$F97,'생판재-26FW(ST)'!$D$4:$D$5000,종합!$A97)</f>
        <v>0</v>
      </c>
      <c r="Y97" s="437" t="str">
        <f t="shared" si="319"/>
        <v/>
      </c>
      <c r="Z97" s="433">
        <f>SUMIFS('생판재-26FW(ST)'!$BC$4:$BC$5000,'생판재-26FW(ST)'!$H$4:$H$5000,종합!$F97,'생판재-26FW(ST)'!$D$4:$D$5000,종합!$A97)</f>
        <v>0</v>
      </c>
      <c r="AA97" s="435">
        <f>SUMIFS('생판재-26FW(ST)'!$BE$4:$BE$5000,'생판재-26FW(ST)'!$H$4:$H$5000,종합!$F97,'생판재-26FW(ST)'!$D$4:$D$5000,종합!$A97)</f>
        <v>0</v>
      </c>
      <c r="AB97" s="16"/>
      <c r="AC97" s="443"/>
      <c r="AD97" s="137"/>
      <c r="AE97" s="168"/>
      <c r="AF97" s="169" t="s">
        <v>4136</v>
      </c>
      <c r="AG97" s="429">
        <f>COUNTIFS('전년비교BACK(전년8.1~동시점,생판재)'!$H$4:$H$5000,종합!AF97,'전년비교BACK(전년8.1~동시점,생판재)'!$C$4:$C$5000,2025,'전년비교BACK(전년8.1~동시점,생판재)'!$D$4:$D$5000,종합!$AC$69)</f>
        <v>1</v>
      </c>
      <c r="AH97" s="430"/>
      <c r="AI97" s="430">
        <f>SUMIFS('전년비교BACK(전년8.1~동시점,생판재)'!$AG$4:$AG$5000,'전년비교BACK(전년8.1~동시점,생판재)'!$H$4:$H$5000,종합!AF97,'전년비교BACK(전년8.1~동시점,생판재)'!$C$4:$C$5000,2025,'전년비교BACK(전년8.1~동시점,생판재)'!$D$4:$D$5000,종합!$AC$69)</f>
        <v>1100</v>
      </c>
      <c r="AJ97" s="429">
        <f>COUNTIFS('전년비교BACK(전년8.1~동시점,생판재)'!$H$4:$H$5000,종합!AF97,'전년비교BACK(전년8.1~동시점,생판재)'!$C$4:$C$5000,2025,'전년비교BACK(전년8.1~동시점,생판재)'!$D$4:$D$5000,종합!$AC$69,'전년비교BACK(전년8.1~동시점,생판재)'!$AP$4:$AP$5000,"&gt;0")</f>
        <v>1</v>
      </c>
      <c r="AK97" s="430"/>
      <c r="AL97" s="431">
        <f>SUMIFS('전년비교BACK(전년8.1~동시점,생판재)'!$AP$4:$AP$5000,'전년비교BACK(전년8.1~동시점,생판재)'!$H$4:$H$5000,종합!AF97,'전년비교BACK(전년8.1~동시점,생판재)'!$C$4:$C$5000,2025,'전년비교BACK(전년8.1~동시점,생판재)'!$D$4:$D$5000,종합!$AC$69)</f>
        <v>1120</v>
      </c>
      <c r="AM97" s="436">
        <f t="shared" si="300"/>
        <v>1.0181818181818181</v>
      </c>
      <c r="AN97" s="432">
        <f>SUMIFS('전년비교BACK(전년8.1~동시점,생판재)'!$AI$4:$AI$5000,'전년비교BACK(전년8.1~동시점,생판재)'!$H$4:$H$5000,종합!AF97,'전년비교BACK(전년8.1~동시점,생판재)'!$C$4:$C$5000,2025,'전년비교BACK(전년8.1~동시점,생판재)'!$D$4:$D$5000,종합!$AC$69)</f>
        <v>22000000</v>
      </c>
      <c r="AO97" s="432">
        <f>SUMIFS('전년비교BACK(전년8.1~동시점,생판재)'!$AR$4:$AR$5000,'전년비교BACK(전년8.1~동시점,생판재)'!$H$4:$H$5000,종합!AF97,'전년비교BACK(전년8.1~동시점,생판재)'!$C$4:$C$5000,2025,'전년비교BACK(전년8.1~동시점,생판재)'!$D$4:$D$5000,종합!$AC$69)</f>
        <v>22400000</v>
      </c>
      <c r="AP97" s="436">
        <f t="shared" si="351"/>
        <v>1.031208152053999E-2</v>
      </c>
      <c r="AQ97" s="432">
        <f>SUMIFS('전년비교BACK(전년8.1~동시점,생판재)'!$AQ$4:$AQ$5000,'전년비교BACK(전년8.1~동시점,생판재)'!$H$4:$H$5000,종합!AF97,'전년비교BACK(전년8.1~동시점,생판재)'!$C$4:$C$5000,2025,'전년비교BACK(전년8.1~동시점,생판재)'!$D$4:$D$5000,종합!$AC$69)</f>
        <v>84000000</v>
      </c>
      <c r="AR97" s="437">
        <f t="shared" si="352"/>
        <v>8.9681215308583459E-3</v>
      </c>
      <c r="AS97" s="438">
        <f t="shared" si="307"/>
        <v>3.4090909090909087</v>
      </c>
      <c r="AT97" s="433">
        <f>SUMIFS('전년비교BACK(전년8.1~동시점,생판재)'!$BG$4:$BG$5000,'전년비교BACK(전년8.1~동시점,생판재)'!$H$4:$H$5000,종합!AF97,'전년비교BACK(전년8.1~동시점,생판재)'!$C$4:$C$5000,2025,'전년비교BACK(전년8.1~동시점,생판재)'!$D$4:$D$5000,종합!$AC$69)</f>
        <v>67</v>
      </c>
      <c r="AU97" s="437">
        <f t="shared" si="308"/>
        <v>5.9821428571428574E-2</v>
      </c>
      <c r="AV97" s="434">
        <f>SUMIFS('전년비교BACK(전년8.1~동시점,생판재)'!$BH$4:$BH$5000,'전년비교BACK(전년8.1~동시점,생판재)'!$H$4:$H$5000,종합!AF97,'전년비교BACK(전년8.1~동시점,생판재)'!$C$4:$C$5000,2025,'전년비교BACK(전년8.1~동시점,생판재)'!$D$4:$D$5000,종합!$AC$69)</f>
        <v>5025000</v>
      </c>
      <c r="AW97" s="434">
        <f>SUMIFS('전년비교BACK(전년8.1~동시점,생판재)'!$BI$4:$BI$5000,'전년비교BACK(전년8.1~동시점,생판재)'!$H$4:$H$5000,종합!AF97,'전년비교BACK(전년8.1~동시점,생판재)'!$C$4:$C$5000,2025,'전년비교BACK(전년8.1~동시점,생판재)'!$D$4:$D$5000,종합!$AC$69)</f>
        <v>946192</v>
      </c>
      <c r="AX97" s="434">
        <f>SUMIFS('전년비교BACK(전년8.1~동시점,생판재)'!$BJ$4:$BJ$5000,'전년비교BACK(전년8.1~동시점,생판재)'!$H$4:$H$5000,종합!AF97,'전년비교BACK(전년8.1~동시점,생판재)'!$C$4:$C$5000,2025,'전년비교BACK(전년8.1~동시점,생판재)'!$D$4:$D$5000,종합!$AC$69)</f>
        <v>1340000</v>
      </c>
      <c r="AY97" s="437">
        <f t="shared" si="309"/>
        <v>0.81170308457711449</v>
      </c>
      <c r="AZ97" s="433">
        <f>SUMIFS('전년비교BACK(전년8.1~동시점,생판재)'!$BC$4:$BC$5000,'전년비교BACK(전년8.1~동시점,생판재)'!$H$4:$H$5000,종합!AF97,'전년비교BACK(전년8.1~동시점,생판재)'!$C$4:$C$5000,2025,'전년비교BACK(전년8.1~동시점,생판재)'!$D$4:$D$5000,종합!$AC$69)</f>
        <v>52</v>
      </c>
      <c r="BA97" s="435">
        <f>SUMIFS('전년비교BACK(전년8.1~동시점,생판재)'!$BE$4:$BE$5000,'전년비교BACK(전년8.1~동시점,생판재)'!$H$4:$H$5000,종합!AF97,'전년비교BACK(전년8.1~동시점,생판재)'!$C$4:$C$5000,2025,'전년비교BACK(전년8.1~동시점,생판재)'!$D$4:$D$5000,종합!$AC$69)</f>
        <v>622331</v>
      </c>
      <c r="BB97" s="16"/>
      <c r="BC97" s="16"/>
    </row>
    <row r="98" spans="1:55" x14ac:dyDescent="0.3">
      <c r="A98" s="7" t="s">
        <v>3003</v>
      </c>
      <c r="B98" s="18"/>
      <c r="C98" s="443"/>
      <c r="D98" s="137" t="s">
        <v>2985</v>
      </c>
      <c r="E98" s="168"/>
      <c r="F98" s="169"/>
      <c r="G98" s="429">
        <f>SUMIFS('주간판매-26FW(CO)'!$P$4:$P$5000,'주간판매-26FW(CO)'!$I$4:$I$5000,종합!$F98,'주간판매-26FW(CO)'!$E$4:$E$5000,종합!$C$69)</f>
        <v>0</v>
      </c>
      <c r="H98" s="430">
        <f>COUNTIFS('주간판매-26FW(CO)'!$I$4:$I$5000,종합!$F98,'주간판매-26FW(CO)'!$E$4:$E$5000,종합!$A98)</f>
        <v>0</v>
      </c>
      <c r="I98" s="430">
        <f>SUMIFS('주간판매-26FW(CO)'!$R$4:$R$5000,'주간판매-26FW(CO)'!$I$4:$I$5000,종합!$F98,'주간판매-26FW(CO)'!$E$4:$E$5000,종합!$A98)</f>
        <v>0</v>
      </c>
      <c r="J98" s="429">
        <f>SUMIFS('주간판매-26FW(CO)'!$P$4:$P$5000,'주간판매-26FW(CO)'!$I$4:$I$5000,종합!$F98,'주간판매-26FW(CO)'!$V$4:$V$5000,"&gt;0",'주간판매-26FW(CO)'!$E$4:$E$5000,종합!$A98)</f>
        <v>0</v>
      </c>
      <c r="K98" s="430">
        <f>COUNTIFS('주간판매-26FW(CO)'!$I$4:$I$5000,종합!$F98,'주간판매-26FW(CO)'!$V$4:$V$5000,"&gt;0",'주간판매-26FW(CO)'!$E$4:$E$5000,종합!$A98)</f>
        <v>0</v>
      </c>
      <c r="L98" s="431">
        <f>SUMIFS('주간판매-26FW(CO)'!$V$4:$V$5000,'주간판매-26FW(CO)'!$I$4:$I$5000,종합!$F98,'주간판매-26FW(CO)'!$E$4:$E$5000,종합!$A98)</f>
        <v>0</v>
      </c>
      <c r="M98" s="436" t="str">
        <f t="shared" si="355"/>
        <v/>
      </c>
      <c r="N98" s="432">
        <f>SUMIFS('생판재-26FW(ST)'!$AI$4:$AI$5000,'생판재-26FW(ST)'!$H$4:$H$5000,종합!$F98,'생판재-26FW(ST)'!$D$4:$D$5000,종합!$A98)</f>
        <v>0</v>
      </c>
      <c r="O98" s="432">
        <f>SUMIFS('생판재-26FW(ST)'!$AR$4:$AR$5000,'생판재-26FW(ST)'!$H$4:$H$5000,종합!$F98,'생판재-26FW(ST)'!$D$4:$D$5000,종합!$A98)</f>
        <v>0</v>
      </c>
      <c r="P98" s="436">
        <f t="shared" si="348"/>
        <v>0</v>
      </c>
      <c r="Q98" s="432">
        <f>SUMIFS('생판재-26FW(ST)'!$AQ$4:$AQ$5000,'생판재-26FW(ST)'!$H$4:$H$5000,종합!$F98,'생판재-26FW(ST)'!$D$4:$D$5000,종합!$A98)</f>
        <v>0</v>
      </c>
      <c r="R98" s="437">
        <f t="shared" si="349"/>
        <v>0</v>
      </c>
      <c r="S98" s="438" t="str">
        <f t="shared" si="314"/>
        <v/>
      </c>
      <c r="T98" s="433">
        <f>SUMIFS('생판재-26FW(ST)'!$BG$4:$BG$5000,'생판재-26FW(ST)'!$H$4:$H$5000,종합!$F98,'생판재-26FW(ST)'!$D$4:$D$5000,종합!$A98)</f>
        <v>0</v>
      </c>
      <c r="U98" s="437" t="str">
        <f t="shared" si="316"/>
        <v/>
      </c>
      <c r="V98" s="434">
        <f>SUMIFS('생판재-26FW(ST)'!$BH$4:$BH$5000,'생판재-26FW(ST)'!$H$4:$H$5000,종합!$F98,'생판재-26FW(ST)'!$D$4:$D$5000,종합!$A98)</f>
        <v>0</v>
      </c>
      <c r="W98" s="434">
        <f>SUMIFS('생판재-26FW(ST)'!$BI$4:$BI$5000,'생판재-26FW(ST)'!$H$4:$H$5000,종합!$F98,'생판재-26FW(ST)'!$D$4:$D$5000,종합!$A98)</f>
        <v>0</v>
      </c>
      <c r="X98" s="434">
        <f>SUMIFS('생판재-26FW(ST)'!$BJ$4:$BJ$5000,'생판재-26FW(ST)'!$H$4:$H$5000,종합!$F98,'생판재-26FW(ST)'!$D$4:$D$5000,종합!$A98)</f>
        <v>0</v>
      </c>
      <c r="Y98" s="437" t="str">
        <f t="shared" si="319"/>
        <v/>
      </c>
      <c r="Z98" s="433">
        <f>SUMIFS('생판재-26FW(ST)'!$BC$4:$BC$5000,'생판재-26FW(ST)'!$H$4:$H$5000,종합!$F98,'생판재-26FW(ST)'!$D$4:$D$5000,종합!$A98)</f>
        <v>0</v>
      </c>
      <c r="AA98" s="435">
        <f>SUMIFS('생판재-26FW(ST)'!$BE$4:$BE$5000,'생판재-26FW(ST)'!$H$4:$H$5000,종합!$F98,'생판재-26FW(ST)'!$D$4:$D$5000,종합!$A98)</f>
        <v>0</v>
      </c>
      <c r="AB98" s="16"/>
      <c r="AC98" s="443"/>
      <c r="AD98" s="137" t="s">
        <v>2985</v>
      </c>
      <c r="AE98" s="168"/>
      <c r="AF98" s="169" t="s">
        <v>4137</v>
      </c>
      <c r="AG98" s="429">
        <f>COUNTIFS('전년비교BACK(전년8.1~동시점,생판재)'!$H$4:$H$5000,종합!AF98,'전년비교BACK(전년8.1~동시점,생판재)'!$C$4:$C$5000,2025,'전년비교BACK(전년8.1~동시점,생판재)'!$D$4:$D$5000,종합!$AC$69)</f>
        <v>2</v>
      </c>
      <c r="AH98" s="430"/>
      <c r="AI98" s="430">
        <f>SUMIFS('전년비교BACK(전년8.1~동시점,생판재)'!$AG$4:$AG$5000,'전년비교BACK(전년8.1~동시점,생판재)'!$H$4:$H$5000,종합!AF98,'전년비교BACK(전년8.1~동시점,생판재)'!$C$4:$C$5000,2025,'전년비교BACK(전년8.1~동시점,생판재)'!$D$4:$D$5000,종합!$AC$69)</f>
        <v>2290</v>
      </c>
      <c r="AJ98" s="429">
        <f>COUNTIFS('전년비교BACK(전년8.1~동시점,생판재)'!$H$4:$H$5000,종합!AF98,'전년비교BACK(전년8.1~동시점,생판재)'!$C$4:$C$5000,2025,'전년비교BACK(전년8.1~동시점,생판재)'!$D$4:$D$5000,종합!$AC$69,'전년비교BACK(전년8.1~동시점,생판재)'!$AP$4:$AP$5000,"&gt;0")</f>
        <v>1</v>
      </c>
      <c r="AK98" s="430"/>
      <c r="AL98" s="431">
        <f>SUMIFS('전년비교BACK(전년8.1~동시점,생판재)'!$AP$4:$AP$5000,'전년비교BACK(전년8.1~동시점,생판재)'!$H$4:$H$5000,종합!AF98,'전년비교BACK(전년8.1~동시점,생판재)'!$C$4:$C$5000,2025,'전년비교BACK(전년8.1~동시점,생판재)'!$D$4:$D$5000,종합!$AC$69)</f>
        <v>1728</v>
      </c>
      <c r="AM98" s="436">
        <f t="shared" si="300"/>
        <v>0.75458515283842797</v>
      </c>
      <c r="AN98" s="432">
        <f>SUMIFS('전년비교BACK(전년8.1~동시점,생판재)'!$AI$4:$AI$5000,'전년비교BACK(전년8.1~동시점,생판재)'!$H$4:$H$5000,종합!AF98,'전년비교BACK(전년8.1~동시점,생판재)'!$C$4:$C$5000,2025,'전년비교BACK(전년8.1~동시점,생판재)'!$D$4:$D$5000,종합!$AC$69)</f>
        <v>44285000</v>
      </c>
      <c r="AO98" s="432">
        <f>SUMIFS('전년비교BACK(전년8.1~동시점,생판재)'!$AR$4:$AR$5000,'전년비교BACK(전년8.1~동시점,생판재)'!$H$4:$H$5000,종합!AF98,'전년비교BACK(전년8.1~동시점,생판재)'!$C$4:$C$5000,2025,'전년비교BACK(전년8.1~동시점,생판재)'!$D$4:$D$5000,종합!$AC$69)</f>
        <v>31968000</v>
      </c>
      <c r="AP98" s="436">
        <f t="shared" si="351"/>
        <v>1.4716813484313501E-2</v>
      </c>
      <c r="AQ98" s="432">
        <f>SUMIFS('전년비교BACK(전년8.1~동시점,생판재)'!$AQ$4:$AQ$5000,'전년비교BACK(전년8.1~동시점,생판재)'!$H$4:$H$5000,종합!AF98,'전년비교BACK(전년8.1~동시점,생판재)'!$C$4:$C$5000,2025,'전년비교BACK(전년8.1~동시점,생판재)'!$D$4:$D$5000,종합!$AC$69)</f>
        <v>133056000</v>
      </c>
      <c r="AR98" s="437">
        <f t="shared" si="352"/>
        <v>1.420550450487962E-2</v>
      </c>
      <c r="AS98" s="438">
        <f t="shared" si="307"/>
        <v>3.7837837837837838</v>
      </c>
      <c r="AT98" s="433">
        <f>SUMIFS('전년비교BACK(전년8.1~동시점,생판재)'!$BG$4:$BG$5000,'전년비교BACK(전년8.1~동시점,생판재)'!$H$4:$H$5000,종합!AF98,'전년비교BACK(전년8.1~동시점,생판재)'!$C$4:$C$5000,2025,'전년비교BACK(전년8.1~동시점,생판재)'!$D$4:$D$5000,종합!$AC$69)</f>
        <v>156</v>
      </c>
      <c r="AU98" s="437">
        <f t="shared" si="308"/>
        <v>9.0277777777777776E-2</v>
      </c>
      <c r="AV98" s="434">
        <f>SUMIFS('전년비교BACK(전년8.1~동시점,생판재)'!$BH$4:$BH$5000,'전년비교BACK(전년8.1~동시점,생판재)'!$H$4:$H$5000,종합!AF98,'전년비교BACK(전년8.1~동시점,생판재)'!$C$4:$C$5000,2025,'전년비교BACK(전년8.1~동시점,생판재)'!$D$4:$D$5000,종합!$AC$69)</f>
        <v>12012000</v>
      </c>
      <c r="AW98" s="434">
        <f>SUMIFS('전년비교BACK(전년8.1~동시점,생판재)'!$BI$4:$BI$5000,'전년비교BACK(전년8.1~동시점,생판재)'!$H$4:$H$5000,종합!AF98,'전년비교BACK(전년8.1~동시점,생판재)'!$C$4:$C$5000,2025,'전년비교BACK(전년8.1~동시점,생판재)'!$D$4:$D$5000,종합!$AC$69)</f>
        <v>6637300</v>
      </c>
      <c r="AX98" s="434">
        <f>SUMIFS('전년비교BACK(전년8.1~동시점,생판재)'!$BJ$4:$BJ$5000,'전년비교BACK(전년8.1~동시점,생판재)'!$H$4:$H$5000,종합!AF98,'전년비교BACK(전년8.1~동시점,생판재)'!$C$4:$C$5000,2025,'전년비교BACK(전년8.1~동시점,생판재)'!$D$4:$D$5000,종합!$AC$69)</f>
        <v>2886000</v>
      </c>
      <c r="AY98" s="437">
        <f t="shared" si="309"/>
        <v>0.44744422244422244</v>
      </c>
      <c r="AZ98" s="433">
        <f>SUMIFS('전년비교BACK(전년8.1~동시점,생판재)'!$BC$4:$BC$5000,'전년비교BACK(전년8.1~동시점,생판재)'!$H$4:$H$5000,종합!AF98,'전년비교BACK(전년8.1~동시점,생판재)'!$C$4:$C$5000,2025,'전년비교BACK(전년8.1~동시점,생판재)'!$D$4:$D$5000,종합!$AC$69)</f>
        <v>91</v>
      </c>
      <c r="BA98" s="435">
        <f>SUMIFS('전년비교BACK(전년8.1~동시점,생판재)'!$BE$4:$BE$5000,'전년비교BACK(전년8.1~동시점,생판재)'!$H$4:$H$5000,종합!AF98,'전년비교BACK(전년8.1~동시점,생판재)'!$C$4:$C$5000,2025,'전년비교BACK(전년8.1~동시점,생판재)'!$D$4:$D$5000,종합!$AC$69)</f>
        <v>4398691</v>
      </c>
      <c r="BB98" s="16"/>
      <c r="BC98" s="16"/>
    </row>
    <row r="99" spans="1:55" ht="17.25" thickBot="1" x14ac:dyDescent="0.35">
      <c r="A99" s="7"/>
      <c r="B99" s="18"/>
      <c r="C99" s="443"/>
      <c r="D99" s="313"/>
      <c r="E99" s="314"/>
      <c r="F99" s="315"/>
      <c r="G99" s="429"/>
      <c r="H99" s="430"/>
      <c r="I99" s="430"/>
      <c r="J99" s="429"/>
      <c r="K99" s="430"/>
      <c r="L99" s="431"/>
      <c r="M99" s="436"/>
      <c r="N99" s="432"/>
      <c r="O99" s="432"/>
      <c r="P99" s="436"/>
      <c r="Q99" s="432"/>
      <c r="R99" s="437"/>
      <c r="S99" s="438"/>
      <c r="T99" s="433"/>
      <c r="U99" s="437"/>
      <c r="V99" s="434"/>
      <c r="W99" s="434"/>
      <c r="X99" s="434"/>
      <c r="Y99" s="437"/>
      <c r="Z99" s="433"/>
      <c r="AA99" s="435"/>
      <c r="AB99" s="16"/>
      <c r="AC99" s="443"/>
      <c r="AD99" s="313"/>
      <c r="AE99" s="314"/>
      <c r="AF99" s="315"/>
      <c r="AG99" s="429"/>
      <c r="AH99" s="430"/>
      <c r="AI99" s="430"/>
      <c r="AJ99" s="429"/>
      <c r="AK99" s="430"/>
      <c r="AL99" s="431"/>
      <c r="AM99" s="436"/>
      <c r="AN99" s="432"/>
      <c r="AO99" s="432"/>
      <c r="AP99" s="436"/>
      <c r="AQ99" s="432"/>
      <c r="AR99" s="437"/>
      <c r="AS99" s="438"/>
      <c r="AT99" s="433"/>
      <c r="AU99" s="437"/>
      <c r="AV99" s="434"/>
      <c r="AW99" s="434"/>
      <c r="AX99" s="434"/>
      <c r="AY99" s="437"/>
      <c r="AZ99" s="433"/>
      <c r="BA99" s="435"/>
      <c r="BB99" s="16"/>
      <c r="BC99" s="16"/>
    </row>
    <row r="100" spans="1:55" ht="17.25" thickBot="1" x14ac:dyDescent="0.35">
      <c r="A100" s="7" t="s">
        <v>3003</v>
      </c>
      <c r="B100" s="18"/>
      <c r="C100" s="443"/>
      <c r="D100" s="170" t="s">
        <v>3075</v>
      </c>
      <c r="E100" s="171"/>
      <c r="F100" s="171"/>
      <c r="G100" s="143">
        <f>SUM(G94:G98)</f>
        <v>43</v>
      </c>
      <c r="H100" s="144">
        <f t="shared" ref="H100:I100" si="356">SUM(H94:H98)</f>
        <v>101</v>
      </c>
      <c r="I100" s="144">
        <f t="shared" si="356"/>
        <v>51314</v>
      </c>
      <c r="J100" s="143">
        <f>SUM(J94:J98)</f>
        <v>18</v>
      </c>
      <c r="K100" s="145">
        <f>SUM(K94:K98)</f>
        <v>40</v>
      </c>
      <c r="L100" s="146">
        <f t="shared" ref="L100" si="357">SUM(L94:L98)</f>
        <v>20593</v>
      </c>
      <c r="M100" s="147">
        <f t="shared" si="297"/>
        <v>0.40131348170090037</v>
      </c>
      <c r="N100" s="148">
        <f>SUM(N94:N98)</f>
        <v>779552350</v>
      </c>
      <c r="O100" s="149">
        <f>SUM(O94:O98)</f>
        <v>400827400</v>
      </c>
      <c r="P100" s="147">
        <f t="shared" ref="P100:P109" si="358">O100/O$109</f>
        <v>0.19151415408337935</v>
      </c>
      <c r="Q100" s="150">
        <f>SUM(Q94:Q98)</f>
        <v>1540871000</v>
      </c>
      <c r="R100" s="147">
        <f t="shared" ref="R100:R109" si="359">Q100/Q$109</f>
        <v>0.17551350826770865</v>
      </c>
      <c r="S100" s="152">
        <f t="shared" si="314"/>
        <v>3.4947506537273103</v>
      </c>
      <c r="T100" s="153">
        <f>SUM(T94:T98)</f>
        <v>817</v>
      </c>
      <c r="U100" s="154">
        <f t="shared" si="316"/>
        <v>3.9673675520808041E-2</v>
      </c>
      <c r="V100" s="155">
        <f>SUM(V94:V98)</f>
        <v>58044000</v>
      </c>
      <c r="W100" s="155">
        <f>SUM(W94:W98)</f>
        <v>43530122</v>
      </c>
      <c r="X100" s="155">
        <f>SUM(X94:X98)</f>
        <v>14356380</v>
      </c>
      <c r="Y100" s="154">
        <f t="shared" si="319"/>
        <v>0.25004958307490865</v>
      </c>
      <c r="Z100" s="153">
        <f>SUM(Z94:Z98)</f>
        <v>568</v>
      </c>
      <c r="AA100" s="156">
        <f>SUM(AA94:AA98)</f>
        <v>29602751</v>
      </c>
      <c r="AB100" s="16"/>
      <c r="AC100" s="443"/>
      <c r="AD100" s="170" t="s">
        <v>3075</v>
      </c>
      <c r="AE100" s="171"/>
      <c r="AF100" s="171"/>
      <c r="AG100" s="143">
        <f>SUM(AG94:AG98)</f>
        <v>26</v>
      </c>
      <c r="AH100" s="144">
        <f t="shared" ref="AH100:AI100" si="360">SUM(AH94:AH98)</f>
        <v>0</v>
      </c>
      <c r="AI100" s="144">
        <f t="shared" si="360"/>
        <v>57935</v>
      </c>
      <c r="AJ100" s="143">
        <f>SUM(AJ94:AJ98)</f>
        <v>16</v>
      </c>
      <c r="AK100" s="145">
        <f>SUM(AK94:AK98)</f>
        <v>0</v>
      </c>
      <c r="AL100" s="146">
        <f t="shared" ref="AL100" si="361">SUM(AL94:AL98)</f>
        <v>22816</v>
      </c>
      <c r="AM100" s="147">
        <f t="shared" si="300"/>
        <v>0.39382066108569946</v>
      </c>
      <c r="AN100" s="148">
        <f>SUM(AN94:AN98)</f>
        <v>982174000</v>
      </c>
      <c r="AO100" s="149">
        <f>SUM(AO94:AO98)</f>
        <v>405821300</v>
      </c>
      <c r="AP100" s="147">
        <f t="shared" ref="AP100:AP109" si="362">AO100/AO$109</f>
        <v>0.18682421108801409</v>
      </c>
      <c r="AQ100" s="150">
        <f>SUM(AQ94:AQ98)</f>
        <v>1743584000</v>
      </c>
      <c r="AR100" s="147">
        <f t="shared" ref="AR100:AR109" si="363">AQ100/AQ$109</f>
        <v>0.18615087156262045</v>
      </c>
      <c r="AS100" s="152">
        <f t="shared" si="307"/>
        <v>3.9058481248676786</v>
      </c>
      <c r="AT100" s="153">
        <f>SUM(AT94:AT98)</f>
        <v>2438</v>
      </c>
      <c r="AU100" s="154">
        <f t="shared" si="308"/>
        <v>0.10685483870967742</v>
      </c>
      <c r="AV100" s="155">
        <f>SUM(AV94:AV98)</f>
        <v>185542000</v>
      </c>
      <c r="AW100" s="155">
        <f>SUM(AW94:AW98)</f>
        <v>103357945</v>
      </c>
      <c r="AX100" s="155">
        <f>SUM(AX94:AX98)</f>
        <v>42867700</v>
      </c>
      <c r="AY100" s="154">
        <f t="shared" si="309"/>
        <v>0.44294043936143834</v>
      </c>
      <c r="AZ100" s="153">
        <f>SUM(AZ94:AZ98)</f>
        <v>1186</v>
      </c>
      <c r="BA100" s="156">
        <f>SUM(BA94:BA98)</f>
        <v>45250874</v>
      </c>
      <c r="BB100" s="16"/>
      <c r="BC100" s="16"/>
    </row>
    <row r="101" spans="1:55" x14ac:dyDescent="0.3">
      <c r="A101" s="7" t="s">
        <v>3003</v>
      </c>
      <c r="B101" s="18"/>
      <c r="C101" s="443"/>
      <c r="D101" s="133" t="s">
        <v>3076</v>
      </c>
      <c r="E101" s="172" t="s">
        <v>334</v>
      </c>
      <c r="F101" s="173" t="s">
        <v>2993</v>
      </c>
      <c r="G101" s="429">
        <f>SUMIFS('주간판매-26FW(CO)'!$P$4:$P$5000,'주간판매-26FW(CO)'!$I$4:$I$5000,종합!$F101,'주간판매-26FW(CO)'!$E$4:$E$5000,종합!$C$69)</f>
        <v>3</v>
      </c>
      <c r="H101" s="430">
        <f>COUNTIFS('주간판매-26FW(CO)'!$I$4:$I$5000,종합!$F101,'주간판매-26FW(CO)'!$E$4:$E$5000,종합!$A101)</f>
        <v>7</v>
      </c>
      <c r="I101" s="430">
        <f>SUMIFS('주간판매-26FW(CO)'!$R$4:$R$5000,'주간판매-26FW(CO)'!$I$4:$I$5000,종합!$F101,'주간판매-26FW(CO)'!$E$4:$E$5000,종합!$A101)</f>
        <v>7</v>
      </c>
      <c r="J101" s="429">
        <f>SUMIFS('주간판매-26FW(CO)'!$P$4:$P$5000,'주간판매-26FW(CO)'!$I$4:$I$5000,종합!$F101,'주간판매-26FW(CO)'!$V$4:$V$5000,"&gt;0",'주간판매-26FW(CO)'!$E$4:$E$5000,종합!$A101)</f>
        <v>0</v>
      </c>
      <c r="K101" s="430">
        <f>COUNTIFS('주간판매-26FW(CO)'!$I$4:$I$5000,종합!$F101,'주간판매-26FW(CO)'!$V$4:$V$5000,"&gt;0",'주간판매-26FW(CO)'!$E$4:$E$5000,종합!$A101)</f>
        <v>0</v>
      </c>
      <c r="L101" s="431">
        <f>SUMIFS('주간판매-26FW(CO)'!$V$4:$V$5000,'주간판매-26FW(CO)'!$I$4:$I$5000,종합!$F101,'주간판매-26FW(CO)'!$E$4:$E$5000,종합!$A101)</f>
        <v>0</v>
      </c>
      <c r="M101" s="436">
        <f t="shared" ref="M101:M106" si="364">IFERROR(L101/I101,"")</f>
        <v>0</v>
      </c>
      <c r="N101" s="432">
        <f>SUMIFS('생판재-26FW(ST)'!$AI$4:$AI$5000,'생판재-26FW(ST)'!$H$4:$H$5000,종합!$F101,'생판재-26FW(ST)'!$D$4:$D$5000,종합!$A101)</f>
        <v>0</v>
      </c>
      <c r="O101" s="432">
        <f>SUMIFS('생판재-26FW(ST)'!$AR$4:$AR$5000,'생판재-26FW(ST)'!$H$4:$H$5000,종합!$F101,'생판재-26FW(ST)'!$D$4:$D$5000,종합!$A101)</f>
        <v>0</v>
      </c>
      <c r="P101" s="436">
        <f t="shared" si="358"/>
        <v>0</v>
      </c>
      <c r="Q101" s="432">
        <f>SUMIFS('생판재-26FW(ST)'!$AQ$4:$AQ$5000,'생판재-26FW(ST)'!$H$4:$H$5000,종합!$F101,'생판재-26FW(ST)'!$D$4:$D$5000,종합!$A101)</f>
        <v>0</v>
      </c>
      <c r="R101" s="437">
        <f t="shared" si="359"/>
        <v>0</v>
      </c>
      <c r="S101" s="438" t="str">
        <f t="shared" si="314"/>
        <v/>
      </c>
      <c r="T101" s="433">
        <f>SUMIFS('생판재-26FW(ST)'!$BG$4:$BG$5000,'생판재-26FW(ST)'!$H$4:$H$5000,종합!$F101,'생판재-26FW(ST)'!$D$4:$D$5000,종합!$A101)</f>
        <v>0</v>
      </c>
      <c r="U101" s="437" t="str">
        <f t="shared" si="316"/>
        <v/>
      </c>
      <c r="V101" s="434">
        <f>SUMIFS('생판재-26FW(ST)'!$BH$4:$BH$5000,'생판재-26FW(ST)'!$H$4:$H$5000,종합!$F101,'생판재-26FW(ST)'!$D$4:$D$5000,종합!$A101)</f>
        <v>0</v>
      </c>
      <c r="W101" s="434">
        <f>SUMIFS('생판재-26FW(ST)'!$BI$4:$BI$5000,'생판재-26FW(ST)'!$H$4:$H$5000,종합!$F101,'생판재-26FW(ST)'!$D$4:$D$5000,종합!$A101)</f>
        <v>0</v>
      </c>
      <c r="X101" s="434">
        <f>SUMIFS('생판재-26FW(ST)'!$BJ$4:$BJ$5000,'생판재-26FW(ST)'!$H$4:$H$5000,종합!$F101,'생판재-26FW(ST)'!$D$4:$D$5000,종합!$A101)</f>
        <v>0</v>
      </c>
      <c r="Y101" s="437" t="str">
        <f t="shared" si="319"/>
        <v/>
      </c>
      <c r="Z101" s="433">
        <f>SUMIFS('생판재-26FW(ST)'!$BC$4:$BC$5000,'생판재-26FW(ST)'!$H$4:$H$5000,종합!$F101,'생판재-26FW(ST)'!$D$4:$D$5000,종합!$A101)</f>
        <v>0</v>
      </c>
      <c r="AA101" s="435">
        <f>SUMIFS('생판재-26FW(ST)'!$BE$4:$BE$5000,'생판재-26FW(ST)'!$H$4:$H$5000,종합!$F101,'생판재-26FW(ST)'!$D$4:$D$5000,종합!$A101)</f>
        <v>0</v>
      </c>
      <c r="AB101" s="16"/>
      <c r="AC101" s="443"/>
      <c r="AD101" s="133" t="s">
        <v>3076</v>
      </c>
      <c r="AE101" s="172" t="s">
        <v>334</v>
      </c>
      <c r="AF101" s="173" t="s">
        <v>2993</v>
      </c>
      <c r="AG101" s="429">
        <f>COUNTIFS('전년비교BACK(전년8.1~동시점,생판재)'!$H$4:$H$5000,종합!AF101,'전년비교BACK(전년8.1~동시점,생판재)'!$C$4:$C$5000,2025,'전년비교BACK(전년8.1~동시점,생판재)'!$D$4:$D$5000,종합!$AC$69)</f>
        <v>5</v>
      </c>
      <c r="AH101" s="430"/>
      <c r="AI101" s="430">
        <f>SUMIFS('전년비교BACK(전년8.1~동시점,생판재)'!$AG$4:$AG$5000,'전년비교BACK(전년8.1~동시점,생판재)'!$H$4:$H$5000,종합!AF101,'전년비교BACK(전년8.1~동시점,생판재)'!$C$4:$C$5000,2025,'전년비교BACK(전년8.1~동시점,생판재)'!$D$4:$D$5000,종합!$AC$69)</f>
        <v>3841</v>
      </c>
      <c r="AJ101" s="429">
        <f>COUNTIFS('전년비교BACK(전년8.1~동시점,생판재)'!$H$4:$H$5000,종합!AF101,'전년비교BACK(전년8.1~동시점,생판재)'!$C$4:$C$5000,2025,'전년비교BACK(전년8.1~동시점,생판재)'!$D$4:$D$5000,종합!$AC$69,'전년비교BACK(전년8.1~동시점,생판재)'!$AP$4:$AP$5000,"&gt;0")</f>
        <v>0</v>
      </c>
      <c r="AK101" s="430"/>
      <c r="AL101" s="431">
        <f>SUMIFS('전년비교BACK(전년8.1~동시점,생판재)'!$AP$4:$AP$5000,'전년비교BACK(전년8.1~동시점,생판재)'!$H$4:$H$5000,종합!AF101,'전년비교BACK(전년8.1~동시점,생판재)'!$C$4:$C$5000,2025,'전년비교BACK(전년8.1~동시점,생판재)'!$D$4:$D$5000,종합!$AC$69)</f>
        <v>0</v>
      </c>
      <c r="AM101" s="436">
        <f t="shared" si="300"/>
        <v>0</v>
      </c>
      <c r="AN101" s="432">
        <f>SUMIFS('전년비교BACK(전년8.1~동시점,생판재)'!$AI$4:$AI$5000,'전년비교BACK(전년8.1~동시점,생판재)'!$H$4:$H$5000,종합!AF101,'전년비교BACK(전년8.1~동시점,생판재)'!$C$4:$C$5000,2025,'전년비교BACK(전년8.1~동시점,생판재)'!$D$4:$D$5000,종합!$AC$69)</f>
        <v>63199025</v>
      </c>
      <c r="AO101" s="432">
        <f>SUMIFS('전년비교BACK(전년8.1~동시점,생판재)'!$AR$4:$AR$5000,'전년비교BACK(전년8.1~동시점,생판재)'!$H$4:$H$5000,종합!AF101,'전년비교BACK(전년8.1~동시점,생판재)'!$C$4:$C$5000,2025,'전년비교BACK(전년8.1~동시점,생판재)'!$D$4:$D$5000,종합!$AC$69)</f>
        <v>0</v>
      </c>
      <c r="AP101" s="436">
        <f t="shared" si="362"/>
        <v>0</v>
      </c>
      <c r="AQ101" s="432">
        <f>SUMIFS('전년비교BACK(전년8.1~동시점,생판재)'!$AQ$4:$AQ$5000,'전년비교BACK(전년8.1~동시점,생판재)'!$H$4:$H$5000,종합!AF101,'전년비교BACK(전년8.1~동시점,생판재)'!$C$4:$C$5000,2025,'전년비교BACK(전년8.1~동시점,생판재)'!$D$4:$D$5000,종합!$AC$69)</f>
        <v>0</v>
      </c>
      <c r="AR101" s="437">
        <f t="shared" si="363"/>
        <v>0</v>
      </c>
      <c r="AS101" s="438" t="str">
        <f t="shared" si="307"/>
        <v/>
      </c>
      <c r="AT101" s="433">
        <f>SUMIFS('전년비교BACK(전년8.1~동시점,생판재)'!$BG$4:$BG$5000,'전년비교BACK(전년8.1~동시점,생판재)'!$H$4:$H$5000,종합!AF101,'전년비교BACK(전년8.1~동시점,생판재)'!$C$4:$C$5000,2025,'전년비교BACK(전년8.1~동시점,생판재)'!$D$4:$D$5000,종합!$AC$69)</f>
        <v>0</v>
      </c>
      <c r="AU101" s="437" t="str">
        <f t="shared" si="308"/>
        <v/>
      </c>
      <c r="AV101" s="434">
        <f>SUMIFS('전년비교BACK(전년8.1~동시점,생판재)'!$BH$4:$BH$5000,'전년비교BACK(전년8.1~동시점,생판재)'!$H$4:$H$5000,종합!AF101,'전년비교BACK(전년8.1~동시점,생판재)'!$C$4:$C$5000,2025,'전년비교BACK(전년8.1~동시점,생판재)'!$D$4:$D$5000,종합!$AC$69)</f>
        <v>0</v>
      </c>
      <c r="AW101" s="434">
        <f>SUMIFS('전년비교BACK(전년8.1~동시점,생판재)'!$BI$4:$BI$5000,'전년비교BACK(전년8.1~동시점,생판재)'!$H$4:$H$5000,종합!AF101,'전년비교BACK(전년8.1~동시점,생판재)'!$C$4:$C$5000,2025,'전년비교BACK(전년8.1~동시점,생판재)'!$D$4:$D$5000,종합!$AC$69)</f>
        <v>0</v>
      </c>
      <c r="AX101" s="434">
        <f>SUMIFS('전년비교BACK(전년8.1~동시점,생판재)'!$BJ$4:$BJ$5000,'전년비교BACK(전년8.1~동시점,생판재)'!$H$4:$H$5000,종합!AF101,'전년비교BACK(전년8.1~동시점,생판재)'!$C$4:$C$5000,2025,'전년비교BACK(전년8.1~동시점,생판재)'!$D$4:$D$5000,종합!$AC$69)</f>
        <v>0</v>
      </c>
      <c r="AY101" s="437" t="str">
        <f t="shared" si="309"/>
        <v/>
      </c>
      <c r="AZ101" s="433">
        <f>SUMIFS('전년비교BACK(전년8.1~동시점,생판재)'!$BC$4:$BC$5000,'전년비교BACK(전년8.1~동시점,생판재)'!$H$4:$H$5000,종합!AF101,'전년비교BACK(전년8.1~동시점,생판재)'!$C$4:$C$5000,2025,'전년비교BACK(전년8.1~동시점,생판재)'!$D$4:$D$5000,종합!$AC$69)</f>
        <v>0</v>
      </c>
      <c r="BA101" s="435">
        <f>SUMIFS('전년비교BACK(전년8.1~동시점,생판재)'!$BE$4:$BE$5000,'전년비교BACK(전년8.1~동시점,생판재)'!$H$4:$H$5000,종합!AF101,'전년비교BACK(전년8.1~동시점,생판재)'!$C$4:$C$5000,2025,'전년비교BACK(전년8.1~동시점,생판재)'!$D$4:$D$5000,종합!$AC$69)</f>
        <v>0</v>
      </c>
      <c r="BB101" s="16"/>
      <c r="BC101" s="16"/>
    </row>
    <row r="102" spans="1:55" x14ac:dyDescent="0.3">
      <c r="A102" s="7" t="s">
        <v>3003</v>
      </c>
      <c r="B102" s="18"/>
      <c r="C102" s="443"/>
      <c r="D102" s="174"/>
      <c r="E102" s="175" t="s">
        <v>3077</v>
      </c>
      <c r="F102" s="176" t="s">
        <v>2994</v>
      </c>
      <c r="G102" s="429">
        <f>SUMIFS('주간판매-26FW(CO)'!$P$4:$P$5000,'주간판매-26FW(CO)'!$I$4:$I$5000,종합!$F102,'주간판매-26FW(CO)'!$E$4:$E$5000,종합!$C$69)</f>
        <v>3</v>
      </c>
      <c r="H102" s="430">
        <f>COUNTIFS('주간판매-26FW(CO)'!$I$4:$I$5000,종합!$F102,'주간판매-26FW(CO)'!$E$4:$E$5000,종합!$A102)</f>
        <v>11</v>
      </c>
      <c r="I102" s="430">
        <f>SUMIFS('주간판매-26FW(CO)'!$R$4:$R$5000,'주간판매-26FW(CO)'!$I$4:$I$5000,종합!$F102,'주간판매-26FW(CO)'!$E$4:$E$5000,종합!$A102)</f>
        <v>2700</v>
      </c>
      <c r="J102" s="429">
        <f>SUMIFS('주간판매-26FW(CO)'!$P$4:$P$5000,'주간판매-26FW(CO)'!$I$4:$I$5000,종합!$F102,'주간판매-26FW(CO)'!$V$4:$V$5000,"&gt;0",'주간판매-26FW(CO)'!$E$4:$E$5000,종합!$A102)</f>
        <v>2</v>
      </c>
      <c r="K102" s="430">
        <f>COUNTIFS('주간판매-26FW(CO)'!$I$4:$I$5000,종합!$F102,'주간판매-26FW(CO)'!$V$4:$V$5000,"&gt;0",'주간판매-26FW(CO)'!$E$4:$E$5000,종합!$A102)</f>
        <v>8</v>
      </c>
      <c r="L102" s="431">
        <f>SUMIFS('주간판매-26FW(CO)'!$V$4:$V$5000,'주간판매-26FW(CO)'!$I$4:$I$5000,종합!$F102,'주간판매-26FW(CO)'!$E$4:$E$5000,종합!$A102)</f>
        <v>2074</v>
      </c>
      <c r="M102" s="436">
        <f t="shared" si="364"/>
        <v>0.76814814814814814</v>
      </c>
      <c r="N102" s="432">
        <f>SUMIFS('생판재-26FW(ST)'!$AI$4:$AI$5000,'생판재-26FW(ST)'!$H$4:$H$5000,종합!$F102,'생판재-26FW(ST)'!$D$4:$D$5000,종합!$A102)</f>
        <v>16580000</v>
      </c>
      <c r="O102" s="432">
        <f>SUMIFS('생판재-26FW(ST)'!$AR$4:$AR$5000,'생판재-26FW(ST)'!$H$4:$H$5000,종합!$F102,'생판재-26FW(ST)'!$D$4:$D$5000,종합!$A102)</f>
        <v>16375600</v>
      </c>
      <c r="P102" s="436">
        <f t="shared" si="358"/>
        <v>7.8242135682535345E-3</v>
      </c>
      <c r="Q102" s="432">
        <f>SUMIFS('생판재-26FW(ST)'!$AQ$4:$AQ$5000,'생판재-26FW(ST)'!$H$4:$H$5000,종합!$F102,'생판재-26FW(ST)'!$D$4:$D$5000,종합!$A102)</f>
        <v>68442000</v>
      </c>
      <c r="R102" s="437">
        <f t="shared" si="359"/>
        <v>7.7959125279523818E-3</v>
      </c>
      <c r="S102" s="438">
        <f t="shared" si="314"/>
        <v>3.799555436136691</v>
      </c>
      <c r="T102" s="433">
        <f>SUMIFS('생판재-26FW(ST)'!$BG$4:$BG$5000,'생판재-26FW(ST)'!$H$4:$H$5000,종합!$F102,'생판재-26FW(ST)'!$D$4:$D$5000,종합!$A102)</f>
        <v>56</v>
      </c>
      <c r="U102" s="437">
        <f t="shared" si="316"/>
        <v>2.7000964320154291E-2</v>
      </c>
      <c r="V102" s="434">
        <f>SUMIFS('생판재-26FW(ST)'!$BH$4:$BH$5000,'생판재-26FW(ST)'!$H$4:$H$5000,종합!$F102,'생판재-26FW(ST)'!$D$4:$D$5000,종합!$A102)</f>
        <v>1848000</v>
      </c>
      <c r="W102" s="434">
        <f>SUMIFS('생판재-26FW(ST)'!$BI$4:$BI$5000,'생판재-26FW(ST)'!$H$4:$H$5000,종합!$F102,'생판재-26FW(ST)'!$D$4:$D$5000,종합!$A102)</f>
        <v>1403200</v>
      </c>
      <c r="X102" s="434">
        <f>SUMIFS('생판재-26FW(ST)'!$BJ$4:$BJ$5000,'생판재-26FW(ST)'!$H$4:$H$5000,종합!$F102,'생판재-26FW(ST)'!$D$4:$D$5000,종합!$A102)</f>
        <v>440600</v>
      </c>
      <c r="Y102" s="437">
        <f t="shared" si="319"/>
        <v>0.24069264069264074</v>
      </c>
      <c r="Z102" s="433">
        <f>SUMIFS('생판재-26FW(ST)'!$BC$4:$BC$5000,'생판재-26FW(ST)'!$H$4:$H$5000,종합!$F102,'생판재-26FW(ST)'!$D$4:$D$5000,종합!$A102)</f>
        <v>56</v>
      </c>
      <c r="AA102" s="435">
        <f>SUMIFS('생판재-26FW(ST)'!$BE$4:$BE$5000,'생판재-26FW(ST)'!$H$4:$H$5000,종합!$F102,'생판재-26FW(ST)'!$D$4:$D$5000,종합!$A102)</f>
        <v>1403200</v>
      </c>
      <c r="AB102" s="16"/>
      <c r="AC102" s="443"/>
      <c r="AD102" s="174"/>
      <c r="AE102" s="175" t="s">
        <v>3077</v>
      </c>
      <c r="AF102" s="176" t="s">
        <v>2994</v>
      </c>
      <c r="AG102" s="429">
        <f>COUNTIFS('전년비교BACK(전년8.1~동시점,생판재)'!$H$4:$H$5000,종합!AF102,'전년비교BACK(전년8.1~동시점,생판재)'!$C$4:$C$5000,2025,'전년비교BACK(전년8.1~동시점,생판재)'!$D$4:$D$5000,종합!$AC$69)</f>
        <v>2</v>
      </c>
      <c r="AH102" s="430"/>
      <c r="AI102" s="430">
        <f>SUMIFS('전년비교BACK(전년8.1~동시점,생판재)'!$AG$4:$AG$5000,'전년비교BACK(전년8.1~동시점,생판재)'!$H$4:$H$5000,종합!AF102,'전년비교BACK(전년8.1~동시점,생판재)'!$C$4:$C$5000,2025,'전년비교BACK(전년8.1~동시점,생판재)'!$D$4:$D$5000,종합!$AC$69)</f>
        <v>1760</v>
      </c>
      <c r="AJ102" s="429">
        <f>COUNTIFS('전년비교BACK(전년8.1~동시점,생판재)'!$H$4:$H$5000,종합!AF102,'전년비교BACK(전년8.1~동시점,생판재)'!$C$4:$C$5000,2025,'전년비교BACK(전년8.1~동시점,생판재)'!$D$4:$D$5000,종합!$AC$69,'전년비교BACK(전년8.1~동시점,생판재)'!$AP$4:$AP$5000,"&gt;0")</f>
        <v>0</v>
      </c>
      <c r="AK102" s="430"/>
      <c r="AL102" s="431">
        <f>SUMIFS('전년비교BACK(전년8.1~동시점,생판재)'!$AP$4:$AP$5000,'전년비교BACK(전년8.1~동시점,생판재)'!$H$4:$H$5000,종합!AF102,'전년비교BACK(전년8.1~동시점,생판재)'!$C$4:$C$5000,2025,'전년비교BACK(전년8.1~동시점,생판재)'!$D$4:$D$5000,종합!$AC$69)</f>
        <v>0</v>
      </c>
      <c r="AM102" s="436">
        <f t="shared" si="300"/>
        <v>0</v>
      </c>
      <c r="AN102" s="432">
        <f>SUMIFS('전년비교BACK(전년8.1~동시점,생판재)'!$AI$4:$AI$5000,'전년비교BACK(전년8.1~동시점,생판재)'!$H$4:$H$5000,종합!AF102,'전년비교BACK(전년8.1~동시점,생판재)'!$C$4:$C$5000,2025,'전년비교BACK(전년8.1~동시점,생판재)'!$D$4:$D$5000,종합!$AC$69)</f>
        <v>14940000</v>
      </c>
      <c r="AO102" s="432">
        <f>SUMIFS('전년비교BACK(전년8.1~동시점,생판재)'!$AR$4:$AR$5000,'전년비교BACK(전년8.1~동시점,생판재)'!$H$4:$H$5000,종합!AF102,'전년비교BACK(전년8.1~동시점,생판재)'!$C$4:$C$5000,2025,'전년비교BACK(전년8.1~동시점,생판재)'!$D$4:$D$5000,종합!$AC$69)</f>
        <v>0</v>
      </c>
      <c r="AP102" s="436">
        <f t="shared" si="362"/>
        <v>0</v>
      </c>
      <c r="AQ102" s="432">
        <f>SUMIFS('전년비교BACK(전년8.1~동시점,생판재)'!$AQ$4:$AQ$5000,'전년비교BACK(전년8.1~동시점,생판재)'!$H$4:$H$5000,종합!AF102,'전년비교BACK(전년8.1~동시점,생판재)'!$C$4:$C$5000,2025,'전년비교BACK(전년8.1~동시점,생판재)'!$D$4:$D$5000,종합!$AC$69)</f>
        <v>0</v>
      </c>
      <c r="AR102" s="437">
        <f t="shared" si="363"/>
        <v>0</v>
      </c>
      <c r="AS102" s="438" t="str">
        <f t="shared" si="307"/>
        <v/>
      </c>
      <c r="AT102" s="433">
        <f>SUMIFS('전년비교BACK(전년8.1~동시점,생판재)'!$BG$4:$BG$5000,'전년비교BACK(전년8.1~동시점,생판재)'!$H$4:$H$5000,종합!AF102,'전년비교BACK(전년8.1~동시점,생판재)'!$C$4:$C$5000,2025,'전년비교BACK(전년8.1~동시점,생판재)'!$D$4:$D$5000,종합!$AC$69)</f>
        <v>0</v>
      </c>
      <c r="AU102" s="437" t="str">
        <f t="shared" si="308"/>
        <v/>
      </c>
      <c r="AV102" s="434">
        <f>SUMIFS('전년비교BACK(전년8.1~동시점,생판재)'!$BH$4:$BH$5000,'전년비교BACK(전년8.1~동시점,생판재)'!$H$4:$H$5000,종합!AF102,'전년비교BACK(전년8.1~동시점,생판재)'!$C$4:$C$5000,2025,'전년비교BACK(전년8.1~동시점,생판재)'!$D$4:$D$5000,종합!$AC$69)</f>
        <v>0</v>
      </c>
      <c r="AW102" s="434">
        <f>SUMIFS('전년비교BACK(전년8.1~동시점,생판재)'!$BI$4:$BI$5000,'전년비교BACK(전년8.1~동시점,생판재)'!$H$4:$H$5000,종합!AF102,'전년비교BACK(전년8.1~동시점,생판재)'!$C$4:$C$5000,2025,'전년비교BACK(전년8.1~동시점,생판재)'!$D$4:$D$5000,종합!$AC$69)</f>
        <v>0</v>
      </c>
      <c r="AX102" s="434">
        <f>SUMIFS('전년비교BACK(전년8.1~동시점,생판재)'!$BJ$4:$BJ$5000,'전년비교BACK(전년8.1~동시점,생판재)'!$H$4:$H$5000,종합!AF102,'전년비교BACK(전년8.1~동시점,생판재)'!$C$4:$C$5000,2025,'전년비교BACK(전년8.1~동시점,생판재)'!$D$4:$D$5000,종합!$AC$69)</f>
        <v>0</v>
      </c>
      <c r="AY102" s="437" t="str">
        <f t="shared" si="309"/>
        <v/>
      </c>
      <c r="AZ102" s="433">
        <f>SUMIFS('전년비교BACK(전년8.1~동시점,생판재)'!$BC$4:$BC$5000,'전년비교BACK(전년8.1~동시점,생판재)'!$H$4:$H$5000,종합!AF102,'전년비교BACK(전년8.1~동시점,생판재)'!$C$4:$C$5000,2025,'전년비교BACK(전년8.1~동시점,생판재)'!$D$4:$D$5000,종합!$AC$69)</f>
        <v>0</v>
      </c>
      <c r="BA102" s="435">
        <f>SUMIFS('전년비교BACK(전년8.1~동시점,생판재)'!$BE$4:$BE$5000,'전년비교BACK(전년8.1~동시점,생판재)'!$H$4:$H$5000,종합!AF102,'전년비교BACK(전년8.1~동시점,생판재)'!$C$4:$C$5000,2025,'전년비교BACK(전년8.1~동시점,생판재)'!$D$4:$D$5000,종합!$AC$69)</f>
        <v>0</v>
      </c>
      <c r="BB102" s="16"/>
      <c r="BC102" s="16"/>
    </row>
    <row r="103" spans="1:55" x14ac:dyDescent="0.3">
      <c r="A103" s="7" t="s">
        <v>3003</v>
      </c>
      <c r="B103" s="18"/>
      <c r="C103" s="443"/>
      <c r="D103" s="174"/>
      <c r="E103" s="214" t="s">
        <v>3078</v>
      </c>
      <c r="F103" s="215" t="s">
        <v>2995</v>
      </c>
      <c r="G103" s="216">
        <f>SUMIFS('주간판매-26FW(CO)'!$P$4:$P$5000,'주간판매-26FW(CO)'!$I$4:$I$5000,종합!$F103,'주간판매-26FW(CO)'!$E$4:$E$5000,종합!$C$69)</f>
        <v>6</v>
      </c>
      <c r="H103" s="217">
        <f>COUNTIFS('주간판매-26FW(CO)'!$I$4:$I$5000,종합!$F103,'주간판매-26FW(CO)'!$E$4:$E$5000,종합!$A103)</f>
        <v>12</v>
      </c>
      <c r="I103" s="217">
        <f>SUMIFS('주간판매-26FW(CO)'!$R$4:$R$5000,'주간판매-26FW(CO)'!$I$4:$I$5000,종합!$F103,'주간판매-26FW(CO)'!$E$4:$E$5000,종합!$A103)</f>
        <v>3400</v>
      </c>
      <c r="J103" s="216">
        <f>SUMIFS('주간판매-26FW(CO)'!$P$4:$P$5000,'주간판매-26FW(CO)'!$I$4:$I$5000,종합!$F103,'주간판매-26FW(CO)'!$V$4:$V$5000,"&gt;0",'주간판매-26FW(CO)'!$E$4:$E$5000,종합!$A103)</f>
        <v>2</v>
      </c>
      <c r="K103" s="217">
        <f>COUNTIFS('주간판매-26FW(CO)'!$I$4:$I$5000,종합!$F103,'주간판매-26FW(CO)'!$V$4:$V$5000,"&gt;0",'주간판매-26FW(CO)'!$E$4:$E$5000,종합!$A103)</f>
        <v>2</v>
      </c>
      <c r="L103" s="218">
        <f>SUMIFS('주간판매-26FW(CO)'!$V$4:$V$5000,'주간판매-26FW(CO)'!$I$4:$I$5000,종합!$F103,'주간판매-26FW(CO)'!$E$4:$E$5000,종합!$A103)</f>
        <v>973</v>
      </c>
      <c r="M103" s="219">
        <f t="shared" si="364"/>
        <v>0.28617647058823531</v>
      </c>
      <c r="N103" s="220">
        <f>SUMIFS('생판재-26FW(ST)'!$AI$4:$AI$5000,'생판재-26FW(ST)'!$H$4:$H$5000,종합!$F103,'생판재-26FW(ST)'!$D$4:$D$5000,종합!$A103)</f>
        <v>4850000</v>
      </c>
      <c r="O103" s="220">
        <f>SUMIFS('생판재-26FW(ST)'!$AR$4:$AR$5000,'생판재-26FW(ST)'!$H$4:$H$5000,종합!$F103,'생판재-26FW(ST)'!$D$4:$D$5000,종합!$A103)</f>
        <v>4724300</v>
      </c>
      <c r="P103" s="219">
        <f t="shared" si="358"/>
        <v>2.2572566599391884E-3</v>
      </c>
      <c r="Q103" s="220">
        <f>SUMIFS('생판재-26FW(ST)'!$AQ$4:$AQ$5000,'생판재-26FW(ST)'!$H$4:$H$5000,종합!$F103,'생판재-26FW(ST)'!$D$4:$D$5000,종합!$A103)</f>
        <v>23352000</v>
      </c>
      <c r="R103" s="219">
        <f t="shared" si="359"/>
        <v>2.6599186077663427E-3</v>
      </c>
      <c r="S103" s="221">
        <f t="shared" si="314"/>
        <v>4.4935950107086571</v>
      </c>
      <c r="T103" s="217">
        <f>SUMIFS('생판재-26FW(ST)'!$BG$4:$BG$5000,'생판재-26FW(ST)'!$H$4:$H$5000,종합!$F103,'생판재-26FW(ST)'!$D$4:$D$5000,종합!$A103)</f>
        <v>10</v>
      </c>
      <c r="U103" s="222">
        <f t="shared" si="316"/>
        <v>1.0277492291880781E-2</v>
      </c>
      <c r="V103" s="223">
        <f>SUMIFS('생판재-26FW(ST)'!$BH$4:$BH$5000,'생판재-26FW(ST)'!$H$4:$H$5000,종합!$F103,'생판재-26FW(ST)'!$D$4:$D$5000,종합!$A103)</f>
        <v>240000</v>
      </c>
      <c r="W103" s="223">
        <f>SUMIFS('생판재-26FW(ST)'!$BI$4:$BI$5000,'생판재-26FW(ST)'!$H$4:$H$5000,종합!$F103,'생판재-26FW(ST)'!$D$4:$D$5000,종합!$A103)</f>
        <v>185300</v>
      </c>
      <c r="X103" s="223">
        <f>SUMIFS('생판재-26FW(ST)'!$BJ$4:$BJ$5000,'생판재-26FW(ST)'!$H$4:$H$5000,종합!$F103,'생판재-26FW(ST)'!$D$4:$D$5000,종합!$A103)</f>
        <v>47800</v>
      </c>
      <c r="Y103" s="222">
        <f t="shared" si="319"/>
        <v>0.22791666666666666</v>
      </c>
      <c r="Z103" s="217">
        <f>SUMIFS('생판재-26FW(ST)'!$BC$4:$BC$5000,'생판재-26FW(ST)'!$H$4:$H$5000,종합!$F103,'생판재-26FW(ST)'!$D$4:$D$5000,종합!$A103)</f>
        <v>7</v>
      </c>
      <c r="AA103" s="224">
        <f>SUMIFS('생판재-26FW(ST)'!$BE$4:$BE$5000,'생판재-26FW(ST)'!$H$4:$H$5000,종합!$F103,'생판재-26FW(ST)'!$D$4:$D$5000,종합!$A103)</f>
        <v>128300</v>
      </c>
      <c r="AB103" s="16"/>
      <c r="AC103" s="443"/>
      <c r="AD103" s="174"/>
      <c r="AE103" s="214" t="s">
        <v>3078</v>
      </c>
      <c r="AF103" s="215" t="s">
        <v>2995</v>
      </c>
      <c r="AG103" s="216">
        <f>COUNTIFS('전년비교BACK(전년8.1~동시점,생판재)'!$H$4:$H$5000,종합!AF103,'전년비교BACK(전년8.1~동시점,생판재)'!$C$4:$C$5000,2025,'전년비교BACK(전년8.1~동시점,생판재)'!$D$4:$D$5000,종합!$AC$69)</f>
        <v>3</v>
      </c>
      <c r="AH103" s="217"/>
      <c r="AI103" s="217">
        <f>SUMIFS('전년비교BACK(전년8.1~동시점,생판재)'!$AG$4:$AG$5000,'전년비교BACK(전년8.1~동시점,생판재)'!$H$4:$H$5000,종합!AF103,'전년비교BACK(전년8.1~동시점,생판재)'!$C$4:$C$5000,2025,'전년비교BACK(전년8.1~동시점,생판재)'!$D$4:$D$5000,종합!$AC$69)</f>
        <v>1001</v>
      </c>
      <c r="AJ103" s="216">
        <f>COUNTIFS('전년비교BACK(전년8.1~동시점,생판재)'!$H$4:$H$5000,종합!AF103,'전년비교BACK(전년8.1~동시점,생판재)'!$C$4:$C$5000,2025,'전년비교BACK(전년8.1~동시점,생판재)'!$D$4:$D$5000,종합!$AC$69,'전년비교BACK(전년8.1~동시점,생판재)'!$AP$4:$AP$5000,"&gt;0")</f>
        <v>2</v>
      </c>
      <c r="AK103" s="217"/>
      <c r="AL103" s="218">
        <f>SUMIFS('전년비교BACK(전년8.1~동시점,생판재)'!$AP$4:$AP$5000,'전년비교BACK(전년8.1~동시점,생판재)'!$H$4:$H$5000,종합!AF103,'전년비교BACK(전년8.1~동시점,생판재)'!$C$4:$C$5000,2025,'전년비교BACK(전년8.1~동시점,생판재)'!$D$4:$D$5000,종합!$AC$69)</f>
        <v>999</v>
      </c>
      <c r="AM103" s="219">
        <f t="shared" si="300"/>
        <v>0.99800199800199796</v>
      </c>
      <c r="AN103" s="220">
        <f>SUMIFS('전년비교BACK(전년8.1~동시점,생판재)'!$AI$4:$AI$5000,'전년비교BACK(전년8.1~동시점,생판재)'!$H$4:$H$5000,종합!AF103,'전년비교BACK(전년8.1~동시점,생판재)'!$C$4:$C$5000,2025,'전년비교BACK(전년8.1~동시점,생판재)'!$D$4:$D$5000,종합!$AC$69)</f>
        <v>5501200</v>
      </c>
      <c r="AO103" s="220">
        <f>SUMIFS('전년비교BACK(전년8.1~동시점,생판재)'!$AR$4:$AR$5000,'전년비교BACK(전년8.1~동시점,생판재)'!$H$4:$H$5000,종합!AF103,'전년비교BACK(전년8.1~동시점,생판재)'!$C$4:$C$5000,2025,'전년비교BACK(전년8.1~동시점,생판재)'!$D$4:$D$5000,종합!$AC$69)</f>
        <v>5494500</v>
      </c>
      <c r="AP103" s="219">
        <f t="shared" si="362"/>
        <v>2.529452317616383E-3</v>
      </c>
      <c r="AQ103" s="220">
        <f>SUMIFS('전년비교BACK(전년8.1~동시점,생판재)'!$AQ$4:$AQ$5000,'전년비교BACK(전년8.1~동시점,생판재)'!$H$4:$H$5000,종합!AF103,'전년비교BACK(전년8.1~동시점,생판재)'!$C$4:$C$5000,2025,'전년비교BACK(전년8.1~동시점,생판재)'!$D$4:$D$5000,종합!$AC$69)</f>
        <v>26973000</v>
      </c>
      <c r="AR103" s="219">
        <f t="shared" si="363"/>
        <v>2.8797278815695495E-3</v>
      </c>
      <c r="AS103" s="221">
        <f t="shared" si="307"/>
        <v>4.4628099173553712</v>
      </c>
      <c r="AT103" s="217">
        <f>SUMIFS('전년비교BACK(전년8.1~동시점,생판재)'!$BG$4:$BG$5000,'전년비교BACK(전년8.1~동시점,생판재)'!$H$4:$H$5000,종합!AF103,'전년비교BACK(전년8.1~동시점,생판재)'!$C$4:$C$5000,2025,'전년비교BACK(전년8.1~동시점,생판재)'!$D$4:$D$5000,종합!$AC$69)</f>
        <v>8</v>
      </c>
      <c r="AU103" s="222">
        <f t="shared" si="308"/>
        <v>8.0080080080080079E-3</v>
      </c>
      <c r="AV103" s="223">
        <f>SUMIFS('전년비교BACK(전년8.1~동시점,생판재)'!$BH$4:$BH$5000,'전년비교BACK(전년8.1~동시점,생판재)'!$H$4:$H$5000,종합!AF103,'전년비교BACK(전년8.1~동시점,생판재)'!$C$4:$C$5000,2025,'전년비교BACK(전년8.1~동시점,생판재)'!$D$4:$D$5000,종합!$AC$69)</f>
        <v>216000</v>
      </c>
      <c r="AW103" s="223">
        <f>SUMIFS('전년비교BACK(전년8.1~동시점,생판재)'!$BI$4:$BI$5000,'전년비교BACK(전년8.1~동시점,생판재)'!$H$4:$H$5000,종합!AF103,'전년비교BACK(전년8.1~동시점,생판재)'!$C$4:$C$5000,2025,'전년비교BACK(전년8.1~동시점,생판재)'!$D$4:$D$5000,종합!$AC$69)</f>
        <v>278460</v>
      </c>
      <c r="AX103" s="223">
        <f>SUMIFS('전년비교BACK(전년8.1~동시점,생판재)'!$BJ$4:$BJ$5000,'전년비교BACK(전년8.1~동시점,생판재)'!$H$4:$H$5000,종합!AF103,'전년비교BACK(전년8.1~동시점,생판재)'!$C$4:$C$5000,2025,'전년비교BACK(전년8.1~동시점,생판재)'!$D$4:$D$5000,종합!$AC$69)</f>
        <v>44000</v>
      </c>
      <c r="AY103" s="222">
        <f t="shared" si="309"/>
        <v>-0.28916666666666657</v>
      </c>
      <c r="AZ103" s="217">
        <f>SUMIFS('전년비교BACK(전년8.1~동시점,생판재)'!$BC$4:$BC$5000,'전년비교BACK(전년8.1~동시점,생판재)'!$H$4:$H$5000,종합!AF103,'전년비교BACK(전년8.1~동시점,생판재)'!$C$4:$C$5000,2025,'전년비교BACK(전년8.1~동시점,생판재)'!$D$4:$D$5000,종합!$AC$69)</f>
        <v>8</v>
      </c>
      <c r="BA103" s="224">
        <f>SUMIFS('전년비교BACK(전년8.1~동시점,생판재)'!$BE$4:$BE$5000,'전년비교BACK(전년8.1~동시점,생판재)'!$H$4:$H$5000,종합!AF103,'전년비교BACK(전년8.1~동시점,생판재)'!$C$4:$C$5000,2025,'전년비교BACK(전년8.1~동시점,생판재)'!$D$4:$D$5000,종합!$AC$69)</f>
        <v>278460</v>
      </c>
      <c r="BB103" s="16"/>
      <c r="BC103" s="16"/>
    </row>
    <row r="104" spans="1:55" x14ac:dyDescent="0.3">
      <c r="A104" s="7" t="s">
        <v>3003</v>
      </c>
      <c r="B104" s="18"/>
      <c r="C104" s="443"/>
      <c r="D104" s="174"/>
      <c r="E104" s="175" t="s">
        <v>3079</v>
      </c>
      <c r="F104" s="176" t="s">
        <v>2996</v>
      </c>
      <c r="G104" s="429">
        <f>SUMIFS('주간판매-26FW(CO)'!$P$4:$P$5000,'주간판매-26FW(CO)'!$I$4:$I$5000,종합!$F104,'주간판매-26FW(CO)'!$E$4:$E$5000,종합!$C$69)</f>
        <v>2</v>
      </c>
      <c r="H104" s="430">
        <f>COUNTIFS('주간판매-26FW(CO)'!$I$4:$I$5000,종합!$F104,'주간판매-26FW(CO)'!$E$4:$E$5000,종합!$A104)</f>
        <v>5</v>
      </c>
      <c r="I104" s="430">
        <f>SUMIFS('주간판매-26FW(CO)'!$R$4:$R$5000,'주간판매-26FW(CO)'!$I$4:$I$5000,종합!$F104,'주간판매-26FW(CO)'!$E$4:$E$5000,종합!$A104)</f>
        <v>900</v>
      </c>
      <c r="J104" s="429">
        <f>SUMIFS('주간판매-26FW(CO)'!$P$4:$P$5000,'주간판매-26FW(CO)'!$I$4:$I$5000,종합!$F104,'주간판매-26FW(CO)'!$V$4:$V$5000,"&gt;0",'주간판매-26FW(CO)'!$E$4:$E$5000,종합!$A104)</f>
        <v>0</v>
      </c>
      <c r="K104" s="430">
        <f>COUNTIFS('주간판매-26FW(CO)'!$I$4:$I$5000,종합!$F104,'주간판매-26FW(CO)'!$V$4:$V$5000,"&gt;0",'주간판매-26FW(CO)'!$E$4:$E$5000,종합!$A104)</f>
        <v>0</v>
      </c>
      <c r="L104" s="431">
        <f>SUMIFS('주간판매-26FW(CO)'!$V$4:$V$5000,'주간판매-26FW(CO)'!$I$4:$I$5000,종합!$F104,'주간판매-26FW(CO)'!$E$4:$E$5000,종합!$A104)</f>
        <v>0</v>
      </c>
      <c r="M104" s="436">
        <f t="shared" si="364"/>
        <v>0</v>
      </c>
      <c r="N104" s="432">
        <f>SUMIFS('생판재-26FW(ST)'!$AI$4:$AI$5000,'생판재-26FW(ST)'!$H$4:$H$5000,종합!$F104,'생판재-26FW(ST)'!$D$4:$D$5000,종합!$A104)</f>
        <v>0</v>
      </c>
      <c r="O104" s="432">
        <f>SUMIFS('생판재-26FW(ST)'!$AR$4:$AR$5000,'생판재-26FW(ST)'!$H$4:$H$5000,종합!$F104,'생판재-26FW(ST)'!$D$4:$D$5000,종합!$A104)</f>
        <v>0</v>
      </c>
      <c r="P104" s="436">
        <f t="shared" si="358"/>
        <v>0</v>
      </c>
      <c r="Q104" s="432">
        <f>SUMIFS('생판재-26FW(ST)'!$AQ$4:$AQ$5000,'생판재-26FW(ST)'!$H$4:$H$5000,종합!$F104,'생판재-26FW(ST)'!$D$4:$D$5000,종합!$A104)</f>
        <v>0</v>
      </c>
      <c r="R104" s="437">
        <f t="shared" si="359"/>
        <v>0</v>
      </c>
      <c r="S104" s="438" t="str">
        <f t="shared" si="314"/>
        <v/>
      </c>
      <c r="T104" s="433">
        <f>SUMIFS('생판재-26FW(ST)'!$BG$4:$BG$5000,'생판재-26FW(ST)'!$H$4:$H$5000,종합!$F104,'생판재-26FW(ST)'!$D$4:$D$5000,종합!$A104)</f>
        <v>0</v>
      </c>
      <c r="U104" s="437" t="str">
        <f t="shared" si="316"/>
        <v/>
      </c>
      <c r="V104" s="434">
        <f>SUMIFS('생판재-26FW(ST)'!$BH$4:$BH$5000,'생판재-26FW(ST)'!$H$4:$H$5000,종합!$F104,'생판재-26FW(ST)'!$D$4:$D$5000,종합!$A104)</f>
        <v>0</v>
      </c>
      <c r="W104" s="434">
        <f>SUMIFS('생판재-26FW(ST)'!$BI$4:$BI$5000,'생판재-26FW(ST)'!$H$4:$H$5000,종합!$F104,'생판재-26FW(ST)'!$D$4:$D$5000,종합!$A104)</f>
        <v>0</v>
      </c>
      <c r="X104" s="434">
        <f>SUMIFS('생판재-26FW(ST)'!$BJ$4:$BJ$5000,'생판재-26FW(ST)'!$H$4:$H$5000,종합!$F104,'생판재-26FW(ST)'!$D$4:$D$5000,종합!$A104)</f>
        <v>0</v>
      </c>
      <c r="Y104" s="437" t="str">
        <f t="shared" si="319"/>
        <v/>
      </c>
      <c r="Z104" s="433">
        <f>SUMIFS('생판재-26FW(ST)'!$BC$4:$BC$5000,'생판재-26FW(ST)'!$H$4:$H$5000,종합!$F104,'생판재-26FW(ST)'!$D$4:$D$5000,종합!$A104)</f>
        <v>0</v>
      </c>
      <c r="AA104" s="435">
        <f>SUMIFS('생판재-26FW(ST)'!$BE$4:$BE$5000,'생판재-26FW(ST)'!$H$4:$H$5000,종합!$F104,'생판재-26FW(ST)'!$D$4:$D$5000,종합!$A104)</f>
        <v>0</v>
      </c>
      <c r="AB104" s="16"/>
      <c r="AC104" s="443"/>
      <c r="AD104" s="174"/>
      <c r="AE104" s="175" t="s">
        <v>3079</v>
      </c>
      <c r="AF104" s="176" t="s">
        <v>2996</v>
      </c>
      <c r="AG104" s="429">
        <f>COUNTIFS('전년비교BACK(전년8.1~동시점,생판재)'!$H$4:$H$5000,종합!AF104,'전년비교BACK(전년8.1~동시점,생판재)'!$C$4:$C$5000,2025,'전년비교BACK(전년8.1~동시점,생판재)'!$D$4:$D$5000,종합!$AC$69)</f>
        <v>1</v>
      </c>
      <c r="AH104" s="430"/>
      <c r="AI104" s="430">
        <f>SUMIFS('전년비교BACK(전년8.1~동시점,생판재)'!$AG$4:$AG$5000,'전년비교BACK(전년8.1~동시점,생판재)'!$H$4:$H$5000,종합!AF104,'전년비교BACK(전년8.1~동시점,생판재)'!$C$4:$C$5000,2025,'전년비교BACK(전년8.1~동시점,생판재)'!$D$4:$D$5000,종합!$AC$69)</f>
        <v>1200</v>
      </c>
      <c r="AJ104" s="429">
        <f>COUNTIFS('전년비교BACK(전년8.1~동시점,생판재)'!$H$4:$H$5000,종합!AF104,'전년비교BACK(전년8.1~동시점,생판재)'!$C$4:$C$5000,2025,'전년비교BACK(전년8.1~동시점,생판재)'!$D$4:$D$5000,종합!$AC$69,'전년비교BACK(전년8.1~동시점,생판재)'!$AP$4:$AP$5000,"&gt;0")</f>
        <v>1</v>
      </c>
      <c r="AK104" s="430"/>
      <c r="AL104" s="431">
        <f>SUMIFS('전년비교BACK(전년8.1~동시점,생판재)'!$AP$4:$AP$5000,'전년비교BACK(전년8.1~동시점,생판재)'!$H$4:$H$5000,종합!AF104,'전년비교BACK(전년8.1~동시점,생판재)'!$C$4:$C$5000,2025,'전년비교BACK(전년8.1~동시점,생판재)'!$D$4:$D$5000,종합!$AC$69)</f>
        <v>648</v>
      </c>
      <c r="AM104" s="436">
        <f t="shared" si="300"/>
        <v>0.54</v>
      </c>
      <c r="AN104" s="432">
        <f>SUMIFS('전년비교BACK(전년8.1~동시점,생판재)'!$AI$4:$AI$5000,'전년비교BACK(전년8.1~동시점,생판재)'!$H$4:$H$5000,종합!AF104,'전년비교BACK(전년8.1~동시점,생판재)'!$C$4:$C$5000,2025,'전년비교BACK(전년8.1~동시점,생판재)'!$D$4:$D$5000,종합!$AC$69)</f>
        <v>8280000</v>
      </c>
      <c r="AO104" s="432">
        <f>SUMIFS('전년비교BACK(전년8.1~동시점,생판재)'!$AR$4:$AR$5000,'전년비교BACK(전년8.1~동시점,생판재)'!$H$4:$H$5000,종합!AF104,'전년비교BACK(전년8.1~동시점,생판재)'!$C$4:$C$5000,2025,'전년비교BACK(전년8.1~동시점,생판재)'!$D$4:$D$5000,종합!$AC$69)</f>
        <v>4471200</v>
      </c>
      <c r="AP104" s="436">
        <f t="shared" si="362"/>
        <v>2.0583651292249289E-3</v>
      </c>
      <c r="AQ104" s="432">
        <f>SUMIFS('전년비교BACK(전년8.1~동시점,생판재)'!$AQ$4:$AQ$5000,'전년비교BACK(전년8.1~동시점,생판재)'!$H$4:$H$5000,종합!AF104,'전년비교BACK(전년8.1~동시점,생판재)'!$C$4:$C$5000,2025,'전년비교BACK(전년8.1~동시점,생판재)'!$D$4:$D$5000,종합!$AC$69)</f>
        <v>25272000</v>
      </c>
      <c r="AR104" s="437">
        <f t="shared" si="363"/>
        <v>2.6981234205696678E-3</v>
      </c>
      <c r="AS104" s="438">
        <f t="shared" si="307"/>
        <v>5.1383399209486162</v>
      </c>
      <c r="AT104" s="433">
        <f>SUMIFS('전년비교BACK(전년8.1~동시점,생판재)'!$BG$4:$BG$5000,'전년비교BACK(전년8.1~동시점,생판재)'!$H$4:$H$5000,종합!AF104,'전년비교BACK(전년8.1~동시점,생판재)'!$C$4:$C$5000,2025,'전년비교BACK(전년8.1~동시점,생판재)'!$D$4:$D$5000,종합!$AC$69)</f>
        <v>0</v>
      </c>
      <c r="AU104" s="437">
        <f t="shared" si="308"/>
        <v>0</v>
      </c>
      <c r="AV104" s="434">
        <f>SUMIFS('전년비교BACK(전년8.1~동시점,생판재)'!$BH$4:$BH$5000,'전년비교BACK(전년8.1~동시점,생판재)'!$H$4:$H$5000,종합!AF104,'전년비교BACK(전년8.1~동시점,생판재)'!$C$4:$C$5000,2025,'전년비교BACK(전년8.1~동시점,생판재)'!$D$4:$D$5000,종합!$AC$69)</f>
        <v>0</v>
      </c>
      <c r="AW104" s="434">
        <f>SUMIFS('전년비교BACK(전년8.1~동시점,생판재)'!$BI$4:$BI$5000,'전년비교BACK(전년8.1~동시점,생판재)'!$H$4:$H$5000,종합!AF104,'전년비교BACK(전년8.1~동시점,생판재)'!$C$4:$C$5000,2025,'전년비교BACK(전년8.1~동시점,생판재)'!$D$4:$D$5000,종합!$AC$69)</f>
        <v>0</v>
      </c>
      <c r="AX104" s="434">
        <f>SUMIFS('전년비교BACK(전년8.1~동시점,생판재)'!$BJ$4:$BJ$5000,'전년비교BACK(전년8.1~동시점,생판재)'!$H$4:$H$5000,종합!AF104,'전년비교BACK(전년8.1~동시점,생판재)'!$C$4:$C$5000,2025,'전년비교BACK(전년8.1~동시점,생판재)'!$D$4:$D$5000,종합!$AC$69)</f>
        <v>0</v>
      </c>
      <c r="AY104" s="437" t="str">
        <f t="shared" si="309"/>
        <v/>
      </c>
      <c r="AZ104" s="433">
        <f>SUMIFS('전년비교BACK(전년8.1~동시점,생판재)'!$BC$4:$BC$5000,'전년비교BACK(전년8.1~동시점,생판재)'!$H$4:$H$5000,종합!AF104,'전년비교BACK(전년8.1~동시점,생판재)'!$C$4:$C$5000,2025,'전년비교BACK(전년8.1~동시점,생판재)'!$D$4:$D$5000,종합!$AC$69)</f>
        <v>0</v>
      </c>
      <c r="BA104" s="435">
        <f>SUMIFS('전년비교BACK(전년8.1~동시점,생판재)'!$BE$4:$BE$5000,'전년비교BACK(전년8.1~동시점,생판재)'!$H$4:$H$5000,종합!AF104,'전년비교BACK(전년8.1~동시점,생판재)'!$C$4:$C$5000,2025,'전년비교BACK(전년8.1~동시점,생판재)'!$D$4:$D$5000,종합!$AC$69)</f>
        <v>0</v>
      </c>
      <c r="BB104" s="16"/>
      <c r="BC104" s="16"/>
    </row>
    <row r="105" spans="1:55" x14ac:dyDescent="0.3">
      <c r="A105" s="7" t="s">
        <v>3003</v>
      </c>
      <c r="B105" s="18"/>
      <c r="C105" s="443"/>
      <c r="D105" s="174"/>
      <c r="E105" s="175"/>
      <c r="F105" s="176" t="s">
        <v>2995</v>
      </c>
      <c r="G105" s="429">
        <f>SUMIFS('주간판매-26FW(CO)'!$P$4:$P$5000,'주간판매-26FW(CO)'!$I$4:$I$5000,종합!$F105,'주간판매-26FW(CO)'!$E$4:$E$5000,종합!$C$69)</f>
        <v>6</v>
      </c>
      <c r="H105" s="430">
        <f>COUNTIFS('주간판매-26FW(CO)'!$I$4:$I$5000,종합!$F105,'주간판매-26FW(CO)'!$E$4:$E$5000,종합!$A105)</f>
        <v>12</v>
      </c>
      <c r="I105" s="430">
        <f>SUMIFS('주간판매-26FW(CO)'!$R$4:$R$5000,'주간판매-26FW(CO)'!$I$4:$I$5000,종합!$F105,'주간판매-26FW(CO)'!$E$4:$E$5000,종합!$A105)</f>
        <v>3400</v>
      </c>
      <c r="J105" s="429">
        <f>SUMIFS('주간판매-26FW(CO)'!$P$4:$P$5000,'주간판매-26FW(CO)'!$I$4:$I$5000,종합!$F105,'주간판매-26FW(CO)'!$V$4:$V$5000,"&gt;0",'주간판매-26FW(CO)'!$E$4:$E$5000,종합!$A105)</f>
        <v>2</v>
      </c>
      <c r="K105" s="430">
        <f>COUNTIFS('주간판매-26FW(CO)'!$I$4:$I$5000,종합!$F105,'주간판매-26FW(CO)'!$V$4:$V$5000,"&gt;0",'주간판매-26FW(CO)'!$E$4:$E$5000,종합!$A105)</f>
        <v>2</v>
      </c>
      <c r="L105" s="431">
        <f>SUMIFS('주간판매-26FW(CO)'!$V$4:$V$5000,'주간판매-26FW(CO)'!$I$4:$I$5000,종합!$F105,'주간판매-26FW(CO)'!$E$4:$E$5000,종합!$A105)</f>
        <v>973</v>
      </c>
      <c r="M105" s="436">
        <f t="shared" si="364"/>
        <v>0.28617647058823531</v>
      </c>
      <c r="N105" s="432">
        <f>SUMIFS('생판재-26FW(ST)'!$AI$4:$AI$5000,'생판재-26FW(ST)'!$H$4:$H$5000,종합!$F105,'생판재-26FW(ST)'!$D$4:$D$5000,종합!$A105)</f>
        <v>4850000</v>
      </c>
      <c r="O105" s="432">
        <f>SUMIFS('생판재-26FW(ST)'!$AR$4:$AR$5000,'생판재-26FW(ST)'!$H$4:$H$5000,종합!$F105,'생판재-26FW(ST)'!$D$4:$D$5000,종합!$A105)</f>
        <v>4724300</v>
      </c>
      <c r="P105" s="436">
        <f t="shared" si="358"/>
        <v>2.2572566599391884E-3</v>
      </c>
      <c r="Q105" s="432">
        <f>SUMIFS('생판재-26FW(ST)'!$AQ$4:$AQ$5000,'생판재-26FW(ST)'!$H$4:$H$5000,종합!$F105,'생판재-26FW(ST)'!$D$4:$D$5000,종합!$A105)</f>
        <v>23352000</v>
      </c>
      <c r="R105" s="437">
        <f t="shared" si="359"/>
        <v>2.6599186077663427E-3</v>
      </c>
      <c r="S105" s="438">
        <f t="shared" si="314"/>
        <v>4.4935950107086571</v>
      </c>
      <c r="T105" s="433">
        <f>SUMIFS('생판재-26FW(ST)'!$BG$4:$BG$5000,'생판재-26FW(ST)'!$H$4:$H$5000,종합!$F105,'생판재-26FW(ST)'!$D$4:$D$5000,종합!$A105)</f>
        <v>10</v>
      </c>
      <c r="U105" s="437">
        <f t="shared" si="316"/>
        <v>1.0277492291880781E-2</v>
      </c>
      <c r="V105" s="434">
        <f>SUMIFS('생판재-26FW(ST)'!$BH$4:$BH$5000,'생판재-26FW(ST)'!$H$4:$H$5000,종합!$F105,'생판재-26FW(ST)'!$D$4:$D$5000,종합!$A105)</f>
        <v>240000</v>
      </c>
      <c r="W105" s="434">
        <f>SUMIFS('생판재-26FW(ST)'!$BI$4:$BI$5000,'생판재-26FW(ST)'!$H$4:$H$5000,종합!$F105,'생판재-26FW(ST)'!$D$4:$D$5000,종합!$A105)</f>
        <v>185300</v>
      </c>
      <c r="X105" s="434">
        <f>SUMIFS('생판재-26FW(ST)'!$BJ$4:$BJ$5000,'생판재-26FW(ST)'!$H$4:$H$5000,종합!$F105,'생판재-26FW(ST)'!$D$4:$D$5000,종합!$A105)</f>
        <v>47800</v>
      </c>
      <c r="Y105" s="437">
        <f t="shared" si="319"/>
        <v>0.22791666666666666</v>
      </c>
      <c r="Z105" s="433">
        <f>SUMIFS('생판재-26FW(ST)'!$BC$4:$BC$5000,'생판재-26FW(ST)'!$H$4:$H$5000,종합!$F105,'생판재-26FW(ST)'!$D$4:$D$5000,종합!$A105)</f>
        <v>7</v>
      </c>
      <c r="AA105" s="435">
        <f>SUMIFS('생판재-26FW(ST)'!$BE$4:$BE$5000,'생판재-26FW(ST)'!$H$4:$H$5000,종합!$F105,'생판재-26FW(ST)'!$D$4:$D$5000,종합!$A105)</f>
        <v>128300</v>
      </c>
      <c r="AB105" s="16"/>
      <c r="AC105" s="443"/>
      <c r="AD105" s="174"/>
      <c r="AE105" s="175"/>
      <c r="AF105" s="176" t="s">
        <v>2995</v>
      </c>
      <c r="AG105" s="429">
        <f>COUNTIFS('전년비교BACK(전년8.1~동시점,생판재)'!$H$4:$H$5000,종합!AF105,'전년비교BACK(전년8.1~동시점,생판재)'!$C$4:$C$5000,2025,'전년비교BACK(전년8.1~동시점,생판재)'!$D$4:$D$5000,종합!$AC$69)</f>
        <v>3</v>
      </c>
      <c r="AH105" s="430"/>
      <c r="AI105" s="430">
        <f>SUMIFS('전년비교BACK(전년8.1~동시점,생판재)'!$AG$4:$AG$5000,'전년비교BACK(전년8.1~동시점,생판재)'!$H$4:$H$5000,종합!AF105,'전년비교BACK(전년8.1~동시점,생판재)'!$C$4:$C$5000,2025,'전년비교BACK(전년8.1~동시점,생판재)'!$D$4:$D$5000,종합!$AC$69)</f>
        <v>1001</v>
      </c>
      <c r="AJ105" s="429">
        <f>COUNTIFS('전년비교BACK(전년8.1~동시점,생판재)'!$H$4:$H$5000,종합!AF105,'전년비교BACK(전년8.1~동시점,생판재)'!$C$4:$C$5000,2025,'전년비교BACK(전년8.1~동시점,생판재)'!$D$4:$D$5000,종합!$AC$69,'전년비교BACK(전년8.1~동시점,생판재)'!$AP$4:$AP$5000,"&gt;0")</f>
        <v>2</v>
      </c>
      <c r="AK105" s="430"/>
      <c r="AL105" s="431">
        <f>SUMIFS('전년비교BACK(전년8.1~동시점,생판재)'!$AP$4:$AP$5000,'전년비교BACK(전년8.1~동시점,생판재)'!$H$4:$H$5000,종합!AF105,'전년비교BACK(전년8.1~동시점,생판재)'!$C$4:$C$5000,2025,'전년비교BACK(전년8.1~동시점,생판재)'!$D$4:$D$5000,종합!$AC$69)</f>
        <v>999</v>
      </c>
      <c r="AM105" s="436">
        <f t="shared" si="300"/>
        <v>0.99800199800199796</v>
      </c>
      <c r="AN105" s="432">
        <f>SUMIFS('전년비교BACK(전년8.1~동시점,생판재)'!$AI$4:$AI$5000,'전년비교BACK(전년8.1~동시점,생판재)'!$H$4:$H$5000,종합!AF105,'전년비교BACK(전년8.1~동시점,생판재)'!$C$4:$C$5000,2025,'전년비교BACK(전년8.1~동시점,생판재)'!$D$4:$D$5000,종합!$AC$69)</f>
        <v>5501200</v>
      </c>
      <c r="AO105" s="432">
        <f>SUMIFS('전년비교BACK(전년8.1~동시점,생판재)'!$AR$4:$AR$5000,'전년비교BACK(전년8.1~동시점,생판재)'!$H$4:$H$5000,종합!AF105,'전년비교BACK(전년8.1~동시점,생판재)'!$C$4:$C$5000,2025,'전년비교BACK(전년8.1~동시점,생판재)'!$D$4:$D$5000,종합!$AC$69)</f>
        <v>5494500</v>
      </c>
      <c r="AP105" s="436">
        <f t="shared" si="362"/>
        <v>2.529452317616383E-3</v>
      </c>
      <c r="AQ105" s="432">
        <f>SUMIFS('전년비교BACK(전년8.1~동시점,생판재)'!$AQ$4:$AQ$5000,'전년비교BACK(전년8.1~동시점,생판재)'!$H$4:$H$5000,종합!AF105,'전년비교BACK(전년8.1~동시점,생판재)'!$C$4:$C$5000,2025,'전년비교BACK(전년8.1~동시점,생판재)'!$D$4:$D$5000,종합!$AC$69)</f>
        <v>26973000</v>
      </c>
      <c r="AR105" s="437">
        <f t="shared" si="363"/>
        <v>2.8797278815695495E-3</v>
      </c>
      <c r="AS105" s="438">
        <f t="shared" si="307"/>
        <v>4.4628099173553712</v>
      </c>
      <c r="AT105" s="433">
        <f>SUMIFS('전년비교BACK(전년8.1~동시점,생판재)'!$BG$4:$BG$5000,'전년비교BACK(전년8.1~동시점,생판재)'!$H$4:$H$5000,종합!AF105,'전년비교BACK(전년8.1~동시점,생판재)'!$C$4:$C$5000,2025,'전년비교BACK(전년8.1~동시점,생판재)'!$D$4:$D$5000,종합!$AC$69)</f>
        <v>8</v>
      </c>
      <c r="AU105" s="437">
        <f t="shared" si="308"/>
        <v>8.0080080080080079E-3</v>
      </c>
      <c r="AV105" s="434">
        <f>SUMIFS('전년비교BACK(전년8.1~동시점,생판재)'!$BH$4:$BH$5000,'전년비교BACK(전년8.1~동시점,생판재)'!$H$4:$H$5000,종합!AF105,'전년비교BACK(전년8.1~동시점,생판재)'!$C$4:$C$5000,2025,'전년비교BACK(전년8.1~동시점,생판재)'!$D$4:$D$5000,종합!$AC$69)</f>
        <v>216000</v>
      </c>
      <c r="AW105" s="434">
        <f>SUMIFS('전년비교BACK(전년8.1~동시점,생판재)'!$BI$4:$BI$5000,'전년비교BACK(전년8.1~동시점,생판재)'!$H$4:$H$5000,종합!AF105,'전년비교BACK(전년8.1~동시점,생판재)'!$C$4:$C$5000,2025,'전년비교BACK(전년8.1~동시점,생판재)'!$D$4:$D$5000,종합!$AC$69)</f>
        <v>278460</v>
      </c>
      <c r="AX105" s="434">
        <f>SUMIFS('전년비교BACK(전년8.1~동시점,생판재)'!$BJ$4:$BJ$5000,'전년비교BACK(전년8.1~동시점,생판재)'!$H$4:$H$5000,종합!AF105,'전년비교BACK(전년8.1~동시점,생판재)'!$C$4:$C$5000,2025,'전년비교BACK(전년8.1~동시점,생판재)'!$D$4:$D$5000,종합!$AC$69)</f>
        <v>44000</v>
      </c>
      <c r="AY105" s="437">
        <f t="shared" si="309"/>
        <v>-0.28916666666666657</v>
      </c>
      <c r="AZ105" s="433">
        <f>SUMIFS('전년비교BACK(전년8.1~동시점,생판재)'!$BC$4:$BC$5000,'전년비교BACK(전년8.1~동시점,생판재)'!$H$4:$H$5000,종합!AF105,'전년비교BACK(전년8.1~동시점,생판재)'!$C$4:$C$5000,2025,'전년비교BACK(전년8.1~동시점,생판재)'!$D$4:$D$5000,종합!$AC$69)</f>
        <v>8</v>
      </c>
      <c r="BA105" s="435">
        <f>SUMIFS('전년비교BACK(전년8.1~동시점,생판재)'!$BE$4:$BE$5000,'전년비교BACK(전년8.1~동시점,생판재)'!$H$4:$H$5000,종합!AF105,'전년비교BACK(전년8.1~동시점,생판재)'!$C$4:$C$5000,2025,'전년비교BACK(전년8.1~동시점,생판재)'!$D$4:$D$5000,종합!$AC$69)</f>
        <v>278460</v>
      </c>
      <c r="BB105" s="16"/>
      <c r="BC105" s="16"/>
    </row>
    <row r="106" spans="1:55" ht="17.25" thickBot="1" x14ac:dyDescent="0.35">
      <c r="A106" s="7" t="s">
        <v>3003</v>
      </c>
      <c r="B106" s="18"/>
      <c r="C106" s="443"/>
      <c r="D106" s="174"/>
      <c r="E106" s="175"/>
      <c r="F106" s="176" t="s">
        <v>3012</v>
      </c>
      <c r="G106" s="429">
        <f>SUMIFS('주간판매-26FW(CO)'!$P$4:$P$5000,'주간판매-26FW(CO)'!$I$4:$I$5000,종합!$F106,'주간판매-26FW(CO)'!$E$4:$E$5000,종합!$C$69)</f>
        <v>1</v>
      </c>
      <c r="H106" s="430">
        <f>COUNTIFS('주간판매-26FW(CO)'!$I$4:$I$5000,종합!$F106,'주간판매-26FW(CO)'!$E$4:$E$5000,종합!$A106)</f>
        <v>1</v>
      </c>
      <c r="I106" s="430">
        <f>SUMIFS('주간판매-26FW(CO)'!$R$4:$R$5000,'주간판매-26FW(CO)'!$I$4:$I$5000,종합!$F106,'주간판매-26FW(CO)'!$E$4:$E$5000,종합!$A106)</f>
        <v>5000</v>
      </c>
      <c r="J106" s="429">
        <f>SUMIFS('주간판매-26FW(CO)'!$P$4:$P$5000,'주간판매-26FW(CO)'!$I$4:$I$5000,종합!$F106,'주간판매-26FW(CO)'!$V$4:$V$5000,"&gt;0",'주간판매-26FW(CO)'!$E$4:$E$5000,종합!$A106)</f>
        <v>1</v>
      </c>
      <c r="K106" s="430">
        <f>COUNTIFS('주간판매-26FW(CO)'!$I$4:$I$5000,종합!$F106,'주간판매-26FW(CO)'!$V$4:$V$5000,"&gt;0",'주간판매-26FW(CO)'!$E$4:$E$5000,종합!$A106)</f>
        <v>1</v>
      </c>
      <c r="L106" s="431">
        <f>SUMIFS('주간판매-26FW(CO)'!$V$4:$V$5000,'주간판매-26FW(CO)'!$I$4:$I$5000,종합!$F106,'주간판매-26FW(CO)'!$E$4:$E$5000,종합!$A106)</f>
        <v>5000</v>
      </c>
      <c r="M106" s="436">
        <f t="shared" si="364"/>
        <v>1</v>
      </c>
      <c r="N106" s="432">
        <f>SUMIFS('생판재-26FW(ST)'!$AI$4:$AI$5000,'생판재-26FW(ST)'!$H$4:$H$5000,종합!$F106,'생판재-26FW(ST)'!$D$4:$D$5000,종합!$A106)</f>
        <v>17750000</v>
      </c>
      <c r="O106" s="432">
        <f>SUMIFS('생판재-26FW(ST)'!$AR$4:$AR$5000,'생판재-26FW(ST)'!$H$4:$H$5000,종합!$F106,'생판재-26FW(ST)'!$D$4:$D$5000,종합!$A106)</f>
        <v>17750000</v>
      </c>
      <c r="P106" s="436">
        <f t="shared" si="358"/>
        <v>8.4808978502467231E-3</v>
      </c>
      <c r="Q106" s="432">
        <f>SUMIFS('생판재-26FW(ST)'!$AQ$4:$AQ$5000,'생판재-26FW(ST)'!$H$4:$H$5000,종합!$F106,'생판재-26FW(ST)'!$D$4:$D$5000,종합!$A106)</f>
        <v>5000</v>
      </c>
      <c r="R106" s="437">
        <f t="shared" si="359"/>
        <v>5.6952693725726762E-7</v>
      </c>
      <c r="S106" s="438">
        <f t="shared" si="314"/>
        <v>2.5608194622279127E-4</v>
      </c>
      <c r="T106" s="433">
        <f>SUMIFS('생판재-26FW(ST)'!$BG$4:$BG$5000,'생판재-26FW(ST)'!$H$4:$H$5000,종합!$F106,'생판재-26FW(ST)'!$D$4:$D$5000,종합!$A106)</f>
        <v>208</v>
      </c>
      <c r="U106" s="437">
        <f t="shared" si="316"/>
        <v>4.1599999999999998E-2</v>
      </c>
      <c r="V106" s="434">
        <f>SUMIFS('생판재-26FW(ST)'!$BH$4:$BH$5000,'생판재-26FW(ST)'!$H$4:$H$5000,종합!$F106,'생판재-26FW(ST)'!$D$4:$D$5000,종합!$A106)</f>
        <v>208</v>
      </c>
      <c r="W106" s="434">
        <f>SUMIFS('생판재-26FW(ST)'!$BI$4:$BI$5000,'생판재-26FW(ST)'!$H$4:$H$5000,종합!$F106,'생판재-26FW(ST)'!$D$4:$D$5000,종합!$A106)</f>
        <v>4</v>
      </c>
      <c r="X106" s="434">
        <f>SUMIFS('생판재-26FW(ST)'!$BJ$4:$BJ$5000,'생판재-26FW(ST)'!$H$4:$H$5000,종합!$F106,'생판재-26FW(ST)'!$D$4:$D$5000,종합!$A106)</f>
        <v>738400</v>
      </c>
      <c r="Y106" s="437">
        <f t="shared" si="319"/>
        <v>0.98076923076923073</v>
      </c>
      <c r="Z106" s="433">
        <f>SUMIFS('생판재-26FW(ST)'!$BC$4:$BC$5000,'생판재-26FW(ST)'!$H$4:$H$5000,종합!$F106,'생판재-26FW(ST)'!$D$4:$D$5000,종합!$A106)</f>
        <v>123</v>
      </c>
      <c r="AA106" s="435">
        <f>SUMIFS('생판재-26FW(ST)'!$BE$4:$BE$5000,'생판재-26FW(ST)'!$H$4:$H$5000,종합!$F106,'생판재-26FW(ST)'!$D$4:$D$5000,종합!$A106)</f>
        <v>0</v>
      </c>
      <c r="AB106" s="16"/>
      <c r="AC106" s="443"/>
      <c r="AD106" s="174"/>
      <c r="AE106" s="175"/>
      <c r="AF106" s="176" t="s">
        <v>3012</v>
      </c>
      <c r="AG106" s="429">
        <f>COUNTIFS('전년비교BACK(전년8.1~동시점,생판재)'!$H$4:$H$5000,종합!AF106,'전년비교BACK(전년8.1~동시점,생판재)'!$C$4:$C$5000,2025,'전년비교BACK(전년8.1~동시점,생판재)'!$D$4:$D$5000,종합!$AC$69)</f>
        <v>0</v>
      </c>
      <c r="AH106" s="430"/>
      <c r="AI106" s="430">
        <f>SUMIFS('전년비교BACK(전년8.1~동시점,생판재)'!$AG$4:$AG$5000,'전년비교BACK(전년8.1~동시점,생판재)'!$H$4:$H$5000,종합!AF106,'전년비교BACK(전년8.1~동시점,생판재)'!$C$4:$C$5000,2025,'전년비교BACK(전년8.1~동시점,생판재)'!$D$4:$D$5000,종합!$AC$69)</f>
        <v>0</v>
      </c>
      <c r="AJ106" s="429">
        <f>COUNTIFS('전년비교BACK(전년8.1~동시점,생판재)'!$H$4:$H$5000,종합!AF106,'전년비교BACK(전년8.1~동시점,생판재)'!$C$4:$C$5000,2025,'전년비교BACK(전년8.1~동시점,생판재)'!$D$4:$D$5000,종합!$AC$69,'전년비교BACK(전년8.1~동시점,생판재)'!$AP$4:$AP$5000,"&gt;0")</f>
        <v>0</v>
      </c>
      <c r="AK106" s="430"/>
      <c r="AL106" s="431">
        <f>SUMIFS('전년비교BACK(전년8.1~동시점,생판재)'!$AP$4:$AP$5000,'전년비교BACK(전년8.1~동시점,생판재)'!$H$4:$H$5000,종합!AF106,'전년비교BACK(전년8.1~동시점,생판재)'!$C$4:$C$5000,2025,'전년비교BACK(전년8.1~동시점,생판재)'!$D$4:$D$5000,종합!$AC$69)</f>
        <v>0</v>
      </c>
      <c r="AM106" s="436" t="str">
        <f t="shared" si="300"/>
        <v/>
      </c>
      <c r="AN106" s="432">
        <f>SUMIFS('전년비교BACK(전년8.1~동시점,생판재)'!$AI$4:$AI$5000,'전년비교BACK(전년8.1~동시점,생판재)'!$H$4:$H$5000,종합!AF106,'전년비교BACK(전년8.1~동시점,생판재)'!$C$4:$C$5000,2025,'전년비교BACK(전년8.1~동시점,생판재)'!$D$4:$D$5000,종합!$AC$69)</f>
        <v>0</v>
      </c>
      <c r="AO106" s="432">
        <f>SUMIFS('전년비교BACK(전년8.1~동시점,생판재)'!$AR$4:$AR$5000,'전년비교BACK(전년8.1~동시점,생판재)'!$H$4:$H$5000,종합!AF106,'전년비교BACK(전년8.1~동시점,생판재)'!$C$4:$C$5000,2025,'전년비교BACK(전년8.1~동시점,생판재)'!$D$4:$D$5000,종합!$AC$69)</f>
        <v>0</v>
      </c>
      <c r="AP106" s="436">
        <f t="shared" si="362"/>
        <v>0</v>
      </c>
      <c r="AQ106" s="432">
        <f>SUMIFS('전년비교BACK(전년8.1~동시점,생판재)'!$AQ$4:$AQ$5000,'전년비교BACK(전년8.1~동시점,생판재)'!$H$4:$H$5000,종합!AF106,'전년비교BACK(전년8.1~동시점,생판재)'!$C$4:$C$5000,2025,'전년비교BACK(전년8.1~동시점,생판재)'!$D$4:$D$5000,종합!$AC$69)</f>
        <v>0</v>
      </c>
      <c r="AR106" s="437">
        <f t="shared" si="363"/>
        <v>0</v>
      </c>
      <c r="AS106" s="438" t="str">
        <f t="shared" si="307"/>
        <v/>
      </c>
      <c r="AT106" s="433">
        <f>SUMIFS('전년비교BACK(전년8.1~동시점,생판재)'!$BG$4:$BG$5000,'전년비교BACK(전년8.1~동시점,생판재)'!$H$4:$H$5000,종합!AF106,'전년비교BACK(전년8.1~동시점,생판재)'!$C$4:$C$5000,2025,'전년비교BACK(전년8.1~동시점,생판재)'!$D$4:$D$5000,종합!$AC$69)</f>
        <v>0</v>
      </c>
      <c r="AU106" s="437" t="str">
        <f t="shared" si="308"/>
        <v/>
      </c>
      <c r="AV106" s="434">
        <f>SUMIFS('전년비교BACK(전년8.1~동시점,생판재)'!$BH$4:$BH$5000,'전년비교BACK(전년8.1~동시점,생판재)'!$H$4:$H$5000,종합!AF106,'전년비교BACK(전년8.1~동시점,생판재)'!$C$4:$C$5000,2025,'전년비교BACK(전년8.1~동시점,생판재)'!$D$4:$D$5000,종합!$AC$69)</f>
        <v>0</v>
      </c>
      <c r="AW106" s="434">
        <f>SUMIFS('전년비교BACK(전년8.1~동시점,생판재)'!$BI$4:$BI$5000,'전년비교BACK(전년8.1~동시점,생판재)'!$H$4:$H$5000,종합!AF106,'전년비교BACK(전년8.1~동시점,생판재)'!$C$4:$C$5000,2025,'전년비교BACK(전년8.1~동시점,생판재)'!$D$4:$D$5000,종합!$AC$69)</f>
        <v>0</v>
      </c>
      <c r="AX106" s="434">
        <f>SUMIFS('전년비교BACK(전년8.1~동시점,생판재)'!$BJ$4:$BJ$5000,'전년비교BACK(전년8.1~동시점,생판재)'!$H$4:$H$5000,종합!AF106,'전년비교BACK(전년8.1~동시점,생판재)'!$C$4:$C$5000,2025,'전년비교BACK(전년8.1~동시점,생판재)'!$D$4:$D$5000,종합!$AC$69)</f>
        <v>0</v>
      </c>
      <c r="AY106" s="437" t="str">
        <f t="shared" si="309"/>
        <v/>
      </c>
      <c r="AZ106" s="433">
        <f>SUMIFS('전년비교BACK(전년8.1~동시점,생판재)'!$BC$4:$BC$5000,'전년비교BACK(전년8.1~동시점,생판재)'!$H$4:$H$5000,종합!AF106,'전년비교BACK(전년8.1~동시점,생판재)'!$C$4:$C$5000,2025,'전년비교BACK(전년8.1~동시점,생판재)'!$D$4:$D$5000,종합!$AC$69)</f>
        <v>0</v>
      </c>
      <c r="BA106" s="435">
        <f>SUMIFS('전년비교BACK(전년8.1~동시점,생판재)'!$BE$4:$BE$5000,'전년비교BACK(전년8.1~동시점,생판재)'!$H$4:$H$5000,종합!AF106,'전년비교BACK(전년8.1~동시점,생판재)'!$C$4:$C$5000,2025,'전년비교BACK(전년8.1~동시점,생판재)'!$D$4:$D$5000,종합!$AC$69)</f>
        <v>0</v>
      </c>
      <c r="BB106" s="16"/>
      <c r="BC106" s="16"/>
    </row>
    <row r="107" spans="1:55" ht="17.25" thickBot="1" x14ac:dyDescent="0.35">
      <c r="A107" s="7" t="s">
        <v>3003</v>
      </c>
      <c r="B107" s="18"/>
      <c r="C107" s="443"/>
      <c r="D107" s="177" t="s">
        <v>3080</v>
      </c>
      <c r="E107" s="178"/>
      <c r="F107" s="179"/>
      <c r="G107" s="143">
        <f t="shared" ref="G107:L107" si="365">SUM(G101:G106)</f>
        <v>21</v>
      </c>
      <c r="H107" s="144">
        <f t="shared" si="365"/>
        <v>48</v>
      </c>
      <c r="I107" s="144">
        <f t="shared" si="365"/>
        <v>15407</v>
      </c>
      <c r="J107" s="143">
        <f t="shared" si="365"/>
        <v>7</v>
      </c>
      <c r="K107" s="145">
        <f t="shared" si="365"/>
        <v>13</v>
      </c>
      <c r="L107" s="146">
        <f t="shared" si="365"/>
        <v>9020</v>
      </c>
      <c r="M107" s="147">
        <f t="shared" si="297"/>
        <v>0.58544817290841822</v>
      </c>
      <c r="N107" s="148">
        <f>SUM(N101:N106)</f>
        <v>44030000</v>
      </c>
      <c r="O107" s="149">
        <f>SUM(O101:O106)</f>
        <v>43574200</v>
      </c>
      <c r="P107" s="147">
        <f t="shared" si="358"/>
        <v>2.0819624738378634E-2</v>
      </c>
      <c r="Q107" s="150">
        <f>SUM(Q101:Q106)</f>
        <v>115151000</v>
      </c>
      <c r="R107" s="147">
        <f t="shared" si="359"/>
        <v>1.3116319270422325E-2</v>
      </c>
      <c r="S107" s="152">
        <f t="shared" si="314"/>
        <v>2.4024015879288032</v>
      </c>
      <c r="T107" s="153">
        <f>SUM(T101:T106)</f>
        <v>284</v>
      </c>
      <c r="U107" s="154">
        <f t="shared" si="316"/>
        <v>3.148558758314856E-2</v>
      </c>
      <c r="V107" s="155">
        <f>SUM(V101:V106)</f>
        <v>2328208</v>
      </c>
      <c r="W107" s="155">
        <f>SUM(W101:W106)</f>
        <v>1773804</v>
      </c>
      <c r="X107" s="155">
        <f>SUM(X101:X106)</f>
        <v>1274600</v>
      </c>
      <c r="Y107" s="154">
        <f t="shared" si="319"/>
        <v>0.23812477235710894</v>
      </c>
      <c r="Z107" s="153">
        <f>SUM(Z101:Z106)</f>
        <v>193</v>
      </c>
      <c r="AA107" s="156">
        <f>SUM(AA101:AA106)</f>
        <v>1659800</v>
      </c>
      <c r="AB107" s="16"/>
      <c r="AC107" s="443"/>
      <c r="AD107" s="177" t="s">
        <v>3080</v>
      </c>
      <c r="AE107" s="178"/>
      <c r="AF107" s="179"/>
      <c r="AG107" s="143">
        <f t="shared" ref="AG107:AL107" si="366">SUM(AG101:AG106)</f>
        <v>14</v>
      </c>
      <c r="AH107" s="144">
        <f t="shared" si="366"/>
        <v>0</v>
      </c>
      <c r="AI107" s="144">
        <f t="shared" si="366"/>
        <v>8803</v>
      </c>
      <c r="AJ107" s="143">
        <f t="shared" si="366"/>
        <v>5</v>
      </c>
      <c r="AK107" s="145">
        <f t="shared" si="366"/>
        <v>0</v>
      </c>
      <c r="AL107" s="146">
        <f t="shared" si="366"/>
        <v>2646</v>
      </c>
      <c r="AM107" s="147">
        <f t="shared" si="300"/>
        <v>0.30057934794956265</v>
      </c>
      <c r="AN107" s="148">
        <f>SUM(AN101:AN106)</f>
        <v>97421425</v>
      </c>
      <c r="AO107" s="149">
        <f>SUM(AO101:AO106)</f>
        <v>15460200</v>
      </c>
      <c r="AP107" s="147">
        <f t="shared" si="362"/>
        <v>7.1172697644576949E-3</v>
      </c>
      <c r="AQ107" s="150">
        <f>SUM(AQ101:AQ106)</f>
        <v>79218000</v>
      </c>
      <c r="AR107" s="147">
        <f t="shared" si="363"/>
        <v>8.4575791837087667E-3</v>
      </c>
      <c r="AS107" s="152">
        <f t="shared" si="307"/>
        <v>4.6581780078112596</v>
      </c>
      <c r="AT107" s="153">
        <f>SUM(AT101:AT106)</f>
        <v>16</v>
      </c>
      <c r="AU107" s="154">
        <f t="shared" si="308"/>
        <v>6.0468631897203327E-3</v>
      </c>
      <c r="AV107" s="155">
        <f>SUM(AV101:AV106)</f>
        <v>432000</v>
      </c>
      <c r="AW107" s="155">
        <f>SUM(AW101:AW106)</f>
        <v>556920</v>
      </c>
      <c r="AX107" s="155">
        <f>SUM(AX101:AX106)</f>
        <v>88000</v>
      </c>
      <c r="AY107" s="154">
        <f t="shared" si="309"/>
        <v>-0.28916666666666657</v>
      </c>
      <c r="AZ107" s="153">
        <f>SUM(AZ101:AZ106)</f>
        <v>16</v>
      </c>
      <c r="BA107" s="156">
        <f>SUM(BA101:BA106)</f>
        <v>556920</v>
      </c>
      <c r="BB107" s="16"/>
      <c r="BC107" s="16"/>
    </row>
    <row r="108" spans="1:55" ht="17.25" thickBot="1" x14ac:dyDescent="0.35">
      <c r="A108" s="7" t="s">
        <v>3003</v>
      </c>
      <c r="B108" s="18"/>
      <c r="C108" s="443"/>
      <c r="D108" s="180" t="s">
        <v>3081</v>
      </c>
      <c r="E108" s="181"/>
      <c r="F108" s="182"/>
      <c r="G108" s="183">
        <f t="shared" ref="G108:L108" si="367">+G100+G93+G80</f>
        <v>150</v>
      </c>
      <c r="H108" s="184">
        <f t="shared" si="367"/>
        <v>376</v>
      </c>
      <c r="I108" s="184">
        <f t="shared" si="367"/>
        <v>227819</v>
      </c>
      <c r="J108" s="183">
        <f t="shared" si="367"/>
        <v>65</v>
      </c>
      <c r="K108" s="185">
        <f t="shared" si="367"/>
        <v>164</v>
      </c>
      <c r="L108" s="186">
        <f t="shared" si="367"/>
        <v>113991</v>
      </c>
      <c r="M108" s="187">
        <f t="shared" si="297"/>
        <v>0.50035774013580958</v>
      </c>
      <c r="N108" s="188">
        <f>+N100+N93+N80</f>
        <v>3875591350</v>
      </c>
      <c r="O108" s="189">
        <f>+O100+O93+O80</f>
        <v>2049364580</v>
      </c>
      <c r="P108" s="187">
        <f t="shared" si="358"/>
        <v>0.97918037526162138</v>
      </c>
      <c r="Q108" s="190">
        <f>+Q100+Q93+Q80</f>
        <v>8664065000</v>
      </c>
      <c r="R108" s="187">
        <f t="shared" si="359"/>
        <v>0.98688368072957766</v>
      </c>
      <c r="S108" s="192">
        <f t="shared" si="314"/>
        <v>3.8433487160555524</v>
      </c>
      <c r="T108" s="193">
        <f>+T100+T93+T80</f>
        <v>5746</v>
      </c>
      <c r="U108" s="194">
        <f t="shared" si="316"/>
        <v>5.0407488310480655E-2</v>
      </c>
      <c r="V108" s="195">
        <f>+V100+V93+V80</f>
        <v>384636000</v>
      </c>
      <c r="W108" s="195">
        <f>+W100+W93+W80</f>
        <v>292564680</v>
      </c>
      <c r="X108" s="195">
        <f>+X100+X93+X80</f>
        <v>91666980</v>
      </c>
      <c r="Y108" s="194">
        <f t="shared" si="319"/>
        <v>0.23937260162855267</v>
      </c>
      <c r="Z108" s="193">
        <f>+Z100+Z93+Z80</f>
        <v>3222</v>
      </c>
      <c r="AA108" s="196">
        <f>+AA100+AA93+AA80</f>
        <v>161638613</v>
      </c>
      <c r="AB108" s="16"/>
      <c r="AC108" s="443"/>
      <c r="AD108" s="180" t="s">
        <v>3081</v>
      </c>
      <c r="AE108" s="181"/>
      <c r="AF108" s="182"/>
      <c r="AG108" s="183">
        <f t="shared" ref="AG108:AL108" si="368">+AG100+AG93+AG80</f>
        <v>136</v>
      </c>
      <c r="AH108" s="184">
        <f t="shared" si="368"/>
        <v>0</v>
      </c>
      <c r="AI108" s="184">
        <f t="shared" si="368"/>
        <v>356590</v>
      </c>
      <c r="AJ108" s="183">
        <f t="shared" si="368"/>
        <v>76</v>
      </c>
      <c r="AK108" s="185">
        <f t="shared" si="368"/>
        <v>0</v>
      </c>
      <c r="AL108" s="186">
        <f t="shared" si="368"/>
        <v>138685</v>
      </c>
      <c r="AM108" s="187">
        <f t="shared" si="300"/>
        <v>0.38892004823466725</v>
      </c>
      <c r="AN108" s="188">
        <f>+AN100+AN93+AN80</f>
        <v>5861885700</v>
      </c>
      <c r="AO108" s="189">
        <f>+AO100+AO93+AO80</f>
        <v>2156749160</v>
      </c>
      <c r="AP108" s="187">
        <f t="shared" si="362"/>
        <v>0.9928827302355423</v>
      </c>
      <c r="AQ108" s="190">
        <f>+AQ100+AQ93+AQ80</f>
        <v>9287292000</v>
      </c>
      <c r="AR108" s="187">
        <f t="shared" si="363"/>
        <v>0.99154242081629118</v>
      </c>
      <c r="AS108" s="192">
        <f t="shared" si="307"/>
        <v>3.9146846021132689</v>
      </c>
      <c r="AT108" s="193">
        <f>+AT100+AT93+AT80</f>
        <v>16986</v>
      </c>
      <c r="AU108" s="194">
        <f t="shared" si="308"/>
        <v>0.12247899917078271</v>
      </c>
      <c r="AV108" s="195">
        <f>+AV100+AV93+AV80</f>
        <v>959361000</v>
      </c>
      <c r="AW108" s="195">
        <f>+AW100+AW93+AW80</f>
        <v>590117473</v>
      </c>
      <c r="AX108" s="195">
        <f>+AX100+AX93+AX80</f>
        <v>220325300</v>
      </c>
      <c r="AY108" s="194">
        <f t="shared" si="309"/>
        <v>0.38488486294523128</v>
      </c>
      <c r="AZ108" s="193">
        <f>+AZ100+AZ93+AZ80</f>
        <v>6718</v>
      </c>
      <c r="BA108" s="196">
        <f>+BA100+BA93+BA80</f>
        <v>238101313</v>
      </c>
      <c r="BB108" s="16"/>
      <c r="BC108" s="16"/>
    </row>
    <row r="109" spans="1:55" ht="17.25" thickBot="1" x14ac:dyDescent="0.35">
      <c r="A109" s="7"/>
      <c r="B109" s="18"/>
      <c r="C109" s="444"/>
      <c r="D109" s="197" t="s">
        <v>3082</v>
      </c>
      <c r="E109" s="198"/>
      <c r="F109" s="198"/>
      <c r="G109" s="199">
        <f t="shared" ref="G109:L109" si="369">+G108+G107</f>
        <v>171</v>
      </c>
      <c r="H109" s="200">
        <f t="shared" si="369"/>
        <v>424</v>
      </c>
      <c r="I109" s="200">
        <f t="shared" si="369"/>
        <v>243226</v>
      </c>
      <c r="J109" s="199">
        <f t="shared" si="369"/>
        <v>72</v>
      </c>
      <c r="K109" s="225">
        <f t="shared" si="369"/>
        <v>177</v>
      </c>
      <c r="L109" s="203">
        <f t="shared" si="369"/>
        <v>123011</v>
      </c>
      <c r="M109" s="204">
        <f t="shared" si="297"/>
        <v>0.50574774078429119</v>
      </c>
      <c r="N109" s="205">
        <f>+N108+N107</f>
        <v>3919621350</v>
      </c>
      <c r="O109" s="206">
        <f>+O108+O107</f>
        <v>2092938780</v>
      </c>
      <c r="P109" s="204">
        <f t="shared" si="358"/>
        <v>1</v>
      </c>
      <c r="Q109" s="207">
        <f>+Q108+Q107</f>
        <v>8779216000</v>
      </c>
      <c r="R109" s="204">
        <f t="shared" si="359"/>
        <v>1</v>
      </c>
      <c r="S109" s="209">
        <f t="shared" si="314"/>
        <v>3.8133487375801089</v>
      </c>
      <c r="T109" s="210">
        <f>+T108+T107</f>
        <v>6030</v>
      </c>
      <c r="U109" s="211">
        <f t="shared" si="316"/>
        <v>4.9020006340896344E-2</v>
      </c>
      <c r="V109" s="212">
        <f>+V108+V107</f>
        <v>386964208</v>
      </c>
      <c r="W109" s="212">
        <f>+W108+W107</f>
        <v>294338484</v>
      </c>
      <c r="X109" s="212">
        <f>+X108+X107</f>
        <v>92941580</v>
      </c>
      <c r="Y109" s="211">
        <f t="shared" si="319"/>
        <v>0.23936509394171157</v>
      </c>
      <c r="Z109" s="210">
        <f>+Z108+Z107</f>
        <v>3415</v>
      </c>
      <c r="AA109" s="213">
        <f>+AA108+AA107</f>
        <v>163298413</v>
      </c>
      <c r="AB109" s="16"/>
      <c r="AC109" s="444"/>
      <c r="AD109" s="197" t="s">
        <v>3082</v>
      </c>
      <c r="AE109" s="198"/>
      <c r="AF109" s="198"/>
      <c r="AG109" s="199">
        <f t="shared" ref="AG109:AL109" si="370">+AG108+AG107</f>
        <v>150</v>
      </c>
      <c r="AH109" s="200">
        <f t="shared" si="370"/>
        <v>0</v>
      </c>
      <c r="AI109" s="200">
        <f t="shared" si="370"/>
        <v>365393</v>
      </c>
      <c r="AJ109" s="199">
        <f t="shared" si="370"/>
        <v>81</v>
      </c>
      <c r="AK109" s="225">
        <f t="shared" si="370"/>
        <v>0</v>
      </c>
      <c r="AL109" s="203">
        <f t="shared" si="370"/>
        <v>141331</v>
      </c>
      <c r="AM109" s="204">
        <f t="shared" si="300"/>
        <v>0.38679175572602648</v>
      </c>
      <c r="AN109" s="205">
        <f>+AN108+AN107</f>
        <v>5959307125</v>
      </c>
      <c r="AO109" s="206">
        <f>+AO108+AO107</f>
        <v>2172209360</v>
      </c>
      <c r="AP109" s="204">
        <f t="shared" si="362"/>
        <v>1</v>
      </c>
      <c r="AQ109" s="207">
        <f>+AQ108+AQ107</f>
        <v>9366510000</v>
      </c>
      <c r="AR109" s="204">
        <f t="shared" si="363"/>
        <v>1</v>
      </c>
      <c r="AS109" s="209">
        <f t="shared" si="307"/>
        <v>3.9199762452497167</v>
      </c>
      <c r="AT109" s="210">
        <f>+AT108+AT107</f>
        <v>17002</v>
      </c>
      <c r="AU109" s="211">
        <f t="shared" si="308"/>
        <v>0.12029915588229051</v>
      </c>
      <c r="AV109" s="212">
        <f>+AV108+AV107</f>
        <v>959793000</v>
      </c>
      <c r="AW109" s="212">
        <f>+AW108+AW107</f>
        <v>590674393</v>
      </c>
      <c r="AX109" s="212">
        <f>+AX108+AX107</f>
        <v>220413300</v>
      </c>
      <c r="AY109" s="211">
        <f t="shared" si="309"/>
        <v>0.38458147433873757</v>
      </c>
      <c r="AZ109" s="210">
        <f>+AZ108+AZ107</f>
        <v>6734</v>
      </c>
      <c r="BA109" s="213">
        <f>+BA108+BA107</f>
        <v>238658233</v>
      </c>
      <c r="BB109" s="16"/>
      <c r="BC109" s="16"/>
    </row>
    <row r="110" spans="1:55" x14ac:dyDescent="0.3">
      <c r="A110" s="7"/>
      <c r="B110" s="18"/>
      <c r="C110" s="442" t="s">
        <v>3007</v>
      </c>
      <c r="D110" s="350" t="s">
        <v>3022</v>
      </c>
      <c r="E110" s="351"/>
      <c r="F110" s="351"/>
      <c r="G110" s="354" t="s">
        <v>3023</v>
      </c>
      <c r="H110" s="355"/>
      <c r="I110" s="356"/>
      <c r="J110" s="354" t="s">
        <v>3024</v>
      </c>
      <c r="K110" s="355"/>
      <c r="L110" s="355"/>
      <c r="M110" s="355"/>
      <c r="N110" s="355"/>
      <c r="O110" s="355"/>
      <c r="P110" s="355"/>
      <c r="Q110" s="355"/>
      <c r="R110" s="355"/>
      <c r="S110" s="356"/>
      <c r="T110" s="344" t="s">
        <v>3025</v>
      </c>
      <c r="U110" s="345"/>
      <c r="V110" s="345"/>
      <c r="W110" s="345"/>
      <c r="X110" s="345"/>
      <c r="Y110" s="345"/>
      <c r="Z110" s="345"/>
      <c r="AA110" s="346"/>
      <c r="AB110" s="16"/>
      <c r="AC110" s="442" t="s">
        <v>3007</v>
      </c>
      <c r="AD110" s="350" t="s">
        <v>3022</v>
      </c>
      <c r="AE110" s="351"/>
      <c r="AF110" s="351"/>
      <c r="AG110" s="354" t="s">
        <v>3023</v>
      </c>
      <c r="AH110" s="355"/>
      <c r="AI110" s="356"/>
      <c r="AJ110" s="354" t="s">
        <v>3024</v>
      </c>
      <c r="AK110" s="355"/>
      <c r="AL110" s="355"/>
      <c r="AM110" s="355"/>
      <c r="AN110" s="355"/>
      <c r="AO110" s="355"/>
      <c r="AP110" s="355"/>
      <c r="AQ110" s="355"/>
      <c r="AR110" s="355"/>
      <c r="AS110" s="356"/>
      <c r="AT110" s="344" t="s">
        <v>3025</v>
      </c>
      <c r="AU110" s="345"/>
      <c r="AV110" s="345"/>
      <c r="AW110" s="345"/>
      <c r="AX110" s="345"/>
      <c r="AY110" s="345"/>
      <c r="AZ110" s="345"/>
      <c r="BA110" s="346"/>
      <c r="BB110" s="16"/>
      <c r="BC110" s="16"/>
    </row>
    <row r="111" spans="1:55" ht="17.25" thickBot="1" x14ac:dyDescent="0.35">
      <c r="A111" s="7"/>
      <c r="B111" s="18"/>
      <c r="C111" s="443"/>
      <c r="D111" s="352"/>
      <c r="E111" s="353"/>
      <c r="F111" s="353"/>
      <c r="G111" s="357"/>
      <c r="H111" s="358"/>
      <c r="I111" s="359"/>
      <c r="J111" s="357"/>
      <c r="K111" s="358"/>
      <c r="L111" s="358"/>
      <c r="M111" s="358"/>
      <c r="N111" s="358"/>
      <c r="O111" s="358"/>
      <c r="P111" s="358"/>
      <c r="Q111" s="358"/>
      <c r="R111" s="358"/>
      <c r="S111" s="359"/>
      <c r="T111" s="347"/>
      <c r="U111" s="348"/>
      <c r="V111" s="348"/>
      <c r="W111" s="348"/>
      <c r="X111" s="348"/>
      <c r="Y111" s="348"/>
      <c r="Z111" s="348"/>
      <c r="AA111" s="349"/>
      <c r="AB111" s="16"/>
      <c r="AC111" s="443"/>
      <c r="AD111" s="352"/>
      <c r="AE111" s="353"/>
      <c r="AF111" s="353"/>
      <c r="AG111" s="357"/>
      <c r="AH111" s="358"/>
      <c r="AI111" s="359"/>
      <c r="AJ111" s="357"/>
      <c r="AK111" s="358"/>
      <c r="AL111" s="358"/>
      <c r="AM111" s="358"/>
      <c r="AN111" s="358"/>
      <c r="AO111" s="358"/>
      <c r="AP111" s="358"/>
      <c r="AQ111" s="358"/>
      <c r="AR111" s="358"/>
      <c r="AS111" s="359"/>
      <c r="AT111" s="347"/>
      <c r="AU111" s="348"/>
      <c r="AV111" s="348"/>
      <c r="AW111" s="348"/>
      <c r="AX111" s="348"/>
      <c r="AY111" s="348"/>
      <c r="AZ111" s="348"/>
      <c r="BA111" s="349"/>
      <c r="BB111" s="16"/>
      <c r="BC111" s="16"/>
    </row>
    <row r="112" spans="1:55" ht="23.25" thickBot="1" x14ac:dyDescent="0.35">
      <c r="A112" s="7"/>
      <c r="B112" s="18"/>
      <c r="C112" s="443"/>
      <c r="D112" s="121" t="s">
        <v>1824</v>
      </c>
      <c r="E112" s="19" t="s">
        <v>3051</v>
      </c>
      <c r="F112" s="122" t="s">
        <v>3052</v>
      </c>
      <c r="G112" s="226" t="s">
        <v>3028</v>
      </c>
      <c r="H112" s="227" t="s">
        <v>3029</v>
      </c>
      <c r="I112" s="227" t="s">
        <v>3030</v>
      </c>
      <c r="J112" s="226" t="s">
        <v>3028</v>
      </c>
      <c r="K112" s="228" t="s">
        <v>3028</v>
      </c>
      <c r="L112" s="227" t="s">
        <v>3031</v>
      </c>
      <c r="M112" s="227" t="s">
        <v>3032</v>
      </c>
      <c r="N112" s="229" t="s">
        <v>3033</v>
      </c>
      <c r="O112" s="229" t="s">
        <v>3034</v>
      </c>
      <c r="P112" s="230" t="s">
        <v>3035</v>
      </c>
      <c r="Q112" s="229" t="s">
        <v>3036</v>
      </c>
      <c r="R112" s="231" t="s">
        <v>3037</v>
      </c>
      <c r="S112" s="232" t="s">
        <v>3038</v>
      </c>
      <c r="T112" s="26" t="s">
        <v>3039</v>
      </c>
      <c r="U112" s="27" t="s">
        <v>3040</v>
      </c>
      <c r="V112" s="28" t="s">
        <v>3041</v>
      </c>
      <c r="W112" s="28" t="s">
        <v>3042</v>
      </c>
      <c r="X112" s="28" t="s">
        <v>3043</v>
      </c>
      <c r="Y112" s="27" t="s">
        <v>18</v>
      </c>
      <c r="Z112" s="29" t="s">
        <v>3044</v>
      </c>
      <c r="AA112" s="30" t="s">
        <v>3045</v>
      </c>
      <c r="AB112" s="16"/>
      <c r="AC112" s="443"/>
      <c r="AD112" s="121" t="s">
        <v>1824</v>
      </c>
      <c r="AE112" s="19" t="s">
        <v>3051</v>
      </c>
      <c r="AF112" s="122" t="s">
        <v>3052</v>
      </c>
      <c r="AG112" s="226" t="s">
        <v>3028</v>
      </c>
      <c r="AH112" s="227" t="s">
        <v>3029</v>
      </c>
      <c r="AI112" s="227" t="s">
        <v>3030</v>
      </c>
      <c r="AJ112" s="226" t="s">
        <v>3028</v>
      </c>
      <c r="AK112" s="228" t="s">
        <v>3028</v>
      </c>
      <c r="AL112" s="227" t="s">
        <v>3031</v>
      </c>
      <c r="AM112" s="227" t="s">
        <v>3032</v>
      </c>
      <c r="AN112" s="229" t="s">
        <v>3033</v>
      </c>
      <c r="AO112" s="229" t="s">
        <v>3034</v>
      </c>
      <c r="AP112" s="230" t="s">
        <v>3035</v>
      </c>
      <c r="AQ112" s="229" t="s">
        <v>3036</v>
      </c>
      <c r="AR112" s="231" t="s">
        <v>3037</v>
      </c>
      <c r="AS112" s="232" t="s">
        <v>3038</v>
      </c>
      <c r="AT112" s="26" t="s">
        <v>3039</v>
      </c>
      <c r="AU112" s="27" t="s">
        <v>3040</v>
      </c>
      <c r="AV112" s="28" t="s">
        <v>3041</v>
      </c>
      <c r="AW112" s="28" t="s">
        <v>3042</v>
      </c>
      <c r="AX112" s="28" t="s">
        <v>3043</v>
      </c>
      <c r="AY112" s="27" t="s">
        <v>18</v>
      </c>
      <c r="AZ112" s="29" t="s">
        <v>3044</v>
      </c>
      <c r="BA112" s="30" t="s">
        <v>3045</v>
      </c>
      <c r="BB112" s="16"/>
      <c r="BC112" s="16"/>
    </row>
    <row r="113" spans="1:55" ht="17.25" thickBot="1" x14ac:dyDescent="0.35">
      <c r="A113" s="7"/>
      <c r="B113" s="18"/>
      <c r="C113" s="443"/>
      <c r="D113" s="360"/>
      <c r="E113" s="361"/>
      <c r="F113" s="362"/>
      <c r="G113" s="123"/>
      <c r="H113" s="124"/>
      <c r="I113" s="124"/>
      <c r="J113" s="123"/>
      <c r="K113" s="124"/>
      <c r="L113" s="126"/>
      <c r="M113" s="126"/>
      <c r="N113" s="127"/>
      <c r="O113" s="128"/>
      <c r="P113" s="129"/>
      <c r="Q113" s="128"/>
      <c r="R113" s="130"/>
      <c r="S113" s="131"/>
      <c r="T113" s="124"/>
      <c r="U113" s="130"/>
      <c r="V113" s="129"/>
      <c r="W113" s="129"/>
      <c r="X113" s="129"/>
      <c r="Y113" s="130"/>
      <c r="Z113" s="124"/>
      <c r="AA113" s="132"/>
      <c r="AB113" s="16"/>
      <c r="AC113" s="443"/>
      <c r="AD113" s="360"/>
      <c r="AE113" s="361"/>
      <c r="AF113" s="362"/>
      <c r="AG113" s="123"/>
      <c r="AH113" s="124"/>
      <c r="AI113" s="124"/>
      <c r="AJ113" s="123"/>
      <c r="AK113" s="124"/>
      <c r="AL113" s="126"/>
      <c r="AM113" s="126"/>
      <c r="AN113" s="127"/>
      <c r="AO113" s="128"/>
      <c r="AP113" s="129"/>
      <c r="AQ113" s="128"/>
      <c r="AR113" s="130"/>
      <c r="AS113" s="131"/>
      <c r="AT113" s="124"/>
      <c r="AU113" s="130"/>
      <c r="AV113" s="129"/>
      <c r="AW113" s="129"/>
      <c r="AX113" s="129"/>
      <c r="AY113" s="130"/>
      <c r="AZ113" s="124"/>
      <c r="BA113" s="132"/>
      <c r="BB113" s="16"/>
      <c r="BC113" s="16"/>
    </row>
    <row r="114" spans="1:55" x14ac:dyDescent="0.3">
      <c r="A114" s="7" t="s">
        <v>3007</v>
      </c>
      <c r="B114" s="18"/>
      <c r="C114" s="443"/>
      <c r="D114" s="133" t="s">
        <v>2977</v>
      </c>
      <c r="E114" s="134" t="s">
        <v>3053</v>
      </c>
      <c r="F114" s="135" t="s">
        <v>3009</v>
      </c>
      <c r="G114" s="429">
        <f>SUMIFS('주간판매-26FW(CO)'!$P$4:$P$5000,'주간판매-26FW(CO)'!$I$4:$I$5000,종합!$F114,'주간판매-26FW(CO)'!$E$4:$E$5000,종합!$C$110)</f>
        <v>5</v>
      </c>
      <c r="H114" s="430">
        <f>COUNTIFS('주간판매-26FW(CO)'!$I$4:$I$5000,종합!$F114,'주간판매-26FW(CO)'!$E$4:$E$5000,종합!$A114)</f>
        <v>10</v>
      </c>
      <c r="I114" s="430">
        <f>SUMIFS('주간판매-26FW(CO)'!$R$4:$R$5000,'주간판매-26FW(CO)'!$I$4:$I$5000,종합!$F114,'주간판매-26FW(CO)'!$E$4:$E$5000,종합!$A114)</f>
        <v>10600</v>
      </c>
      <c r="J114" s="429">
        <f>SUMIFS('주간판매-26FW(CO)'!$P$4:$P$5000,'주간판매-26FW(CO)'!$I$4:$I$5000,종합!$F114,'주간판매-26FW(CO)'!$V$4:$V$5000,"&gt;0",'주간판매-26FW(CO)'!$E$4:$E$5000,종합!$A114)</f>
        <v>0</v>
      </c>
      <c r="K114" s="430">
        <f>COUNTIFS('주간판매-26FW(CO)'!$I$4:$I$5000,종합!$F114,'주간판매-26FW(CO)'!$V$4:$V$5000,"&gt;0",'주간판매-26FW(CO)'!$E$4:$E$5000,종합!$A114)</f>
        <v>0</v>
      </c>
      <c r="L114" s="431">
        <f>SUMIFS('주간판매-26FW(CO)'!$V$4:$V$5000,'주간판매-26FW(CO)'!$I$4:$I$5000,종합!$F114,'주간판매-26FW(CO)'!$E$4:$E$5000,종합!$A114)</f>
        <v>0</v>
      </c>
      <c r="M114" s="436">
        <f t="shared" ref="M114:M120" si="371">IFERROR(L114/I114,"")</f>
        <v>0</v>
      </c>
      <c r="N114" s="432">
        <f>SUMIFS('생판재-26FW(ST)'!$AI$4:$AI$5000,'생판재-26FW(ST)'!$H$4:$H$5000,종합!$F114,'생판재-26FW(ST)'!$D$4:$D$5000,종합!$A114)</f>
        <v>333200000</v>
      </c>
      <c r="O114" s="432">
        <f>SUMIFS('생판재-26FW(ST)'!$AR$4:$AR$5000,'생판재-26FW(ST)'!$H$4:$H$5000,종합!$F114,'생판재-26FW(ST)'!$D$4:$D$5000,종합!$A114)</f>
        <v>0</v>
      </c>
      <c r="P114" s="436">
        <f t="shared" ref="P114:P120" si="372">O114/O$109</f>
        <v>0</v>
      </c>
      <c r="Q114" s="432">
        <f>SUMIFS('생판재-26FW(ST)'!$AQ$4:$AQ$5000,'생판재-26FW(ST)'!$H$4:$H$5000,종합!$F114,'생판재-26FW(ST)'!$D$4:$D$5000,종합!$A114)</f>
        <v>0</v>
      </c>
      <c r="R114" s="437">
        <f t="shared" ref="R114:R120" si="373">Q114/Q$109</f>
        <v>0</v>
      </c>
      <c r="S114" s="438" t="str">
        <f t="shared" ref="S114:S120" si="374">IFERROR(Q114/O114/1.1,"")</f>
        <v/>
      </c>
      <c r="T114" s="433">
        <f>SUMIFS('생판재-26FW(ST)'!$BG$4:$BG$5000,'생판재-26FW(ST)'!$H$4:$H$5000,종합!$F114,'생판재-26FW(ST)'!$D$4:$D$5000,종합!$A114)</f>
        <v>0</v>
      </c>
      <c r="U114" s="437" t="str">
        <f t="shared" ref="U114:U120" si="375">IFERROR(T114/L114,"")</f>
        <v/>
      </c>
      <c r="V114" s="434">
        <f>SUMIFS('생판재-26FW(ST)'!$BH$4:$BH$5000,'생판재-26FW(ST)'!$H$4:$H$5000,종합!$F114,'생판재-26FW(ST)'!$D$4:$D$5000,종합!$A114)</f>
        <v>0</v>
      </c>
      <c r="W114" s="434">
        <f>SUMIFS('생판재-26FW(ST)'!$BI$4:$BI$5000,'생판재-26FW(ST)'!$H$4:$H$5000,종합!$F114,'생판재-26FW(ST)'!$D$4:$D$5000,종합!$A114)</f>
        <v>0</v>
      </c>
      <c r="X114" s="434">
        <f>SUMIFS('생판재-26FW(ST)'!$BJ$4:$BJ$5000,'생판재-26FW(ST)'!$H$4:$H$5000,종합!$F114,'생판재-26FW(ST)'!$D$4:$D$5000,종합!$A114)</f>
        <v>0</v>
      </c>
      <c r="Y114" s="437" t="str">
        <f t="shared" ref="Y114:Y120" si="376">IFERROR(1-(W114/V114),"")</f>
        <v/>
      </c>
      <c r="Z114" s="433">
        <f>SUMIFS('생판재-26FW(ST)'!$BC$4:$BC$5000,'생판재-26FW(ST)'!$H$4:$H$5000,종합!$F114,'생판재-26FW(ST)'!$D$4:$D$5000,종합!$A114)</f>
        <v>0</v>
      </c>
      <c r="AA114" s="435">
        <f>SUMIFS('생판재-26FW(ST)'!$BE$4:$BE$5000,'생판재-26FW(ST)'!$H$4:$H$5000,종합!$F114,'생판재-26FW(ST)'!$D$4:$D$5000,종합!$A114)</f>
        <v>0</v>
      </c>
      <c r="AB114" s="16"/>
      <c r="AC114" s="443"/>
      <c r="AD114" s="133" t="s">
        <v>2977</v>
      </c>
      <c r="AE114" s="134" t="s">
        <v>3053</v>
      </c>
      <c r="AF114" s="135" t="s">
        <v>3009</v>
      </c>
      <c r="AG114" s="429">
        <f>COUNTIFS('전년비교BACK(전년8.1~동시점,생판재)'!$H$4:$H$5000,종합!AF114,'전년비교BACK(전년8.1~동시점,생판재)'!$C$4:$C$5000,2025,'전년비교BACK(전년8.1~동시점,생판재)'!$D$4:$D$5000,종합!$AC$110)</f>
        <v>9</v>
      </c>
      <c r="AH114" s="430"/>
      <c r="AI114" s="430">
        <f>SUMIFS('전년비교BACK(전년8.1~동시점,생판재)'!$AG$4:$AG$5000,'전년비교BACK(전년8.1~동시점,생판재)'!$H$4:$H$5000,종합!AF114,'전년비교BACK(전년8.1~동시점,생판재)'!$C$4:$C$5000,2025,'전년비교BACK(전년8.1~동시점,생판재)'!$D$4:$D$5000,종합!$AC$110)</f>
        <v>12935</v>
      </c>
      <c r="AJ114" s="429">
        <f>SUMIFS('주간판매-26FW(CO)'!$P$4:$P$5000,'주간판매-26FW(CO)'!$I$4:$I$5000,종합!$F114,'주간판매-26FW(CO)'!$V$4:$V$5000,"&gt;0",'주간판매-26FW(CO)'!$E$4:$E$5000,종합!$A114)</f>
        <v>0</v>
      </c>
      <c r="AK114" s="430">
        <f>COUNTIFS('주간판매-26FW(CO)'!$I$4:$I$5000,종합!$F114,'주간판매-26FW(CO)'!$V$4:$V$5000,"&gt;0",'주간판매-26FW(CO)'!$E$4:$E$5000,종합!$A114)</f>
        <v>0</v>
      </c>
      <c r="AL114" s="431">
        <f>SUMIFS('전년비교BACK(전년8.1~동시점,생판재)'!$AP$4:$AP$5000,'전년비교BACK(전년8.1~동시점,생판재)'!$H$4:$H$5000,종합!AF114,'전년비교BACK(전년8.1~동시점,생판재)'!$C$4:$C$5000,2025,'전년비교BACK(전년8.1~동시점,생판재)'!$D$4:$D$5000,종합!$AC$110)</f>
        <v>0</v>
      </c>
      <c r="AM114" s="436">
        <f t="shared" ref="AM114:AM150" si="377">IFERROR(AL114/AI114,"")</f>
        <v>0</v>
      </c>
      <c r="AN114" s="432">
        <f>SUMIFS('전년비교BACK(전년8.1~동시점,생판재)'!$AI$4:$AI$5000,'전년비교BACK(전년8.1~동시점,생판재)'!$H$4:$H$5000,종합!AF114,'전년비교BACK(전년8.1~동시점,생판재)'!$C$4:$C$5000,2025,'전년비교BACK(전년8.1~동시점,생판재)'!$D$4:$D$5000,종합!$AC$110)</f>
        <v>801888000</v>
      </c>
      <c r="AO114" s="432">
        <f>SUMIFS('전년비교BACK(전년8.1~동시점,생판재)'!$AR$4:$AR$5000,'전년비교BACK(전년8.1~동시점,생판재)'!$H$4:$H$5000,종합!AF114,'전년비교BACK(전년8.1~동시점,생판재)'!$C$4:$C$5000,2025,'전년비교BACK(전년8.1~동시점,생판재)'!$D$4:$D$5000,종합!$AC$110)</f>
        <v>0</v>
      </c>
      <c r="AP114" s="436">
        <f t="shared" ref="AP114:AP120" si="378">AO114/AO$109</f>
        <v>0</v>
      </c>
      <c r="AQ114" s="432">
        <f>SUMIFS('전년비교BACK(전년8.1~동시점,생판재)'!$AQ$4:$AQ$5000,'전년비교BACK(전년8.1~동시점,생판재)'!$H$4:$H$5000,종합!AF114,'전년비교BACK(전년8.1~동시점,생판재)'!$C$4:$C$5000,2025,'전년비교BACK(전년8.1~동시점,생판재)'!$D$4:$D$5000,종합!$AC$110)</f>
        <v>0</v>
      </c>
      <c r="AR114" s="437">
        <f t="shared" ref="AR114:AR120" si="379">AQ114/AQ$109</f>
        <v>0</v>
      </c>
      <c r="AS114" s="438" t="str">
        <f t="shared" ref="AS114:AS150" si="380">IFERROR(AQ114/AO114/1.1,"")</f>
        <v/>
      </c>
      <c r="AT114" s="433">
        <f>SUMIFS('전년비교BACK(전년8.1~동시점,생판재)'!$BG$4:$BG$5000,'전년비교BACK(전년8.1~동시점,생판재)'!$H$4:$H$5000,종합!AF114,'전년비교BACK(전년8.1~동시점,생판재)'!$C$4:$C$5000,2025,'전년비교BACK(전년8.1~동시점,생판재)'!$D$4:$D$5000,종합!$AC$110)</f>
        <v>0</v>
      </c>
      <c r="AU114" s="437" t="str">
        <f t="shared" ref="AU114:AU150" si="381">IFERROR(AT114/AL114,"")</f>
        <v/>
      </c>
      <c r="AV114" s="434">
        <f>SUMIFS('전년비교BACK(전년8.1~동시점,생판재)'!$BH$4:$BH$5000,'전년비교BACK(전년8.1~동시점,생판재)'!$H$4:$H$5000,종합!AF114,'전년비교BACK(전년8.1~동시점,생판재)'!$C$4:$C$5000,2025,'전년비교BACK(전년8.1~동시점,생판재)'!$D$4:$D$5000,종합!$AC$110)</f>
        <v>0</v>
      </c>
      <c r="AW114" s="434">
        <f>SUMIFS('전년비교BACK(전년8.1~동시점,생판재)'!$BI$4:$BI$5000,'전년비교BACK(전년8.1~동시점,생판재)'!$H$4:$H$5000,종합!AF114,'전년비교BACK(전년8.1~동시점,생판재)'!$C$4:$C$5000,2025,'전년비교BACK(전년8.1~동시점,생판재)'!$D$4:$D$5000,종합!$AC$110)</f>
        <v>0</v>
      </c>
      <c r="AX114" s="434">
        <f>SUMIFS('전년비교BACK(전년8.1~동시점,생판재)'!$BJ$4:$BJ$5000,'전년비교BACK(전년8.1~동시점,생판재)'!$H$4:$H$5000,종합!AF114,'전년비교BACK(전년8.1~동시점,생판재)'!$C$4:$C$5000,2025,'전년비교BACK(전년8.1~동시점,생판재)'!$D$4:$D$5000,종합!$AC$110)</f>
        <v>0</v>
      </c>
      <c r="AY114" s="437" t="str">
        <f t="shared" ref="AY114:AY150" si="382">IFERROR(1-(AW114/AV114),"")</f>
        <v/>
      </c>
      <c r="AZ114" s="433">
        <f>SUMIFS('전년비교BACK(전년8.1~동시점,생판재)'!$BC$4:$BC$5000,'전년비교BACK(전년8.1~동시점,생판재)'!$H$4:$H$5000,종합!AF114,'전년비교BACK(전년8.1~동시점,생판재)'!$C$4:$C$5000,2025,'전년비교BACK(전년8.1~동시점,생판재)'!$D$4:$D$5000,종합!$AC$110)</f>
        <v>0</v>
      </c>
      <c r="BA114" s="435">
        <f>SUMIFS('전년비교BACK(전년8.1~동시점,생판재)'!$BE$4:$BE$5000,'전년비교BACK(전년8.1~동시점,생판재)'!$H$4:$H$5000,종합!AF114,'전년비교BACK(전년8.1~동시점,생판재)'!$C$4:$C$5000,2025,'전년비교BACK(전년8.1~동시점,생판재)'!$D$4:$D$5000,종합!$AC$110)</f>
        <v>0</v>
      </c>
      <c r="BB114" s="16"/>
      <c r="BC114" s="16"/>
    </row>
    <row r="115" spans="1:55" x14ac:dyDescent="0.3">
      <c r="A115" s="7" t="s">
        <v>3007</v>
      </c>
      <c r="B115" s="18"/>
      <c r="C115" s="443"/>
      <c r="D115" s="137" t="s">
        <v>2977</v>
      </c>
      <c r="E115" s="138" t="s">
        <v>3054</v>
      </c>
      <c r="F115" s="139" t="s">
        <v>2982</v>
      </c>
      <c r="G115" s="429">
        <f>SUMIFS('주간판매-26FW(CO)'!$P$4:$P$5000,'주간판매-26FW(CO)'!$I$4:$I$5000,종합!$F115,'주간판매-26FW(CO)'!$E$4:$E$5000,종합!$C$110)</f>
        <v>2</v>
      </c>
      <c r="H115" s="430">
        <f>COUNTIFS('주간판매-26FW(CO)'!$I$4:$I$5000,종합!$F115,'주간판매-26FW(CO)'!$E$4:$E$5000,종합!$A115)</f>
        <v>4</v>
      </c>
      <c r="I115" s="430">
        <f>SUMIFS('주간판매-26FW(CO)'!$R$4:$R$5000,'주간판매-26FW(CO)'!$I$4:$I$5000,종합!$F115,'주간판매-26FW(CO)'!$E$4:$E$5000,종합!$A115)</f>
        <v>3200</v>
      </c>
      <c r="J115" s="429">
        <f>SUMIFS('주간판매-26FW(CO)'!$P$4:$P$5000,'주간판매-26FW(CO)'!$I$4:$I$5000,종합!$F115,'주간판매-26FW(CO)'!$V$4:$V$5000,"&gt;0",'주간판매-26FW(CO)'!$E$4:$E$5000,종합!$A115)</f>
        <v>1</v>
      </c>
      <c r="K115" s="430">
        <f>COUNTIFS('주간판매-26FW(CO)'!$I$4:$I$5000,종합!$F115,'주간판매-26FW(CO)'!$V$4:$V$5000,"&gt;0",'주간판매-26FW(CO)'!$E$4:$E$5000,종합!$A115)</f>
        <v>2</v>
      </c>
      <c r="L115" s="431">
        <f>SUMIFS('주간판매-26FW(CO)'!$V$4:$V$5000,'주간판매-26FW(CO)'!$I$4:$I$5000,종합!$F115,'주간판매-26FW(CO)'!$E$4:$E$5000,종합!$A115)</f>
        <v>2196</v>
      </c>
      <c r="M115" s="436">
        <f t="shared" si="371"/>
        <v>0.68625000000000003</v>
      </c>
      <c r="N115" s="432">
        <f>SUMIFS('생판재-26FW(ST)'!$AI$4:$AI$5000,'생판재-26FW(ST)'!$H$4:$H$5000,종합!$F115,'생판재-26FW(ST)'!$D$4:$D$5000,종합!$A115)</f>
        <v>148900000</v>
      </c>
      <c r="O115" s="432">
        <f>SUMIFS('생판재-26FW(ST)'!$AR$4:$AR$5000,'생판재-26FW(ST)'!$H$4:$H$5000,종합!$F115,'생판재-26FW(ST)'!$D$4:$D$5000,종합!$A115)</f>
        <v>97722000</v>
      </c>
      <c r="P115" s="436">
        <f t="shared" si="372"/>
        <v>4.6691284491369597E-2</v>
      </c>
      <c r="Q115" s="432">
        <f>SUMIFS('생판재-26FW(ST)'!$AQ$4:$AQ$5000,'생판재-26FW(ST)'!$H$4:$H$5000,종합!$F115,'생판재-26FW(ST)'!$D$4:$D$5000,종합!$A115)</f>
        <v>415044000</v>
      </c>
      <c r="R115" s="437">
        <f t="shared" si="373"/>
        <v>4.727574762940108E-2</v>
      </c>
      <c r="S115" s="438">
        <f t="shared" si="374"/>
        <v>3.8610827374872319</v>
      </c>
      <c r="T115" s="433">
        <f>SUMIFS('생판재-26FW(ST)'!$BG$4:$BG$5000,'생판재-26FW(ST)'!$H$4:$H$5000,종합!$F115,'생판재-26FW(ST)'!$D$4:$D$5000,종합!$A115)</f>
        <v>0</v>
      </c>
      <c r="U115" s="437">
        <f t="shared" si="375"/>
        <v>0</v>
      </c>
      <c r="V115" s="434">
        <f>SUMIFS('생판재-26FW(ST)'!$BH$4:$BH$5000,'생판재-26FW(ST)'!$H$4:$H$5000,종합!$F115,'생판재-26FW(ST)'!$D$4:$D$5000,종합!$A115)</f>
        <v>0</v>
      </c>
      <c r="W115" s="434">
        <f>SUMIFS('생판재-26FW(ST)'!$BI$4:$BI$5000,'생판재-26FW(ST)'!$H$4:$H$5000,종합!$F115,'생판재-26FW(ST)'!$D$4:$D$5000,종합!$A115)</f>
        <v>0</v>
      </c>
      <c r="X115" s="434">
        <f>SUMIFS('생판재-26FW(ST)'!$BJ$4:$BJ$5000,'생판재-26FW(ST)'!$H$4:$H$5000,종합!$F115,'생판재-26FW(ST)'!$D$4:$D$5000,종합!$A115)</f>
        <v>0</v>
      </c>
      <c r="Y115" s="437" t="str">
        <f t="shared" si="376"/>
        <v/>
      </c>
      <c r="Z115" s="433">
        <f>SUMIFS('생판재-26FW(ST)'!$BC$4:$BC$5000,'생판재-26FW(ST)'!$H$4:$H$5000,종합!$F115,'생판재-26FW(ST)'!$D$4:$D$5000,종합!$A115)</f>
        <v>0</v>
      </c>
      <c r="AA115" s="435">
        <f>SUMIFS('생판재-26FW(ST)'!$BE$4:$BE$5000,'생판재-26FW(ST)'!$H$4:$H$5000,종합!$F115,'생판재-26FW(ST)'!$D$4:$D$5000,종합!$A115)</f>
        <v>0</v>
      </c>
      <c r="AB115" s="16"/>
      <c r="AC115" s="443"/>
      <c r="AD115" s="137" t="s">
        <v>2977</v>
      </c>
      <c r="AE115" s="138" t="s">
        <v>3054</v>
      </c>
      <c r="AF115" s="139" t="s">
        <v>2982</v>
      </c>
      <c r="AG115" s="429">
        <f>COUNTIFS('전년비교BACK(전년8.1~동시점,생판재)'!$H$4:$H$5000,종합!AF115,'전년비교BACK(전년8.1~동시점,생판재)'!$C$4:$C$5000,2025,'전년비교BACK(전년8.1~동시점,생판재)'!$D$4:$D$5000,종합!$AC$110)</f>
        <v>1</v>
      </c>
      <c r="AH115" s="430"/>
      <c r="AI115" s="430">
        <f>SUMIFS('전년비교BACK(전년8.1~동시점,생판재)'!$AG$4:$AG$5000,'전년비교BACK(전년8.1~동시점,생판재)'!$H$4:$H$5000,종합!AF115,'전년비교BACK(전년8.1~동시점,생판재)'!$C$4:$C$5000,2025,'전년비교BACK(전년8.1~동시점,생판재)'!$D$4:$D$5000,종합!$AC$110)</f>
        <v>970</v>
      </c>
      <c r="AJ115" s="429">
        <f>SUMIFS('주간판매-26FW(CO)'!$P$4:$P$5000,'주간판매-26FW(CO)'!$I$4:$I$5000,종합!$F115,'주간판매-26FW(CO)'!$V$4:$V$5000,"&gt;0",'주간판매-26FW(CO)'!$E$4:$E$5000,종합!$A115)</f>
        <v>1</v>
      </c>
      <c r="AK115" s="430">
        <f>COUNTIFS('주간판매-26FW(CO)'!$I$4:$I$5000,종합!$F115,'주간판매-26FW(CO)'!$V$4:$V$5000,"&gt;0",'주간판매-26FW(CO)'!$E$4:$E$5000,종합!$A115)</f>
        <v>2</v>
      </c>
      <c r="AL115" s="431">
        <f>SUMIFS('전년비교BACK(전년8.1~동시점,생판재)'!$AP$4:$AP$5000,'전년비교BACK(전년8.1~동시점,생판재)'!$H$4:$H$5000,종합!AF115,'전년비교BACK(전년8.1~동시점,생판재)'!$C$4:$C$5000,2025,'전년비교BACK(전년8.1~동시점,생판재)'!$D$4:$D$5000,종합!$AC$110)</f>
        <v>0</v>
      </c>
      <c r="AM115" s="436">
        <f t="shared" si="377"/>
        <v>0</v>
      </c>
      <c r="AN115" s="432">
        <f>SUMIFS('전년비교BACK(전년8.1~동시점,생판재)'!$AI$4:$AI$5000,'전년비교BACK(전년8.1~동시점,생판재)'!$H$4:$H$5000,종합!AF115,'전년비교BACK(전년8.1~동시점,생판재)'!$C$4:$C$5000,2025,'전년비교BACK(전년8.1~동시점,생판재)'!$D$4:$D$5000,종합!$AC$110)</f>
        <v>52380000</v>
      </c>
      <c r="AO115" s="432">
        <f>SUMIFS('전년비교BACK(전년8.1~동시점,생판재)'!$AR$4:$AR$5000,'전년비교BACK(전년8.1~동시점,생판재)'!$H$4:$H$5000,종합!AF115,'전년비교BACK(전년8.1~동시점,생판재)'!$C$4:$C$5000,2025,'전년비교BACK(전년8.1~동시점,생판재)'!$D$4:$D$5000,종합!$AC$110)</f>
        <v>0</v>
      </c>
      <c r="AP115" s="436">
        <f t="shared" si="378"/>
        <v>0</v>
      </c>
      <c r="AQ115" s="432">
        <f>SUMIFS('전년비교BACK(전년8.1~동시점,생판재)'!$AQ$4:$AQ$5000,'전년비교BACK(전년8.1~동시점,생판재)'!$H$4:$H$5000,종합!AF115,'전년비교BACK(전년8.1~동시점,생판재)'!$C$4:$C$5000,2025,'전년비교BACK(전년8.1~동시점,생판재)'!$D$4:$D$5000,종합!$AC$110)</f>
        <v>0</v>
      </c>
      <c r="AR115" s="437">
        <f t="shared" si="379"/>
        <v>0</v>
      </c>
      <c r="AS115" s="438" t="str">
        <f t="shared" si="380"/>
        <v/>
      </c>
      <c r="AT115" s="433">
        <f>SUMIFS('전년비교BACK(전년8.1~동시점,생판재)'!$BG$4:$BG$5000,'전년비교BACK(전년8.1~동시점,생판재)'!$H$4:$H$5000,종합!AF115,'전년비교BACK(전년8.1~동시점,생판재)'!$C$4:$C$5000,2025,'전년비교BACK(전년8.1~동시점,생판재)'!$D$4:$D$5000,종합!$AC$110)</f>
        <v>0</v>
      </c>
      <c r="AU115" s="437" t="str">
        <f t="shared" si="381"/>
        <v/>
      </c>
      <c r="AV115" s="434">
        <f>SUMIFS('전년비교BACK(전년8.1~동시점,생판재)'!$BH$4:$BH$5000,'전년비교BACK(전년8.1~동시점,생판재)'!$H$4:$H$5000,종합!AF115,'전년비교BACK(전년8.1~동시점,생판재)'!$C$4:$C$5000,2025,'전년비교BACK(전년8.1~동시점,생판재)'!$D$4:$D$5000,종합!$AC$110)</f>
        <v>0</v>
      </c>
      <c r="AW115" s="434">
        <f>SUMIFS('전년비교BACK(전년8.1~동시점,생판재)'!$BI$4:$BI$5000,'전년비교BACK(전년8.1~동시점,생판재)'!$H$4:$H$5000,종합!AF115,'전년비교BACK(전년8.1~동시점,생판재)'!$C$4:$C$5000,2025,'전년비교BACK(전년8.1~동시점,생판재)'!$D$4:$D$5000,종합!$AC$110)</f>
        <v>0</v>
      </c>
      <c r="AX115" s="434">
        <f>SUMIFS('전년비교BACK(전년8.1~동시점,생판재)'!$BJ$4:$BJ$5000,'전년비교BACK(전년8.1~동시점,생판재)'!$H$4:$H$5000,종합!AF115,'전년비교BACK(전년8.1~동시점,생판재)'!$C$4:$C$5000,2025,'전년비교BACK(전년8.1~동시점,생판재)'!$D$4:$D$5000,종합!$AC$110)</f>
        <v>0</v>
      </c>
      <c r="AY115" s="437" t="str">
        <f t="shared" si="382"/>
        <v/>
      </c>
      <c r="AZ115" s="433">
        <f>SUMIFS('전년비교BACK(전년8.1~동시점,생판재)'!$BC$4:$BC$5000,'전년비교BACK(전년8.1~동시점,생판재)'!$H$4:$H$5000,종합!AF115,'전년비교BACK(전년8.1~동시점,생판재)'!$C$4:$C$5000,2025,'전년비교BACK(전년8.1~동시점,생판재)'!$D$4:$D$5000,종합!$AC$110)</f>
        <v>0</v>
      </c>
      <c r="BA115" s="435">
        <f>SUMIFS('전년비교BACK(전년8.1~동시점,생판재)'!$BE$4:$BE$5000,'전년비교BACK(전년8.1~동시점,생판재)'!$H$4:$H$5000,종합!AF115,'전년비교BACK(전년8.1~동시점,생판재)'!$C$4:$C$5000,2025,'전년비교BACK(전년8.1~동시점,생판재)'!$D$4:$D$5000,종합!$AC$110)</f>
        <v>0</v>
      </c>
      <c r="BB115" s="16"/>
      <c r="BC115" s="16"/>
    </row>
    <row r="116" spans="1:55" x14ac:dyDescent="0.3">
      <c r="A116" s="7" t="s">
        <v>3007</v>
      </c>
      <c r="B116" s="18"/>
      <c r="C116" s="443"/>
      <c r="D116" s="137" t="s">
        <v>2977</v>
      </c>
      <c r="E116" s="138" t="s">
        <v>3055</v>
      </c>
      <c r="F116" s="139" t="s">
        <v>2983</v>
      </c>
      <c r="G116" s="429">
        <f>SUMIFS('주간판매-26FW(CO)'!$P$4:$P$5000,'주간판매-26FW(CO)'!$I$4:$I$5000,종합!$F116,'주간판매-26FW(CO)'!$E$4:$E$5000,종합!$C$110)</f>
        <v>9</v>
      </c>
      <c r="H116" s="430">
        <f>COUNTIFS('주간판매-26FW(CO)'!$I$4:$I$5000,종합!$F116,'주간판매-26FW(CO)'!$E$4:$E$5000,종합!$A116)</f>
        <v>17</v>
      </c>
      <c r="I116" s="430">
        <f>SUMIFS('주간판매-26FW(CO)'!$R$4:$R$5000,'주간판매-26FW(CO)'!$I$4:$I$5000,종합!$F116,'주간판매-26FW(CO)'!$E$4:$E$5000,종합!$A116)</f>
        <v>8306</v>
      </c>
      <c r="J116" s="429">
        <f>SUMIFS('주간판매-26FW(CO)'!$P$4:$P$5000,'주간판매-26FW(CO)'!$I$4:$I$5000,종합!$F116,'주간판매-26FW(CO)'!$V$4:$V$5000,"&gt;0",'주간판매-26FW(CO)'!$E$4:$E$5000,종합!$A116)</f>
        <v>0</v>
      </c>
      <c r="K116" s="430">
        <f>COUNTIFS('주간판매-26FW(CO)'!$I$4:$I$5000,종합!$F116,'주간판매-26FW(CO)'!$V$4:$V$5000,"&gt;0",'주간판매-26FW(CO)'!$E$4:$E$5000,종합!$A116)</f>
        <v>0</v>
      </c>
      <c r="L116" s="431">
        <f>SUMIFS('주간판매-26FW(CO)'!$V$4:$V$5000,'주간판매-26FW(CO)'!$I$4:$I$5000,종합!$F116,'주간판매-26FW(CO)'!$E$4:$E$5000,종합!$A116)</f>
        <v>0</v>
      </c>
      <c r="M116" s="436">
        <f t="shared" si="371"/>
        <v>0</v>
      </c>
      <c r="N116" s="432">
        <f>SUMIFS('생판재-26FW(ST)'!$AI$4:$AI$5000,'생판재-26FW(ST)'!$H$4:$H$5000,종합!$F116,'생판재-26FW(ST)'!$D$4:$D$5000,종합!$A116)</f>
        <v>194200000</v>
      </c>
      <c r="O116" s="432">
        <f>SUMIFS('생판재-26FW(ST)'!$AR$4:$AR$5000,'생판재-26FW(ST)'!$H$4:$H$5000,종합!$F116,'생판재-26FW(ST)'!$D$4:$D$5000,종합!$A116)</f>
        <v>0</v>
      </c>
      <c r="P116" s="436">
        <f t="shared" si="372"/>
        <v>0</v>
      </c>
      <c r="Q116" s="432">
        <f>SUMIFS('생판재-26FW(ST)'!$AQ$4:$AQ$5000,'생판재-26FW(ST)'!$H$4:$H$5000,종합!$F116,'생판재-26FW(ST)'!$D$4:$D$5000,종합!$A116)</f>
        <v>0</v>
      </c>
      <c r="R116" s="437">
        <f t="shared" si="373"/>
        <v>0</v>
      </c>
      <c r="S116" s="438" t="str">
        <f t="shared" si="374"/>
        <v/>
      </c>
      <c r="T116" s="433">
        <f>SUMIFS('생판재-26FW(ST)'!$BG$4:$BG$5000,'생판재-26FW(ST)'!$H$4:$H$5000,종합!$F116,'생판재-26FW(ST)'!$D$4:$D$5000,종합!$A116)</f>
        <v>0</v>
      </c>
      <c r="U116" s="437" t="str">
        <f t="shared" si="375"/>
        <v/>
      </c>
      <c r="V116" s="434">
        <f>SUMIFS('생판재-26FW(ST)'!$BH$4:$BH$5000,'생판재-26FW(ST)'!$H$4:$H$5000,종합!$F116,'생판재-26FW(ST)'!$D$4:$D$5000,종합!$A116)</f>
        <v>0</v>
      </c>
      <c r="W116" s="434">
        <f>SUMIFS('생판재-26FW(ST)'!$BI$4:$BI$5000,'생판재-26FW(ST)'!$H$4:$H$5000,종합!$F116,'생판재-26FW(ST)'!$D$4:$D$5000,종합!$A116)</f>
        <v>0</v>
      </c>
      <c r="X116" s="434">
        <f>SUMIFS('생판재-26FW(ST)'!$BJ$4:$BJ$5000,'생판재-26FW(ST)'!$H$4:$H$5000,종합!$F116,'생판재-26FW(ST)'!$D$4:$D$5000,종합!$A116)</f>
        <v>0</v>
      </c>
      <c r="Y116" s="437" t="str">
        <f t="shared" si="376"/>
        <v/>
      </c>
      <c r="Z116" s="433">
        <f>SUMIFS('생판재-26FW(ST)'!$BC$4:$BC$5000,'생판재-26FW(ST)'!$H$4:$H$5000,종합!$F116,'생판재-26FW(ST)'!$D$4:$D$5000,종합!$A116)</f>
        <v>0</v>
      </c>
      <c r="AA116" s="435">
        <f>SUMIFS('생판재-26FW(ST)'!$BE$4:$BE$5000,'생판재-26FW(ST)'!$H$4:$H$5000,종합!$F116,'생판재-26FW(ST)'!$D$4:$D$5000,종합!$A116)</f>
        <v>0</v>
      </c>
      <c r="AB116" s="16"/>
      <c r="AC116" s="443"/>
      <c r="AD116" s="137" t="s">
        <v>2977</v>
      </c>
      <c r="AE116" s="138" t="s">
        <v>3055</v>
      </c>
      <c r="AF116" s="139" t="s">
        <v>2983</v>
      </c>
      <c r="AG116" s="429">
        <f>COUNTIFS('전년비교BACK(전년8.1~동시점,생판재)'!$H$4:$H$5000,종합!AF116,'전년비교BACK(전년8.1~동시점,생판재)'!$C$4:$C$5000,2025,'전년비교BACK(전년8.1~동시점,생판재)'!$D$4:$D$5000,종합!$AC$110)</f>
        <v>10</v>
      </c>
      <c r="AH116" s="430"/>
      <c r="AI116" s="430">
        <f>SUMIFS('전년비교BACK(전년8.1~동시점,생판재)'!$AG$4:$AG$5000,'전년비교BACK(전년8.1~동시점,생판재)'!$H$4:$H$5000,종합!AF116,'전년비교BACK(전년8.1~동시점,생판재)'!$C$4:$C$5000,2025,'전년비교BACK(전년8.1~동시점,생판재)'!$D$4:$D$5000,종합!$AC$110)</f>
        <v>18688</v>
      </c>
      <c r="AJ116" s="429">
        <f>SUMIFS('주간판매-26FW(CO)'!$P$4:$P$5000,'주간판매-26FW(CO)'!$I$4:$I$5000,종합!$F116,'주간판매-26FW(CO)'!$V$4:$V$5000,"&gt;0",'주간판매-26FW(CO)'!$E$4:$E$5000,종합!$A116)</f>
        <v>0</v>
      </c>
      <c r="AK116" s="430">
        <f>COUNTIFS('주간판매-26FW(CO)'!$I$4:$I$5000,종합!$F116,'주간판매-26FW(CO)'!$V$4:$V$5000,"&gt;0",'주간판매-26FW(CO)'!$E$4:$E$5000,종합!$A116)</f>
        <v>0</v>
      </c>
      <c r="AL116" s="431">
        <f>SUMIFS('전년비교BACK(전년8.1~동시점,생판재)'!$AP$4:$AP$5000,'전년비교BACK(전년8.1~동시점,생판재)'!$H$4:$H$5000,종합!AF116,'전년비교BACK(전년8.1~동시점,생판재)'!$C$4:$C$5000,2025,'전년비교BACK(전년8.1~동시점,생판재)'!$D$4:$D$5000,종합!$AC$110)</f>
        <v>0</v>
      </c>
      <c r="AM116" s="436">
        <f t="shared" si="377"/>
        <v>0</v>
      </c>
      <c r="AN116" s="432">
        <f>SUMIFS('전년비교BACK(전년8.1~동시점,생판재)'!$AI$4:$AI$5000,'전년비교BACK(전년8.1~동시점,생판재)'!$H$4:$H$5000,종합!AF116,'전년비교BACK(전년8.1~동시점,생판재)'!$C$4:$C$5000,2025,'전년비교BACK(전년8.1~동시점,생판재)'!$D$4:$D$5000,종합!$AC$110)</f>
        <v>673509500</v>
      </c>
      <c r="AO116" s="432">
        <f>SUMIFS('전년비교BACK(전년8.1~동시점,생판재)'!$AR$4:$AR$5000,'전년비교BACK(전년8.1~동시점,생판재)'!$H$4:$H$5000,종합!AF116,'전년비교BACK(전년8.1~동시점,생판재)'!$C$4:$C$5000,2025,'전년비교BACK(전년8.1~동시점,생판재)'!$D$4:$D$5000,종합!$AC$110)</f>
        <v>0</v>
      </c>
      <c r="AP116" s="436">
        <f t="shared" si="378"/>
        <v>0</v>
      </c>
      <c r="AQ116" s="432">
        <f>SUMIFS('전년비교BACK(전년8.1~동시점,생판재)'!$AQ$4:$AQ$5000,'전년비교BACK(전년8.1~동시점,생판재)'!$H$4:$H$5000,종합!AF116,'전년비교BACK(전년8.1~동시점,생판재)'!$C$4:$C$5000,2025,'전년비교BACK(전년8.1~동시점,생판재)'!$D$4:$D$5000,종합!$AC$110)</f>
        <v>0</v>
      </c>
      <c r="AR116" s="437">
        <f t="shared" si="379"/>
        <v>0</v>
      </c>
      <c r="AS116" s="438" t="str">
        <f t="shared" si="380"/>
        <v/>
      </c>
      <c r="AT116" s="433">
        <f>SUMIFS('전년비교BACK(전년8.1~동시점,생판재)'!$BG$4:$BG$5000,'전년비교BACK(전년8.1~동시점,생판재)'!$H$4:$H$5000,종합!AF116,'전년비교BACK(전년8.1~동시점,생판재)'!$C$4:$C$5000,2025,'전년비교BACK(전년8.1~동시점,생판재)'!$D$4:$D$5000,종합!$AC$110)</f>
        <v>0</v>
      </c>
      <c r="AU116" s="437" t="str">
        <f t="shared" si="381"/>
        <v/>
      </c>
      <c r="AV116" s="434">
        <f>SUMIFS('전년비교BACK(전년8.1~동시점,생판재)'!$BH$4:$BH$5000,'전년비교BACK(전년8.1~동시점,생판재)'!$H$4:$H$5000,종합!AF116,'전년비교BACK(전년8.1~동시점,생판재)'!$C$4:$C$5000,2025,'전년비교BACK(전년8.1~동시점,생판재)'!$D$4:$D$5000,종합!$AC$110)</f>
        <v>0</v>
      </c>
      <c r="AW116" s="434">
        <f>SUMIFS('전년비교BACK(전년8.1~동시점,생판재)'!$BI$4:$BI$5000,'전년비교BACK(전년8.1~동시점,생판재)'!$H$4:$H$5000,종합!AF116,'전년비교BACK(전년8.1~동시점,생판재)'!$C$4:$C$5000,2025,'전년비교BACK(전년8.1~동시점,생판재)'!$D$4:$D$5000,종합!$AC$110)</f>
        <v>0</v>
      </c>
      <c r="AX116" s="434">
        <f>SUMIFS('전년비교BACK(전년8.1~동시점,생판재)'!$BJ$4:$BJ$5000,'전년비교BACK(전년8.1~동시점,생판재)'!$H$4:$H$5000,종합!AF116,'전년비교BACK(전년8.1~동시점,생판재)'!$C$4:$C$5000,2025,'전년비교BACK(전년8.1~동시점,생판재)'!$D$4:$D$5000,종합!$AC$110)</f>
        <v>0</v>
      </c>
      <c r="AY116" s="437" t="str">
        <f t="shared" si="382"/>
        <v/>
      </c>
      <c r="AZ116" s="433">
        <f>SUMIFS('전년비교BACK(전년8.1~동시점,생판재)'!$BC$4:$BC$5000,'전년비교BACK(전년8.1~동시점,생판재)'!$H$4:$H$5000,종합!AF116,'전년비교BACK(전년8.1~동시점,생판재)'!$C$4:$C$5000,2025,'전년비교BACK(전년8.1~동시점,생판재)'!$D$4:$D$5000,종합!$AC$110)</f>
        <v>0</v>
      </c>
      <c r="BA116" s="435">
        <f>SUMIFS('전년비교BACK(전년8.1~동시점,생판재)'!$BE$4:$BE$5000,'전년비교BACK(전년8.1~동시점,생판재)'!$H$4:$H$5000,종합!AF116,'전년비교BACK(전년8.1~동시점,생판재)'!$C$4:$C$5000,2025,'전년비교BACK(전년8.1~동시점,생판재)'!$D$4:$D$5000,종합!$AC$110)</f>
        <v>0</v>
      </c>
      <c r="BB116" s="16"/>
      <c r="BC116" s="16"/>
    </row>
    <row r="117" spans="1:55" x14ac:dyDescent="0.3">
      <c r="A117" s="7" t="s">
        <v>3007</v>
      </c>
      <c r="B117" s="18"/>
      <c r="C117" s="443"/>
      <c r="D117" s="137" t="s">
        <v>2977</v>
      </c>
      <c r="E117" s="138" t="s">
        <v>3056</v>
      </c>
      <c r="F117" s="139" t="s">
        <v>2979</v>
      </c>
      <c r="G117" s="429">
        <f>SUMIFS('주간판매-26FW(CO)'!$P$4:$P$5000,'주간판매-26FW(CO)'!$I$4:$I$5000,종합!$F117,'주간판매-26FW(CO)'!$E$4:$E$5000,종합!$C$110)</f>
        <v>0</v>
      </c>
      <c r="H117" s="430">
        <f>COUNTIFS('주간판매-26FW(CO)'!$I$4:$I$5000,종합!$F117,'주간판매-26FW(CO)'!$E$4:$E$5000,종합!$A117)</f>
        <v>0</v>
      </c>
      <c r="I117" s="430">
        <f>SUMIFS('주간판매-26FW(CO)'!$R$4:$R$5000,'주간판매-26FW(CO)'!$I$4:$I$5000,종합!$F117,'주간판매-26FW(CO)'!$E$4:$E$5000,종합!$A117)</f>
        <v>0</v>
      </c>
      <c r="J117" s="429">
        <f>SUMIFS('주간판매-26FW(CO)'!$P$4:$P$5000,'주간판매-26FW(CO)'!$I$4:$I$5000,종합!$F117,'주간판매-26FW(CO)'!$V$4:$V$5000,"&gt;0",'주간판매-26FW(CO)'!$E$4:$E$5000,종합!$A117)</f>
        <v>0</v>
      </c>
      <c r="K117" s="430">
        <f>COUNTIFS('주간판매-26FW(CO)'!$I$4:$I$5000,종합!$F117,'주간판매-26FW(CO)'!$V$4:$V$5000,"&gt;0",'주간판매-26FW(CO)'!$E$4:$E$5000,종합!$A117)</f>
        <v>0</v>
      </c>
      <c r="L117" s="431">
        <f>SUMIFS('주간판매-26FW(CO)'!$V$4:$V$5000,'주간판매-26FW(CO)'!$I$4:$I$5000,종합!$F117,'주간판매-26FW(CO)'!$E$4:$E$5000,종합!$A117)</f>
        <v>0</v>
      </c>
      <c r="M117" s="436" t="str">
        <f t="shared" si="371"/>
        <v/>
      </c>
      <c r="N117" s="432">
        <f>SUMIFS('생판재-26FW(ST)'!$AI$4:$AI$5000,'생판재-26FW(ST)'!$H$4:$H$5000,종합!$F117,'생판재-26FW(ST)'!$D$4:$D$5000,종합!$A117)</f>
        <v>0</v>
      </c>
      <c r="O117" s="432">
        <f>SUMIFS('생판재-26FW(ST)'!$AR$4:$AR$5000,'생판재-26FW(ST)'!$H$4:$H$5000,종합!$F117,'생판재-26FW(ST)'!$D$4:$D$5000,종합!$A117)</f>
        <v>0</v>
      </c>
      <c r="P117" s="436">
        <f t="shared" si="372"/>
        <v>0</v>
      </c>
      <c r="Q117" s="432">
        <f>SUMIFS('생판재-26FW(ST)'!$AQ$4:$AQ$5000,'생판재-26FW(ST)'!$H$4:$H$5000,종합!$F117,'생판재-26FW(ST)'!$D$4:$D$5000,종합!$A117)</f>
        <v>0</v>
      </c>
      <c r="R117" s="437">
        <f t="shared" si="373"/>
        <v>0</v>
      </c>
      <c r="S117" s="438" t="str">
        <f t="shared" si="374"/>
        <v/>
      </c>
      <c r="T117" s="433">
        <f>SUMIFS('생판재-26FW(ST)'!$BG$4:$BG$5000,'생판재-26FW(ST)'!$H$4:$H$5000,종합!$F117,'생판재-26FW(ST)'!$D$4:$D$5000,종합!$A117)</f>
        <v>0</v>
      </c>
      <c r="U117" s="437" t="str">
        <f t="shared" si="375"/>
        <v/>
      </c>
      <c r="V117" s="434">
        <f>SUMIFS('생판재-26FW(ST)'!$BH$4:$BH$5000,'생판재-26FW(ST)'!$H$4:$H$5000,종합!$F117,'생판재-26FW(ST)'!$D$4:$D$5000,종합!$A117)</f>
        <v>0</v>
      </c>
      <c r="W117" s="434">
        <f>SUMIFS('생판재-26FW(ST)'!$BI$4:$BI$5000,'생판재-26FW(ST)'!$H$4:$H$5000,종합!$F117,'생판재-26FW(ST)'!$D$4:$D$5000,종합!$A117)</f>
        <v>0</v>
      </c>
      <c r="X117" s="434">
        <f>SUMIFS('생판재-26FW(ST)'!$BJ$4:$BJ$5000,'생판재-26FW(ST)'!$H$4:$H$5000,종합!$F117,'생판재-26FW(ST)'!$D$4:$D$5000,종합!$A117)</f>
        <v>0</v>
      </c>
      <c r="Y117" s="437" t="str">
        <f t="shared" si="376"/>
        <v/>
      </c>
      <c r="Z117" s="433">
        <f>SUMIFS('생판재-26FW(ST)'!$BC$4:$BC$5000,'생판재-26FW(ST)'!$H$4:$H$5000,종합!$F117,'생판재-26FW(ST)'!$D$4:$D$5000,종합!$A117)</f>
        <v>0</v>
      </c>
      <c r="AA117" s="435">
        <f>SUMIFS('생판재-26FW(ST)'!$BE$4:$BE$5000,'생판재-26FW(ST)'!$H$4:$H$5000,종합!$F117,'생판재-26FW(ST)'!$D$4:$D$5000,종합!$A117)</f>
        <v>0</v>
      </c>
      <c r="AB117" s="16"/>
      <c r="AC117" s="443"/>
      <c r="AD117" s="137" t="s">
        <v>2977</v>
      </c>
      <c r="AE117" s="138" t="s">
        <v>3056</v>
      </c>
      <c r="AF117" s="139" t="s">
        <v>2979</v>
      </c>
      <c r="AG117" s="429">
        <f>COUNTIFS('전년비교BACK(전년8.1~동시점,생판재)'!$H$4:$H$5000,종합!AF117,'전년비교BACK(전년8.1~동시점,생판재)'!$C$4:$C$5000,2025,'전년비교BACK(전년8.1~동시점,생판재)'!$D$4:$D$5000,종합!$AC$110)</f>
        <v>2</v>
      </c>
      <c r="AH117" s="430"/>
      <c r="AI117" s="430">
        <f>SUMIFS('전년비교BACK(전년8.1~동시점,생판재)'!$AG$4:$AG$5000,'전년비교BACK(전년8.1~동시점,생판재)'!$H$4:$H$5000,종합!AF117,'전년비교BACK(전년8.1~동시점,생판재)'!$C$4:$C$5000,2025,'전년비교BACK(전년8.1~동시점,생판재)'!$D$4:$D$5000,종합!$AC$110)</f>
        <v>1939</v>
      </c>
      <c r="AJ117" s="429">
        <f>SUMIFS('주간판매-26FW(CO)'!$P$4:$P$5000,'주간판매-26FW(CO)'!$I$4:$I$5000,종합!$F117,'주간판매-26FW(CO)'!$V$4:$V$5000,"&gt;0",'주간판매-26FW(CO)'!$E$4:$E$5000,종합!$A117)</f>
        <v>0</v>
      </c>
      <c r="AK117" s="430">
        <f>COUNTIFS('주간판매-26FW(CO)'!$I$4:$I$5000,종합!$F117,'주간판매-26FW(CO)'!$V$4:$V$5000,"&gt;0",'주간판매-26FW(CO)'!$E$4:$E$5000,종합!$A117)</f>
        <v>0</v>
      </c>
      <c r="AL117" s="431">
        <f>SUMIFS('전년비교BACK(전년8.1~동시점,생판재)'!$AP$4:$AP$5000,'전년비교BACK(전년8.1~동시점,생판재)'!$H$4:$H$5000,종합!AF117,'전년비교BACK(전년8.1~동시점,생판재)'!$C$4:$C$5000,2025,'전년비교BACK(전년8.1~동시점,생판재)'!$D$4:$D$5000,종합!$AC$110)</f>
        <v>0</v>
      </c>
      <c r="AM117" s="436">
        <f t="shared" si="377"/>
        <v>0</v>
      </c>
      <c r="AN117" s="432">
        <f>SUMIFS('전년비교BACK(전년8.1~동시점,생판재)'!$AI$4:$AI$5000,'전년비교BACK(전년8.1~동시점,생판재)'!$H$4:$H$5000,종합!AF117,'전년비교BACK(전년8.1~동시점,생판재)'!$C$4:$C$5000,2025,'전년비교BACK(전년8.1~동시점,생판재)'!$D$4:$D$5000,종합!$AC$110)</f>
        <v>28222600</v>
      </c>
      <c r="AO117" s="432">
        <f>SUMIFS('전년비교BACK(전년8.1~동시점,생판재)'!$AR$4:$AR$5000,'전년비교BACK(전년8.1~동시점,생판재)'!$H$4:$H$5000,종합!AF117,'전년비교BACK(전년8.1~동시점,생판재)'!$C$4:$C$5000,2025,'전년비교BACK(전년8.1~동시점,생판재)'!$D$4:$D$5000,종합!$AC$110)</f>
        <v>0</v>
      </c>
      <c r="AP117" s="436">
        <f t="shared" si="378"/>
        <v>0</v>
      </c>
      <c r="AQ117" s="432">
        <f>SUMIFS('전년비교BACK(전년8.1~동시점,생판재)'!$AQ$4:$AQ$5000,'전년비교BACK(전년8.1~동시점,생판재)'!$H$4:$H$5000,종합!AF117,'전년비교BACK(전년8.1~동시점,생판재)'!$C$4:$C$5000,2025,'전년비교BACK(전년8.1~동시점,생판재)'!$D$4:$D$5000,종합!$AC$110)</f>
        <v>0</v>
      </c>
      <c r="AR117" s="437">
        <f t="shared" si="379"/>
        <v>0</v>
      </c>
      <c r="AS117" s="438" t="str">
        <f t="shared" si="380"/>
        <v/>
      </c>
      <c r="AT117" s="433">
        <f>SUMIFS('전년비교BACK(전년8.1~동시점,생판재)'!$BG$4:$BG$5000,'전년비교BACK(전년8.1~동시점,생판재)'!$H$4:$H$5000,종합!AF117,'전년비교BACK(전년8.1~동시점,생판재)'!$C$4:$C$5000,2025,'전년비교BACK(전년8.1~동시점,생판재)'!$D$4:$D$5000,종합!$AC$110)</f>
        <v>0</v>
      </c>
      <c r="AU117" s="437" t="str">
        <f t="shared" si="381"/>
        <v/>
      </c>
      <c r="AV117" s="434">
        <f>SUMIFS('전년비교BACK(전년8.1~동시점,생판재)'!$BH$4:$BH$5000,'전년비교BACK(전년8.1~동시점,생판재)'!$H$4:$H$5000,종합!AF117,'전년비교BACK(전년8.1~동시점,생판재)'!$C$4:$C$5000,2025,'전년비교BACK(전년8.1~동시점,생판재)'!$D$4:$D$5000,종합!$AC$110)</f>
        <v>0</v>
      </c>
      <c r="AW117" s="434">
        <f>SUMIFS('전년비교BACK(전년8.1~동시점,생판재)'!$BI$4:$BI$5000,'전년비교BACK(전년8.1~동시점,생판재)'!$H$4:$H$5000,종합!AF117,'전년비교BACK(전년8.1~동시점,생판재)'!$C$4:$C$5000,2025,'전년비교BACK(전년8.1~동시점,생판재)'!$D$4:$D$5000,종합!$AC$110)</f>
        <v>0</v>
      </c>
      <c r="AX117" s="434">
        <f>SUMIFS('전년비교BACK(전년8.1~동시점,생판재)'!$BJ$4:$BJ$5000,'전년비교BACK(전년8.1~동시점,생판재)'!$H$4:$H$5000,종합!AF117,'전년비교BACK(전년8.1~동시점,생판재)'!$C$4:$C$5000,2025,'전년비교BACK(전년8.1~동시점,생판재)'!$D$4:$D$5000,종합!$AC$110)</f>
        <v>0</v>
      </c>
      <c r="AY117" s="437" t="str">
        <f t="shared" si="382"/>
        <v/>
      </c>
      <c r="AZ117" s="433">
        <f>SUMIFS('전년비교BACK(전년8.1~동시점,생판재)'!$BC$4:$BC$5000,'전년비교BACK(전년8.1~동시점,생판재)'!$H$4:$H$5000,종합!AF117,'전년비교BACK(전년8.1~동시점,생판재)'!$C$4:$C$5000,2025,'전년비교BACK(전년8.1~동시점,생판재)'!$D$4:$D$5000,종합!$AC$110)</f>
        <v>0</v>
      </c>
      <c r="BA117" s="435">
        <f>SUMIFS('전년비교BACK(전년8.1~동시점,생판재)'!$BE$4:$BE$5000,'전년비교BACK(전년8.1~동시점,생판재)'!$H$4:$H$5000,종합!AF117,'전년비교BACK(전년8.1~동시점,생판재)'!$C$4:$C$5000,2025,'전년비교BACK(전년8.1~동시점,생판재)'!$D$4:$D$5000,종합!$AC$110)</f>
        <v>0</v>
      </c>
      <c r="BB117" s="16"/>
      <c r="BC117" s="16"/>
    </row>
    <row r="118" spans="1:55" x14ac:dyDescent="0.3">
      <c r="A118" s="7" t="s">
        <v>3007</v>
      </c>
      <c r="B118" s="18"/>
      <c r="C118" s="443"/>
      <c r="D118" s="137" t="s">
        <v>2977</v>
      </c>
      <c r="E118" s="138" t="s">
        <v>3057</v>
      </c>
      <c r="F118" s="139" t="s">
        <v>3005</v>
      </c>
      <c r="G118" s="429">
        <f>SUMIFS('주간판매-26FW(CO)'!$P$4:$P$5000,'주간판매-26FW(CO)'!$I$4:$I$5000,종합!$F118,'주간판매-26FW(CO)'!$E$4:$E$5000,종합!$C$110)</f>
        <v>1</v>
      </c>
      <c r="H118" s="430">
        <f>COUNTIFS('주간판매-26FW(CO)'!$I$4:$I$5000,종합!$F118,'주간판매-26FW(CO)'!$E$4:$E$5000,종합!$A118)</f>
        <v>1</v>
      </c>
      <c r="I118" s="430">
        <f>SUMIFS('주간판매-26FW(CO)'!$R$4:$R$5000,'주간판매-26FW(CO)'!$I$4:$I$5000,종합!$F118,'주간판매-26FW(CO)'!$E$4:$E$5000,종합!$A118)</f>
        <v>510</v>
      </c>
      <c r="J118" s="429">
        <f>SUMIFS('주간판매-26FW(CO)'!$P$4:$P$5000,'주간판매-26FW(CO)'!$I$4:$I$5000,종합!$F118,'주간판매-26FW(CO)'!$V$4:$V$5000,"&gt;0",'주간판매-26FW(CO)'!$E$4:$E$5000,종합!$A118)</f>
        <v>1</v>
      </c>
      <c r="K118" s="430">
        <f>COUNTIFS('주간판매-26FW(CO)'!$I$4:$I$5000,종합!$F118,'주간판매-26FW(CO)'!$V$4:$V$5000,"&gt;0",'주간판매-26FW(CO)'!$E$4:$E$5000,종합!$A118)</f>
        <v>1</v>
      </c>
      <c r="L118" s="431">
        <f>SUMIFS('주간판매-26FW(CO)'!$V$4:$V$5000,'주간판매-26FW(CO)'!$I$4:$I$5000,종합!$F118,'주간판매-26FW(CO)'!$E$4:$E$5000,종합!$A118)</f>
        <v>500</v>
      </c>
      <c r="M118" s="436">
        <f t="shared" si="371"/>
        <v>0.98039215686274506</v>
      </c>
      <c r="N118" s="432">
        <f>SUMIFS('생판재-26FW(ST)'!$AI$4:$AI$5000,'생판재-26FW(ST)'!$H$4:$H$5000,종합!$F118,'생판재-26FW(ST)'!$D$4:$D$5000,종합!$A118)</f>
        <v>11985000</v>
      </c>
      <c r="O118" s="432">
        <f>SUMIFS('생판재-26FW(ST)'!$AR$4:$AR$5000,'생판재-26FW(ST)'!$H$4:$H$5000,종합!$F118,'생판재-26FW(ST)'!$D$4:$D$5000,종합!$A118)</f>
        <v>11750000</v>
      </c>
      <c r="P118" s="436">
        <f t="shared" si="372"/>
        <v>5.6141154783323384E-3</v>
      </c>
      <c r="Q118" s="432">
        <f>SUMIFS('생판재-26FW(ST)'!$AQ$4:$AQ$5000,'생판재-26FW(ST)'!$H$4:$H$5000,종합!$F118,'생판재-26FW(ST)'!$D$4:$D$5000,종합!$A118)</f>
        <v>49500000</v>
      </c>
      <c r="R118" s="437">
        <f t="shared" si="373"/>
        <v>5.6383166788469491E-3</v>
      </c>
      <c r="S118" s="438">
        <f t="shared" si="374"/>
        <v>3.8297872340425525</v>
      </c>
      <c r="T118" s="433">
        <f>SUMIFS('생판재-26FW(ST)'!$BG$4:$BG$5000,'생판재-26FW(ST)'!$H$4:$H$5000,종합!$F118,'생판재-26FW(ST)'!$D$4:$D$5000,종합!$A118)</f>
        <v>0</v>
      </c>
      <c r="U118" s="437">
        <f t="shared" si="375"/>
        <v>0</v>
      </c>
      <c r="V118" s="434">
        <f>SUMIFS('생판재-26FW(ST)'!$BH$4:$BH$5000,'생판재-26FW(ST)'!$H$4:$H$5000,종합!$F118,'생판재-26FW(ST)'!$D$4:$D$5000,종합!$A118)</f>
        <v>0</v>
      </c>
      <c r="W118" s="434">
        <f>SUMIFS('생판재-26FW(ST)'!$BI$4:$BI$5000,'생판재-26FW(ST)'!$H$4:$H$5000,종합!$F118,'생판재-26FW(ST)'!$D$4:$D$5000,종합!$A118)</f>
        <v>0</v>
      </c>
      <c r="X118" s="434">
        <f>SUMIFS('생판재-26FW(ST)'!$BJ$4:$BJ$5000,'생판재-26FW(ST)'!$H$4:$H$5000,종합!$F118,'생판재-26FW(ST)'!$D$4:$D$5000,종합!$A118)</f>
        <v>0</v>
      </c>
      <c r="Y118" s="437" t="str">
        <f t="shared" si="376"/>
        <v/>
      </c>
      <c r="Z118" s="433">
        <f>SUMIFS('생판재-26FW(ST)'!$BC$4:$BC$5000,'생판재-26FW(ST)'!$H$4:$H$5000,종합!$F118,'생판재-26FW(ST)'!$D$4:$D$5000,종합!$A118)</f>
        <v>0</v>
      </c>
      <c r="AA118" s="435">
        <f>SUMIFS('생판재-26FW(ST)'!$BE$4:$BE$5000,'생판재-26FW(ST)'!$H$4:$H$5000,종합!$F118,'생판재-26FW(ST)'!$D$4:$D$5000,종합!$A118)</f>
        <v>0</v>
      </c>
      <c r="AB118" s="16"/>
      <c r="AC118" s="443"/>
      <c r="AD118" s="137" t="s">
        <v>2977</v>
      </c>
      <c r="AE118" s="138" t="s">
        <v>3057</v>
      </c>
      <c r="AF118" s="139" t="s">
        <v>3005</v>
      </c>
      <c r="AG118" s="429">
        <f>COUNTIFS('전년비교BACK(전년8.1~동시점,생판재)'!$H$4:$H$5000,종합!AF118,'전년비교BACK(전년8.1~동시점,생판재)'!$C$4:$C$5000,2025,'전년비교BACK(전년8.1~동시점,생판재)'!$D$4:$D$5000,종합!$AC$110)</f>
        <v>0</v>
      </c>
      <c r="AH118" s="430"/>
      <c r="AI118" s="430">
        <f>SUMIFS('전년비교BACK(전년8.1~동시점,생판재)'!$AG$4:$AG$5000,'전년비교BACK(전년8.1~동시점,생판재)'!$H$4:$H$5000,종합!AF118,'전년비교BACK(전년8.1~동시점,생판재)'!$C$4:$C$5000,2025,'전년비교BACK(전년8.1~동시점,생판재)'!$D$4:$D$5000,종합!$AC$110)</f>
        <v>0</v>
      </c>
      <c r="AJ118" s="429">
        <f>SUMIFS('주간판매-26FW(CO)'!$P$4:$P$5000,'주간판매-26FW(CO)'!$I$4:$I$5000,종합!$F118,'주간판매-26FW(CO)'!$V$4:$V$5000,"&gt;0",'주간판매-26FW(CO)'!$E$4:$E$5000,종합!$A118)</f>
        <v>1</v>
      </c>
      <c r="AK118" s="430">
        <f>COUNTIFS('주간판매-26FW(CO)'!$I$4:$I$5000,종합!$F118,'주간판매-26FW(CO)'!$V$4:$V$5000,"&gt;0",'주간판매-26FW(CO)'!$E$4:$E$5000,종합!$A118)</f>
        <v>1</v>
      </c>
      <c r="AL118" s="431">
        <f>SUMIFS('전년비교BACK(전년8.1~동시점,생판재)'!$AP$4:$AP$5000,'전년비교BACK(전년8.1~동시점,생판재)'!$H$4:$H$5000,종합!AF118,'전년비교BACK(전년8.1~동시점,생판재)'!$C$4:$C$5000,2025,'전년비교BACK(전년8.1~동시점,생판재)'!$D$4:$D$5000,종합!$AC$110)</f>
        <v>0</v>
      </c>
      <c r="AM118" s="436" t="str">
        <f t="shared" si="377"/>
        <v/>
      </c>
      <c r="AN118" s="432">
        <f>SUMIFS('전년비교BACK(전년8.1~동시점,생판재)'!$AI$4:$AI$5000,'전년비교BACK(전년8.1~동시점,생판재)'!$H$4:$H$5000,종합!AF118,'전년비교BACK(전년8.1~동시점,생판재)'!$C$4:$C$5000,2025,'전년비교BACK(전년8.1~동시점,생판재)'!$D$4:$D$5000,종합!$AC$110)</f>
        <v>0</v>
      </c>
      <c r="AO118" s="432">
        <f>SUMIFS('전년비교BACK(전년8.1~동시점,생판재)'!$AR$4:$AR$5000,'전년비교BACK(전년8.1~동시점,생판재)'!$H$4:$H$5000,종합!AF118,'전년비교BACK(전년8.1~동시점,생판재)'!$C$4:$C$5000,2025,'전년비교BACK(전년8.1~동시점,생판재)'!$D$4:$D$5000,종합!$AC$110)</f>
        <v>0</v>
      </c>
      <c r="AP118" s="436">
        <f t="shared" si="378"/>
        <v>0</v>
      </c>
      <c r="AQ118" s="432">
        <f>SUMIFS('전년비교BACK(전년8.1~동시점,생판재)'!$AQ$4:$AQ$5000,'전년비교BACK(전년8.1~동시점,생판재)'!$H$4:$H$5000,종합!AF118,'전년비교BACK(전년8.1~동시점,생판재)'!$C$4:$C$5000,2025,'전년비교BACK(전년8.1~동시점,생판재)'!$D$4:$D$5000,종합!$AC$110)</f>
        <v>0</v>
      </c>
      <c r="AR118" s="437">
        <f t="shared" si="379"/>
        <v>0</v>
      </c>
      <c r="AS118" s="438" t="str">
        <f t="shared" si="380"/>
        <v/>
      </c>
      <c r="AT118" s="433">
        <f>SUMIFS('전년비교BACK(전년8.1~동시점,생판재)'!$BG$4:$BG$5000,'전년비교BACK(전년8.1~동시점,생판재)'!$H$4:$H$5000,종합!AF118,'전년비교BACK(전년8.1~동시점,생판재)'!$C$4:$C$5000,2025,'전년비교BACK(전년8.1~동시점,생판재)'!$D$4:$D$5000,종합!$AC$110)</f>
        <v>0</v>
      </c>
      <c r="AU118" s="437" t="str">
        <f t="shared" si="381"/>
        <v/>
      </c>
      <c r="AV118" s="434">
        <f>SUMIFS('전년비교BACK(전년8.1~동시점,생판재)'!$BH$4:$BH$5000,'전년비교BACK(전년8.1~동시점,생판재)'!$H$4:$H$5000,종합!AF118,'전년비교BACK(전년8.1~동시점,생판재)'!$C$4:$C$5000,2025,'전년비교BACK(전년8.1~동시점,생판재)'!$D$4:$D$5000,종합!$AC$110)</f>
        <v>0</v>
      </c>
      <c r="AW118" s="434">
        <f>SUMIFS('전년비교BACK(전년8.1~동시점,생판재)'!$BI$4:$BI$5000,'전년비교BACK(전년8.1~동시점,생판재)'!$H$4:$H$5000,종합!AF118,'전년비교BACK(전년8.1~동시점,생판재)'!$C$4:$C$5000,2025,'전년비교BACK(전년8.1~동시점,생판재)'!$D$4:$D$5000,종합!$AC$110)</f>
        <v>0</v>
      </c>
      <c r="AX118" s="434">
        <f>SUMIFS('전년비교BACK(전년8.1~동시점,생판재)'!$BJ$4:$BJ$5000,'전년비교BACK(전년8.1~동시점,생판재)'!$H$4:$H$5000,종합!AF118,'전년비교BACK(전년8.1~동시점,생판재)'!$C$4:$C$5000,2025,'전년비교BACK(전년8.1~동시점,생판재)'!$D$4:$D$5000,종합!$AC$110)</f>
        <v>0</v>
      </c>
      <c r="AY118" s="437" t="str">
        <f t="shared" si="382"/>
        <v/>
      </c>
      <c r="AZ118" s="433">
        <f>SUMIFS('전년비교BACK(전년8.1~동시점,생판재)'!$BC$4:$BC$5000,'전년비교BACK(전년8.1~동시점,생판재)'!$H$4:$H$5000,종합!AF118,'전년비교BACK(전년8.1~동시점,생판재)'!$C$4:$C$5000,2025,'전년비교BACK(전년8.1~동시점,생판재)'!$D$4:$D$5000,종합!$AC$110)</f>
        <v>0</v>
      </c>
      <c r="BA118" s="435">
        <f>SUMIFS('전년비교BACK(전년8.1~동시점,생판재)'!$BE$4:$BE$5000,'전년비교BACK(전년8.1~동시점,생판재)'!$H$4:$H$5000,종합!AF118,'전년비교BACK(전년8.1~동시점,생판재)'!$C$4:$C$5000,2025,'전년비교BACK(전년8.1~동시점,생판재)'!$D$4:$D$5000,종합!$AC$110)</f>
        <v>0</v>
      </c>
      <c r="BB118" s="16"/>
      <c r="BC118" s="16"/>
    </row>
    <row r="119" spans="1:55" x14ac:dyDescent="0.3">
      <c r="A119" s="7" t="s">
        <v>3007</v>
      </c>
      <c r="B119" s="18"/>
      <c r="C119" s="443"/>
      <c r="D119" s="137" t="s">
        <v>2977</v>
      </c>
      <c r="E119" s="138"/>
      <c r="F119" s="139"/>
      <c r="G119" s="429">
        <f>SUMIFS('주간판매-26FW(CO)'!$P$4:$P$5000,'주간판매-26FW(CO)'!$I$4:$I$5000,종합!$F119,'주간판매-26FW(CO)'!$E$4:$E$5000,종합!$C$110)</f>
        <v>0</v>
      </c>
      <c r="H119" s="430">
        <f>COUNTIFS('주간판매-26FW(CO)'!$I$4:$I$5000,종합!$F119,'주간판매-26FW(CO)'!$E$4:$E$5000,종합!$A119)</f>
        <v>0</v>
      </c>
      <c r="I119" s="430">
        <f>SUMIFS('주간판매-26FW(CO)'!$R$4:$R$5000,'주간판매-26FW(CO)'!$I$4:$I$5000,종합!$F119,'주간판매-26FW(CO)'!$E$4:$E$5000,종합!$A119)</f>
        <v>0</v>
      </c>
      <c r="J119" s="429">
        <f>SUMIFS('주간판매-26FW(CO)'!$P$4:$P$5000,'주간판매-26FW(CO)'!$I$4:$I$5000,종합!$F119,'주간판매-26FW(CO)'!$V$4:$V$5000,"&gt;0",'주간판매-26FW(CO)'!$E$4:$E$5000,종합!$A119)</f>
        <v>0</v>
      </c>
      <c r="K119" s="430">
        <f>COUNTIFS('주간판매-26FW(CO)'!$I$4:$I$5000,종합!$F119,'주간판매-26FW(CO)'!$V$4:$V$5000,"&gt;0",'주간판매-26FW(CO)'!$E$4:$E$5000,종합!$A119)</f>
        <v>0</v>
      </c>
      <c r="L119" s="431">
        <f>SUMIFS('주간판매-26FW(CO)'!$V$4:$V$5000,'주간판매-26FW(CO)'!$I$4:$I$5000,종합!$F119,'주간판매-26FW(CO)'!$E$4:$E$5000,종합!$A119)</f>
        <v>0</v>
      </c>
      <c r="M119" s="436" t="str">
        <f t="shared" si="371"/>
        <v/>
      </c>
      <c r="N119" s="432">
        <f>SUMIFS('생판재-26FW(ST)'!$AI$4:$AI$5000,'생판재-26FW(ST)'!$H$4:$H$5000,종합!$F119,'생판재-26FW(ST)'!$D$4:$D$5000,종합!$A119)</f>
        <v>0</v>
      </c>
      <c r="O119" s="432">
        <f>SUMIFS('생판재-26FW(ST)'!$AR$4:$AR$5000,'생판재-26FW(ST)'!$H$4:$H$5000,종합!$F119,'생판재-26FW(ST)'!$D$4:$D$5000,종합!$A119)</f>
        <v>0</v>
      </c>
      <c r="P119" s="436">
        <f t="shared" si="372"/>
        <v>0</v>
      </c>
      <c r="Q119" s="432">
        <f>SUMIFS('생판재-26FW(ST)'!$AQ$4:$AQ$5000,'생판재-26FW(ST)'!$H$4:$H$5000,종합!$F119,'생판재-26FW(ST)'!$D$4:$D$5000,종합!$A119)</f>
        <v>0</v>
      </c>
      <c r="R119" s="437">
        <f t="shared" si="373"/>
        <v>0</v>
      </c>
      <c r="S119" s="438" t="str">
        <f t="shared" si="374"/>
        <v/>
      </c>
      <c r="T119" s="433">
        <f>SUMIFS('생판재-26FW(ST)'!$BG$4:$BG$5000,'생판재-26FW(ST)'!$H$4:$H$5000,종합!$F119,'생판재-26FW(ST)'!$D$4:$D$5000,종합!$A119)</f>
        <v>0</v>
      </c>
      <c r="U119" s="437" t="str">
        <f t="shared" si="375"/>
        <v/>
      </c>
      <c r="V119" s="434">
        <f>SUMIFS('생판재-26FW(ST)'!$BH$4:$BH$5000,'생판재-26FW(ST)'!$H$4:$H$5000,종합!$F119,'생판재-26FW(ST)'!$D$4:$D$5000,종합!$A119)</f>
        <v>0</v>
      </c>
      <c r="W119" s="434">
        <f>SUMIFS('생판재-26FW(ST)'!$BI$4:$BI$5000,'생판재-26FW(ST)'!$H$4:$H$5000,종합!$F119,'생판재-26FW(ST)'!$D$4:$D$5000,종합!$A119)</f>
        <v>0</v>
      </c>
      <c r="X119" s="434">
        <f>SUMIFS('생판재-26FW(ST)'!$BJ$4:$BJ$5000,'생판재-26FW(ST)'!$H$4:$H$5000,종합!$F119,'생판재-26FW(ST)'!$D$4:$D$5000,종합!$A119)</f>
        <v>0</v>
      </c>
      <c r="Y119" s="437" t="str">
        <f t="shared" si="376"/>
        <v/>
      </c>
      <c r="Z119" s="433">
        <f>SUMIFS('생판재-26FW(ST)'!$BC$4:$BC$5000,'생판재-26FW(ST)'!$H$4:$H$5000,종합!$F119,'생판재-26FW(ST)'!$D$4:$D$5000,종합!$A119)</f>
        <v>0</v>
      </c>
      <c r="AA119" s="435">
        <f>SUMIFS('생판재-26FW(ST)'!$BE$4:$BE$5000,'생판재-26FW(ST)'!$H$4:$H$5000,종합!$F119,'생판재-26FW(ST)'!$D$4:$D$5000,종합!$A119)</f>
        <v>0</v>
      </c>
      <c r="AB119" s="16"/>
      <c r="AC119" s="443"/>
      <c r="AD119" s="137" t="s">
        <v>2977</v>
      </c>
      <c r="AE119" s="138"/>
      <c r="AF119" s="139"/>
      <c r="AG119" s="429">
        <f>COUNTIFS('전년비교BACK(전년8.1~동시점,생판재)'!$H$4:$H$5000,종합!AF119,'전년비교BACK(전년8.1~동시점,생판재)'!$C$4:$C$5000,2025,'전년비교BACK(전년8.1~동시점,생판재)'!$D$4:$D$5000,종합!$AC$110)</f>
        <v>0</v>
      </c>
      <c r="AH119" s="430"/>
      <c r="AI119" s="430">
        <f>SUMIFS('전년비교BACK(전년8.1~동시점,생판재)'!$AG$4:$AG$5000,'전년비교BACK(전년8.1~동시점,생판재)'!$H$4:$H$5000,종합!AF119,'전년비교BACK(전년8.1~동시점,생판재)'!$C$4:$C$5000,2025,'전년비교BACK(전년8.1~동시점,생판재)'!$D$4:$D$5000,종합!$AC$110)</f>
        <v>0</v>
      </c>
      <c r="AJ119" s="429">
        <f>SUMIFS('주간판매-26FW(CO)'!$P$4:$P$5000,'주간판매-26FW(CO)'!$I$4:$I$5000,종합!$F119,'주간판매-26FW(CO)'!$V$4:$V$5000,"&gt;0",'주간판매-26FW(CO)'!$E$4:$E$5000,종합!$A119)</f>
        <v>0</v>
      </c>
      <c r="AK119" s="430">
        <f>COUNTIFS('주간판매-26FW(CO)'!$I$4:$I$5000,종합!$F119,'주간판매-26FW(CO)'!$V$4:$V$5000,"&gt;0",'주간판매-26FW(CO)'!$E$4:$E$5000,종합!$A119)</f>
        <v>0</v>
      </c>
      <c r="AL119" s="431">
        <f>SUMIFS('전년비교BACK(전년8.1~동시점,생판재)'!$AP$4:$AP$5000,'전년비교BACK(전년8.1~동시점,생판재)'!$H$4:$H$5000,종합!AF119,'전년비교BACK(전년8.1~동시점,생판재)'!$C$4:$C$5000,2025,'전년비교BACK(전년8.1~동시점,생판재)'!$D$4:$D$5000,종합!$AC$110)</f>
        <v>0</v>
      </c>
      <c r="AM119" s="436" t="str">
        <f t="shared" si="377"/>
        <v/>
      </c>
      <c r="AN119" s="432">
        <f>SUMIFS('전년비교BACK(전년8.1~동시점,생판재)'!$AI$4:$AI$5000,'전년비교BACK(전년8.1~동시점,생판재)'!$H$4:$H$5000,종합!AF119,'전년비교BACK(전년8.1~동시점,생판재)'!$C$4:$C$5000,2025,'전년비교BACK(전년8.1~동시점,생판재)'!$D$4:$D$5000,종합!$AC$110)</f>
        <v>0</v>
      </c>
      <c r="AO119" s="432">
        <f>SUMIFS('전년비교BACK(전년8.1~동시점,생판재)'!$AR$4:$AR$5000,'전년비교BACK(전년8.1~동시점,생판재)'!$H$4:$H$5000,종합!AF119,'전년비교BACK(전년8.1~동시점,생판재)'!$C$4:$C$5000,2025,'전년비교BACK(전년8.1~동시점,생판재)'!$D$4:$D$5000,종합!$AC$110)</f>
        <v>0</v>
      </c>
      <c r="AP119" s="436">
        <f t="shared" si="378"/>
        <v>0</v>
      </c>
      <c r="AQ119" s="432">
        <f>SUMIFS('전년비교BACK(전년8.1~동시점,생판재)'!$AQ$4:$AQ$5000,'전년비교BACK(전년8.1~동시점,생판재)'!$H$4:$H$5000,종합!AF119,'전년비교BACK(전년8.1~동시점,생판재)'!$C$4:$C$5000,2025,'전년비교BACK(전년8.1~동시점,생판재)'!$D$4:$D$5000,종합!$AC$110)</f>
        <v>0</v>
      </c>
      <c r="AR119" s="437">
        <f t="shared" si="379"/>
        <v>0</v>
      </c>
      <c r="AS119" s="438" t="str">
        <f t="shared" si="380"/>
        <v/>
      </c>
      <c r="AT119" s="433">
        <f>SUMIFS('전년비교BACK(전년8.1~동시점,생판재)'!$BG$4:$BG$5000,'전년비교BACK(전년8.1~동시점,생판재)'!$H$4:$H$5000,종합!AF119,'전년비교BACK(전년8.1~동시점,생판재)'!$C$4:$C$5000,2025,'전년비교BACK(전년8.1~동시점,생판재)'!$D$4:$D$5000,종합!$AC$110)</f>
        <v>0</v>
      </c>
      <c r="AU119" s="437" t="str">
        <f t="shared" si="381"/>
        <v/>
      </c>
      <c r="AV119" s="434">
        <f>SUMIFS('전년비교BACK(전년8.1~동시점,생판재)'!$BH$4:$BH$5000,'전년비교BACK(전년8.1~동시점,생판재)'!$H$4:$H$5000,종합!AF119,'전년비교BACK(전년8.1~동시점,생판재)'!$C$4:$C$5000,2025,'전년비교BACK(전년8.1~동시점,생판재)'!$D$4:$D$5000,종합!$AC$110)</f>
        <v>0</v>
      </c>
      <c r="AW119" s="434">
        <f>SUMIFS('전년비교BACK(전년8.1~동시점,생판재)'!$BI$4:$BI$5000,'전년비교BACK(전년8.1~동시점,생판재)'!$H$4:$H$5000,종합!AF119,'전년비교BACK(전년8.1~동시점,생판재)'!$C$4:$C$5000,2025,'전년비교BACK(전년8.1~동시점,생판재)'!$D$4:$D$5000,종합!$AC$110)</f>
        <v>0</v>
      </c>
      <c r="AX119" s="434">
        <f>SUMIFS('전년비교BACK(전년8.1~동시점,생판재)'!$BJ$4:$BJ$5000,'전년비교BACK(전년8.1~동시점,생판재)'!$H$4:$H$5000,종합!AF119,'전년비교BACK(전년8.1~동시점,생판재)'!$C$4:$C$5000,2025,'전년비교BACK(전년8.1~동시점,생판재)'!$D$4:$D$5000,종합!$AC$110)</f>
        <v>0</v>
      </c>
      <c r="AY119" s="437" t="str">
        <f t="shared" si="382"/>
        <v/>
      </c>
      <c r="AZ119" s="433">
        <f>SUMIFS('전년비교BACK(전년8.1~동시점,생판재)'!$BC$4:$BC$5000,'전년비교BACK(전년8.1~동시점,생판재)'!$H$4:$H$5000,종합!AF119,'전년비교BACK(전년8.1~동시점,생판재)'!$C$4:$C$5000,2025,'전년비교BACK(전년8.1~동시점,생판재)'!$D$4:$D$5000,종합!$AC$110)</f>
        <v>0</v>
      </c>
      <c r="BA119" s="435">
        <f>SUMIFS('전년비교BACK(전년8.1~동시점,생판재)'!$BE$4:$BE$5000,'전년비교BACK(전년8.1~동시점,생판재)'!$H$4:$H$5000,종합!AF119,'전년비교BACK(전년8.1~동시점,생판재)'!$C$4:$C$5000,2025,'전년비교BACK(전년8.1~동시점,생판재)'!$D$4:$D$5000,종합!$AC$110)</f>
        <v>0</v>
      </c>
      <c r="BB119" s="16"/>
      <c r="BC119" s="16"/>
    </row>
    <row r="120" spans="1:55" ht="17.25" thickBot="1" x14ac:dyDescent="0.35">
      <c r="A120" s="7" t="s">
        <v>3007</v>
      </c>
      <c r="B120" s="18"/>
      <c r="C120" s="443"/>
      <c r="D120" s="137" t="s">
        <v>2977</v>
      </c>
      <c r="E120" s="138"/>
      <c r="F120" s="139"/>
      <c r="G120" s="429">
        <f>SUMIFS('주간판매-26FW(CO)'!$P$4:$P$5000,'주간판매-26FW(CO)'!$I$4:$I$5000,종합!$F120,'주간판매-26FW(CO)'!$E$4:$E$5000,종합!$C$110)</f>
        <v>0</v>
      </c>
      <c r="H120" s="430">
        <f>COUNTIFS('주간판매-26FW(CO)'!$I$4:$I$5000,종합!$F120,'주간판매-26FW(CO)'!$E$4:$E$5000,종합!$A120)</f>
        <v>0</v>
      </c>
      <c r="I120" s="430">
        <f>SUMIFS('주간판매-26FW(CO)'!$R$4:$R$5000,'주간판매-26FW(CO)'!$I$4:$I$5000,종합!$F120,'주간판매-26FW(CO)'!$E$4:$E$5000,종합!$A120)</f>
        <v>0</v>
      </c>
      <c r="J120" s="429">
        <f>SUMIFS('주간판매-26FW(CO)'!$P$4:$P$5000,'주간판매-26FW(CO)'!$I$4:$I$5000,종합!$F120,'주간판매-26FW(CO)'!$V$4:$V$5000,"&gt;0",'주간판매-26FW(CO)'!$E$4:$E$5000,종합!$A120)</f>
        <v>0</v>
      </c>
      <c r="K120" s="430">
        <f>COUNTIFS('주간판매-26FW(CO)'!$I$4:$I$5000,종합!$F120,'주간판매-26FW(CO)'!$V$4:$V$5000,"&gt;0",'주간판매-26FW(CO)'!$E$4:$E$5000,종합!$A120)</f>
        <v>0</v>
      </c>
      <c r="L120" s="431">
        <f>SUMIFS('주간판매-26FW(CO)'!$V$4:$V$5000,'주간판매-26FW(CO)'!$I$4:$I$5000,종합!$F120,'주간판매-26FW(CO)'!$E$4:$E$5000,종합!$A120)</f>
        <v>0</v>
      </c>
      <c r="M120" s="436" t="str">
        <f t="shared" si="371"/>
        <v/>
      </c>
      <c r="N120" s="432">
        <f>SUMIFS('생판재-26FW(ST)'!$AI$4:$AI$5000,'생판재-26FW(ST)'!$H$4:$H$5000,종합!$F120,'생판재-26FW(ST)'!$D$4:$D$5000,종합!$A120)</f>
        <v>0</v>
      </c>
      <c r="O120" s="432">
        <f>SUMIFS('생판재-26FW(ST)'!$AR$4:$AR$5000,'생판재-26FW(ST)'!$H$4:$H$5000,종합!$F120,'생판재-26FW(ST)'!$D$4:$D$5000,종합!$A120)</f>
        <v>0</v>
      </c>
      <c r="P120" s="436">
        <f t="shared" si="372"/>
        <v>0</v>
      </c>
      <c r="Q120" s="432">
        <f>SUMIFS('생판재-26FW(ST)'!$AQ$4:$AQ$5000,'생판재-26FW(ST)'!$H$4:$H$5000,종합!$F120,'생판재-26FW(ST)'!$D$4:$D$5000,종합!$A120)</f>
        <v>0</v>
      </c>
      <c r="R120" s="437">
        <f t="shared" si="373"/>
        <v>0</v>
      </c>
      <c r="S120" s="438" t="str">
        <f t="shared" si="374"/>
        <v/>
      </c>
      <c r="T120" s="433">
        <f>SUMIFS('생판재-26FW(ST)'!$BG$4:$BG$5000,'생판재-26FW(ST)'!$H$4:$H$5000,종합!$F120,'생판재-26FW(ST)'!$D$4:$D$5000,종합!$A120)</f>
        <v>0</v>
      </c>
      <c r="U120" s="437" t="str">
        <f t="shared" si="375"/>
        <v/>
      </c>
      <c r="V120" s="434">
        <f>SUMIFS('생판재-26FW(ST)'!$BH$4:$BH$5000,'생판재-26FW(ST)'!$H$4:$H$5000,종합!$F120,'생판재-26FW(ST)'!$D$4:$D$5000,종합!$A120)</f>
        <v>0</v>
      </c>
      <c r="W120" s="434">
        <f>SUMIFS('생판재-26FW(ST)'!$BI$4:$BI$5000,'생판재-26FW(ST)'!$H$4:$H$5000,종합!$F120,'생판재-26FW(ST)'!$D$4:$D$5000,종합!$A120)</f>
        <v>0</v>
      </c>
      <c r="X120" s="434">
        <f>SUMIFS('생판재-26FW(ST)'!$BJ$4:$BJ$5000,'생판재-26FW(ST)'!$H$4:$H$5000,종합!$F120,'생판재-26FW(ST)'!$D$4:$D$5000,종합!$A120)</f>
        <v>0</v>
      </c>
      <c r="Y120" s="437" t="str">
        <f t="shared" si="376"/>
        <v/>
      </c>
      <c r="Z120" s="433">
        <f>SUMIFS('생판재-26FW(ST)'!$BC$4:$BC$5000,'생판재-26FW(ST)'!$H$4:$H$5000,종합!$F120,'생판재-26FW(ST)'!$D$4:$D$5000,종합!$A120)</f>
        <v>0</v>
      </c>
      <c r="AA120" s="435">
        <f>SUMIFS('생판재-26FW(ST)'!$BE$4:$BE$5000,'생판재-26FW(ST)'!$H$4:$H$5000,종합!$F120,'생판재-26FW(ST)'!$D$4:$D$5000,종합!$A120)</f>
        <v>0</v>
      </c>
      <c r="AB120" s="16"/>
      <c r="AC120" s="443"/>
      <c r="AD120" s="137" t="s">
        <v>2977</v>
      </c>
      <c r="AE120" s="138"/>
      <c r="AF120" s="139"/>
      <c r="AG120" s="429">
        <f>COUNTIFS('전년비교BACK(전년8.1~동시점,생판재)'!$H$4:$H$5000,종합!AF120,'전년비교BACK(전년8.1~동시점,생판재)'!$C$4:$C$5000,2025,'전년비교BACK(전년8.1~동시점,생판재)'!$D$4:$D$5000,종합!$AC$110)</f>
        <v>0</v>
      </c>
      <c r="AH120" s="430"/>
      <c r="AI120" s="430">
        <f>SUMIFS('전년비교BACK(전년8.1~동시점,생판재)'!$AG$4:$AG$5000,'전년비교BACK(전년8.1~동시점,생판재)'!$H$4:$H$5000,종합!AF120,'전년비교BACK(전년8.1~동시점,생판재)'!$C$4:$C$5000,2025,'전년비교BACK(전년8.1~동시점,생판재)'!$D$4:$D$5000,종합!$AC$110)</f>
        <v>0</v>
      </c>
      <c r="AJ120" s="429">
        <f>SUMIFS('주간판매-26FW(CO)'!$P$4:$P$5000,'주간판매-26FW(CO)'!$I$4:$I$5000,종합!$F120,'주간판매-26FW(CO)'!$V$4:$V$5000,"&gt;0",'주간판매-26FW(CO)'!$E$4:$E$5000,종합!$A120)</f>
        <v>0</v>
      </c>
      <c r="AK120" s="430">
        <f>COUNTIFS('주간판매-26FW(CO)'!$I$4:$I$5000,종합!$F120,'주간판매-26FW(CO)'!$V$4:$V$5000,"&gt;0",'주간판매-26FW(CO)'!$E$4:$E$5000,종합!$A120)</f>
        <v>0</v>
      </c>
      <c r="AL120" s="431">
        <f>SUMIFS('전년비교BACK(전년8.1~동시점,생판재)'!$AP$4:$AP$5000,'전년비교BACK(전년8.1~동시점,생판재)'!$H$4:$H$5000,종합!AF120,'전년비교BACK(전년8.1~동시점,생판재)'!$C$4:$C$5000,2025,'전년비교BACK(전년8.1~동시점,생판재)'!$D$4:$D$5000,종합!$AC$110)</f>
        <v>0</v>
      </c>
      <c r="AM120" s="436" t="str">
        <f t="shared" si="377"/>
        <v/>
      </c>
      <c r="AN120" s="432">
        <f>SUMIFS('전년비교BACK(전년8.1~동시점,생판재)'!$AI$4:$AI$5000,'전년비교BACK(전년8.1~동시점,생판재)'!$H$4:$H$5000,종합!AF120,'전년비교BACK(전년8.1~동시점,생판재)'!$C$4:$C$5000,2025,'전년비교BACK(전년8.1~동시점,생판재)'!$D$4:$D$5000,종합!$AC$110)</f>
        <v>0</v>
      </c>
      <c r="AO120" s="432">
        <f>SUMIFS('전년비교BACK(전년8.1~동시점,생판재)'!$AR$4:$AR$5000,'전년비교BACK(전년8.1~동시점,생판재)'!$H$4:$H$5000,종합!AF120,'전년비교BACK(전년8.1~동시점,생판재)'!$C$4:$C$5000,2025,'전년비교BACK(전년8.1~동시점,생판재)'!$D$4:$D$5000,종합!$AC$110)</f>
        <v>0</v>
      </c>
      <c r="AP120" s="436">
        <f t="shared" si="378"/>
        <v>0</v>
      </c>
      <c r="AQ120" s="432">
        <f>SUMIFS('전년비교BACK(전년8.1~동시점,생판재)'!$AQ$4:$AQ$5000,'전년비교BACK(전년8.1~동시점,생판재)'!$H$4:$H$5000,종합!AF120,'전년비교BACK(전년8.1~동시점,생판재)'!$C$4:$C$5000,2025,'전년비교BACK(전년8.1~동시점,생판재)'!$D$4:$D$5000,종합!$AC$110)</f>
        <v>0</v>
      </c>
      <c r="AR120" s="437">
        <f t="shared" si="379"/>
        <v>0</v>
      </c>
      <c r="AS120" s="438" t="str">
        <f t="shared" si="380"/>
        <v/>
      </c>
      <c r="AT120" s="433">
        <f>SUMIFS('전년비교BACK(전년8.1~동시점,생판재)'!$BG$4:$BG$5000,'전년비교BACK(전년8.1~동시점,생판재)'!$H$4:$H$5000,종합!AF120,'전년비교BACK(전년8.1~동시점,생판재)'!$C$4:$C$5000,2025,'전년비교BACK(전년8.1~동시점,생판재)'!$D$4:$D$5000,종합!$AC$110)</f>
        <v>0</v>
      </c>
      <c r="AU120" s="437" t="str">
        <f t="shared" si="381"/>
        <v/>
      </c>
      <c r="AV120" s="434">
        <f>SUMIFS('전년비교BACK(전년8.1~동시점,생판재)'!$BH$4:$BH$5000,'전년비교BACK(전년8.1~동시점,생판재)'!$H$4:$H$5000,종합!AF120,'전년비교BACK(전년8.1~동시점,생판재)'!$C$4:$C$5000,2025,'전년비교BACK(전년8.1~동시점,생판재)'!$D$4:$D$5000,종합!$AC$110)</f>
        <v>0</v>
      </c>
      <c r="AW120" s="434">
        <f>SUMIFS('전년비교BACK(전년8.1~동시점,생판재)'!$BI$4:$BI$5000,'전년비교BACK(전년8.1~동시점,생판재)'!$H$4:$H$5000,종합!AF120,'전년비교BACK(전년8.1~동시점,생판재)'!$C$4:$C$5000,2025,'전년비교BACK(전년8.1~동시점,생판재)'!$D$4:$D$5000,종합!$AC$110)</f>
        <v>0</v>
      </c>
      <c r="AX120" s="434">
        <f>SUMIFS('전년비교BACK(전년8.1~동시점,생판재)'!$BJ$4:$BJ$5000,'전년비교BACK(전년8.1~동시점,생판재)'!$H$4:$H$5000,종합!AF120,'전년비교BACK(전년8.1~동시점,생판재)'!$C$4:$C$5000,2025,'전년비교BACK(전년8.1~동시점,생판재)'!$D$4:$D$5000,종합!$AC$110)</f>
        <v>0</v>
      </c>
      <c r="AY120" s="437" t="str">
        <f t="shared" si="382"/>
        <v/>
      </c>
      <c r="AZ120" s="433">
        <f>SUMIFS('전년비교BACK(전년8.1~동시점,생판재)'!$BC$4:$BC$5000,'전년비교BACK(전년8.1~동시점,생판재)'!$H$4:$H$5000,종합!AF120,'전년비교BACK(전년8.1~동시점,생판재)'!$C$4:$C$5000,2025,'전년비교BACK(전년8.1~동시점,생판재)'!$D$4:$D$5000,종합!$AC$110)</f>
        <v>0</v>
      </c>
      <c r="BA120" s="435">
        <f>SUMIFS('전년비교BACK(전년8.1~동시점,생판재)'!$BE$4:$BE$5000,'전년비교BACK(전년8.1~동시점,생판재)'!$H$4:$H$5000,종합!AF120,'전년비교BACK(전년8.1~동시점,생판재)'!$C$4:$C$5000,2025,'전년비교BACK(전년8.1~동시점,생판재)'!$D$4:$D$5000,종합!$AC$110)</f>
        <v>0</v>
      </c>
      <c r="BB120" s="16"/>
      <c r="BC120" s="16"/>
    </row>
    <row r="121" spans="1:55" ht="17.25" thickBot="1" x14ac:dyDescent="0.35">
      <c r="A121" s="7" t="s">
        <v>3007</v>
      </c>
      <c r="B121" s="18"/>
      <c r="C121" s="443"/>
      <c r="D121" s="140" t="s">
        <v>3058</v>
      </c>
      <c r="E121" s="141"/>
      <c r="F121" s="142"/>
      <c r="G121" s="143">
        <f>SUM(G114:G120)</f>
        <v>17</v>
      </c>
      <c r="H121" s="144">
        <f t="shared" ref="H121:I121" si="383">SUM(H114:H120)</f>
        <v>32</v>
      </c>
      <c r="I121" s="144">
        <f t="shared" si="383"/>
        <v>22616</v>
      </c>
      <c r="J121" s="143">
        <f>SUM(J114:J120)</f>
        <v>2</v>
      </c>
      <c r="K121" s="145">
        <f>SUM(K114:K120)</f>
        <v>3</v>
      </c>
      <c r="L121" s="146">
        <f t="shared" ref="L121" si="384">SUM(L114:L120)</f>
        <v>2696</v>
      </c>
      <c r="M121" s="147">
        <f t="shared" ref="M121:M150" si="385">IFERROR(L121/I121,"")</f>
        <v>0.11920764060841882</v>
      </c>
      <c r="N121" s="148">
        <f t="shared" ref="N121:O121" si="386">SUM(N114:N120)</f>
        <v>688285000</v>
      </c>
      <c r="O121" s="149">
        <f t="shared" si="386"/>
        <v>109472000</v>
      </c>
      <c r="P121" s="147">
        <f>O121/O$150</f>
        <v>1</v>
      </c>
      <c r="Q121" s="150">
        <f t="shared" ref="Q121" si="387">SUM(Q114:Q120)</f>
        <v>464544000</v>
      </c>
      <c r="R121" s="147">
        <f>Q121/Q$150</f>
        <v>1</v>
      </c>
      <c r="S121" s="152">
        <f t="shared" ref="S121:S150" si="388">IFERROR(Q121/O121/1.1,"")</f>
        <v>3.8577236852594936</v>
      </c>
      <c r="T121" s="153">
        <f t="shared" ref="T121" si="389">SUM(T114:T120)</f>
        <v>0</v>
      </c>
      <c r="U121" s="154">
        <f t="shared" ref="U121:U150" si="390">IFERROR(T121/L121,"")</f>
        <v>0</v>
      </c>
      <c r="V121" s="155">
        <f t="shared" ref="V121:X121" si="391">SUM(V114:V120)</f>
        <v>0</v>
      </c>
      <c r="W121" s="155">
        <f t="shared" si="391"/>
        <v>0</v>
      </c>
      <c r="X121" s="155">
        <f t="shared" si="391"/>
        <v>0</v>
      </c>
      <c r="Y121" s="154" t="str">
        <f t="shared" ref="Y121:Y150" si="392">IFERROR(1-(W121/V121),"")</f>
        <v/>
      </c>
      <c r="Z121" s="153">
        <f t="shared" ref="Z121:AA121" si="393">SUM(Z114:Z120)</f>
        <v>0</v>
      </c>
      <c r="AA121" s="156">
        <f t="shared" si="393"/>
        <v>0</v>
      </c>
      <c r="AB121" s="16"/>
      <c r="AC121" s="443"/>
      <c r="AD121" s="140" t="s">
        <v>3058</v>
      </c>
      <c r="AE121" s="141"/>
      <c r="AF121" s="142"/>
      <c r="AG121" s="143">
        <f>SUM(AG114:AG120)</f>
        <v>22</v>
      </c>
      <c r="AH121" s="144">
        <f t="shared" ref="AH121:AI121" si="394">SUM(AH114:AH120)</f>
        <v>0</v>
      </c>
      <c r="AI121" s="144">
        <f t="shared" si="394"/>
        <v>34532</v>
      </c>
      <c r="AJ121" s="143">
        <f>SUM(AJ114:AJ120)</f>
        <v>2</v>
      </c>
      <c r="AK121" s="145">
        <f>SUM(AK114:AK120)</f>
        <v>3</v>
      </c>
      <c r="AL121" s="146">
        <f t="shared" ref="AL121" si="395">SUM(AL114:AL120)</f>
        <v>0</v>
      </c>
      <c r="AM121" s="147">
        <f t="shared" si="377"/>
        <v>0</v>
      </c>
      <c r="AN121" s="148">
        <f t="shared" ref="AN121:AO121" si="396">SUM(AN114:AN120)</f>
        <v>1556000100</v>
      </c>
      <c r="AO121" s="149">
        <f t="shared" si="396"/>
        <v>0</v>
      </c>
      <c r="AP121" s="147" t="e">
        <f t="shared" ref="AP121" si="397">AO121/AO$150</f>
        <v>#DIV/0!</v>
      </c>
      <c r="AQ121" s="150">
        <f t="shared" ref="AQ121" si="398">SUM(AQ114:AQ120)</f>
        <v>0</v>
      </c>
      <c r="AR121" s="147" t="e">
        <f t="shared" ref="AR121" si="399">AQ121/AQ$150</f>
        <v>#DIV/0!</v>
      </c>
      <c r="AS121" s="152" t="str">
        <f t="shared" si="380"/>
        <v/>
      </c>
      <c r="AT121" s="153">
        <f t="shared" ref="AT121" si="400">SUM(AT114:AT120)</f>
        <v>0</v>
      </c>
      <c r="AU121" s="154" t="str">
        <f t="shared" si="381"/>
        <v/>
      </c>
      <c r="AV121" s="155">
        <f t="shared" ref="AV121:AX121" si="401">SUM(AV114:AV120)</f>
        <v>0</v>
      </c>
      <c r="AW121" s="155">
        <f t="shared" si="401"/>
        <v>0</v>
      </c>
      <c r="AX121" s="155">
        <f t="shared" si="401"/>
        <v>0</v>
      </c>
      <c r="AY121" s="154" t="str">
        <f t="shared" si="382"/>
        <v/>
      </c>
      <c r="AZ121" s="153">
        <f t="shared" ref="AZ121:BA121" si="402">SUM(AZ114:AZ120)</f>
        <v>0</v>
      </c>
      <c r="BA121" s="156">
        <f t="shared" si="402"/>
        <v>0</v>
      </c>
      <c r="BB121" s="16"/>
      <c r="BC121" s="16"/>
    </row>
    <row r="122" spans="1:55" x14ac:dyDescent="0.3">
      <c r="A122" s="7" t="s">
        <v>3007</v>
      </c>
      <c r="B122" s="18"/>
      <c r="C122" s="443"/>
      <c r="D122" s="133" t="s">
        <v>3059</v>
      </c>
      <c r="E122" s="134" t="s">
        <v>3060</v>
      </c>
      <c r="F122" s="135" t="s">
        <v>2972</v>
      </c>
      <c r="G122" s="429">
        <f>SUMIFS('주간판매-26FW(CO)'!$P$4:$P$5000,'주간판매-26FW(CO)'!$I$4:$I$5000,종합!$F122,'주간판매-26FW(CO)'!$E$4:$E$5000,종합!$C$110)</f>
        <v>6</v>
      </c>
      <c r="H122" s="430">
        <f>COUNTIFS('주간판매-26FW(CO)'!$I$4:$I$5000,종합!$F122,'주간판매-26FW(CO)'!$E$4:$E$5000,종합!$A122)</f>
        <v>16</v>
      </c>
      <c r="I122" s="430">
        <f>SUMIFS('주간판매-26FW(CO)'!$R$4:$R$5000,'주간판매-26FW(CO)'!$I$4:$I$5000,종합!$F122,'주간판매-26FW(CO)'!$E$4:$E$5000,종합!$A122)</f>
        <v>2007</v>
      </c>
      <c r="J122" s="429">
        <f>SUMIFS('주간판매-26FW(CO)'!$P$4:$P$5000,'주간판매-26FW(CO)'!$I$4:$I$5000,종합!$F122,'주간판매-26FW(CO)'!$V$4:$V$5000,"&gt;0",'주간판매-26FW(CO)'!$E$4:$E$5000,종합!$A122)</f>
        <v>0</v>
      </c>
      <c r="K122" s="430">
        <f>COUNTIFS('주간판매-26FW(CO)'!$I$4:$I$5000,종합!$F122,'주간판매-26FW(CO)'!$V$4:$V$5000,"&gt;0",'주간판매-26FW(CO)'!$E$4:$E$5000,종합!$A122)</f>
        <v>0</v>
      </c>
      <c r="L122" s="431">
        <f>SUMIFS('주간판매-26FW(CO)'!$V$4:$V$5000,'주간판매-26FW(CO)'!$I$4:$I$5000,종합!$F122,'주간판매-26FW(CO)'!$E$4:$E$5000,종합!$A122)</f>
        <v>0</v>
      </c>
      <c r="M122" s="436">
        <f t="shared" si="385"/>
        <v>0</v>
      </c>
      <c r="N122" s="432">
        <f>SUMIFS('생판재-26FW(ST)'!$AI$4:$AI$5000,'생판재-26FW(ST)'!$H$4:$H$5000,종합!$F122,'생판재-26FW(ST)'!$D$4:$D$5000,종합!$A122)</f>
        <v>0</v>
      </c>
      <c r="O122" s="432">
        <f>SUMIFS('생판재-26FW(ST)'!$AR$4:$AR$5000,'생판재-26FW(ST)'!$H$4:$H$5000,종합!$F122,'생판재-26FW(ST)'!$D$4:$D$5000,종합!$A122)</f>
        <v>0</v>
      </c>
      <c r="P122" s="436">
        <f t="shared" ref="P122:P125" si="403">O122/O$109</f>
        <v>0</v>
      </c>
      <c r="Q122" s="432">
        <f>SUMIFS('생판재-26FW(ST)'!$AQ$4:$AQ$5000,'생판재-26FW(ST)'!$H$4:$H$5000,종합!$F122,'생판재-26FW(ST)'!$D$4:$D$5000,종합!$A122)</f>
        <v>0</v>
      </c>
      <c r="R122" s="437">
        <f t="shared" ref="R122:R125" si="404">Q122/Q$109</f>
        <v>0</v>
      </c>
      <c r="S122" s="438" t="str">
        <f t="shared" si="388"/>
        <v/>
      </c>
      <c r="T122" s="433">
        <f>SUMIFS('생판재-26FW(ST)'!$BG$4:$BG$5000,'생판재-26FW(ST)'!$H$4:$H$5000,종합!$F122,'생판재-26FW(ST)'!$D$4:$D$5000,종합!$A122)</f>
        <v>0</v>
      </c>
      <c r="U122" s="437" t="str">
        <f t="shared" si="390"/>
        <v/>
      </c>
      <c r="V122" s="434">
        <f>SUMIFS('생판재-26FW(ST)'!$BH$4:$BH$5000,'생판재-26FW(ST)'!$H$4:$H$5000,종합!$F122,'생판재-26FW(ST)'!$D$4:$D$5000,종합!$A122)</f>
        <v>0</v>
      </c>
      <c r="W122" s="434">
        <f>SUMIFS('생판재-26FW(ST)'!$BI$4:$BI$5000,'생판재-26FW(ST)'!$H$4:$H$5000,종합!$F122,'생판재-26FW(ST)'!$D$4:$D$5000,종합!$A122)</f>
        <v>0</v>
      </c>
      <c r="X122" s="434">
        <f>SUMIFS('생판재-26FW(ST)'!$BJ$4:$BJ$5000,'생판재-26FW(ST)'!$H$4:$H$5000,종합!$F122,'생판재-26FW(ST)'!$D$4:$D$5000,종합!$A122)</f>
        <v>0</v>
      </c>
      <c r="Y122" s="437" t="str">
        <f t="shared" si="392"/>
        <v/>
      </c>
      <c r="Z122" s="433">
        <f>SUMIFS('생판재-26FW(ST)'!$BC$4:$BC$5000,'생판재-26FW(ST)'!$H$4:$H$5000,종합!$F122,'생판재-26FW(ST)'!$D$4:$D$5000,종합!$A122)</f>
        <v>0</v>
      </c>
      <c r="AA122" s="435">
        <f>SUMIFS('생판재-26FW(ST)'!$BE$4:$BE$5000,'생판재-26FW(ST)'!$H$4:$H$5000,종합!$F122,'생판재-26FW(ST)'!$D$4:$D$5000,종합!$A122)</f>
        <v>0</v>
      </c>
      <c r="AB122" s="16"/>
      <c r="AC122" s="443"/>
      <c r="AD122" s="133" t="s">
        <v>3059</v>
      </c>
      <c r="AE122" s="134" t="s">
        <v>3060</v>
      </c>
      <c r="AF122" s="135" t="s">
        <v>2972</v>
      </c>
      <c r="AG122" s="429">
        <f>COUNTIFS('전년비교BACK(전년8.1~동시점,생판재)'!$H$4:$H$5000,종합!AF122,'전년비교BACK(전년8.1~동시점,생판재)'!$C$4:$C$5000,2025,'전년비교BACK(전년8.1~동시점,생판재)'!$D$4:$D$5000,종합!$AC$110)</f>
        <v>16</v>
      </c>
      <c r="AH122" s="430"/>
      <c r="AI122" s="430">
        <f>SUMIFS('전년비교BACK(전년8.1~동시점,생판재)'!$AG$4:$AG$5000,'전년비교BACK(전년8.1~동시점,생판재)'!$H$4:$H$5000,종합!AF122,'전년비교BACK(전년8.1~동시점,생판재)'!$C$4:$C$5000,2025,'전년비교BACK(전년8.1~동시점,생판재)'!$D$4:$D$5000,종합!$AC$110)</f>
        <v>32925</v>
      </c>
      <c r="AJ122" s="429">
        <f>SUMIFS('주간판매-26FW(CO)'!$P$4:$P$5000,'주간판매-26FW(CO)'!$I$4:$I$5000,종합!$F122,'주간판매-26FW(CO)'!$V$4:$V$5000,"&gt;0",'주간판매-26FW(CO)'!$E$4:$E$5000,종합!$A122)</f>
        <v>0</v>
      </c>
      <c r="AK122" s="430">
        <f>COUNTIFS('주간판매-26FW(CO)'!$I$4:$I$5000,종합!$F122,'주간판매-26FW(CO)'!$V$4:$V$5000,"&gt;0",'주간판매-26FW(CO)'!$E$4:$E$5000,종합!$A122)</f>
        <v>0</v>
      </c>
      <c r="AL122" s="431">
        <f>SUMIFS('전년비교BACK(전년8.1~동시점,생판재)'!$AP$4:$AP$5000,'전년비교BACK(전년8.1~동시점,생판재)'!$H$4:$H$5000,종합!AF122,'전년비교BACK(전년8.1~동시점,생판재)'!$C$4:$C$5000,2025,'전년비교BACK(전년8.1~동시점,생판재)'!$D$4:$D$5000,종합!$AC$110)</f>
        <v>0</v>
      </c>
      <c r="AM122" s="436">
        <f t="shared" si="377"/>
        <v>0</v>
      </c>
      <c r="AN122" s="432">
        <f>SUMIFS('전년비교BACK(전년8.1~동시점,생판재)'!$AI$4:$AI$5000,'전년비교BACK(전년8.1~동시점,생판재)'!$H$4:$H$5000,종합!AF122,'전년비교BACK(전년8.1~동시점,생판재)'!$C$4:$C$5000,2025,'전년비교BACK(전년8.1~동시점,생판재)'!$D$4:$D$5000,종합!$AC$110)</f>
        <v>648446000</v>
      </c>
      <c r="AO122" s="432">
        <f>SUMIFS('전년비교BACK(전년8.1~동시점,생판재)'!$AR$4:$AR$5000,'전년비교BACK(전년8.1~동시점,생판재)'!$H$4:$H$5000,종합!AF122,'전년비교BACK(전년8.1~동시점,생판재)'!$C$4:$C$5000,2025,'전년비교BACK(전년8.1~동시점,생판재)'!$D$4:$D$5000,종합!$AC$110)</f>
        <v>0</v>
      </c>
      <c r="AP122" s="436">
        <f t="shared" ref="AP122:AP125" si="405">AO122/AO$109</f>
        <v>0</v>
      </c>
      <c r="AQ122" s="432">
        <f>SUMIFS('전년비교BACK(전년8.1~동시점,생판재)'!$AQ$4:$AQ$5000,'전년비교BACK(전년8.1~동시점,생판재)'!$H$4:$H$5000,종합!AF122,'전년비교BACK(전년8.1~동시점,생판재)'!$C$4:$C$5000,2025,'전년비교BACK(전년8.1~동시점,생판재)'!$D$4:$D$5000,종합!$AC$110)</f>
        <v>0</v>
      </c>
      <c r="AR122" s="437">
        <f t="shared" ref="AR122:AR125" si="406">AQ122/AQ$109</f>
        <v>0</v>
      </c>
      <c r="AS122" s="438" t="str">
        <f t="shared" si="380"/>
        <v/>
      </c>
      <c r="AT122" s="433">
        <f>SUMIFS('전년비교BACK(전년8.1~동시점,생판재)'!$BG$4:$BG$5000,'전년비교BACK(전년8.1~동시점,생판재)'!$H$4:$H$5000,종합!AF122,'전년비교BACK(전년8.1~동시점,생판재)'!$C$4:$C$5000,2025,'전년비교BACK(전년8.1~동시점,생판재)'!$D$4:$D$5000,종합!$AC$110)</f>
        <v>0</v>
      </c>
      <c r="AU122" s="437" t="str">
        <f t="shared" si="381"/>
        <v/>
      </c>
      <c r="AV122" s="434">
        <f>SUMIFS('전년비교BACK(전년8.1~동시점,생판재)'!$BH$4:$BH$5000,'전년비교BACK(전년8.1~동시점,생판재)'!$H$4:$H$5000,종합!AF122,'전년비교BACK(전년8.1~동시점,생판재)'!$C$4:$C$5000,2025,'전년비교BACK(전년8.1~동시점,생판재)'!$D$4:$D$5000,종합!$AC$110)</f>
        <v>0</v>
      </c>
      <c r="AW122" s="434">
        <f>SUMIFS('전년비교BACK(전년8.1~동시점,생판재)'!$BI$4:$BI$5000,'전년비교BACK(전년8.1~동시점,생판재)'!$H$4:$H$5000,종합!AF122,'전년비교BACK(전년8.1~동시점,생판재)'!$C$4:$C$5000,2025,'전년비교BACK(전년8.1~동시점,생판재)'!$D$4:$D$5000,종합!$AC$110)</f>
        <v>0</v>
      </c>
      <c r="AX122" s="434">
        <f>SUMIFS('전년비교BACK(전년8.1~동시점,생판재)'!$BJ$4:$BJ$5000,'전년비교BACK(전년8.1~동시점,생판재)'!$H$4:$H$5000,종합!AF122,'전년비교BACK(전년8.1~동시점,생판재)'!$C$4:$C$5000,2025,'전년비교BACK(전년8.1~동시점,생판재)'!$D$4:$D$5000,종합!$AC$110)</f>
        <v>0</v>
      </c>
      <c r="AY122" s="437" t="str">
        <f t="shared" si="382"/>
        <v/>
      </c>
      <c r="AZ122" s="433">
        <f>SUMIFS('전년비교BACK(전년8.1~동시점,생판재)'!$BC$4:$BC$5000,'전년비교BACK(전년8.1~동시점,생판재)'!$H$4:$H$5000,종합!AF122,'전년비교BACK(전년8.1~동시점,생판재)'!$C$4:$C$5000,2025,'전년비교BACK(전년8.1~동시점,생판재)'!$D$4:$D$5000,종합!$AC$110)</f>
        <v>0</v>
      </c>
      <c r="BA122" s="435">
        <f>SUMIFS('전년비교BACK(전년8.1~동시점,생판재)'!$BE$4:$BE$5000,'전년비교BACK(전년8.1~동시점,생판재)'!$H$4:$H$5000,종합!AF122,'전년비교BACK(전년8.1~동시점,생판재)'!$C$4:$C$5000,2025,'전년비교BACK(전년8.1~동시점,생판재)'!$D$4:$D$5000,종합!$AC$110)</f>
        <v>0</v>
      </c>
      <c r="BB122" s="16"/>
      <c r="BC122" s="16"/>
    </row>
    <row r="123" spans="1:55" x14ac:dyDescent="0.3">
      <c r="A123" s="7" t="s">
        <v>3007</v>
      </c>
      <c r="B123" s="18"/>
      <c r="C123" s="443"/>
      <c r="D123" s="133"/>
      <c r="E123" s="134" t="s">
        <v>3061</v>
      </c>
      <c r="F123" s="135" t="s">
        <v>2973</v>
      </c>
      <c r="G123" s="429">
        <f>SUMIFS('주간판매-26FW(CO)'!$P$4:$P$5000,'주간판매-26FW(CO)'!$I$4:$I$5000,종합!$F123,'주간판매-26FW(CO)'!$E$4:$E$5000,종합!$C$110)</f>
        <v>0</v>
      </c>
      <c r="H123" s="430">
        <f>COUNTIFS('주간판매-26FW(CO)'!$I$4:$I$5000,종합!$F123,'주간판매-26FW(CO)'!$E$4:$E$5000,종합!$A123)</f>
        <v>0</v>
      </c>
      <c r="I123" s="430">
        <f>SUMIFS('주간판매-26FW(CO)'!$R$4:$R$5000,'주간판매-26FW(CO)'!$I$4:$I$5000,종합!$F123,'주간판매-26FW(CO)'!$E$4:$E$5000,종합!$A123)</f>
        <v>0</v>
      </c>
      <c r="J123" s="429">
        <f>SUMIFS('주간판매-26FW(CO)'!$P$4:$P$5000,'주간판매-26FW(CO)'!$I$4:$I$5000,종합!$F123,'주간판매-26FW(CO)'!$V$4:$V$5000,"&gt;0",'주간판매-26FW(CO)'!$E$4:$E$5000,종합!$A123)</f>
        <v>0</v>
      </c>
      <c r="K123" s="430">
        <f>COUNTIFS('주간판매-26FW(CO)'!$I$4:$I$5000,종합!$F123,'주간판매-26FW(CO)'!$V$4:$V$5000,"&gt;0",'주간판매-26FW(CO)'!$E$4:$E$5000,종합!$A123)</f>
        <v>0</v>
      </c>
      <c r="L123" s="431">
        <f>SUMIFS('주간판매-26FW(CO)'!$V$4:$V$5000,'주간판매-26FW(CO)'!$I$4:$I$5000,종합!$F123,'주간판매-26FW(CO)'!$E$4:$E$5000,종합!$A123)</f>
        <v>0</v>
      </c>
      <c r="M123" s="436" t="str">
        <f t="shared" si="385"/>
        <v/>
      </c>
      <c r="N123" s="432">
        <f>SUMIFS('생판재-26FW(ST)'!$AI$4:$AI$5000,'생판재-26FW(ST)'!$H$4:$H$5000,종합!$F123,'생판재-26FW(ST)'!$D$4:$D$5000,종합!$A123)</f>
        <v>0</v>
      </c>
      <c r="O123" s="432">
        <f>SUMIFS('생판재-26FW(ST)'!$AR$4:$AR$5000,'생판재-26FW(ST)'!$H$4:$H$5000,종합!$F123,'생판재-26FW(ST)'!$D$4:$D$5000,종합!$A123)</f>
        <v>0</v>
      </c>
      <c r="P123" s="436">
        <f t="shared" si="403"/>
        <v>0</v>
      </c>
      <c r="Q123" s="432">
        <f>SUMIFS('생판재-26FW(ST)'!$AQ$4:$AQ$5000,'생판재-26FW(ST)'!$H$4:$H$5000,종합!$F123,'생판재-26FW(ST)'!$D$4:$D$5000,종합!$A123)</f>
        <v>0</v>
      </c>
      <c r="R123" s="437">
        <f t="shared" si="404"/>
        <v>0</v>
      </c>
      <c r="S123" s="438" t="str">
        <f t="shared" si="388"/>
        <v/>
      </c>
      <c r="T123" s="433">
        <f>SUMIFS('생판재-26FW(ST)'!$BG$4:$BG$5000,'생판재-26FW(ST)'!$H$4:$H$5000,종합!$F123,'생판재-26FW(ST)'!$D$4:$D$5000,종합!$A123)</f>
        <v>0</v>
      </c>
      <c r="U123" s="437" t="str">
        <f t="shared" si="390"/>
        <v/>
      </c>
      <c r="V123" s="434">
        <f>SUMIFS('생판재-26FW(ST)'!$BH$4:$BH$5000,'생판재-26FW(ST)'!$H$4:$H$5000,종합!$F123,'생판재-26FW(ST)'!$D$4:$D$5000,종합!$A123)</f>
        <v>0</v>
      </c>
      <c r="W123" s="434">
        <f>SUMIFS('생판재-26FW(ST)'!$BI$4:$BI$5000,'생판재-26FW(ST)'!$H$4:$H$5000,종합!$F123,'생판재-26FW(ST)'!$D$4:$D$5000,종합!$A123)</f>
        <v>0</v>
      </c>
      <c r="X123" s="434">
        <f>SUMIFS('생판재-26FW(ST)'!$BJ$4:$BJ$5000,'생판재-26FW(ST)'!$H$4:$H$5000,종합!$F123,'생판재-26FW(ST)'!$D$4:$D$5000,종합!$A123)</f>
        <v>0</v>
      </c>
      <c r="Y123" s="437" t="str">
        <f t="shared" si="392"/>
        <v/>
      </c>
      <c r="Z123" s="433">
        <f>SUMIFS('생판재-26FW(ST)'!$BC$4:$BC$5000,'생판재-26FW(ST)'!$H$4:$H$5000,종합!$F123,'생판재-26FW(ST)'!$D$4:$D$5000,종합!$A123)</f>
        <v>0</v>
      </c>
      <c r="AA123" s="435">
        <f>SUMIFS('생판재-26FW(ST)'!$BE$4:$BE$5000,'생판재-26FW(ST)'!$H$4:$H$5000,종합!$F123,'생판재-26FW(ST)'!$D$4:$D$5000,종합!$A123)</f>
        <v>0</v>
      </c>
      <c r="AB123" s="16"/>
      <c r="AC123" s="443"/>
      <c r="AD123" s="133"/>
      <c r="AE123" s="134" t="s">
        <v>3061</v>
      </c>
      <c r="AF123" s="135" t="s">
        <v>2973</v>
      </c>
      <c r="AG123" s="429">
        <f>COUNTIFS('전년비교BACK(전년8.1~동시점,생판재)'!$H$4:$H$5000,종합!AF123,'전년비교BACK(전년8.1~동시점,생판재)'!$C$4:$C$5000,2025,'전년비교BACK(전년8.1~동시점,생판재)'!$D$4:$D$5000,종합!$AC$110)</f>
        <v>0</v>
      </c>
      <c r="AH123" s="430"/>
      <c r="AI123" s="430">
        <f>SUMIFS('전년비교BACK(전년8.1~동시점,생판재)'!$AG$4:$AG$5000,'전년비교BACK(전년8.1~동시점,생판재)'!$H$4:$H$5000,종합!AF123,'전년비교BACK(전년8.1~동시점,생판재)'!$C$4:$C$5000,2025,'전년비교BACK(전년8.1~동시점,생판재)'!$D$4:$D$5000,종합!$AC$110)</f>
        <v>0</v>
      </c>
      <c r="AJ123" s="429">
        <f>SUMIFS('주간판매-26FW(CO)'!$P$4:$P$5000,'주간판매-26FW(CO)'!$I$4:$I$5000,종합!$F123,'주간판매-26FW(CO)'!$V$4:$V$5000,"&gt;0",'주간판매-26FW(CO)'!$E$4:$E$5000,종합!$A123)</f>
        <v>0</v>
      </c>
      <c r="AK123" s="430">
        <f>COUNTIFS('주간판매-26FW(CO)'!$I$4:$I$5000,종합!$F123,'주간판매-26FW(CO)'!$V$4:$V$5000,"&gt;0",'주간판매-26FW(CO)'!$E$4:$E$5000,종합!$A123)</f>
        <v>0</v>
      </c>
      <c r="AL123" s="431">
        <f>SUMIFS('전년비교BACK(전년8.1~동시점,생판재)'!$AP$4:$AP$5000,'전년비교BACK(전년8.1~동시점,생판재)'!$H$4:$H$5000,종합!AF123,'전년비교BACK(전년8.1~동시점,생판재)'!$C$4:$C$5000,2025,'전년비교BACK(전년8.1~동시점,생판재)'!$D$4:$D$5000,종합!$AC$110)</f>
        <v>0</v>
      </c>
      <c r="AM123" s="436" t="str">
        <f t="shared" si="377"/>
        <v/>
      </c>
      <c r="AN123" s="432">
        <f>SUMIFS('전년비교BACK(전년8.1~동시점,생판재)'!$AI$4:$AI$5000,'전년비교BACK(전년8.1~동시점,생판재)'!$H$4:$H$5000,종합!AF123,'전년비교BACK(전년8.1~동시점,생판재)'!$C$4:$C$5000,2025,'전년비교BACK(전년8.1~동시점,생판재)'!$D$4:$D$5000,종합!$AC$110)</f>
        <v>0</v>
      </c>
      <c r="AO123" s="432">
        <f>SUMIFS('전년비교BACK(전년8.1~동시점,생판재)'!$AR$4:$AR$5000,'전년비교BACK(전년8.1~동시점,생판재)'!$H$4:$H$5000,종합!AF123,'전년비교BACK(전년8.1~동시점,생판재)'!$C$4:$C$5000,2025,'전년비교BACK(전년8.1~동시점,생판재)'!$D$4:$D$5000,종합!$AC$110)</f>
        <v>0</v>
      </c>
      <c r="AP123" s="436">
        <f t="shared" si="405"/>
        <v>0</v>
      </c>
      <c r="AQ123" s="432">
        <f>SUMIFS('전년비교BACK(전년8.1~동시점,생판재)'!$AQ$4:$AQ$5000,'전년비교BACK(전년8.1~동시점,생판재)'!$H$4:$H$5000,종합!AF123,'전년비교BACK(전년8.1~동시점,생판재)'!$C$4:$C$5000,2025,'전년비교BACK(전년8.1~동시점,생판재)'!$D$4:$D$5000,종합!$AC$110)</f>
        <v>0</v>
      </c>
      <c r="AR123" s="437">
        <f t="shared" si="406"/>
        <v>0</v>
      </c>
      <c r="AS123" s="438" t="str">
        <f t="shared" si="380"/>
        <v/>
      </c>
      <c r="AT123" s="433">
        <f>SUMIFS('전년비교BACK(전년8.1~동시점,생판재)'!$BG$4:$BG$5000,'전년비교BACK(전년8.1~동시점,생판재)'!$H$4:$H$5000,종합!AF123,'전년비교BACK(전년8.1~동시점,생판재)'!$C$4:$C$5000,2025,'전년비교BACK(전년8.1~동시점,생판재)'!$D$4:$D$5000,종합!$AC$110)</f>
        <v>0</v>
      </c>
      <c r="AU123" s="437" t="str">
        <f t="shared" si="381"/>
        <v/>
      </c>
      <c r="AV123" s="434">
        <f>SUMIFS('전년비교BACK(전년8.1~동시점,생판재)'!$BH$4:$BH$5000,'전년비교BACK(전년8.1~동시점,생판재)'!$H$4:$H$5000,종합!AF123,'전년비교BACK(전년8.1~동시점,생판재)'!$C$4:$C$5000,2025,'전년비교BACK(전년8.1~동시점,생판재)'!$D$4:$D$5000,종합!$AC$110)</f>
        <v>0</v>
      </c>
      <c r="AW123" s="434">
        <f>SUMIFS('전년비교BACK(전년8.1~동시점,생판재)'!$BI$4:$BI$5000,'전년비교BACK(전년8.1~동시점,생판재)'!$H$4:$H$5000,종합!AF123,'전년비교BACK(전년8.1~동시점,생판재)'!$C$4:$C$5000,2025,'전년비교BACK(전년8.1~동시점,생판재)'!$D$4:$D$5000,종합!$AC$110)</f>
        <v>0</v>
      </c>
      <c r="AX123" s="434">
        <f>SUMIFS('전년비교BACK(전년8.1~동시점,생판재)'!$BJ$4:$BJ$5000,'전년비교BACK(전년8.1~동시점,생판재)'!$H$4:$H$5000,종합!AF123,'전년비교BACK(전년8.1~동시점,생판재)'!$C$4:$C$5000,2025,'전년비교BACK(전년8.1~동시점,생판재)'!$D$4:$D$5000,종합!$AC$110)</f>
        <v>0</v>
      </c>
      <c r="AY123" s="437" t="str">
        <f t="shared" si="382"/>
        <v/>
      </c>
      <c r="AZ123" s="433">
        <f>SUMIFS('전년비교BACK(전년8.1~동시점,생판재)'!$BC$4:$BC$5000,'전년비교BACK(전년8.1~동시점,생판재)'!$H$4:$H$5000,종합!AF123,'전년비교BACK(전년8.1~동시점,생판재)'!$C$4:$C$5000,2025,'전년비교BACK(전년8.1~동시점,생판재)'!$D$4:$D$5000,종합!$AC$110)</f>
        <v>0</v>
      </c>
      <c r="BA123" s="435">
        <f>SUMIFS('전년비교BACK(전년8.1~동시점,생판재)'!$BE$4:$BE$5000,'전년비교BACK(전년8.1~동시점,생판재)'!$H$4:$H$5000,종합!AF123,'전년비교BACK(전년8.1~동시점,생판재)'!$C$4:$C$5000,2025,'전년비교BACK(전년8.1~동시점,생판재)'!$D$4:$D$5000,종합!$AC$110)</f>
        <v>0</v>
      </c>
      <c r="BB123" s="16"/>
      <c r="BC123" s="16"/>
    </row>
    <row r="124" spans="1:55" x14ac:dyDescent="0.3">
      <c r="A124" s="7" t="s">
        <v>3007</v>
      </c>
      <c r="B124" s="18"/>
      <c r="C124" s="443"/>
      <c r="D124" s="133"/>
      <c r="E124" s="134" t="s">
        <v>3062</v>
      </c>
      <c r="F124" s="135" t="s">
        <v>2975</v>
      </c>
      <c r="G124" s="429">
        <f>SUMIFS('주간판매-26FW(CO)'!$P$4:$P$5000,'주간판매-26FW(CO)'!$I$4:$I$5000,종합!$F124,'주간판매-26FW(CO)'!$E$4:$E$5000,종합!$C$110)</f>
        <v>0</v>
      </c>
      <c r="H124" s="430">
        <f>COUNTIFS('주간판매-26FW(CO)'!$I$4:$I$5000,종합!$F124,'주간판매-26FW(CO)'!$E$4:$E$5000,종합!$A124)</f>
        <v>0</v>
      </c>
      <c r="I124" s="430">
        <f>SUMIFS('주간판매-26FW(CO)'!$R$4:$R$5000,'주간판매-26FW(CO)'!$I$4:$I$5000,종합!$F124,'주간판매-26FW(CO)'!$E$4:$E$5000,종합!$A124)</f>
        <v>0</v>
      </c>
      <c r="J124" s="429">
        <f>SUMIFS('주간판매-26FW(CO)'!$P$4:$P$5000,'주간판매-26FW(CO)'!$I$4:$I$5000,종합!$F124,'주간판매-26FW(CO)'!$V$4:$V$5000,"&gt;0",'주간판매-26FW(CO)'!$E$4:$E$5000,종합!$A124)</f>
        <v>0</v>
      </c>
      <c r="K124" s="430">
        <f>COUNTIFS('주간판매-26FW(CO)'!$I$4:$I$5000,종합!$F124,'주간판매-26FW(CO)'!$V$4:$V$5000,"&gt;0",'주간판매-26FW(CO)'!$E$4:$E$5000,종합!$A124)</f>
        <v>0</v>
      </c>
      <c r="L124" s="431">
        <f>SUMIFS('주간판매-26FW(CO)'!$V$4:$V$5000,'주간판매-26FW(CO)'!$I$4:$I$5000,종합!$F124,'주간판매-26FW(CO)'!$E$4:$E$5000,종합!$A124)</f>
        <v>0</v>
      </c>
      <c r="M124" s="436" t="str">
        <f t="shared" si="385"/>
        <v/>
      </c>
      <c r="N124" s="432">
        <f>SUMIFS('생판재-26FW(ST)'!$AI$4:$AI$5000,'생판재-26FW(ST)'!$H$4:$H$5000,종합!$F124,'생판재-26FW(ST)'!$D$4:$D$5000,종합!$A124)</f>
        <v>0</v>
      </c>
      <c r="O124" s="432">
        <f>SUMIFS('생판재-26FW(ST)'!$AR$4:$AR$5000,'생판재-26FW(ST)'!$H$4:$H$5000,종합!$F124,'생판재-26FW(ST)'!$D$4:$D$5000,종합!$A124)</f>
        <v>0</v>
      </c>
      <c r="P124" s="436">
        <f t="shared" si="403"/>
        <v>0</v>
      </c>
      <c r="Q124" s="432">
        <f>SUMIFS('생판재-26FW(ST)'!$AQ$4:$AQ$5000,'생판재-26FW(ST)'!$H$4:$H$5000,종합!$F124,'생판재-26FW(ST)'!$D$4:$D$5000,종합!$A124)</f>
        <v>0</v>
      </c>
      <c r="R124" s="437">
        <f t="shared" si="404"/>
        <v>0</v>
      </c>
      <c r="S124" s="438" t="str">
        <f t="shared" si="388"/>
        <v/>
      </c>
      <c r="T124" s="433">
        <f>SUMIFS('생판재-26FW(ST)'!$BG$4:$BG$5000,'생판재-26FW(ST)'!$H$4:$H$5000,종합!$F124,'생판재-26FW(ST)'!$D$4:$D$5000,종합!$A124)</f>
        <v>0</v>
      </c>
      <c r="U124" s="437" t="str">
        <f t="shared" si="390"/>
        <v/>
      </c>
      <c r="V124" s="434">
        <f>SUMIFS('생판재-26FW(ST)'!$BH$4:$BH$5000,'생판재-26FW(ST)'!$H$4:$H$5000,종합!$F124,'생판재-26FW(ST)'!$D$4:$D$5000,종합!$A124)</f>
        <v>0</v>
      </c>
      <c r="W124" s="434">
        <f>SUMIFS('생판재-26FW(ST)'!$BI$4:$BI$5000,'생판재-26FW(ST)'!$H$4:$H$5000,종합!$F124,'생판재-26FW(ST)'!$D$4:$D$5000,종합!$A124)</f>
        <v>0</v>
      </c>
      <c r="X124" s="434">
        <f>SUMIFS('생판재-26FW(ST)'!$BJ$4:$BJ$5000,'생판재-26FW(ST)'!$H$4:$H$5000,종합!$F124,'생판재-26FW(ST)'!$D$4:$D$5000,종합!$A124)</f>
        <v>0</v>
      </c>
      <c r="Y124" s="437" t="str">
        <f t="shared" si="392"/>
        <v/>
      </c>
      <c r="Z124" s="433">
        <f>SUMIFS('생판재-26FW(ST)'!$BC$4:$BC$5000,'생판재-26FW(ST)'!$H$4:$H$5000,종합!$F124,'생판재-26FW(ST)'!$D$4:$D$5000,종합!$A124)</f>
        <v>0</v>
      </c>
      <c r="AA124" s="435">
        <f>SUMIFS('생판재-26FW(ST)'!$BE$4:$BE$5000,'생판재-26FW(ST)'!$H$4:$H$5000,종합!$F124,'생판재-26FW(ST)'!$D$4:$D$5000,종합!$A124)</f>
        <v>0</v>
      </c>
      <c r="AB124" s="16"/>
      <c r="AC124" s="443"/>
      <c r="AD124" s="133"/>
      <c r="AE124" s="134" t="s">
        <v>3062</v>
      </c>
      <c r="AF124" s="135" t="s">
        <v>2975</v>
      </c>
      <c r="AG124" s="429">
        <f>COUNTIFS('전년비교BACK(전년8.1~동시점,생판재)'!$H$4:$H$5000,종합!AF124,'전년비교BACK(전년8.1~동시점,생판재)'!$C$4:$C$5000,2025,'전년비교BACK(전년8.1~동시점,생판재)'!$D$4:$D$5000,종합!$AC$110)</f>
        <v>0</v>
      </c>
      <c r="AH124" s="430"/>
      <c r="AI124" s="430">
        <f>SUMIFS('전년비교BACK(전년8.1~동시점,생판재)'!$AG$4:$AG$5000,'전년비교BACK(전년8.1~동시점,생판재)'!$H$4:$H$5000,종합!AF124,'전년비교BACK(전년8.1~동시점,생판재)'!$C$4:$C$5000,2025,'전년비교BACK(전년8.1~동시점,생판재)'!$D$4:$D$5000,종합!$AC$110)</f>
        <v>0</v>
      </c>
      <c r="AJ124" s="429">
        <f>SUMIFS('주간판매-26FW(CO)'!$P$4:$P$5000,'주간판매-26FW(CO)'!$I$4:$I$5000,종합!$F124,'주간판매-26FW(CO)'!$V$4:$V$5000,"&gt;0",'주간판매-26FW(CO)'!$E$4:$E$5000,종합!$A124)</f>
        <v>0</v>
      </c>
      <c r="AK124" s="430">
        <f>COUNTIFS('주간판매-26FW(CO)'!$I$4:$I$5000,종합!$F124,'주간판매-26FW(CO)'!$V$4:$V$5000,"&gt;0",'주간판매-26FW(CO)'!$E$4:$E$5000,종합!$A124)</f>
        <v>0</v>
      </c>
      <c r="AL124" s="431">
        <f>SUMIFS('전년비교BACK(전년8.1~동시점,생판재)'!$AP$4:$AP$5000,'전년비교BACK(전년8.1~동시점,생판재)'!$H$4:$H$5000,종합!AF124,'전년비교BACK(전년8.1~동시점,생판재)'!$C$4:$C$5000,2025,'전년비교BACK(전년8.1~동시점,생판재)'!$D$4:$D$5000,종합!$AC$110)</f>
        <v>0</v>
      </c>
      <c r="AM124" s="436" t="str">
        <f t="shared" si="377"/>
        <v/>
      </c>
      <c r="AN124" s="432">
        <f>SUMIFS('전년비교BACK(전년8.1~동시점,생판재)'!$AI$4:$AI$5000,'전년비교BACK(전년8.1~동시점,생판재)'!$H$4:$H$5000,종합!AF124,'전년비교BACK(전년8.1~동시점,생판재)'!$C$4:$C$5000,2025,'전년비교BACK(전년8.1~동시점,생판재)'!$D$4:$D$5000,종합!$AC$110)</f>
        <v>0</v>
      </c>
      <c r="AO124" s="432">
        <f>SUMIFS('전년비교BACK(전년8.1~동시점,생판재)'!$AR$4:$AR$5000,'전년비교BACK(전년8.1~동시점,생판재)'!$H$4:$H$5000,종합!AF124,'전년비교BACK(전년8.1~동시점,생판재)'!$C$4:$C$5000,2025,'전년비교BACK(전년8.1~동시점,생판재)'!$D$4:$D$5000,종합!$AC$110)</f>
        <v>0</v>
      </c>
      <c r="AP124" s="436">
        <f t="shared" si="405"/>
        <v>0</v>
      </c>
      <c r="AQ124" s="432">
        <f>SUMIFS('전년비교BACK(전년8.1~동시점,생판재)'!$AQ$4:$AQ$5000,'전년비교BACK(전년8.1~동시점,생판재)'!$H$4:$H$5000,종합!AF124,'전년비교BACK(전년8.1~동시점,생판재)'!$C$4:$C$5000,2025,'전년비교BACK(전년8.1~동시점,생판재)'!$D$4:$D$5000,종합!$AC$110)</f>
        <v>0</v>
      </c>
      <c r="AR124" s="437">
        <f t="shared" si="406"/>
        <v>0</v>
      </c>
      <c r="AS124" s="438" t="str">
        <f t="shared" si="380"/>
        <v/>
      </c>
      <c r="AT124" s="433">
        <f>SUMIFS('전년비교BACK(전년8.1~동시점,생판재)'!$BG$4:$BG$5000,'전년비교BACK(전년8.1~동시점,생판재)'!$H$4:$H$5000,종합!AF124,'전년비교BACK(전년8.1~동시점,생판재)'!$C$4:$C$5000,2025,'전년비교BACK(전년8.1~동시점,생판재)'!$D$4:$D$5000,종합!$AC$110)</f>
        <v>0</v>
      </c>
      <c r="AU124" s="437" t="str">
        <f t="shared" si="381"/>
        <v/>
      </c>
      <c r="AV124" s="434">
        <f>SUMIFS('전년비교BACK(전년8.1~동시점,생판재)'!$BH$4:$BH$5000,'전년비교BACK(전년8.1~동시점,생판재)'!$H$4:$H$5000,종합!AF124,'전년비교BACK(전년8.1~동시점,생판재)'!$C$4:$C$5000,2025,'전년비교BACK(전년8.1~동시점,생판재)'!$D$4:$D$5000,종합!$AC$110)</f>
        <v>0</v>
      </c>
      <c r="AW124" s="434">
        <f>SUMIFS('전년비교BACK(전년8.1~동시점,생판재)'!$BI$4:$BI$5000,'전년비교BACK(전년8.1~동시점,생판재)'!$H$4:$H$5000,종합!AF124,'전년비교BACK(전년8.1~동시점,생판재)'!$C$4:$C$5000,2025,'전년비교BACK(전년8.1~동시점,생판재)'!$D$4:$D$5000,종합!$AC$110)</f>
        <v>0</v>
      </c>
      <c r="AX124" s="434">
        <f>SUMIFS('전년비교BACK(전년8.1~동시점,생판재)'!$BJ$4:$BJ$5000,'전년비교BACK(전년8.1~동시점,생판재)'!$H$4:$H$5000,종합!AF124,'전년비교BACK(전년8.1~동시점,생판재)'!$C$4:$C$5000,2025,'전년비교BACK(전년8.1~동시점,생판재)'!$D$4:$D$5000,종합!$AC$110)</f>
        <v>0</v>
      </c>
      <c r="AY124" s="437" t="str">
        <f t="shared" si="382"/>
        <v/>
      </c>
      <c r="AZ124" s="433">
        <f>SUMIFS('전년비교BACK(전년8.1~동시점,생판재)'!$BC$4:$BC$5000,'전년비교BACK(전년8.1~동시점,생판재)'!$H$4:$H$5000,종합!AF124,'전년비교BACK(전년8.1~동시점,생판재)'!$C$4:$C$5000,2025,'전년비교BACK(전년8.1~동시점,생판재)'!$D$4:$D$5000,종합!$AC$110)</f>
        <v>0</v>
      </c>
      <c r="BA124" s="435">
        <f>SUMIFS('전년비교BACK(전년8.1~동시점,생판재)'!$BE$4:$BE$5000,'전년비교BACK(전년8.1~동시점,생판재)'!$H$4:$H$5000,종합!AF124,'전년비교BACK(전년8.1~동시점,생판재)'!$C$4:$C$5000,2025,'전년비교BACK(전년8.1~동시점,생판재)'!$D$4:$D$5000,종합!$AC$110)</f>
        <v>0</v>
      </c>
      <c r="BB124" s="16"/>
      <c r="BC124" s="16"/>
    </row>
    <row r="125" spans="1:55" x14ac:dyDescent="0.3">
      <c r="A125" s="7" t="s">
        <v>3007</v>
      </c>
      <c r="B125" s="18"/>
      <c r="C125" s="443"/>
      <c r="D125" s="137" t="s">
        <v>3059</v>
      </c>
      <c r="E125" s="138" t="s">
        <v>3063</v>
      </c>
      <c r="F125" s="139" t="s">
        <v>2976</v>
      </c>
      <c r="G125" s="429">
        <f>SUMIFS('주간판매-26FW(CO)'!$P$4:$P$5000,'주간판매-26FW(CO)'!$I$4:$I$5000,종합!$F125,'주간판매-26FW(CO)'!$E$4:$E$5000,종합!$C$110)</f>
        <v>13</v>
      </c>
      <c r="H125" s="430">
        <f>COUNTIFS('주간판매-26FW(CO)'!$I$4:$I$5000,종합!$F125,'주간판매-26FW(CO)'!$E$4:$E$5000,종합!$A125)</f>
        <v>31</v>
      </c>
      <c r="I125" s="430">
        <f>SUMIFS('주간판매-26FW(CO)'!$R$4:$R$5000,'주간판매-26FW(CO)'!$I$4:$I$5000,종합!$F125,'주간판매-26FW(CO)'!$E$4:$E$5000,종합!$A125)</f>
        <v>6709</v>
      </c>
      <c r="J125" s="429">
        <f>SUMIFS('주간판매-26FW(CO)'!$P$4:$P$5000,'주간판매-26FW(CO)'!$I$4:$I$5000,종합!$F125,'주간판매-26FW(CO)'!$V$4:$V$5000,"&gt;0",'주간판매-26FW(CO)'!$E$4:$E$5000,종합!$A125)</f>
        <v>0</v>
      </c>
      <c r="K125" s="430">
        <f>COUNTIFS('주간판매-26FW(CO)'!$I$4:$I$5000,종합!$F125,'주간판매-26FW(CO)'!$V$4:$V$5000,"&gt;0",'주간판매-26FW(CO)'!$E$4:$E$5000,종합!$A125)</f>
        <v>0</v>
      </c>
      <c r="L125" s="431">
        <f>SUMIFS('주간판매-26FW(CO)'!$V$4:$V$5000,'주간판매-26FW(CO)'!$I$4:$I$5000,종합!$F125,'주간판매-26FW(CO)'!$E$4:$E$5000,종합!$A125)</f>
        <v>0</v>
      </c>
      <c r="M125" s="436">
        <f t="shared" si="385"/>
        <v>0</v>
      </c>
      <c r="N125" s="432">
        <f>SUMIFS('생판재-26FW(ST)'!$AI$4:$AI$5000,'생판재-26FW(ST)'!$H$4:$H$5000,종합!$F125,'생판재-26FW(ST)'!$D$4:$D$5000,종합!$A125)</f>
        <v>0</v>
      </c>
      <c r="O125" s="432">
        <f>SUMIFS('생판재-26FW(ST)'!$AR$4:$AR$5000,'생판재-26FW(ST)'!$H$4:$H$5000,종합!$F125,'생판재-26FW(ST)'!$D$4:$D$5000,종합!$A125)</f>
        <v>0</v>
      </c>
      <c r="P125" s="436">
        <f t="shared" si="403"/>
        <v>0</v>
      </c>
      <c r="Q125" s="432">
        <f>SUMIFS('생판재-26FW(ST)'!$AQ$4:$AQ$5000,'생판재-26FW(ST)'!$H$4:$H$5000,종합!$F125,'생판재-26FW(ST)'!$D$4:$D$5000,종합!$A125)</f>
        <v>0</v>
      </c>
      <c r="R125" s="437">
        <f t="shared" si="404"/>
        <v>0</v>
      </c>
      <c r="S125" s="438" t="str">
        <f t="shared" si="388"/>
        <v/>
      </c>
      <c r="T125" s="433">
        <f>SUMIFS('생판재-26FW(ST)'!$BG$4:$BG$5000,'생판재-26FW(ST)'!$H$4:$H$5000,종합!$F125,'생판재-26FW(ST)'!$D$4:$D$5000,종합!$A125)</f>
        <v>0</v>
      </c>
      <c r="U125" s="437" t="str">
        <f t="shared" si="390"/>
        <v/>
      </c>
      <c r="V125" s="434">
        <f>SUMIFS('생판재-26FW(ST)'!$BH$4:$BH$5000,'생판재-26FW(ST)'!$H$4:$H$5000,종합!$F125,'생판재-26FW(ST)'!$D$4:$D$5000,종합!$A125)</f>
        <v>0</v>
      </c>
      <c r="W125" s="434">
        <f>SUMIFS('생판재-26FW(ST)'!$BI$4:$BI$5000,'생판재-26FW(ST)'!$H$4:$H$5000,종합!$F125,'생판재-26FW(ST)'!$D$4:$D$5000,종합!$A125)</f>
        <v>0</v>
      </c>
      <c r="X125" s="434">
        <f>SUMIFS('생판재-26FW(ST)'!$BJ$4:$BJ$5000,'생판재-26FW(ST)'!$H$4:$H$5000,종합!$F125,'생판재-26FW(ST)'!$D$4:$D$5000,종합!$A125)</f>
        <v>0</v>
      </c>
      <c r="Y125" s="437" t="str">
        <f t="shared" si="392"/>
        <v/>
      </c>
      <c r="Z125" s="433">
        <f>SUMIFS('생판재-26FW(ST)'!$BC$4:$BC$5000,'생판재-26FW(ST)'!$H$4:$H$5000,종합!$F125,'생판재-26FW(ST)'!$D$4:$D$5000,종합!$A125)</f>
        <v>0</v>
      </c>
      <c r="AA125" s="435">
        <f>SUMIFS('생판재-26FW(ST)'!$BE$4:$BE$5000,'생판재-26FW(ST)'!$H$4:$H$5000,종합!$F125,'생판재-26FW(ST)'!$D$4:$D$5000,종합!$A125)</f>
        <v>0</v>
      </c>
      <c r="AB125" s="16"/>
      <c r="AC125" s="443"/>
      <c r="AD125" s="137" t="s">
        <v>3059</v>
      </c>
      <c r="AE125" s="138" t="s">
        <v>3063</v>
      </c>
      <c r="AF125" s="139" t="s">
        <v>2976</v>
      </c>
      <c r="AG125" s="429">
        <f>COUNTIFS('전년비교BACK(전년8.1~동시점,생판재)'!$H$4:$H$5000,종합!AF125,'전년비교BACK(전년8.1~동시점,생판재)'!$C$4:$C$5000,2025,'전년비교BACK(전년8.1~동시점,생판재)'!$D$4:$D$5000,종합!$AC$110)</f>
        <v>22</v>
      </c>
      <c r="AH125" s="430"/>
      <c r="AI125" s="430">
        <f>SUMIFS('전년비교BACK(전년8.1~동시점,생판재)'!$AG$4:$AG$5000,'전년비교BACK(전년8.1~동시점,생판재)'!$H$4:$H$5000,종합!AF125,'전년비교BACK(전년8.1~동시점,생판재)'!$C$4:$C$5000,2025,'전년비교BACK(전년8.1~동시점,생판재)'!$D$4:$D$5000,종합!$AC$110)</f>
        <v>50839</v>
      </c>
      <c r="AJ125" s="429">
        <f>SUMIFS('주간판매-26FW(CO)'!$P$4:$P$5000,'주간판매-26FW(CO)'!$I$4:$I$5000,종합!$F125,'주간판매-26FW(CO)'!$V$4:$V$5000,"&gt;0",'주간판매-26FW(CO)'!$E$4:$E$5000,종합!$A125)</f>
        <v>0</v>
      </c>
      <c r="AK125" s="430">
        <f>COUNTIFS('주간판매-26FW(CO)'!$I$4:$I$5000,종합!$F125,'주간판매-26FW(CO)'!$V$4:$V$5000,"&gt;0",'주간판매-26FW(CO)'!$E$4:$E$5000,종합!$A125)</f>
        <v>0</v>
      </c>
      <c r="AL125" s="431">
        <f>SUMIFS('전년비교BACK(전년8.1~동시점,생판재)'!$AP$4:$AP$5000,'전년비교BACK(전년8.1~동시점,생판재)'!$H$4:$H$5000,종합!AF125,'전년비교BACK(전년8.1~동시점,생판재)'!$C$4:$C$5000,2025,'전년비교BACK(전년8.1~동시점,생판재)'!$D$4:$D$5000,종합!$AC$110)</f>
        <v>0</v>
      </c>
      <c r="AM125" s="436">
        <f t="shared" si="377"/>
        <v>0</v>
      </c>
      <c r="AN125" s="432">
        <f>SUMIFS('전년비교BACK(전년8.1~동시점,생판재)'!$AI$4:$AI$5000,'전년비교BACK(전년8.1~동시점,생판재)'!$H$4:$H$5000,종합!AF125,'전년비교BACK(전년8.1~동시점,생판재)'!$C$4:$C$5000,2025,'전년비교BACK(전년8.1~동시점,생판재)'!$D$4:$D$5000,종합!$AC$110)</f>
        <v>716149900</v>
      </c>
      <c r="AO125" s="432">
        <f>SUMIFS('전년비교BACK(전년8.1~동시점,생판재)'!$AR$4:$AR$5000,'전년비교BACK(전년8.1~동시점,생판재)'!$H$4:$H$5000,종합!AF125,'전년비교BACK(전년8.1~동시점,생판재)'!$C$4:$C$5000,2025,'전년비교BACK(전년8.1~동시점,생판재)'!$D$4:$D$5000,종합!$AC$110)</f>
        <v>0</v>
      </c>
      <c r="AP125" s="436">
        <f t="shared" si="405"/>
        <v>0</v>
      </c>
      <c r="AQ125" s="432">
        <f>SUMIFS('전년비교BACK(전년8.1~동시점,생판재)'!$AQ$4:$AQ$5000,'전년비교BACK(전년8.1~동시점,생판재)'!$H$4:$H$5000,종합!AF125,'전년비교BACK(전년8.1~동시점,생판재)'!$C$4:$C$5000,2025,'전년비교BACK(전년8.1~동시점,생판재)'!$D$4:$D$5000,종합!$AC$110)</f>
        <v>0</v>
      </c>
      <c r="AR125" s="437">
        <f t="shared" si="406"/>
        <v>0</v>
      </c>
      <c r="AS125" s="438" t="str">
        <f t="shared" si="380"/>
        <v/>
      </c>
      <c r="AT125" s="433">
        <f>SUMIFS('전년비교BACK(전년8.1~동시점,생판재)'!$BG$4:$BG$5000,'전년비교BACK(전년8.1~동시점,생판재)'!$H$4:$H$5000,종합!AF125,'전년비교BACK(전년8.1~동시점,생판재)'!$C$4:$C$5000,2025,'전년비교BACK(전년8.1~동시점,생판재)'!$D$4:$D$5000,종합!$AC$110)</f>
        <v>0</v>
      </c>
      <c r="AU125" s="437" t="str">
        <f t="shared" si="381"/>
        <v/>
      </c>
      <c r="AV125" s="434">
        <f>SUMIFS('전년비교BACK(전년8.1~동시점,생판재)'!$BH$4:$BH$5000,'전년비교BACK(전년8.1~동시점,생판재)'!$H$4:$H$5000,종합!AF125,'전년비교BACK(전년8.1~동시점,생판재)'!$C$4:$C$5000,2025,'전년비교BACK(전년8.1~동시점,생판재)'!$D$4:$D$5000,종합!$AC$110)</f>
        <v>0</v>
      </c>
      <c r="AW125" s="434">
        <f>SUMIFS('전년비교BACK(전년8.1~동시점,생판재)'!$BI$4:$BI$5000,'전년비교BACK(전년8.1~동시점,생판재)'!$H$4:$H$5000,종합!AF125,'전년비교BACK(전년8.1~동시점,생판재)'!$C$4:$C$5000,2025,'전년비교BACK(전년8.1~동시점,생판재)'!$D$4:$D$5000,종합!$AC$110)</f>
        <v>0</v>
      </c>
      <c r="AX125" s="434">
        <f>SUMIFS('전년비교BACK(전년8.1~동시점,생판재)'!$BJ$4:$BJ$5000,'전년비교BACK(전년8.1~동시점,생판재)'!$H$4:$H$5000,종합!AF125,'전년비교BACK(전년8.1~동시점,생판재)'!$C$4:$C$5000,2025,'전년비교BACK(전년8.1~동시점,생판재)'!$D$4:$D$5000,종합!$AC$110)</f>
        <v>0</v>
      </c>
      <c r="AY125" s="437" t="str">
        <f t="shared" si="382"/>
        <v/>
      </c>
      <c r="AZ125" s="433">
        <f>SUMIFS('전년비교BACK(전년8.1~동시점,생판재)'!$BC$4:$BC$5000,'전년비교BACK(전년8.1~동시점,생판재)'!$H$4:$H$5000,종합!AF125,'전년비교BACK(전년8.1~동시점,생판재)'!$C$4:$C$5000,2025,'전년비교BACK(전년8.1~동시점,생판재)'!$D$4:$D$5000,종합!$AC$110)</f>
        <v>0</v>
      </c>
      <c r="BA125" s="435">
        <f>SUMIFS('전년비교BACK(전년8.1~동시점,생판재)'!$BE$4:$BE$5000,'전년비교BACK(전년8.1~동시점,생판재)'!$H$4:$H$5000,종합!AF125,'전년비교BACK(전년8.1~동시점,생판재)'!$C$4:$C$5000,2025,'전년비교BACK(전년8.1~동시점,생판재)'!$D$4:$D$5000,종합!$AC$110)</f>
        <v>0</v>
      </c>
      <c r="BB125" s="16"/>
      <c r="BC125" s="16"/>
    </row>
    <row r="126" spans="1:55" x14ac:dyDescent="0.3">
      <c r="A126" s="7" t="s">
        <v>3007</v>
      </c>
      <c r="B126" s="18"/>
      <c r="C126" s="443"/>
      <c r="D126" s="137"/>
      <c r="E126" s="363" t="s">
        <v>3064</v>
      </c>
      <c r="F126" s="364"/>
      <c r="G126" s="157">
        <f>SUM(G122:G125)</f>
        <v>19</v>
      </c>
      <c r="H126" s="158">
        <f t="shared" ref="H126:I126" si="407">SUM(H122:H125)</f>
        <v>47</v>
      </c>
      <c r="I126" s="158">
        <f t="shared" si="407"/>
        <v>8716</v>
      </c>
      <c r="J126" s="157">
        <f>SUM(J122:J125)</f>
        <v>0</v>
      </c>
      <c r="K126" s="158">
        <f>SUM(K122:K125)</f>
        <v>0</v>
      </c>
      <c r="L126" s="159">
        <f t="shared" ref="L126" si="408">SUM(L122:L125)</f>
        <v>0</v>
      </c>
      <c r="M126" s="160">
        <f t="shared" si="385"/>
        <v>0</v>
      </c>
      <c r="N126" s="161">
        <f t="shared" ref="N126:O126" si="409">SUM(N122:N125)</f>
        <v>0</v>
      </c>
      <c r="O126" s="162">
        <f t="shared" si="409"/>
        <v>0</v>
      </c>
      <c r="P126" s="160">
        <f>O126/O$150</f>
        <v>0</v>
      </c>
      <c r="Q126" s="162">
        <f>SUM(Q122:Q125)</f>
        <v>0</v>
      </c>
      <c r="R126" s="160">
        <f>Q126/Q$150</f>
        <v>0</v>
      </c>
      <c r="S126" s="164" t="str">
        <f t="shared" si="388"/>
        <v/>
      </c>
      <c r="T126" s="158">
        <f>SUM(T122:T125)</f>
        <v>0</v>
      </c>
      <c r="U126" s="163" t="str">
        <f t="shared" si="390"/>
        <v/>
      </c>
      <c r="V126" s="165">
        <f t="shared" ref="V126:X126" si="410">SUM(V122:V125)</f>
        <v>0</v>
      </c>
      <c r="W126" s="165">
        <f t="shared" si="410"/>
        <v>0</v>
      </c>
      <c r="X126" s="165">
        <f t="shared" si="410"/>
        <v>0</v>
      </c>
      <c r="Y126" s="163" t="str">
        <f t="shared" si="392"/>
        <v/>
      </c>
      <c r="Z126" s="158">
        <f>SUM(Z122:Z125)</f>
        <v>0</v>
      </c>
      <c r="AA126" s="166">
        <f>SUM(AA122:AA125)</f>
        <v>0</v>
      </c>
      <c r="AB126" s="16"/>
      <c r="AC126" s="443"/>
      <c r="AD126" s="137"/>
      <c r="AE126" s="363" t="s">
        <v>3064</v>
      </c>
      <c r="AF126" s="364"/>
      <c r="AG126" s="157">
        <f>SUM(AG122:AG125)</f>
        <v>38</v>
      </c>
      <c r="AH126" s="158">
        <f t="shared" ref="AH126:AI126" si="411">SUM(AH122:AH125)</f>
        <v>0</v>
      </c>
      <c r="AI126" s="158">
        <f t="shared" si="411"/>
        <v>83764</v>
      </c>
      <c r="AJ126" s="157">
        <f>SUM(AJ122:AJ125)</f>
        <v>0</v>
      </c>
      <c r="AK126" s="158">
        <f>SUM(AK122:AK125)</f>
        <v>0</v>
      </c>
      <c r="AL126" s="159">
        <f t="shared" ref="AL126" si="412">SUM(AL122:AL125)</f>
        <v>0</v>
      </c>
      <c r="AM126" s="160">
        <f t="shared" si="377"/>
        <v>0</v>
      </c>
      <c r="AN126" s="161">
        <f t="shared" ref="AN126:AO126" si="413">SUM(AN122:AN125)</f>
        <v>1364595900</v>
      </c>
      <c r="AO126" s="162">
        <f t="shared" si="413"/>
        <v>0</v>
      </c>
      <c r="AP126" s="160" t="e">
        <f t="shared" ref="AP126" si="414">AO126/AO$150</f>
        <v>#DIV/0!</v>
      </c>
      <c r="AQ126" s="162">
        <f>SUM(AQ122:AQ125)</f>
        <v>0</v>
      </c>
      <c r="AR126" s="160" t="e">
        <f t="shared" ref="AR126" si="415">AQ126/AQ$150</f>
        <v>#DIV/0!</v>
      </c>
      <c r="AS126" s="164" t="str">
        <f t="shared" si="380"/>
        <v/>
      </c>
      <c r="AT126" s="158">
        <f>SUM(AT122:AT125)</f>
        <v>0</v>
      </c>
      <c r="AU126" s="163" t="str">
        <f t="shared" si="381"/>
        <v/>
      </c>
      <c r="AV126" s="165">
        <f t="shared" ref="AV126:AX126" si="416">SUM(AV122:AV125)</f>
        <v>0</v>
      </c>
      <c r="AW126" s="165">
        <f t="shared" si="416"/>
        <v>0</v>
      </c>
      <c r="AX126" s="165">
        <f t="shared" si="416"/>
        <v>0</v>
      </c>
      <c r="AY126" s="163" t="str">
        <f t="shared" si="382"/>
        <v/>
      </c>
      <c r="AZ126" s="158">
        <f>SUM(AZ122:AZ125)</f>
        <v>0</v>
      </c>
      <c r="BA126" s="166">
        <f>SUM(BA122:BA125)</f>
        <v>0</v>
      </c>
      <c r="BB126" s="16"/>
      <c r="BC126" s="16"/>
    </row>
    <row r="127" spans="1:55" x14ac:dyDescent="0.3">
      <c r="A127" s="7" t="s">
        <v>3007</v>
      </c>
      <c r="B127" s="18"/>
      <c r="C127" s="443"/>
      <c r="D127" s="137"/>
      <c r="E127" s="138" t="s">
        <v>114</v>
      </c>
      <c r="F127" s="139" t="s">
        <v>3065</v>
      </c>
      <c r="G127" s="429">
        <f>SUMIFS('주간판매-26FW(CO)'!$P$4:$P$5000,'주간판매-26FW(CO)'!$I$4:$I$5000,종합!$F127,'주간판매-26FW(CO)'!$E$4:$E$5000,종합!$C$110)</f>
        <v>0</v>
      </c>
      <c r="H127" s="430">
        <f>COUNTIFS('주간판매-26FW(CO)'!$I$4:$I$5000,종합!$F127,'주간판매-26FW(CO)'!$E$4:$E$5000,종합!$A127)</f>
        <v>0</v>
      </c>
      <c r="I127" s="430">
        <f>SUMIFS('주간판매-26FW(CO)'!$R$4:$R$5000,'주간판매-26FW(CO)'!$I$4:$I$5000,종합!$F127,'주간판매-26FW(CO)'!$E$4:$E$5000,종합!$A127)</f>
        <v>0</v>
      </c>
      <c r="J127" s="429">
        <f>SUMIFS('주간판매-26FW(CO)'!$P$4:$P$5000,'주간판매-26FW(CO)'!$I$4:$I$5000,종합!$F127,'주간판매-26FW(CO)'!$V$4:$V$5000,"&gt;0",'주간판매-26FW(CO)'!$E$4:$E$5000,종합!$A127)</f>
        <v>0</v>
      </c>
      <c r="K127" s="430">
        <f>COUNTIFS('주간판매-26FW(CO)'!$I$4:$I$5000,종합!$F127,'주간판매-26FW(CO)'!$V$4:$V$5000,"&gt;0",'주간판매-26FW(CO)'!$E$4:$E$5000,종합!$A127)</f>
        <v>0</v>
      </c>
      <c r="L127" s="431">
        <f>SUMIFS('주간판매-26FW(CO)'!$V$4:$V$5000,'주간판매-26FW(CO)'!$I$4:$I$5000,종합!$F127,'주간판매-26FW(CO)'!$E$4:$E$5000,종합!$A127)</f>
        <v>0</v>
      </c>
      <c r="M127" s="436" t="str">
        <f t="shared" si="385"/>
        <v/>
      </c>
      <c r="N127" s="432">
        <f>SUMIFS('생판재-26FW(ST)'!$AI$4:$AI$5000,'생판재-26FW(ST)'!$H$4:$H$5000,종합!$F127,'생판재-26FW(ST)'!$D$4:$D$5000,종합!$A127)</f>
        <v>0</v>
      </c>
      <c r="O127" s="432">
        <f>SUMIFS('생판재-26FW(ST)'!$AR$4:$AR$5000,'생판재-26FW(ST)'!$H$4:$H$5000,종합!$F127,'생판재-26FW(ST)'!$D$4:$D$5000,종합!$A127)</f>
        <v>0</v>
      </c>
      <c r="P127" s="436">
        <f t="shared" ref="P127:P131" si="417">O127/O$109</f>
        <v>0</v>
      </c>
      <c r="Q127" s="432">
        <f>SUMIFS('생판재-26FW(ST)'!$AQ$4:$AQ$5000,'생판재-26FW(ST)'!$H$4:$H$5000,종합!$F127,'생판재-26FW(ST)'!$D$4:$D$5000,종합!$A127)</f>
        <v>0</v>
      </c>
      <c r="R127" s="437">
        <f t="shared" ref="R127:R131" si="418">Q127/Q$109</f>
        <v>0</v>
      </c>
      <c r="S127" s="438" t="str">
        <f t="shared" si="388"/>
        <v/>
      </c>
      <c r="T127" s="433">
        <f>SUMIFS('생판재-26FW(ST)'!$BG$4:$BG$5000,'생판재-26FW(ST)'!$H$4:$H$5000,종합!$F127,'생판재-26FW(ST)'!$D$4:$D$5000,종합!$A127)</f>
        <v>0</v>
      </c>
      <c r="U127" s="437" t="str">
        <f t="shared" si="390"/>
        <v/>
      </c>
      <c r="V127" s="434">
        <f>SUMIFS('생판재-26FW(ST)'!$BH$4:$BH$5000,'생판재-26FW(ST)'!$H$4:$H$5000,종합!$F127,'생판재-26FW(ST)'!$D$4:$D$5000,종합!$A127)</f>
        <v>0</v>
      </c>
      <c r="W127" s="434">
        <f>SUMIFS('생판재-26FW(ST)'!$BI$4:$BI$5000,'생판재-26FW(ST)'!$H$4:$H$5000,종합!$F127,'생판재-26FW(ST)'!$D$4:$D$5000,종합!$A127)</f>
        <v>0</v>
      </c>
      <c r="X127" s="434">
        <f>SUMIFS('생판재-26FW(ST)'!$BJ$4:$BJ$5000,'생판재-26FW(ST)'!$H$4:$H$5000,종합!$F127,'생판재-26FW(ST)'!$D$4:$D$5000,종합!$A127)</f>
        <v>0</v>
      </c>
      <c r="Y127" s="437" t="str">
        <f t="shared" si="392"/>
        <v/>
      </c>
      <c r="Z127" s="433">
        <f>SUMIFS('생판재-26FW(ST)'!$BC$4:$BC$5000,'생판재-26FW(ST)'!$H$4:$H$5000,종합!$F127,'생판재-26FW(ST)'!$D$4:$D$5000,종합!$A127)</f>
        <v>0</v>
      </c>
      <c r="AA127" s="435">
        <f>SUMIFS('생판재-26FW(ST)'!$BE$4:$BE$5000,'생판재-26FW(ST)'!$H$4:$H$5000,종합!$F127,'생판재-26FW(ST)'!$D$4:$D$5000,종합!$A127)</f>
        <v>0</v>
      </c>
      <c r="AB127" s="16"/>
      <c r="AC127" s="443"/>
      <c r="AD127" s="137"/>
      <c r="AE127" s="138" t="s">
        <v>114</v>
      </c>
      <c r="AF127" s="139" t="s">
        <v>3065</v>
      </c>
      <c r="AG127" s="429">
        <f>COUNTIFS('전년비교BACK(전년8.1~동시점,생판재)'!$H$4:$H$5000,종합!AF127,'전년비교BACK(전년8.1~동시점,생판재)'!$C$4:$C$5000,2025,'전년비교BACK(전년8.1~동시점,생판재)'!$D$4:$D$5000,종합!$AC$110)</f>
        <v>0</v>
      </c>
      <c r="AH127" s="430"/>
      <c r="AI127" s="430">
        <f>SUMIFS('전년비교BACK(전년8.1~동시점,생판재)'!$AG$4:$AG$5000,'전년비교BACK(전년8.1~동시점,생판재)'!$H$4:$H$5000,종합!AF127,'전년비교BACK(전년8.1~동시점,생판재)'!$C$4:$C$5000,2025,'전년비교BACK(전년8.1~동시점,생판재)'!$D$4:$D$5000,종합!$AC$110)</f>
        <v>0</v>
      </c>
      <c r="AJ127" s="429">
        <f>SUMIFS('주간판매-26FW(CO)'!$P$4:$P$5000,'주간판매-26FW(CO)'!$I$4:$I$5000,종합!$F127,'주간판매-26FW(CO)'!$V$4:$V$5000,"&gt;0",'주간판매-26FW(CO)'!$E$4:$E$5000,종합!$A127)</f>
        <v>0</v>
      </c>
      <c r="AK127" s="430">
        <f>COUNTIFS('주간판매-26FW(CO)'!$I$4:$I$5000,종합!$F127,'주간판매-26FW(CO)'!$V$4:$V$5000,"&gt;0",'주간판매-26FW(CO)'!$E$4:$E$5000,종합!$A127)</f>
        <v>0</v>
      </c>
      <c r="AL127" s="431">
        <f>SUMIFS('전년비교BACK(전년8.1~동시점,생판재)'!$AP$4:$AP$5000,'전년비교BACK(전년8.1~동시점,생판재)'!$H$4:$H$5000,종합!AF127,'전년비교BACK(전년8.1~동시점,생판재)'!$C$4:$C$5000,2025,'전년비교BACK(전년8.1~동시점,생판재)'!$D$4:$D$5000,종합!$AC$110)</f>
        <v>0</v>
      </c>
      <c r="AM127" s="436" t="str">
        <f t="shared" si="377"/>
        <v/>
      </c>
      <c r="AN127" s="432">
        <f>SUMIFS('전년비교BACK(전년8.1~동시점,생판재)'!$AI$4:$AI$5000,'전년비교BACK(전년8.1~동시점,생판재)'!$H$4:$H$5000,종합!AF127,'전년비교BACK(전년8.1~동시점,생판재)'!$C$4:$C$5000,2025,'전년비교BACK(전년8.1~동시점,생판재)'!$D$4:$D$5000,종합!$AC$110)</f>
        <v>0</v>
      </c>
      <c r="AO127" s="432">
        <f>SUMIFS('전년비교BACK(전년8.1~동시점,생판재)'!$AR$4:$AR$5000,'전년비교BACK(전년8.1~동시점,생판재)'!$H$4:$H$5000,종합!AF127,'전년비교BACK(전년8.1~동시점,생판재)'!$C$4:$C$5000,2025,'전년비교BACK(전년8.1~동시점,생판재)'!$D$4:$D$5000,종합!$AC$110)</f>
        <v>0</v>
      </c>
      <c r="AP127" s="436">
        <f t="shared" ref="AP127:AP131" si="419">AO127/AO$109</f>
        <v>0</v>
      </c>
      <c r="AQ127" s="432">
        <f>SUMIFS('전년비교BACK(전년8.1~동시점,생판재)'!$AQ$4:$AQ$5000,'전년비교BACK(전년8.1~동시점,생판재)'!$H$4:$H$5000,종합!AF127,'전년비교BACK(전년8.1~동시점,생판재)'!$C$4:$C$5000,2025,'전년비교BACK(전년8.1~동시점,생판재)'!$D$4:$D$5000,종합!$AC$110)</f>
        <v>0</v>
      </c>
      <c r="AR127" s="437">
        <f t="shared" ref="AR127:AR131" si="420">AQ127/AQ$109</f>
        <v>0</v>
      </c>
      <c r="AS127" s="438" t="str">
        <f t="shared" si="380"/>
        <v/>
      </c>
      <c r="AT127" s="433">
        <f>SUMIFS('전년비교BACK(전년8.1~동시점,생판재)'!$BG$4:$BG$5000,'전년비교BACK(전년8.1~동시점,생판재)'!$H$4:$H$5000,종합!AF127,'전년비교BACK(전년8.1~동시점,생판재)'!$C$4:$C$5000,2025,'전년비교BACK(전년8.1~동시점,생판재)'!$D$4:$D$5000,종합!$AC$110)</f>
        <v>0</v>
      </c>
      <c r="AU127" s="437" t="str">
        <f t="shared" si="381"/>
        <v/>
      </c>
      <c r="AV127" s="434">
        <f>SUMIFS('전년비교BACK(전년8.1~동시점,생판재)'!$BH$4:$BH$5000,'전년비교BACK(전년8.1~동시점,생판재)'!$H$4:$H$5000,종합!AF127,'전년비교BACK(전년8.1~동시점,생판재)'!$C$4:$C$5000,2025,'전년비교BACK(전년8.1~동시점,생판재)'!$D$4:$D$5000,종합!$AC$110)</f>
        <v>0</v>
      </c>
      <c r="AW127" s="434">
        <f>SUMIFS('전년비교BACK(전년8.1~동시점,생판재)'!$BI$4:$BI$5000,'전년비교BACK(전년8.1~동시점,생판재)'!$H$4:$H$5000,종합!AF127,'전년비교BACK(전년8.1~동시점,생판재)'!$C$4:$C$5000,2025,'전년비교BACK(전년8.1~동시점,생판재)'!$D$4:$D$5000,종합!$AC$110)</f>
        <v>0</v>
      </c>
      <c r="AX127" s="434">
        <f>SUMIFS('전년비교BACK(전년8.1~동시점,생판재)'!$BJ$4:$BJ$5000,'전년비교BACK(전년8.1~동시점,생판재)'!$H$4:$H$5000,종합!AF127,'전년비교BACK(전년8.1~동시점,생판재)'!$C$4:$C$5000,2025,'전년비교BACK(전년8.1~동시점,생판재)'!$D$4:$D$5000,종합!$AC$110)</f>
        <v>0</v>
      </c>
      <c r="AY127" s="437" t="str">
        <f t="shared" si="382"/>
        <v/>
      </c>
      <c r="AZ127" s="433">
        <f>SUMIFS('전년비교BACK(전년8.1~동시점,생판재)'!$BC$4:$BC$5000,'전년비교BACK(전년8.1~동시점,생판재)'!$H$4:$H$5000,종합!AF127,'전년비교BACK(전년8.1~동시점,생판재)'!$C$4:$C$5000,2025,'전년비교BACK(전년8.1~동시점,생판재)'!$D$4:$D$5000,종합!$AC$110)</f>
        <v>0</v>
      </c>
      <c r="BA127" s="435">
        <f>SUMIFS('전년비교BACK(전년8.1~동시점,생판재)'!$BE$4:$BE$5000,'전년비교BACK(전년8.1~동시점,생판재)'!$H$4:$H$5000,종합!AF127,'전년비교BACK(전년8.1~동시점,생판재)'!$C$4:$C$5000,2025,'전년비교BACK(전년8.1~동시점,생판재)'!$D$4:$D$5000,종합!$AC$110)</f>
        <v>0</v>
      </c>
      <c r="BB127" s="16"/>
      <c r="BC127" s="16"/>
    </row>
    <row r="128" spans="1:55" x14ac:dyDescent="0.3">
      <c r="A128" s="7" t="s">
        <v>3007</v>
      </c>
      <c r="B128" s="18"/>
      <c r="C128" s="443"/>
      <c r="D128" s="137"/>
      <c r="E128" s="138" t="s">
        <v>3066</v>
      </c>
      <c r="F128" s="139" t="s">
        <v>2969</v>
      </c>
      <c r="G128" s="429">
        <f>SUMIFS('주간판매-26FW(CO)'!$P$4:$P$5000,'주간판매-26FW(CO)'!$I$4:$I$5000,종합!$F128,'주간판매-26FW(CO)'!$E$4:$E$5000,종합!$C$110)</f>
        <v>1</v>
      </c>
      <c r="H128" s="430">
        <f>COUNTIFS('주간판매-26FW(CO)'!$I$4:$I$5000,종합!$F128,'주간판매-26FW(CO)'!$E$4:$E$5000,종합!$A128)</f>
        <v>1</v>
      </c>
      <c r="I128" s="430">
        <f>SUMIFS('주간판매-26FW(CO)'!$R$4:$R$5000,'주간판매-26FW(CO)'!$I$4:$I$5000,종합!$F128,'주간판매-26FW(CO)'!$E$4:$E$5000,종합!$A128)</f>
        <v>600</v>
      </c>
      <c r="J128" s="429">
        <f>SUMIFS('주간판매-26FW(CO)'!$P$4:$P$5000,'주간판매-26FW(CO)'!$I$4:$I$5000,종합!$F128,'주간판매-26FW(CO)'!$V$4:$V$5000,"&gt;0",'주간판매-26FW(CO)'!$E$4:$E$5000,종합!$A128)</f>
        <v>0</v>
      </c>
      <c r="K128" s="430">
        <f>COUNTIFS('주간판매-26FW(CO)'!$I$4:$I$5000,종합!$F128,'주간판매-26FW(CO)'!$V$4:$V$5000,"&gt;0",'주간판매-26FW(CO)'!$E$4:$E$5000,종합!$A128)</f>
        <v>0</v>
      </c>
      <c r="L128" s="431">
        <f>SUMIFS('주간판매-26FW(CO)'!$V$4:$V$5000,'주간판매-26FW(CO)'!$I$4:$I$5000,종합!$F128,'주간판매-26FW(CO)'!$E$4:$E$5000,종합!$A128)</f>
        <v>0</v>
      </c>
      <c r="M128" s="436">
        <f t="shared" si="385"/>
        <v>0</v>
      </c>
      <c r="N128" s="432">
        <f>SUMIFS('생판재-26FW(ST)'!$AI$4:$AI$5000,'생판재-26FW(ST)'!$H$4:$H$5000,종합!$F128,'생판재-26FW(ST)'!$D$4:$D$5000,종합!$A128)</f>
        <v>0</v>
      </c>
      <c r="O128" s="432">
        <f>SUMIFS('생판재-26FW(ST)'!$AR$4:$AR$5000,'생판재-26FW(ST)'!$H$4:$H$5000,종합!$F128,'생판재-26FW(ST)'!$D$4:$D$5000,종합!$A128)</f>
        <v>0</v>
      </c>
      <c r="P128" s="436">
        <f t="shared" si="417"/>
        <v>0</v>
      </c>
      <c r="Q128" s="432">
        <f>SUMIFS('생판재-26FW(ST)'!$AQ$4:$AQ$5000,'생판재-26FW(ST)'!$H$4:$H$5000,종합!$F128,'생판재-26FW(ST)'!$D$4:$D$5000,종합!$A128)</f>
        <v>0</v>
      </c>
      <c r="R128" s="437">
        <f t="shared" si="418"/>
        <v>0</v>
      </c>
      <c r="S128" s="438" t="str">
        <f t="shared" si="388"/>
        <v/>
      </c>
      <c r="T128" s="433">
        <f>SUMIFS('생판재-26FW(ST)'!$BG$4:$BG$5000,'생판재-26FW(ST)'!$H$4:$H$5000,종합!$F128,'생판재-26FW(ST)'!$D$4:$D$5000,종합!$A128)</f>
        <v>0</v>
      </c>
      <c r="U128" s="437" t="str">
        <f t="shared" si="390"/>
        <v/>
      </c>
      <c r="V128" s="434">
        <f>SUMIFS('생판재-26FW(ST)'!$BH$4:$BH$5000,'생판재-26FW(ST)'!$H$4:$H$5000,종합!$F128,'생판재-26FW(ST)'!$D$4:$D$5000,종합!$A128)</f>
        <v>0</v>
      </c>
      <c r="W128" s="434">
        <f>SUMIFS('생판재-26FW(ST)'!$BI$4:$BI$5000,'생판재-26FW(ST)'!$H$4:$H$5000,종합!$F128,'생판재-26FW(ST)'!$D$4:$D$5000,종합!$A128)</f>
        <v>0</v>
      </c>
      <c r="X128" s="434">
        <f>SUMIFS('생판재-26FW(ST)'!$BJ$4:$BJ$5000,'생판재-26FW(ST)'!$H$4:$H$5000,종합!$F128,'생판재-26FW(ST)'!$D$4:$D$5000,종합!$A128)</f>
        <v>0</v>
      </c>
      <c r="Y128" s="437" t="str">
        <f t="shared" si="392"/>
        <v/>
      </c>
      <c r="Z128" s="433">
        <f>SUMIFS('생판재-26FW(ST)'!$BC$4:$BC$5000,'생판재-26FW(ST)'!$H$4:$H$5000,종합!$F128,'생판재-26FW(ST)'!$D$4:$D$5000,종합!$A128)</f>
        <v>0</v>
      </c>
      <c r="AA128" s="435">
        <f>SUMIFS('생판재-26FW(ST)'!$BE$4:$BE$5000,'생판재-26FW(ST)'!$H$4:$H$5000,종합!$F128,'생판재-26FW(ST)'!$D$4:$D$5000,종합!$A128)</f>
        <v>0</v>
      </c>
      <c r="AB128" s="16"/>
      <c r="AC128" s="443"/>
      <c r="AD128" s="137"/>
      <c r="AE128" s="138" t="s">
        <v>3066</v>
      </c>
      <c r="AF128" s="139" t="s">
        <v>2969</v>
      </c>
      <c r="AG128" s="429">
        <f>COUNTIFS('전년비교BACK(전년8.1~동시점,생판재)'!$H$4:$H$5000,종합!AF128,'전년비교BACK(전년8.1~동시점,생판재)'!$C$4:$C$5000,2025,'전년비교BACK(전년8.1~동시점,생판재)'!$D$4:$D$5000,종합!$AC$110)</f>
        <v>5</v>
      </c>
      <c r="AH128" s="430"/>
      <c r="AI128" s="430">
        <f>SUMIFS('전년비교BACK(전년8.1~동시점,생판재)'!$AG$4:$AG$5000,'전년비교BACK(전년8.1~동시점,생판재)'!$H$4:$H$5000,종합!AF128,'전년비교BACK(전년8.1~동시점,생판재)'!$C$4:$C$5000,2025,'전년비교BACK(전년8.1~동시점,생판재)'!$D$4:$D$5000,종합!$AC$110)</f>
        <v>6690</v>
      </c>
      <c r="AJ128" s="429">
        <f>SUMIFS('주간판매-26FW(CO)'!$P$4:$P$5000,'주간판매-26FW(CO)'!$I$4:$I$5000,종합!$F128,'주간판매-26FW(CO)'!$V$4:$V$5000,"&gt;0",'주간판매-26FW(CO)'!$E$4:$E$5000,종합!$A128)</f>
        <v>0</v>
      </c>
      <c r="AK128" s="430">
        <f>COUNTIFS('주간판매-26FW(CO)'!$I$4:$I$5000,종합!$F128,'주간판매-26FW(CO)'!$V$4:$V$5000,"&gt;0",'주간판매-26FW(CO)'!$E$4:$E$5000,종합!$A128)</f>
        <v>0</v>
      </c>
      <c r="AL128" s="431">
        <f>SUMIFS('전년비교BACK(전년8.1~동시점,생판재)'!$AP$4:$AP$5000,'전년비교BACK(전년8.1~동시점,생판재)'!$H$4:$H$5000,종합!AF128,'전년비교BACK(전년8.1~동시점,생판재)'!$C$4:$C$5000,2025,'전년비교BACK(전년8.1~동시점,생판재)'!$D$4:$D$5000,종합!$AC$110)</f>
        <v>0</v>
      </c>
      <c r="AM128" s="436">
        <f t="shared" si="377"/>
        <v>0</v>
      </c>
      <c r="AN128" s="432">
        <f>SUMIFS('전년비교BACK(전년8.1~동시점,생판재)'!$AI$4:$AI$5000,'전년비교BACK(전년8.1~동시점,생판재)'!$H$4:$H$5000,종합!AF128,'전년비교BACK(전년8.1~동시점,생판재)'!$C$4:$C$5000,2025,'전년비교BACK(전년8.1~동시점,생판재)'!$D$4:$D$5000,종합!$AC$110)</f>
        <v>145207500</v>
      </c>
      <c r="AO128" s="432">
        <f>SUMIFS('전년비교BACK(전년8.1~동시점,생판재)'!$AR$4:$AR$5000,'전년비교BACK(전년8.1~동시점,생판재)'!$H$4:$H$5000,종합!AF128,'전년비교BACK(전년8.1~동시점,생판재)'!$C$4:$C$5000,2025,'전년비교BACK(전년8.1~동시점,생판재)'!$D$4:$D$5000,종합!$AC$110)</f>
        <v>0</v>
      </c>
      <c r="AP128" s="436">
        <f t="shared" si="419"/>
        <v>0</v>
      </c>
      <c r="AQ128" s="432">
        <f>SUMIFS('전년비교BACK(전년8.1~동시점,생판재)'!$AQ$4:$AQ$5000,'전년비교BACK(전년8.1~동시점,생판재)'!$H$4:$H$5000,종합!AF128,'전년비교BACK(전년8.1~동시점,생판재)'!$C$4:$C$5000,2025,'전년비교BACK(전년8.1~동시점,생판재)'!$D$4:$D$5000,종합!$AC$110)</f>
        <v>0</v>
      </c>
      <c r="AR128" s="437">
        <f t="shared" si="420"/>
        <v>0</v>
      </c>
      <c r="AS128" s="438" t="str">
        <f t="shared" si="380"/>
        <v/>
      </c>
      <c r="AT128" s="433">
        <f>SUMIFS('전년비교BACK(전년8.1~동시점,생판재)'!$BG$4:$BG$5000,'전년비교BACK(전년8.1~동시점,생판재)'!$H$4:$H$5000,종합!AF128,'전년비교BACK(전년8.1~동시점,생판재)'!$C$4:$C$5000,2025,'전년비교BACK(전년8.1~동시점,생판재)'!$D$4:$D$5000,종합!$AC$110)</f>
        <v>0</v>
      </c>
      <c r="AU128" s="437" t="str">
        <f t="shared" si="381"/>
        <v/>
      </c>
      <c r="AV128" s="434">
        <f>SUMIFS('전년비교BACK(전년8.1~동시점,생판재)'!$BH$4:$BH$5000,'전년비교BACK(전년8.1~동시점,생판재)'!$H$4:$H$5000,종합!AF128,'전년비교BACK(전년8.1~동시점,생판재)'!$C$4:$C$5000,2025,'전년비교BACK(전년8.1~동시점,생판재)'!$D$4:$D$5000,종합!$AC$110)</f>
        <v>0</v>
      </c>
      <c r="AW128" s="434">
        <f>SUMIFS('전년비교BACK(전년8.1~동시점,생판재)'!$BI$4:$BI$5000,'전년비교BACK(전년8.1~동시점,생판재)'!$H$4:$H$5000,종합!AF128,'전년비교BACK(전년8.1~동시점,생판재)'!$C$4:$C$5000,2025,'전년비교BACK(전년8.1~동시점,생판재)'!$D$4:$D$5000,종합!$AC$110)</f>
        <v>0</v>
      </c>
      <c r="AX128" s="434">
        <f>SUMIFS('전년비교BACK(전년8.1~동시점,생판재)'!$BJ$4:$BJ$5000,'전년비교BACK(전년8.1~동시점,생판재)'!$H$4:$H$5000,종합!AF128,'전년비교BACK(전년8.1~동시점,생판재)'!$C$4:$C$5000,2025,'전년비교BACK(전년8.1~동시점,생판재)'!$D$4:$D$5000,종합!$AC$110)</f>
        <v>0</v>
      </c>
      <c r="AY128" s="437" t="str">
        <f t="shared" si="382"/>
        <v/>
      </c>
      <c r="AZ128" s="433">
        <f>SUMIFS('전년비교BACK(전년8.1~동시점,생판재)'!$BC$4:$BC$5000,'전년비교BACK(전년8.1~동시점,생판재)'!$H$4:$H$5000,종합!AF128,'전년비교BACK(전년8.1~동시점,생판재)'!$C$4:$C$5000,2025,'전년비교BACK(전년8.1~동시점,생판재)'!$D$4:$D$5000,종합!$AC$110)</f>
        <v>0</v>
      </c>
      <c r="BA128" s="435">
        <f>SUMIFS('전년비교BACK(전년8.1~동시점,생판재)'!$BE$4:$BE$5000,'전년비교BACK(전년8.1~동시점,생판재)'!$H$4:$H$5000,종합!AF128,'전년비교BACK(전년8.1~동시점,생판재)'!$C$4:$C$5000,2025,'전년비교BACK(전년8.1~동시점,생판재)'!$D$4:$D$5000,종합!$AC$110)</f>
        <v>0</v>
      </c>
      <c r="BB128" s="16"/>
      <c r="BC128" s="16"/>
    </row>
    <row r="129" spans="1:55" x14ac:dyDescent="0.3">
      <c r="A129" s="7" t="s">
        <v>3007</v>
      </c>
      <c r="B129" s="18"/>
      <c r="C129" s="443"/>
      <c r="D129" s="137"/>
      <c r="E129" s="138" t="s">
        <v>3067</v>
      </c>
      <c r="F129" s="139" t="s">
        <v>2967</v>
      </c>
      <c r="G129" s="429">
        <f>SUMIFS('주간판매-26FW(CO)'!$P$4:$P$5000,'주간판매-26FW(CO)'!$I$4:$I$5000,종합!$F129,'주간판매-26FW(CO)'!$E$4:$E$5000,종합!$C$110)</f>
        <v>2</v>
      </c>
      <c r="H129" s="430">
        <f>COUNTIFS('주간판매-26FW(CO)'!$I$4:$I$5000,종합!$F129,'주간판매-26FW(CO)'!$E$4:$E$5000,종합!$A129)</f>
        <v>4</v>
      </c>
      <c r="I129" s="430">
        <f>SUMIFS('주간판매-26FW(CO)'!$R$4:$R$5000,'주간판매-26FW(CO)'!$I$4:$I$5000,종합!$F129,'주간판매-26FW(CO)'!$E$4:$E$5000,종합!$A129)</f>
        <v>800</v>
      </c>
      <c r="J129" s="429">
        <f>SUMIFS('주간판매-26FW(CO)'!$P$4:$P$5000,'주간판매-26FW(CO)'!$I$4:$I$5000,종합!$F129,'주간판매-26FW(CO)'!$V$4:$V$5000,"&gt;0",'주간판매-26FW(CO)'!$E$4:$E$5000,종합!$A129)</f>
        <v>0</v>
      </c>
      <c r="K129" s="430">
        <f>COUNTIFS('주간판매-26FW(CO)'!$I$4:$I$5000,종합!$F129,'주간판매-26FW(CO)'!$V$4:$V$5000,"&gt;0",'주간판매-26FW(CO)'!$E$4:$E$5000,종합!$A129)</f>
        <v>0</v>
      </c>
      <c r="L129" s="431">
        <f>SUMIFS('주간판매-26FW(CO)'!$V$4:$V$5000,'주간판매-26FW(CO)'!$I$4:$I$5000,종합!$F129,'주간판매-26FW(CO)'!$E$4:$E$5000,종합!$A129)</f>
        <v>0</v>
      </c>
      <c r="M129" s="436">
        <f t="shared" si="385"/>
        <v>0</v>
      </c>
      <c r="N129" s="432">
        <f>SUMIFS('생판재-26FW(ST)'!$AI$4:$AI$5000,'생판재-26FW(ST)'!$H$4:$H$5000,종합!$F129,'생판재-26FW(ST)'!$D$4:$D$5000,종합!$A129)</f>
        <v>0</v>
      </c>
      <c r="O129" s="432">
        <f>SUMIFS('생판재-26FW(ST)'!$AR$4:$AR$5000,'생판재-26FW(ST)'!$H$4:$H$5000,종합!$F129,'생판재-26FW(ST)'!$D$4:$D$5000,종합!$A129)</f>
        <v>0</v>
      </c>
      <c r="P129" s="436">
        <f t="shared" si="417"/>
        <v>0</v>
      </c>
      <c r="Q129" s="432">
        <f>SUMIFS('생판재-26FW(ST)'!$AQ$4:$AQ$5000,'생판재-26FW(ST)'!$H$4:$H$5000,종합!$F129,'생판재-26FW(ST)'!$D$4:$D$5000,종합!$A129)</f>
        <v>0</v>
      </c>
      <c r="R129" s="437">
        <f t="shared" si="418"/>
        <v>0</v>
      </c>
      <c r="S129" s="438" t="str">
        <f t="shared" si="388"/>
        <v/>
      </c>
      <c r="T129" s="433">
        <f>SUMIFS('생판재-26FW(ST)'!$BG$4:$BG$5000,'생판재-26FW(ST)'!$H$4:$H$5000,종합!$F129,'생판재-26FW(ST)'!$D$4:$D$5000,종합!$A129)</f>
        <v>0</v>
      </c>
      <c r="U129" s="437" t="str">
        <f t="shared" si="390"/>
        <v/>
      </c>
      <c r="V129" s="434">
        <f>SUMIFS('생판재-26FW(ST)'!$BH$4:$BH$5000,'생판재-26FW(ST)'!$H$4:$H$5000,종합!$F129,'생판재-26FW(ST)'!$D$4:$D$5000,종합!$A129)</f>
        <v>0</v>
      </c>
      <c r="W129" s="434">
        <f>SUMIFS('생판재-26FW(ST)'!$BI$4:$BI$5000,'생판재-26FW(ST)'!$H$4:$H$5000,종합!$F129,'생판재-26FW(ST)'!$D$4:$D$5000,종합!$A129)</f>
        <v>0</v>
      </c>
      <c r="X129" s="434">
        <f>SUMIFS('생판재-26FW(ST)'!$BJ$4:$BJ$5000,'생판재-26FW(ST)'!$H$4:$H$5000,종합!$F129,'생판재-26FW(ST)'!$D$4:$D$5000,종합!$A129)</f>
        <v>0</v>
      </c>
      <c r="Y129" s="437" t="str">
        <f t="shared" si="392"/>
        <v/>
      </c>
      <c r="Z129" s="433">
        <f>SUMIFS('생판재-26FW(ST)'!$BC$4:$BC$5000,'생판재-26FW(ST)'!$H$4:$H$5000,종합!$F129,'생판재-26FW(ST)'!$D$4:$D$5000,종합!$A129)</f>
        <v>0</v>
      </c>
      <c r="AA129" s="435">
        <f>SUMIFS('생판재-26FW(ST)'!$BE$4:$BE$5000,'생판재-26FW(ST)'!$H$4:$H$5000,종합!$F129,'생판재-26FW(ST)'!$D$4:$D$5000,종합!$A129)</f>
        <v>0</v>
      </c>
      <c r="AB129" s="16"/>
      <c r="AC129" s="443"/>
      <c r="AD129" s="137"/>
      <c r="AE129" s="138" t="s">
        <v>3067</v>
      </c>
      <c r="AF129" s="139" t="s">
        <v>2967</v>
      </c>
      <c r="AG129" s="429">
        <f>COUNTIFS('전년비교BACK(전년8.1~동시점,생판재)'!$H$4:$H$5000,종합!AF129,'전년비교BACK(전년8.1~동시점,생판재)'!$C$4:$C$5000,2025,'전년비교BACK(전년8.1~동시점,생판재)'!$D$4:$D$5000,종합!$AC$110)</f>
        <v>3</v>
      </c>
      <c r="AH129" s="430"/>
      <c r="AI129" s="430">
        <f>SUMIFS('전년비교BACK(전년8.1~동시점,생판재)'!$AG$4:$AG$5000,'전년비교BACK(전년8.1~동시점,생판재)'!$H$4:$H$5000,종합!AF129,'전년비교BACK(전년8.1~동시점,생판재)'!$C$4:$C$5000,2025,'전년비교BACK(전년8.1~동시점,생판재)'!$D$4:$D$5000,종합!$AC$110)</f>
        <v>2350</v>
      </c>
      <c r="AJ129" s="429">
        <f>SUMIFS('주간판매-26FW(CO)'!$P$4:$P$5000,'주간판매-26FW(CO)'!$I$4:$I$5000,종합!$F129,'주간판매-26FW(CO)'!$V$4:$V$5000,"&gt;0",'주간판매-26FW(CO)'!$E$4:$E$5000,종합!$A129)</f>
        <v>0</v>
      </c>
      <c r="AK129" s="430">
        <f>COUNTIFS('주간판매-26FW(CO)'!$I$4:$I$5000,종합!$F129,'주간판매-26FW(CO)'!$V$4:$V$5000,"&gt;0",'주간판매-26FW(CO)'!$E$4:$E$5000,종합!$A129)</f>
        <v>0</v>
      </c>
      <c r="AL129" s="431">
        <f>SUMIFS('전년비교BACK(전년8.1~동시점,생판재)'!$AP$4:$AP$5000,'전년비교BACK(전년8.1~동시점,생판재)'!$H$4:$H$5000,종합!AF129,'전년비교BACK(전년8.1~동시점,생판재)'!$C$4:$C$5000,2025,'전년비교BACK(전년8.1~동시점,생판재)'!$D$4:$D$5000,종합!$AC$110)</f>
        <v>0</v>
      </c>
      <c r="AM129" s="436">
        <f t="shared" si="377"/>
        <v>0</v>
      </c>
      <c r="AN129" s="432">
        <f>SUMIFS('전년비교BACK(전년8.1~동시점,생판재)'!$AI$4:$AI$5000,'전년비교BACK(전년8.1~동시점,생판재)'!$H$4:$H$5000,종합!AF129,'전년비교BACK(전년8.1~동시점,생판재)'!$C$4:$C$5000,2025,'전년비교BACK(전년8.1~동시점,생판재)'!$D$4:$D$5000,종합!$AC$110)</f>
        <v>36729000</v>
      </c>
      <c r="AO129" s="432">
        <f>SUMIFS('전년비교BACK(전년8.1~동시점,생판재)'!$AR$4:$AR$5000,'전년비교BACK(전년8.1~동시점,생판재)'!$H$4:$H$5000,종합!AF129,'전년비교BACK(전년8.1~동시점,생판재)'!$C$4:$C$5000,2025,'전년비교BACK(전년8.1~동시점,생판재)'!$D$4:$D$5000,종합!$AC$110)</f>
        <v>0</v>
      </c>
      <c r="AP129" s="436">
        <f t="shared" si="419"/>
        <v>0</v>
      </c>
      <c r="AQ129" s="432">
        <f>SUMIFS('전년비교BACK(전년8.1~동시점,생판재)'!$AQ$4:$AQ$5000,'전년비교BACK(전년8.1~동시점,생판재)'!$H$4:$H$5000,종합!AF129,'전년비교BACK(전년8.1~동시점,생판재)'!$C$4:$C$5000,2025,'전년비교BACK(전년8.1~동시점,생판재)'!$D$4:$D$5000,종합!$AC$110)</f>
        <v>0</v>
      </c>
      <c r="AR129" s="437">
        <f t="shared" si="420"/>
        <v>0</v>
      </c>
      <c r="AS129" s="438" t="str">
        <f t="shared" si="380"/>
        <v/>
      </c>
      <c r="AT129" s="433">
        <f>SUMIFS('전년비교BACK(전년8.1~동시점,생판재)'!$BG$4:$BG$5000,'전년비교BACK(전년8.1~동시점,생판재)'!$H$4:$H$5000,종합!AF129,'전년비교BACK(전년8.1~동시점,생판재)'!$C$4:$C$5000,2025,'전년비교BACK(전년8.1~동시점,생판재)'!$D$4:$D$5000,종합!$AC$110)</f>
        <v>0</v>
      </c>
      <c r="AU129" s="437" t="str">
        <f t="shared" si="381"/>
        <v/>
      </c>
      <c r="AV129" s="434">
        <f>SUMIFS('전년비교BACK(전년8.1~동시점,생판재)'!$BH$4:$BH$5000,'전년비교BACK(전년8.1~동시점,생판재)'!$H$4:$H$5000,종합!AF129,'전년비교BACK(전년8.1~동시점,생판재)'!$C$4:$C$5000,2025,'전년비교BACK(전년8.1~동시점,생판재)'!$D$4:$D$5000,종합!$AC$110)</f>
        <v>0</v>
      </c>
      <c r="AW129" s="434">
        <f>SUMIFS('전년비교BACK(전년8.1~동시점,생판재)'!$BI$4:$BI$5000,'전년비교BACK(전년8.1~동시점,생판재)'!$H$4:$H$5000,종합!AF129,'전년비교BACK(전년8.1~동시점,생판재)'!$C$4:$C$5000,2025,'전년비교BACK(전년8.1~동시점,생판재)'!$D$4:$D$5000,종합!$AC$110)</f>
        <v>0</v>
      </c>
      <c r="AX129" s="434">
        <f>SUMIFS('전년비교BACK(전년8.1~동시점,생판재)'!$BJ$4:$BJ$5000,'전년비교BACK(전년8.1~동시점,생판재)'!$H$4:$H$5000,종합!AF129,'전년비교BACK(전년8.1~동시점,생판재)'!$C$4:$C$5000,2025,'전년비교BACK(전년8.1~동시점,생판재)'!$D$4:$D$5000,종합!$AC$110)</f>
        <v>0</v>
      </c>
      <c r="AY129" s="437" t="str">
        <f t="shared" si="382"/>
        <v/>
      </c>
      <c r="AZ129" s="433">
        <f>SUMIFS('전년비교BACK(전년8.1~동시점,생판재)'!$BC$4:$BC$5000,'전년비교BACK(전년8.1~동시점,생판재)'!$H$4:$H$5000,종합!AF129,'전년비교BACK(전년8.1~동시점,생판재)'!$C$4:$C$5000,2025,'전년비교BACK(전년8.1~동시점,생판재)'!$D$4:$D$5000,종합!$AC$110)</f>
        <v>0</v>
      </c>
      <c r="BA129" s="435">
        <f>SUMIFS('전년비교BACK(전년8.1~동시점,생판재)'!$BE$4:$BE$5000,'전년비교BACK(전년8.1~동시점,생판재)'!$H$4:$H$5000,종합!AF129,'전년비교BACK(전년8.1~동시점,생판재)'!$C$4:$C$5000,2025,'전년비교BACK(전년8.1~동시점,생판재)'!$D$4:$D$5000,종합!$AC$110)</f>
        <v>0</v>
      </c>
      <c r="BB129" s="16"/>
      <c r="BC129" s="16"/>
    </row>
    <row r="130" spans="1:55" x14ac:dyDescent="0.3">
      <c r="A130" s="7" t="s">
        <v>3007</v>
      </c>
      <c r="B130" s="18"/>
      <c r="C130" s="443"/>
      <c r="D130" s="137" t="s">
        <v>3059</v>
      </c>
      <c r="E130" s="138" t="s">
        <v>3068</v>
      </c>
      <c r="F130" s="139" t="s">
        <v>2964</v>
      </c>
      <c r="G130" s="429">
        <f>SUMIFS('주간판매-26FW(CO)'!$P$4:$P$5000,'주간판매-26FW(CO)'!$I$4:$I$5000,종합!$F130,'주간판매-26FW(CO)'!$E$4:$E$5000,종합!$C$110)</f>
        <v>0</v>
      </c>
      <c r="H130" s="430">
        <f>COUNTIFS('주간판매-26FW(CO)'!$I$4:$I$5000,종합!$F130,'주간판매-26FW(CO)'!$E$4:$E$5000,종합!$A130)</f>
        <v>0</v>
      </c>
      <c r="I130" s="430">
        <f>SUMIFS('주간판매-26FW(CO)'!$R$4:$R$5000,'주간판매-26FW(CO)'!$I$4:$I$5000,종합!$F130,'주간판매-26FW(CO)'!$E$4:$E$5000,종합!$A130)</f>
        <v>0</v>
      </c>
      <c r="J130" s="429">
        <f>SUMIFS('주간판매-26FW(CO)'!$P$4:$P$5000,'주간판매-26FW(CO)'!$I$4:$I$5000,종합!$F130,'주간판매-26FW(CO)'!$V$4:$V$5000,"&gt;0",'주간판매-26FW(CO)'!$E$4:$E$5000,종합!$A130)</f>
        <v>0</v>
      </c>
      <c r="K130" s="430">
        <f>COUNTIFS('주간판매-26FW(CO)'!$I$4:$I$5000,종합!$F130,'주간판매-26FW(CO)'!$V$4:$V$5000,"&gt;0",'주간판매-26FW(CO)'!$E$4:$E$5000,종합!$A130)</f>
        <v>0</v>
      </c>
      <c r="L130" s="431">
        <f>SUMIFS('주간판매-26FW(CO)'!$V$4:$V$5000,'주간판매-26FW(CO)'!$I$4:$I$5000,종합!$F130,'주간판매-26FW(CO)'!$E$4:$E$5000,종합!$A130)</f>
        <v>0</v>
      </c>
      <c r="M130" s="436" t="str">
        <f t="shared" si="385"/>
        <v/>
      </c>
      <c r="N130" s="432">
        <f>SUMIFS('생판재-26FW(ST)'!$AI$4:$AI$5000,'생판재-26FW(ST)'!$H$4:$H$5000,종합!$F130,'생판재-26FW(ST)'!$D$4:$D$5000,종합!$A130)</f>
        <v>0</v>
      </c>
      <c r="O130" s="432">
        <f>SUMIFS('생판재-26FW(ST)'!$AR$4:$AR$5000,'생판재-26FW(ST)'!$H$4:$H$5000,종합!$F130,'생판재-26FW(ST)'!$D$4:$D$5000,종합!$A130)</f>
        <v>0</v>
      </c>
      <c r="P130" s="436">
        <f t="shared" si="417"/>
        <v>0</v>
      </c>
      <c r="Q130" s="432">
        <f>SUMIFS('생판재-26FW(ST)'!$AQ$4:$AQ$5000,'생판재-26FW(ST)'!$H$4:$H$5000,종합!$F130,'생판재-26FW(ST)'!$D$4:$D$5000,종합!$A130)</f>
        <v>0</v>
      </c>
      <c r="R130" s="437">
        <f t="shared" si="418"/>
        <v>0</v>
      </c>
      <c r="S130" s="438" t="str">
        <f t="shared" si="388"/>
        <v/>
      </c>
      <c r="T130" s="433">
        <f>SUMIFS('생판재-26FW(ST)'!$BG$4:$BG$5000,'생판재-26FW(ST)'!$H$4:$H$5000,종합!$F130,'생판재-26FW(ST)'!$D$4:$D$5000,종합!$A130)</f>
        <v>0</v>
      </c>
      <c r="U130" s="437" t="str">
        <f t="shared" si="390"/>
        <v/>
      </c>
      <c r="V130" s="434">
        <f>SUMIFS('생판재-26FW(ST)'!$BH$4:$BH$5000,'생판재-26FW(ST)'!$H$4:$H$5000,종합!$F130,'생판재-26FW(ST)'!$D$4:$D$5000,종합!$A130)</f>
        <v>0</v>
      </c>
      <c r="W130" s="434">
        <f>SUMIFS('생판재-26FW(ST)'!$BI$4:$BI$5000,'생판재-26FW(ST)'!$H$4:$H$5000,종합!$F130,'생판재-26FW(ST)'!$D$4:$D$5000,종합!$A130)</f>
        <v>0</v>
      </c>
      <c r="X130" s="434">
        <f>SUMIFS('생판재-26FW(ST)'!$BJ$4:$BJ$5000,'생판재-26FW(ST)'!$H$4:$H$5000,종합!$F130,'생판재-26FW(ST)'!$D$4:$D$5000,종합!$A130)</f>
        <v>0</v>
      </c>
      <c r="Y130" s="437" t="str">
        <f t="shared" si="392"/>
        <v/>
      </c>
      <c r="Z130" s="433">
        <f>SUMIFS('생판재-26FW(ST)'!$BC$4:$BC$5000,'생판재-26FW(ST)'!$H$4:$H$5000,종합!$F130,'생판재-26FW(ST)'!$D$4:$D$5000,종합!$A130)</f>
        <v>0</v>
      </c>
      <c r="AA130" s="435">
        <f>SUMIFS('생판재-26FW(ST)'!$BE$4:$BE$5000,'생판재-26FW(ST)'!$H$4:$H$5000,종합!$F130,'생판재-26FW(ST)'!$D$4:$D$5000,종합!$A130)</f>
        <v>0</v>
      </c>
      <c r="AB130" s="16"/>
      <c r="AC130" s="443"/>
      <c r="AD130" s="137" t="s">
        <v>3059</v>
      </c>
      <c r="AE130" s="138" t="s">
        <v>3068</v>
      </c>
      <c r="AF130" s="139" t="s">
        <v>2964</v>
      </c>
      <c r="AG130" s="429">
        <f>COUNTIFS('전년비교BACK(전년8.1~동시점,생판재)'!$H$4:$H$5000,종합!AF130,'전년비교BACK(전년8.1~동시점,생판재)'!$C$4:$C$5000,2025,'전년비교BACK(전년8.1~동시점,생판재)'!$D$4:$D$5000,종합!$AC$110)</f>
        <v>4</v>
      </c>
      <c r="AH130" s="430"/>
      <c r="AI130" s="430">
        <f>SUMIFS('전년비교BACK(전년8.1~동시점,생판재)'!$AG$4:$AG$5000,'전년비교BACK(전년8.1~동시점,생판재)'!$H$4:$H$5000,종합!AF130,'전년비교BACK(전년8.1~동시점,생판재)'!$C$4:$C$5000,2025,'전년비교BACK(전년8.1~동시점,생판재)'!$D$4:$D$5000,종합!$AC$110)</f>
        <v>5050</v>
      </c>
      <c r="AJ130" s="429">
        <f>SUMIFS('주간판매-26FW(CO)'!$P$4:$P$5000,'주간판매-26FW(CO)'!$I$4:$I$5000,종합!$F130,'주간판매-26FW(CO)'!$V$4:$V$5000,"&gt;0",'주간판매-26FW(CO)'!$E$4:$E$5000,종합!$A130)</f>
        <v>0</v>
      </c>
      <c r="AK130" s="430">
        <f>COUNTIFS('주간판매-26FW(CO)'!$I$4:$I$5000,종합!$F130,'주간판매-26FW(CO)'!$V$4:$V$5000,"&gt;0",'주간판매-26FW(CO)'!$E$4:$E$5000,종합!$A130)</f>
        <v>0</v>
      </c>
      <c r="AL130" s="431">
        <f>SUMIFS('전년비교BACK(전년8.1~동시점,생판재)'!$AP$4:$AP$5000,'전년비교BACK(전년8.1~동시점,생판재)'!$H$4:$H$5000,종합!AF130,'전년비교BACK(전년8.1~동시점,생판재)'!$C$4:$C$5000,2025,'전년비교BACK(전년8.1~동시점,생판재)'!$D$4:$D$5000,종합!$AC$110)</f>
        <v>0</v>
      </c>
      <c r="AM130" s="436">
        <f t="shared" si="377"/>
        <v>0</v>
      </c>
      <c r="AN130" s="432">
        <f>SUMIFS('전년비교BACK(전년8.1~동시점,생판재)'!$AI$4:$AI$5000,'전년비교BACK(전년8.1~동시점,생판재)'!$H$4:$H$5000,종합!AF130,'전년비교BACK(전년8.1~동시점,생판재)'!$C$4:$C$5000,2025,'전년비교BACK(전년8.1~동시점,생판재)'!$D$4:$D$5000,종합!$AC$110)</f>
        <v>95837000</v>
      </c>
      <c r="AO130" s="432">
        <f>SUMIFS('전년비교BACK(전년8.1~동시점,생판재)'!$AR$4:$AR$5000,'전년비교BACK(전년8.1~동시점,생판재)'!$H$4:$H$5000,종합!AF130,'전년비교BACK(전년8.1~동시점,생판재)'!$C$4:$C$5000,2025,'전년비교BACK(전년8.1~동시점,생판재)'!$D$4:$D$5000,종합!$AC$110)</f>
        <v>0</v>
      </c>
      <c r="AP130" s="436">
        <f t="shared" si="419"/>
        <v>0</v>
      </c>
      <c r="AQ130" s="432">
        <f>SUMIFS('전년비교BACK(전년8.1~동시점,생판재)'!$AQ$4:$AQ$5000,'전년비교BACK(전년8.1~동시점,생판재)'!$H$4:$H$5000,종합!AF130,'전년비교BACK(전년8.1~동시점,생판재)'!$C$4:$C$5000,2025,'전년비교BACK(전년8.1~동시점,생판재)'!$D$4:$D$5000,종합!$AC$110)</f>
        <v>0</v>
      </c>
      <c r="AR130" s="437">
        <f t="shared" si="420"/>
        <v>0</v>
      </c>
      <c r="AS130" s="438" t="str">
        <f t="shared" si="380"/>
        <v/>
      </c>
      <c r="AT130" s="433">
        <f>SUMIFS('전년비교BACK(전년8.1~동시점,생판재)'!$BG$4:$BG$5000,'전년비교BACK(전년8.1~동시점,생판재)'!$H$4:$H$5000,종합!AF130,'전년비교BACK(전년8.1~동시점,생판재)'!$C$4:$C$5000,2025,'전년비교BACK(전년8.1~동시점,생판재)'!$D$4:$D$5000,종합!$AC$110)</f>
        <v>0</v>
      </c>
      <c r="AU130" s="437" t="str">
        <f t="shared" si="381"/>
        <v/>
      </c>
      <c r="AV130" s="434">
        <f>SUMIFS('전년비교BACK(전년8.1~동시점,생판재)'!$BH$4:$BH$5000,'전년비교BACK(전년8.1~동시점,생판재)'!$H$4:$H$5000,종합!AF130,'전년비교BACK(전년8.1~동시점,생판재)'!$C$4:$C$5000,2025,'전년비교BACK(전년8.1~동시점,생판재)'!$D$4:$D$5000,종합!$AC$110)</f>
        <v>0</v>
      </c>
      <c r="AW130" s="434">
        <f>SUMIFS('전년비교BACK(전년8.1~동시점,생판재)'!$BI$4:$BI$5000,'전년비교BACK(전년8.1~동시점,생판재)'!$H$4:$H$5000,종합!AF130,'전년비교BACK(전년8.1~동시점,생판재)'!$C$4:$C$5000,2025,'전년비교BACK(전년8.1~동시점,생판재)'!$D$4:$D$5000,종합!$AC$110)</f>
        <v>0</v>
      </c>
      <c r="AX130" s="434">
        <f>SUMIFS('전년비교BACK(전년8.1~동시점,생판재)'!$BJ$4:$BJ$5000,'전년비교BACK(전년8.1~동시점,생판재)'!$H$4:$H$5000,종합!AF130,'전년비교BACK(전년8.1~동시점,생판재)'!$C$4:$C$5000,2025,'전년비교BACK(전년8.1~동시점,생판재)'!$D$4:$D$5000,종합!$AC$110)</f>
        <v>0</v>
      </c>
      <c r="AY130" s="437" t="str">
        <f t="shared" si="382"/>
        <v/>
      </c>
      <c r="AZ130" s="433">
        <f>SUMIFS('전년비교BACK(전년8.1~동시점,생판재)'!$BC$4:$BC$5000,'전년비교BACK(전년8.1~동시점,생판재)'!$H$4:$H$5000,종합!AF130,'전년비교BACK(전년8.1~동시점,생판재)'!$C$4:$C$5000,2025,'전년비교BACK(전년8.1~동시점,생판재)'!$D$4:$D$5000,종합!$AC$110)</f>
        <v>0</v>
      </c>
      <c r="BA130" s="435">
        <f>SUMIFS('전년비교BACK(전년8.1~동시점,생판재)'!$BE$4:$BE$5000,'전년비교BACK(전년8.1~동시점,생판재)'!$H$4:$H$5000,종합!AF130,'전년비교BACK(전년8.1~동시점,생판재)'!$C$4:$C$5000,2025,'전년비교BACK(전년8.1~동시점,생판재)'!$D$4:$D$5000,종합!$AC$110)</f>
        <v>0</v>
      </c>
      <c r="BB130" s="16"/>
      <c r="BC130" s="16"/>
    </row>
    <row r="131" spans="1:55" x14ac:dyDescent="0.3">
      <c r="A131" s="7" t="s">
        <v>3007</v>
      </c>
      <c r="B131" s="18"/>
      <c r="C131" s="443"/>
      <c r="D131" s="137" t="s">
        <v>3059</v>
      </c>
      <c r="E131" s="138" t="s">
        <v>3069</v>
      </c>
      <c r="F131" s="139" t="s">
        <v>2965</v>
      </c>
      <c r="G131" s="429">
        <f>SUMIFS('주간판매-26FW(CO)'!$P$4:$P$5000,'주간판매-26FW(CO)'!$I$4:$I$5000,종합!$F131,'주간판매-26FW(CO)'!$E$4:$E$5000,종합!$C$110)</f>
        <v>0</v>
      </c>
      <c r="H131" s="430">
        <f>COUNTIFS('주간판매-26FW(CO)'!$I$4:$I$5000,종합!$F131,'주간판매-26FW(CO)'!$E$4:$E$5000,종합!$A131)</f>
        <v>0</v>
      </c>
      <c r="I131" s="430">
        <f>SUMIFS('주간판매-26FW(CO)'!$R$4:$R$5000,'주간판매-26FW(CO)'!$I$4:$I$5000,종합!$F131,'주간판매-26FW(CO)'!$E$4:$E$5000,종합!$A131)</f>
        <v>0</v>
      </c>
      <c r="J131" s="429">
        <f>SUMIFS('주간판매-26FW(CO)'!$P$4:$P$5000,'주간판매-26FW(CO)'!$I$4:$I$5000,종합!$F131,'주간판매-26FW(CO)'!$V$4:$V$5000,"&gt;0",'주간판매-26FW(CO)'!$E$4:$E$5000,종합!$A131)</f>
        <v>0</v>
      </c>
      <c r="K131" s="430">
        <f>COUNTIFS('주간판매-26FW(CO)'!$I$4:$I$5000,종합!$F131,'주간판매-26FW(CO)'!$V$4:$V$5000,"&gt;0",'주간판매-26FW(CO)'!$E$4:$E$5000,종합!$A131)</f>
        <v>0</v>
      </c>
      <c r="L131" s="431">
        <f>SUMIFS('주간판매-26FW(CO)'!$V$4:$V$5000,'주간판매-26FW(CO)'!$I$4:$I$5000,종합!$F131,'주간판매-26FW(CO)'!$E$4:$E$5000,종합!$A131)</f>
        <v>0</v>
      </c>
      <c r="M131" s="436" t="str">
        <f t="shared" si="385"/>
        <v/>
      </c>
      <c r="N131" s="432">
        <f>SUMIFS('생판재-26FW(ST)'!$AI$4:$AI$5000,'생판재-26FW(ST)'!$H$4:$H$5000,종합!$F131,'생판재-26FW(ST)'!$D$4:$D$5000,종합!$A131)</f>
        <v>0</v>
      </c>
      <c r="O131" s="432">
        <f>SUMIFS('생판재-26FW(ST)'!$AR$4:$AR$5000,'생판재-26FW(ST)'!$H$4:$H$5000,종합!$F131,'생판재-26FW(ST)'!$D$4:$D$5000,종합!$A131)</f>
        <v>0</v>
      </c>
      <c r="P131" s="436">
        <f t="shared" si="417"/>
        <v>0</v>
      </c>
      <c r="Q131" s="432">
        <f>SUMIFS('생판재-26FW(ST)'!$AQ$4:$AQ$5000,'생판재-26FW(ST)'!$H$4:$H$5000,종합!$F131,'생판재-26FW(ST)'!$D$4:$D$5000,종합!$A131)</f>
        <v>0</v>
      </c>
      <c r="R131" s="437">
        <f t="shared" si="418"/>
        <v>0</v>
      </c>
      <c r="S131" s="438" t="str">
        <f t="shared" si="388"/>
        <v/>
      </c>
      <c r="T131" s="433">
        <f>SUMIFS('생판재-26FW(ST)'!$BG$4:$BG$5000,'생판재-26FW(ST)'!$H$4:$H$5000,종합!$F131,'생판재-26FW(ST)'!$D$4:$D$5000,종합!$A131)</f>
        <v>0</v>
      </c>
      <c r="U131" s="437" t="str">
        <f t="shared" si="390"/>
        <v/>
      </c>
      <c r="V131" s="434">
        <f>SUMIFS('생판재-26FW(ST)'!$BH$4:$BH$5000,'생판재-26FW(ST)'!$H$4:$H$5000,종합!$F131,'생판재-26FW(ST)'!$D$4:$D$5000,종합!$A131)</f>
        <v>0</v>
      </c>
      <c r="W131" s="434">
        <f>SUMIFS('생판재-26FW(ST)'!$BI$4:$BI$5000,'생판재-26FW(ST)'!$H$4:$H$5000,종합!$F131,'생판재-26FW(ST)'!$D$4:$D$5000,종합!$A131)</f>
        <v>0</v>
      </c>
      <c r="X131" s="434">
        <f>SUMIFS('생판재-26FW(ST)'!$BJ$4:$BJ$5000,'생판재-26FW(ST)'!$H$4:$H$5000,종합!$F131,'생판재-26FW(ST)'!$D$4:$D$5000,종합!$A131)</f>
        <v>0</v>
      </c>
      <c r="Y131" s="437" t="str">
        <f t="shared" si="392"/>
        <v/>
      </c>
      <c r="Z131" s="433">
        <f>SUMIFS('생판재-26FW(ST)'!$BC$4:$BC$5000,'생판재-26FW(ST)'!$H$4:$H$5000,종합!$F131,'생판재-26FW(ST)'!$D$4:$D$5000,종합!$A131)</f>
        <v>0</v>
      </c>
      <c r="AA131" s="435">
        <f>SUMIFS('생판재-26FW(ST)'!$BE$4:$BE$5000,'생판재-26FW(ST)'!$H$4:$H$5000,종합!$F131,'생판재-26FW(ST)'!$D$4:$D$5000,종합!$A131)</f>
        <v>0</v>
      </c>
      <c r="AB131" s="16"/>
      <c r="AC131" s="443"/>
      <c r="AD131" s="137" t="s">
        <v>3059</v>
      </c>
      <c r="AE131" s="138" t="s">
        <v>3069</v>
      </c>
      <c r="AF131" s="139" t="s">
        <v>2965</v>
      </c>
      <c r="AG131" s="429">
        <f>COUNTIFS('전년비교BACK(전년8.1~동시점,생판재)'!$H$4:$H$5000,종합!AF131,'전년비교BACK(전년8.1~동시점,생판재)'!$C$4:$C$5000,2025,'전년비교BACK(전년8.1~동시점,생판재)'!$D$4:$D$5000,종합!$AC$110)</f>
        <v>5</v>
      </c>
      <c r="AH131" s="430"/>
      <c r="AI131" s="430">
        <f>SUMIFS('전년비교BACK(전년8.1~동시점,생판재)'!$AG$4:$AG$5000,'전년비교BACK(전년8.1~동시점,생판재)'!$H$4:$H$5000,종합!AF131,'전년비교BACK(전년8.1~동시점,생판재)'!$C$4:$C$5000,2025,'전년비교BACK(전년8.1~동시점,생판재)'!$D$4:$D$5000,종합!$AC$110)</f>
        <v>12870</v>
      </c>
      <c r="AJ131" s="429">
        <f>SUMIFS('주간판매-26FW(CO)'!$P$4:$P$5000,'주간판매-26FW(CO)'!$I$4:$I$5000,종합!$F131,'주간판매-26FW(CO)'!$V$4:$V$5000,"&gt;0",'주간판매-26FW(CO)'!$E$4:$E$5000,종합!$A131)</f>
        <v>0</v>
      </c>
      <c r="AK131" s="430">
        <f>COUNTIFS('주간판매-26FW(CO)'!$I$4:$I$5000,종합!$F131,'주간판매-26FW(CO)'!$V$4:$V$5000,"&gt;0",'주간판매-26FW(CO)'!$E$4:$E$5000,종합!$A131)</f>
        <v>0</v>
      </c>
      <c r="AL131" s="431">
        <f>SUMIFS('전년비교BACK(전년8.1~동시점,생판재)'!$AP$4:$AP$5000,'전년비교BACK(전년8.1~동시점,생판재)'!$H$4:$H$5000,종합!AF131,'전년비교BACK(전년8.1~동시점,생판재)'!$C$4:$C$5000,2025,'전년비교BACK(전년8.1~동시점,생판재)'!$D$4:$D$5000,종합!$AC$110)</f>
        <v>0</v>
      </c>
      <c r="AM131" s="436">
        <f t="shared" si="377"/>
        <v>0</v>
      </c>
      <c r="AN131" s="432">
        <f>SUMIFS('전년비교BACK(전년8.1~동시점,생판재)'!$AI$4:$AI$5000,'전년비교BACK(전년8.1~동시점,생판재)'!$H$4:$H$5000,종합!AF131,'전년비교BACK(전년8.1~동시점,생판재)'!$C$4:$C$5000,2025,'전년비교BACK(전년8.1~동시점,생판재)'!$D$4:$D$5000,종합!$AC$110)</f>
        <v>102833000</v>
      </c>
      <c r="AO131" s="432">
        <f>SUMIFS('전년비교BACK(전년8.1~동시점,생판재)'!$AR$4:$AR$5000,'전년비교BACK(전년8.1~동시점,생판재)'!$H$4:$H$5000,종합!AF131,'전년비교BACK(전년8.1~동시점,생판재)'!$C$4:$C$5000,2025,'전년비교BACK(전년8.1~동시점,생판재)'!$D$4:$D$5000,종합!$AC$110)</f>
        <v>0</v>
      </c>
      <c r="AP131" s="436">
        <f t="shared" si="419"/>
        <v>0</v>
      </c>
      <c r="AQ131" s="432">
        <f>SUMIFS('전년비교BACK(전년8.1~동시점,생판재)'!$AQ$4:$AQ$5000,'전년비교BACK(전년8.1~동시점,생판재)'!$H$4:$H$5000,종합!AF131,'전년비교BACK(전년8.1~동시점,생판재)'!$C$4:$C$5000,2025,'전년비교BACK(전년8.1~동시점,생판재)'!$D$4:$D$5000,종합!$AC$110)</f>
        <v>0</v>
      </c>
      <c r="AR131" s="437">
        <f t="shared" si="420"/>
        <v>0</v>
      </c>
      <c r="AS131" s="438" t="str">
        <f t="shared" si="380"/>
        <v/>
      </c>
      <c r="AT131" s="433">
        <f>SUMIFS('전년비교BACK(전년8.1~동시점,생판재)'!$BG$4:$BG$5000,'전년비교BACK(전년8.1~동시점,생판재)'!$H$4:$H$5000,종합!AF131,'전년비교BACK(전년8.1~동시점,생판재)'!$C$4:$C$5000,2025,'전년비교BACK(전년8.1~동시점,생판재)'!$D$4:$D$5000,종합!$AC$110)</f>
        <v>0</v>
      </c>
      <c r="AU131" s="437" t="str">
        <f t="shared" si="381"/>
        <v/>
      </c>
      <c r="AV131" s="434">
        <f>SUMIFS('전년비교BACK(전년8.1~동시점,생판재)'!$BH$4:$BH$5000,'전년비교BACK(전년8.1~동시점,생판재)'!$H$4:$H$5000,종합!AF131,'전년비교BACK(전년8.1~동시점,생판재)'!$C$4:$C$5000,2025,'전년비교BACK(전년8.1~동시점,생판재)'!$D$4:$D$5000,종합!$AC$110)</f>
        <v>0</v>
      </c>
      <c r="AW131" s="434">
        <f>SUMIFS('전년비교BACK(전년8.1~동시점,생판재)'!$BI$4:$BI$5000,'전년비교BACK(전년8.1~동시점,생판재)'!$H$4:$H$5000,종합!AF131,'전년비교BACK(전년8.1~동시점,생판재)'!$C$4:$C$5000,2025,'전년비교BACK(전년8.1~동시점,생판재)'!$D$4:$D$5000,종합!$AC$110)</f>
        <v>0</v>
      </c>
      <c r="AX131" s="434">
        <f>SUMIFS('전년비교BACK(전년8.1~동시점,생판재)'!$BJ$4:$BJ$5000,'전년비교BACK(전년8.1~동시점,생판재)'!$H$4:$H$5000,종합!AF131,'전년비교BACK(전년8.1~동시점,생판재)'!$C$4:$C$5000,2025,'전년비교BACK(전년8.1~동시점,생판재)'!$D$4:$D$5000,종합!$AC$110)</f>
        <v>0</v>
      </c>
      <c r="AY131" s="437" t="str">
        <f t="shared" si="382"/>
        <v/>
      </c>
      <c r="AZ131" s="433">
        <f>SUMIFS('전년비교BACK(전년8.1~동시점,생판재)'!$BC$4:$BC$5000,'전년비교BACK(전년8.1~동시점,생판재)'!$H$4:$H$5000,종합!AF131,'전년비교BACK(전년8.1~동시점,생판재)'!$C$4:$C$5000,2025,'전년비교BACK(전년8.1~동시점,생판재)'!$D$4:$D$5000,종합!$AC$110)</f>
        <v>0</v>
      </c>
      <c r="BA131" s="435">
        <f>SUMIFS('전년비교BACK(전년8.1~동시점,생판재)'!$BE$4:$BE$5000,'전년비교BACK(전년8.1~동시점,생판재)'!$H$4:$H$5000,종합!AF131,'전년비교BACK(전년8.1~동시점,생판재)'!$C$4:$C$5000,2025,'전년비교BACK(전년8.1~동시점,생판재)'!$D$4:$D$5000,종합!$AC$110)</f>
        <v>0</v>
      </c>
      <c r="BB131" s="16"/>
      <c r="BC131" s="16"/>
    </row>
    <row r="132" spans="1:55" x14ac:dyDescent="0.3">
      <c r="A132" s="7"/>
      <c r="B132" s="18"/>
      <c r="C132" s="443"/>
      <c r="D132" s="137"/>
      <c r="E132" s="311"/>
      <c r="F132" s="139"/>
      <c r="G132" s="429"/>
      <c r="H132" s="430"/>
      <c r="I132" s="430"/>
      <c r="J132" s="429"/>
      <c r="K132" s="430"/>
      <c r="L132" s="431"/>
      <c r="M132" s="436"/>
      <c r="N132" s="432"/>
      <c r="O132" s="432"/>
      <c r="P132" s="436"/>
      <c r="Q132" s="432"/>
      <c r="R132" s="437"/>
      <c r="S132" s="438"/>
      <c r="T132" s="433"/>
      <c r="U132" s="437"/>
      <c r="V132" s="434"/>
      <c r="W132" s="434"/>
      <c r="X132" s="434"/>
      <c r="Y132" s="437"/>
      <c r="Z132" s="433"/>
      <c r="AA132" s="435"/>
      <c r="AB132" s="16"/>
      <c r="AC132" s="443"/>
      <c r="AD132" s="137"/>
      <c r="AE132" s="311"/>
      <c r="AF132" s="139" t="s">
        <v>4135</v>
      </c>
      <c r="AG132" s="429">
        <f>COUNTIFS('전년비교BACK(전년8.1~동시점,생판재)'!$H$4:$H$5000,종합!AF132,'전년비교BACK(전년8.1~동시점,생판재)'!$C$4:$C$5000,2025,'전년비교BACK(전년8.1~동시점,생판재)'!$D$4:$D$5000,종합!$AC$110)</f>
        <v>2</v>
      </c>
      <c r="AH132" s="430"/>
      <c r="AI132" s="430">
        <f>SUMIFS('전년비교BACK(전년8.1~동시점,생판재)'!$AG$4:$AG$5000,'전년비교BACK(전년8.1~동시점,생판재)'!$H$4:$H$5000,종합!AF132,'전년비교BACK(전년8.1~동시점,생판재)'!$C$4:$C$5000,2025,'전년비교BACK(전년8.1~동시점,생판재)'!$D$4:$D$5000,종합!$AC$110)</f>
        <v>2915</v>
      </c>
      <c r="AJ132" s="429">
        <f>SUMIFS('주간판매-26FW(CO)'!$P$4:$P$5000,'주간판매-26FW(CO)'!$I$4:$I$5000,종합!$F132,'주간판매-26FW(CO)'!$V$4:$V$5000,"&gt;0",'주간판매-26FW(CO)'!$E$4:$E$5000,종합!$A132)</f>
        <v>0</v>
      </c>
      <c r="AK132" s="430">
        <f>COUNTIFS('주간판매-26FW(CO)'!$I$4:$I$5000,종합!$F132,'주간판매-26FW(CO)'!$V$4:$V$5000,"&gt;0",'주간판매-26FW(CO)'!$E$4:$E$5000,종합!$A132)</f>
        <v>0</v>
      </c>
      <c r="AL132" s="431">
        <f>SUMIFS('전년비교BACK(전년8.1~동시점,생판재)'!$AP$4:$AP$5000,'전년비교BACK(전년8.1~동시점,생판재)'!$H$4:$H$5000,종합!AF132,'전년비교BACK(전년8.1~동시점,생판재)'!$C$4:$C$5000,2025,'전년비교BACK(전년8.1~동시점,생판재)'!$D$4:$D$5000,종합!$AC$110)</f>
        <v>0</v>
      </c>
      <c r="AM132" s="436">
        <f t="shared" ref="AM132" si="421">IFERROR(AL132/AI132,"")</f>
        <v>0</v>
      </c>
      <c r="AN132" s="432">
        <f>SUMIFS('전년비교BACK(전년8.1~동시점,생판재)'!$AI$4:$AI$5000,'전년비교BACK(전년8.1~동시점,생판재)'!$H$4:$H$5000,종합!AF132,'전년비교BACK(전년8.1~동시점,생판재)'!$C$4:$C$5000,2025,'전년비교BACK(전년8.1~동시점,생판재)'!$D$4:$D$5000,종합!$AC$110)</f>
        <v>50481000</v>
      </c>
      <c r="AO132" s="432">
        <f>SUMIFS('전년비교BACK(전년8.1~동시점,생판재)'!$AR$4:$AR$5000,'전년비교BACK(전년8.1~동시점,생판재)'!$H$4:$H$5000,종합!AF132,'전년비교BACK(전년8.1~동시점,생판재)'!$C$4:$C$5000,2025,'전년비교BACK(전년8.1~동시점,생판재)'!$D$4:$D$5000,종합!$AC$110)</f>
        <v>0</v>
      </c>
      <c r="AP132" s="436">
        <f t="shared" ref="AP132" si="422">AO132/AO$109</f>
        <v>0</v>
      </c>
      <c r="AQ132" s="432">
        <f>SUMIFS('전년비교BACK(전년8.1~동시점,생판재)'!$AQ$4:$AQ$5000,'전년비교BACK(전년8.1~동시점,생판재)'!$H$4:$H$5000,종합!AF132,'전년비교BACK(전년8.1~동시점,생판재)'!$C$4:$C$5000,2025,'전년비교BACK(전년8.1~동시점,생판재)'!$D$4:$D$5000,종합!$AC$110)</f>
        <v>0</v>
      </c>
      <c r="AR132" s="437">
        <f t="shared" ref="AR132" si="423">AQ132/AQ$109</f>
        <v>0</v>
      </c>
      <c r="AS132" s="438" t="str">
        <f t="shared" ref="AS132" si="424">IFERROR(AQ132/AO132/1.1,"")</f>
        <v/>
      </c>
      <c r="AT132" s="433">
        <f>SUMIFS('전년비교BACK(전년8.1~동시점,생판재)'!$BG$4:$BG$5000,'전년비교BACK(전년8.1~동시점,생판재)'!$H$4:$H$5000,종합!AF132,'전년비교BACK(전년8.1~동시점,생판재)'!$C$4:$C$5000,2025,'전년비교BACK(전년8.1~동시점,생판재)'!$D$4:$D$5000,종합!$AC$110)</f>
        <v>0</v>
      </c>
      <c r="AU132" s="437" t="str">
        <f t="shared" ref="AU132" si="425">IFERROR(AT132/AL132,"")</f>
        <v/>
      </c>
      <c r="AV132" s="434">
        <f>SUMIFS('전년비교BACK(전년8.1~동시점,생판재)'!$BH$4:$BH$5000,'전년비교BACK(전년8.1~동시점,생판재)'!$H$4:$H$5000,종합!AF132,'전년비교BACK(전년8.1~동시점,생판재)'!$C$4:$C$5000,2025,'전년비교BACK(전년8.1~동시점,생판재)'!$D$4:$D$5000,종합!$AC$110)</f>
        <v>0</v>
      </c>
      <c r="AW132" s="434">
        <f>SUMIFS('전년비교BACK(전년8.1~동시점,생판재)'!$BI$4:$BI$5000,'전년비교BACK(전년8.1~동시점,생판재)'!$H$4:$H$5000,종합!AF132,'전년비교BACK(전년8.1~동시점,생판재)'!$C$4:$C$5000,2025,'전년비교BACK(전년8.1~동시점,생판재)'!$D$4:$D$5000,종합!$AC$110)</f>
        <v>0</v>
      </c>
      <c r="AX132" s="434">
        <f>SUMIFS('전년비교BACK(전년8.1~동시점,생판재)'!$BJ$4:$BJ$5000,'전년비교BACK(전년8.1~동시점,생판재)'!$H$4:$H$5000,종합!AF132,'전년비교BACK(전년8.1~동시점,생판재)'!$C$4:$C$5000,2025,'전년비교BACK(전년8.1~동시점,생판재)'!$D$4:$D$5000,종합!$AC$110)</f>
        <v>0</v>
      </c>
      <c r="AY132" s="437" t="str">
        <f t="shared" ref="AY132" si="426">IFERROR(1-(AW132/AV132),"")</f>
        <v/>
      </c>
      <c r="AZ132" s="433">
        <f>SUMIFS('전년비교BACK(전년8.1~동시점,생판재)'!$BC$4:$BC$5000,'전년비교BACK(전년8.1~동시점,생판재)'!$H$4:$H$5000,종합!AF132,'전년비교BACK(전년8.1~동시점,생판재)'!$C$4:$C$5000,2025,'전년비교BACK(전년8.1~동시점,생판재)'!$D$4:$D$5000,종합!$AC$110)</f>
        <v>0</v>
      </c>
      <c r="BA132" s="435">
        <f>SUMIFS('전년비교BACK(전년8.1~동시점,생판재)'!$BE$4:$BE$5000,'전년비교BACK(전년8.1~동시점,생판재)'!$H$4:$H$5000,종합!AF132,'전년비교BACK(전년8.1~동시점,생판재)'!$C$4:$C$5000,2025,'전년비교BACK(전년8.1~동시점,생판재)'!$D$4:$D$5000,종합!$AC$110)</f>
        <v>0</v>
      </c>
      <c r="BB132" s="16"/>
      <c r="BC132" s="16"/>
    </row>
    <row r="133" spans="1:55" ht="17.25" thickBot="1" x14ac:dyDescent="0.35">
      <c r="A133" s="7" t="s">
        <v>3007</v>
      </c>
      <c r="B133" s="18"/>
      <c r="C133" s="443"/>
      <c r="D133" s="137" t="s">
        <v>3059</v>
      </c>
      <c r="E133" s="363" t="s">
        <v>3070</v>
      </c>
      <c r="F133" s="364"/>
      <c r="G133" s="157">
        <f>SUM(G127:G131)</f>
        <v>3</v>
      </c>
      <c r="H133" s="158">
        <f t="shared" ref="H133:I133" si="427">SUM(H127:H131)</f>
        <v>5</v>
      </c>
      <c r="I133" s="158">
        <f t="shared" si="427"/>
        <v>1400</v>
      </c>
      <c r="J133" s="157">
        <f>SUM(J127:J131)</f>
        <v>0</v>
      </c>
      <c r="K133" s="158">
        <f>SUM(K127:K131)</f>
        <v>0</v>
      </c>
      <c r="L133" s="159">
        <f t="shared" ref="L133" si="428">SUM(L127:L131)</f>
        <v>0</v>
      </c>
      <c r="M133" s="160">
        <f t="shared" si="385"/>
        <v>0</v>
      </c>
      <c r="N133" s="161">
        <f t="shared" ref="N133:O133" si="429">SUM(N127:N131)</f>
        <v>0</v>
      </c>
      <c r="O133" s="162">
        <f t="shared" si="429"/>
        <v>0</v>
      </c>
      <c r="P133" s="160">
        <f>O133/O$150</f>
        <v>0</v>
      </c>
      <c r="Q133" s="167">
        <f>SUM(Q127:Q131)</f>
        <v>0</v>
      </c>
      <c r="R133" s="160">
        <f>Q133/Q$150</f>
        <v>0</v>
      </c>
      <c r="S133" s="164" t="str">
        <f t="shared" si="388"/>
        <v/>
      </c>
      <c r="T133" s="158">
        <f>SUM(T127:T131)</f>
        <v>0</v>
      </c>
      <c r="U133" s="163" t="str">
        <f t="shared" si="390"/>
        <v/>
      </c>
      <c r="V133" s="165">
        <f>SUM(V127:V131)</f>
        <v>0</v>
      </c>
      <c r="W133" s="165">
        <f>SUM(W127:W131)</f>
        <v>0</v>
      </c>
      <c r="X133" s="165">
        <f>SUM(X127:X131)</f>
        <v>0</v>
      </c>
      <c r="Y133" s="163" t="str">
        <f t="shared" si="392"/>
        <v/>
      </c>
      <c r="Z133" s="158">
        <f>SUM(Z127:Z131)</f>
        <v>0</v>
      </c>
      <c r="AA133" s="166">
        <f>SUM(AA127:AA131)</f>
        <v>0</v>
      </c>
      <c r="AB133" s="16"/>
      <c r="AC133" s="443"/>
      <c r="AD133" s="137" t="s">
        <v>3059</v>
      </c>
      <c r="AE133" s="363" t="s">
        <v>3070</v>
      </c>
      <c r="AF133" s="364"/>
      <c r="AG133" s="157">
        <f>SUM(AG127:AG131)</f>
        <v>17</v>
      </c>
      <c r="AH133" s="158">
        <f t="shared" ref="AH133:AI133" si="430">SUM(AH127:AH131)</f>
        <v>0</v>
      </c>
      <c r="AI133" s="158">
        <f t="shared" si="430"/>
        <v>26960</v>
      </c>
      <c r="AJ133" s="157">
        <f>SUM(AJ127:AJ131)</f>
        <v>0</v>
      </c>
      <c r="AK133" s="158">
        <f>SUM(AK127:AK131)</f>
        <v>0</v>
      </c>
      <c r="AL133" s="159">
        <f t="shared" ref="AL133" si="431">SUM(AL127:AL131)</f>
        <v>0</v>
      </c>
      <c r="AM133" s="160">
        <f t="shared" si="377"/>
        <v>0</v>
      </c>
      <c r="AN133" s="161">
        <f t="shared" ref="AN133:AO133" si="432">SUM(AN127:AN131)</f>
        <v>380606500</v>
      </c>
      <c r="AO133" s="162">
        <f t="shared" si="432"/>
        <v>0</v>
      </c>
      <c r="AP133" s="160" t="e">
        <f>AO133/AO$150</f>
        <v>#DIV/0!</v>
      </c>
      <c r="AQ133" s="167">
        <f>SUM(AQ127:AQ131)</f>
        <v>0</v>
      </c>
      <c r="AR133" s="160" t="e">
        <f>AQ133/AQ$150</f>
        <v>#DIV/0!</v>
      </c>
      <c r="AS133" s="164" t="str">
        <f t="shared" si="380"/>
        <v/>
      </c>
      <c r="AT133" s="158">
        <f>SUM(AT127:AT131)</f>
        <v>0</v>
      </c>
      <c r="AU133" s="163" t="str">
        <f t="shared" si="381"/>
        <v/>
      </c>
      <c r="AV133" s="165">
        <f>SUM(AV127:AV131)</f>
        <v>0</v>
      </c>
      <c r="AW133" s="165">
        <f>SUM(AW127:AW131)</f>
        <v>0</v>
      </c>
      <c r="AX133" s="165">
        <f>SUM(AX127:AX131)</f>
        <v>0</v>
      </c>
      <c r="AY133" s="163" t="str">
        <f t="shared" si="382"/>
        <v/>
      </c>
      <c r="AZ133" s="158">
        <f>SUM(AZ127:AZ131)</f>
        <v>0</v>
      </c>
      <c r="BA133" s="166">
        <f>SUM(BA127:BA131)</f>
        <v>0</v>
      </c>
      <c r="BB133" s="16"/>
      <c r="BC133" s="16"/>
    </row>
    <row r="134" spans="1:55" ht="17.25" thickBot="1" x14ac:dyDescent="0.35">
      <c r="A134" s="7" t="s">
        <v>3007</v>
      </c>
      <c r="B134" s="18"/>
      <c r="C134" s="443"/>
      <c r="D134" s="140" t="s">
        <v>3071</v>
      </c>
      <c r="E134" s="141"/>
      <c r="F134" s="142"/>
      <c r="G134" s="143">
        <f t="shared" ref="G134:L134" si="433">+G133+G126</f>
        <v>22</v>
      </c>
      <c r="H134" s="144">
        <f t="shared" si="433"/>
        <v>52</v>
      </c>
      <c r="I134" s="144">
        <f t="shared" si="433"/>
        <v>10116</v>
      </c>
      <c r="J134" s="143">
        <f t="shared" si="433"/>
        <v>0</v>
      </c>
      <c r="K134" s="145">
        <f t="shared" si="433"/>
        <v>0</v>
      </c>
      <c r="L134" s="146">
        <f t="shared" si="433"/>
        <v>0</v>
      </c>
      <c r="M134" s="147">
        <f t="shared" si="385"/>
        <v>0</v>
      </c>
      <c r="N134" s="148">
        <f>+N133+N126</f>
        <v>0</v>
      </c>
      <c r="O134" s="149">
        <f>+O133+O126</f>
        <v>0</v>
      </c>
      <c r="P134" s="147">
        <f>O134/O$150</f>
        <v>0</v>
      </c>
      <c r="Q134" s="150">
        <f>+Q133+Q126</f>
        <v>0</v>
      </c>
      <c r="R134" s="147">
        <f>Q134/Q$150</f>
        <v>0</v>
      </c>
      <c r="S134" s="152" t="str">
        <f t="shared" si="388"/>
        <v/>
      </c>
      <c r="T134" s="153">
        <f>+T133+T126</f>
        <v>0</v>
      </c>
      <c r="U134" s="154" t="str">
        <f t="shared" si="390"/>
        <v/>
      </c>
      <c r="V134" s="155">
        <f>+V133+V126</f>
        <v>0</v>
      </c>
      <c r="W134" s="155">
        <f>+W133+W126</f>
        <v>0</v>
      </c>
      <c r="X134" s="155">
        <f>+X133+X126</f>
        <v>0</v>
      </c>
      <c r="Y134" s="154" t="str">
        <f t="shared" si="392"/>
        <v/>
      </c>
      <c r="Z134" s="153">
        <f>+Z133+Z126</f>
        <v>0</v>
      </c>
      <c r="AA134" s="156">
        <f>+AA133+AA126</f>
        <v>0</v>
      </c>
      <c r="AB134" s="16"/>
      <c r="AC134" s="443"/>
      <c r="AD134" s="140" t="s">
        <v>3071</v>
      </c>
      <c r="AE134" s="141"/>
      <c r="AF134" s="142"/>
      <c r="AG134" s="143">
        <f t="shared" ref="AG134:AL134" si="434">+AG133+AG126</f>
        <v>55</v>
      </c>
      <c r="AH134" s="144">
        <f t="shared" si="434"/>
        <v>0</v>
      </c>
      <c r="AI134" s="144">
        <f t="shared" si="434"/>
        <v>110724</v>
      </c>
      <c r="AJ134" s="143">
        <f t="shared" si="434"/>
        <v>0</v>
      </c>
      <c r="AK134" s="145">
        <f t="shared" si="434"/>
        <v>0</v>
      </c>
      <c r="AL134" s="146">
        <f t="shared" si="434"/>
        <v>0</v>
      </c>
      <c r="AM134" s="147">
        <f t="shared" si="377"/>
        <v>0</v>
      </c>
      <c r="AN134" s="148">
        <f>+AN133+AN126</f>
        <v>1745202400</v>
      </c>
      <c r="AO134" s="149">
        <f>+AO133+AO126</f>
        <v>0</v>
      </c>
      <c r="AP134" s="147" t="e">
        <f>AO134/AO$150</f>
        <v>#DIV/0!</v>
      </c>
      <c r="AQ134" s="150">
        <f>+AQ133+AQ126</f>
        <v>0</v>
      </c>
      <c r="AR134" s="147" t="e">
        <f>AQ134/AQ$150</f>
        <v>#DIV/0!</v>
      </c>
      <c r="AS134" s="152" t="str">
        <f t="shared" si="380"/>
        <v/>
      </c>
      <c r="AT134" s="153">
        <f>+AT133+AT126</f>
        <v>0</v>
      </c>
      <c r="AU134" s="154" t="str">
        <f t="shared" si="381"/>
        <v/>
      </c>
      <c r="AV134" s="155">
        <f>+AV133+AV126</f>
        <v>0</v>
      </c>
      <c r="AW134" s="155">
        <f>+AW133+AW126</f>
        <v>0</v>
      </c>
      <c r="AX134" s="155">
        <f>+AX133+AX126</f>
        <v>0</v>
      </c>
      <c r="AY134" s="154" t="str">
        <f t="shared" si="382"/>
        <v/>
      </c>
      <c r="AZ134" s="153">
        <f>+AZ133+AZ126</f>
        <v>0</v>
      </c>
      <c r="BA134" s="156">
        <f>+BA133+BA126</f>
        <v>0</v>
      </c>
      <c r="BB134" s="16"/>
      <c r="BC134" s="16"/>
    </row>
    <row r="135" spans="1:55" x14ac:dyDescent="0.3">
      <c r="A135" s="7" t="s">
        <v>3007</v>
      </c>
      <c r="B135" s="18"/>
      <c r="C135" s="443"/>
      <c r="D135" s="133" t="s">
        <v>2985</v>
      </c>
      <c r="E135" s="134" t="s">
        <v>3072</v>
      </c>
      <c r="F135" s="135" t="s">
        <v>2989</v>
      </c>
      <c r="G135" s="429">
        <f>SUMIFS('주간판매-26FW(CO)'!$P$4:$P$5000,'주간판매-26FW(CO)'!$I$4:$I$5000,종합!$F135,'주간판매-26FW(CO)'!$E$4:$E$5000,종합!$C$110)</f>
        <v>2</v>
      </c>
      <c r="H135" s="430">
        <f>COUNTIFS('주간판매-26FW(CO)'!$I$4:$I$5000,종합!$F135,'주간판매-26FW(CO)'!$E$4:$E$5000,종합!$A135)</f>
        <v>4</v>
      </c>
      <c r="I135" s="430">
        <f>SUMIFS('주간판매-26FW(CO)'!$R$4:$R$5000,'주간판매-26FW(CO)'!$I$4:$I$5000,종합!$F135,'주간판매-26FW(CO)'!$E$4:$E$5000,종합!$A135)</f>
        <v>402</v>
      </c>
      <c r="J135" s="429">
        <f>SUMIFS('주간판매-26FW(CO)'!$P$4:$P$5000,'주간판매-26FW(CO)'!$I$4:$I$5000,종합!$F135,'주간판매-26FW(CO)'!$V$4:$V$5000,"&gt;0",'주간판매-26FW(CO)'!$E$4:$E$5000,종합!$A135)</f>
        <v>0</v>
      </c>
      <c r="K135" s="430">
        <f>COUNTIFS('주간판매-26FW(CO)'!$I$4:$I$5000,종합!$F135,'주간판매-26FW(CO)'!$V$4:$V$5000,"&gt;0",'주간판매-26FW(CO)'!$E$4:$E$5000,종합!$A135)</f>
        <v>0</v>
      </c>
      <c r="L135" s="431">
        <f>SUMIFS('주간판매-26FW(CO)'!$V$4:$V$5000,'주간판매-26FW(CO)'!$I$4:$I$5000,종합!$F135,'주간판매-26FW(CO)'!$E$4:$E$5000,종합!$A135)</f>
        <v>0</v>
      </c>
      <c r="M135" s="436">
        <f t="shared" si="385"/>
        <v>0</v>
      </c>
      <c r="N135" s="432">
        <f>SUMIFS('생판재-26FW(ST)'!$AI$4:$AI$5000,'생판재-26FW(ST)'!$H$4:$H$5000,종합!$F135,'생판재-26FW(ST)'!$D$4:$D$5000,종합!$A135)</f>
        <v>0</v>
      </c>
      <c r="O135" s="432">
        <f>SUMIFS('생판재-26FW(ST)'!$AR$4:$AR$5000,'생판재-26FW(ST)'!$H$4:$H$5000,종합!$F135,'생판재-26FW(ST)'!$D$4:$D$5000,종합!$A135)</f>
        <v>0</v>
      </c>
      <c r="P135" s="436">
        <f t="shared" ref="P135:P139" si="435">O135/O$109</f>
        <v>0</v>
      </c>
      <c r="Q135" s="432">
        <f>SUMIFS('생판재-26FW(ST)'!$AQ$4:$AQ$5000,'생판재-26FW(ST)'!$H$4:$H$5000,종합!$F135,'생판재-26FW(ST)'!$D$4:$D$5000,종합!$A135)</f>
        <v>0</v>
      </c>
      <c r="R135" s="437">
        <f t="shared" ref="R135:R139" si="436">Q135/Q$109</f>
        <v>0</v>
      </c>
      <c r="S135" s="438" t="str">
        <f t="shared" si="388"/>
        <v/>
      </c>
      <c r="T135" s="433">
        <f>SUMIFS('생판재-26FW(ST)'!$BG$4:$BG$5000,'생판재-26FW(ST)'!$H$4:$H$5000,종합!$F135,'생판재-26FW(ST)'!$D$4:$D$5000,종합!$A135)</f>
        <v>0</v>
      </c>
      <c r="U135" s="437" t="str">
        <f t="shared" si="390"/>
        <v/>
      </c>
      <c r="V135" s="434">
        <f>SUMIFS('생판재-26FW(ST)'!$BH$4:$BH$5000,'생판재-26FW(ST)'!$H$4:$H$5000,종합!$F135,'생판재-26FW(ST)'!$D$4:$D$5000,종합!$A135)</f>
        <v>0</v>
      </c>
      <c r="W135" s="434">
        <f>SUMIFS('생판재-26FW(ST)'!$BI$4:$BI$5000,'생판재-26FW(ST)'!$H$4:$H$5000,종합!$F135,'생판재-26FW(ST)'!$D$4:$D$5000,종합!$A135)</f>
        <v>0</v>
      </c>
      <c r="X135" s="434">
        <f>SUMIFS('생판재-26FW(ST)'!$BJ$4:$BJ$5000,'생판재-26FW(ST)'!$H$4:$H$5000,종합!$F135,'생판재-26FW(ST)'!$D$4:$D$5000,종합!$A135)</f>
        <v>0</v>
      </c>
      <c r="Y135" s="437" t="str">
        <f t="shared" si="392"/>
        <v/>
      </c>
      <c r="Z135" s="433">
        <f>SUMIFS('생판재-26FW(ST)'!$BC$4:$BC$5000,'생판재-26FW(ST)'!$H$4:$H$5000,종합!$F135,'생판재-26FW(ST)'!$D$4:$D$5000,종합!$A135)</f>
        <v>0</v>
      </c>
      <c r="AA135" s="435">
        <f>SUMIFS('생판재-26FW(ST)'!$BE$4:$BE$5000,'생판재-26FW(ST)'!$H$4:$H$5000,종합!$F135,'생판재-26FW(ST)'!$D$4:$D$5000,종합!$A135)</f>
        <v>0</v>
      </c>
      <c r="AB135" s="16"/>
      <c r="AC135" s="443"/>
      <c r="AD135" s="133" t="s">
        <v>2985</v>
      </c>
      <c r="AE135" s="134" t="s">
        <v>3072</v>
      </c>
      <c r="AF135" s="135" t="s">
        <v>2989</v>
      </c>
      <c r="AG135" s="429">
        <f>COUNTIFS('전년비교BACK(전년8.1~동시점,생판재)'!$H$4:$H$5000,종합!AF135,'전년비교BACK(전년8.1~동시점,생판재)'!$C$4:$C$5000,2025,'전년비교BACK(전년8.1~동시점,생판재)'!$D$4:$D$5000,종합!$AC$110)</f>
        <v>11</v>
      </c>
      <c r="AH135" s="430"/>
      <c r="AI135" s="430">
        <f>SUMIFS('전년비교BACK(전년8.1~동시점,생판재)'!$AG$4:$AG$5000,'전년비교BACK(전년8.1~동시점,생판재)'!$H$4:$H$5000,종합!AF135,'전년비교BACK(전년8.1~동시점,생판재)'!$C$4:$C$5000,2025,'전년비교BACK(전년8.1~동시점,생판재)'!$D$4:$D$5000,종합!$AC$110)</f>
        <v>11460</v>
      </c>
      <c r="AJ135" s="429">
        <f>SUMIFS('주간판매-26FW(CO)'!$P$4:$P$5000,'주간판매-26FW(CO)'!$I$4:$I$5000,종합!$F135,'주간판매-26FW(CO)'!$V$4:$V$5000,"&gt;0",'주간판매-26FW(CO)'!$E$4:$E$5000,종합!$A135)</f>
        <v>0</v>
      </c>
      <c r="AK135" s="430">
        <f>COUNTIFS('주간판매-26FW(CO)'!$I$4:$I$5000,종합!$F135,'주간판매-26FW(CO)'!$V$4:$V$5000,"&gt;0",'주간판매-26FW(CO)'!$E$4:$E$5000,종합!$A135)</f>
        <v>0</v>
      </c>
      <c r="AL135" s="431">
        <f>SUMIFS('전년비교BACK(전년8.1~동시점,생판재)'!$AP$4:$AP$5000,'전년비교BACK(전년8.1~동시점,생판재)'!$H$4:$H$5000,종합!AF135,'전년비교BACK(전년8.1~동시점,생판재)'!$C$4:$C$5000,2025,'전년비교BACK(전년8.1~동시점,생판재)'!$D$4:$D$5000,종합!$AC$110)</f>
        <v>0</v>
      </c>
      <c r="AM135" s="436">
        <f t="shared" si="377"/>
        <v>0</v>
      </c>
      <c r="AN135" s="432">
        <f>SUMIFS('전년비교BACK(전년8.1~동시점,생판재)'!$AI$4:$AI$5000,'전년비교BACK(전년8.1~동시점,생판재)'!$H$4:$H$5000,종합!AF135,'전년비교BACK(전년8.1~동시점,생판재)'!$C$4:$C$5000,2025,'전년비교BACK(전년8.1~동시점,생판재)'!$D$4:$D$5000,종합!$AC$110)</f>
        <v>203968000</v>
      </c>
      <c r="AO135" s="432">
        <f>SUMIFS('전년비교BACK(전년8.1~동시점,생판재)'!$AR$4:$AR$5000,'전년비교BACK(전년8.1~동시점,생판재)'!$H$4:$H$5000,종합!AF135,'전년비교BACK(전년8.1~동시점,생판재)'!$C$4:$C$5000,2025,'전년비교BACK(전년8.1~동시점,생판재)'!$D$4:$D$5000,종합!$AC$110)</f>
        <v>0</v>
      </c>
      <c r="AP135" s="436">
        <f t="shared" ref="AP135:AP139" si="437">AO135/AO$109</f>
        <v>0</v>
      </c>
      <c r="AQ135" s="432">
        <f>SUMIFS('전년비교BACK(전년8.1~동시점,생판재)'!$AQ$4:$AQ$5000,'전년비교BACK(전년8.1~동시점,생판재)'!$H$4:$H$5000,종합!AF135,'전년비교BACK(전년8.1~동시점,생판재)'!$C$4:$C$5000,2025,'전년비교BACK(전년8.1~동시점,생판재)'!$D$4:$D$5000,종합!$AC$110)</f>
        <v>0</v>
      </c>
      <c r="AR135" s="437">
        <f t="shared" ref="AR135:AR139" si="438">AQ135/AQ$109</f>
        <v>0</v>
      </c>
      <c r="AS135" s="438" t="str">
        <f t="shared" si="380"/>
        <v/>
      </c>
      <c r="AT135" s="433">
        <f>SUMIFS('전년비교BACK(전년8.1~동시점,생판재)'!$BG$4:$BG$5000,'전년비교BACK(전년8.1~동시점,생판재)'!$H$4:$H$5000,종합!AF135,'전년비교BACK(전년8.1~동시점,생판재)'!$C$4:$C$5000,2025,'전년비교BACK(전년8.1~동시점,생판재)'!$D$4:$D$5000,종합!$AC$110)</f>
        <v>0</v>
      </c>
      <c r="AU135" s="437" t="str">
        <f t="shared" si="381"/>
        <v/>
      </c>
      <c r="AV135" s="434">
        <f>SUMIFS('전년비교BACK(전년8.1~동시점,생판재)'!$BH$4:$BH$5000,'전년비교BACK(전년8.1~동시점,생판재)'!$H$4:$H$5000,종합!AF135,'전년비교BACK(전년8.1~동시점,생판재)'!$C$4:$C$5000,2025,'전년비교BACK(전년8.1~동시점,생판재)'!$D$4:$D$5000,종합!$AC$110)</f>
        <v>0</v>
      </c>
      <c r="AW135" s="434">
        <f>SUMIFS('전년비교BACK(전년8.1~동시점,생판재)'!$BI$4:$BI$5000,'전년비교BACK(전년8.1~동시점,생판재)'!$H$4:$H$5000,종합!AF135,'전년비교BACK(전년8.1~동시점,생판재)'!$C$4:$C$5000,2025,'전년비교BACK(전년8.1~동시점,생판재)'!$D$4:$D$5000,종합!$AC$110)</f>
        <v>0</v>
      </c>
      <c r="AX135" s="434">
        <f>SUMIFS('전년비교BACK(전년8.1~동시점,생판재)'!$BJ$4:$BJ$5000,'전년비교BACK(전년8.1~동시점,생판재)'!$H$4:$H$5000,종합!AF135,'전년비교BACK(전년8.1~동시점,생판재)'!$C$4:$C$5000,2025,'전년비교BACK(전년8.1~동시점,생판재)'!$D$4:$D$5000,종합!$AC$110)</f>
        <v>0</v>
      </c>
      <c r="AY135" s="437" t="str">
        <f t="shared" si="382"/>
        <v/>
      </c>
      <c r="AZ135" s="433">
        <f>SUMIFS('전년비교BACK(전년8.1~동시점,생판재)'!$BC$4:$BC$5000,'전년비교BACK(전년8.1~동시점,생판재)'!$H$4:$H$5000,종합!AF135,'전년비교BACK(전년8.1~동시점,생판재)'!$C$4:$C$5000,2025,'전년비교BACK(전년8.1~동시점,생판재)'!$D$4:$D$5000,종합!$AC$110)</f>
        <v>0</v>
      </c>
      <c r="BA135" s="435">
        <f>SUMIFS('전년비교BACK(전년8.1~동시점,생판재)'!$BE$4:$BE$5000,'전년비교BACK(전년8.1~동시점,생판재)'!$H$4:$H$5000,종합!AF135,'전년비교BACK(전년8.1~동시점,생판재)'!$C$4:$C$5000,2025,'전년비교BACK(전년8.1~동시점,생판재)'!$D$4:$D$5000,종합!$AC$110)</f>
        <v>0</v>
      </c>
      <c r="BB135" s="16"/>
      <c r="BC135" s="16"/>
    </row>
    <row r="136" spans="1:55" x14ac:dyDescent="0.3">
      <c r="A136" s="7" t="s">
        <v>3007</v>
      </c>
      <c r="B136" s="18"/>
      <c r="C136" s="443"/>
      <c r="D136" s="137" t="s">
        <v>2985</v>
      </c>
      <c r="E136" s="138" t="s">
        <v>3073</v>
      </c>
      <c r="F136" s="139" t="s">
        <v>2987</v>
      </c>
      <c r="G136" s="429">
        <f>SUMIFS('주간판매-26FW(CO)'!$P$4:$P$5000,'주간판매-26FW(CO)'!$I$4:$I$5000,종합!$F136,'주간판매-26FW(CO)'!$E$4:$E$5000,종합!$C$110)</f>
        <v>0</v>
      </c>
      <c r="H136" s="430">
        <f>COUNTIFS('주간판매-26FW(CO)'!$I$4:$I$5000,종합!$F136,'주간판매-26FW(CO)'!$E$4:$E$5000,종합!$A136)</f>
        <v>0</v>
      </c>
      <c r="I136" s="430">
        <f>SUMIFS('주간판매-26FW(CO)'!$R$4:$R$5000,'주간판매-26FW(CO)'!$I$4:$I$5000,종합!$F136,'주간판매-26FW(CO)'!$E$4:$E$5000,종합!$A136)</f>
        <v>0</v>
      </c>
      <c r="J136" s="429">
        <f>SUMIFS('주간판매-26FW(CO)'!$P$4:$P$5000,'주간판매-26FW(CO)'!$I$4:$I$5000,종합!$F136,'주간판매-26FW(CO)'!$V$4:$V$5000,"&gt;0",'주간판매-26FW(CO)'!$E$4:$E$5000,종합!$A136)</f>
        <v>0</v>
      </c>
      <c r="K136" s="430">
        <f>COUNTIFS('주간판매-26FW(CO)'!$I$4:$I$5000,종합!$F136,'주간판매-26FW(CO)'!$V$4:$V$5000,"&gt;0",'주간판매-26FW(CO)'!$E$4:$E$5000,종합!$A136)</f>
        <v>0</v>
      </c>
      <c r="L136" s="431">
        <f>SUMIFS('주간판매-26FW(CO)'!$V$4:$V$5000,'주간판매-26FW(CO)'!$I$4:$I$5000,종합!$F136,'주간판매-26FW(CO)'!$E$4:$E$5000,종합!$A136)</f>
        <v>0</v>
      </c>
      <c r="M136" s="436" t="str">
        <f t="shared" si="385"/>
        <v/>
      </c>
      <c r="N136" s="432">
        <f>SUMIFS('생판재-26FW(ST)'!$AI$4:$AI$5000,'생판재-26FW(ST)'!$H$4:$H$5000,종합!$F136,'생판재-26FW(ST)'!$D$4:$D$5000,종합!$A136)</f>
        <v>0</v>
      </c>
      <c r="O136" s="432">
        <f>SUMIFS('생판재-26FW(ST)'!$AR$4:$AR$5000,'생판재-26FW(ST)'!$H$4:$H$5000,종합!$F136,'생판재-26FW(ST)'!$D$4:$D$5000,종합!$A136)</f>
        <v>0</v>
      </c>
      <c r="P136" s="436">
        <f t="shared" si="435"/>
        <v>0</v>
      </c>
      <c r="Q136" s="432">
        <f>SUMIFS('생판재-26FW(ST)'!$AQ$4:$AQ$5000,'생판재-26FW(ST)'!$H$4:$H$5000,종합!$F136,'생판재-26FW(ST)'!$D$4:$D$5000,종합!$A136)</f>
        <v>0</v>
      </c>
      <c r="R136" s="437">
        <f t="shared" si="436"/>
        <v>0</v>
      </c>
      <c r="S136" s="438" t="str">
        <f t="shared" si="388"/>
        <v/>
      </c>
      <c r="T136" s="433">
        <f>SUMIFS('생판재-26FW(ST)'!$BG$4:$BG$5000,'생판재-26FW(ST)'!$H$4:$H$5000,종합!$F136,'생판재-26FW(ST)'!$D$4:$D$5000,종합!$A136)</f>
        <v>0</v>
      </c>
      <c r="U136" s="437" t="str">
        <f t="shared" si="390"/>
        <v/>
      </c>
      <c r="V136" s="434">
        <f>SUMIFS('생판재-26FW(ST)'!$BH$4:$BH$5000,'생판재-26FW(ST)'!$H$4:$H$5000,종합!$F136,'생판재-26FW(ST)'!$D$4:$D$5000,종합!$A136)</f>
        <v>0</v>
      </c>
      <c r="W136" s="434">
        <f>SUMIFS('생판재-26FW(ST)'!$BI$4:$BI$5000,'생판재-26FW(ST)'!$H$4:$H$5000,종합!$F136,'생판재-26FW(ST)'!$D$4:$D$5000,종합!$A136)</f>
        <v>0</v>
      </c>
      <c r="X136" s="434">
        <f>SUMIFS('생판재-26FW(ST)'!$BJ$4:$BJ$5000,'생판재-26FW(ST)'!$H$4:$H$5000,종합!$F136,'생판재-26FW(ST)'!$D$4:$D$5000,종합!$A136)</f>
        <v>0</v>
      </c>
      <c r="Y136" s="437" t="str">
        <f t="shared" si="392"/>
        <v/>
      </c>
      <c r="Z136" s="433">
        <f>SUMIFS('생판재-26FW(ST)'!$BC$4:$BC$5000,'생판재-26FW(ST)'!$H$4:$H$5000,종합!$F136,'생판재-26FW(ST)'!$D$4:$D$5000,종합!$A136)</f>
        <v>0</v>
      </c>
      <c r="AA136" s="435">
        <f>SUMIFS('생판재-26FW(ST)'!$BE$4:$BE$5000,'생판재-26FW(ST)'!$H$4:$H$5000,종합!$F136,'생판재-26FW(ST)'!$D$4:$D$5000,종합!$A136)</f>
        <v>0</v>
      </c>
      <c r="AB136" s="16"/>
      <c r="AC136" s="443"/>
      <c r="AD136" s="137" t="s">
        <v>2985</v>
      </c>
      <c r="AE136" s="138" t="s">
        <v>3073</v>
      </c>
      <c r="AF136" s="139" t="s">
        <v>2987</v>
      </c>
      <c r="AG136" s="429">
        <f>COUNTIFS('전년비교BACK(전년8.1~동시점,생판재)'!$H$4:$H$5000,종합!AF136,'전년비교BACK(전년8.1~동시점,생판재)'!$C$4:$C$5000,2025,'전년비교BACK(전년8.1~동시점,생판재)'!$D$4:$D$5000,종합!$AC$110)</f>
        <v>0</v>
      </c>
      <c r="AH136" s="430"/>
      <c r="AI136" s="430">
        <f>SUMIFS('전년비교BACK(전년8.1~동시점,생판재)'!$AG$4:$AG$5000,'전년비교BACK(전년8.1~동시점,생판재)'!$H$4:$H$5000,종합!AF136,'전년비교BACK(전년8.1~동시점,생판재)'!$C$4:$C$5000,2025,'전년비교BACK(전년8.1~동시점,생판재)'!$D$4:$D$5000,종합!$AC$110)</f>
        <v>0</v>
      </c>
      <c r="AJ136" s="429">
        <f>SUMIFS('주간판매-26FW(CO)'!$P$4:$P$5000,'주간판매-26FW(CO)'!$I$4:$I$5000,종합!$F136,'주간판매-26FW(CO)'!$V$4:$V$5000,"&gt;0",'주간판매-26FW(CO)'!$E$4:$E$5000,종합!$A136)</f>
        <v>0</v>
      </c>
      <c r="AK136" s="430">
        <f>COUNTIFS('주간판매-26FW(CO)'!$I$4:$I$5000,종합!$F136,'주간판매-26FW(CO)'!$V$4:$V$5000,"&gt;0",'주간판매-26FW(CO)'!$E$4:$E$5000,종합!$A136)</f>
        <v>0</v>
      </c>
      <c r="AL136" s="431">
        <f>SUMIFS('전년비교BACK(전년8.1~동시점,생판재)'!$AP$4:$AP$5000,'전년비교BACK(전년8.1~동시점,생판재)'!$H$4:$H$5000,종합!AF136,'전년비교BACK(전년8.1~동시점,생판재)'!$C$4:$C$5000,2025,'전년비교BACK(전년8.1~동시점,생판재)'!$D$4:$D$5000,종합!$AC$110)</f>
        <v>0</v>
      </c>
      <c r="AM136" s="436" t="str">
        <f t="shared" si="377"/>
        <v/>
      </c>
      <c r="AN136" s="432">
        <f>SUMIFS('전년비교BACK(전년8.1~동시점,생판재)'!$AI$4:$AI$5000,'전년비교BACK(전년8.1~동시점,생판재)'!$H$4:$H$5000,종합!AF136,'전년비교BACK(전년8.1~동시점,생판재)'!$C$4:$C$5000,2025,'전년비교BACK(전년8.1~동시점,생판재)'!$D$4:$D$5000,종합!$AC$110)</f>
        <v>0</v>
      </c>
      <c r="AO136" s="432">
        <f>SUMIFS('전년비교BACK(전년8.1~동시점,생판재)'!$AR$4:$AR$5000,'전년비교BACK(전년8.1~동시점,생판재)'!$H$4:$H$5000,종합!AF136,'전년비교BACK(전년8.1~동시점,생판재)'!$C$4:$C$5000,2025,'전년비교BACK(전년8.1~동시점,생판재)'!$D$4:$D$5000,종합!$AC$110)</f>
        <v>0</v>
      </c>
      <c r="AP136" s="436">
        <f t="shared" si="437"/>
        <v>0</v>
      </c>
      <c r="AQ136" s="432">
        <f>SUMIFS('전년비교BACK(전년8.1~동시점,생판재)'!$AQ$4:$AQ$5000,'전년비교BACK(전년8.1~동시점,생판재)'!$H$4:$H$5000,종합!AF136,'전년비교BACK(전년8.1~동시점,생판재)'!$C$4:$C$5000,2025,'전년비교BACK(전년8.1~동시점,생판재)'!$D$4:$D$5000,종합!$AC$110)</f>
        <v>0</v>
      </c>
      <c r="AR136" s="437">
        <f t="shared" si="438"/>
        <v>0</v>
      </c>
      <c r="AS136" s="438" t="str">
        <f t="shared" si="380"/>
        <v/>
      </c>
      <c r="AT136" s="433">
        <f>SUMIFS('전년비교BACK(전년8.1~동시점,생판재)'!$BG$4:$BG$5000,'전년비교BACK(전년8.1~동시점,생판재)'!$H$4:$H$5000,종합!AF136,'전년비교BACK(전년8.1~동시점,생판재)'!$C$4:$C$5000,2025,'전년비교BACK(전년8.1~동시점,생판재)'!$D$4:$D$5000,종합!$AC$110)</f>
        <v>0</v>
      </c>
      <c r="AU136" s="437" t="str">
        <f t="shared" si="381"/>
        <v/>
      </c>
      <c r="AV136" s="434">
        <f>SUMIFS('전년비교BACK(전년8.1~동시점,생판재)'!$BH$4:$BH$5000,'전년비교BACK(전년8.1~동시점,생판재)'!$H$4:$H$5000,종합!AF136,'전년비교BACK(전년8.1~동시점,생판재)'!$C$4:$C$5000,2025,'전년비교BACK(전년8.1~동시점,생판재)'!$D$4:$D$5000,종합!$AC$110)</f>
        <v>0</v>
      </c>
      <c r="AW136" s="434">
        <f>SUMIFS('전년비교BACK(전년8.1~동시점,생판재)'!$BI$4:$BI$5000,'전년비교BACK(전년8.1~동시점,생판재)'!$H$4:$H$5000,종합!AF136,'전년비교BACK(전년8.1~동시점,생판재)'!$C$4:$C$5000,2025,'전년비교BACK(전년8.1~동시점,생판재)'!$D$4:$D$5000,종합!$AC$110)</f>
        <v>0</v>
      </c>
      <c r="AX136" s="434">
        <f>SUMIFS('전년비교BACK(전년8.1~동시점,생판재)'!$BJ$4:$BJ$5000,'전년비교BACK(전년8.1~동시점,생판재)'!$H$4:$H$5000,종합!AF136,'전년비교BACK(전년8.1~동시점,생판재)'!$C$4:$C$5000,2025,'전년비교BACK(전년8.1~동시점,생판재)'!$D$4:$D$5000,종합!$AC$110)</f>
        <v>0</v>
      </c>
      <c r="AY136" s="437" t="str">
        <f t="shared" si="382"/>
        <v/>
      </c>
      <c r="AZ136" s="433">
        <f>SUMIFS('전년비교BACK(전년8.1~동시점,생판재)'!$BC$4:$BC$5000,'전년비교BACK(전년8.1~동시점,생판재)'!$H$4:$H$5000,종합!AF136,'전년비교BACK(전년8.1~동시점,생판재)'!$C$4:$C$5000,2025,'전년비교BACK(전년8.1~동시점,생판재)'!$D$4:$D$5000,종합!$AC$110)</f>
        <v>0</v>
      </c>
      <c r="BA136" s="435">
        <f>SUMIFS('전년비교BACK(전년8.1~동시점,생판재)'!$BE$4:$BE$5000,'전년비교BACK(전년8.1~동시점,생판재)'!$H$4:$H$5000,종합!AF136,'전년비교BACK(전년8.1~동시점,생판재)'!$C$4:$C$5000,2025,'전년비교BACK(전년8.1~동시점,생판재)'!$D$4:$D$5000,종합!$AC$110)</f>
        <v>0</v>
      </c>
      <c r="BB136" s="16"/>
      <c r="BC136" s="16"/>
    </row>
    <row r="137" spans="1:55" x14ac:dyDescent="0.3">
      <c r="A137" s="7" t="s">
        <v>3007</v>
      </c>
      <c r="B137" s="18"/>
      <c r="C137" s="443"/>
      <c r="D137" s="137" t="s">
        <v>2985</v>
      </c>
      <c r="E137" s="138" t="s">
        <v>3074</v>
      </c>
      <c r="F137" s="139" t="s">
        <v>2992</v>
      </c>
      <c r="G137" s="429">
        <f>SUMIFS('주간판매-26FW(CO)'!$P$4:$P$5000,'주간판매-26FW(CO)'!$I$4:$I$5000,종합!$F137,'주간판매-26FW(CO)'!$E$4:$E$5000,종합!$C$110)</f>
        <v>0</v>
      </c>
      <c r="H137" s="430">
        <f>COUNTIFS('주간판매-26FW(CO)'!$I$4:$I$5000,종합!$F137,'주간판매-26FW(CO)'!$E$4:$E$5000,종합!$A137)</f>
        <v>0</v>
      </c>
      <c r="I137" s="430">
        <f>SUMIFS('주간판매-26FW(CO)'!$R$4:$R$5000,'주간판매-26FW(CO)'!$I$4:$I$5000,종합!$F137,'주간판매-26FW(CO)'!$E$4:$E$5000,종합!$A137)</f>
        <v>0</v>
      </c>
      <c r="J137" s="429">
        <f>SUMIFS('주간판매-26FW(CO)'!$P$4:$P$5000,'주간판매-26FW(CO)'!$I$4:$I$5000,종합!$F137,'주간판매-26FW(CO)'!$V$4:$V$5000,"&gt;0",'주간판매-26FW(CO)'!$E$4:$E$5000,종합!$A137)</f>
        <v>0</v>
      </c>
      <c r="K137" s="430">
        <f>COUNTIFS('주간판매-26FW(CO)'!$I$4:$I$5000,종합!$F137,'주간판매-26FW(CO)'!$V$4:$V$5000,"&gt;0",'주간판매-26FW(CO)'!$E$4:$E$5000,종합!$A137)</f>
        <v>0</v>
      </c>
      <c r="L137" s="431">
        <f>SUMIFS('주간판매-26FW(CO)'!$V$4:$V$5000,'주간판매-26FW(CO)'!$I$4:$I$5000,종합!$F137,'주간판매-26FW(CO)'!$E$4:$E$5000,종합!$A137)</f>
        <v>0</v>
      </c>
      <c r="M137" s="436" t="str">
        <f t="shared" si="385"/>
        <v/>
      </c>
      <c r="N137" s="432">
        <f>SUMIFS('생판재-26FW(ST)'!$AI$4:$AI$5000,'생판재-26FW(ST)'!$H$4:$H$5000,종합!$F137,'생판재-26FW(ST)'!$D$4:$D$5000,종합!$A137)</f>
        <v>0</v>
      </c>
      <c r="O137" s="432">
        <f>SUMIFS('생판재-26FW(ST)'!$AR$4:$AR$5000,'생판재-26FW(ST)'!$H$4:$H$5000,종합!$F137,'생판재-26FW(ST)'!$D$4:$D$5000,종합!$A137)</f>
        <v>0</v>
      </c>
      <c r="P137" s="436">
        <f t="shared" si="435"/>
        <v>0</v>
      </c>
      <c r="Q137" s="432">
        <f>SUMIFS('생판재-26FW(ST)'!$AQ$4:$AQ$5000,'생판재-26FW(ST)'!$H$4:$H$5000,종합!$F137,'생판재-26FW(ST)'!$D$4:$D$5000,종합!$A137)</f>
        <v>0</v>
      </c>
      <c r="R137" s="437">
        <f t="shared" si="436"/>
        <v>0</v>
      </c>
      <c r="S137" s="438" t="str">
        <f t="shared" si="388"/>
        <v/>
      </c>
      <c r="T137" s="433">
        <f>SUMIFS('생판재-26FW(ST)'!$BG$4:$BG$5000,'생판재-26FW(ST)'!$H$4:$H$5000,종합!$F137,'생판재-26FW(ST)'!$D$4:$D$5000,종합!$A137)</f>
        <v>0</v>
      </c>
      <c r="U137" s="437" t="str">
        <f t="shared" si="390"/>
        <v/>
      </c>
      <c r="V137" s="434">
        <f>SUMIFS('생판재-26FW(ST)'!$BH$4:$BH$5000,'생판재-26FW(ST)'!$H$4:$H$5000,종합!$F137,'생판재-26FW(ST)'!$D$4:$D$5000,종합!$A137)</f>
        <v>0</v>
      </c>
      <c r="W137" s="434">
        <f>SUMIFS('생판재-26FW(ST)'!$BI$4:$BI$5000,'생판재-26FW(ST)'!$H$4:$H$5000,종합!$F137,'생판재-26FW(ST)'!$D$4:$D$5000,종합!$A137)</f>
        <v>0</v>
      </c>
      <c r="X137" s="434">
        <f>SUMIFS('생판재-26FW(ST)'!$BJ$4:$BJ$5000,'생판재-26FW(ST)'!$H$4:$H$5000,종합!$F137,'생판재-26FW(ST)'!$D$4:$D$5000,종합!$A137)</f>
        <v>0</v>
      </c>
      <c r="Y137" s="437" t="str">
        <f t="shared" si="392"/>
        <v/>
      </c>
      <c r="Z137" s="433">
        <f>SUMIFS('생판재-26FW(ST)'!$BC$4:$BC$5000,'생판재-26FW(ST)'!$H$4:$H$5000,종합!$F137,'생판재-26FW(ST)'!$D$4:$D$5000,종합!$A137)</f>
        <v>0</v>
      </c>
      <c r="AA137" s="435">
        <f>SUMIFS('생판재-26FW(ST)'!$BE$4:$BE$5000,'생판재-26FW(ST)'!$H$4:$H$5000,종합!$F137,'생판재-26FW(ST)'!$D$4:$D$5000,종합!$A137)</f>
        <v>0</v>
      </c>
      <c r="AB137" s="16"/>
      <c r="AC137" s="443"/>
      <c r="AD137" s="137" t="s">
        <v>2985</v>
      </c>
      <c r="AE137" s="138" t="s">
        <v>3074</v>
      </c>
      <c r="AF137" s="139" t="s">
        <v>2992</v>
      </c>
      <c r="AG137" s="429">
        <f>COUNTIFS('전년비교BACK(전년8.1~동시점,생판재)'!$H$4:$H$5000,종합!AF137,'전년비교BACK(전년8.1~동시점,생판재)'!$C$4:$C$5000,2025,'전년비교BACK(전년8.1~동시점,생판재)'!$D$4:$D$5000,종합!$AC$110)</f>
        <v>4</v>
      </c>
      <c r="AH137" s="430"/>
      <c r="AI137" s="430">
        <f>SUMIFS('전년비교BACK(전년8.1~동시점,생판재)'!$AG$4:$AG$5000,'전년비교BACK(전년8.1~동시점,생판재)'!$H$4:$H$5000,종합!AF137,'전년비교BACK(전년8.1~동시점,생판재)'!$C$4:$C$5000,2025,'전년비교BACK(전년8.1~동시점,생판재)'!$D$4:$D$5000,종합!$AC$110)</f>
        <v>4755</v>
      </c>
      <c r="AJ137" s="429">
        <f>SUMIFS('주간판매-26FW(CO)'!$P$4:$P$5000,'주간판매-26FW(CO)'!$I$4:$I$5000,종합!$F137,'주간판매-26FW(CO)'!$V$4:$V$5000,"&gt;0",'주간판매-26FW(CO)'!$E$4:$E$5000,종합!$A137)</f>
        <v>0</v>
      </c>
      <c r="AK137" s="430">
        <f>COUNTIFS('주간판매-26FW(CO)'!$I$4:$I$5000,종합!$F137,'주간판매-26FW(CO)'!$V$4:$V$5000,"&gt;0",'주간판매-26FW(CO)'!$E$4:$E$5000,종합!$A137)</f>
        <v>0</v>
      </c>
      <c r="AL137" s="431">
        <f>SUMIFS('전년비교BACK(전년8.1~동시점,생판재)'!$AP$4:$AP$5000,'전년비교BACK(전년8.1~동시점,생판재)'!$H$4:$H$5000,종합!AF137,'전년비교BACK(전년8.1~동시점,생판재)'!$C$4:$C$5000,2025,'전년비교BACK(전년8.1~동시점,생판재)'!$D$4:$D$5000,종합!$AC$110)</f>
        <v>0</v>
      </c>
      <c r="AM137" s="436">
        <f t="shared" si="377"/>
        <v>0</v>
      </c>
      <c r="AN137" s="432">
        <f>SUMIFS('전년비교BACK(전년8.1~동시점,생판재)'!$AI$4:$AI$5000,'전년비교BACK(전년8.1~동시점,생판재)'!$H$4:$H$5000,종합!AF137,'전년비교BACK(전년8.1~동시점,생판재)'!$C$4:$C$5000,2025,'전년비교BACK(전년8.1~동시점,생판재)'!$D$4:$D$5000,종합!$AC$110)</f>
        <v>99322500</v>
      </c>
      <c r="AO137" s="432">
        <f>SUMIFS('전년비교BACK(전년8.1~동시점,생판재)'!$AR$4:$AR$5000,'전년비교BACK(전년8.1~동시점,생판재)'!$H$4:$H$5000,종합!AF137,'전년비교BACK(전년8.1~동시점,생판재)'!$C$4:$C$5000,2025,'전년비교BACK(전년8.1~동시점,생판재)'!$D$4:$D$5000,종합!$AC$110)</f>
        <v>0</v>
      </c>
      <c r="AP137" s="436">
        <f t="shared" si="437"/>
        <v>0</v>
      </c>
      <c r="AQ137" s="432">
        <f>SUMIFS('전년비교BACK(전년8.1~동시점,생판재)'!$AQ$4:$AQ$5000,'전년비교BACK(전년8.1~동시점,생판재)'!$H$4:$H$5000,종합!AF137,'전년비교BACK(전년8.1~동시점,생판재)'!$C$4:$C$5000,2025,'전년비교BACK(전년8.1~동시점,생판재)'!$D$4:$D$5000,종합!$AC$110)</f>
        <v>0</v>
      </c>
      <c r="AR137" s="437">
        <f t="shared" si="438"/>
        <v>0</v>
      </c>
      <c r="AS137" s="438" t="str">
        <f t="shared" si="380"/>
        <v/>
      </c>
      <c r="AT137" s="433">
        <f>SUMIFS('전년비교BACK(전년8.1~동시점,생판재)'!$BG$4:$BG$5000,'전년비교BACK(전년8.1~동시점,생판재)'!$H$4:$H$5000,종합!AF137,'전년비교BACK(전년8.1~동시점,생판재)'!$C$4:$C$5000,2025,'전년비교BACK(전년8.1~동시점,생판재)'!$D$4:$D$5000,종합!$AC$110)</f>
        <v>0</v>
      </c>
      <c r="AU137" s="437" t="str">
        <f t="shared" si="381"/>
        <v/>
      </c>
      <c r="AV137" s="434">
        <f>SUMIFS('전년비교BACK(전년8.1~동시점,생판재)'!$BH$4:$BH$5000,'전년비교BACK(전년8.1~동시점,생판재)'!$H$4:$H$5000,종합!AF137,'전년비교BACK(전년8.1~동시점,생판재)'!$C$4:$C$5000,2025,'전년비교BACK(전년8.1~동시점,생판재)'!$D$4:$D$5000,종합!$AC$110)</f>
        <v>0</v>
      </c>
      <c r="AW137" s="434">
        <f>SUMIFS('전년비교BACK(전년8.1~동시점,생판재)'!$BI$4:$BI$5000,'전년비교BACK(전년8.1~동시점,생판재)'!$H$4:$H$5000,종합!AF137,'전년비교BACK(전년8.1~동시점,생판재)'!$C$4:$C$5000,2025,'전년비교BACK(전년8.1~동시점,생판재)'!$D$4:$D$5000,종합!$AC$110)</f>
        <v>0</v>
      </c>
      <c r="AX137" s="434">
        <f>SUMIFS('전년비교BACK(전년8.1~동시점,생판재)'!$BJ$4:$BJ$5000,'전년비교BACK(전년8.1~동시점,생판재)'!$H$4:$H$5000,종합!AF137,'전년비교BACK(전년8.1~동시점,생판재)'!$C$4:$C$5000,2025,'전년비교BACK(전년8.1~동시점,생판재)'!$D$4:$D$5000,종합!$AC$110)</f>
        <v>0</v>
      </c>
      <c r="AY137" s="437" t="str">
        <f t="shared" si="382"/>
        <v/>
      </c>
      <c r="AZ137" s="433">
        <f>SUMIFS('전년비교BACK(전년8.1~동시점,생판재)'!$BC$4:$BC$5000,'전년비교BACK(전년8.1~동시점,생판재)'!$H$4:$H$5000,종합!AF137,'전년비교BACK(전년8.1~동시점,생판재)'!$C$4:$C$5000,2025,'전년비교BACK(전년8.1~동시점,생판재)'!$D$4:$D$5000,종합!$AC$110)</f>
        <v>0</v>
      </c>
      <c r="BA137" s="435">
        <f>SUMIFS('전년비교BACK(전년8.1~동시점,생판재)'!$BE$4:$BE$5000,'전년비교BACK(전년8.1~동시점,생판재)'!$H$4:$H$5000,종합!AF137,'전년비교BACK(전년8.1~동시점,생판재)'!$C$4:$C$5000,2025,'전년비교BACK(전년8.1~동시점,생판재)'!$D$4:$D$5000,종합!$AC$110)</f>
        <v>0</v>
      </c>
      <c r="BB137" s="16"/>
      <c r="BC137" s="16"/>
    </row>
    <row r="138" spans="1:55" x14ac:dyDescent="0.3">
      <c r="A138" s="7" t="s">
        <v>3007</v>
      </c>
      <c r="B138" s="18"/>
      <c r="C138" s="443"/>
      <c r="D138" s="137"/>
      <c r="E138" s="168"/>
      <c r="F138" s="169"/>
      <c r="G138" s="429">
        <f>SUMIFS('주간판매-26FW(CO)'!$P$4:$P$5000,'주간판매-26FW(CO)'!$I$4:$I$5000,종합!$F138,'주간판매-26FW(CO)'!$E$4:$E$5000,종합!$C$110)</f>
        <v>0</v>
      </c>
      <c r="H138" s="430">
        <f>COUNTIFS('주간판매-26FW(CO)'!$I$4:$I$5000,종합!$F138,'주간판매-26FW(CO)'!$E$4:$E$5000,종합!$A138)</f>
        <v>0</v>
      </c>
      <c r="I138" s="430">
        <f>SUMIFS('주간판매-26FW(CO)'!$R$4:$R$5000,'주간판매-26FW(CO)'!$I$4:$I$5000,종합!$F138,'주간판매-26FW(CO)'!$E$4:$E$5000,종합!$A138)</f>
        <v>0</v>
      </c>
      <c r="J138" s="429">
        <f>SUMIFS('주간판매-26FW(CO)'!$P$4:$P$5000,'주간판매-26FW(CO)'!$I$4:$I$5000,종합!$F138,'주간판매-26FW(CO)'!$V$4:$V$5000,"&gt;0",'주간판매-26FW(CO)'!$E$4:$E$5000,종합!$A138)</f>
        <v>0</v>
      </c>
      <c r="K138" s="430">
        <f>COUNTIFS('주간판매-26FW(CO)'!$I$4:$I$5000,종합!$F138,'주간판매-26FW(CO)'!$V$4:$V$5000,"&gt;0",'주간판매-26FW(CO)'!$E$4:$E$5000,종합!$A138)</f>
        <v>0</v>
      </c>
      <c r="L138" s="431">
        <f>SUMIFS('주간판매-26FW(CO)'!$V$4:$V$5000,'주간판매-26FW(CO)'!$I$4:$I$5000,종합!$F138,'주간판매-26FW(CO)'!$E$4:$E$5000,종합!$A138)</f>
        <v>0</v>
      </c>
      <c r="M138" s="436" t="str">
        <f t="shared" si="385"/>
        <v/>
      </c>
      <c r="N138" s="432">
        <f>SUMIFS('생판재-26FW(ST)'!$AI$4:$AI$5000,'생판재-26FW(ST)'!$H$4:$H$5000,종합!$F138,'생판재-26FW(ST)'!$D$4:$D$5000,종합!$A138)</f>
        <v>0</v>
      </c>
      <c r="O138" s="432">
        <f>SUMIFS('생판재-26FW(ST)'!$AR$4:$AR$5000,'생판재-26FW(ST)'!$H$4:$H$5000,종합!$F138,'생판재-26FW(ST)'!$D$4:$D$5000,종합!$A138)</f>
        <v>0</v>
      </c>
      <c r="P138" s="436">
        <f t="shared" si="435"/>
        <v>0</v>
      </c>
      <c r="Q138" s="432">
        <f>SUMIFS('생판재-26FW(ST)'!$AQ$4:$AQ$5000,'생판재-26FW(ST)'!$H$4:$H$5000,종합!$F138,'생판재-26FW(ST)'!$D$4:$D$5000,종합!$A138)</f>
        <v>0</v>
      </c>
      <c r="R138" s="437">
        <f t="shared" si="436"/>
        <v>0</v>
      </c>
      <c r="S138" s="438" t="str">
        <f t="shared" si="388"/>
        <v/>
      </c>
      <c r="T138" s="433">
        <f>SUMIFS('생판재-26FW(ST)'!$BG$4:$BG$5000,'생판재-26FW(ST)'!$H$4:$H$5000,종합!$F138,'생판재-26FW(ST)'!$D$4:$D$5000,종합!$A138)</f>
        <v>0</v>
      </c>
      <c r="U138" s="437" t="str">
        <f t="shared" si="390"/>
        <v/>
      </c>
      <c r="V138" s="434">
        <f>SUMIFS('생판재-26FW(ST)'!$BH$4:$BH$5000,'생판재-26FW(ST)'!$H$4:$H$5000,종합!$F138,'생판재-26FW(ST)'!$D$4:$D$5000,종합!$A138)</f>
        <v>0</v>
      </c>
      <c r="W138" s="434">
        <f>SUMIFS('생판재-26FW(ST)'!$BI$4:$BI$5000,'생판재-26FW(ST)'!$H$4:$H$5000,종합!$F138,'생판재-26FW(ST)'!$D$4:$D$5000,종합!$A138)</f>
        <v>0</v>
      </c>
      <c r="X138" s="434">
        <f>SUMIFS('생판재-26FW(ST)'!$BJ$4:$BJ$5000,'생판재-26FW(ST)'!$H$4:$H$5000,종합!$F138,'생판재-26FW(ST)'!$D$4:$D$5000,종합!$A138)</f>
        <v>0</v>
      </c>
      <c r="Y138" s="437" t="str">
        <f t="shared" si="392"/>
        <v/>
      </c>
      <c r="Z138" s="433">
        <f>SUMIFS('생판재-26FW(ST)'!$BC$4:$BC$5000,'생판재-26FW(ST)'!$H$4:$H$5000,종합!$F138,'생판재-26FW(ST)'!$D$4:$D$5000,종합!$A138)</f>
        <v>0</v>
      </c>
      <c r="AA138" s="435">
        <f>SUMIFS('생판재-26FW(ST)'!$BE$4:$BE$5000,'생판재-26FW(ST)'!$H$4:$H$5000,종합!$F138,'생판재-26FW(ST)'!$D$4:$D$5000,종합!$A138)</f>
        <v>0</v>
      </c>
      <c r="AB138" s="16"/>
      <c r="AC138" s="443"/>
      <c r="AD138" s="137"/>
      <c r="AE138" s="168"/>
      <c r="AF138" s="169" t="s">
        <v>2988</v>
      </c>
      <c r="AG138" s="429">
        <f>COUNTIFS('전년비교BACK(전년8.1~동시점,생판재)'!$H$4:$H$5000,종합!AF138,'전년비교BACK(전년8.1~동시점,생판재)'!$C$4:$C$5000,2025,'전년비교BACK(전년8.1~동시점,생판재)'!$D$4:$D$5000,종합!$AC$110)</f>
        <v>2</v>
      </c>
      <c r="AH138" s="430"/>
      <c r="AI138" s="430">
        <f>SUMIFS('전년비교BACK(전년8.1~동시점,생판재)'!$AG$4:$AG$5000,'전년비교BACK(전년8.1~동시점,생판재)'!$H$4:$H$5000,종합!AF138,'전년비교BACK(전년8.1~동시점,생판재)'!$C$4:$C$5000,2025,'전년비교BACK(전년8.1~동시점,생판재)'!$D$4:$D$5000,종합!$AC$110)</f>
        <v>3025</v>
      </c>
      <c r="AJ138" s="429">
        <f>SUMIFS('주간판매-26FW(CO)'!$P$4:$P$5000,'주간판매-26FW(CO)'!$I$4:$I$5000,종합!$F138,'주간판매-26FW(CO)'!$V$4:$V$5000,"&gt;0",'주간판매-26FW(CO)'!$E$4:$E$5000,종합!$A138)</f>
        <v>0</v>
      </c>
      <c r="AK138" s="430">
        <f>COUNTIFS('주간판매-26FW(CO)'!$I$4:$I$5000,종합!$F138,'주간판매-26FW(CO)'!$V$4:$V$5000,"&gt;0",'주간판매-26FW(CO)'!$E$4:$E$5000,종합!$A138)</f>
        <v>0</v>
      </c>
      <c r="AL138" s="431">
        <f>SUMIFS('전년비교BACK(전년8.1~동시점,생판재)'!$AP$4:$AP$5000,'전년비교BACK(전년8.1~동시점,생판재)'!$H$4:$H$5000,종합!AF138,'전년비교BACK(전년8.1~동시점,생판재)'!$C$4:$C$5000,2025,'전년비교BACK(전년8.1~동시점,생판재)'!$D$4:$D$5000,종합!$AC$110)</f>
        <v>0</v>
      </c>
      <c r="AM138" s="436">
        <f t="shared" si="377"/>
        <v>0</v>
      </c>
      <c r="AN138" s="432">
        <f>SUMIFS('전년비교BACK(전년8.1~동시점,생판재)'!$AI$4:$AI$5000,'전년비교BACK(전년8.1~동시점,생판재)'!$H$4:$H$5000,종합!AF138,'전년비교BACK(전년8.1~동시점,생판재)'!$C$4:$C$5000,2025,'전년비교BACK(전년8.1~동시점,생판재)'!$D$4:$D$5000,종합!$AC$110)</f>
        <v>45350000</v>
      </c>
      <c r="AO138" s="432">
        <f>SUMIFS('전년비교BACK(전년8.1~동시점,생판재)'!$AR$4:$AR$5000,'전년비교BACK(전년8.1~동시점,생판재)'!$H$4:$H$5000,종합!AF138,'전년비교BACK(전년8.1~동시점,생판재)'!$C$4:$C$5000,2025,'전년비교BACK(전년8.1~동시점,생판재)'!$D$4:$D$5000,종합!$AC$110)</f>
        <v>0</v>
      </c>
      <c r="AP138" s="436">
        <f t="shared" si="437"/>
        <v>0</v>
      </c>
      <c r="AQ138" s="432">
        <f>SUMIFS('전년비교BACK(전년8.1~동시점,생판재)'!$AQ$4:$AQ$5000,'전년비교BACK(전년8.1~동시점,생판재)'!$H$4:$H$5000,종합!AF138,'전년비교BACK(전년8.1~동시점,생판재)'!$C$4:$C$5000,2025,'전년비교BACK(전년8.1~동시점,생판재)'!$D$4:$D$5000,종합!$AC$110)</f>
        <v>0</v>
      </c>
      <c r="AR138" s="437">
        <f t="shared" si="438"/>
        <v>0</v>
      </c>
      <c r="AS138" s="438" t="str">
        <f t="shared" si="380"/>
        <v/>
      </c>
      <c r="AT138" s="433">
        <f>SUMIFS('전년비교BACK(전년8.1~동시점,생판재)'!$BG$4:$BG$5000,'전년비교BACK(전년8.1~동시점,생판재)'!$H$4:$H$5000,종합!AF138,'전년비교BACK(전년8.1~동시점,생판재)'!$C$4:$C$5000,2025,'전년비교BACK(전년8.1~동시점,생판재)'!$D$4:$D$5000,종합!$AC$110)</f>
        <v>0</v>
      </c>
      <c r="AU138" s="437" t="str">
        <f t="shared" si="381"/>
        <v/>
      </c>
      <c r="AV138" s="434">
        <f>SUMIFS('전년비교BACK(전년8.1~동시점,생판재)'!$BH$4:$BH$5000,'전년비교BACK(전년8.1~동시점,생판재)'!$H$4:$H$5000,종합!AF138,'전년비교BACK(전년8.1~동시점,생판재)'!$C$4:$C$5000,2025,'전년비교BACK(전년8.1~동시점,생판재)'!$D$4:$D$5000,종합!$AC$110)</f>
        <v>0</v>
      </c>
      <c r="AW138" s="434">
        <f>SUMIFS('전년비교BACK(전년8.1~동시점,생판재)'!$BI$4:$BI$5000,'전년비교BACK(전년8.1~동시점,생판재)'!$H$4:$H$5000,종합!AF138,'전년비교BACK(전년8.1~동시점,생판재)'!$C$4:$C$5000,2025,'전년비교BACK(전년8.1~동시점,생판재)'!$D$4:$D$5000,종합!$AC$110)</f>
        <v>0</v>
      </c>
      <c r="AX138" s="434">
        <f>SUMIFS('전년비교BACK(전년8.1~동시점,생판재)'!$BJ$4:$BJ$5000,'전년비교BACK(전년8.1~동시점,생판재)'!$H$4:$H$5000,종합!AF138,'전년비교BACK(전년8.1~동시점,생판재)'!$C$4:$C$5000,2025,'전년비교BACK(전년8.1~동시점,생판재)'!$D$4:$D$5000,종합!$AC$110)</f>
        <v>0</v>
      </c>
      <c r="AY138" s="437" t="str">
        <f t="shared" si="382"/>
        <v/>
      </c>
      <c r="AZ138" s="433">
        <f>SUMIFS('전년비교BACK(전년8.1~동시점,생판재)'!$BC$4:$BC$5000,'전년비교BACK(전년8.1~동시점,생판재)'!$H$4:$H$5000,종합!AF138,'전년비교BACK(전년8.1~동시점,생판재)'!$C$4:$C$5000,2025,'전년비교BACK(전년8.1~동시점,생판재)'!$D$4:$D$5000,종합!$AC$110)</f>
        <v>0</v>
      </c>
      <c r="BA138" s="435">
        <f>SUMIFS('전년비교BACK(전년8.1~동시점,생판재)'!$BE$4:$BE$5000,'전년비교BACK(전년8.1~동시점,생판재)'!$H$4:$H$5000,종합!AF138,'전년비교BACK(전년8.1~동시점,생판재)'!$C$4:$C$5000,2025,'전년비교BACK(전년8.1~동시점,생판재)'!$D$4:$D$5000,종합!$AC$110)</f>
        <v>0</v>
      </c>
      <c r="BB138" s="16"/>
      <c r="BC138" s="16"/>
    </row>
    <row r="139" spans="1:55" x14ac:dyDescent="0.3">
      <c r="A139" s="7" t="s">
        <v>3007</v>
      </c>
      <c r="B139" s="18"/>
      <c r="C139" s="443"/>
      <c r="D139" s="137" t="s">
        <v>2985</v>
      </c>
      <c r="E139" s="168"/>
      <c r="F139" s="169"/>
      <c r="G139" s="429">
        <f>SUMIFS('주간판매-26FW(CO)'!$P$4:$P$5000,'주간판매-26FW(CO)'!$I$4:$I$5000,종합!$F139,'주간판매-26FW(CO)'!$E$4:$E$5000,종합!$C$110)</f>
        <v>0</v>
      </c>
      <c r="H139" s="430">
        <f>COUNTIFS('주간판매-26FW(CO)'!$I$4:$I$5000,종합!$F139,'주간판매-26FW(CO)'!$E$4:$E$5000,종합!$A139)</f>
        <v>0</v>
      </c>
      <c r="I139" s="430">
        <f>SUMIFS('주간판매-26FW(CO)'!$R$4:$R$5000,'주간판매-26FW(CO)'!$I$4:$I$5000,종합!$F139,'주간판매-26FW(CO)'!$E$4:$E$5000,종합!$A139)</f>
        <v>0</v>
      </c>
      <c r="J139" s="429">
        <f>SUMIFS('주간판매-26FW(CO)'!$P$4:$P$5000,'주간판매-26FW(CO)'!$I$4:$I$5000,종합!$F139,'주간판매-26FW(CO)'!$V$4:$V$5000,"&gt;0",'주간판매-26FW(CO)'!$E$4:$E$5000,종합!$A139)</f>
        <v>0</v>
      </c>
      <c r="K139" s="430">
        <f>COUNTIFS('주간판매-26FW(CO)'!$I$4:$I$5000,종합!$F139,'주간판매-26FW(CO)'!$V$4:$V$5000,"&gt;0",'주간판매-26FW(CO)'!$E$4:$E$5000,종합!$A139)</f>
        <v>0</v>
      </c>
      <c r="L139" s="431">
        <f>SUMIFS('주간판매-26FW(CO)'!$V$4:$V$5000,'주간판매-26FW(CO)'!$I$4:$I$5000,종합!$F139,'주간판매-26FW(CO)'!$E$4:$E$5000,종합!$A139)</f>
        <v>0</v>
      </c>
      <c r="M139" s="436" t="str">
        <f t="shared" si="385"/>
        <v/>
      </c>
      <c r="N139" s="432">
        <f>SUMIFS('생판재-26FW(ST)'!$AI$4:$AI$5000,'생판재-26FW(ST)'!$H$4:$H$5000,종합!$F139,'생판재-26FW(ST)'!$D$4:$D$5000,종합!$A139)</f>
        <v>0</v>
      </c>
      <c r="O139" s="432">
        <f>SUMIFS('생판재-26FW(ST)'!$AR$4:$AR$5000,'생판재-26FW(ST)'!$H$4:$H$5000,종합!$F139,'생판재-26FW(ST)'!$D$4:$D$5000,종합!$A139)</f>
        <v>0</v>
      </c>
      <c r="P139" s="436">
        <f t="shared" si="435"/>
        <v>0</v>
      </c>
      <c r="Q139" s="432">
        <f>SUMIFS('생판재-26FW(ST)'!$AQ$4:$AQ$5000,'생판재-26FW(ST)'!$H$4:$H$5000,종합!$F139,'생판재-26FW(ST)'!$D$4:$D$5000,종합!$A139)</f>
        <v>0</v>
      </c>
      <c r="R139" s="437">
        <f t="shared" si="436"/>
        <v>0</v>
      </c>
      <c r="S139" s="438" t="str">
        <f t="shared" si="388"/>
        <v/>
      </c>
      <c r="T139" s="433">
        <f>SUMIFS('생판재-26FW(ST)'!$BG$4:$BG$5000,'생판재-26FW(ST)'!$H$4:$H$5000,종합!$F139,'생판재-26FW(ST)'!$D$4:$D$5000,종합!$A139)</f>
        <v>0</v>
      </c>
      <c r="U139" s="437" t="str">
        <f t="shared" si="390"/>
        <v/>
      </c>
      <c r="V139" s="434">
        <f>SUMIFS('생판재-26FW(ST)'!$BH$4:$BH$5000,'생판재-26FW(ST)'!$H$4:$H$5000,종합!$F139,'생판재-26FW(ST)'!$D$4:$D$5000,종합!$A139)</f>
        <v>0</v>
      </c>
      <c r="W139" s="434">
        <f>SUMIFS('생판재-26FW(ST)'!$BI$4:$BI$5000,'생판재-26FW(ST)'!$H$4:$H$5000,종합!$F139,'생판재-26FW(ST)'!$D$4:$D$5000,종합!$A139)</f>
        <v>0</v>
      </c>
      <c r="X139" s="434">
        <f>SUMIFS('생판재-26FW(ST)'!$BJ$4:$BJ$5000,'생판재-26FW(ST)'!$H$4:$H$5000,종합!$F139,'생판재-26FW(ST)'!$D$4:$D$5000,종합!$A139)</f>
        <v>0</v>
      </c>
      <c r="Y139" s="437" t="str">
        <f t="shared" si="392"/>
        <v/>
      </c>
      <c r="Z139" s="433">
        <f>SUMIFS('생판재-26FW(ST)'!$BC$4:$BC$5000,'생판재-26FW(ST)'!$H$4:$H$5000,종합!$F139,'생판재-26FW(ST)'!$D$4:$D$5000,종합!$A139)</f>
        <v>0</v>
      </c>
      <c r="AA139" s="435">
        <f>SUMIFS('생판재-26FW(ST)'!$BE$4:$BE$5000,'생판재-26FW(ST)'!$H$4:$H$5000,종합!$F139,'생판재-26FW(ST)'!$D$4:$D$5000,종합!$A139)</f>
        <v>0</v>
      </c>
      <c r="AB139" s="16"/>
      <c r="AC139" s="443"/>
      <c r="AD139" s="137" t="s">
        <v>2985</v>
      </c>
      <c r="AE139" s="168"/>
      <c r="AF139" s="169" t="s">
        <v>2990</v>
      </c>
      <c r="AG139" s="429">
        <f>COUNTIFS('전년비교BACK(전년8.1~동시점,생판재)'!$H$4:$H$5000,종합!AF139,'전년비교BACK(전년8.1~동시점,생판재)'!$C$4:$C$5000,2025,'전년비교BACK(전년8.1~동시점,생판재)'!$D$4:$D$5000,종합!$AC$110)</f>
        <v>2</v>
      </c>
      <c r="AH139" s="430"/>
      <c r="AI139" s="430">
        <f>SUMIFS('전년비교BACK(전년8.1~동시점,생판재)'!$AG$4:$AG$5000,'전년비교BACK(전년8.1~동시점,생판재)'!$H$4:$H$5000,종합!AF139,'전년비교BACK(전년8.1~동시점,생판재)'!$C$4:$C$5000,2025,'전년비교BACK(전년8.1~동시점,생판재)'!$D$4:$D$5000,종합!$AC$110)</f>
        <v>2150</v>
      </c>
      <c r="AJ139" s="429">
        <f>SUMIFS('주간판매-26FW(CO)'!$P$4:$P$5000,'주간판매-26FW(CO)'!$I$4:$I$5000,종합!$F139,'주간판매-26FW(CO)'!$V$4:$V$5000,"&gt;0",'주간판매-26FW(CO)'!$E$4:$E$5000,종합!$A139)</f>
        <v>0</v>
      </c>
      <c r="AK139" s="430">
        <f>COUNTIFS('주간판매-26FW(CO)'!$I$4:$I$5000,종합!$F139,'주간판매-26FW(CO)'!$V$4:$V$5000,"&gt;0",'주간판매-26FW(CO)'!$E$4:$E$5000,종합!$A139)</f>
        <v>0</v>
      </c>
      <c r="AL139" s="431">
        <f>SUMIFS('전년비교BACK(전년8.1~동시점,생판재)'!$AP$4:$AP$5000,'전년비교BACK(전년8.1~동시점,생판재)'!$H$4:$H$5000,종합!AF139,'전년비교BACK(전년8.1~동시점,생판재)'!$C$4:$C$5000,2025,'전년비교BACK(전년8.1~동시점,생판재)'!$D$4:$D$5000,종합!$AC$110)</f>
        <v>0</v>
      </c>
      <c r="AM139" s="436">
        <f t="shared" si="377"/>
        <v>0</v>
      </c>
      <c r="AN139" s="432">
        <f>SUMIFS('전년비교BACK(전년8.1~동시점,생판재)'!$AI$4:$AI$5000,'전년비교BACK(전년8.1~동시점,생판재)'!$H$4:$H$5000,종합!AF139,'전년비교BACK(전년8.1~동시점,생판재)'!$C$4:$C$5000,2025,'전년비교BACK(전년8.1~동시점,생판재)'!$D$4:$D$5000,종합!$AC$110)</f>
        <v>40485000</v>
      </c>
      <c r="AO139" s="432">
        <f>SUMIFS('전년비교BACK(전년8.1~동시점,생판재)'!$AR$4:$AR$5000,'전년비교BACK(전년8.1~동시점,생판재)'!$H$4:$H$5000,종합!AF139,'전년비교BACK(전년8.1~동시점,생판재)'!$C$4:$C$5000,2025,'전년비교BACK(전년8.1~동시점,생판재)'!$D$4:$D$5000,종합!$AC$110)</f>
        <v>0</v>
      </c>
      <c r="AP139" s="436">
        <f t="shared" si="437"/>
        <v>0</v>
      </c>
      <c r="AQ139" s="432">
        <f>SUMIFS('전년비교BACK(전년8.1~동시점,생판재)'!$AQ$4:$AQ$5000,'전년비교BACK(전년8.1~동시점,생판재)'!$H$4:$H$5000,종합!AF139,'전년비교BACK(전년8.1~동시점,생판재)'!$C$4:$C$5000,2025,'전년비교BACK(전년8.1~동시점,생판재)'!$D$4:$D$5000,종합!$AC$110)</f>
        <v>0</v>
      </c>
      <c r="AR139" s="437">
        <f t="shared" si="438"/>
        <v>0</v>
      </c>
      <c r="AS139" s="438" t="str">
        <f t="shared" si="380"/>
        <v/>
      </c>
      <c r="AT139" s="433">
        <f>SUMIFS('전년비교BACK(전년8.1~동시점,생판재)'!$BG$4:$BG$5000,'전년비교BACK(전년8.1~동시점,생판재)'!$H$4:$H$5000,종합!AF139,'전년비교BACK(전년8.1~동시점,생판재)'!$C$4:$C$5000,2025,'전년비교BACK(전년8.1~동시점,생판재)'!$D$4:$D$5000,종합!$AC$110)</f>
        <v>0</v>
      </c>
      <c r="AU139" s="437" t="str">
        <f t="shared" si="381"/>
        <v/>
      </c>
      <c r="AV139" s="434">
        <f>SUMIFS('전년비교BACK(전년8.1~동시점,생판재)'!$BH$4:$BH$5000,'전년비교BACK(전년8.1~동시점,생판재)'!$H$4:$H$5000,종합!AF139,'전년비교BACK(전년8.1~동시점,생판재)'!$C$4:$C$5000,2025,'전년비교BACK(전년8.1~동시점,생판재)'!$D$4:$D$5000,종합!$AC$110)</f>
        <v>0</v>
      </c>
      <c r="AW139" s="434">
        <f>SUMIFS('전년비교BACK(전년8.1~동시점,생판재)'!$BI$4:$BI$5000,'전년비교BACK(전년8.1~동시점,생판재)'!$H$4:$H$5000,종합!AF139,'전년비교BACK(전년8.1~동시점,생판재)'!$C$4:$C$5000,2025,'전년비교BACK(전년8.1~동시점,생판재)'!$D$4:$D$5000,종합!$AC$110)</f>
        <v>0</v>
      </c>
      <c r="AX139" s="434">
        <f>SUMIFS('전년비교BACK(전년8.1~동시점,생판재)'!$BJ$4:$BJ$5000,'전년비교BACK(전년8.1~동시점,생판재)'!$H$4:$H$5000,종합!AF139,'전년비교BACK(전년8.1~동시점,생판재)'!$C$4:$C$5000,2025,'전년비교BACK(전년8.1~동시점,생판재)'!$D$4:$D$5000,종합!$AC$110)</f>
        <v>0</v>
      </c>
      <c r="AY139" s="437" t="str">
        <f t="shared" si="382"/>
        <v/>
      </c>
      <c r="AZ139" s="433">
        <f>SUMIFS('전년비교BACK(전년8.1~동시점,생판재)'!$BC$4:$BC$5000,'전년비교BACK(전년8.1~동시점,생판재)'!$H$4:$H$5000,종합!AF139,'전년비교BACK(전년8.1~동시점,생판재)'!$C$4:$C$5000,2025,'전년비교BACK(전년8.1~동시점,생판재)'!$D$4:$D$5000,종합!$AC$110)</f>
        <v>0</v>
      </c>
      <c r="BA139" s="435">
        <f>SUMIFS('전년비교BACK(전년8.1~동시점,생판재)'!$BE$4:$BE$5000,'전년비교BACK(전년8.1~동시점,생판재)'!$H$4:$H$5000,종합!AF139,'전년비교BACK(전년8.1~동시점,생판재)'!$C$4:$C$5000,2025,'전년비교BACK(전년8.1~동시점,생판재)'!$D$4:$D$5000,종합!$AC$110)</f>
        <v>0</v>
      </c>
      <c r="BB139" s="16"/>
      <c r="BC139" s="16"/>
    </row>
    <row r="140" spans="1:55" ht="17.25" thickBot="1" x14ac:dyDescent="0.35">
      <c r="A140" s="7"/>
      <c r="B140" s="18"/>
      <c r="C140" s="443"/>
      <c r="D140" s="313"/>
      <c r="E140" s="314"/>
      <c r="F140" s="315"/>
      <c r="G140" s="429"/>
      <c r="H140" s="430"/>
      <c r="I140" s="430"/>
      <c r="J140" s="429"/>
      <c r="K140" s="430"/>
      <c r="L140" s="431"/>
      <c r="M140" s="436"/>
      <c r="N140" s="432"/>
      <c r="O140" s="432"/>
      <c r="P140" s="436"/>
      <c r="Q140" s="432"/>
      <c r="R140" s="437"/>
      <c r="S140" s="438"/>
      <c r="T140" s="433"/>
      <c r="U140" s="437"/>
      <c r="V140" s="434"/>
      <c r="W140" s="434"/>
      <c r="X140" s="434"/>
      <c r="Y140" s="437"/>
      <c r="Z140" s="433"/>
      <c r="AA140" s="435"/>
      <c r="AB140" s="16"/>
      <c r="AC140" s="443"/>
      <c r="AD140" s="313"/>
      <c r="AE140" s="168"/>
      <c r="AF140" s="169"/>
      <c r="AG140" s="429"/>
      <c r="AH140" s="430"/>
      <c r="AI140" s="430"/>
      <c r="AJ140" s="429"/>
      <c r="AK140" s="430"/>
      <c r="AL140" s="431"/>
      <c r="AM140" s="436"/>
      <c r="AN140" s="432"/>
      <c r="AO140" s="432"/>
      <c r="AP140" s="436"/>
      <c r="AQ140" s="432"/>
      <c r="AR140" s="437"/>
      <c r="AS140" s="438"/>
      <c r="AT140" s="433"/>
      <c r="AU140" s="437"/>
      <c r="AV140" s="434"/>
      <c r="AW140" s="434"/>
      <c r="AX140" s="434"/>
      <c r="AY140" s="437"/>
      <c r="AZ140" s="433"/>
      <c r="BA140" s="435"/>
      <c r="BB140" s="16"/>
      <c r="BC140" s="16"/>
    </row>
    <row r="141" spans="1:55" ht="17.25" thickBot="1" x14ac:dyDescent="0.35">
      <c r="A141" s="7" t="s">
        <v>3007</v>
      </c>
      <c r="B141" s="18"/>
      <c r="C141" s="443"/>
      <c r="D141" s="170" t="s">
        <v>3075</v>
      </c>
      <c r="E141" s="171"/>
      <c r="F141" s="171"/>
      <c r="G141" s="143">
        <f>SUM(G135:G139)</f>
        <v>2</v>
      </c>
      <c r="H141" s="144">
        <f t="shared" ref="H141:I141" si="439">SUM(H135:H139)</f>
        <v>4</v>
      </c>
      <c r="I141" s="144">
        <f t="shared" si="439"/>
        <v>402</v>
      </c>
      <c r="J141" s="143">
        <f>SUM(J135:J139)</f>
        <v>0</v>
      </c>
      <c r="K141" s="145">
        <f>SUM(K135:K139)</f>
        <v>0</v>
      </c>
      <c r="L141" s="146">
        <f t="shared" ref="L141" si="440">SUM(L135:L139)</f>
        <v>0</v>
      </c>
      <c r="M141" s="147">
        <f t="shared" si="385"/>
        <v>0</v>
      </c>
      <c r="N141" s="148">
        <f>SUM(N135:N139)</f>
        <v>0</v>
      </c>
      <c r="O141" s="149">
        <f>SUM(O135:O139)</f>
        <v>0</v>
      </c>
      <c r="P141" s="147">
        <f>O141/O$150</f>
        <v>0</v>
      </c>
      <c r="Q141" s="150">
        <f>SUM(Q135:Q139)</f>
        <v>0</v>
      </c>
      <c r="R141" s="147">
        <f>Q141/Q$150</f>
        <v>0</v>
      </c>
      <c r="S141" s="152" t="str">
        <f t="shared" si="388"/>
        <v/>
      </c>
      <c r="T141" s="153">
        <f>SUM(T135:T139)</f>
        <v>0</v>
      </c>
      <c r="U141" s="154" t="str">
        <f t="shared" si="390"/>
        <v/>
      </c>
      <c r="V141" s="155">
        <f>SUM(V135:V139)</f>
        <v>0</v>
      </c>
      <c r="W141" s="155">
        <f>SUM(W135:W139)</f>
        <v>0</v>
      </c>
      <c r="X141" s="155">
        <f>SUM(X135:X139)</f>
        <v>0</v>
      </c>
      <c r="Y141" s="154" t="str">
        <f t="shared" si="392"/>
        <v/>
      </c>
      <c r="Z141" s="153">
        <f>SUM(Z135:Z139)</f>
        <v>0</v>
      </c>
      <c r="AA141" s="156">
        <f>SUM(AA135:AA139)</f>
        <v>0</v>
      </c>
      <c r="AB141" s="16"/>
      <c r="AC141" s="443"/>
      <c r="AD141" s="170" t="s">
        <v>3075</v>
      </c>
      <c r="AE141" s="171"/>
      <c r="AF141" s="171"/>
      <c r="AG141" s="143">
        <f>SUM(AG135:AG139)</f>
        <v>19</v>
      </c>
      <c r="AH141" s="144">
        <f t="shared" ref="AH141:AI141" si="441">SUM(AH135:AH139)</f>
        <v>0</v>
      </c>
      <c r="AI141" s="144">
        <f t="shared" si="441"/>
        <v>21390</v>
      </c>
      <c r="AJ141" s="143">
        <f>SUM(AJ135:AJ139)</f>
        <v>0</v>
      </c>
      <c r="AK141" s="145">
        <f>SUM(AK135:AK139)</f>
        <v>0</v>
      </c>
      <c r="AL141" s="146">
        <f t="shared" ref="AL141" si="442">SUM(AL135:AL139)</f>
        <v>0</v>
      </c>
      <c r="AM141" s="147">
        <f t="shared" si="377"/>
        <v>0</v>
      </c>
      <c r="AN141" s="148">
        <f>SUM(AN135:AN139)</f>
        <v>389125500</v>
      </c>
      <c r="AO141" s="149">
        <f>SUM(AO135:AO139)</f>
        <v>0</v>
      </c>
      <c r="AP141" s="147" t="e">
        <f t="shared" ref="AP141" si="443">AO141/AO$150</f>
        <v>#DIV/0!</v>
      </c>
      <c r="AQ141" s="150">
        <f>SUM(AQ135:AQ139)</f>
        <v>0</v>
      </c>
      <c r="AR141" s="147" t="e">
        <f t="shared" ref="AR141" si="444">AQ141/AQ$150</f>
        <v>#DIV/0!</v>
      </c>
      <c r="AS141" s="152" t="str">
        <f t="shared" si="380"/>
        <v/>
      </c>
      <c r="AT141" s="153">
        <f>SUM(AT135:AT139)</f>
        <v>0</v>
      </c>
      <c r="AU141" s="154" t="str">
        <f t="shared" si="381"/>
        <v/>
      </c>
      <c r="AV141" s="155">
        <f>SUM(AV135:AV139)</f>
        <v>0</v>
      </c>
      <c r="AW141" s="155">
        <f>SUM(AW135:AW139)</f>
        <v>0</v>
      </c>
      <c r="AX141" s="155">
        <f>SUM(AX135:AX139)</f>
        <v>0</v>
      </c>
      <c r="AY141" s="154" t="str">
        <f t="shared" si="382"/>
        <v/>
      </c>
      <c r="AZ141" s="153">
        <f>SUM(AZ135:AZ139)</f>
        <v>0</v>
      </c>
      <c r="BA141" s="156">
        <f>SUM(BA135:BA139)</f>
        <v>0</v>
      </c>
      <c r="BB141" s="16"/>
      <c r="BC141" s="16"/>
    </row>
    <row r="142" spans="1:55" x14ac:dyDescent="0.3">
      <c r="A142" s="7" t="s">
        <v>3007</v>
      </c>
      <c r="B142" s="18"/>
      <c r="C142" s="443"/>
      <c r="D142" s="133" t="s">
        <v>3076</v>
      </c>
      <c r="E142" s="172" t="s">
        <v>334</v>
      </c>
      <c r="F142" s="173" t="s">
        <v>2993</v>
      </c>
      <c r="G142" s="429">
        <f>SUMIFS('주간판매-26FW(CO)'!$P$4:$P$5000,'주간판매-26FW(CO)'!$I$4:$I$5000,종합!$F142,'주간판매-26FW(CO)'!$E$4:$E$5000,종합!$C$110)</f>
        <v>0</v>
      </c>
      <c r="H142" s="430">
        <f>COUNTIFS('주간판매-26FW(CO)'!$I$4:$I$5000,종합!$F142,'주간판매-26FW(CO)'!$E$4:$E$5000,종합!$A142)</f>
        <v>0</v>
      </c>
      <c r="I142" s="430">
        <f>SUMIFS('주간판매-26FW(CO)'!$R$4:$R$5000,'주간판매-26FW(CO)'!$I$4:$I$5000,종합!$F142,'주간판매-26FW(CO)'!$E$4:$E$5000,종합!$A142)</f>
        <v>0</v>
      </c>
      <c r="J142" s="429">
        <f>SUMIFS('주간판매-26FW(CO)'!$P$4:$P$5000,'주간판매-26FW(CO)'!$I$4:$I$5000,종합!$F142,'주간판매-26FW(CO)'!$V$4:$V$5000,"&gt;0",'주간판매-26FW(CO)'!$E$4:$E$5000,종합!$A142)</f>
        <v>0</v>
      </c>
      <c r="K142" s="430">
        <f>COUNTIFS('주간판매-26FW(CO)'!$I$4:$I$5000,종합!$F142,'주간판매-26FW(CO)'!$V$4:$V$5000,"&gt;0",'주간판매-26FW(CO)'!$E$4:$E$5000,종합!$A142)</f>
        <v>0</v>
      </c>
      <c r="L142" s="431">
        <f>SUMIFS('주간판매-26FW(CO)'!$V$4:$V$5000,'주간판매-26FW(CO)'!$I$4:$I$5000,종합!$F142,'주간판매-26FW(CO)'!$E$4:$E$5000,종합!$A142)</f>
        <v>0</v>
      </c>
      <c r="M142" s="436" t="str">
        <f t="shared" si="385"/>
        <v/>
      </c>
      <c r="N142" s="432">
        <f>SUMIFS('생판재-26FW(ST)'!$AI$4:$AI$5000,'생판재-26FW(ST)'!$H$4:$H$5000,종합!$F142,'생판재-26FW(ST)'!$D$4:$D$5000,종합!$A142)</f>
        <v>0</v>
      </c>
      <c r="O142" s="432">
        <f>SUMIFS('생판재-26FW(ST)'!$AR$4:$AR$5000,'생판재-26FW(ST)'!$H$4:$H$5000,종합!$F142,'생판재-26FW(ST)'!$D$4:$D$5000,종합!$A142)</f>
        <v>0</v>
      </c>
      <c r="P142" s="436">
        <f t="shared" ref="P142:P147" si="445">O142/O$109</f>
        <v>0</v>
      </c>
      <c r="Q142" s="432">
        <f>SUMIFS('생판재-26FW(ST)'!$AQ$4:$AQ$5000,'생판재-26FW(ST)'!$H$4:$H$5000,종합!$F142,'생판재-26FW(ST)'!$D$4:$D$5000,종합!$A142)</f>
        <v>0</v>
      </c>
      <c r="R142" s="437">
        <f t="shared" ref="R142:R147" si="446">Q142/Q$109</f>
        <v>0</v>
      </c>
      <c r="S142" s="438" t="str">
        <f t="shared" si="388"/>
        <v/>
      </c>
      <c r="T142" s="433">
        <f>SUMIFS('생판재-26FW(ST)'!$BG$4:$BG$5000,'생판재-26FW(ST)'!$H$4:$H$5000,종합!$F142,'생판재-26FW(ST)'!$D$4:$D$5000,종합!$A142)</f>
        <v>0</v>
      </c>
      <c r="U142" s="437" t="str">
        <f t="shared" si="390"/>
        <v/>
      </c>
      <c r="V142" s="434">
        <f>SUMIFS('생판재-26FW(ST)'!$BH$4:$BH$5000,'생판재-26FW(ST)'!$H$4:$H$5000,종합!$F142,'생판재-26FW(ST)'!$D$4:$D$5000,종합!$A142)</f>
        <v>0</v>
      </c>
      <c r="W142" s="434">
        <f>SUMIFS('생판재-26FW(ST)'!$BI$4:$BI$5000,'생판재-26FW(ST)'!$H$4:$H$5000,종합!$F142,'생판재-26FW(ST)'!$D$4:$D$5000,종합!$A142)</f>
        <v>0</v>
      </c>
      <c r="X142" s="434">
        <f>SUMIFS('생판재-26FW(ST)'!$BJ$4:$BJ$5000,'생판재-26FW(ST)'!$H$4:$H$5000,종합!$F142,'생판재-26FW(ST)'!$D$4:$D$5000,종합!$A142)</f>
        <v>0</v>
      </c>
      <c r="Y142" s="437" t="str">
        <f t="shared" si="392"/>
        <v/>
      </c>
      <c r="Z142" s="433">
        <f>SUMIFS('생판재-26FW(ST)'!$BC$4:$BC$5000,'생판재-26FW(ST)'!$H$4:$H$5000,종합!$F142,'생판재-26FW(ST)'!$D$4:$D$5000,종합!$A142)</f>
        <v>0</v>
      </c>
      <c r="AA142" s="435">
        <f>SUMIFS('생판재-26FW(ST)'!$BE$4:$BE$5000,'생판재-26FW(ST)'!$H$4:$H$5000,종합!$F142,'생판재-26FW(ST)'!$D$4:$D$5000,종합!$A142)</f>
        <v>0</v>
      </c>
      <c r="AB142" s="16"/>
      <c r="AC142" s="443"/>
      <c r="AD142" s="133" t="s">
        <v>3076</v>
      </c>
      <c r="AE142" s="172" t="s">
        <v>334</v>
      </c>
      <c r="AF142" s="173" t="s">
        <v>2993</v>
      </c>
      <c r="AG142" s="429">
        <f>COUNTIFS('전년비교BACK(전년8.1~동시점,생판재)'!$H$4:$H$5000,종합!AF142,'전년비교BACK(전년8.1~동시점,생판재)'!$C$4:$C$5000,2025,'전년비교BACK(전년8.1~동시점,생판재)'!$D$4:$D$5000,종합!$AC$110)</f>
        <v>8</v>
      </c>
      <c r="AH142" s="430"/>
      <c r="AI142" s="430">
        <f>SUMIFS('전년비교BACK(전년8.1~동시점,생판재)'!$AG$4:$AG$5000,'전년비교BACK(전년8.1~동시점,생판재)'!$H$4:$H$5000,종합!AF142,'전년비교BACK(전년8.1~동시점,생판재)'!$C$4:$C$5000,2025,'전년비교BACK(전년8.1~동시점,생판재)'!$D$4:$D$5000,종합!$AC$110)</f>
        <v>4530</v>
      </c>
      <c r="AJ142" s="429">
        <f>SUMIFS('주간판매-26FW(CO)'!$P$4:$P$5000,'주간판매-26FW(CO)'!$I$4:$I$5000,종합!$F142,'주간판매-26FW(CO)'!$V$4:$V$5000,"&gt;0",'주간판매-26FW(CO)'!$E$4:$E$5000,종합!$A142)</f>
        <v>0</v>
      </c>
      <c r="AK142" s="430">
        <f>COUNTIFS('주간판매-26FW(CO)'!$I$4:$I$5000,종합!$F142,'주간판매-26FW(CO)'!$V$4:$V$5000,"&gt;0",'주간판매-26FW(CO)'!$E$4:$E$5000,종합!$A142)</f>
        <v>0</v>
      </c>
      <c r="AL142" s="431">
        <f>SUMIFS('전년비교BACK(전년8.1~동시점,생판재)'!$AP$4:$AP$5000,'전년비교BACK(전년8.1~동시점,생판재)'!$H$4:$H$5000,종합!AF142,'전년비교BACK(전년8.1~동시점,생판재)'!$C$4:$C$5000,2025,'전년비교BACK(전년8.1~동시점,생판재)'!$D$4:$D$5000,종합!$AC$110)</f>
        <v>0</v>
      </c>
      <c r="AM142" s="436">
        <f t="shared" si="377"/>
        <v>0</v>
      </c>
      <c r="AN142" s="432">
        <f>SUMIFS('전년비교BACK(전년8.1~동시점,생판재)'!$AI$4:$AI$5000,'전년비교BACK(전년8.1~동시점,생판재)'!$H$4:$H$5000,종합!AF142,'전년비교BACK(전년8.1~동시점,생판재)'!$C$4:$C$5000,2025,'전년비교BACK(전년8.1~동시점,생판재)'!$D$4:$D$5000,종합!$AC$110)</f>
        <v>64945000</v>
      </c>
      <c r="AO142" s="432">
        <f>SUMIFS('전년비교BACK(전년8.1~동시점,생판재)'!$AR$4:$AR$5000,'전년비교BACK(전년8.1~동시점,생판재)'!$H$4:$H$5000,종합!AF142,'전년비교BACK(전년8.1~동시점,생판재)'!$C$4:$C$5000,2025,'전년비교BACK(전년8.1~동시점,생판재)'!$D$4:$D$5000,종합!$AC$110)</f>
        <v>0</v>
      </c>
      <c r="AP142" s="436">
        <f t="shared" ref="AP142:AP147" si="447">AO142/AO$109</f>
        <v>0</v>
      </c>
      <c r="AQ142" s="432">
        <f>SUMIFS('전년비교BACK(전년8.1~동시점,생판재)'!$AQ$4:$AQ$5000,'전년비교BACK(전년8.1~동시점,생판재)'!$H$4:$H$5000,종합!AF142,'전년비교BACK(전년8.1~동시점,생판재)'!$C$4:$C$5000,2025,'전년비교BACK(전년8.1~동시점,생판재)'!$D$4:$D$5000,종합!$AC$110)</f>
        <v>0</v>
      </c>
      <c r="AR142" s="437">
        <f t="shared" ref="AR142:AR147" si="448">AQ142/AQ$109</f>
        <v>0</v>
      </c>
      <c r="AS142" s="438" t="str">
        <f t="shared" si="380"/>
        <v/>
      </c>
      <c r="AT142" s="433">
        <f>SUMIFS('전년비교BACK(전년8.1~동시점,생판재)'!$BG$4:$BG$5000,'전년비교BACK(전년8.1~동시점,생판재)'!$H$4:$H$5000,종합!AF142,'전년비교BACK(전년8.1~동시점,생판재)'!$C$4:$C$5000,2025,'전년비교BACK(전년8.1~동시점,생판재)'!$D$4:$D$5000,종합!$AC$110)</f>
        <v>0</v>
      </c>
      <c r="AU142" s="437" t="str">
        <f t="shared" si="381"/>
        <v/>
      </c>
      <c r="AV142" s="434">
        <f>SUMIFS('전년비교BACK(전년8.1~동시점,생판재)'!$BH$4:$BH$5000,'전년비교BACK(전년8.1~동시점,생판재)'!$H$4:$H$5000,종합!AF142,'전년비교BACK(전년8.1~동시점,생판재)'!$C$4:$C$5000,2025,'전년비교BACK(전년8.1~동시점,생판재)'!$D$4:$D$5000,종합!$AC$110)</f>
        <v>0</v>
      </c>
      <c r="AW142" s="434">
        <f>SUMIFS('전년비교BACK(전년8.1~동시점,생판재)'!$BI$4:$BI$5000,'전년비교BACK(전년8.1~동시점,생판재)'!$H$4:$H$5000,종합!AF142,'전년비교BACK(전년8.1~동시점,생판재)'!$C$4:$C$5000,2025,'전년비교BACK(전년8.1~동시점,생판재)'!$D$4:$D$5000,종합!$AC$110)</f>
        <v>0</v>
      </c>
      <c r="AX142" s="434">
        <f>SUMIFS('전년비교BACK(전년8.1~동시점,생판재)'!$BJ$4:$BJ$5000,'전년비교BACK(전년8.1~동시점,생판재)'!$H$4:$H$5000,종합!AF142,'전년비교BACK(전년8.1~동시점,생판재)'!$C$4:$C$5000,2025,'전년비교BACK(전년8.1~동시점,생판재)'!$D$4:$D$5000,종합!$AC$110)</f>
        <v>0</v>
      </c>
      <c r="AY142" s="437" t="str">
        <f t="shared" si="382"/>
        <v/>
      </c>
      <c r="AZ142" s="433">
        <f>SUMIFS('전년비교BACK(전년8.1~동시점,생판재)'!$BC$4:$BC$5000,'전년비교BACK(전년8.1~동시점,생판재)'!$H$4:$H$5000,종합!AF142,'전년비교BACK(전년8.1~동시점,생판재)'!$C$4:$C$5000,2025,'전년비교BACK(전년8.1~동시점,생판재)'!$D$4:$D$5000,종합!$AC$110)</f>
        <v>0</v>
      </c>
      <c r="BA142" s="435">
        <f>SUMIFS('전년비교BACK(전년8.1~동시점,생판재)'!$BE$4:$BE$5000,'전년비교BACK(전년8.1~동시점,생판재)'!$H$4:$H$5000,종합!AF142,'전년비교BACK(전년8.1~동시점,생판재)'!$C$4:$C$5000,2025,'전년비교BACK(전년8.1~동시점,생판재)'!$D$4:$D$5000,종합!$AC$110)</f>
        <v>0</v>
      </c>
      <c r="BB142" s="16"/>
      <c r="BC142" s="16"/>
    </row>
    <row r="143" spans="1:55" x14ac:dyDescent="0.3">
      <c r="A143" s="7" t="s">
        <v>3007</v>
      </c>
      <c r="B143" s="18"/>
      <c r="C143" s="443"/>
      <c r="D143" s="174"/>
      <c r="E143" s="175" t="s">
        <v>3077</v>
      </c>
      <c r="F143" s="176" t="s">
        <v>2994</v>
      </c>
      <c r="G143" s="429">
        <f>SUMIFS('주간판매-26FW(CO)'!$P$4:$P$5000,'주간판매-26FW(CO)'!$I$4:$I$5000,종합!$F143,'주간판매-26FW(CO)'!$E$4:$E$5000,종합!$C$110)</f>
        <v>3</v>
      </c>
      <c r="H143" s="430">
        <f>COUNTIFS('주간판매-26FW(CO)'!$I$4:$I$5000,종합!$F143,'주간판매-26FW(CO)'!$E$4:$E$5000,종합!$A143)</f>
        <v>6</v>
      </c>
      <c r="I143" s="430">
        <f>SUMIFS('주간판매-26FW(CO)'!$R$4:$R$5000,'주간판매-26FW(CO)'!$I$4:$I$5000,종합!$F143,'주간판매-26FW(CO)'!$E$4:$E$5000,종합!$A143)</f>
        <v>950</v>
      </c>
      <c r="J143" s="429">
        <f>SUMIFS('주간판매-26FW(CO)'!$P$4:$P$5000,'주간판매-26FW(CO)'!$I$4:$I$5000,종합!$F143,'주간판매-26FW(CO)'!$V$4:$V$5000,"&gt;0",'주간판매-26FW(CO)'!$E$4:$E$5000,종합!$A143)</f>
        <v>0</v>
      </c>
      <c r="K143" s="430">
        <f>COUNTIFS('주간판매-26FW(CO)'!$I$4:$I$5000,종합!$F143,'주간판매-26FW(CO)'!$V$4:$V$5000,"&gt;0",'주간판매-26FW(CO)'!$E$4:$E$5000,종합!$A143)</f>
        <v>0</v>
      </c>
      <c r="L143" s="431">
        <f>SUMIFS('주간판매-26FW(CO)'!$V$4:$V$5000,'주간판매-26FW(CO)'!$I$4:$I$5000,종합!$F143,'주간판매-26FW(CO)'!$E$4:$E$5000,종합!$A143)</f>
        <v>0</v>
      </c>
      <c r="M143" s="436">
        <f t="shared" si="385"/>
        <v>0</v>
      </c>
      <c r="N143" s="432">
        <f>SUMIFS('생판재-26FW(ST)'!$AI$4:$AI$5000,'생판재-26FW(ST)'!$H$4:$H$5000,종합!$F143,'생판재-26FW(ST)'!$D$4:$D$5000,종합!$A143)</f>
        <v>0</v>
      </c>
      <c r="O143" s="432">
        <f>SUMIFS('생판재-26FW(ST)'!$AR$4:$AR$5000,'생판재-26FW(ST)'!$H$4:$H$5000,종합!$F143,'생판재-26FW(ST)'!$D$4:$D$5000,종합!$A143)</f>
        <v>0</v>
      </c>
      <c r="P143" s="436">
        <f t="shared" si="445"/>
        <v>0</v>
      </c>
      <c r="Q143" s="432">
        <f>SUMIFS('생판재-26FW(ST)'!$AQ$4:$AQ$5000,'생판재-26FW(ST)'!$H$4:$H$5000,종합!$F143,'생판재-26FW(ST)'!$D$4:$D$5000,종합!$A143)</f>
        <v>0</v>
      </c>
      <c r="R143" s="437">
        <f t="shared" si="446"/>
        <v>0</v>
      </c>
      <c r="S143" s="438" t="str">
        <f t="shared" si="388"/>
        <v/>
      </c>
      <c r="T143" s="433">
        <f>SUMIFS('생판재-26FW(ST)'!$BG$4:$BG$5000,'생판재-26FW(ST)'!$H$4:$H$5000,종합!$F143,'생판재-26FW(ST)'!$D$4:$D$5000,종합!$A143)</f>
        <v>0</v>
      </c>
      <c r="U143" s="437" t="str">
        <f t="shared" si="390"/>
        <v/>
      </c>
      <c r="V143" s="434">
        <f>SUMIFS('생판재-26FW(ST)'!$BH$4:$BH$5000,'생판재-26FW(ST)'!$H$4:$H$5000,종합!$F143,'생판재-26FW(ST)'!$D$4:$D$5000,종합!$A143)</f>
        <v>0</v>
      </c>
      <c r="W143" s="434">
        <f>SUMIFS('생판재-26FW(ST)'!$BI$4:$BI$5000,'생판재-26FW(ST)'!$H$4:$H$5000,종합!$F143,'생판재-26FW(ST)'!$D$4:$D$5000,종합!$A143)</f>
        <v>0</v>
      </c>
      <c r="X143" s="434">
        <f>SUMIFS('생판재-26FW(ST)'!$BJ$4:$BJ$5000,'생판재-26FW(ST)'!$H$4:$H$5000,종합!$F143,'생판재-26FW(ST)'!$D$4:$D$5000,종합!$A143)</f>
        <v>0</v>
      </c>
      <c r="Y143" s="437" t="str">
        <f t="shared" si="392"/>
        <v/>
      </c>
      <c r="Z143" s="433">
        <f>SUMIFS('생판재-26FW(ST)'!$BC$4:$BC$5000,'생판재-26FW(ST)'!$H$4:$H$5000,종합!$F143,'생판재-26FW(ST)'!$D$4:$D$5000,종합!$A143)</f>
        <v>0</v>
      </c>
      <c r="AA143" s="435">
        <f>SUMIFS('생판재-26FW(ST)'!$BE$4:$BE$5000,'생판재-26FW(ST)'!$H$4:$H$5000,종합!$F143,'생판재-26FW(ST)'!$D$4:$D$5000,종합!$A143)</f>
        <v>0</v>
      </c>
      <c r="AB143" s="16"/>
      <c r="AC143" s="443"/>
      <c r="AD143" s="174"/>
      <c r="AE143" s="175" t="s">
        <v>3077</v>
      </c>
      <c r="AF143" s="176" t="s">
        <v>2994</v>
      </c>
      <c r="AG143" s="429">
        <f>COUNTIFS('전년비교BACK(전년8.1~동시점,생판재)'!$H$4:$H$5000,종합!AF143,'전년비교BACK(전년8.1~동시점,생판재)'!$C$4:$C$5000,2025,'전년비교BACK(전년8.1~동시점,생판재)'!$D$4:$D$5000,종합!$AC$110)</f>
        <v>5</v>
      </c>
      <c r="AH143" s="430"/>
      <c r="AI143" s="430">
        <f>SUMIFS('전년비교BACK(전년8.1~동시점,생판재)'!$AG$4:$AG$5000,'전년비교BACK(전년8.1~동시점,생판재)'!$H$4:$H$5000,종합!AF143,'전년비교BACK(전년8.1~동시점,생판재)'!$C$4:$C$5000,2025,'전년비교BACK(전년8.1~동시점,생판재)'!$D$4:$D$5000,종합!$AC$110)</f>
        <v>3213</v>
      </c>
      <c r="AJ143" s="429">
        <f>SUMIFS('주간판매-26FW(CO)'!$P$4:$P$5000,'주간판매-26FW(CO)'!$I$4:$I$5000,종합!$F143,'주간판매-26FW(CO)'!$V$4:$V$5000,"&gt;0",'주간판매-26FW(CO)'!$E$4:$E$5000,종합!$A143)</f>
        <v>0</v>
      </c>
      <c r="AK143" s="430">
        <f>COUNTIFS('주간판매-26FW(CO)'!$I$4:$I$5000,종합!$F143,'주간판매-26FW(CO)'!$V$4:$V$5000,"&gt;0",'주간판매-26FW(CO)'!$E$4:$E$5000,종합!$A143)</f>
        <v>0</v>
      </c>
      <c r="AL143" s="431">
        <f>SUMIFS('전년비교BACK(전년8.1~동시점,생판재)'!$AP$4:$AP$5000,'전년비교BACK(전년8.1~동시점,생판재)'!$H$4:$H$5000,종합!AF143,'전년비교BACK(전년8.1~동시점,생판재)'!$C$4:$C$5000,2025,'전년비교BACK(전년8.1~동시점,생판재)'!$D$4:$D$5000,종합!$AC$110)</f>
        <v>0</v>
      </c>
      <c r="AM143" s="436">
        <f t="shared" si="377"/>
        <v>0</v>
      </c>
      <c r="AN143" s="432">
        <f>SUMIFS('전년비교BACK(전년8.1~동시점,생판재)'!$AI$4:$AI$5000,'전년비교BACK(전년8.1~동시점,생판재)'!$H$4:$H$5000,종합!AF143,'전년비교BACK(전년8.1~동시점,생판재)'!$C$4:$C$5000,2025,'전년비교BACK(전년8.1~동시점,생판재)'!$D$4:$D$5000,종합!$AC$110)</f>
        <v>21179081</v>
      </c>
      <c r="AO143" s="432">
        <f>SUMIFS('전년비교BACK(전년8.1~동시점,생판재)'!$AR$4:$AR$5000,'전년비교BACK(전년8.1~동시점,생판재)'!$H$4:$H$5000,종합!AF143,'전년비교BACK(전년8.1~동시점,생판재)'!$C$4:$C$5000,2025,'전년비교BACK(전년8.1~동시점,생판재)'!$D$4:$D$5000,종합!$AC$110)</f>
        <v>0</v>
      </c>
      <c r="AP143" s="436">
        <f t="shared" si="447"/>
        <v>0</v>
      </c>
      <c r="AQ143" s="432">
        <f>SUMIFS('전년비교BACK(전년8.1~동시점,생판재)'!$AQ$4:$AQ$5000,'전년비교BACK(전년8.1~동시점,생판재)'!$H$4:$H$5000,종합!AF143,'전년비교BACK(전년8.1~동시점,생판재)'!$C$4:$C$5000,2025,'전년비교BACK(전년8.1~동시점,생판재)'!$D$4:$D$5000,종합!$AC$110)</f>
        <v>0</v>
      </c>
      <c r="AR143" s="437">
        <f t="shared" si="448"/>
        <v>0</v>
      </c>
      <c r="AS143" s="438" t="str">
        <f t="shared" si="380"/>
        <v/>
      </c>
      <c r="AT143" s="433">
        <f>SUMIFS('전년비교BACK(전년8.1~동시점,생판재)'!$BG$4:$BG$5000,'전년비교BACK(전년8.1~동시점,생판재)'!$H$4:$H$5000,종합!AF143,'전년비교BACK(전년8.1~동시점,생판재)'!$C$4:$C$5000,2025,'전년비교BACK(전년8.1~동시점,생판재)'!$D$4:$D$5000,종합!$AC$110)</f>
        <v>0</v>
      </c>
      <c r="AU143" s="437" t="str">
        <f t="shared" si="381"/>
        <v/>
      </c>
      <c r="AV143" s="434">
        <f>SUMIFS('전년비교BACK(전년8.1~동시점,생판재)'!$BH$4:$BH$5000,'전년비교BACK(전년8.1~동시점,생판재)'!$H$4:$H$5000,종합!AF143,'전년비교BACK(전년8.1~동시점,생판재)'!$C$4:$C$5000,2025,'전년비교BACK(전년8.1~동시점,생판재)'!$D$4:$D$5000,종합!$AC$110)</f>
        <v>0</v>
      </c>
      <c r="AW143" s="434">
        <f>SUMIFS('전년비교BACK(전년8.1~동시점,생판재)'!$BI$4:$BI$5000,'전년비교BACK(전년8.1~동시점,생판재)'!$H$4:$H$5000,종합!AF143,'전년비교BACK(전년8.1~동시점,생판재)'!$C$4:$C$5000,2025,'전년비교BACK(전년8.1~동시점,생판재)'!$D$4:$D$5000,종합!$AC$110)</f>
        <v>0</v>
      </c>
      <c r="AX143" s="434">
        <f>SUMIFS('전년비교BACK(전년8.1~동시점,생판재)'!$BJ$4:$BJ$5000,'전년비교BACK(전년8.1~동시점,생판재)'!$H$4:$H$5000,종합!AF143,'전년비교BACK(전년8.1~동시점,생판재)'!$C$4:$C$5000,2025,'전년비교BACK(전년8.1~동시점,생판재)'!$D$4:$D$5000,종합!$AC$110)</f>
        <v>0</v>
      </c>
      <c r="AY143" s="437" t="str">
        <f t="shared" si="382"/>
        <v/>
      </c>
      <c r="AZ143" s="433">
        <f>SUMIFS('전년비교BACK(전년8.1~동시점,생판재)'!$BC$4:$BC$5000,'전년비교BACK(전년8.1~동시점,생판재)'!$H$4:$H$5000,종합!AF143,'전년비교BACK(전년8.1~동시점,생판재)'!$C$4:$C$5000,2025,'전년비교BACK(전년8.1~동시점,생판재)'!$D$4:$D$5000,종합!$AC$110)</f>
        <v>0</v>
      </c>
      <c r="BA143" s="435">
        <f>SUMIFS('전년비교BACK(전년8.1~동시점,생판재)'!$BE$4:$BE$5000,'전년비교BACK(전년8.1~동시점,생판재)'!$H$4:$H$5000,종합!AF143,'전년비교BACK(전년8.1~동시점,생판재)'!$C$4:$C$5000,2025,'전년비교BACK(전년8.1~동시점,생판재)'!$D$4:$D$5000,종합!$AC$110)</f>
        <v>0</v>
      </c>
      <c r="BB143" s="16"/>
      <c r="BC143" s="16"/>
    </row>
    <row r="144" spans="1:55" x14ac:dyDescent="0.3">
      <c r="A144" s="7" t="s">
        <v>3007</v>
      </c>
      <c r="B144" s="18"/>
      <c r="C144" s="443"/>
      <c r="D144" s="174"/>
      <c r="E144" s="175" t="s">
        <v>3078</v>
      </c>
      <c r="F144" s="176" t="s">
        <v>2995</v>
      </c>
      <c r="G144" s="429">
        <f>SUMIFS('주간판매-26FW(CO)'!$P$4:$P$5000,'주간판매-26FW(CO)'!$I$4:$I$5000,종합!$F144,'주간판매-26FW(CO)'!$E$4:$E$5000,종합!$C$110)</f>
        <v>5</v>
      </c>
      <c r="H144" s="430">
        <f>COUNTIFS('주간판매-26FW(CO)'!$I$4:$I$5000,종합!$F144,'주간판매-26FW(CO)'!$E$4:$E$5000,종합!$A144)</f>
        <v>9</v>
      </c>
      <c r="I144" s="430">
        <f>SUMIFS('주간판매-26FW(CO)'!$R$4:$R$5000,'주간판매-26FW(CO)'!$I$4:$I$5000,종합!$F144,'주간판매-26FW(CO)'!$E$4:$E$5000,종합!$A144)</f>
        <v>2803</v>
      </c>
      <c r="J144" s="429">
        <f>SUMIFS('주간판매-26FW(CO)'!$P$4:$P$5000,'주간판매-26FW(CO)'!$I$4:$I$5000,종합!$F144,'주간판매-26FW(CO)'!$V$4:$V$5000,"&gt;0",'주간판매-26FW(CO)'!$E$4:$E$5000,종합!$A144)</f>
        <v>0</v>
      </c>
      <c r="K144" s="430">
        <f>COUNTIFS('주간판매-26FW(CO)'!$I$4:$I$5000,종합!$F144,'주간판매-26FW(CO)'!$V$4:$V$5000,"&gt;0",'주간판매-26FW(CO)'!$E$4:$E$5000,종합!$A144)</f>
        <v>0</v>
      </c>
      <c r="L144" s="431">
        <f>SUMIFS('주간판매-26FW(CO)'!$V$4:$V$5000,'주간판매-26FW(CO)'!$I$4:$I$5000,종합!$F144,'주간판매-26FW(CO)'!$E$4:$E$5000,종합!$A144)</f>
        <v>0</v>
      </c>
      <c r="M144" s="436">
        <f t="shared" si="385"/>
        <v>0</v>
      </c>
      <c r="N144" s="432">
        <f>SUMIFS('생판재-26FW(ST)'!$AI$4:$AI$5000,'생판재-26FW(ST)'!$H$4:$H$5000,종합!$F144,'생판재-26FW(ST)'!$D$4:$D$5000,종합!$A144)</f>
        <v>0</v>
      </c>
      <c r="O144" s="432">
        <f>SUMIFS('생판재-26FW(ST)'!$AR$4:$AR$5000,'생판재-26FW(ST)'!$H$4:$H$5000,종합!$F144,'생판재-26FW(ST)'!$D$4:$D$5000,종합!$A144)</f>
        <v>0</v>
      </c>
      <c r="P144" s="436">
        <f t="shared" si="445"/>
        <v>0</v>
      </c>
      <c r="Q144" s="432">
        <f>SUMIFS('생판재-26FW(ST)'!$AQ$4:$AQ$5000,'생판재-26FW(ST)'!$H$4:$H$5000,종합!$F144,'생판재-26FW(ST)'!$D$4:$D$5000,종합!$A144)</f>
        <v>0</v>
      </c>
      <c r="R144" s="437">
        <f t="shared" si="446"/>
        <v>0</v>
      </c>
      <c r="S144" s="438" t="str">
        <f t="shared" si="388"/>
        <v/>
      </c>
      <c r="T144" s="433">
        <f>SUMIFS('생판재-26FW(ST)'!$BG$4:$BG$5000,'생판재-26FW(ST)'!$H$4:$H$5000,종합!$F144,'생판재-26FW(ST)'!$D$4:$D$5000,종합!$A144)</f>
        <v>0</v>
      </c>
      <c r="U144" s="437" t="str">
        <f t="shared" si="390"/>
        <v/>
      </c>
      <c r="V144" s="434">
        <f>SUMIFS('생판재-26FW(ST)'!$BH$4:$BH$5000,'생판재-26FW(ST)'!$H$4:$H$5000,종합!$F144,'생판재-26FW(ST)'!$D$4:$D$5000,종합!$A144)</f>
        <v>0</v>
      </c>
      <c r="W144" s="434">
        <f>SUMIFS('생판재-26FW(ST)'!$BI$4:$BI$5000,'생판재-26FW(ST)'!$H$4:$H$5000,종합!$F144,'생판재-26FW(ST)'!$D$4:$D$5000,종합!$A144)</f>
        <v>0</v>
      </c>
      <c r="X144" s="434">
        <f>SUMIFS('생판재-26FW(ST)'!$BJ$4:$BJ$5000,'생판재-26FW(ST)'!$H$4:$H$5000,종합!$F144,'생판재-26FW(ST)'!$D$4:$D$5000,종합!$A144)</f>
        <v>0</v>
      </c>
      <c r="Y144" s="437" t="str">
        <f t="shared" si="392"/>
        <v/>
      </c>
      <c r="Z144" s="433">
        <f>SUMIFS('생판재-26FW(ST)'!$BC$4:$BC$5000,'생판재-26FW(ST)'!$H$4:$H$5000,종합!$F144,'생판재-26FW(ST)'!$D$4:$D$5000,종합!$A144)</f>
        <v>0</v>
      </c>
      <c r="AA144" s="435">
        <f>SUMIFS('생판재-26FW(ST)'!$BE$4:$BE$5000,'생판재-26FW(ST)'!$H$4:$H$5000,종합!$F144,'생판재-26FW(ST)'!$D$4:$D$5000,종합!$A144)</f>
        <v>0</v>
      </c>
      <c r="AB144" s="16"/>
      <c r="AC144" s="443"/>
      <c r="AD144" s="174"/>
      <c r="AE144" s="175" t="s">
        <v>3078</v>
      </c>
      <c r="AF144" s="176" t="s">
        <v>2995</v>
      </c>
      <c r="AG144" s="429">
        <f>COUNTIFS('전년비교BACK(전년8.1~동시점,생판재)'!$H$4:$H$5000,종합!AF144,'전년비교BACK(전년8.1~동시점,생판재)'!$C$4:$C$5000,2025,'전년비교BACK(전년8.1~동시점,생판재)'!$D$4:$D$5000,종합!$AC$110)</f>
        <v>2</v>
      </c>
      <c r="AH144" s="430"/>
      <c r="AI144" s="430">
        <f>SUMIFS('전년비교BACK(전년8.1~동시점,생판재)'!$AG$4:$AG$5000,'전년비교BACK(전년8.1~동시점,생판재)'!$H$4:$H$5000,종합!AF144,'전년비교BACK(전년8.1~동시점,생판재)'!$C$4:$C$5000,2025,'전년비교BACK(전년8.1~동시점,생판재)'!$D$4:$D$5000,종합!$AC$110)</f>
        <v>1140</v>
      </c>
      <c r="AJ144" s="429">
        <f>SUMIFS('주간판매-26FW(CO)'!$P$4:$P$5000,'주간판매-26FW(CO)'!$I$4:$I$5000,종합!$F144,'주간판매-26FW(CO)'!$V$4:$V$5000,"&gt;0",'주간판매-26FW(CO)'!$E$4:$E$5000,종합!$A144)</f>
        <v>0</v>
      </c>
      <c r="AK144" s="430">
        <f>COUNTIFS('주간판매-26FW(CO)'!$I$4:$I$5000,종합!$F144,'주간판매-26FW(CO)'!$V$4:$V$5000,"&gt;0",'주간판매-26FW(CO)'!$E$4:$E$5000,종합!$A144)</f>
        <v>0</v>
      </c>
      <c r="AL144" s="431">
        <f>SUMIFS('전년비교BACK(전년8.1~동시점,생판재)'!$AP$4:$AP$5000,'전년비교BACK(전년8.1~동시점,생판재)'!$H$4:$H$5000,종합!AF144,'전년비교BACK(전년8.1~동시점,생판재)'!$C$4:$C$5000,2025,'전년비교BACK(전년8.1~동시점,생판재)'!$D$4:$D$5000,종합!$AC$110)</f>
        <v>0</v>
      </c>
      <c r="AM144" s="436">
        <f t="shared" si="377"/>
        <v>0</v>
      </c>
      <c r="AN144" s="432">
        <f>SUMIFS('전년비교BACK(전년8.1~동시점,생판재)'!$AI$4:$AI$5000,'전년비교BACK(전년8.1~동시점,생판재)'!$H$4:$H$5000,종합!AF144,'전년비교BACK(전년8.1~동시점,생판재)'!$C$4:$C$5000,2025,'전년비교BACK(전년8.1~동시점,생판재)'!$D$4:$D$5000,종합!$AC$110)</f>
        <v>3990000</v>
      </c>
      <c r="AO144" s="432">
        <f>SUMIFS('전년비교BACK(전년8.1~동시점,생판재)'!$AR$4:$AR$5000,'전년비교BACK(전년8.1~동시점,생판재)'!$H$4:$H$5000,종합!AF144,'전년비교BACK(전년8.1~동시점,생판재)'!$C$4:$C$5000,2025,'전년비교BACK(전년8.1~동시점,생판재)'!$D$4:$D$5000,종합!$AC$110)</f>
        <v>0</v>
      </c>
      <c r="AP144" s="436">
        <f t="shared" si="447"/>
        <v>0</v>
      </c>
      <c r="AQ144" s="432">
        <f>SUMIFS('전년비교BACK(전년8.1~동시점,생판재)'!$AQ$4:$AQ$5000,'전년비교BACK(전년8.1~동시점,생판재)'!$H$4:$H$5000,종합!AF144,'전년비교BACK(전년8.1~동시점,생판재)'!$C$4:$C$5000,2025,'전년비교BACK(전년8.1~동시점,생판재)'!$D$4:$D$5000,종합!$AC$110)</f>
        <v>0</v>
      </c>
      <c r="AR144" s="437">
        <f t="shared" si="448"/>
        <v>0</v>
      </c>
      <c r="AS144" s="438" t="str">
        <f t="shared" si="380"/>
        <v/>
      </c>
      <c r="AT144" s="433">
        <f>SUMIFS('전년비교BACK(전년8.1~동시점,생판재)'!$BG$4:$BG$5000,'전년비교BACK(전년8.1~동시점,생판재)'!$H$4:$H$5000,종합!AF144,'전년비교BACK(전년8.1~동시점,생판재)'!$C$4:$C$5000,2025,'전년비교BACK(전년8.1~동시점,생판재)'!$D$4:$D$5000,종합!$AC$110)</f>
        <v>0</v>
      </c>
      <c r="AU144" s="437" t="str">
        <f t="shared" si="381"/>
        <v/>
      </c>
      <c r="AV144" s="434">
        <f>SUMIFS('전년비교BACK(전년8.1~동시점,생판재)'!$BH$4:$BH$5000,'전년비교BACK(전년8.1~동시점,생판재)'!$H$4:$H$5000,종합!AF144,'전년비교BACK(전년8.1~동시점,생판재)'!$C$4:$C$5000,2025,'전년비교BACK(전년8.1~동시점,생판재)'!$D$4:$D$5000,종합!$AC$110)</f>
        <v>0</v>
      </c>
      <c r="AW144" s="434">
        <f>SUMIFS('전년비교BACK(전년8.1~동시점,생판재)'!$BI$4:$BI$5000,'전년비교BACK(전년8.1~동시점,생판재)'!$H$4:$H$5000,종합!AF144,'전년비교BACK(전년8.1~동시점,생판재)'!$C$4:$C$5000,2025,'전년비교BACK(전년8.1~동시점,생판재)'!$D$4:$D$5000,종합!$AC$110)</f>
        <v>0</v>
      </c>
      <c r="AX144" s="434">
        <f>SUMIFS('전년비교BACK(전년8.1~동시점,생판재)'!$BJ$4:$BJ$5000,'전년비교BACK(전년8.1~동시점,생판재)'!$H$4:$H$5000,종합!AF144,'전년비교BACK(전년8.1~동시점,생판재)'!$C$4:$C$5000,2025,'전년비교BACK(전년8.1~동시점,생판재)'!$D$4:$D$5000,종합!$AC$110)</f>
        <v>0</v>
      </c>
      <c r="AY144" s="437" t="str">
        <f t="shared" si="382"/>
        <v/>
      </c>
      <c r="AZ144" s="433">
        <f>SUMIFS('전년비교BACK(전년8.1~동시점,생판재)'!$BC$4:$BC$5000,'전년비교BACK(전년8.1~동시점,생판재)'!$H$4:$H$5000,종합!AF144,'전년비교BACK(전년8.1~동시점,생판재)'!$C$4:$C$5000,2025,'전년비교BACK(전년8.1~동시점,생판재)'!$D$4:$D$5000,종합!$AC$110)</f>
        <v>0</v>
      </c>
      <c r="BA144" s="435">
        <f>SUMIFS('전년비교BACK(전년8.1~동시점,생판재)'!$BE$4:$BE$5000,'전년비교BACK(전년8.1~동시점,생판재)'!$H$4:$H$5000,종합!AF144,'전년비교BACK(전년8.1~동시점,생판재)'!$C$4:$C$5000,2025,'전년비교BACK(전년8.1~동시점,생판재)'!$D$4:$D$5000,종합!$AC$110)</f>
        <v>0</v>
      </c>
      <c r="BB144" s="16"/>
      <c r="BC144" s="16"/>
    </row>
    <row r="145" spans="1:55" x14ac:dyDescent="0.3">
      <c r="A145" s="7" t="s">
        <v>3007</v>
      </c>
      <c r="B145" s="18"/>
      <c r="C145" s="443"/>
      <c r="D145" s="174"/>
      <c r="E145" s="175" t="s">
        <v>3079</v>
      </c>
      <c r="F145" s="176" t="s">
        <v>2996</v>
      </c>
      <c r="G145" s="429">
        <f>SUMIFS('주간판매-26FW(CO)'!$P$4:$P$5000,'주간판매-26FW(CO)'!$I$4:$I$5000,종합!$F145,'주간판매-26FW(CO)'!$E$4:$E$5000,종합!$C$110)</f>
        <v>1</v>
      </c>
      <c r="H145" s="430">
        <f>COUNTIFS('주간판매-26FW(CO)'!$I$4:$I$5000,종합!$F145,'주간판매-26FW(CO)'!$E$4:$E$5000,종합!$A145)</f>
        <v>2</v>
      </c>
      <c r="I145" s="430">
        <f>SUMIFS('주간판매-26FW(CO)'!$R$4:$R$5000,'주간판매-26FW(CO)'!$I$4:$I$5000,종합!$F145,'주간판매-26FW(CO)'!$E$4:$E$5000,종합!$A145)</f>
        <v>400</v>
      </c>
      <c r="J145" s="429">
        <f>SUMIFS('주간판매-26FW(CO)'!$P$4:$P$5000,'주간판매-26FW(CO)'!$I$4:$I$5000,종합!$F145,'주간판매-26FW(CO)'!$V$4:$V$5000,"&gt;0",'주간판매-26FW(CO)'!$E$4:$E$5000,종합!$A145)</f>
        <v>0</v>
      </c>
      <c r="K145" s="430">
        <f>COUNTIFS('주간판매-26FW(CO)'!$I$4:$I$5000,종합!$F145,'주간판매-26FW(CO)'!$V$4:$V$5000,"&gt;0",'주간판매-26FW(CO)'!$E$4:$E$5000,종합!$A145)</f>
        <v>0</v>
      </c>
      <c r="L145" s="431">
        <f>SUMIFS('주간판매-26FW(CO)'!$V$4:$V$5000,'주간판매-26FW(CO)'!$I$4:$I$5000,종합!$F145,'주간판매-26FW(CO)'!$E$4:$E$5000,종합!$A145)</f>
        <v>0</v>
      </c>
      <c r="M145" s="436">
        <f t="shared" si="385"/>
        <v>0</v>
      </c>
      <c r="N145" s="432">
        <f>SUMIFS('생판재-26FW(ST)'!$AI$4:$AI$5000,'생판재-26FW(ST)'!$H$4:$H$5000,종합!$F145,'생판재-26FW(ST)'!$D$4:$D$5000,종합!$A145)</f>
        <v>0</v>
      </c>
      <c r="O145" s="432">
        <f>SUMIFS('생판재-26FW(ST)'!$AR$4:$AR$5000,'생판재-26FW(ST)'!$H$4:$H$5000,종합!$F145,'생판재-26FW(ST)'!$D$4:$D$5000,종합!$A145)</f>
        <v>0</v>
      </c>
      <c r="P145" s="436">
        <f t="shared" si="445"/>
        <v>0</v>
      </c>
      <c r="Q145" s="432">
        <f>SUMIFS('생판재-26FW(ST)'!$AQ$4:$AQ$5000,'생판재-26FW(ST)'!$H$4:$H$5000,종합!$F145,'생판재-26FW(ST)'!$D$4:$D$5000,종합!$A145)</f>
        <v>0</v>
      </c>
      <c r="R145" s="437">
        <f t="shared" si="446"/>
        <v>0</v>
      </c>
      <c r="S145" s="438" t="str">
        <f t="shared" si="388"/>
        <v/>
      </c>
      <c r="T145" s="433">
        <f>SUMIFS('생판재-26FW(ST)'!$BG$4:$BG$5000,'생판재-26FW(ST)'!$H$4:$H$5000,종합!$F145,'생판재-26FW(ST)'!$D$4:$D$5000,종합!$A145)</f>
        <v>0</v>
      </c>
      <c r="U145" s="437" t="str">
        <f t="shared" si="390"/>
        <v/>
      </c>
      <c r="V145" s="434">
        <f>SUMIFS('생판재-26FW(ST)'!$BH$4:$BH$5000,'생판재-26FW(ST)'!$H$4:$H$5000,종합!$F145,'생판재-26FW(ST)'!$D$4:$D$5000,종합!$A145)</f>
        <v>0</v>
      </c>
      <c r="W145" s="434">
        <f>SUMIFS('생판재-26FW(ST)'!$BI$4:$BI$5000,'생판재-26FW(ST)'!$H$4:$H$5000,종합!$F145,'생판재-26FW(ST)'!$D$4:$D$5000,종합!$A145)</f>
        <v>0</v>
      </c>
      <c r="X145" s="434">
        <f>SUMIFS('생판재-26FW(ST)'!$BJ$4:$BJ$5000,'생판재-26FW(ST)'!$H$4:$H$5000,종합!$F145,'생판재-26FW(ST)'!$D$4:$D$5000,종합!$A145)</f>
        <v>0</v>
      </c>
      <c r="Y145" s="437" t="str">
        <f t="shared" si="392"/>
        <v/>
      </c>
      <c r="Z145" s="433">
        <f>SUMIFS('생판재-26FW(ST)'!$BC$4:$BC$5000,'생판재-26FW(ST)'!$H$4:$H$5000,종합!$F145,'생판재-26FW(ST)'!$D$4:$D$5000,종합!$A145)</f>
        <v>0</v>
      </c>
      <c r="AA145" s="435">
        <f>SUMIFS('생판재-26FW(ST)'!$BE$4:$BE$5000,'생판재-26FW(ST)'!$H$4:$H$5000,종합!$F145,'생판재-26FW(ST)'!$D$4:$D$5000,종합!$A145)</f>
        <v>0</v>
      </c>
      <c r="AB145" s="16"/>
      <c r="AC145" s="443"/>
      <c r="AD145" s="174"/>
      <c r="AE145" s="175" t="s">
        <v>3079</v>
      </c>
      <c r="AF145" s="176" t="s">
        <v>2996</v>
      </c>
      <c r="AG145" s="429">
        <f>COUNTIFS('전년비교BACK(전년8.1~동시점,생판재)'!$H$4:$H$5000,종합!AF145,'전년비교BACK(전년8.1~동시점,생판재)'!$C$4:$C$5000,2025,'전년비교BACK(전년8.1~동시점,생판재)'!$D$4:$D$5000,종합!$AC$110)</f>
        <v>8</v>
      </c>
      <c r="AH145" s="430"/>
      <c r="AI145" s="430">
        <f>SUMIFS('전년비교BACK(전년8.1~동시점,생판재)'!$AG$4:$AG$5000,'전년비교BACK(전년8.1~동시점,생판재)'!$H$4:$H$5000,종합!AF145,'전년비교BACK(전년8.1~동시점,생판재)'!$C$4:$C$5000,2025,'전년비교BACK(전년8.1~동시점,생판재)'!$D$4:$D$5000,종합!$AC$110)</f>
        <v>6233</v>
      </c>
      <c r="AJ145" s="429">
        <f>SUMIFS('주간판매-26FW(CO)'!$P$4:$P$5000,'주간판매-26FW(CO)'!$I$4:$I$5000,종합!$F145,'주간판매-26FW(CO)'!$V$4:$V$5000,"&gt;0",'주간판매-26FW(CO)'!$E$4:$E$5000,종합!$A145)</f>
        <v>0</v>
      </c>
      <c r="AK145" s="430">
        <f>COUNTIFS('주간판매-26FW(CO)'!$I$4:$I$5000,종합!$F145,'주간판매-26FW(CO)'!$V$4:$V$5000,"&gt;0",'주간판매-26FW(CO)'!$E$4:$E$5000,종합!$A145)</f>
        <v>0</v>
      </c>
      <c r="AL145" s="431">
        <f>SUMIFS('전년비교BACK(전년8.1~동시점,생판재)'!$AP$4:$AP$5000,'전년비교BACK(전년8.1~동시점,생판재)'!$H$4:$H$5000,종합!AF145,'전년비교BACK(전년8.1~동시점,생판재)'!$C$4:$C$5000,2025,'전년비교BACK(전년8.1~동시점,생판재)'!$D$4:$D$5000,종합!$AC$110)</f>
        <v>0</v>
      </c>
      <c r="AM145" s="436">
        <f t="shared" si="377"/>
        <v>0</v>
      </c>
      <c r="AN145" s="432">
        <f>SUMIFS('전년비교BACK(전년8.1~동시점,생판재)'!$AI$4:$AI$5000,'전년비교BACK(전년8.1~동시점,생판재)'!$H$4:$H$5000,종합!AF145,'전년비교BACK(전년8.1~동시점,생판재)'!$C$4:$C$5000,2025,'전년비교BACK(전년8.1~동시점,생판재)'!$D$4:$D$5000,종합!$AC$110)</f>
        <v>54103000</v>
      </c>
      <c r="AO145" s="432">
        <f>SUMIFS('전년비교BACK(전년8.1~동시점,생판재)'!$AR$4:$AR$5000,'전년비교BACK(전년8.1~동시점,생판재)'!$H$4:$H$5000,종합!AF145,'전년비교BACK(전년8.1~동시점,생판재)'!$C$4:$C$5000,2025,'전년비교BACK(전년8.1~동시점,생판재)'!$D$4:$D$5000,종합!$AC$110)</f>
        <v>0</v>
      </c>
      <c r="AP145" s="436">
        <f t="shared" si="447"/>
        <v>0</v>
      </c>
      <c r="AQ145" s="432">
        <f>SUMIFS('전년비교BACK(전년8.1~동시점,생판재)'!$AQ$4:$AQ$5000,'전년비교BACK(전년8.1~동시점,생판재)'!$H$4:$H$5000,종합!AF145,'전년비교BACK(전년8.1~동시점,생판재)'!$C$4:$C$5000,2025,'전년비교BACK(전년8.1~동시점,생판재)'!$D$4:$D$5000,종합!$AC$110)</f>
        <v>0</v>
      </c>
      <c r="AR145" s="437">
        <f t="shared" si="448"/>
        <v>0</v>
      </c>
      <c r="AS145" s="438" t="str">
        <f t="shared" si="380"/>
        <v/>
      </c>
      <c r="AT145" s="433">
        <f>SUMIFS('전년비교BACK(전년8.1~동시점,생판재)'!$BG$4:$BG$5000,'전년비교BACK(전년8.1~동시점,생판재)'!$H$4:$H$5000,종합!AF145,'전년비교BACK(전년8.1~동시점,생판재)'!$C$4:$C$5000,2025,'전년비교BACK(전년8.1~동시점,생판재)'!$D$4:$D$5000,종합!$AC$110)</f>
        <v>0</v>
      </c>
      <c r="AU145" s="437" t="str">
        <f t="shared" si="381"/>
        <v/>
      </c>
      <c r="AV145" s="434">
        <f>SUMIFS('전년비교BACK(전년8.1~동시점,생판재)'!$BH$4:$BH$5000,'전년비교BACK(전년8.1~동시점,생판재)'!$H$4:$H$5000,종합!AF145,'전년비교BACK(전년8.1~동시점,생판재)'!$C$4:$C$5000,2025,'전년비교BACK(전년8.1~동시점,생판재)'!$D$4:$D$5000,종합!$AC$110)</f>
        <v>0</v>
      </c>
      <c r="AW145" s="434">
        <f>SUMIFS('전년비교BACK(전년8.1~동시점,생판재)'!$BI$4:$BI$5000,'전년비교BACK(전년8.1~동시점,생판재)'!$H$4:$H$5000,종합!AF145,'전년비교BACK(전년8.1~동시점,생판재)'!$C$4:$C$5000,2025,'전년비교BACK(전년8.1~동시점,생판재)'!$D$4:$D$5000,종합!$AC$110)</f>
        <v>0</v>
      </c>
      <c r="AX145" s="434">
        <f>SUMIFS('전년비교BACK(전년8.1~동시점,생판재)'!$BJ$4:$BJ$5000,'전년비교BACK(전년8.1~동시점,생판재)'!$H$4:$H$5000,종합!AF145,'전년비교BACK(전년8.1~동시점,생판재)'!$C$4:$C$5000,2025,'전년비교BACK(전년8.1~동시점,생판재)'!$D$4:$D$5000,종합!$AC$110)</f>
        <v>0</v>
      </c>
      <c r="AY145" s="437" t="str">
        <f t="shared" si="382"/>
        <v/>
      </c>
      <c r="AZ145" s="433">
        <f>SUMIFS('전년비교BACK(전년8.1~동시점,생판재)'!$BC$4:$BC$5000,'전년비교BACK(전년8.1~동시점,생판재)'!$H$4:$H$5000,종합!AF145,'전년비교BACK(전년8.1~동시점,생판재)'!$C$4:$C$5000,2025,'전년비교BACK(전년8.1~동시점,생판재)'!$D$4:$D$5000,종합!$AC$110)</f>
        <v>0</v>
      </c>
      <c r="BA145" s="435">
        <f>SUMIFS('전년비교BACK(전년8.1~동시점,생판재)'!$BE$4:$BE$5000,'전년비교BACK(전년8.1~동시점,생판재)'!$H$4:$H$5000,종합!AF145,'전년비교BACK(전년8.1~동시점,생판재)'!$C$4:$C$5000,2025,'전년비교BACK(전년8.1~동시점,생판재)'!$D$4:$D$5000,종합!$AC$110)</f>
        <v>0</v>
      </c>
      <c r="BB145" s="16"/>
      <c r="BC145" s="16"/>
    </row>
    <row r="146" spans="1:55" x14ac:dyDescent="0.3">
      <c r="A146" s="7" t="s">
        <v>3007</v>
      </c>
      <c r="B146" s="18"/>
      <c r="C146" s="443"/>
      <c r="D146" s="174"/>
      <c r="E146" s="175"/>
      <c r="F146" s="176" t="s">
        <v>2995</v>
      </c>
      <c r="G146" s="429">
        <f>SUMIFS('주간판매-26FW(CO)'!$P$4:$P$5000,'주간판매-26FW(CO)'!$I$4:$I$5000,종합!$F146,'주간판매-26FW(CO)'!$E$4:$E$5000,종합!$C$110)</f>
        <v>5</v>
      </c>
      <c r="H146" s="430">
        <f>COUNTIFS('주간판매-26FW(CO)'!$I$4:$I$5000,종합!$F146,'주간판매-26FW(CO)'!$E$4:$E$5000,종합!$A146)</f>
        <v>9</v>
      </c>
      <c r="I146" s="430">
        <f>SUMIFS('주간판매-26FW(CO)'!$R$4:$R$5000,'주간판매-26FW(CO)'!$I$4:$I$5000,종합!$F146,'주간판매-26FW(CO)'!$E$4:$E$5000,종합!$A146)</f>
        <v>2803</v>
      </c>
      <c r="J146" s="429">
        <f>SUMIFS('주간판매-26FW(CO)'!$P$4:$P$5000,'주간판매-26FW(CO)'!$I$4:$I$5000,종합!$F146,'주간판매-26FW(CO)'!$V$4:$V$5000,"&gt;0",'주간판매-26FW(CO)'!$E$4:$E$5000,종합!$A146)</f>
        <v>0</v>
      </c>
      <c r="K146" s="430">
        <f>COUNTIFS('주간판매-26FW(CO)'!$I$4:$I$5000,종합!$F146,'주간판매-26FW(CO)'!$V$4:$V$5000,"&gt;0",'주간판매-26FW(CO)'!$E$4:$E$5000,종합!$A146)</f>
        <v>0</v>
      </c>
      <c r="L146" s="431">
        <f>SUMIFS('주간판매-26FW(CO)'!$V$4:$V$5000,'주간판매-26FW(CO)'!$I$4:$I$5000,종합!$F146,'주간판매-26FW(CO)'!$E$4:$E$5000,종합!$A146)</f>
        <v>0</v>
      </c>
      <c r="M146" s="436">
        <f t="shared" si="385"/>
        <v>0</v>
      </c>
      <c r="N146" s="432">
        <f>SUMIFS('생판재-26FW(ST)'!$AI$4:$AI$5000,'생판재-26FW(ST)'!$H$4:$H$5000,종합!$F146,'생판재-26FW(ST)'!$D$4:$D$5000,종합!$A146)</f>
        <v>0</v>
      </c>
      <c r="O146" s="432">
        <f>SUMIFS('생판재-26FW(ST)'!$AR$4:$AR$5000,'생판재-26FW(ST)'!$H$4:$H$5000,종합!$F146,'생판재-26FW(ST)'!$D$4:$D$5000,종합!$A146)</f>
        <v>0</v>
      </c>
      <c r="P146" s="436">
        <f t="shared" si="445"/>
        <v>0</v>
      </c>
      <c r="Q146" s="432">
        <f>SUMIFS('생판재-26FW(ST)'!$AQ$4:$AQ$5000,'생판재-26FW(ST)'!$H$4:$H$5000,종합!$F146,'생판재-26FW(ST)'!$D$4:$D$5000,종합!$A146)</f>
        <v>0</v>
      </c>
      <c r="R146" s="437">
        <f t="shared" si="446"/>
        <v>0</v>
      </c>
      <c r="S146" s="438" t="str">
        <f t="shared" si="388"/>
        <v/>
      </c>
      <c r="T146" s="433">
        <f>SUMIFS('생판재-26FW(ST)'!$BG$4:$BG$5000,'생판재-26FW(ST)'!$H$4:$H$5000,종합!$F146,'생판재-26FW(ST)'!$D$4:$D$5000,종합!$A146)</f>
        <v>0</v>
      </c>
      <c r="U146" s="437" t="str">
        <f t="shared" si="390"/>
        <v/>
      </c>
      <c r="V146" s="434">
        <f>SUMIFS('생판재-26FW(ST)'!$BH$4:$BH$5000,'생판재-26FW(ST)'!$H$4:$H$5000,종합!$F146,'생판재-26FW(ST)'!$D$4:$D$5000,종합!$A146)</f>
        <v>0</v>
      </c>
      <c r="W146" s="434">
        <f>SUMIFS('생판재-26FW(ST)'!$BI$4:$BI$5000,'생판재-26FW(ST)'!$H$4:$H$5000,종합!$F146,'생판재-26FW(ST)'!$D$4:$D$5000,종합!$A146)</f>
        <v>0</v>
      </c>
      <c r="X146" s="434">
        <f>SUMIFS('생판재-26FW(ST)'!$BJ$4:$BJ$5000,'생판재-26FW(ST)'!$H$4:$H$5000,종합!$F146,'생판재-26FW(ST)'!$D$4:$D$5000,종합!$A146)</f>
        <v>0</v>
      </c>
      <c r="Y146" s="437" t="str">
        <f t="shared" si="392"/>
        <v/>
      </c>
      <c r="Z146" s="433">
        <f>SUMIFS('생판재-26FW(ST)'!$BC$4:$BC$5000,'생판재-26FW(ST)'!$H$4:$H$5000,종합!$F146,'생판재-26FW(ST)'!$D$4:$D$5000,종합!$A146)</f>
        <v>0</v>
      </c>
      <c r="AA146" s="435">
        <f>SUMIFS('생판재-26FW(ST)'!$BE$4:$BE$5000,'생판재-26FW(ST)'!$H$4:$H$5000,종합!$F146,'생판재-26FW(ST)'!$D$4:$D$5000,종합!$A146)</f>
        <v>0</v>
      </c>
      <c r="AB146" s="16"/>
      <c r="AC146" s="443"/>
      <c r="AD146" s="174"/>
      <c r="AE146" s="175"/>
      <c r="AF146" s="176" t="s">
        <v>2995</v>
      </c>
      <c r="AG146" s="429">
        <f>COUNTIFS('전년비교BACK(전년8.1~동시점,생판재)'!$H$4:$H$5000,종합!AF146,'전년비교BACK(전년8.1~동시점,생판재)'!$C$4:$C$5000,2025,'전년비교BACK(전년8.1~동시점,생판재)'!$D$4:$D$5000,종합!$AC$110)</f>
        <v>2</v>
      </c>
      <c r="AH146" s="430"/>
      <c r="AI146" s="430">
        <f>SUMIFS('전년비교BACK(전년8.1~동시점,생판재)'!$AG$4:$AG$5000,'전년비교BACK(전년8.1~동시점,생판재)'!$H$4:$H$5000,종합!AF146,'전년비교BACK(전년8.1~동시점,생판재)'!$C$4:$C$5000,2025,'전년비교BACK(전년8.1~동시점,생판재)'!$D$4:$D$5000,종합!$AC$110)</f>
        <v>1140</v>
      </c>
      <c r="AJ146" s="429">
        <f>SUMIFS('주간판매-26FW(CO)'!$P$4:$P$5000,'주간판매-26FW(CO)'!$I$4:$I$5000,종합!$F146,'주간판매-26FW(CO)'!$V$4:$V$5000,"&gt;0",'주간판매-26FW(CO)'!$E$4:$E$5000,종합!$A146)</f>
        <v>0</v>
      </c>
      <c r="AK146" s="430">
        <f>COUNTIFS('주간판매-26FW(CO)'!$I$4:$I$5000,종합!$F146,'주간판매-26FW(CO)'!$V$4:$V$5000,"&gt;0",'주간판매-26FW(CO)'!$E$4:$E$5000,종합!$A146)</f>
        <v>0</v>
      </c>
      <c r="AL146" s="431">
        <f>SUMIFS('전년비교BACK(전년8.1~동시점,생판재)'!$AP$4:$AP$5000,'전년비교BACK(전년8.1~동시점,생판재)'!$H$4:$H$5000,종합!AF146,'전년비교BACK(전년8.1~동시점,생판재)'!$C$4:$C$5000,2025,'전년비교BACK(전년8.1~동시점,생판재)'!$D$4:$D$5000,종합!$AC$110)</f>
        <v>0</v>
      </c>
      <c r="AM146" s="436">
        <f t="shared" si="377"/>
        <v>0</v>
      </c>
      <c r="AN146" s="432">
        <f>SUMIFS('전년비교BACK(전년8.1~동시점,생판재)'!$AI$4:$AI$5000,'전년비교BACK(전년8.1~동시점,생판재)'!$H$4:$H$5000,종합!AF146,'전년비교BACK(전년8.1~동시점,생판재)'!$C$4:$C$5000,2025,'전년비교BACK(전년8.1~동시점,생판재)'!$D$4:$D$5000,종합!$AC$110)</f>
        <v>3990000</v>
      </c>
      <c r="AO146" s="432">
        <f>SUMIFS('전년비교BACK(전년8.1~동시점,생판재)'!$AR$4:$AR$5000,'전년비교BACK(전년8.1~동시점,생판재)'!$H$4:$H$5000,종합!AF146,'전년비교BACK(전년8.1~동시점,생판재)'!$C$4:$C$5000,2025,'전년비교BACK(전년8.1~동시점,생판재)'!$D$4:$D$5000,종합!$AC$110)</f>
        <v>0</v>
      </c>
      <c r="AP146" s="436">
        <f t="shared" si="447"/>
        <v>0</v>
      </c>
      <c r="AQ146" s="432">
        <f>SUMIFS('전년비교BACK(전년8.1~동시점,생판재)'!$AQ$4:$AQ$5000,'전년비교BACK(전년8.1~동시점,생판재)'!$H$4:$H$5000,종합!AF146,'전년비교BACK(전년8.1~동시점,생판재)'!$C$4:$C$5000,2025,'전년비교BACK(전년8.1~동시점,생판재)'!$D$4:$D$5000,종합!$AC$110)</f>
        <v>0</v>
      </c>
      <c r="AR146" s="437">
        <f t="shared" si="448"/>
        <v>0</v>
      </c>
      <c r="AS146" s="438" t="str">
        <f t="shared" si="380"/>
        <v/>
      </c>
      <c r="AT146" s="433">
        <f>SUMIFS('전년비교BACK(전년8.1~동시점,생판재)'!$BG$4:$BG$5000,'전년비교BACK(전년8.1~동시점,생판재)'!$H$4:$H$5000,종합!AF146,'전년비교BACK(전년8.1~동시점,생판재)'!$C$4:$C$5000,2025,'전년비교BACK(전년8.1~동시점,생판재)'!$D$4:$D$5000,종합!$AC$110)</f>
        <v>0</v>
      </c>
      <c r="AU146" s="437" t="str">
        <f t="shared" si="381"/>
        <v/>
      </c>
      <c r="AV146" s="434">
        <f>SUMIFS('전년비교BACK(전년8.1~동시점,생판재)'!$BH$4:$BH$5000,'전년비교BACK(전년8.1~동시점,생판재)'!$H$4:$H$5000,종합!AF146,'전년비교BACK(전년8.1~동시점,생판재)'!$C$4:$C$5000,2025,'전년비교BACK(전년8.1~동시점,생판재)'!$D$4:$D$5000,종합!$AC$110)</f>
        <v>0</v>
      </c>
      <c r="AW146" s="434">
        <f>SUMIFS('전년비교BACK(전년8.1~동시점,생판재)'!$BI$4:$BI$5000,'전년비교BACK(전년8.1~동시점,생판재)'!$H$4:$H$5000,종합!AF146,'전년비교BACK(전년8.1~동시점,생판재)'!$C$4:$C$5000,2025,'전년비교BACK(전년8.1~동시점,생판재)'!$D$4:$D$5000,종합!$AC$110)</f>
        <v>0</v>
      </c>
      <c r="AX146" s="434">
        <f>SUMIFS('전년비교BACK(전년8.1~동시점,생판재)'!$BJ$4:$BJ$5000,'전년비교BACK(전년8.1~동시점,생판재)'!$H$4:$H$5000,종합!AF146,'전년비교BACK(전년8.1~동시점,생판재)'!$C$4:$C$5000,2025,'전년비교BACK(전년8.1~동시점,생판재)'!$D$4:$D$5000,종합!$AC$110)</f>
        <v>0</v>
      </c>
      <c r="AY146" s="437" t="str">
        <f t="shared" si="382"/>
        <v/>
      </c>
      <c r="AZ146" s="433">
        <f>SUMIFS('전년비교BACK(전년8.1~동시점,생판재)'!$BC$4:$BC$5000,'전년비교BACK(전년8.1~동시점,생판재)'!$H$4:$H$5000,종합!AF146,'전년비교BACK(전년8.1~동시점,생판재)'!$C$4:$C$5000,2025,'전년비교BACK(전년8.1~동시점,생판재)'!$D$4:$D$5000,종합!$AC$110)</f>
        <v>0</v>
      </c>
      <c r="BA146" s="435">
        <f>SUMIFS('전년비교BACK(전년8.1~동시점,생판재)'!$BE$4:$BE$5000,'전년비교BACK(전년8.1~동시점,생판재)'!$H$4:$H$5000,종합!AF146,'전년비교BACK(전년8.1~동시점,생판재)'!$C$4:$C$5000,2025,'전년비교BACK(전년8.1~동시점,생판재)'!$D$4:$D$5000,종합!$AC$110)</f>
        <v>0</v>
      </c>
      <c r="BB146" s="16"/>
      <c r="BC146" s="16"/>
    </row>
    <row r="147" spans="1:55" ht="17.25" thickBot="1" x14ac:dyDescent="0.35">
      <c r="A147" s="7" t="s">
        <v>3007</v>
      </c>
      <c r="B147" s="18"/>
      <c r="C147" s="443"/>
      <c r="D147" s="174"/>
      <c r="E147" s="175"/>
      <c r="F147" s="176" t="s">
        <v>3012</v>
      </c>
      <c r="G147" s="429">
        <f>SUMIFS('주간판매-26FW(CO)'!$P$4:$P$5000,'주간판매-26FW(CO)'!$I$4:$I$5000,종합!$F147,'주간판매-26FW(CO)'!$E$4:$E$5000,종합!$C$110)</f>
        <v>0</v>
      </c>
      <c r="H147" s="430">
        <f>COUNTIFS('주간판매-26FW(CO)'!$I$4:$I$5000,종합!$F147,'주간판매-26FW(CO)'!$E$4:$E$5000,종합!$A147)</f>
        <v>0</v>
      </c>
      <c r="I147" s="430">
        <f>SUMIFS('주간판매-26FW(CO)'!$R$4:$R$5000,'주간판매-26FW(CO)'!$I$4:$I$5000,종합!$F147,'주간판매-26FW(CO)'!$E$4:$E$5000,종합!$A147)</f>
        <v>0</v>
      </c>
      <c r="J147" s="429">
        <f>SUMIFS('주간판매-26FW(CO)'!$P$4:$P$5000,'주간판매-26FW(CO)'!$I$4:$I$5000,종합!$F147,'주간판매-26FW(CO)'!$V$4:$V$5000,"&gt;0",'주간판매-26FW(CO)'!$E$4:$E$5000,종합!$A147)</f>
        <v>0</v>
      </c>
      <c r="K147" s="430">
        <f>COUNTIFS('주간판매-26FW(CO)'!$I$4:$I$5000,종합!$F147,'주간판매-26FW(CO)'!$V$4:$V$5000,"&gt;0",'주간판매-26FW(CO)'!$E$4:$E$5000,종합!$A147)</f>
        <v>0</v>
      </c>
      <c r="L147" s="431">
        <f>SUMIFS('주간판매-26FW(CO)'!$V$4:$V$5000,'주간판매-26FW(CO)'!$I$4:$I$5000,종합!$F147,'주간판매-26FW(CO)'!$E$4:$E$5000,종합!$A147)</f>
        <v>0</v>
      </c>
      <c r="M147" s="436" t="str">
        <f t="shared" si="385"/>
        <v/>
      </c>
      <c r="N147" s="432">
        <f>SUMIFS('생판재-26FW(ST)'!$AI$4:$AI$5000,'생판재-26FW(ST)'!$H$4:$H$5000,종합!$F147,'생판재-26FW(ST)'!$D$4:$D$5000,종합!$A147)</f>
        <v>0</v>
      </c>
      <c r="O147" s="432">
        <f>SUMIFS('생판재-26FW(ST)'!$AR$4:$AR$5000,'생판재-26FW(ST)'!$H$4:$H$5000,종합!$F147,'생판재-26FW(ST)'!$D$4:$D$5000,종합!$A147)</f>
        <v>0</v>
      </c>
      <c r="P147" s="436">
        <f t="shared" si="445"/>
        <v>0</v>
      </c>
      <c r="Q147" s="432">
        <f>SUMIFS('생판재-26FW(ST)'!$AQ$4:$AQ$5000,'생판재-26FW(ST)'!$H$4:$H$5000,종합!$F147,'생판재-26FW(ST)'!$D$4:$D$5000,종합!$A147)</f>
        <v>0</v>
      </c>
      <c r="R147" s="437">
        <f t="shared" si="446"/>
        <v>0</v>
      </c>
      <c r="S147" s="438" t="str">
        <f t="shared" si="388"/>
        <v/>
      </c>
      <c r="T147" s="433">
        <f>SUMIFS('생판재-26FW(ST)'!$BG$4:$BG$5000,'생판재-26FW(ST)'!$H$4:$H$5000,종합!$F147,'생판재-26FW(ST)'!$D$4:$D$5000,종합!$A147)</f>
        <v>0</v>
      </c>
      <c r="U147" s="437" t="str">
        <f t="shared" si="390"/>
        <v/>
      </c>
      <c r="V147" s="434">
        <f>SUMIFS('생판재-26FW(ST)'!$BH$4:$BH$5000,'생판재-26FW(ST)'!$H$4:$H$5000,종합!$F147,'생판재-26FW(ST)'!$D$4:$D$5000,종합!$A147)</f>
        <v>0</v>
      </c>
      <c r="W147" s="434">
        <f>SUMIFS('생판재-26FW(ST)'!$BI$4:$BI$5000,'생판재-26FW(ST)'!$H$4:$H$5000,종합!$F147,'생판재-26FW(ST)'!$D$4:$D$5000,종합!$A147)</f>
        <v>0</v>
      </c>
      <c r="X147" s="434">
        <f>SUMIFS('생판재-26FW(ST)'!$BJ$4:$BJ$5000,'생판재-26FW(ST)'!$H$4:$H$5000,종합!$F147,'생판재-26FW(ST)'!$D$4:$D$5000,종합!$A147)</f>
        <v>0</v>
      </c>
      <c r="Y147" s="437" t="str">
        <f t="shared" si="392"/>
        <v/>
      </c>
      <c r="Z147" s="433">
        <f>SUMIFS('생판재-26FW(ST)'!$BC$4:$BC$5000,'생판재-26FW(ST)'!$H$4:$H$5000,종합!$F147,'생판재-26FW(ST)'!$D$4:$D$5000,종합!$A147)</f>
        <v>0</v>
      </c>
      <c r="AA147" s="435">
        <f>SUMIFS('생판재-26FW(ST)'!$BE$4:$BE$5000,'생판재-26FW(ST)'!$H$4:$H$5000,종합!$F147,'생판재-26FW(ST)'!$D$4:$D$5000,종합!$A147)</f>
        <v>0</v>
      </c>
      <c r="AB147" s="16"/>
      <c r="AC147" s="443"/>
      <c r="AD147" s="174"/>
      <c r="AE147" s="175"/>
      <c r="AF147" s="176" t="s">
        <v>3012</v>
      </c>
      <c r="AG147" s="429">
        <f>COUNTIFS('전년비교BACK(전년8.1~동시점,생판재)'!$H$4:$H$5000,종합!AF147,'전년비교BACK(전년8.1~동시점,생판재)'!$C$4:$C$5000,2025,'전년비교BACK(전년8.1~동시점,생판재)'!$D$4:$D$5000,종합!$AC$110)</f>
        <v>1</v>
      </c>
      <c r="AH147" s="430"/>
      <c r="AI147" s="430">
        <f>SUMIFS('전년비교BACK(전년8.1~동시점,생판재)'!$AG$4:$AG$5000,'전년비교BACK(전년8.1~동시점,생판재)'!$H$4:$H$5000,종합!AF147,'전년비교BACK(전년8.1~동시점,생판재)'!$C$4:$C$5000,2025,'전년비교BACK(전년8.1~동시점,생판재)'!$D$4:$D$5000,종합!$AC$110)</f>
        <v>3</v>
      </c>
      <c r="AJ147" s="429">
        <f>SUMIFS('주간판매-26FW(CO)'!$P$4:$P$5000,'주간판매-26FW(CO)'!$I$4:$I$5000,종합!$F147,'주간판매-26FW(CO)'!$V$4:$V$5000,"&gt;0",'주간판매-26FW(CO)'!$E$4:$E$5000,종합!$A147)</f>
        <v>0</v>
      </c>
      <c r="AK147" s="430">
        <f>COUNTIFS('주간판매-26FW(CO)'!$I$4:$I$5000,종합!$F147,'주간판매-26FW(CO)'!$V$4:$V$5000,"&gt;0",'주간판매-26FW(CO)'!$E$4:$E$5000,종합!$A147)</f>
        <v>0</v>
      </c>
      <c r="AL147" s="431">
        <f>SUMIFS('전년비교BACK(전년8.1~동시점,생판재)'!$AP$4:$AP$5000,'전년비교BACK(전년8.1~동시점,생판재)'!$H$4:$H$5000,종합!AF147,'전년비교BACK(전년8.1~동시점,생판재)'!$C$4:$C$5000,2025,'전년비교BACK(전년8.1~동시점,생판재)'!$D$4:$D$5000,종합!$AC$110)</f>
        <v>0</v>
      </c>
      <c r="AM147" s="436">
        <f t="shared" si="377"/>
        <v>0</v>
      </c>
      <c r="AN147" s="432">
        <f>SUMIFS('전년비교BACK(전년8.1~동시점,생판재)'!$AI$4:$AI$5000,'전년비교BACK(전년8.1~동시점,생판재)'!$H$4:$H$5000,종합!AF147,'전년비교BACK(전년8.1~동시점,생판재)'!$C$4:$C$5000,2025,'전년비교BACK(전년8.1~동시점,생판재)'!$D$4:$D$5000,종합!$AC$110)</f>
        <v>0</v>
      </c>
      <c r="AO147" s="432">
        <f>SUMIFS('전년비교BACK(전년8.1~동시점,생판재)'!$AR$4:$AR$5000,'전년비교BACK(전년8.1~동시점,생판재)'!$H$4:$H$5000,종합!AF147,'전년비교BACK(전년8.1~동시점,생판재)'!$C$4:$C$5000,2025,'전년비교BACK(전년8.1~동시점,생판재)'!$D$4:$D$5000,종합!$AC$110)</f>
        <v>0</v>
      </c>
      <c r="AP147" s="436">
        <f t="shared" si="447"/>
        <v>0</v>
      </c>
      <c r="AQ147" s="432">
        <f>SUMIFS('전년비교BACK(전년8.1~동시점,생판재)'!$AQ$4:$AQ$5000,'전년비교BACK(전년8.1~동시점,생판재)'!$H$4:$H$5000,종합!AF147,'전년비교BACK(전년8.1~동시점,생판재)'!$C$4:$C$5000,2025,'전년비교BACK(전년8.1~동시점,생판재)'!$D$4:$D$5000,종합!$AC$110)</f>
        <v>0</v>
      </c>
      <c r="AR147" s="437">
        <f t="shared" si="448"/>
        <v>0</v>
      </c>
      <c r="AS147" s="438" t="str">
        <f t="shared" si="380"/>
        <v/>
      </c>
      <c r="AT147" s="433">
        <f>SUMIFS('전년비교BACK(전년8.1~동시점,생판재)'!$BG$4:$BG$5000,'전년비교BACK(전년8.1~동시점,생판재)'!$H$4:$H$5000,종합!AF147,'전년비교BACK(전년8.1~동시점,생판재)'!$C$4:$C$5000,2025,'전년비교BACK(전년8.1~동시점,생판재)'!$D$4:$D$5000,종합!$AC$110)</f>
        <v>0</v>
      </c>
      <c r="AU147" s="437" t="str">
        <f t="shared" si="381"/>
        <v/>
      </c>
      <c r="AV147" s="434">
        <f>SUMIFS('전년비교BACK(전년8.1~동시점,생판재)'!$BH$4:$BH$5000,'전년비교BACK(전년8.1~동시점,생판재)'!$H$4:$H$5000,종합!AF147,'전년비교BACK(전년8.1~동시점,생판재)'!$C$4:$C$5000,2025,'전년비교BACK(전년8.1~동시점,생판재)'!$D$4:$D$5000,종합!$AC$110)</f>
        <v>0</v>
      </c>
      <c r="AW147" s="434">
        <f>SUMIFS('전년비교BACK(전년8.1~동시점,생판재)'!$BI$4:$BI$5000,'전년비교BACK(전년8.1~동시점,생판재)'!$H$4:$H$5000,종합!AF147,'전년비교BACK(전년8.1~동시점,생판재)'!$C$4:$C$5000,2025,'전년비교BACK(전년8.1~동시점,생판재)'!$D$4:$D$5000,종합!$AC$110)</f>
        <v>0</v>
      </c>
      <c r="AX147" s="434">
        <f>SUMIFS('전년비교BACK(전년8.1~동시점,생판재)'!$BJ$4:$BJ$5000,'전년비교BACK(전년8.1~동시점,생판재)'!$H$4:$H$5000,종합!AF147,'전년비교BACK(전년8.1~동시점,생판재)'!$C$4:$C$5000,2025,'전년비교BACK(전년8.1~동시점,생판재)'!$D$4:$D$5000,종합!$AC$110)</f>
        <v>0</v>
      </c>
      <c r="AY147" s="437" t="str">
        <f t="shared" si="382"/>
        <v/>
      </c>
      <c r="AZ147" s="433">
        <f>SUMIFS('전년비교BACK(전년8.1~동시점,생판재)'!$BC$4:$BC$5000,'전년비교BACK(전년8.1~동시점,생판재)'!$H$4:$H$5000,종합!AF147,'전년비교BACK(전년8.1~동시점,생판재)'!$C$4:$C$5000,2025,'전년비교BACK(전년8.1~동시점,생판재)'!$D$4:$D$5000,종합!$AC$110)</f>
        <v>0</v>
      </c>
      <c r="BA147" s="435">
        <f>SUMIFS('전년비교BACK(전년8.1~동시점,생판재)'!$BE$4:$BE$5000,'전년비교BACK(전년8.1~동시점,생판재)'!$H$4:$H$5000,종합!AF147,'전년비교BACK(전년8.1~동시점,생판재)'!$C$4:$C$5000,2025,'전년비교BACK(전년8.1~동시점,생판재)'!$D$4:$D$5000,종합!$AC$110)</f>
        <v>0</v>
      </c>
      <c r="BB147" s="16"/>
      <c r="BC147" s="16"/>
    </row>
    <row r="148" spans="1:55" ht="17.25" thickBot="1" x14ac:dyDescent="0.35">
      <c r="A148" s="7" t="s">
        <v>3007</v>
      </c>
      <c r="B148" s="18"/>
      <c r="C148" s="443"/>
      <c r="D148" s="177" t="s">
        <v>3080</v>
      </c>
      <c r="E148" s="178"/>
      <c r="F148" s="179"/>
      <c r="G148" s="143">
        <f t="shared" ref="G148:L148" si="449">SUM(G142:G147)</f>
        <v>14</v>
      </c>
      <c r="H148" s="144">
        <f t="shared" si="449"/>
        <v>26</v>
      </c>
      <c r="I148" s="144">
        <f t="shared" si="449"/>
        <v>6956</v>
      </c>
      <c r="J148" s="143">
        <f t="shared" si="449"/>
        <v>0</v>
      </c>
      <c r="K148" s="145">
        <f t="shared" si="449"/>
        <v>0</v>
      </c>
      <c r="L148" s="146">
        <f t="shared" si="449"/>
        <v>0</v>
      </c>
      <c r="M148" s="147">
        <f t="shared" si="385"/>
        <v>0</v>
      </c>
      <c r="N148" s="148">
        <f>SUM(N142:N147)</f>
        <v>0</v>
      </c>
      <c r="O148" s="149">
        <f>SUM(O142:O147)</f>
        <v>0</v>
      </c>
      <c r="P148" s="147">
        <f>O148/O$150</f>
        <v>0</v>
      </c>
      <c r="Q148" s="150">
        <f>SUM(Q142:Q147)</f>
        <v>0</v>
      </c>
      <c r="R148" s="147">
        <f>Q148/Q$150</f>
        <v>0</v>
      </c>
      <c r="S148" s="152" t="str">
        <f t="shared" si="388"/>
        <v/>
      </c>
      <c r="T148" s="153">
        <f>SUM(T142:T147)</f>
        <v>0</v>
      </c>
      <c r="U148" s="154" t="str">
        <f t="shared" si="390"/>
        <v/>
      </c>
      <c r="V148" s="155">
        <f>SUM(V142:V147)</f>
        <v>0</v>
      </c>
      <c r="W148" s="155">
        <f>SUM(W142:W147)</f>
        <v>0</v>
      </c>
      <c r="X148" s="155">
        <f>SUM(X142:X147)</f>
        <v>0</v>
      </c>
      <c r="Y148" s="154" t="str">
        <f t="shared" si="392"/>
        <v/>
      </c>
      <c r="Z148" s="153">
        <f>SUM(Z142:Z147)</f>
        <v>0</v>
      </c>
      <c r="AA148" s="156">
        <f>SUM(AA142:AA147)</f>
        <v>0</v>
      </c>
      <c r="AB148" s="16"/>
      <c r="AC148" s="443"/>
      <c r="AD148" s="177" t="s">
        <v>3080</v>
      </c>
      <c r="AE148" s="178"/>
      <c r="AF148" s="179"/>
      <c r="AG148" s="143">
        <f t="shared" ref="AG148:AL148" si="450">SUM(AG142:AG147)</f>
        <v>26</v>
      </c>
      <c r="AH148" s="144">
        <f t="shared" si="450"/>
        <v>0</v>
      </c>
      <c r="AI148" s="144">
        <f t="shared" si="450"/>
        <v>16259</v>
      </c>
      <c r="AJ148" s="143">
        <f t="shared" si="450"/>
        <v>0</v>
      </c>
      <c r="AK148" s="145">
        <f t="shared" si="450"/>
        <v>0</v>
      </c>
      <c r="AL148" s="146">
        <f t="shared" si="450"/>
        <v>0</v>
      </c>
      <c r="AM148" s="147">
        <f t="shared" si="377"/>
        <v>0</v>
      </c>
      <c r="AN148" s="148">
        <f>SUM(AN142:AN147)</f>
        <v>148207081</v>
      </c>
      <c r="AO148" s="149">
        <f>SUM(AO142:AO147)</f>
        <v>0</v>
      </c>
      <c r="AP148" s="147" t="e">
        <f t="shared" ref="AP148:AP150" si="451">AO148/AO$150</f>
        <v>#DIV/0!</v>
      </c>
      <c r="AQ148" s="150">
        <f>SUM(AQ142:AQ147)</f>
        <v>0</v>
      </c>
      <c r="AR148" s="147" t="e">
        <f t="shared" ref="AR148:AR150" si="452">AQ148/AQ$150</f>
        <v>#DIV/0!</v>
      </c>
      <c r="AS148" s="152" t="str">
        <f t="shared" si="380"/>
        <v/>
      </c>
      <c r="AT148" s="153">
        <f>SUM(AT142:AT147)</f>
        <v>0</v>
      </c>
      <c r="AU148" s="154" t="str">
        <f t="shared" si="381"/>
        <v/>
      </c>
      <c r="AV148" s="155">
        <f>SUM(AV142:AV147)</f>
        <v>0</v>
      </c>
      <c r="AW148" s="155">
        <f>SUM(AW142:AW147)</f>
        <v>0</v>
      </c>
      <c r="AX148" s="155">
        <f>SUM(AX142:AX147)</f>
        <v>0</v>
      </c>
      <c r="AY148" s="154" t="str">
        <f t="shared" si="382"/>
        <v/>
      </c>
      <c r="AZ148" s="153">
        <f>SUM(AZ142:AZ147)</f>
        <v>0</v>
      </c>
      <c r="BA148" s="156">
        <f>SUM(BA142:BA147)</f>
        <v>0</v>
      </c>
      <c r="BB148" s="16"/>
      <c r="BC148" s="16"/>
    </row>
    <row r="149" spans="1:55" ht="17.25" thickBot="1" x14ac:dyDescent="0.35">
      <c r="A149" s="7" t="s">
        <v>3007</v>
      </c>
      <c r="B149" s="18"/>
      <c r="C149" s="443"/>
      <c r="D149" s="180" t="s">
        <v>3081</v>
      </c>
      <c r="E149" s="181"/>
      <c r="F149" s="182"/>
      <c r="G149" s="183">
        <f t="shared" ref="G149:L149" si="453">+G141+G134+G121</f>
        <v>41</v>
      </c>
      <c r="H149" s="184">
        <f t="shared" si="453"/>
        <v>88</v>
      </c>
      <c r="I149" s="184">
        <f t="shared" si="453"/>
        <v>33134</v>
      </c>
      <c r="J149" s="183">
        <f t="shared" si="453"/>
        <v>2</v>
      </c>
      <c r="K149" s="185">
        <f t="shared" si="453"/>
        <v>3</v>
      </c>
      <c r="L149" s="186">
        <f t="shared" si="453"/>
        <v>2696</v>
      </c>
      <c r="M149" s="187">
        <f t="shared" si="385"/>
        <v>8.1366572101164963E-2</v>
      </c>
      <c r="N149" s="188">
        <f>+N141+N134+N121</f>
        <v>688285000</v>
      </c>
      <c r="O149" s="189">
        <f>+O141+O134+O121</f>
        <v>109472000</v>
      </c>
      <c r="P149" s="187">
        <f>O149/O$150</f>
        <v>1</v>
      </c>
      <c r="Q149" s="190">
        <f>+Q141+Q134+Q121</f>
        <v>464544000</v>
      </c>
      <c r="R149" s="187">
        <f>Q149/Q$150</f>
        <v>1</v>
      </c>
      <c r="S149" s="192">
        <f t="shared" si="388"/>
        <v>3.8577236852594936</v>
      </c>
      <c r="T149" s="193">
        <f>+T141+T134+T121</f>
        <v>0</v>
      </c>
      <c r="U149" s="194">
        <f t="shared" si="390"/>
        <v>0</v>
      </c>
      <c r="V149" s="195">
        <f>+V141+V134+V121</f>
        <v>0</v>
      </c>
      <c r="W149" s="195">
        <f>+W141+W134+W121</f>
        <v>0</v>
      </c>
      <c r="X149" s="195">
        <f>+X141+X134+X121</f>
        <v>0</v>
      </c>
      <c r="Y149" s="194" t="str">
        <f t="shared" si="392"/>
        <v/>
      </c>
      <c r="Z149" s="193">
        <f>+Z141+Z134+Z121</f>
        <v>0</v>
      </c>
      <c r="AA149" s="196">
        <f>+AA141+AA134+AA121</f>
        <v>0</v>
      </c>
      <c r="AB149" s="16"/>
      <c r="AC149" s="443"/>
      <c r="AD149" s="180" t="s">
        <v>3081</v>
      </c>
      <c r="AE149" s="181"/>
      <c r="AF149" s="182"/>
      <c r="AG149" s="183">
        <f t="shared" ref="AG149:AL149" si="454">+AG141+AG134+AG121</f>
        <v>96</v>
      </c>
      <c r="AH149" s="184">
        <f t="shared" si="454"/>
        <v>0</v>
      </c>
      <c r="AI149" s="184">
        <f t="shared" si="454"/>
        <v>166646</v>
      </c>
      <c r="AJ149" s="183">
        <f t="shared" si="454"/>
        <v>2</v>
      </c>
      <c r="AK149" s="185">
        <f t="shared" si="454"/>
        <v>3</v>
      </c>
      <c r="AL149" s="186">
        <f t="shared" si="454"/>
        <v>0</v>
      </c>
      <c r="AM149" s="187">
        <f t="shared" si="377"/>
        <v>0</v>
      </c>
      <c r="AN149" s="188">
        <f>+AN141+AN134+AN121</f>
        <v>3690328000</v>
      </c>
      <c r="AO149" s="189">
        <f>+AO141+AO134+AO121</f>
        <v>0</v>
      </c>
      <c r="AP149" s="187" t="e">
        <f t="shared" si="451"/>
        <v>#DIV/0!</v>
      </c>
      <c r="AQ149" s="190">
        <f>+AQ141+AQ134+AQ121</f>
        <v>0</v>
      </c>
      <c r="AR149" s="187" t="e">
        <f t="shared" si="452"/>
        <v>#DIV/0!</v>
      </c>
      <c r="AS149" s="192" t="str">
        <f t="shared" si="380"/>
        <v/>
      </c>
      <c r="AT149" s="193">
        <f>+AT141+AT134+AT121</f>
        <v>0</v>
      </c>
      <c r="AU149" s="194" t="str">
        <f t="shared" si="381"/>
        <v/>
      </c>
      <c r="AV149" s="195">
        <f>+AV141+AV134+AV121</f>
        <v>0</v>
      </c>
      <c r="AW149" s="195">
        <f>+AW141+AW134+AW121</f>
        <v>0</v>
      </c>
      <c r="AX149" s="195">
        <f>+AX141+AX134+AX121</f>
        <v>0</v>
      </c>
      <c r="AY149" s="194" t="str">
        <f t="shared" si="382"/>
        <v/>
      </c>
      <c r="AZ149" s="193">
        <f>+AZ141+AZ134+AZ121</f>
        <v>0</v>
      </c>
      <c r="BA149" s="196">
        <f>+BA141+BA134+BA121</f>
        <v>0</v>
      </c>
      <c r="BB149" s="16"/>
      <c r="BC149" s="16"/>
    </row>
    <row r="150" spans="1:55" ht="17.25" thickBot="1" x14ac:dyDescent="0.35">
      <c r="A150" s="7"/>
      <c r="B150" s="18"/>
      <c r="C150" s="444"/>
      <c r="D150" s="197" t="s">
        <v>3082</v>
      </c>
      <c r="E150" s="198"/>
      <c r="F150" s="198"/>
      <c r="G150" s="199">
        <f t="shared" ref="G150:L150" si="455">+G149+G148</f>
        <v>55</v>
      </c>
      <c r="H150" s="200">
        <f t="shared" si="455"/>
        <v>114</v>
      </c>
      <c r="I150" s="200">
        <f t="shared" si="455"/>
        <v>40090</v>
      </c>
      <c r="J150" s="201">
        <f t="shared" si="455"/>
        <v>2</v>
      </c>
      <c r="K150" s="202">
        <f t="shared" si="455"/>
        <v>3</v>
      </c>
      <c r="L150" s="203">
        <f t="shared" si="455"/>
        <v>2696</v>
      </c>
      <c r="M150" s="204">
        <f t="shared" si="385"/>
        <v>6.7248690446495382E-2</v>
      </c>
      <c r="N150" s="205">
        <f>+N149+N148</f>
        <v>688285000</v>
      </c>
      <c r="O150" s="206">
        <f>+O149+O148</f>
        <v>109472000</v>
      </c>
      <c r="P150" s="204">
        <f>O150/O$150</f>
        <v>1</v>
      </c>
      <c r="Q150" s="207">
        <f>+Q149+Q148</f>
        <v>464544000</v>
      </c>
      <c r="R150" s="204">
        <f>Q150/Q$150</f>
        <v>1</v>
      </c>
      <c r="S150" s="209">
        <f t="shared" si="388"/>
        <v>3.8577236852594936</v>
      </c>
      <c r="T150" s="210">
        <f>+T149+T148</f>
        <v>0</v>
      </c>
      <c r="U150" s="211">
        <f t="shared" si="390"/>
        <v>0</v>
      </c>
      <c r="V150" s="212">
        <f>+V149+V148</f>
        <v>0</v>
      </c>
      <c r="W150" s="212">
        <f>+W149+W148</f>
        <v>0</v>
      </c>
      <c r="X150" s="212">
        <f>+X149+X148</f>
        <v>0</v>
      </c>
      <c r="Y150" s="211" t="str">
        <f t="shared" si="392"/>
        <v/>
      </c>
      <c r="Z150" s="210">
        <f>+Z149+Z148</f>
        <v>0</v>
      </c>
      <c r="AA150" s="213">
        <f>+AA149+AA148</f>
        <v>0</v>
      </c>
      <c r="AB150" s="16"/>
      <c r="AC150" s="444"/>
      <c r="AD150" s="197" t="s">
        <v>3082</v>
      </c>
      <c r="AE150" s="198"/>
      <c r="AF150" s="198"/>
      <c r="AG150" s="199">
        <f t="shared" ref="AG150:AL150" si="456">+AG149+AG148</f>
        <v>122</v>
      </c>
      <c r="AH150" s="200">
        <f t="shared" si="456"/>
        <v>0</v>
      </c>
      <c r="AI150" s="200">
        <f t="shared" si="456"/>
        <v>182905</v>
      </c>
      <c r="AJ150" s="201">
        <f t="shared" si="456"/>
        <v>2</v>
      </c>
      <c r="AK150" s="202">
        <f t="shared" si="456"/>
        <v>3</v>
      </c>
      <c r="AL150" s="203">
        <f t="shared" si="456"/>
        <v>0</v>
      </c>
      <c r="AM150" s="204">
        <f t="shared" si="377"/>
        <v>0</v>
      </c>
      <c r="AN150" s="205">
        <f>+AN149+AN148</f>
        <v>3838535081</v>
      </c>
      <c r="AO150" s="206">
        <f>+AO149+AO148</f>
        <v>0</v>
      </c>
      <c r="AP150" s="204" t="e">
        <f t="shared" si="451"/>
        <v>#DIV/0!</v>
      </c>
      <c r="AQ150" s="207">
        <f>+AQ149+AQ148</f>
        <v>0</v>
      </c>
      <c r="AR150" s="204" t="e">
        <f t="shared" si="452"/>
        <v>#DIV/0!</v>
      </c>
      <c r="AS150" s="209" t="str">
        <f t="shared" si="380"/>
        <v/>
      </c>
      <c r="AT150" s="210">
        <f>+AT149+AT148</f>
        <v>0</v>
      </c>
      <c r="AU150" s="211" t="str">
        <f t="shared" si="381"/>
        <v/>
      </c>
      <c r="AV150" s="212">
        <f>+AV149+AV148</f>
        <v>0</v>
      </c>
      <c r="AW150" s="212">
        <f>+AW149+AW148</f>
        <v>0</v>
      </c>
      <c r="AX150" s="212">
        <f>+AX149+AX148</f>
        <v>0</v>
      </c>
      <c r="AY150" s="211" t="str">
        <f t="shared" si="382"/>
        <v/>
      </c>
      <c r="AZ150" s="210">
        <f>+AZ149+AZ148</f>
        <v>0</v>
      </c>
      <c r="BA150" s="213">
        <f>+BA149+BA148</f>
        <v>0</v>
      </c>
      <c r="BB150" s="16"/>
      <c r="BC150" s="16"/>
    </row>
  </sheetData>
  <mergeCells count="120">
    <mergeCell ref="BH26:BJ27"/>
    <mergeCell ref="BK26:BT27"/>
    <mergeCell ref="BU26:CB27"/>
    <mergeCell ref="BE29:BG29"/>
    <mergeCell ref="BF42:BG42"/>
    <mergeCell ref="CD26:CD66"/>
    <mergeCell ref="CE26:CG27"/>
    <mergeCell ref="CH26:CJ27"/>
    <mergeCell ref="CE29:CG29"/>
    <mergeCell ref="CF42:CG42"/>
    <mergeCell ref="CF49:CG49"/>
    <mergeCell ref="BF49:BG49"/>
    <mergeCell ref="BD26:BD66"/>
    <mergeCell ref="BE26:BG27"/>
    <mergeCell ref="E85:F85"/>
    <mergeCell ref="E92:F92"/>
    <mergeCell ref="T26:AA27"/>
    <mergeCell ref="D29:F29"/>
    <mergeCell ref="E42:F42"/>
    <mergeCell ref="E49:F49"/>
    <mergeCell ref="AE49:AF49"/>
    <mergeCell ref="T69:AA70"/>
    <mergeCell ref="D72:F72"/>
    <mergeCell ref="M23:N23"/>
    <mergeCell ref="C26:C66"/>
    <mergeCell ref="D26:F27"/>
    <mergeCell ref="G26:I27"/>
    <mergeCell ref="J26:S27"/>
    <mergeCell ref="T110:AA111"/>
    <mergeCell ref="D113:F113"/>
    <mergeCell ref="C110:C150"/>
    <mergeCell ref="D110:F111"/>
    <mergeCell ref="G110:I111"/>
    <mergeCell ref="J110:S111"/>
    <mergeCell ref="C17:F17"/>
    <mergeCell ref="C18:D22"/>
    <mergeCell ref="E18:F18"/>
    <mergeCell ref="E19:F19"/>
    <mergeCell ref="E20:F20"/>
    <mergeCell ref="E21:F21"/>
    <mergeCell ref="E22:F22"/>
    <mergeCell ref="C23:F23"/>
    <mergeCell ref="G23:I23"/>
    <mergeCell ref="C69:C109"/>
    <mergeCell ref="D69:F70"/>
    <mergeCell ref="G69:I70"/>
    <mergeCell ref="J69:S70"/>
    <mergeCell ref="E126:F126"/>
    <mergeCell ref="E133:F133"/>
    <mergeCell ref="BD4:B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  <mergeCell ref="E14:F14"/>
    <mergeCell ref="E15:F15"/>
    <mergeCell ref="E16:F16"/>
    <mergeCell ref="AT4:BA5"/>
    <mergeCell ref="AE6:AF6"/>
    <mergeCell ref="AD7:AD11"/>
    <mergeCell ref="AE7:AF7"/>
    <mergeCell ref="AE8:AF8"/>
    <mergeCell ref="AE21:AF21"/>
    <mergeCell ref="AE22:AF22"/>
    <mergeCell ref="AC23:AF23"/>
    <mergeCell ref="AG23:AI23"/>
    <mergeCell ref="AM23:AN23"/>
    <mergeCell ref="AC4:AC16"/>
    <mergeCell ref="AD4:AF5"/>
    <mergeCell ref="AG4:AI5"/>
    <mergeCell ref="AJ4:AS5"/>
    <mergeCell ref="AC17:AF17"/>
    <mergeCell ref="AC18:AD22"/>
    <mergeCell ref="AE18:AF18"/>
    <mergeCell ref="AE19:AF19"/>
    <mergeCell ref="AE20:AF20"/>
    <mergeCell ref="AE9:AF9"/>
    <mergeCell ref="AE10:AF10"/>
    <mergeCell ref="AE11:AF11"/>
    <mergeCell ref="AD12:AD16"/>
    <mergeCell ref="AE12:AF12"/>
    <mergeCell ref="AE13:AF13"/>
    <mergeCell ref="AE14:AF14"/>
    <mergeCell ref="AE15:AF15"/>
    <mergeCell ref="AE16:AF16"/>
    <mergeCell ref="CK26:CR27"/>
    <mergeCell ref="AC110:AC150"/>
    <mergeCell ref="AD110:AF111"/>
    <mergeCell ref="AG110:AI111"/>
    <mergeCell ref="AJ110:AS111"/>
    <mergeCell ref="AT110:BA111"/>
    <mergeCell ref="AD113:AF113"/>
    <mergeCell ref="AE126:AF126"/>
    <mergeCell ref="AE133:AF133"/>
    <mergeCell ref="AC69:AC109"/>
    <mergeCell ref="AD69:AF70"/>
    <mergeCell ref="AG69:AI70"/>
    <mergeCell ref="AJ69:AS70"/>
    <mergeCell ref="AT69:BA70"/>
    <mergeCell ref="AD72:AF72"/>
    <mergeCell ref="AE85:AF85"/>
    <mergeCell ref="AE92:AF92"/>
    <mergeCell ref="AC26:AC66"/>
    <mergeCell ref="AD26:AF27"/>
    <mergeCell ref="AG26:AI27"/>
    <mergeCell ref="AJ26:AS27"/>
    <mergeCell ref="AT26:BA27"/>
    <mergeCell ref="AD29:AF29"/>
    <mergeCell ref="AE42:AF4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218"/>
  <sheetViews>
    <sheetView workbookViewId="0">
      <selection activeCell="M155" sqref="M155:AU155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419" t="s">
        <v>0</v>
      </c>
      <c r="B1" s="421" t="s">
        <v>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3"/>
      <c r="O1" s="414" t="s">
        <v>2</v>
      </c>
      <c r="P1" s="414" t="s">
        <v>3</v>
      </c>
      <c r="Q1" s="414" t="s">
        <v>4</v>
      </c>
      <c r="R1" s="414" t="s">
        <v>5</v>
      </c>
      <c r="S1" s="414" t="s">
        <v>6</v>
      </c>
      <c r="T1" s="414" t="s">
        <v>7</v>
      </c>
      <c r="U1" s="414" t="s">
        <v>8</v>
      </c>
      <c r="V1" s="414" t="s">
        <v>9</v>
      </c>
      <c r="W1" s="414" t="s">
        <v>10</v>
      </c>
      <c r="X1" s="414" t="s">
        <v>11</v>
      </c>
      <c r="Y1" s="414" t="s">
        <v>12</v>
      </c>
      <c r="Z1" s="414" t="s">
        <v>13</v>
      </c>
      <c r="AA1" s="414" t="s">
        <v>14</v>
      </c>
      <c r="AB1" s="414" t="s">
        <v>15</v>
      </c>
      <c r="AC1" s="414" t="s">
        <v>16</v>
      </c>
      <c r="AD1" s="414" t="s">
        <v>17</v>
      </c>
      <c r="AE1" s="414" t="s">
        <v>18</v>
      </c>
      <c r="AF1" s="414" t="s">
        <v>19</v>
      </c>
      <c r="AG1" s="411" t="s">
        <v>20</v>
      </c>
      <c r="AH1" s="412"/>
      <c r="AI1" s="413"/>
      <c r="AJ1" s="411" t="s">
        <v>21</v>
      </c>
      <c r="AK1" s="412"/>
      <c r="AL1" s="413"/>
      <c r="AM1" s="411" t="s">
        <v>22</v>
      </c>
      <c r="AN1" s="412"/>
      <c r="AO1" s="413"/>
      <c r="AP1" s="411" t="s">
        <v>23</v>
      </c>
      <c r="AQ1" s="412"/>
      <c r="AR1" s="413"/>
      <c r="AS1" s="411" t="s">
        <v>24</v>
      </c>
      <c r="AT1" s="412"/>
      <c r="AU1" s="413"/>
      <c r="AV1" s="411" t="s">
        <v>25</v>
      </c>
      <c r="AW1" s="412"/>
      <c r="AX1" s="413"/>
      <c r="AY1" s="411" t="s">
        <v>26</v>
      </c>
      <c r="AZ1" s="413"/>
      <c r="BA1" s="411" t="s">
        <v>27</v>
      </c>
      <c r="BB1" s="413"/>
      <c r="BC1" s="411" t="s">
        <v>28</v>
      </c>
      <c r="BD1" s="412"/>
      <c r="BE1" s="412"/>
      <c r="BF1" s="413"/>
      <c r="BG1" s="411" t="s">
        <v>29</v>
      </c>
      <c r="BH1" s="412"/>
      <c r="BI1" s="412"/>
      <c r="BJ1" s="413"/>
      <c r="BK1" s="411" t="s">
        <v>30</v>
      </c>
      <c r="BL1" s="412"/>
      <c r="BM1" s="412"/>
      <c r="BN1" s="412"/>
      <c r="BO1" s="413"/>
      <c r="BP1" s="411" t="s">
        <v>31</v>
      </c>
      <c r="BQ1" s="413"/>
    </row>
    <row r="2" spans="1:69" x14ac:dyDescent="0.3">
      <c r="A2" s="420"/>
      <c r="B2" s="247" t="s">
        <v>1819</v>
      </c>
      <c r="C2" s="247" t="s">
        <v>1820</v>
      </c>
      <c r="D2" s="247" t="s">
        <v>1821</v>
      </c>
      <c r="E2" s="247" t="s">
        <v>1822</v>
      </c>
      <c r="F2" s="247" t="s">
        <v>1823</v>
      </c>
      <c r="G2" s="247" t="s">
        <v>1824</v>
      </c>
      <c r="H2" s="247" t="s">
        <v>1825</v>
      </c>
      <c r="I2" s="247" t="s">
        <v>1826</v>
      </c>
      <c r="J2" s="247" t="s">
        <v>2950</v>
      </c>
      <c r="K2" s="247" t="s">
        <v>2951</v>
      </c>
      <c r="L2" s="247" t="s">
        <v>1849</v>
      </c>
      <c r="M2" s="247" t="s">
        <v>32</v>
      </c>
      <c r="N2" s="247" t="s">
        <v>33</v>
      </c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69" x14ac:dyDescent="0.3">
      <c r="A3" s="416" t="s">
        <v>44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8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274917</v>
      </c>
      <c r="AH3" s="273">
        <v>19106950950</v>
      </c>
      <c r="AI3" s="273">
        <v>4603056350</v>
      </c>
      <c r="AJ3" s="273">
        <v>273677</v>
      </c>
      <c r="AK3" s="273">
        <v>19029490950</v>
      </c>
      <c r="AL3" s="273">
        <v>4582244350</v>
      </c>
      <c r="AM3" s="273">
        <v>1240</v>
      </c>
      <c r="AN3" s="273">
        <v>77460000</v>
      </c>
      <c r="AO3" s="273">
        <v>20812000</v>
      </c>
      <c r="AP3" s="273">
        <v>124733</v>
      </c>
      <c r="AQ3" s="273">
        <v>9220408000</v>
      </c>
      <c r="AR3" s="273">
        <v>2197686480</v>
      </c>
      <c r="AS3" s="273">
        <v>124733</v>
      </c>
      <c r="AT3" s="273">
        <v>9220408000</v>
      </c>
      <c r="AU3" s="273">
        <v>2197686480</v>
      </c>
      <c r="AV3" s="273">
        <v>0</v>
      </c>
      <c r="AW3" s="273">
        <v>0</v>
      </c>
      <c r="AX3" s="273">
        <v>0</v>
      </c>
      <c r="AY3" s="273">
        <v>39867</v>
      </c>
      <c r="AZ3" s="273">
        <v>2489707215</v>
      </c>
      <c r="BA3" s="273">
        <v>-1</v>
      </c>
      <c r="BB3" s="273">
        <v>-75000</v>
      </c>
      <c r="BC3" s="273">
        <v>3408</v>
      </c>
      <c r="BD3" s="273">
        <v>215292123</v>
      </c>
      <c r="BE3" s="273">
        <v>163170113</v>
      </c>
      <c r="BF3" s="273">
        <v>51050230</v>
      </c>
      <c r="BG3" s="273">
        <v>6020</v>
      </c>
      <c r="BH3" s="273">
        <v>386724208</v>
      </c>
      <c r="BI3" s="273">
        <v>294153184</v>
      </c>
      <c r="BJ3" s="273">
        <v>92893780</v>
      </c>
      <c r="BK3" s="273">
        <v>33847</v>
      </c>
      <c r="BL3" s="273">
        <v>84866</v>
      </c>
      <c r="BM3" s="273">
        <v>118713</v>
      </c>
      <c r="BN3" s="273">
        <v>8833683792</v>
      </c>
      <c r="BO3" s="273">
        <v>2104792700</v>
      </c>
      <c r="BP3" s="272" t="s">
        <v>3122</v>
      </c>
      <c r="BQ3" s="272" t="s">
        <v>3121</v>
      </c>
    </row>
    <row r="4" spans="1:69" x14ac:dyDescent="0.3">
      <c r="A4" s="274">
        <v>1</v>
      </c>
      <c r="B4" s="275" t="s">
        <v>2952</v>
      </c>
      <c r="C4" s="275" t="s">
        <v>3018</v>
      </c>
      <c r="D4" s="275" t="s">
        <v>3003</v>
      </c>
      <c r="E4" s="275" t="s">
        <v>2959</v>
      </c>
      <c r="F4" s="275" t="s">
        <v>2955</v>
      </c>
      <c r="G4" s="275" t="s">
        <v>2960</v>
      </c>
      <c r="H4" s="275" t="s">
        <v>2964</v>
      </c>
      <c r="I4" s="275" t="s">
        <v>45</v>
      </c>
      <c r="J4" s="275" t="s">
        <v>45</v>
      </c>
      <c r="K4" s="275" t="s">
        <v>2958</v>
      </c>
      <c r="L4" s="275" t="s">
        <v>1853</v>
      </c>
      <c r="M4" s="276" t="s">
        <v>46</v>
      </c>
      <c r="N4" s="275" t="s">
        <v>47</v>
      </c>
      <c r="O4" s="275" t="s">
        <v>50</v>
      </c>
      <c r="P4" s="275" t="s">
        <v>51</v>
      </c>
      <c r="Q4" s="277" t="s">
        <v>45</v>
      </c>
      <c r="R4" s="275" t="s">
        <v>45</v>
      </c>
      <c r="S4" s="278">
        <v>46211</v>
      </c>
      <c r="T4" s="278">
        <v>46174</v>
      </c>
      <c r="U4" s="277" t="s">
        <v>45</v>
      </c>
      <c r="V4" s="277" t="s">
        <v>45</v>
      </c>
      <c r="W4" s="278">
        <v>46241</v>
      </c>
      <c r="X4" s="278">
        <v>46255</v>
      </c>
      <c r="Y4" s="279">
        <v>69000</v>
      </c>
      <c r="Z4" s="279">
        <v>69000</v>
      </c>
      <c r="AA4" s="279">
        <v>19600</v>
      </c>
      <c r="AB4" s="279">
        <v>69000</v>
      </c>
      <c r="AC4" s="280" t="s">
        <v>393</v>
      </c>
      <c r="AD4" s="277" t="s">
        <v>53</v>
      </c>
      <c r="AE4" s="340">
        <v>20</v>
      </c>
      <c r="AF4" s="279">
        <v>55000</v>
      </c>
      <c r="AG4" s="279">
        <v>800</v>
      </c>
      <c r="AH4" s="279">
        <v>55200000</v>
      </c>
      <c r="AI4" s="279">
        <v>15680000</v>
      </c>
      <c r="AJ4" s="279">
        <v>800</v>
      </c>
      <c r="AK4" s="279">
        <v>55200000</v>
      </c>
      <c r="AL4" s="279">
        <v>15680000</v>
      </c>
      <c r="AM4" s="279"/>
      <c r="AN4" s="279"/>
      <c r="AO4" s="279">
        <v>0</v>
      </c>
      <c r="AP4" s="279">
        <v>729</v>
      </c>
      <c r="AQ4" s="279">
        <v>50301000</v>
      </c>
      <c r="AR4" s="279">
        <v>14288400</v>
      </c>
      <c r="AS4" s="279">
        <v>729</v>
      </c>
      <c r="AT4" s="279">
        <v>50301000</v>
      </c>
      <c r="AU4" s="279">
        <v>14288400</v>
      </c>
      <c r="AV4" s="279"/>
      <c r="AW4" s="279"/>
      <c r="AX4" s="279">
        <v>0</v>
      </c>
      <c r="AY4" s="279">
        <v>205</v>
      </c>
      <c r="AZ4" s="279">
        <v>14145000</v>
      </c>
      <c r="BA4" s="279"/>
      <c r="BB4" s="279"/>
      <c r="BC4" s="279">
        <v>3</v>
      </c>
      <c r="BD4" s="279">
        <v>207000</v>
      </c>
      <c r="BE4" s="279">
        <v>159600</v>
      </c>
      <c r="BF4" s="279">
        <v>58800</v>
      </c>
      <c r="BG4" s="279">
        <v>8</v>
      </c>
      <c r="BH4" s="279">
        <v>552000</v>
      </c>
      <c r="BI4" s="279">
        <v>434200</v>
      </c>
      <c r="BJ4" s="279">
        <v>156800</v>
      </c>
      <c r="BK4" s="279">
        <v>197</v>
      </c>
      <c r="BL4" s="279">
        <v>524</v>
      </c>
      <c r="BM4" s="279">
        <v>721</v>
      </c>
      <c r="BN4" s="279">
        <v>49749000</v>
      </c>
      <c r="BO4" s="279">
        <v>14131600</v>
      </c>
      <c r="BP4" s="280" t="s">
        <v>3105</v>
      </c>
      <c r="BQ4" s="280" t="s">
        <v>3132</v>
      </c>
    </row>
    <row r="5" spans="1:69" x14ac:dyDescent="0.3">
      <c r="A5" s="281">
        <v>2</v>
      </c>
      <c r="B5" s="282" t="s">
        <v>2952</v>
      </c>
      <c r="C5" s="282" t="s">
        <v>3018</v>
      </c>
      <c r="D5" s="282" t="s">
        <v>3003</v>
      </c>
      <c r="E5" s="282" t="s">
        <v>2959</v>
      </c>
      <c r="F5" s="282" t="s">
        <v>2955</v>
      </c>
      <c r="G5" s="282" t="s">
        <v>2960</v>
      </c>
      <c r="H5" s="282" t="s">
        <v>2964</v>
      </c>
      <c r="I5" s="282" t="s">
        <v>2962</v>
      </c>
      <c r="J5" s="282" t="s">
        <v>45</v>
      </c>
      <c r="K5" s="282" t="s">
        <v>45</v>
      </c>
      <c r="L5" s="282" t="s">
        <v>1861</v>
      </c>
      <c r="M5" s="283" t="s">
        <v>56</v>
      </c>
      <c r="N5" s="282" t="s">
        <v>3571</v>
      </c>
      <c r="O5" s="282" t="s">
        <v>50</v>
      </c>
      <c r="P5" s="282" t="s">
        <v>59</v>
      </c>
      <c r="Q5" s="284" t="s">
        <v>45</v>
      </c>
      <c r="R5" s="282" t="s">
        <v>45</v>
      </c>
      <c r="S5" s="285">
        <v>46202</v>
      </c>
      <c r="T5" s="285">
        <v>46226</v>
      </c>
      <c r="U5" s="284" t="s">
        <v>45</v>
      </c>
      <c r="V5" s="284" t="s">
        <v>45</v>
      </c>
      <c r="W5" s="284" t="s">
        <v>45</v>
      </c>
      <c r="X5" s="284" t="s">
        <v>45</v>
      </c>
      <c r="Y5" s="286">
        <v>62000</v>
      </c>
      <c r="Z5" s="286">
        <v>62000</v>
      </c>
      <c r="AA5" s="286">
        <v>14319</v>
      </c>
      <c r="AB5" s="286">
        <v>62000</v>
      </c>
      <c r="AC5" s="287" t="s">
        <v>909</v>
      </c>
      <c r="AD5" s="284" t="s">
        <v>60</v>
      </c>
      <c r="AE5" s="287" t="s">
        <v>45</v>
      </c>
      <c r="AF5" s="286">
        <v>62000</v>
      </c>
      <c r="AG5" s="286">
        <v>1600</v>
      </c>
      <c r="AH5" s="286">
        <v>99200000</v>
      </c>
      <c r="AI5" s="286">
        <v>22910400</v>
      </c>
      <c r="AJ5" s="286">
        <v>1600</v>
      </c>
      <c r="AK5" s="286">
        <v>99200000</v>
      </c>
      <c r="AL5" s="286">
        <v>22910400</v>
      </c>
      <c r="AM5" s="286"/>
      <c r="AN5" s="286"/>
      <c r="AO5" s="286">
        <v>0</v>
      </c>
      <c r="AP5" s="286"/>
      <c r="AQ5" s="286"/>
      <c r="AR5" s="286">
        <v>0</v>
      </c>
      <c r="AS5" s="286"/>
      <c r="AT5" s="286"/>
      <c r="AU5" s="286">
        <v>0</v>
      </c>
      <c r="AV5" s="286"/>
      <c r="AW5" s="286"/>
      <c r="AX5" s="286">
        <v>0</v>
      </c>
      <c r="AY5" s="286"/>
      <c r="AZ5" s="286"/>
      <c r="BA5" s="286"/>
      <c r="BB5" s="286"/>
      <c r="BC5" s="286"/>
      <c r="BD5" s="286"/>
      <c r="BE5" s="286"/>
      <c r="BF5" s="286">
        <v>0</v>
      </c>
      <c r="BG5" s="286"/>
      <c r="BH5" s="286"/>
      <c r="BI5" s="286"/>
      <c r="BJ5" s="286">
        <v>0</v>
      </c>
      <c r="BK5" s="286"/>
      <c r="BL5" s="286"/>
      <c r="BM5" s="286"/>
      <c r="BN5" s="286"/>
      <c r="BO5" s="286"/>
      <c r="BP5" s="287" t="s">
        <v>45</v>
      </c>
      <c r="BQ5" s="287" t="s">
        <v>45</v>
      </c>
    </row>
    <row r="6" spans="1:69" x14ac:dyDescent="0.3">
      <c r="A6" s="281">
        <v>3</v>
      </c>
      <c r="B6" s="288" t="s">
        <v>2952</v>
      </c>
      <c r="C6" s="288" t="s">
        <v>3018</v>
      </c>
      <c r="D6" s="288" t="s">
        <v>3003</v>
      </c>
      <c r="E6" s="288" t="s">
        <v>2959</v>
      </c>
      <c r="F6" s="288" t="s">
        <v>2955</v>
      </c>
      <c r="G6" s="288" t="s">
        <v>2960</v>
      </c>
      <c r="H6" s="288" t="s">
        <v>2964</v>
      </c>
      <c r="I6" s="288" t="s">
        <v>2962</v>
      </c>
      <c r="J6" s="288" t="s">
        <v>45</v>
      </c>
      <c r="K6" s="288" t="s">
        <v>45</v>
      </c>
      <c r="L6" s="288" t="s">
        <v>1854</v>
      </c>
      <c r="M6" s="289" t="s">
        <v>65</v>
      </c>
      <c r="N6" s="288" t="s">
        <v>4200</v>
      </c>
      <c r="O6" s="288" t="s">
        <v>50</v>
      </c>
      <c r="P6" s="288" t="s">
        <v>59</v>
      </c>
      <c r="Q6" s="290" t="s">
        <v>45</v>
      </c>
      <c r="R6" s="288" t="s">
        <v>45</v>
      </c>
      <c r="S6" s="1">
        <v>46224</v>
      </c>
      <c r="T6" s="1">
        <v>46255</v>
      </c>
      <c r="U6" s="290" t="s">
        <v>45</v>
      </c>
      <c r="V6" s="290" t="s">
        <v>45</v>
      </c>
      <c r="W6" s="290" t="s">
        <v>45</v>
      </c>
      <c r="X6" s="290" t="s">
        <v>45</v>
      </c>
      <c r="Y6" s="291">
        <v>79000</v>
      </c>
      <c r="Z6" s="291">
        <v>89000</v>
      </c>
      <c r="AA6" s="291">
        <v>16000</v>
      </c>
      <c r="AB6" s="291">
        <v>89000</v>
      </c>
      <c r="AC6" s="292" t="s">
        <v>1207</v>
      </c>
      <c r="AD6" s="290" t="s">
        <v>60</v>
      </c>
      <c r="AE6" s="292" t="s">
        <v>45</v>
      </c>
      <c r="AF6" s="291">
        <v>79000</v>
      </c>
      <c r="AG6" s="291">
        <v>5500</v>
      </c>
      <c r="AH6" s="291">
        <v>489500000</v>
      </c>
      <c r="AI6" s="291">
        <v>88000000</v>
      </c>
      <c r="AJ6" s="291">
        <v>5500</v>
      </c>
      <c r="AK6" s="291">
        <v>489500000</v>
      </c>
      <c r="AL6" s="291">
        <v>88000000</v>
      </c>
      <c r="AM6" s="291"/>
      <c r="AN6" s="291"/>
      <c r="AO6" s="291">
        <v>0</v>
      </c>
      <c r="AP6" s="291"/>
      <c r="AQ6" s="291"/>
      <c r="AR6" s="291">
        <v>0</v>
      </c>
      <c r="AS6" s="291"/>
      <c r="AT6" s="291"/>
      <c r="AU6" s="291">
        <v>0</v>
      </c>
      <c r="AV6" s="291"/>
      <c r="AW6" s="291"/>
      <c r="AX6" s="291">
        <v>0</v>
      </c>
      <c r="AY6" s="291"/>
      <c r="AZ6" s="291"/>
      <c r="BA6" s="291"/>
      <c r="BB6" s="291"/>
      <c r="BC6" s="291"/>
      <c r="BD6" s="291"/>
      <c r="BE6" s="291"/>
      <c r="BF6" s="291">
        <v>0</v>
      </c>
      <c r="BG6" s="291"/>
      <c r="BH6" s="291"/>
      <c r="BI6" s="291"/>
      <c r="BJ6" s="291">
        <v>0</v>
      </c>
      <c r="BK6" s="291"/>
      <c r="BL6" s="291"/>
      <c r="BM6" s="291"/>
      <c r="BN6" s="291"/>
      <c r="BO6" s="291"/>
      <c r="BP6" s="292" t="s">
        <v>45</v>
      </c>
      <c r="BQ6" s="292" t="s">
        <v>45</v>
      </c>
    </row>
    <row r="7" spans="1:69" x14ac:dyDescent="0.3">
      <c r="A7" s="281">
        <v>4</v>
      </c>
      <c r="B7" s="282" t="s">
        <v>2952</v>
      </c>
      <c r="C7" s="282" t="s">
        <v>3018</v>
      </c>
      <c r="D7" s="282" t="s">
        <v>3003</v>
      </c>
      <c r="E7" s="282" t="s">
        <v>2959</v>
      </c>
      <c r="F7" s="282" t="s">
        <v>2955</v>
      </c>
      <c r="G7" s="282" t="s">
        <v>2960</v>
      </c>
      <c r="H7" s="282" t="s">
        <v>2965</v>
      </c>
      <c r="I7" s="282" t="s">
        <v>2962</v>
      </c>
      <c r="J7" s="282" t="s">
        <v>45</v>
      </c>
      <c r="K7" s="282" t="s">
        <v>45</v>
      </c>
      <c r="L7" s="282" t="s">
        <v>1858</v>
      </c>
      <c r="M7" s="283" t="s">
        <v>70</v>
      </c>
      <c r="N7" s="282" t="s">
        <v>3142</v>
      </c>
      <c r="O7" s="282" t="s">
        <v>50</v>
      </c>
      <c r="P7" s="282" t="s">
        <v>59</v>
      </c>
      <c r="Q7" s="284" t="s">
        <v>45</v>
      </c>
      <c r="R7" s="282" t="s">
        <v>45</v>
      </c>
      <c r="S7" s="285">
        <v>46273</v>
      </c>
      <c r="T7" s="285">
        <v>46210</v>
      </c>
      <c r="U7" s="284" t="s">
        <v>45</v>
      </c>
      <c r="V7" s="284" t="s">
        <v>45</v>
      </c>
      <c r="W7" s="285">
        <v>46252</v>
      </c>
      <c r="X7" s="285">
        <v>46253</v>
      </c>
      <c r="Y7" s="286">
        <v>42000</v>
      </c>
      <c r="Z7" s="286">
        <v>42000</v>
      </c>
      <c r="AA7" s="286">
        <v>9840</v>
      </c>
      <c r="AB7" s="286">
        <v>42000</v>
      </c>
      <c r="AC7" s="287" t="s">
        <v>945</v>
      </c>
      <c r="AD7" s="284" t="s">
        <v>53</v>
      </c>
      <c r="AE7" s="341">
        <v>19</v>
      </c>
      <c r="AF7" s="286">
        <v>34000</v>
      </c>
      <c r="AG7" s="286">
        <v>2900</v>
      </c>
      <c r="AH7" s="286">
        <v>121800000</v>
      </c>
      <c r="AI7" s="286">
        <v>28536000</v>
      </c>
      <c r="AJ7" s="286">
        <v>2600</v>
      </c>
      <c r="AK7" s="286">
        <v>109200000</v>
      </c>
      <c r="AL7" s="286">
        <v>25584000</v>
      </c>
      <c r="AM7" s="286">
        <v>300</v>
      </c>
      <c r="AN7" s="286">
        <v>12600000</v>
      </c>
      <c r="AO7" s="286">
        <v>2952000</v>
      </c>
      <c r="AP7" s="286">
        <v>2628</v>
      </c>
      <c r="AQ7" s="286">
        <v>110376000</v>
      </c>
      <c r="AR7" s="286">
        <v>25859520</v>
      </c>
      <c r="AS7" s="286">
        <v>2628</v>
      </c>
      <c r="AT7" s="286">
        <v>110376000</v>
      </c>
      <c r="AU7" s="286">
        <v>25859520</v>
      </c>
      <c r="AV7" s="286"/>
      <c r="AW7" s="286"/>
      <c r="AX7" s="286">
        <v>0</v>
      </c>
      <c r="AY7" s="286">
        <v>1305</v>
      </c>
      <c r="AZ7" s="286">
        <v>54810000</v>
      </c>
      <c r="BA7" s="286"/>
      <c r="BB7" s="286"/>
      <c r="BC7" s="286">
        <v>89</v>
      </c>
      <c r="BD7" s="286">
        <v>3738000</v>
      </c>
      <c r="BE7" s="286">
        <v>2963178</v>
      </c>
      <c r="BF7" s="286">
        <v>875760</v>
      </c>
      <c r="BG7" s="286">
        <v>340</v>
      </c>
      <c r="BH7" s="286">
        <v>14280000</v>
      </c>
      <c r="BI7" s="286">
        <v>9998608</v>
      </c>
      <c r="BJ7" s="286">
        <v>3345600</v>
      </c>
      <c r="BK7" s="286">
        <v>965</v>
      </c>
      <c r="BL7" s="286">
        <v>1323</v>
      </c>
      <c r="BM7" s="286">
        <v>2288</v>
      </c>
      <c r="BN7" s="286">
        <v>96096000</v>
      </c>
      <c r="BO7" s="286">
        <v>22513920</v>
      </c>
      <c r="BP7" s="287" t="s">
        <v>3506</v>
      </c>
      <c r="BQ7" s="287" t="s">
        <v>3435</v>
      </c>
    </row>
    <row r="8" spans="1:69" x14ac:dyDescent="0.3">
      <c r="A8" s="281">
        <v>5</v>
      </c>
      <c r="B8" s="288" t="s">
        <v>2952</v>
      </c>
      <c r="C8" s="288" t="s">
        <v>3018</v>
      </c>
      <c r="D8" s="288" t="s">
        <v>3003</v>
      </c>
      <c r="E8" s="288" t="s">
        <v>2959</v>
      </c>
      <c r="F8" s="288" t="s">
        <v>2955</v>
      </c>
      <c r="G8" s="288" t="s">
        <v>2960</v>
      </c>
      <c r="H8" s="288" t="s">
        <v>2965</v>
      </c>
      <c r="I8" s="288" t="s">
        <v>2962</v>
      </c>
      <c r="J8" s="288" t="s">
        <v>45</v>
      </c>
      <c r="K8" s="288" t="s">
        <v>45</v>
      </c>
      <c r="L8" s="288" t="s">
        <v>1857</v>
      </c>
      <c r="M8" s="289" t="s">
        <v>73</v>
      </c>
      <c r="N8" s="288" t="s">
        <v>3143</v>
      </c>
      <c r="O8" s="288" t="s">
        <v>50</v>
      </c>
      <c r="P8" s="288" t="s">
        <v>74</v>
      </c>
      <c r="Q8" s="290" t="s">
        <v>45</v>
      </c>
      <c r="R8" s="288" t="s">
        <v>45</v>
      </c>
      <c r="S8" s="1">
        <v>46190</v>
      </c>
      <c r="T8" s="1">
        <v>46199</v>
      </c>
      <c r="U8" s="290" t="s">
        <v>45</v>
      </c>
      <c r="V8" s="290" t="s">
        <v>45</v>
      </c>
      <c r="W8" s="1">
        <v>46241</v>
      </c>
      <c r="X8" s="1">
        <v>46248</v>
      </c>
      <c r="Y8" s="291">
        <v>55000</v>
      </c>
      <c r="Z8" s="291">
        <v>55000</v>
      </c>
      <c r="AA8" s="291">
        <v>8700</v>
      </c>
      <c r="AB8" s="291">
        <v>55000</v>
      </c>
      <c r="AC8" s="292" t="s">
        <v>3573</v>
      </c>
      <c r="AD8" s="290" t="s">
        <v>53</v>
      </c>
      <c r="AE8" s="342">
        <v>20</v>
      </c>
      <c r="AF8" s="291">
        <v>44000</v>
      </c>
      <c r="AG8" s="291">
        <v>2000</v>
      </c>
      <c r="AH8" s="291">
        <v>110000000</v>
      </c>
      <c r="AI8" s="291">
        <v>17400000</v>
      </c>
      <c r="AJ8" s="291">
        <v>2000</v>
      </c>
      <c r="AK8" s="291">
        <v>110000000</v>
      </c>
      <c r="AL8" s="291">
        <v>17400000</v>
      </c>
      <c r="AM8" s="291"/>
      <c r="AN8" s="291"/>
      <c r="AO8" s="291">
        <v>0</v>
      </c>
      <c r="AP8" s="291">
        <v>2018</v>
      </c>
      <c r="AQ8" s="291">
        <v>110990000</v>
      </c>
      <c r="AR8" s="291">
        <v>17556600</v>
      </c>
      <c r="AS8" s="291">
        <v>2018</v>
      </c>
      <c r="AT8" s="291">
        <v>110990000</v>
      </c>
      <c r="AU8" s="291">
        <v>17556600</v>
      </c>
      <c r="AV8" s="291"/>
      <c r="AW8" s="291"/>
      <c r="AX8" s="291">
        <v>0</v>
      </c>
      <c r="AY8" s="291">
        <v>905</v>
      </c>
      <c r="AZ8" s="291">
        <v>49775000</v>
      </c>
      <c r="BA8" s="291"/>
      <c r="BB8" s="291"/>
      <c r="BC8" s="291">
        <v>51</v>
      </c>
      <c r="BD8" s="291">
        <v>2805000</v>
      </c>
      <c r="BE8" s="291">
        <v>2239628</v>
      </c>
      <c r="BF8" s="291">
        <v>443700</v>
      </c>
      <c r="BG8" s="291">
        <v>123</v>
      </c>
      <c r="BH8" s="291">
        <v>6765000</v>
      </c>
      <c r="BI8" s="291">
        <v>5420258</v>
      </c>
      <c r="BJ8" s="291">
        <v>1070100</v>
      </c>
      <c r="BK8" s="291">
        <v>782</v>
      </c>
      <c r="BL8" s="291">
        <v>1113</v>
      </c>
      <c r="BM8" s="291">
        <v>1895</v>
      </c>
      <c r="BN8" s="291">
        <v>104225000</v>
      </c>
      <c r="BO8" s="291">
        <v>16486500</v>
      </c>
      <c r="BP8" s="292" t="s">
        <v>3597</v>
      </c>
      <c r="BQ8" s="292" t="s">
        <v>3397</v>
      </c>
    </row>
    <row r="9" spans="1:69" x14ac:dyDescent="0.3">
      <c r="A9" s="281">
        <v>6</v>
      </c>
      <c r="B9" s="282" t="s">
        <v>2952</v>
      </c>
      <c r="C9" s="282" t="s">
        <v>3018</v>
      </c>
      <c r="D9" s="282" t="s">
        <v>3003</v>
      </c>
      <c r="E9" s="282" t="s">
        <v>2959</v>
      </c>
      <c r="F9" s="282" t="s">
        <v>2955</v>
      </c>
      <c r="G9" s="282" t="s">
        <v>2960</v>
      </c>
      <c r="H9" s="282" t="s">
        <v>2965</v>
      </c>
      <c r="I9" s="282" t="s">
        <v>2962</v>
      </c>
      <c r="J9" s="282" t="s">
        <v>45</v>
      </c>
      <c r="K9" s="282" t="s">
        <v>45</v>
      </c>
      <c r="L9" s="282" t="s">
        <v>1856</v>
      </c>
      <c r="M9" s="283" t="s">
        <v>75</v>
      </c>
      <c r="N9" s="282" t="s">
        <v>3144</v>
      </c>
      <c r="O9" s="282" t="s">
        <v>50</v>
      </c>
      <c r="P9" s="282" t="s">
        <v>59</v>
      </c>
      <c r="Q9" s="284" t="s">
        <v>45</v>
      </c>
      <c r="R9" s="282" t="s">
        <v>45</v>
      </c>
      <c r="S9" s="285">
        <v>46189</v>
      </c>
      <c r="T9" s="285">
        <v>46223</v>
      </c>
      <c r="U9" s="284" t="s">
        <v>45</v>
      </c>
      <c r="V9" s="284" t="s">
        <v>45</v>
      </c>
      <c r="W9" s="285">
        <v>46259</v>
      </c>
      <c r="X9" s="285">
        <v>46260</v>
      </c>
      <c r="Y9" s="286">
        <v>49000</v>
      </c>
      <c r="Z9" s="286">
        <v>62000</v>
      </c>
      <c r="AA9" s="286">
        <v>9900</v>
      </c>
      <c r="AB9" s="286">
        <v>62000</v>
      </c>
      <c r="AC9" s="287" t="s">
        <v>299</v>
      </c>
      <c r="AD9" s="284" t="s">
        <v>53</v>
      </c>
      <c r="AE9" s="341">
        <v>20</v>
      </c>
      <c r="AF9" s="286">
        <v>39000</v>
      </c>
      <c r="AG9" s="286">
        <v>6000</v>
      </c>
      <c r="AH9" s="286">
        <v>372000000</v>
      </c>
      <c r="AI9" s="286">
        <v>59400000</v>
      </c>
      <c r="AJ9" s="286">
        <v>6000</v>
      </c>
      <c r="AK9" s="286">
        <v>372000000</v>
      </c>
      <c r="AL9" s="286">
        <v>59400000</v>
      </c>
      <c r="AM9" s="286"/>
      <c r="AN9" s="286"/>
      <c r="AO9" s="286">
        <v>0</v>
      </c>
      <c r="AP9" s="286">
        <v>6083</v>
      </c>
      <c r="AQ9" s="286">
        <v>377146000</v>
      </c>
      <c r="AR9" s="286">
        <v>60221700</v>
      </c>
      <c r="AS9" s="286">
        <v>6083</v>
      </c>
      <c r="AT9" s="286">
        <v>377146000</v>
      </c>
      <c r="AU9" s="286">
        <v>60221700</v>
      </c>
      <c r="AV9" s="286"/>
      <c r="AW9" s="286"/>
      <c r="AX9" s="286">
        <v>0</v>
      </c>
      <c r="AY9" s="286">
        <v>2145</v>
      </c>
      <c r="AZ9" s="286">
        <v>132990000</v>
      </c>
      <c r="BA9" s="286"/>
      <c r="BB9" s="286"/>
      <c r="BC9" s="286">
        <v>296</v>
      </c>
      <c r="BD9" s="286">
        <v>18352000</v>
      </c>
      <c r="BE9" s="286">
        <v>11576804</v>
      </c>
      <c r="BF9" s="286">
        <v>2930400</v>
      </c>
      <c r="BG9" s="286">
        <v>443</v>
      </c>
      <c r="BH9" s="286">
        <v>27466000</v>
      </c>
      <c r="BI9" s="286">
        <v>17080784</v>
      </c>
      <c r="BJ9" s="286">
        <v>4385700</v>
      </c>
      <c r="BK9" s="286">
        <v>1702</v>
      </c>
      <c r="BL9" s="286">
        <v>3938</v>
      </c>
      <c r="BM9" s="286">
        <v>5640</v>
      </c>
      <c r="BN9" s="286">
        <v>349680000</v>
      </c>
      <c r="BO9" s="286">
        <v>55836000</v>
      </c>
      <c r="BP9" s="287" t="s">
        <v>3436</v>
      </c>
      <c r="BQ9" s="287" t="s">
        <v>3106</v>
      </c>
    </row>
    <row r="10" spans="1:69" x14ac:dyDescent="0.3">
      <c r="A10" s="281">
        <v>7</v>
      </c>
      <c r="B10" s="288" t="s">
        <v>2952</v>
      </c>
      <c r="C10" s="288" t="s">
        <v>3018</v>
      </c>
      <c r="D10" s="288" t="s">
        <v>3003</v>
      </c>
      <c r="E10" s="288" t="s">
        <v>2959</v>
      </c>
      <c r="F10" s="288" t="s">
        <v>2955</v>
      </c>
      <c r="G10" s="288" t="s">
        <v>2960</v>
      </c>
      <c r="H10" s="288" t="s">
        <v>2965</v>
      </c>
      <c r="I10" s="288" t="s">
        <v>2962</v>
      </c>
      <c r="J10" s="288" t="s">
        <v>45</v>
      </c>
      <c r="K10" s="288" t="s">
        <v>45</v>
      </c>
      <c r="L10" s="288" t="s">
        <v>1856</v>
      </c>
      <c r="M10" s="289" t="s">
        <v>80</v>
      </c>
      <c r="N10" s="288" t="s">
        <v>3145</v>
      </c>
      <c r="O10" s="288" t="s">
        <v>50</v>
      </c>
      <c r="P10" s="288" t="s">
        <v>45</v>
      </c>
      <c r="Q10" s="290" t="s">
        <v>45</v>
      </c>
      <c r="R10" s="288" t="s">
        <v>45</v>
      </c>
      <c r="S10" s="1">
        <v>46189</v>
      </c>
      <c r="T10" s="1">
        <v>46223</v>
      </c>
      <c r="U10" s="290" t="s">
        <v>45</v>
      </c>
      <c r="V10" s="290" t="s">
        <v>45</v>
      </c>
      <c r="W10" s="1">
        <v>46259</v>
      </c>
      <c r="X10" s="1">
        <v>46266</v>
      </c>
      <c r="Y10" s="291">
        <v>31000</v>
      </c>
      <c r="Z10" s="291">
        <v>39000</v>
      </c>
      <c r="AA10" s="291">
        <v>6900</v>
      </c>
      <c r="AB10" s="291">
        <v>39000</v>
      </c>
      <c r="AC10" s="292" t="s">
        <v>3146</v>
      </c>
      <c r="AD10" s="290" t="s">
        <v>53</v>
      </c>
      <c r="AE10" s="342">
        <v>19</v>
      </c>
      <c r="AF10" s="291">
        <v>25000</v>
      </c>
      <c r="AG10" s="291">
        <v>7000</v>
      </c>
      <c r="AH10" s="291">
        <v>273000000</v>
      </c>
      <c r="AI10" s="291">
        <v>48300000</v>
      </c>
      <c r="AJ10" s="291">
        <v>7000</v>
      </c>
      <c r="AK10" s="291">
        <v>273000000</v>
      </c>
      <c r="AL10" s="291">
        <v>48300000</v>
      </c>
      <c r="AM10" s="291"/>
      <c r="AN10" s="291"/>
      <c r="AO10" s="291">
        <v>0</v>
      </c>
      <c r="AP10" s="291">
        <v>7201</v>
      </c>
      <c r="AQ10" s="291">
        <v>280839000</v>
      </c>
      <c r="AR10" s="291">
        <v>49686900</v>
      </c>
      <c r="AS10" s="291">
        <v>7201</v>
      </c>
      <c r="AT10" s="291">
        <v>280839000</v>
      </c>
      <c r="AU10" s="291">
        <v>49686900</v>
      </c>
      <c r="AV10" s="291"/>
      <c r="AW10" s="291"/>
      <c r="AX10" s="291">
        <v>0</v>
      </c>
      <c r="AY10" s="291">
        <v>1696</v>
      </c>
      <c r="AZ10" s="291">
        <v>66144000</v>
      </c>
      <c r="BA10" s="291"/>
      <c r="BB10" s="291"/>
      <c r="BC10" s="291">
        <v>155</v>
      </c>
      <c r="BD10" s="291">
        <v>6045000</v>
      </c>
      <c r="BE10" s="291">
        <v>3730950</v>
      </c>
      <c r="BF10" s="291">
        <v>1069500</v>
      </c>
      <c r="BG10" s="291">
        <v>155</v>
      </c>
      <c r="BH10" s="291">
        <v>6045000</v>
      </c>
      <c r="BI10" s="291">
        <v>3730950</v>
      </c>
      <c r="BJ10" s="291">
        <v>1069500</v>
      </c>
      <c r="BK10" s="291">
        <v>1541</v>
      </c>
      <c r="BL10" s="291">
        <v>5505</v>
      </c>
      <c r="BM10" s="291">
        <v>7046</v>
      </c>
      <c r="BN10" s="291">
        <v>274794000</v>
      </c>
      <c r="BO10" s="291">
        <v>48617400</v>
      </c>
      <c r="BP10" s="292" t="s">
        <v>3124</v>
      </c>
      <c r="BQ10" s="292" t="s">
        <v>3264</v>
      </c>
    </row>
    <row r="11" spans="1:69" x14ac:dyDescent="0.3">
      <c r="A11" s="281">
        <v>8</v>
      </c>
      <c r="B11" s="282" t="s">
        <v>2952</v>
      </c>
      <c r="C11" s="282" t="s">
        <v>3018</v>
      </c>
      <c r="D11" s="282" t="s">
        <v>3003</v>
      </c>
      <c r="E11" s="282" t="s">
        <v>2959</v>
      </c>
      <c r="F11" s="282" t="s">
        <v>2955</v>
      </c>
      <c r="G11" s="282" t="s">
        <v>2960</v>
      </c>
      <c r="H11" s="282" t="s">
        <v>2965</v>
      </c>
      <c r="I11" s="282" t="s">
        <v>2962</v>
      </c>
      <c r="J11" s="282" t="s">
        <v>45</v>
      </c>
      <c r="K11" s="282" t="s">
        <v>45</v>
      </c>
      <c r="L11" s="282" t="s">
        <v>1855</v>
      </c>
      <c r="M11" s="283" t="s">
        <v>87</v>
      </c>
      <c r="N11" s="282" t="s">
        <v>3575</v>
      </c>
      <c r="O11" s="282" t="s">
        <v>50</v>
      </c>
      <c r="P11" s="282" t="s">
        <v>59</v>
      </c>
      <c r="Q11" s="284" t="s">
        <v>45</v>
      </c>
      <c r="R11" s="282" t="s">
        <v>45</v>
      </c>
      <c r="S11" s="285">
        <v>46196</v>
      </c>
      <c r="T11" s="285">
        <v>46241</v>
      </c>
      <c r="U11" s="284" t="s">
        <v>45</v>
      </c>
      <c r="V11" s="284" t="s">
        <v>45</v>
      </c>
      <c r="W11" s="285">
        <v>46255</v>
      </c>
      <c r="X11" s="285">
        <v>46259</v>
      </c>
      <c r="Y11" s="286">
        <v>47000</v>
      </c>
      <c r="Z11" s="286">
        <v>59000</v>
      </c>
      <c r="AA11" s="286">
        <v>9900</v>
      </c>
      <c r="AB11" s="286">
        <v>59000</v>
      </c>
      <c r="AC11" s="287" t="s">
        <v>3147</v>
      </c>
      <c r="AD11" s="284" t="s">
        <v>53</v>
      </c>
      <c r="AE11" s="287" t="s">
        <v>45</v>
      </c>
      <c r="AF11" s="286">
        <v>47000</v>
      </c>
      <c r="AG11" s="286">
        <v>4000</v>
      </c>
      <c r="AH11" s="286">
        <v>236000000</v>
      </c>
      <c r="AI11" s="286">
        <v>39600000</v>
      </c>
      <c r="AJ11" s="286">
        <v>4000</v>
      </c>
      <c r="AK11" s="286">
        <v>236000000</v>
      </c>
      <c r="AL11" s="286">
        <v>39600000</v>
      </c>
      <c r="AM11" s="286"/>
      <c r="AN11" s="286"/>
      <c r="AO11" s="286">
        <v>0</v>
      </c>
      <c r="AP11" s="286">
        <v>4020</v>
      </c>
      <c r="AQ11" s="286">
        <v>237180000</v>
      </c>
      <c r="AR11" s="286">
        <v>39798000</v>
      </c>
      <c r="AS11" s="286">
        <v>4020</v>
      </c>
      <c r="AT11" s="286">
        <v>237180000</v>
      </c>
      <c r="AU11" s="286">
        <v>39798000</v>
      </c>
      <c r="AV11" s="286"/>
      <c r="AW11" s="286"/>
      <c r="AX11" s="286">
        <v>0</v>
      </c>
      <c r="AY11" s="286">
        <v>1525</v>
      </c>
      <c r="AZ11" s="286">
        <v>89975000</v>
      </c>
      <c r="BA11" s="286"/>
      <c r="BB11" s="286"/>
      <c r="BC11" s="286">
        <v>248</v>
      </c>
      <c r="BD11" s="286">
        <v>14632000</v>
      </c>
      <c r="BE11" s="286">
        <v>10612323</v>
      </c>
      <c r="BF11" s="286">
        <v>2455200</v>
      </c>
      <c r="BG11" s="286">
        <v>397</v>
      </c>
      <c r="BH11" s="286">
        <v>23423000</v>
      </c>
      <c r="BI11" s="286">
        <v>17440603</v>
      </c>
      <c r="BJ11" s="286">
        <v>3930300</v>
      </c>
      <c r="BK11" s="286">
        <v>1128</v>
      </c>
      <c r="BL11" s="286">
        <v>2495</v>
      </c>
      <c r="BM11" s="286">
        <v>3623</v>
      </c>
      <c r="BN11" s="286">
        <v>213757000</v>
      </c>
      <c r="BO11" s="286">
        <v>35867700</v>
      </c>
      <c r="BP11" s="287" t="s">
        <v>4201</v>
      </c>
      <c r="BQ11" s="287" t="s">
        <v>3871</v>
      </c>
    </row>
    <row r="12" spans="1:69" x14ac:dyDescent="0.3">
      <c r="A12" s="281">
        <v>9</v>
      </c>
      <c r="B12" s="288" t="s">
        <v>2952</v>
      </c>
      <c r="C12" s="288" t="s">
        <v>3018</v>
      </c>
      <c r="D12" s="288" t="s">
        <v>3003</v>
      </c>
      <c r="E12" s="288" t="s">
        <v>2959</v>
      </c>
      <c r="F12" s="288" t="s">
        <v>2955</v>
      </c>
      <c r="G12" s="288" t="s">
        <v>2960</v>
      </c>
      <c r="H12" s="288" t="s">
        <v>2965</v>
      </c>
      <c r="I12" s="288" t="s">
        <v>2962</v>
      </c>
      <c r="J12" s="288" t="s">
        <v>45</v>
      </c>
      <c r="K12" s="288" t="s">
        <v>45</v>
      </c>
      <c r="L12" s="288" t="s">
        <v>1855</v>
      </c>
      <c r="M12" s="289" t="s">
        <v>88</v>
      </c>
      <c r="N12" s="288" t="s">
        <v>3148</v>
      </c>
      <c r="O12" s="288" t="s">
        <v>50</v>
      </c>
      <c r="P12" s="288" t="s">
        <v>45</v>
      </c>
      <c r="Q12" s="290" t="s">
        <v>45</v>
      </c>
      <c r="R12" s="288" t="s">
        <v>45</v>
      </c>
      <c r="S12" s="1">
        <v>46196</v>
      </c>
      <c r="T12" s="1">
        <v>46223</v>
      </c>
      <c r="U12" s="290" t="s">
        <v>45</v>
      </c>
      <c r="V12" s="290" t="s">
        <v>45</v>
      </c>
      <c r="W12" s="1">
        <v>46259</v>
      </c>
      <c r="X12" s="1">
        <v>46260</v>
      </c>
      <c r="Y12" s="291">
        <v>52000</v>
      </c>
      <c r="Z12" s="291">
        <v>65000</v>
      </c>
      <c r="AA12" s="291">
        <v>10500</v>
      </c>
      <c r="AB12" s="291">
        <v>65000</v>
      </c>
      <c r="AC12" s="292" t="s">
        <v>299</v>
      </c>
      <c r="AD12" s="290" t="s">
        <v>53</v>
      </c>
      <c r="AE12" s="292" t="s">
        <v>45</v>
      </c>
      <c r="AF12" s="291">
        <v>52000</v>
      </c>
      <c r="AG12" s="291">
        <v>3500</v>
      </c>
      <c r="AH12" s="291">
        <v>227500000</v>
      </c>
      <c r="AI12" s="291">
        <v>36750000</v>
      </c>
      <c r="AJ12" s="291">
        <v>3500</v>
      </c>
      <c r="AK12" s="291">
        <v>227500000</v>
      </c>
      <c r="AL12" s="291">
        <v>36750000</v>
      </c>
      <c r="AM12" s="291"/>
      <c r="AN12" s="291"/>
      <c r="AO12" s="291">
        <v>0</v>
      </c>
      <c r="AP12" s="291">
        <v>3579</v>
      </c>
      <c r="AQ12" s="291">
        <v>232635000</v>
      </c>
      <c r="AR12" s="291">
        <v>37579500</v>
      </c>
      <c r="AS12" s="291">
        <v>3579</v>
      </c>
      <c r="AT12" s="291">
        <v>232635000</v>
      </c>
      <c r="AU12" s="291">
        <v>37579500</v>
      </c>
      <c r="AV12" s="291"/>
      <c r="AW12" s="291"/>
      <c r="AX12" s="291">
        <v>0</v>
      </c>
      <c r="AY12" s="291">
        <v>845</v>
      </c>
      <c r="AZ12" s="291">
        <v>54925000</v>
      </c>
      <c r="BA12" s="291"/>
      <c r="BB12" s="291"/>
      <c r="BC12" s="291">
        <v>24</v>
      </c>
      <c r="BD12" s="291">
        <v>1560000</v>
      </c>
      <c r="BE12" s="291">
        <v>1164250</v>
      </c>
      <c r="BF12" s="291">
        <v>252000</v>
      </c>
      <c r="BG12" s="291">
        <v>58</v>
      </c>
      <c r="BH12" s="291">
        <v>3770000</v>
      </c>
      <c r="BI12" s="291">
        <v>2820970</v>
      </c>
      <c r="BJ12" s="291">
        <v>609000</v>
      </c>
      <c r="BK12" s="291">
        <v>787</v>
      </c>
      <c r="BL12" s="291">
        <v>2734</v>
      </c>
      <c r="BM12" s="291">
        <v>3521</v>
      </c>
      <c r="BN12" s="291">
        <v>228865000</v>
      </c>
      <c r="BO12" s="291">
        <v>36970500</v>
      </c>
      <c r="BP12" s="292" t="s">
        <v>3127</v>
      </c>
      <c r="BQ12" s="292" t="s">
        <v>3131</v>
      </c>
    </row>
    <row r="13" spans="1:69" x14ac:dyDescent="0.3">
      <c r="A13" s="281">
        <v>10</v>
      </c>
      <c r="B13" s="282" t="s">
        <v>2952</v>
      </c>
      <c r="C13" s="282" t="s">
        <v>3018</v>
      </c>
      <c r="D13" s="282" t="s">
        <v>3003</v>
      </c>
      <c r="E13" s="282" t="s">
        <v>2959</v>
      </c>
      <c r="F13" s="282" t="s">
        <v>2955</v>
      </c>
      <c r="G13" s="282" t="s">
        <v>2960</v>
      </c>
      <c r="H13" s="282" t="s">
        <v>2965</v>
      </c>
      <c r="I13" s="282" t="s">
        <v>2962</v>
      </c>
      <c r="J13" s="282" t="s">
        <v>45</v>
      </c>
      <c r="K13" s="282" t="s">
        <v>45</v>
      </c>
      <c r="L13" s="282" t="s">
        <v>1854</v>
      </c>
      <c r="M13" s="283" t="s">
        <v>91</v>
      </c>
      <c r="N13" s="282" t="s">
        <v>3576</v>
      </c>
      <c r="O13" s="282" t="s">
        <v>50</v>
      </c>
      <c r="P13" s="282" t="s">
        <v>74</v>
      </c>
      <c r="Q13" s="284" t="s">
        <v>45</v>
      </c>
      <c r="R13" s="282" t="s">
        <v>45</v>
      </c>
      <c r="S13" s="285">
        <v>46245</v>
      </c>
      <c r="T13" s="285">
        <v>46234</v>
      </c>
      <c r="U13" s="284" t="s">
        <v>45</v>
      </c>
      <c r="V13" s="284" t="s">
        <v>45</v>
      </c>
      <c r="W13" s="285">
        <v>46272</v>
      </c>
      <c r="X13" s="285">
        <v>46274</v>
      </c>
      <c r="Y13" s="286">
        <v>49000</v>
      </c>
      <c r="Z13" s="286">
        <v>49000</v>
      </c>
      <c r="AA13" s="286">
        <v>11800</v>
      </c>
      <c r="AB13" s="286">
        <v>49000</v>
      </c>
      <c r="AC13" s="287" t="s">
        <v>938</v>
      </c>
      <c r="AD13" s="284" t="s">
        <v>60</v>
      </c>
      <c r="AE13" s="287" t="s">
        <v>45</v>
      </c>
      <c r="AF13" s="286">
        <v>49000</v>
      </c>
      <c r="AG13" s="286">
        <v>1200</v>
      </c>
      <c r="AH13" s="286">
        <v>58800000</v>
      </c>
      <c r="AI13" s="286">
        <v>14160000</v>
      </c>
      <c r="AJ13" s="286">
        <v>1200</v>
      </c>
      <c r="AK13" s="286">
        <v>58800000</v>
      </c>
      <c r="AL13" s="286">
        <v>14160000</v>
      </c>
      <c r="AM13" s="286"/>
      <c r="AN13" s="286"/>
      <c r="AO13" s="286">
        <v>0</v>
      </c>
      <c r="AP13" s="286">
        <v>1186</v>
      </c>
      <c r="AQ13" s="286">
        <v>58114000</v>
      </c>
      <c r="AR13" s="286">
        <v>13994800</v>
      </c>
      <c r="AS13" s="286">
        <v>1186</v>
      </c>
      <c r="AT13" s="286">
        <v>58114000</v>
      </c>
      <c r="AU13" s="286">
        <v>13994800</v>
      </c>
      <c r="AV13" s="286"/>
      <c r="AW13" s="286"/>
      <c r="AX13" s="286">
        <v>0</v>
      </c>
      <c r="AY13" s="286">
        <v>271</v>
      </c>
      <c r="AZ13" s="286">
        <v>13279000</v>
      </c>
      <c r="BA13" s="286"/>
      <c r="BB13" s="286"/>
      <c r="BC13" s="286"/>
      <c r="BD13" s="286"/>
      <c r="BE13" s="286"/>
      <c r="BF13" s="286">
        <v>0</v>
      </c>
      <c r="BG13" s="286"/>
      <c r="BH13" s="286"/>
      <c r="BI13" s="286"/>
      <c r="BJ13" s="286">
        <v>0</v>
      </c>
      <c r="BK13" s="286">
        <v>271</v>
      </c>
      <c r="BL13" s="286">
        <v>915</v>
      </c>
      <c r="BM13" s="286">
        <v>1186</v>
      </c>
      <c r="BN13" s="286">
        <v>58114000</v>
      </c>
      <c r="BO13" s="286">
        <v>13994800</v>
      </c>
      <c r="BP13" s="287" t="s">
        <v>45</v>
      </c>
      <c r="BQ13" s="287" t="s">
        <v>45</v>
      </c>
    </row>
    <row r="14" spans="1:69" x14ac:dyDescent="0.3">
      <c r="A14" s="281">
        <v>11</v>
      </c>
      <c r="B14" s="288" t="s">
        <v>2952</v>
      </c>
      <c r="C14" s="288" t="s">
        <v>3018</v>
      </c>
      <c r="D14" s="288" t="s">
        <v>3003</v>
      </c>
      <c r="E14" s="288" t="s">
        <v>2959</v>
      </c>
      <c r="F14" s="288" t="s">
        <v>2955</v>
      </c>
      <c r="G14" s="288" t="s">
        <v>2960</v>
      </c>
      <c r="H14" s="288" t="s">
        <v>2965</v>
      </c>
      <c r="I14" s="288" t="s">
        <v>2962</v>
      </c>
      <c r="J14" s="288" t="s">
        <v>45</v>
      </c>
      <c r="K14" s="288" t="s">
        <v>45</v>
      </c>
      <c r="L14" s="288" t="s">
        <v>1861</v>
      </c>
      <c r="M14" s="289" t="s">
        <v>92</v>
      </c>
      <c r="N14" s="288" t="s">
        <v>3577</v>
      </c>
      <c r="O14" s="288" t="s">
        <v>50</v>
      </c>
      <c r="P14" s="288" t="s">
        <v>74</v>
      </c>
      <c r="Q14" s="290" t="s">
        <v>45</v>
      </c>
      <c r="R14" s="288" t="s">
        <v>45</v>
      </c>
      <c r="S14" s="1">
        <v>46206</v>
      </c>
      <c r="T14" s="1">
        <v>46210</v>
      </c>
      <c r="U14" s="290" t="s">
        <v>45</v>
      </c>
      <c r="V14" s="290" t="s">
        <v>45</v>
      </c>
      <c r="W14" s="1">
        <v>46261</v>
      </c>
      <c r="X14" s="1">
        <v>46265</v>
      </c>
      <c r="Y14" s="291">
        <v>54000</v>
      </c>
      <c r="Z14" s="291">
        <v>54000</v>
      </c>
      <c r="AA14" s="291">
        <v>12300</v>
      </c>
      <c r="AB14" s="291">
        <v>54000</v>
      </c>
      <c r="AC14" s="292" t="s">
        <v>974</v>
      </c>
      <c r="AD14" s="290" t="s">
        <v>53</v>
      </c>
      <c r="AE14" s="342">
        <v>20</v>
      </c>
      <c r="AF14" s="291">
        <v>43000</v>
      </c>
      <c r="AG14" s="291">
        <v>2500</v>
      </c>
      <c r="AH14" s="291">
        <v>135000000</v>
      </c>
      <c r="AI14" s="291">
        <v>30750000</v>
      </c>
      <c r="AJ14" s="291">
        <v>2500</v>
      </c>
      <c r="AK14" s="291">
        <v>135000000</v>
      </c>
      <c r="AL14" s="291">
        <v>30750000</v>
      </c>
      <c r="AM14" s="291"/>
      <c r="AN14" s="291"/>
      <c r="AO14" s="291">
        <v>0</v>
      </c>
      <c r="AP14" s="291">
        <v>2577</v>
      </c>
      <c r="AQ14" s="291">
        <v>139158000</v>
      </c>
      <c r="AR14" s="291">
        <v>31697100</v>
      </c>
      <c r="AS14" s="291">
        <v>2577</v>
      </c>
      <c r="AT14" s="291">
        <v>139158000</v>
      </c>
      <c r="AU14" s="291">
        <v>31697100</v>
      </c>
      <c r="AV14" s="291"/>
      <c r="AW14" s="291"/>
      <c r="AX14" s="291">
        <v>0</v>
      </c>
      <c r="AY14" s="291">
        <v>1208</v>
      </c>
      <c r="AZ14" s="291">
        <v>65232000</v>
      </c>
      <c r="BA14" s="291"/>
      <c r="BB14" s="291"/>
      <c r="BC14" s="291">
        <v>175</v>
      </c>
      <c r="BD14" s="291">
        <v>9450000</v>
      </c>
      <c r="BE14" s="291">
        <v>7470690</v>
      </c>
      <c r="BF14" s="291">
        <v>2152500</v>
      </c>
      <c r="BG14" s="291">
        <v>183</v>
      </c>
      <c r="BH14" s="291">
        <v>9882000</v>
      </c>
      <c r="BI14" s="291">
        <v>7759970</v>
      </c>
      <c r="BJ14" s="291">
        <v>2250900</v>
      </c>
      <c r="BK14" s="291">
        <v>1025</v>
      </c>
      <c r="BL14" s="291">
        <v>1369</v>
      </c>
      <c r="BM14" s="291">
        <v>2394</v>
      </c>
      <c r="BN14" s="291">
        <v>129276000</v>
      </c>
      <c r="BO14" s="291">
        <v>29446200</v>
      </c>
      <c r="BP14" s="292" t="s">
        <v>4116</v>
      </c>
      <c r="BQ14" s="292" t="s">
        <v>3394</v>
      </c>
    </row>
    <row r="15" spans="1:69" x14ac:dyDescent="0.3">
      <c r="A15" s="281">
        <v>12</v>
      </c>
      <c r="B15" s="282" t="s">
        <v>2952</v>
      </c>
      <c r="C15" s="282" t="s">
        <v>3018</v>
      </c>
      <c r="D15" s="282" t="s">
        <v>3003</v>
      </c>
      <c r="E15" s="282" t="s">
        <v>2959</v>
      </c>
      <c r="F15" s="282" t="s">
        <v>2955</v>
      </c>
      <c r="G15" s="282" t="s">
        <v>2960</v>
      </c>
      <c r="H15" s="282" t="s">
        <v>2965</v>
      </c>
      <c r="I15" s="282" t="s">
        <v>2962</v>
      </c>
      <c r="J15" s="282" t="s">
        <v>45</v>
      </c>
      <c r="K15" s="282" t="s">
        <v>45</v>
      </c>
      <c r="L15" s="282" t="s">
        <v>1854</v>
      </c>
      <c r="M15" s="283" t="s">
        <v>95</v>
      </c>
      <c r="N15" s="282" t="s">
        <v>4202</v>
      </c>
      <c r="O15" s="282" t="s">
        <v>50</v>
      </c>
      <c r="P15" s="282" t="s">
        <v>59</v>
      </c>
      <c r="Q15" s="284" t="s">
        <v>45</v>
      </c>
      <c r="R15" s="282" t="s">
        <v>45</v>
      </c>
      <c r="S15" s="285">
        <v>46227</v>
      </c>
      <c r="T15" s="285">
        <v>46247</v>
      </c>
      <c r="U15" s="284" t="s">
        <v>45</v>
      </c>
      <c r="V15" s="284" t="s">
        <v>45</v>
      </c>
      <c r="W15" s="284" t="s">
        <v>45</v>
      </c>
      <c r="X15" s="284" t="s">
        <v>45</v>
      </c>
      <c r="Y15" s="286">
        <v>39000</v>
      </c>
      <c r="Z15" s="286">
        <v>49000</v>
      </c>
      <c r="AA15" s="286">
        <v>7780</v>
      </c>
      <c r="AB15" s="286">
        <v>49000</v>
      </c>
      <c r="AC15" s="287" t="s">
        <v>1865</v>
      </c>
      <c r="AD15" s="284" t="s">
        <v>60</v>
      </c>
      <c r="AE15" s="287" t="s">
        <v>45</v>
      </c>
      <c r="AF15" s="286">
        <v>39000</v>
      </c>
      <c r="AG15" s="286">
        <v>3500</v>
      </c>
      <c r="AH15" s="286">
        <v>171500000</v>
      </c>
      <c r="AI15" s="286">
        <v>27230000</v>
      </c>
      <c r="AJ15" s="286">
        <v>3500</v>
      </c>
      <c r="AK15" s="286">
        <v>171500000</v>
      </c>
      <c r="AL15" s="286">
        <v>27230000</v>
      </c>
      <c r="AM15" s="286"/>
      <c r="AN15" s="286"/>
      <c r="AO15" s="286">
        <v>0</v>
      </c>
      <c r="AP15" s="286"/>
      <c r="AQ15" s="286"/>
      <c r="AR15" s="286">
        <v>0</v>
      </c>
      <c r="AS15" s="286"/>
      <c r="AT15" s="286"/>
      <c r="AU15" s="286">
        <v>0</v>
      </c>
      <c r="AV15" s="286"/>
      <c r="AW15" s="286"/>
      <c r="AX15" s="286">
        <v>0</v>
      </c>
      <c r="AY15" s="286"/>
      <c r="AZ15" s="286"/>
      <c r="BA15" s="286"/>
      <c r="BB15" s="286"/>
      <c r="BC15" s="286"/>
      <c r="BD15" s="286"/>
      <c r="BE15" s="286"/>
      <c r="BF15" s="286">
        <v>0</v>
      </c>
      <c r="BG15" s="286"/>
      <c r="BH15" s="286"/>
      <c r="BI15" s="286"/>
      <c r="BJ15" s="286">
        <v>0</v>
      </c>
      <c r="BK15" s="286"/>
      <c r="BL15" s="286"/>
      <c r="BM15" s="286"/>
      <c r="BN15" s="286"/>
      <c r="BO15" s="286"/>
      <c r="BP15" s="287" t="s">
        <v>45</v>
      </c>
      <c r="BQ15" s="287" t="s">
        <v>45</v>
      </c>
    </row>
    <row r="16" spans="1:69" x14ac:dyDescent="0.3">
      <c r="A16" s="281">
        <v>13</v>
      </c>
      <c r="B16" s="288" t="s">
        <v>2952</v>
      </c>
      <c r="C16" s="288" t="s">
        <v>3018</v>
      </c>
      <c r="D16" s="288" t="s">
        <v>3003</v>
      </c>
      <c r="E16" s="288" t="s">
        <v>2959</v>
      </c>
      <c r="F16" s="288" t="s">
        <v>2955</v>
      </c>
      <c r="G16" s="288" t="s">
        <v>2960</v>
      </c>
      <c r="H16" s="288" t="s">
        <v>2965</v>
      </c>
      <c r="I16" s="288" t="s">
        <v>2962</v>
      </c>
      <c r="J16" s="288" t="s">
        <v>45</v>
      </c>
      <c r="K16" s="288" t="s">
        <v>45</v>
      </c>
      <c r="L16" s="288" t="s">
        <v>1861</v>
      </c>
      <c r="M16" s="289" t="s">
        <v>100</v>
      </c>
      <c r="N16" s="288" t="s">
        <v>3578</v>
      </c>
      <c r="O16" s="288" t="s">
        <v>50</v>
      </c>
      <c r="P16" s="288" t="s">
        <v>59</v>
      </c>
      <c r="Q16" s="290" t="s">
        <v>45</v>
      </c>
      <c r="R16" s="288" t="s">
        <v>45</v>
      </c>
      <c r="S16" s="1">
        <v>46231</v>
      </c>
      <c r="T16" s="1">
        <v>46233</v>
      </c>
      <c r="U16" s="290" t="s">
        <v>45</v>
      </c>
      <c r="V16" s="290" t="s">
        <v>45</v>
      </c>
      <c r="W16" s="290" t="s">
        <v>45</v>
      </c>
      <c r="X16" s="290" t="s">
        <v>45</v>
      </c>
      <c r="Y16" s="291">
        <v>47000</v>
      </c>
      <c r="Z16" s="291">
        <v>47000</v>
      </c>
      <c r="AA16" s="291">
        <v>11180</v>
      </c>
      <c r="AB16" s="291">
        <v>47000</v>
      </c>
      <c r="AC16" s="292" t="s">
        <v>404</v>
      </c>
      <c r="AD16" s="290" t="s">
        <v>60</v>
      </c>
      <c r="AE16" s="292" t="s">
        <v>45</v>
      </c>
      <c r="AF16" s="291">
        <v>47000</v>
      </c>
      <c r="AG16" s="291">
        <v>1200</v>
      </c>
      <c r="AH16" s="291">
        <v>56400000</v>
      </c>
      <c r="AI16" s="291">
        <v>13416000</v>
      </c>
      <c r="AJ16" s="291">
        <v>1200</v>
      </c>
      <c r="AK16" s="291">
        <v>56400000</v>
      </c>
      <c r="AL16" s="291">
        <v>13416000</v>
      </c>
      <c r="AM16" s="291"/>
      <c r="AN16" s="291"/>
      <c r="AO16" s="291">
        <v>0</v>
      </c>
      <c r="AP16" s="291"/>
      <c r="AQ16" s="291"/>
      <c r="AR16" s="291">
        <v>0</v>
      </c>
      <c r="AS16" s="291"/>
      <c r="AT16" s="291"/>
      <c r="AU16" s="291">
        <v>0</v>
      </c>
      <c r="AV16" s="291"/>
      <c r="AW16" s="291"/>
      <c r="AX16" s="291">
        <v>0</v>
      </c>
      <c r="AY16" s="291"/>
      <c r="AZ16" s="291"/>
      <c r="BA16" s="291"/>
      <c r="BB16" s="291"/>
      <c r="BC16" s="291"/>
      <c r="BD16" s="291"/>
      <c r="BE16" s="291"/>
      <c r="BF16" s="291">
        <v>0</v>
      </c>
      <c r="BG16" s="291"/>
      <c r="BH16" s="291"/>
      <c r="BI16" s="291"/>
      <c r="BJ16" s="291">
        <v>0</v>
      </c>
      <c r="BK16" s="291"/>
      <c r="BL16" s="291"/>
      <c r="BM16" s="291"/>
      <c r="BN16" s="291"/>
      <c r="BO16" s="291"/>
      <c r="BP16" s="292" t="s">
        <v>45</v>
      </c>
      <c r="BQ16" s="292" t="s">
        <v>45</v>
      </c>
    </row>
    <row r="17" spans="1:69" x14ac:dyDescent="0.3">
      <c r="A17" s="281">
        <v>14</v>
      </c>
      <c r="B17" s="282" t="s">
        <v>2952</v>
      </c>
      <c r="C17" s="282" t="s">
        <v>3018</v>
      </c>
      <c r="D17" s="282" t="s">
        <v>3003</v>
      </c>
      <c r="E17" s="282" t="s">
        <v>2959</v>
      </c>
      <c r="F17" s="282" t="s">
        <v>2955</v>
      </c>
      <c r="G17" s="282" t="s">
        <v>2960</v>
      </c>
      <c r="H17" s="282" t="s">
        <v>2965</v>
      </c>
      <c r="I17" s="282" t="s">
        <v>2962</v>
      </c>
      <c r="J17" s="282" t="s">
        <v>45</v>
      </c>
      <c r="K17" s="282" t="s">
        <v>45</v>
      </c>
      <c r="L17" s="282" t="s">
        <v>1856</v>
      </c>
      <c r="M17" s="283" t="s">
        <v>103</v>
      </c>
      <c r="N17" s="282" t="s">
        <v>3579</v>
      </c>
      <c r="O17" s="282" t="s">
        <v>50</v>
      </c>
      <c r="P17" s="282" t="s">
        <v>59</v>
      </c>
      <c r="Q17" s="284" t="s">
        <v>45</v>
      </c>
      <c r="R17" s="282" t="s">
        <v>45</v>
      </c>
      <c r="S17" s="285">
        <v>46245</v>
      </c>
      <c r="T17" s="285">
        <v>46233</v>
      </c>
      <c r="U17" s="284" t="s">
        <v>45</v>
      </c>
      <c r="V17" s="284" t="s">
        <v>45</v>
      </c>
      <c r="W17" s="285">
        <v>46273</v>
      </c>
      <c r="X17" s="285">
        <v>46275</v>
      </c>
      <c r="Y17" s="286">
        <v>32000</v>
      </c>
      <c r="Z17" s="286">
        <v>36000</v>
      </c>
      <c r="AA17" s="286">
        <v>6800</v>
      </c>
      <c r="AB17" s="286">
        <v>36000</v>
      </c>
      <c r="AC17" s="287" t="s">
        <v>3580</v>
      </c>
      <c r="AD17" s="284" t="s">
        <v>60</v>
      </c>
      <c r="AE17" s="287" t="s">
        <v>45</v>
      </c>
      <c r="AF17" s="286">
        <v>32000</v>
      </c>
      <c r="AG17" s="286">
        <v>5000</v>
      </c>
      <c r="AH17" s="286">
        <v>180000000</v>
      </c>
      <c r="AI17" s="286">
        <v>34000000</v>
      </c>
      <c r="AJ17" s="286">
        <v>5000</v>
      </c>
      <c r="AK17" s="286">
        <v>180000000</v>
      </c>
      <c r="AL17" s="286">
        <v>34000000</v>
      </c>
      <c r="AM17" s="286"/>
      <c r="AN17" s="286"/>
      <c r="AO17" s="286">
        <v>0</v>
      </c>
      <c r="AP17" s="286">
        <v>5147</v>
      </c>
      <c r="AQ17" s="286">
        <v>185292000</v>
      </c>
      <c r="AR17" s="286">
        <v>34999600</v>
      </c>
      <c r="AS17" s="286">
        <v>5147</v>
      </c>
      <c r="AT17" s="286">
        <v>185292000</v>
      </c>
      <c r="AU17" s="286">
        <v>34999600</v>
      </c>
      <c r="AV17" s="286"/>
      <c r="AW17" s="286"/>
      <c r="AX17" s="286">
        <v>0</v>
      </c>
      <c r="AY17" s="286">
        <v>620</v>
      </c>
      <c r="AZ17" s="286">
        <v>22320000</v>
      </c>
      <c r="BA17" s="286"/>
      <c r="BB17" s="286"/>
      <c r="BC17" s="286"/>
      <c r="BD17" s="286"/>
      <c r="BE17" s="286"/>
      <c r="BF17" s="286">
        <v>0</v>
      </c>
      <c r="BG17" s="286"/>
      <c r="BH17" s="286"/>
      <c r="BI17" s="286"/>
      <c r="BJ17" s="286">
        <v>0</v>
      </c>
      <c r="BK17" s="286">
        <v>620</v>
      </c>
      <c r="BL17" s="286">
        <v>4527</v>
      </c>
      <c r="BM17" s="286">
        <v>5147</v>
      </c>
      <c r="BN17" s="286">
        <v>185292000</v>
      </c>
      <c r="BO17" s="286">
        <v>34999600</v>
      </c>
      <c r="BP17" s="287" t="s">
        <v>45</v>
      </c>
      <c r="BQ17" s="287" t="s">
        <v>45</v>
      </c>
    </row>
    <row r="18" spans="1:69" x14ac:dyDescent="0.3">
      <c r="A18" s="293">
        <v>15</v>
      </c>
      <c r="B18" s="288" t="s">
        <v>2952</v>
      </c>
      <c r="C18" s="288" t="s">
        <v>3018</v>
      </c>
      <c r="D18" s="288" t="s">
        <v>3003</v>
      </c>
      <c r="E18" s="288" t="s">
        <v>2959</v>
      </c>
      <c r="F18" s="288" t="s">
        <v>2955</v>
      </c>
      <c r="G18" s="288" t="s">
        <v>2960</v>
      </c>
      <c r="H18" s="288" t="s">
        <v>2965</v>
      </c>
      <c r="I18" s="288" t="s">
        <v>2962</v>
      </c>
      <c r="J18" s="288" t="s">
        <v>45</v>
      </c>
      <c r="K18" s="288" t="s">
        <v>45</v>
      </c>
      <c r="L18" s="288" t="s">
        <v>1856</v>
      </c>
      <c r="M18" s="289" t="s">
        <v>104</v>
      </c>
      <c r="N18" s="288" t="s">
        <v>1213</v>
      </c>
      <c r="O18" s="288" t="s">
        <v>50</v>
      </c>
      <c r="P18" s="288" t="s">
        <v>59</v>
      </c>
      <c r="Q18" s="290" t="s">
        <v>45</v>
      </c>
      <c r="R18" s="288" t="s">
        <v>45</v>
      </c>
      <c r="S18" s="1">
        <v>46245</v>
      </c>
      <c r="T18" s="1">
        <v>46233</v>
      </c>
      <c r="U18" s="290" t="s">
        <v>45</v>
      </c>
      <c r="V18" s="290" t="s">
        <v>45</v>
      </c>
      <c r="W18" s="290" t="s">
        <v>45</v>
      </c>
      <c r="X18" s="290" t="s">
        <v>45</v>
      </c>
      <c r="Y18" s="291">
        <v>42000</v>
      </c>
      <c r="Z18" s="291">
        <v>42000</v>
      </c>
      <c r="AA18" s="291">
        <v>8900</v>
      </c>
      <c r="AB18" s="291">
        <v>42000</v>
      </c>
      <c r="AC18" s="292" t="s">
        <v>3581</v>
      </c>
      <c r="AD18" s="290" t="s">
        <v>60</v>
      </c>
      <c r="AE18" s="292" t="s">
        <v>45</v>
      </c>
      <c r="AF18" s="291">
        <v>42000</v>
      </c>
      <c r="AG18" s="291">
        <v>2400</v>
      </c>
      <c r="AH18" s="291">
        <v>100800000</v>
      </c>
      <c r="AI18" s="291">
        <v>21360000</v>
      </c>
      <c r="AJ18" s="291">
        <v>2400</v>
      </c>
      <c r="AK18" s="291">
        <v>100800000</v>
      </c>
      <c r="AL18" s="291">
        <v>21360000</v>
      </c>
      <c r="AM18" s="291"/>
      <c r="AN18" s="291"/>
      <c r="AO18" s="291">
        <v>0</v>
      </c>
      <c r="AP18" s="291"/>
      <c r="AQ18" s="291"/>
      <c r="AR18" s="291">
        <v>0</v>
      </c>
      <c r="AS18" s="291"/>
      <c r="AT18" s="291"/>
      <c r="AU18" s="291">
        <v>0</v>
      </c>
      <c r="AV18" s="291"/>
      <c r="AW18" s="291"/>
      <c r="AX18" s="291">
        <v>0</v>
      </c>
      <c r="AY18" s="291"/>
      <c r="AZ18" s="291"/>
      <c r="BA18" s="291"/>
      <c r="BB18" s="291"/>
      <c r="BC18" s="291"/>
      <c r="BD18" s="291"/>
      <c r="BE18" s="291"/>
      <c r="BF18" s="291">
        <v>0</v>
      </c>
      <c r="BG18" s="291"/>
      <c r="BH18" s="291"/>
      <c r="BI18" s="291"/>
      <c r="BJ18" s="291">
        <v>0</v>
      </c>
      <c r="BK18" s="291"/>
      <c r="BL18" s="291"/>
      <c r="BM18" s="291"/>
      <c r="BN18" s="291"/>
      <c r="BO18" s="291"/>
      <c r="BP18" s="292" t="s">
        <v>45</v>
      </c>
      <c r="BQ18" s="292" t="s">
        <v>45</v>
      </c>
    </row>
    <row r="19" spans="1:69" x14ac:dyDescent="0.3">
      <c r="A19" s="281">
        <v>16</v>
      </c>
      <c r="B19" s="282" t="s">
        <v>2952</v>
      </c>
      <c r="C19" s="282" t="s">
        <v>3018</v>
      </c>
      <c r="D19" s="282" t="s">
        <v>3003</v>
      </c>
      <c r="E19" s="282" t="s">
        <v>2959</v>
      </c>
      <c r="F19" s="282" t="s">
        <v>2955</v>
      </c>
      <c r="G19" s="282" t="s">
        <v>2960</v>
      </c>
      <c r="H19" s="282" t="s">
        <v>2965</v>
      </c>
      <c r="I19" s="282" t="s">
        <v>2962</v>
      </c>
      <c r="J19" s="282" t="s">
        <v>45</v>
      </c>
      <c r="K19" s="282" t="s">
        <v>45</v>
      </c>
      <c r="L19" s="282" t="s">
        <v>1856</v>
      </c>
      <c r="M19" s="283" t="s">
        <v>105</v>
      </c>
      <c r="N19" s="282" t="s">
        <v>3582</v>
      </c>
      <c r="O19" s="282" t="s">
        <v>50</v>
      </c>
      <c r="P19" s="282" t="s">
        <v>59</v>
      </c>
      <c r="Q19" s="284" t="s">
        <v>45</v>
      </c>
      <c r="R19" s="282" t="s">
        <v>45</v>
      </c>
      <c r="S19" s="285">
        <v>46245</v>
      </c>
      <c r="T19" s="285">
        <v>46237</v>
      </c>
      <c r="U19" s="284" t="s">
        <v>45</v>
      </c>
      <c r="V19" s="284" t="s">
        <v>45</v>
      </c>
      <c r="W19" s="284" t="s">
        <v>45</v>
      </c>
      <c r="X19" s="284" t="s">
        <v>45</v>
      </c>
      <c r="Y19" s="286">
        <v>42000</v>
      </c>
      <c r="Z19" s="286">
        <v>42000</v>
      </c>
      <c r="AA19" s="286">
        <v>10300</v>
      </c>
      <c r="AB19" s="286">
        <v>42000</v>
      </c>
      <c r="AC19" s="287" t="s">
        <v>439</v>
      </c>
      <c r="AD19" s="284" t="s">
        <v>60</v>
      </c>
      <c r="AE19" s="287" t="s">
        <v>45</v>
      </c>
      <c r="AF19" s="286">
        <v>42000</v>
      </c>
      <c r="AG19" s="286">
        <v>1800</v>
      </c>
      <c r="AH19" s="286">
        <v>75600000</v>
      </c>
      <c r="AI19" s="286">
        <v>18540000</v>
      </c>
      <c r="AJ19" s="286">
        <v>1800</v>
      </c>
      <c r="AK19" s="286">
        <v>75600000</v>
      </c>
      <c r="AL19" s="286">
        <v>18540000</v>
      </c>
      <c r="AM19" s="286"/>
      <c r="AN19" s="286"/>
      <c r="AO19" s="286">
        <v>0</v>
      </c>
      <c r="AP19" s="286"/>
      <c r="AQ19" s="286"/>
      <c r="AR19" s="286">
        <v>0</v>
      </c>
      <c r="AS19" s="286"/>
      <c r="AT19" s="286"/>
      <c r="AU19" s="286">
        <v>0</v>
      </c>
      <c r="AV19" s="286"/>
      <c r="AW19" s="286"/>
      <c r="AX19" s="286">
        <v>0</v>
      </c>
      <c r="AY19" s="286"/>
      <c r="AZ19" s="286"/>
      <c r="BA19" s="286"/>
      <c r="BB19" s="286"/>
      <c r="BC19" s="286"/>
      <c r="BD19" s="286"/>
      <c r="BE19" s="286"/>
      <c r="BF19" s="286">
        <v>0</v>
      </c>
      <c r="BG19" s="286"/>
      <c r="BH19" s="286"/>
      <c r="BI19" s="286"/>
      <c r="BJ19" s="286">
        <v>0</v>
      </c>
      <c r="BK19" s="286"/>
      <c r="BL19" s="286"/>
      <c r="BM19" s="286"/>
      <c r="BN19" s="286"/>
      <c r="BO19" s="286"/>
      <c r="BP19" s="287" t="s">
        <v>45</v>
      </c>
      <c r="BQ19" s="287" t="s">
        <v>45</v>
      </c>
    </row>
    <row r="20" spans="1:69" x14ac:dyDescent="0.3">
      <c r="A20" s="281">
        <v>17</v>
      </c>
      <c r="B20" s="288" t="s">
        <v>2952</v>
      </c>
      <c r="C20" s="288" t="s">
        <v>3018</v>
      </c>
      <c r="D20" s="288" t="s">
        <v>3003</v>
      </c>
      <c r="E20" s="288" t="s">
        <v>2959</v>
      </c>
      <c r="F20" s="288" t="s">
        <v>2955</v>
      </c>
      <c r="G20" s="288" t="s">
        <v>2960</v>
      </c>
      <c r="H20" s="288" t="s">
        <v>2965</v>
      </c>
      <c r="I20" s="288" t="s">
        <v>2962</v>
      </c>
      <c r="J20" s="288" t="s">
        <v>45</v>
      </c>
      <c r="K20" s="288" t="s">
        <v>45</v>
      </c>
      <c r="L20" s="288" t="s">
        <v>1851</v>
      </c>
      <c r="M20" s="289" t="s">
        <v>106</v>
      </c>
      <c r="N20" s="288" t="s">
        <v>4203</v>
      </c>
      <c r="O20" s="288" t="s">
        <v>50</v>
      </c>
      <c r="P20" s="288" t="s">
        <v>74</v>
      </c>
      <c r="Q20" s="290" t="s">
        <v>45</v>
      </c>
      <c r="R20" s="288" t="s">
        <v>45</v>
      </c>
      <c r="S20" s="1">
        <v>46230</v>
      </c>
      <c r="T20" s="1">
        <v>46237</v>
      </c>
      <c r="U20" s="290" t="s">
        <v>45</v>
      </c>
      <c r="V20" s="290" t="s">
        <v>45</v>
      </c>
      <c r="W20" s="290" t="s">
        <v>45</v>
      </c>
      <c r="X20" s="290" t="s">
        <v>45</v>
      </c>
      <c r="Y20" s="291">
        <v>59000</v>
      </c>
      <c r="Z20" s="291">
        <v>59000</v>
      </c>
      <c r="AA20" s="291">
        <v>15200</v>
      </c>
      <c r="AB20" s="291">
        <v>59000</v>
      </c>
      <c r="AC20" s="292" t="s">
        <v>540</v>
      </c>
      <c r="AD20" s="290" t="s">
        <v>60</v>
      </c>
      <c r="AE20" s="292" t="s">
        <v>45</v>
      </c>
      <c r="AF20" s="291">
        <v>59000</v>
      </c>
      <c r="AG20" s="291">
        <v>1600</v>
      </c>
      <c r="AH20" s="291">
        <v>94400000</v>
      </c>
      <c r="AI20" s="291">
        <v>24320000</v>
      </c>
      <c r="AJ20" s="291">
        <v>1600</v>
      </c>
      <c r="AK20" s="291">
        <v>94400000</v>
      </c>
      <c r="AL20" s="291">
        <v>24320000</v>
      </c>
      <c r="AM20" s="291"/>
      <c r="AN20" s="291"/>
      <c r="AO20" s="291">
        <v>0</v>
      </c>
      <c r="AP20" s="291"/>
      <c r="AQ20" s="291"/>
      <c r="AR20" s="291">
        <v>0</v>
      </c>
      <c r="AS20" s="291"/>
      <c r="AT20" s="291"/>
      <c r="AU20" s="291">
        <v>0</v>
      </c>
      <c r="AV20" s="291"/>
      <c r="AW20" s="291"/>
      <c r="AX20" s="291">
        <v>0</v>
      </c>
      <c r="AY20" s="291"/>
      <c r="AZ20" s="291"/>
      <c r="BA20" s="291"/>
      <c r="BB20" s="291"/>
      <c r="BC20" s="291"/>
      <c r="BD20" s="291"/>
      <c r="BE20" s="291"/>
      <c r="BF20" s="291">
        <v>0</v>
      </c>
      <c r="BG20" s="291"/>
      <c r="BH20" s="291"/>
      <c r="BI20" s="291"/>
      <c r="BJ20" s="291">
        <v>0</v>
      </c>
      <c r="BK20" s="291"/>
      <c r="BL20" s="291"/>
      <c r="BM20" s="291"/>
      <c r="BN20" s="291"/>
      <c r="BO20" s="291"/>
      <c r="BP20" s="292" t="s">
        <v>45</v>
      </c>
      <c r="BQ20" s="292" t="s">
        <v>45</v>
      </c>
    </row>
    <row r="21" spans="1:69" x14ac:dyDescent="0.3">
      <c r="A21" s="281">
        <v>18</v>
      </c>
      <c r="B21" s="282" t="s">
        <v>2952</v>
      </c>
      <c r="C21" s="282" t="s">
        <v>3018</v>
      </c>
      <c r="D21" s="282" t="s">
        <v>3003</v>
      </c>
      <c r="E21" s="282" t="s">
        <v>2959</v>
      </c>
      <c r="F21" s="282" t="s">
        <v>2955</v>
      </c>
      <c r="G21" s="282" t="s">
        <v>2960</v>
      </c>
      <c r="H21" s="282" t="s">
        <v>2965</v>
      </c>
      <c r="I21" s="282" t="s">
        <v>2962</v>
      </c>
      <c r="J21" s="282" t="s">
        <v>45</v>
      </c>
      <c r="K21" s="282" t="s">
        <v>45</v>
      </c>
      <c r="L21" s="282" t="s">
        <v>1851</v>
      </c>
      <c r="M21" s="283" t="s">
        <v>3583</v>
      </c>
      <c r="N21" s="282" t="s">
        <v>3332</v>
      </c>
      <c r="O21" s="282" t="s">
        <v>50</v>
      </c>
      <c r="P21" s="282" t="s">
        <v>59</v>
      </c>
      <c r="Q21" s="284" t="s">
        <v>45</v>
      </c>
      <c r="R21" s="282" t="s">
        <v>45</v>
      </c>
      <c r="S21" s="285">
        <v>46269</v>
      </c>
      <c r="T21" s="284" t="s">
        <v>45</v>
      </c>
      <c r="U21" s="284" t="s">
        <v>45</v>
      </c>
      <c r="V21" s="284" t="s">
        <v>45</v>
      </c>
      <c r="W21" s="284" t="s">
        <v>45</v>
      </c>
      <c r="X21" s="284" t="s">
        <v>45</v>
      </c>
      <c r="Y21" s="286"/>
      <c r="Z21" s="286"/>
      <c r="AA21" s="286"/>
      <c r="AB21" s="286"/>
      <c r="AC21" s="287" t="s">
        <v>45</v>
      </c>
      <c r="AD21" s="284" t="s">
        <v>60</v>
      </c>
      <c r="AE21" s="287" t="s">
        <v>45</v>
      </c>
      <c r="AF21" s="286"/>
      <c r="AG21" s="286">
        <v>2</v>
      </c>
      <c r="AH21" s="286"/>
      <c r="AI21" s="286"/>
      <c r="AJ21" s="286">
        <v>2</v>
      </c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E21" s="286"/>
      <c r="BF21" s="286"/>
      <c r="BG21" s="286"/>
      <c r="BH21" s="286"/>
      <c r="BI21" s="286"/>
      <c r="BJ21" s="286"/>
      <c r="BK21" s="286"/>
      <c r="BL21" s="286"/>
      <c r="BM21" s="286"/>
      <c r="BN21" s="286"/>
      <c r="BO21" s="286"/>
      <c r="BP21" s="287" t="s">
        <v>45</v>
      </c>
      <c r="BQ21" s="287" t="s">
        <v>45</v>
      </c>
    </row>
    <row r="22" spans="1:69" x14ac:dyDescent="0.3">
      <c r="A22" s="281">
        <v>19</v>
      </c>
      <c r="B22" s="288" t="s">
        <v>2952</v>
      </c>
      <c r="C22" s="288" t="s">
        <v>3018</v>
      </c>
      <c r="D22" s="288" t="s">
        <v>3003</v>
      </c>
      <c r="E22" s="288" t="s">
        <v>2959</v>
      </c>
      <c r="F22" s="288" t="s">
        <v>2955</v>
      </c>
      <c r="G22" s="288" t="s">
        <v>2966</v>
      </c>
      <c r="H22" s="288" t="s">
        <v>2967</v>
      </c>
      <c r="I22" s="288" t="s">
        <v>2962</v>
      </c>
      <c r="J22" s="288" t="s">
        <v>45</v>
      </c>
      <c r="K22" s="288" t="s">
        <v>45</v>
      </c>
      <c r="L22" s="288" t="s">
        <v>1855</v>
      </c>
      <c r="M22" s="289" t="s">
        <v>109</v>
      </c>
      <c r="N22" s="288" t="s">
        <v>3149</v>
      </c>
      <c r="O22" s="288" t="s">
        <v>50</v>
      </c>
      <c r="P22" s="288" t="s">
        <v>45</v>
      </c>
      <c r="Q22" s="290" t="s">
        <v>45</v>
      </c>
      <c r="R22" s="288" t="s">
        <v>45</v>
      </c>
      <c r="S22" s="1">
        <v>46188</v>
      </c>
      <c r="T22" s="1">
        <v>46189</v>
      </c>
      <c r="U22" s="290" t="s">
        <v>45</v>
      </c>
      <c r="V22" s="290" t="s">
        <v>45</v>
      </c>
      <c r="W22" s="1">
        <v>46262</v>
      </c>
      <c r="X22" s="1">
        <v>46265</v>
      </c>
      <c r="Y22" s="291">
        <v>64000</v>
      </c>
      <c r="Z22" s="291">
        <v>64000</v>
      </c>
      <c r="AA22" s="291">
        <v>17000</v>
      </c>
      <c r="AB22" s="291">
        <v>64000</v>
      </c>
      <c r="AC22" s="292" t="s">
        <v>531</v>
      </c>
      <c r="AD22" s="290" t="s">
        <v>53</v>
      </c>
      <c r="AE22" s="342">
        <v>20</v>
      </c>
      <c r="AF22" s="291">
        <v>51000</v>
      </c>
      <c r="AG22" s="291">
        <v>1300</v>
      </c>
      <c r="AH22" s="291">
        <v>83200000</v>
      </c>
      <c r="AI22" s="291">
        <v>22100000</v>
      </c>
      <c r="AJ22" s="291">
        <v>1300</v>
      </c>
      <c r="AK22" s="291">
        <v>83200000</v>
      </c>
      <c r="AL22" s="291">
        <v>22100000</v>
      </c>
      <c r="AM22" s="291"/>
      <c r="AN22" s="291"/>
      <c r="AO22" s="291">
        <v>0</v>
      </c>
      <c r="AP22" s="291">
        <v>1300</v>
      </c>
      <c r="AQ22" s="291">
        <v>83200000</v>
      </c>
      <c r="AR22" s="291">
        <v>22100000</v>
      </c>
      <c r="AS22" s="291">
        <v>1300</v>
      </c>
      <c r="AT22" s="291">
        <v>83200000</v>
      </c>
      <c r="AU22" s="291">
        <v>22100000</v>
      </c>
      <c r="AV22" s="291"/>
      <c r="AW22" s="291"/>
      <c r="AX22" s="291">
        <v>0</v>
      </c>
      <c r="AY22" s="291">
        <v>400</v>
      </c>
      <c r="AZ22" s="291">
        <v>25600000</v>
      </c>
      <c r="BA22" s="291"/>
      <c r="BB22" s="291"/>
      <c r="BC22" s="291">
        <v>41</v>
      </c>
      <c r="BD22" s="291">
        <v>2624000</v>
      </c>
      <c r="BE22" s="291">
        <v>2048300</v>
      </c>
      <c r="BF22" s="291">
        <v>697000</v>
      </c>
      <c r="BG22" s="291">
        <v>43</v>
      </c>
      <c r="BH22" s="291">
        <v>2752000</v>
      </c>
      <c r="BI22" s="291">
        <v>2168300</v>
      </c>
      <c r="BJ22" s="291">
        <v>731000</v>
      </c>
      <c r="BK22" s="291">
        <v>357</v>
      </c>
      <c r="BL22" s="291">
        <v>900</v>
      </c>
      <c r="BM22" s="291">
        <v>1257</v>
      </c>
      <c r="BN22" s="291">
        <v>80448000</v>
      </c>
      <c r="BO22" s="291">
        <v>21369000</v>
      </c>
      <c r="BP22" s="292" t="s">
        <v>3119</v>
      </c>
      <c r="BQ22" s="292" t="s">
        <v>3260</v>
      </c>
    </row>
    <row r="23" spans="1:69" x14ac:dyDescent="0.3">
      <c r="A23" s="281">
        <v>20</v>
      </c>
      <c r="B23" s="282" t="s">
        <v>2952</v>
      </c>
      <c r="C23" s="282" t="s">
        <v>3018</v>
      </c>
      <c r="D23" s="282" t="s">
        <v>3003</v>
      </c>
      <c r="E23" s="282" t="s">
        <v>2959</v>
      </c>
      <c r="F23" s="282" t="s">
        <v>2955</v>
      </c>
      <c r="G23" s="282" t="s">
        <v>2966</v>
      </c>
      <c r="H23" s="282" t="s">
        <v>2967</v>
      </c>
      <c r="I23" s="282" t="s">
        <v>2962</v>
      </c>
      <c r="J23" s="282" t="s">
        <v>45</v>
      </c>
      <c r="K23" s="282" t="s">
        <v>45</v>
      </c>
      <c r="L23" s="282" t="s">
        <v>1851</v>
      </c>
      <c r="M23" s="283" t="s">
        <v>111</v>
      </c>
      <c r="N23" s="282" t="s">
        <v>3584</v>
      </c>
      <c r="O23" s="282" t="s">
        <v>50</v>
      </c>
      <c r="P23" s="282" t="s">
        <v>74</v>
      </c>
      <c r="Q23" s="284" t="s">
        <v>45</v>
      </c>
      <c r="R23" s="282" t="s">
        <v>45</v>
      </c>
      <c r="S23" s="285">
        <v>46195</v>
      </c>
      <c r="T23" s="285">
        <v>46212</v>
      </c>
      <c r="U23" s="284" t="s">
        <v>45</v>
      </c>
      <c r="V23" s="284" t="s">
        <v>45</v>
      </c>
      <c r="W23" s="285">
        <v>46248</v>
      </c>
      <c r="X23" s="285">
        <v>46253</v>
      </c>
      <c r="Y23" s="286">
        <v>65000</v>
      </c>
      <c r="Z23" s="286">
        <v>65000</v>
      </c>
      <c r="AA23" s="286">
        <v>17400</v>
      </c>
      <c r="AB23" s="286">
        <v>65000</v>
      </c>
      <c r="AC23" s="287" t="s">
        <v>208</v>
      </c>
      <c r="AD23" s="284" t="s">
        <v>53</v>
      </c>
      <c r="AE23" s="341">
        <v>20</v>
      </c>
      <c r="AF23" s="286">
        <v>52000</v>
      </c>
      <c r="AG23" s="286">
        <v>1900</v>
      </c>
      <c r="AH23" s="286">
        <v>123500000</v>
      </c>
      <c r="AI23" s="286">
        <v>33060000</v>
      </c>
      <c r="AJ23" s="286">
        <v>1900</v>
      </c>
      <c r="AK23" s="286">
        <v>123500000</v>
      </c>
      <c r="AL23" s="286">
        <v>33060000</v>
      </c>
      <c r="AM23" s="286"/>
      <c r="AN23" s="286"/>
      <c r="AO23" s="286">
        <v>0</v>
      </c>
      <c r="AP23" s="286">
        <v>2078</v>
      </c>
      <c r="AQ23" s="286">
        <v>135070000</v>
      </c>
      <c r="AR23" s="286">
        <v>36157200</v>
      </c>
      <c r="AS23" s="286">
        <v>2078</v>
      </c>
      <c r="AT23" s="286">
        <v>135070000</v>
      </c>
      <c r="AU23" s="286">
        <v>36157200</v>
      </c>
      <c r="AV23" s="286"/>
      <c r="AW23" s="286"/>
      <c r="AX23" s="286">
        <v>0</v>
      </c>
      <c r="AY23" s="286">
        <v>735</v>
      </c>
      <c r="AZ23" s="286">
        <v>47775000</v>
      </c>
      <c r="BA23" s="286"/>
      <c r="BB23" s="286"/>
      <c r="BC23" s="286">
        <v>50</v>
      </c>
      <c r="BD23" s="286">
        <v>3250000</v>
      </c>
      <c r="BE23" s="286">
        <v>2581600</v>
      </c>
      <c r="BF23" s="286">
        <v>870000</v>
      </c>
      <c r="BG23" s="286">
        <v>116</v>
      </c>
      <c r="BH23" s="286">
        <v>7540000</v>
      </c>
      <c r="BI23" s="286">
        <v>5922610</v>
      </c>
      <c r="BJ23" s="286">
        <v>2018400</v>
      </c>
      <c r="BK23" s="286">
        <v>619</v>
      </c>
      <c r="BL23" s="286">
        <v>1343</v>
      </c>
      <c r="BM23" s="286">
        <v>1962</v>
      </c>
      <c r="BN23" s="286">
        <v>127530000</v>
      </c>
      <c r="BO23" s="286">
        <v>34138800</v>
      </c>
      <c r="BP23" s="287" t="s">
        <v>3394</v>
      </c>
      <c r="BQ23" s="287" t="s">
        <v>3279</v>
      </c>
    </row>
    <row r="24" spans="1:69" x14ac:dyDescent="0.3">
      <c r="A24" s="281">
        <v>21</v>
      </c>
      <c r="B24" s="288" t="s">
        <v>2952</v>
      </c>
      <c r="C24" s="288" t="s">
        <v>3018</v>
      </c>
      <c r="D24" s="288" t="s">
        <v>3003</v>
      </c>
      <c r="E24" s="288" t="s">
        <v>2959</v>
      </c>
      <c r="F24" s="288" t="s">
        <v>2955</v>
      </c>
      <c r="G24" s="288" t="s">
        <v>2966</v>
      </c>
      <c r="H24" s="288" t="s">
        <v>2967</v>
      </c>
      <c r="I24" s="288" t="s">
        <v>2962</v>
      </c>
      <c r="J24" s="288" t="s">
        <v>45</v>
      </c>
      <c r="K24" s="288" t="s">
        <v>45</v>
      </c>
      <c r="L24" s="288" t="s">
        <v>1854</v>
      </c>
      <c r="M24" s="289" t="s">
        <v>112</v>
      </c>
      <c r="N24" s="288" t="s">
        <v>113</v>
      </c>
      <c r="O24" s="288" t="s">
        <v>50</v>
      </c>
      <c r="P24" s="288" t="s">
        <v>74</v>
      </c>
      <c r="Q24" s="290" t="s">
        <v>45</v>
      </c>
      <c r="R24" s="288" t="s">
        <v>45</v>
      </c>
      <c r="S24" s="1">
        <v>46185</v>
      </c>
      <c r="T24" s="1">
        <v>46203</v>
      </c>
      <c r="U24" s="290" t="s">
        <v>45</v>
      </c>
      <c r="V24" s="290" t="s">
        <v>45</v>
      </c>
      <c r="W24" s="1">
        <v>46241</v>
      </c>
      <c r="X24" s="1">
        <v>46246</v>
      </c>
      <c r="Y24" s="291">
        <v>59000</v>
      </c>
      <c r="Z24" s="291">
        <v>59000</v>
      </c>
      <c r="AA24" s="291">
        <v>15500</v>
      </c>
      <c r="AB24" s="291">
        <v>59000</v>
      </c>
      <c r="AC24" s="292" t="s">
        <v>116</v>
      </c>
      <c r="AD24" s="290" t="s">
        <v>53</v>
      </c>
      <c r="AE24" s="342">
        <v>20</v>
      </c>
      <c r="AF24" s="291">
        <v>47000</v>
      </c>
      <c r="AG24" s="291">
        <v>3200</v>
      </c>
      <c r="AH24" s="291">
        <v>188800000</v>
      </c>
      <c r="AI24" s="291">
        <v>49600000</v>
      </c>
      <c r="AJ24" s="291">
        <v>3200</v>
      </c>
      <c r="AK24" s="291">
        <v>188800000</v>
      </c>
      <c r="AL24" s="291">
        <v>49600000</v>
      </c>
      <c r="AM24" s="291"/>
      <c r="AN24" s="291"/>
      <c r="AO24" s="291">
        <v>0</v>
      </c>
      <c r="AP24" s="291">
        <v>3374</v>
      </c>
      <c r="AQ24" s="291">
        <v>199066000</v>
      </c>
      <c r="AR24" s="291">
        <v>52297000</v>
      </c>
      <c r="AS24" s="291">
        <v>3374</v>
      </c>
      <c r="AT24" s="291">
        <v>199066000</v>
      </c>
      <c r="AU24" s="291">
        <v>52297000</v>
      </c>
      <c r="AV24" s="291"/>
      <c r="AW24" s="291"/>
      <c r="AX24" s="291">
        <v>0</v>
      </c>
      <c r="AY24" s="291">
        <v>1557</v>
      </c>
      <c r="AZ24" s="291">
        <v>91863000</v>
      </c>
      <c r="BA24" s="291"/>
      <c r="BB24" s="291"/>
      <c r="BC24" s="291">
        <v>166</v>
      </c>
      <c r="BD24" s="291">
        <v>9794000</v>
      </c>
      <c r="BE24" s="291">
        <v>7943270</v>
      </c>
      <c r="BF24" s="291">
        <v>2573000</v>
      </c>
      <c r="BG24" s="291">
        <v>294</v>
      </c>
      <c r="BH24" s="291">
        <v>17346000</v>
      </c>
      <c r="BI24" s="291">
        <v>14161650</v>
      </c>
      <c r="BJ24" s="291">
        <v>4557000</v>
      </c>
      <c r="BK24" s="291">
        <v>1263</v>
      </c>
      <c r="BL24" s="291">
        <v>1817</v>
      </c>
      <c r="BM24" s="291">
        <v>3080</v>
      </c>
      <c r="BN24" s="291">
        <v>181720000</v>
      </c>
      <c r="BO24" s="291">
        <v>47740000</v>
      </c>
      <c r="BP24" s="292" t="s">
        <v>4130</v>
      </c>
      <c r="BQ24" s="292" t="s">
        <v>4116</v>
      </c>
    </row>
    <row r="25" spans="1:69" x14ac:dyDescent="0.3">
      <c r="A25" s="281">
        <v>22</v>
      </c>
      <c r="B25" s="282" t="s">
        <v>2952</v>
      </c>
      <c r="C25" s="282" t="s">
        <v>3018</v>
      </c>
      <c r="D25" s="282" t="s">
        <v>3003</v>
      </c>
      <c r="E25" s="282" t="s">
        <v>2959</v>
      </c>
      <c r="F25" s="282" t="s">
        <v>2955</v>
      </c>
      <c r="G25" s="282" t="s">
        <v>2966</v>
      </c>
      <c r="H25" s="282" t="s">
        <v>2967</v>
      </c>
      <c r="I25" s="282" t="s">
        <v>2962</v>
      </c>
      <c r="J25" s="282" t="s">
        <v>45</v>
      </c>
      <c r="K25" s="282" t="s">
        <v>45</v>
      </c>
      <c r="L25" s="282" t="s">
        <v>1855</v>
      </c>
      <c r="M25" s="283" t="s">
        <v>119</v>
      </c>
      <c r="N25" s="282" t="s">
        <v>3585</v>
      </c>
      <c r="O25" s="282" t="s">
        <v>50</v>
      </c>
      <c r="P25" s="282" t="s">
        <v>120</v>
      </c>
      <c r="Q25" s="284" t="s">
        <v>45</v>
      </c>
      <c r="R25" s="282" t="s">
        <v>45</v>
      </c>
      <c r="S25" s="285">
        <v>46185</v>
      </c>
      <c r="T25" s="285">
        <v>46216</v>
      </c>
      <c r="U25" s="284" t="s">
        <v>45</v>
      </c>
      <c r="V25" s="284" t="s">
        <v>45</v>
      </c>
      <c r="W25" s="285">
        <v>46266</v>
      </c>
      <c r="X25" s="285">
        <v>46269</v>
      </c>
      <c r="Y25" s="286">
        <v>69000</v>
      </c>
      <c r="Z25" s="286">
        <v>69000</v>
      </c>
      <c r="AA25" s="286">
        <v>18200</v>
      </c>
      <c r="AB25" s="286">
        <v>69000</v>
      </c>
      <c r="AC25" s="287" t="s">
        <v>421</v>
      </c>
      <c r="AD25" s="284" t="s">
        <v>53</v>
      </c>
      <c r="AE25" s="341">
        <v>20</v>
      </c>
      <c r="AF25" s="286">
        <v>55000</v>
      </c>
      <c r="AG25" s="286">
        <v>1200</v>
      </c>
      <c r="AH25" s="286">
        <v>82800000</v>
      </c>
      <c r="AI25" s="286">
        <v>21840000</v>
      </c>
      <c r="AJ25" s="286">
        <v>1200</v>
      </c>
      <c r="AK25" s="286">
        <v>82800000</v>
      </c>
      <c r="AL25" s="286">
        <v>21840000</v>
      </c>
      <c r="AM25" s="286"/>
      <c r="AN25" s="286"/>
      <c r="AO25" s="286">
        <v>0</v>
      </c>
      <c r="AP25" s="286">
        <v>1209</v>
      </c>
      <c r="AQ25" s="286">
        <v>83421000</v>
      </c>
      <c r="AR25" s="286">
        <v>22003800</v>
      </c>
      <c r="AS25" s="286">
        <v>1209</v>
      </c>
      <c r="AT25" s="286">
        <v>83421000</v>
      </c>
      <c r="AU25" s="286">
        <v>22003800</v>
      </c>
      <c r="AV25" s="286"/>
      <c r="AW25" s="286"/>
      <c r="AX25" s="286">
        <v>0</v>
      </c>
      <c r="AY25" s="286">
        <v>297</v>
      </c>
      <c r="AZ25" s="286">
        <v>20493000</v>
      </c>
      <c r="BA25" s="286"/>
      <c r="BB25" s="286"/>
      <c r="BC25" s="286">
        <v>33</v>
      </c>
      <c r="BD25" s="286">
        <v>2277000</v>
      </c>
      <c r="BE25" s="286">
        <v>1777404</v>
      </c>
      <c r="BF25" s="286">
        <v>600600</v>
      </c>
      <c r="BG25" s="286">
        <v>33</v>
      </c>
      <c r="BH25" s="286">
        <v>2277000</v>
      </c>
      <c r="BI25" s="286">
        <v>1777404</v>
      </c>
      <c r="BJ25" s="286">
        <v>600600</v>
      </c>
      <c r="BK25" s="286">
        <v>264</v>
      </c>
      <c r="BL25" s="286">
        <v>912</v>
      </c>
      <c r="BM25" s="286">
        <v>1176</v>
      </c>
      <c r="BN25" s="286">
        <v>81144000</v>
      </c>
      <c r="BO25" s="286">
        <v>21403200</v>
      </c>
      <c r="BP25" s="287" t="s">
        <v>3261</v>
      </c>
      <c r="BQ25" s="287" t="s">
        <v>4133</v>
      </c>
    </row>
    <row r="26" spans="1:69" x14ac:dyDescent="0.3">
      <c r="A26" s="281">
        <v>23</v>
      </c>
      <c r="B26" s="288" t="s">
        <v>2952</v>
      </c>
      <c r="C26" s="288" t="s">
        <v>3018</v>
      </c>
      <c r="D26" s="288" t="s">
        <v>3003</v>
      </c>
      <c r="E26" s="288" t="s">
        <v>2959</v>
      </c>
      <c r="F26" s="288" t="s">
        <v>2955</v>
      </c>
      <c r="G26" s="288" t="s">
        <v>2966</v>
      </c>
      <c r="H26" s="288" t="s">
        <v>2967</v>
      </c>
      <c r="I26" s="288" t="s">
        <v>2962</v>
      </c>
      <c r="J26" s="288" t="s">
        <v>45</v>
      </c>
      <c r="K26" s="288" t="s">
        <v>45</v>
      </c>
      <c r="L26" s="288" t="s">
        <v>1855</v>
      </c>
      <c r="M26" s="289" t="s">
        <v>122</v>
      </c>
      <c r="N26" s="288" t="s">
        <v>3586</v>
      </c>
      <c r="O26" s="288" t="s">
        <v>50</v>
      </c>
      <c r="P26" s="288" t="s">
        <v>110</v>
      </c>
      <c r="Q26" s="290" t="s">
        <v>45</v>
      </c>
      <c r="R26" s="288" t="s">
        <v>45</v>
      </c>
      <c r="S26" s="1">
        <v>46184</v>
      </c>
      <c r="T26" s="1">
        <v>46209</v>
      </c>
      <c r="U26" s="290" t="s">
        <v>45</v>
      </c>
      <c r="V26" s="290" t="s">
        <v>45</v>
      </c>
      <c r="W26" s="1">
        <v>46262</v>
      </c>
      <c r="X26" s="1">
        <v>46265</v>
      </c>
      <c r="Y26" s="291">
        <v>89000</v>
      </c>
      <c r="Z26" s="291">
        <v>89000</v>
      </c>
      <c r="AA26" s="291">
        <v>19000</v>
      </c>
      <c r="AB26" s="291">
        <v>89000</v>
      </c>
      <c r="AC26" s="292" t="s">
        <v>1294</v>
      </c>
      <c r="AD26" s="290" t="s">
        <v>53</v>
      </c>
      <c r="AE26" s="342">
        <v>20</v>
      </c>
      <c r="AF26" s="291">
        <v>71000</v>
      </c>
      <c r="AG26" s="291">
        <v>1700</v>
      </c>
      <c r="AH26" s="291">
        <v>151300000</v>
      </c>
      <c r="AI26" s="291">
        <v>32300000</v>
      </c>
      <c r="AJ26" s="291">
        <v>1700</v>
      </c>
      <c r="AK26" s="291">
        <v>151300000</v>
      </c>
      <c r="AL26" s="291">
        <v>32300000</v>
      </c>
      <c r="AM26" s="291"/>
      <c r="AN26" s="291"/>
      <c r="AO26" s="291">
        <v>0</v>
      </c>
      <c r="AP26" s="291">
        <v>1700</v>
      </c>
      <c r="AQ26" s="291">
        <v>151300000</v>
      </c>
      <c r="AR26" s="291">
        <v>32300000</v>
      </c>
      <c r="AS26" s="291">
        <v>1700</v>
      </c>
      <c r="AT26" s="291">
        <v>151300000</v>
      </c>
      <c r="AU26" s="291">
        <v>32300000</v>
      </c>
      <c r="AV26" s="291"/>
      <c r="AW26" s="291"/>
      <c r="AX26" s="291">
        <v>0</v>
      </c>
      <c r="AY26" s="291">
        <v>618</v>
      </c>
      <c r="AZ26" s="291">
        <v>55002000</v>
      </c>
      <c r="BA26" s="291"/>
      <c r="BB26" s="291"/>
      <c r="BC26" s="291">
        <v>6</v>
      </c>
      <c r="BD26" s="291">
        <v>534000</v>
      </c>
      <c r="BE26" s="291">
        <v>421650</v>
      </c>
      <c r="BF26" s="291">
        <v>114000</v>
      </c>
      <c r="BG26" s="291">
        <v>13</v>
      </c>
      <c r="BH26" s="291">
        <v>1157000</v>
      </c>
      <c r="BI26" s="291">
        <v>793490</v>
      </c>
      <c r="BJ26" s="291">
        <v>247000</v>
      </c>
      <c r="BK26" s="291">
        <v>605</v>
      </c>
      <c r="BL26" s="291">
        <v>1082</v>
      </c>
      <c r="BM26" s="291">
        <v>1687</v>
      </c>
      <c r="BN26" s="291">
        <v>150143000</v>
      </c>
      <c r="BO26" s="291">
        <v>32053000</v>
      </c>
      <c r="BP26" s="292" t="s">
        <v>3129</v>
      </c>
      <c r="BQ26" s="292" t="s">
        <v>3086</v>
      </c>
    </row>
    <row r="27" spans="1:69" x14ac:dyDescent="0.3">
      <c r="A27" s="281">
        <v>24</v>
      </c>
      <c r="B27" s="282" t="s">
        <v>2952</v>
      </c>
      <c r="C27" s="282" t="s">
        <v>3018</v>
      </c>
      <c r="D27" s="282" t="s">
        <v>3003</v>
      </c>
      <c r="E27" s="282" t="s">
        <v>2959</v>
      </c>
      <c r="F27" s="282" t="s">
        <v>2955</v>
      </c>
      <c r="G27" s="282" t="s">
        <v>2966</v>
      </c>
      <c r="H27" s="282" t="s">
        <v>2967</v>
      </c>
      <c r="I27" s="282" t="s">
        <v>2962</v>
      </c>
      <c r="J27" s="282" t="s">
        <v>45</v>
      </c>
      <c r="K27" s="282" t="s">
        <v>45</v>
      </c>
      <c r="L27" s="282" t="s">
        <v>1858</v>
      </c>
      <c r="M27" s="283" t="s">
        <v>123</v>
      </c>
      <c r="N27" s="282" t="s">
        <v>3151</v>
      </c>
      <c r="O27" s="282" t="s">
        <v>50</v>
      </c>
      <c r="P27" s="282" t="s">
        <v>51</v>
      </c>
      <c r="Q27" s="284" t="s">
        <v>45</v>
      </c>
      <c r="R27" s="282" t="s">
        <v>45</v>
      </c>
      <c r="S27" s="285">
        <v>46203</v>
      </c>
      <c r="T27" s="285">
        <v>46219</v>
      </c>
      <c r="U27" s="284" t="s">
        <v>45</v>
      </c>
      <c r="V27" s="284" t="s">
        <v>45</v>
      </c>
      <c r="W27" s="285">
        <v>46255</v>
      </c>
      <c r="X27" s="285">
        <v>46260</v>
      </c>
      <c r="Y27" s="286">
        <v>39000</v>
      </c>
      <c r="Z27" s="286">
        <v>39000</v>
      </c>
      <c r="AA27" s="286">
        <v>9800</v>
      </c>
      <c r="AB27" s="286">
        <v>39000</v>
      </c>
      <c r="AC27" s="287" t="s">
        <v>1019</v>
      </c>
      <c r="AD27" s="284" t="s">
        <v>53</v>
      </c>
      <c r="AE27" s="341">
        <v>21</v>
      </c>
      <c r="AF27" s="286">
        <v>31000</v>
      </c>
      <c r="AG27" s="286">
        <v>1700</v>
      </c>
      <c r="AH27" s="286">
        <v>66300000</v>
      </c>
      <c r="AI27" s="286">
        <v>16660000</v>
      </c>
      <c r="AJ27" s="286">
        <v>1700</v>
      </c>
      <c r="AK27" s="286">
        <v>66300000</v>
      </c>
      <c r="AL27" s="286">
        <v>16660000</v>
      </c>
      <c r="AM27" s="286"/>
      <c r="AN27" s="286"/>
      <c r="AO27" s="286">
        <v>0</v>
      </c>
      <c r="AP27" s="286">
        <v>1764</v>
      </c>
      <c r="AQ27" s="286">
        <v>68796000</v>
      </c>
      <c r="AR27" s="286">
        <v>17287200</v>
      </c>
      <c r="AS27" s="286">
        <v>1764</v>
      </c>
      <c r="AT27" s="286">
        <v>68796000</v>
      </c>
      <c r="AU27" s="286">
        <v>17287200</v>
      </c>
      <c r="AV27" s="286"/>
      <c r="AW27" s="286"/>
      <c r="AX27" s="286">
        <v>0</v>
      </c>
      <c r="AY27" s="286">
        <v>560</v>
      </c>
      <c r="AZ27" s="286">
        <v>21840000</v>
      </c>
      <c r="BA27" s="286"/>
      <c r="BB27" s="286"/>
      <c r="BC27" s="286">
        <v>41</v>
      </c>
      <c r="BD27" s="286">
        <v>1599000</v>
      </c>
      <c r="BE27" s="286">
        <v>1217600</v>
      </c>
      <c r="BF27" s="286">
        <v>401800</v>
      </c>
      <c r="BG27" s="286">
        <v>66</v>
      </c>
      <c r="BH27" s="286">
        <v>2574000</v>
      </c>
      <c r="BI27" s="286">
        <v>1996500</v>
      </c>
      <c r="BJ27" s="286">
        <v>646800</v>
      </c>
      <c r="BK27" s="286">
        <v>494</v>
      </c>
      <c r="BL27" s="286">
        <v>1204</v>
      </c>
      <c r="BM27" s="286">
        <v>1698</v>
      </c>
      <c r="BN27" s="286">
        <v>66222000</v>
      </c>
      <c r="BO27" s="286">
        <v>16640400</v>
      </c>
      <c r="BP27" s="287" t="s">
        <v>3169</v>
      </c>
      <c r="BQ27" s="287" t="s">
        <v>3016</v>
      </c>
    </row>
    <row r="28" spans="1:69" x14ac:dyDescent="0.3">
      <c r="A28" s="281">
        <v>25</v>
      </c>
      <c r="B28" s="288" t="s">
        <v>2952</v>
      </c>
      <c r="C28" s="288" t="s">
        <v>3018</v>
      </c>
      <c r="D28" s="288" t="s">
        <v>3003</v>
      </c>
      <c r="E28" s="288" t="s">
        <v>2959</v>
      </c>
      <c r="F28" s="288" t="s">
        <v>2955</v>
      </c>
      <c r="G28" s="288" t="s">
        <v>2966</v>
      </c>
      <c r="H28" s="288" t="s">
        <v>2967</v>
      </c>
      <c r="I28" s="288" t="s">
        <v>2962</v>
      </c>
      <c r="J28" s="288" t="s">
        <v>45</v>
      </c>
      <c r="K28" s="288" t="s">
        <v>45</v>
      </c>
      <c r="L28" s="288" t="s">
        <v>1856</v>
      </c>
      <c r="M28" s="289" t="s">
        <v>124</v>
      </c>
      <c r="N28" s="288" t="s">
        <v>4204</v>
      </c>
      <c r="O28" s="288" t="s">
        <v>50</v>
      </c>
      <c r="P28" s="288" t="s">
        <v>74</v>
      </c>
      <c r="Q28" s="290" t="s">
        <v>45</v>
      </c>
      <c r="R28" s="288" t="s">
        <v>45</v>
      </c>
      <c r="S28" s="1">
        <v>46230</v>
      </c>
      <c r="T28" s="1">
        <v>46237</v>
      </c>
      <c r="U28" s="290" t="s">
        <v>45</v>
      </c>
      <c r="V28" s="290" t="s">
        <v>45</v>
      </c>
      <c r="W28" s="290" t="s">
        <v>45</v>
      </c>
      <c r="X28" s="290" t="s">
        <v>45</v>
      </c>
      <c r="Y28" s="291">
        <v>59000</v>
      </c>
      <c r="Z28" s="291">
        <v>59000</v>
      </c>
      <c r="AA28" s="291">
        <v>15700</v>
      </c>
      <c r="AB28" s="291">
        <v>59000</v>
      </c>
      <c r="AC28" s="292" t="s">
        <v>531</v>
      </c>
      <c r="AD28" s="290" t="s">
        <v>60</v>
      </c>
      <c r="AE28" s="292" t="s">
        <v>45</v>
      </c>
      <c r="AF28" s="291">
        <v>59000</v>
      </c>
      <c r="AG28" s="291">
        <v>2000</v>
      </c>
      <c r="AH28" s="291">
        <v>118000000</v>
      </c>
      <c r="AI28" s="291">
        <v>31400000</v>
      </c>
      <c r="AJ28" s="291">
        <v>2000</v>
      </c>
      <c r="AK28" s="291">
        <v>118000000</v>
      </c>
      <c r="AL28" s="291">
        <v>31400000</v>
      </c>
      <c r="AM28" s="291"/>
      <c r="AN28" s="291"/>
      <c r="AO28" s="291">
        <v>0</v>
      </c>
      <c r="AP28" s="291"/>
      <c r="AQ28" s="291"/>
      <c r="AR28" s="291">
        <v>0</v>
      </c>
      <c r="AS28" s="291"/>
      <c r="AT28" s="291"/>
      <c r="AU28" s="291">
        <v>0</v>
      </c>
      <c r="AV28" s="291"/>
      <c r="AW28" s="291"/>
      <c r="AX28" s="291">
        <v>0</v>
      </c>
      <c r="AY28" s="291"/>
      <c r="AZ28" s="291"/>
      <c r="BA28" s="291"/>
      <c r="BB28" s="291"/>
      <c r="BC28" s="291"/>
      <c r="BD28" s="291"/>
      <c r="BE28" s="291"/>
      <c r="BF28" s="291">
        <v>0</v>
      </c>
      <c r="BG28" s="291"/>
      <c r="BH28" s="291"/>
      <c r="BI28" s="291"/>
      <c r="BJ28" s="291">
        <v>0</v>
      </c>
      <c r="BK28" s="291"/>
      <c r="BL28" s="291"/>
      <c r="BM28" s="291"/>
      <c r="BN28" s="291"/>
      <c r="BO28" s="291"/>
      <c r="BP28" s="292" t="s">
        <v>45</v>
      </c>
      <c r="BQ28" s="292" t="s">
        <v>45</v>
      </c>
    </row>
    <row r="29" spans="1:69" x14ac:dyDescent="0.3">
      <c r="A29" s="281">
        <v>26</v>
      </c>
      <c r="B29" s="282" t="s">
        <v>2952</v>
      </c>
      <c r="C29" s="282" t="s">
        <v>3018</v>
      </c>
      <c r="D29" s="282" t="s">
        <v>3003</v>
      </c>
      <c r="E29" s="282" t="s">
        <v>2959</v>
      </c>
      <c r="F29" s="282" t="s">
        <v>2955</v>
      </c>
      <c r="G29" s="282" t="s">
        <v>2966</v>
      </c>
      <c r="H29" s="282" t="s">
        <v>2967</v>
      </c>
      <c r="I29" s="282" t="s">
        <v>2962</v>
      </c>
      <c r="J29" s="282" t="s">
        <v>45</v>
      </c>
      <c r="K29" s="282" t="s">
        <v>45</v>
      </c>
      <c r="L29" s="282" t="s">
        <v>1855</v>
      </c>
      <c r="M29" s="283" t="s">
        <v>3152</v>
      </c>
      <c r="N29" s="282" t="s">
        <v>3153</v>
      </c>
      <c r="O29" s="282" t="s">
        <v>50</v>
      </c>
      <c r="P29" s="282" t="s">
        <v>74</v>
      </c>
      <c r="Q29" s="284" t="s">
        <v>45</v>
      </c>
      <c r="R29" s="282" t="s">
        <v>45</v>
      </c>
      <c r="S29" s="285">
        <v>46253</v>
      </c>
      <c r="T29" s="284" t="s">
        <v>45</v>
      </c>
      <c r="U29" s="284" t="s">
        <v>45</v>
      </c>
      <c r="V29" s="284" t="s">
        <v>45</v>
      </c>
      <c r="W29" s="284" t="s">
        <v>45</v>
      </c>
      <c r="X29" s="284" t="s">
        <v>45</v>
      </c>
      <c r="Y29" s="286"/>
      <c r="Z29" s="286"/>
      <c r="AA29" s="286"/>
      <c r="AB29" s="286"/>
      <c r="AC29" s="287" t="s">
        <v>45</v>
      </c>
      <c r="AD29" s="284" t="s">
        <v>60</v>
      </c>
      <c r="AE29" s="287" t="s">
        <v>45</v>
      </c>
      <c r="AF29" s="286"/>
      <c r="AG29" s="286">
        <v>2</v>
      </c>
      <c r="AH29" s="286"/>
      <c r="AI29" s="286"/>
      <c r="AJ29" s="286">
        <v>2</v>
      </c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6"/>
      <c r="BD29" s="286"/>
      <c r="BE29" s="286"/>
      <c r="BF29" s="286"/>
      <c r="BG29" s="286"/>
      <c r="BH29" s="286"/>
      <c r="BI29" s="286"/>
      <c r="BJ29" s="286"/>
      <c r="BK29" s="286"/>
      <c r="BL29" s="286"/>
      <c r="BM29" s="286"/>
      <c r="BN29" s="286"/>
      <c r="BO29" s="286"/>
      <c r="BP29" s="287" t="s">
        <v>45</v>
      </c>
      <c r="BQ29" s="287" t="s">
        <v>45</v>
      </c>
    </row>
    <row r="30" spans="1:69" x14ac:dyDescent="0.3">
      <c r="A30" s="281">
        <v>27</v>
      </c>
      <c r="B30" s="288" t="s">
        <v>2952</v>
      </c>
      <c r="C30" s="288" t="s">
        <v>3018</v>
      </c>
      <c r="D30" s="288" t="s">
        <v>3003</v>
      </c>
      <c r="E30" s="288" t="s">
        <v>2959</v>
      </c>
      <c r="F30" s="288" t="s">
        <v>2955</v>
      </c>
      <c r="G30" s="288" t="s">
        <v>2968</v>
      </c>
      <c r="H30" s="288" t="s">
        <v>2969</v>
      </c>
      <c r="I30" s="288" t="s">
        <v>2962</v>
      </c>
      <c r="J30" s="288" t="s">
        <v>45</v>
      </c>
      <c r="K30" s="288" t="s">
        <v>45</v>
      </c>
      <c r="L30" s="288" t="s">
        <v>1861</v>
      </c>
      <c r="M30" s="289" t="s">
        <v>125</v>
      </c>
      <c r="N30" s="288" t="s">
        <v>3154</v>
      </c>
      <c r="O30" s="288" t="s">
        <v>50</v>
      </c>
      <c r="P30" s="288" t="s">
        <v>74</v>
      </c>
      <c r="Q30" s="290" t="s">
        <v>45</v>
      </c>
      <c r="R30" s="288" t="s">
        <v>45</v>
      </c>
      <c r="S30" s="1">
        <v>46192</v>
      </c>
      <c r="T30" s="1">
        <v>46223</v>
      </c>
      <c r="U30" s="290" t="s">
        <v>45</v>
      </c>
      <c r="V30" s="290" t="s">
        <v>45</v>
      </c>
      <c r="W30" s="1">
        <v>46261</v>
      </c>
      <c r="X30" s="1">
        <v>46261</v>
      </c>
      <c r="Y30" s="291">
        <v>69000</v>
      </c>
      <c r="Z30" s="291">
        <v>69000</v>
      </c>
      <c r="AA30" s="291">
        <v>15500</v>
      </c>
      <c r="AB30" s="291">
        <v>69000</v>
      </c>
      <c r="AC30" s="292" t="s">
        <v>593</v>
      </c>
      <c r="AD30" s="290" t="s">
        <v>53</v>
      </c>
      <c r="AE30" s="342">
        <v>20</v>
      </c>
      <c r="AF30" s="291">
        <v>55000</v>
      </c>
      <c r="AG30" s="291">
        <v>900</v>
      </c>
      <c r="AH30" s="291">
        <v>62100000</v>
      </c>
      <c r="AI30" s="291">
        <v>13950000</v>
      </c>
      <c r="AJ30" s="291">
        <v>900</v>
      </c>
      <c r="AK30" s="291">
        <v>62100000</v>
      </c>
      <c r="AL30" s="291">
        <v>13950000</v>
      </c>
      <c r="AM30" s="291"/>
      <c r="AN30" s="291"/>
      <c r="AO30" s="291">
        <v>0</v>
      </c>
      <c r="AP30" s="291">
        <v>844</v>
      </c>
      <c r="AQ30" s="291">
        <v>58236000</v>
      </c>
      <c r="AR30" s="291">
        <v>13082000</v>
      </c>
      <c r="AS30" s="291">
        <v>844</v>
      </c>
      <c r="AT30" s="291">
        <v>58236000</v>
      </c>
      <c r="AU30" s="291">
        <v>13082000</v>
      </c>
      <c r="AV30" s="291"/>
      <c r="AW30" s="291"/>
      <c r="AX30" s="291">
        <v>0</v>
      </c>
      <c r="AY30" s="291">
        <v>345</v>
      </c>
      <c r="AZ30" s="291">
        <v>23805000</v>
      </c>
      <c r="BA30" s="291"/>
      <c r="BB30" s="291"/>
      <c r="BC30" s="291">
        <v>34</v>
      </c>
      <c r="BD30" s="291">
        <v>2346000</v>
      </c>
      <c r="BE30" s="291">
        <v>1480690</v>
      </c>
      <c r="BF30" s="291">
        <v>527000</v>
      </c>
      <c r="BG30" s="291">
        <v>40</v>
      </c>
      <c r="BH30" s="291">
        <v>2760000</v>
      </c>
      <c r="BI30" s="291">
        <v>1795115</v>
      </c>
      <c r="BJ30" s="291">
        <v>620000</v>
      </c>
      <c r="BK30" s="291">
        <v>305</v>
      </c>
      <c r="BL30" s="291">
        <v>499</v>
      </c>
      <c r="BM30" s="291">
        <v>804</v>
      </c>
      <c r="BN30" s="291">
        <v>55476000</v>
      </c>
      <c r="BO30" s="291">
        <v>12462000</v>
      </c>
      <c r="BP30" s="292" t="s">
        <v>3100</v>
      </c>
      <c r="BQ30" s="292" t="s">
        <v>3123</v>
      </c>
    </row>
    <row r="31" spans="1:69" x14ac:dyDescent="0.3">
      <c r="A31" s="281">
        <v>28</v>
      </c>
      <c r="B31" s="282" t="s">
        <v>2952</v>
      </c>
      <c r="C31" s="282" t="s">
        <v>3018</v>
      </c>
      <c r="D31" s="282" t="s">
        <v>3003</v>
      </c>
      <c r="E31" s="282" t="s">
        <v>2959</v>
      </c>
      <c r="F31" s="282" t="s">
        <v>2955</v>
      </c>
      <c r="G31" s="282" t="s">
        <v>2968</v>
      </c>
      <c r="H31" s="282" t="s">
        <v>2969</v>
      </c>
      <c r="I31" s="282" t="s">
        <v>2962</v>
      </c>
      <c r="J31" s="282" t="s">
        <v>45</v>
      </c>
      <c r="K31" s="282" t="s">
        <v>45</v>
      </c>
      <c r="L31" s="282" t="s">
        <v>1855</v>
      </c>
      <c r="M31" s="283" t="s">
        <v>126</v>
      </c>
      <c r="N31" s="282" t="s">
        <v>4205</v>
      </c>
      <c r="O31" s="282" t="s">
        <v>50</v>
      </c>
      <c r="P31" s="282" t="s">
        <v>127</v>
      </c>
      <c r="Q31" s="284" t="s">
        <v>45</v>
      </c>
      <c r="R31" s="282" t="s">
        <v>45</v>
      </c>
      <c r="S31" s="285">
        <v>46245</v>
      </c>
      <c r="T31" s="285">
        <v>46237</v>
      </c>
      <c r="U31" s="284" t="s">
        <v>45</v>
      </c>
      <c r="V31" s="284" t="s">
        <v>45</v>
      </c>
      <c r="W31" s="284" t="s">
        <v>45</v>
      </c>
      <c r="X31" s="284" t="s">
        <v>45</v>
      </c>
      <c r="Y31" s="286">
        <v>98000</v>
      </c>
      <c r="Z31" s="286">
        <v>109000</v>
      </c>
      <c r="AA31" s="286">
        <v>26300</v>
      </c>
      <c r="AB31" s="286">
        <v>109000</v>
      </c>
      <c r="AC31" s="287" t="s">
        <v>121</v>
      </c>
      <c r="AD31" s="284" t="s">
        <v>60</v>
      </c>
      <c r="AE31" s="287" t="s">
        <v>45</v>
      </c>
      <c r="AF31" s="286">
        <v>98000</v>
      </c>
      <c r="AG31" s="286">
        <v>400</v>
      </c>
      <c r="AH31" s="286">
        <v>43600000</v>
      </c>
      <c r="AI31" s="286">
        <v>10520000</v>
      </c>
      <c r="AJ31" s="286">
        <v>400</v>
      </c>
      <c r="AK31" s="286">
        <v>43600000</v>
      </c>
      <c r="AL31" s="286">
        <v>10520000</v>
      </c>
      <c r="AM31" s="286"/>
      <c r="AN31" s="286"/>
      <c r="AO31" s="286">
        <v>0</v>
      </c>
      <c r="AP31" s="286"/>
      <c r="AQ31" s="286"/>
      <c r="AR31" s="286">
        <v>0</v>
      </c>
      <c r="AS31" s="286"/>
      <c r="AT31" s="286"/>
      <c r="AU31" s="286">
        <v>0</v>
      </c>
      <c r="AV31" s="286"/>
      <c r="AW31" s="286"/>
      <c r="AX31" s="286">
        <v>0</v>
      </c>
      <c r="AY31" s="286"/>
      <c r="AZ31" s="286"/>
      <c r="BA31" s="286"/>
      <c r="BB31" s="286"/>
      <c r="BC31" s="286"/>
      <c r="BD31" s="286"/>
      <c r="BE31" s="286"/>
      <c r="BF31" s="286">
        <v>0</v>
      </c>
      <c r="BG31" s="286"/>
      <c r="BH31" s="286"/>
      <c r="BI31" s="286"/>
      <c r="BJ31" s="286">
        <v>0</v>
      </c>
      <c r="BK31" s="286"/>
      <c r="BL31" s="286"/>
      <c r="BM31" s="286"/>
      <c r="BN31" s="286"/>
      <c r="BO31" s="286"/>
      <c r="BP31" s="287" t="s">
        <v>45</v>
      </c>
      <c r="BQ31" s="287" t="s">
        <v>45</v>
      </c>
    </row>
    <row r="32" spans="1:69" x14ac:dyDescent="0.3">
      <c r="A32" s="281">
        <v>29</v>
      </c>
      <c r="B32" s="288" t="s">
        <v>2952</v>
      </c>
      <c r="C32" s="288" t="s">
        <v>3018</v>
      </c>
      <c r="D32" s="288" t="s">
        <v>3003</v>
      </c>
      <c r="E32" s="288" t="s">
        <v>2959</v>
      </c>
      <c r="F32" s="288" t="s">
        <v>2955</v>
      </c>
      <c r="G32" s="288" t="s">
        <v>2968</v>
      </c>
      <c r="H32" s="288" t="s">
        <v>2969</v>
      </c>
      <c r="I32" s="288" t="s">
        <v>2962</v>
      </c>
      <c r="J32" s="288" t="s">
        <v>45</v>
      </c>
      <c r="K32" s="288" t="s">
        <v>45</v>
      </c>
      <c r="L32" s="288" t="s">
        <v>1856</v>
      </c>
      <c r="M32" s="289" t="s">
        <v>128</v>
      </c>
      <c r="N32" s="288" t="s">
        <v>3587</v>
      </c>
      <c r="O32" s="288" t="s">
        <v>50</v>
      </c>
      <c r="P32" s="288" t="s">
        <v>51</v>
      </c>
      <c r="Q32" s="290" t="s">
        <v>45</v>
      </c>
      <c r="R32" s="288" t="s">
        <v>45</v>
      </c>
      <c r="S32" s="1">
        <v>46245</v>
      </c>
      <c r="T32" s="1">
        <v>46237</v>
      </c>
      <c r="U32" s="290" t="s">
        <v>45</v>
      </c>
      <c r="V32" s="290" t="s">
        <v>45</v>
      </c>
      <c r="W32" s="290" t="s">
        <v>45</v>
      </c>
      <c r="X32" s="290" t="s">
        <v>45</v>
      </c>
      <c r="Y32" s="291">
        <v>74000</v>
      </c>
      <c r="Z32" s="291">
        <v>74000</v>
      </c>
      <c r="AA32" s="291">
        <v>18300</v>
      </c>
      <c r="AB32" s="291">
        <v>74000</v>
      </c>
      <c r="AC32" s="292" t="s">
        <v>998</v>
      </c>
      <c r="AD32" s="290" t="s">
        <v>60</v>
      </c>
      <c r="AE32" s="292" t="s">
        <v>45</v>
      </c>
      <c r="AF32" s="291">
        <v>74000</v>
      </c>
      <c r="AG32" s="291">
        <v>800</v>
      </c>
      <c r="AH32" s="291">
        <v>59200000</v>
      </c>
      <c r="AI32" s="291">
        <v>14640000</v>
      </c>
      <c r="AJ32" s="291">
        <v>800</v>
      </c>
      <c r="AK32" s="291">
        <v>59200000</v>
      </c>
      <c r="AL32" s="291">
        <v>14640000</v>
      </c>
      <c r="AM32" s="291"/>
      <c r="AN32" s="291"/>
      <c r="AO32" s="291">
        <v>0</v>
      </c>
      <c r="AP32" s="291"/>
      <c r="AQ32" s="291"/>
      <c r="AR32" s="291">
        <v>0</v>
      </c>
      <c r="AS32" s="291"/>
      <c r="AT32" s="291"/>
      <c r="AU32" s="291">
        <v>0</v>
      </c>
      <c r="AV32" s="291"/>
      <c r="AW32" s="291"/>
      <c r="AX32" s="291">
        <v>0</v>
      </c>
      <c r="AY32" s="291"/>
      <c r="AZ32" s="291"/>
      <c r="BA32" s="291"/>
      <c r="BB32" s="291"/>
      <c r="BC32" s="291"/>
      <c r="BD32" s="291"/>
      <c r="BE32" s="291"/>
      <c r="BF32" s="291">
        <v>0</v>
      </c>
      <c r="BG32" s="291"/>
      <c r="BH32" s="291"/>
      <c r="BI32" s="291"/>
      <c r="BJ32" s="291">
        <v>0</v>
      </c>
      <c r="BK32" s="291"/>
      <c r="BL32" s="291"/>
      <c r="BM32" s="291"/>
      <c r="BN32" s="291"/>
      <c r="BO32" s="291"/>
      <c r="BP32" s="292" t="s">
        <v>45</v>
      </c>
      <c r="BQ32" s="292" t="s">
        <v>45</v>
      </c>
    </row>
    <row r="33" spans="1:69" x14ac:dyDescent="0.3">
      <c r="A33" s="281">
        <v>30</v>
      </c>
      <c r="B33" s="282" t="s">
        <v>2952</v>
      </c>
      <c r="C33" s="282" t="s">
        <v>3018</v>
      </c>
      <c r="D33" s="282" t="s">
        <v>3003</v>
      </c>
      <c r="E33" s="282" t="s">
        <v>2959</v>
      </c>
      <c r="F33" s="282" t="s">
        <v>2955</v>
      </c>
      <c r="G33" s="282" t="s">
        <v>2968</v>
      </c>
      <c r="H33" s="282" t="s">
        <v>2969</v>
      </c>
      <c r="I33" s="282" t="s">
        <v>2962</v>
      </c>
      <c r="J33" s="282" t="s">
        <v>45</v>
      </c>
      <c r="K33" s="282" t="s">
        <v>45</v>
      </c>
      <c r="L33" s="282" t="s">
        <v>1861</v>
      </c>
      <c r="M33" s="283" t="s">
        <v>3155</v>
      </c>
      <c r="N33" s="282" t="s">
        <v>3156</v>
      </c>
      <c r="O33" s="282" t="s">
        <v>50</v>
      </c>
      <c r="P33" s="282" t="s">
        <v>139</v>
      </c>
      <c r="Q33" s="284" t="s">
        <v>45</v>
      </c>
      <c r="R33" s="282" t="s">
        <v>45</v>
      </c>
      <c r="S33" s="285">
        <v>46255</v>
      </c>
      <c r="T33" s="284" t="s">
        <v>45</v>
      </c>
      <c r="U33" s="284" t="s">
        <v>45</v>
      </c>
      <c r="V33" s="284" t="s">
        <v>45</v>
      </c>
      <c r="W33" s="284" t="s">
        <v>45</v>
      </c>
      <c r="X33" s="284" t="s">
        <v>45</v>
      </c>
      <c r="Y33" s="286"/>
      <c r="Z33" s="286"/>
      <c r="AA33" s="286"/>
      <c r="AB33" s="286"/>
      <c r="AC33" s="287" t="s">
        <v>45</v>
      </c>
      <c r="AD33" s="284" t="s">
        <v>60</v>
      </c>
      <c r="AE33" s="287" t="s">
        <v>45</v>
      </c>
      <c r="AF33" s="286"/>
      <c r="AG33" s="286">
        <v>2</v>
      </c>
      <c r="AH33" s="286"/>
      <c r="AI33" s="286"/>
      <c r="AJ33" s="286">
        <v>2</v>
      </c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6"/>
      <c r="AX33" s="286"/>
      <c r="AY33" s="286"/>
      <c r="AZ33" s="286"/>
      <c r="BA33" s="286"/>
      <c r="BB33" s="286"/>
      <c r="BC33" s="286"/>
      <c r="BD33" s="286"/>
      <c r="BE33" s="286"/>
      <c r="BF33" s="286"/>
      <c r="BG33" s="286"/>
      <c r="BH33" s="286"/>
      <c r="BI33" s="286"/>
      <c r="BJ33" s="286"/>
      <c r="BK33" s="286"/>
      <c r="BL33" s="286"/>
      <c r="BM33" s="286"/>
      <c r="BN33" s="286"/>
      <c r="BO33" s="286"/>
      <c r="BP33" s="287" t="s">
        <v>45</v>
      </c>
      <c r="BQ33" s="287" t="s">
        <v>45</v>
      </c>
    </row>
    <row r="34" spans="1:69" x14ac:dyDescent="0.3">
      <c r="A34" s="281">
        <v>31</v>
      </c>
      <c r="B34" s="288" t="s">
        <v>2952</v>
      </c>
      <c r="C34" s="288" t="s">
        <v>3018</v>
      </c>
      <c r="D34" s="288" t="s">
        <v>3003</v>
      </c>
      <c r="E34" s="288" t="s">
        <v>2959</v>
      </c>
      <c r="F34" s="288" t="s">
        <v>2970</v>
      </c>
      <c r="G34" s="288" t="s">
        <v>2971</v>
      </c>
      <c r="H34" s="288" t="s">
        <v>2972</v>
      </c>
      <c r="I34" s="288" t="s">
        <v>2962</v>
      </c>
      <c r="J34" s="288" t="s">
        <v>45</v>
      </c>
      <c r="K34" s="288" t="s">
        <v>45</v>
      </c>
      <c r="L34" s="288" t="s">
        <v>1857</v>
      </c>
      <c r="M34" s="289" t="s">
        <v>129</v>
      </c>
      <c r="N34" s="288" t="s">
        <v>3157</v>
      </c>
      <c r="O34" s="288" t="s">
        <v>50</v>
      </c>
      <c r="P34" s="288" t="s">
        <v>45</v>
      </c>
      <c r="Q34" s="290" t="s">
        <v>45</v>
      </c>
      <c r="R34" s="288" t="s">
        <v>45</v>
      </c>
      <c r="S34" s="1">
        <v>46170</v>
      </c>
      <c r="T34" s="1">
        <v>46209</v>
      </c>
      <c r="U34" s="290" t="s">
        <v>45</v>
      </c>
      <c r="V34" s="290" t="s">
        <v>45</v>
      </c>
      <c r="W34" s="1">
        <v>46267</v>
      </c>
      <c r="X34" s="1">
        <v>46268</v>
      </c>
      <c r="Y34" s="291">
        <v>79000</v>
      </c>
      <c r="Z34" s="291">
        <v>89000</v>
      </c>
      <c r="AA34" s="291">
        <v>23000</v>
      </c>
      <c r="AB34" s="291">
        <v>89000</v>
      </c>
      <c r="AC34" s="292" t="s">
        <v>1895</v>
      </c>
      <c r="AD34" s="290" t="s">
        <v>60</v>
      </c>
      <c r="AE34" s="292" t="s">
        <v>45</v>
      </c>
      <c r="AF34" s="291">
        <v>79000</v>
      </c>
      <c r="AG34" s="291">
        <v>2500</v>
      </c>
      <c r="AH34" s="291">
        <v>222500000</v>
      </c>
      <c r="AI34" s="291">
        <v>57500000</v>
      </c>
      <c r="AJ34" s="291">
        <v>2500</v>
      </c>
      <c r="AK34" s="291">
        <v>222500000</v>
      </c>
      <c r="AL34" s="291">
        <v>57500000</v>
      </c>
      <c r="AM34" s="291"/>
      <c r="AN34" s="291"/>
      <c r="AO34" s="291">
        <v>0</v>
      </c>
      <c r="AP34" s="291">
        <v>2451</v>
      </c>
      <c r="AQ34" s="291">
        <v>218139000</v>
      </c>
      <c r="AR34" s="291">
        <v>56373000</v>
      </c>
      <c r="AS34" s="291">
        <v>2451</v>
      </c>
      <c r="AT34" s="291">
        <v>218139000</v>
      </c>
      <c r="AU34" s="291">
        <v>56373000</v>
      </c>
      <c r="AV34" s="291"/>
      <c r="AW34" s="291"/>
      <c r="AX34" s="291">
        <v>0</v>
      </c>
      <c r="AY34" s="291">
        <v>539</v>
      </c>
      <c r="AZ34" s="291">
        <v>47971000</v>
      </c>
      <c r="BA34" s="291"/>
      <c r="BB34" s="291"/>
      <c r="BC34" s="291">
        <v>14</v>
      </c>
      <c r="BD34" s="291">
        <v>1246000</v>
      </c>
      <c r="BE34" s="291">
        <v>1052170</v>
      </c>
      <c r="BF34" s="291">
        <v>322000</v>
      </c>
      <c r="BG34" s="291">
        <v>14</v>
      </c>
      <c r="BH34" s="291">
        <v>1246000</v>
      </c>
      <c r="BI34" s="291">
        <v>1052170</v>
      </c>
      <c r="BJ34" s="291">
        <v>322000</v>
      </c>
      <c r="BK34" s="291">
        <v>525</v>
      </c>
      <c r="BL34" s="291">
        <v>1912</v>
      </c>
      <c r="BM34" s="291">
        <v>2437</v>
      </c>
      <c r="BN34" s="291">
        <v>216893000</v>
      </c>
      <c r="BO34" s="291">
        <v>56051000</v>
      </c>
      <c r="BP34" s="292" t="s">
        <v>3085</v>
      </c>
      <c r="BQ34" s="292" t="s">
        <v>3086</v>
      </c>
    </row>
    <row r="35" spans="1:69" x14ac:dyDescent="0.3">
      <c r="A35" s="281">
        <v>32</v>
      </c>
      <c r="B35" s="282" t="s">
        <v>2952</v>
      </c>
      <c r="C35" s="282" t="s">
        <v>3018</v>
      </c>
      <c r="D35" s="282" t="s">
        <v>3003</v>
      </c>
      <c r="E35" s="282" t="s">
        <v>2959</v>
      </c>
      <c r="F35" s="282" t="s">
        <v>2970</v>
      </c>
      <c r="G35" s="282" t="s">
        <v>2971</v>
      </c>
      <c r="H35" s="282" t="s">
        <v>2972</v>
      </c>
      <c r="I35" s="282" t="s">
        <v>2962</v>
      </c>
      <c r="J35" s="282" t="s">
        <v>45</v>
      </c>
      <c r="K35" s="282" t="s">
        <v>45</v>
      </c>
      <c r="L35" s="282" t="s">
        <v>1857</v>
      </c>
      <c r="M35" s="283" t="s">
        <v>130</v>
      </c>
      <c r="N35" s="282" t="s">
        <v>3588</v>
      </c>
      <c r="O35" s="282" t="s">
        <v>50</v>
      </c>
      <c r="P35" s="282" t="s">
        <v>139</v>
      </c>
      <c r="Q35" s="284" t="s">
        <v>45</v>
      </c>
      <c r="R35" s="282" t="s">
        <v>45</v>
      </c>
      <c r="S35" s="285">
        <v>46188</v>
      </c>
      <c r="T35" s="285">
        <v>46209</v>
      </c>
      <c r="U35" s="284" t="s">
        <v>45</v>
      </c>
      <c r="V35" s="284" t="s">
        <v>45</v>
      </c>
      <c r="W35" s="285">
        <v>46261</v>
      </c>
      <c r="X35" s="285">
        <v>46262</v>
      </c>
      <c r="Y35" s="286">
        <v>79000</v>
      </c>
      <c r="Z35" s="286">
        <v>79000</v>
      </c>
      <c r="AA35" s="286">
        <v>19200</v>
      </c>
      <c r="AB35" s="286">
        <v>79000</v>
      </c>
      <c r="AC35" s="287" t="s">
        <v>601</v>
      </c>
      <c r="AD35" s="284" t="s">
        <v>53</v>
      </c>
      <c r="AE35" s="341">
        <v>20</v>
      </c>
      <c r="AF35" s="286">
        <v>63000</v>
      </c>
      <c r="AG35" s="286">
        <v>3400</v>
      </c>
      <c r="AH35" s="286">
        <v>268600000</v>
      </c>
      <c r="AI35" s="286">
        <v>65280000</v>
      </c>
      <c r="AJ35" s="286">
        <v>3400</v>
      </c>
      <c r="AK35" s="286">
        <v>268600000</v>
      </c>
      <c r="AL35" s="286">
        <v>65280000</v>
      </c>
      <c r="AM35" s="286"/>
      <c r="AN35" s="286"/>
      <c r="AO35" s="286">
        <v>0</v>
      </c>
      <c r="AP35" s="286">
        <v>3419</v>
      </c>
      <c r="AQ35" s="286">
        <v>270101000</v>
      </c>
      <c r="AR35" s="286">
        <v>65644800</v>
      </c>
      <c r="AS35" s="286">
        <v>3419</v>
      </c>
      <c r="AT35" s="286">
        <v>270101000</v>
      </c>
      <c r="AU35" s="286">
        <v>65644800</v>
      </c>
      <c r="AV35" s="286"/>
      <c r="AW35" s="286"/>
      <c r="AX35" s="286">
        <v>0</v>
      </c>
      <c r="AY35" s="286">
        <v>730</v>
      </c>
      <c r="AZ35" s="286">
        <v>57670000</v>
      </c>
      <c r="BA35" s="286"/>
      <c r="BB35" s="286"/>
      <c r="BC35" s="286">
        <v>17</v>
      </c>
      <c r="BD35" s="286">
        <v>1343000</v>
      </c>
      <c r="BE35" s="286">
        <v>1195270</v>
      </c>
      <c r="BF35" s="286">
        <v>326400</v>
      </c>
      <c r="BG35" s="286">
        <v>63</v>
      </c>
      <c r="BH35" s="286">
        <v>4977000</v>
      </c>
      <c r="BI35" s="286">
        <v>3667550</v>
      </c>
      <c r="BJ35" s="286">
        <v>1209600</v>
      </c>
      <c r="BK35" s="286">
        <v>667</v>
      </c>
      <c r="BL35" s="286">
        <v>2689</v>
      </c>
      <c r="BM35" s="286">
        <v>3356</v>
      </c>
      <c r="BN35" s="286">
        <v>265124000</v>
      </c>
      <c r="BO35" s="286">
        <v>64435200</v>
      </c>
      <c r="BP35" s="287" t="s">
        <v>3158</v>
      </c>
      <c r="BQ35" s="287" t="s">
        <v>3125</v>
      </c>
    </row>
    <row r="36" spans="1:69" x14ac:dyDescent="0.3">
      <c r="A36" s="281">
        <v>33</v>
      </c>
      <c r="B36" s="288" t="s">
        <v>2952</v>
      </c>
      <c r="C36" s="288" t="s">
        <v>3018</v>
      </c>
      <c r="D36" s="288" t="s">
        <v>3003</v>
      </c>
      <c r="E36" s="288" t="s">
        <v>2959</v>
      </c>
      <c r="F36" s="288" t="s">
        <v>2970</v>
      </c>
      <c r="G36" s="288" t="s">
        <v>2971</v>
      </c>
      <c r="H36" s="288" t="s">
        <v>2972</v>
      </c>
      <c r="I36" s="288" t="s">
        <v>2962</v>
      </c>
      <c r="J36" s="288" t="s">
        <v>45</v>
      </c>
      <c r="K36" s="288" t="s">
        <v>45</v>
      </c>
      <c r="L36" s="288" t="s">
        <v>1857</v>
      </c>
      <c r="M36" s="289" t="s">
        <v>134</v>
      </c>
      <c r="N36" s="288" t="s">
        <v>3589</v>
      </c>
      <c r="O36" s="288" t="s">
        <v>50</v>
      </c>
      <c r="P36" s="288" t="s">
        <v>74</v>
      </c>
      <c r="Q36" s="290" t="s">
        <v>45</v>
      </c>
      <c r="R36" s="288" t="s">
        <v>45</v>
      </c>
      <c r="S36" s="1">
        <v>46170</v>
      </c>
      <c r="T36" s="1">
        <v>46206</v>
      </c>
      <c r="U36" s="290" t="s">
        <v>45</v>
      </c>
      <c r="V36" s="290" t="s">
        <v>45</v>
      </c>
      <c r="W36" s="1">
        <v>46248</v>
      </c>
      <c r="X36" s="1">
        <v>46253</v>
      </c>
      <c r="Y36" s="291">
        <v>89000</v>
      </c>
      <c r="Z36" s="291">
        <v>89000</v>
      </c>
      <c r="AA36" s="291">
        <v>23400</v>
      </c>
      <c r="AB36" s="291">
        <v>89000</v>
      </c>
      <c r="AC36" s="292" t="s">
        <v>116</v>
      </c>
      <c r="AD36" s="290" t="s">
        <v>53</v>
      </c>
      <c r="AE36" s="342">
        <v>20</v>
      </c>
      <c r="AF36" s="291">
        <v>71000</v>
      </c>
      <c r="AG36" s="291">
        <v>2500</v>
      </c>
      <c r="AH36" s="291">
        <v>222500000</v>
      </c>
      <c r="AI36" s="291">
        <v>58500000</v>
      </c>
      <c r="AJ36" s="291">
        <v>2500</v>
      </c>
      <c r="AK36" s="291">
        <v>222500000</v>
      </c>
      <c r="AL36" s="291">
        <v>58500000</v>
      </c>
      <c r="AM36" s="291"/>
      <c r="AN36" s="291"/>
      <c r="AO36" s="291">
        <v>0</v>
      </c>
      <c r="AP36" s="291">
        <v>2534</v>
      </c>
      <c r="AQ36" s="291">
        <v>225526000</v>
      </c>
      <c r="AR36" s="291">
        <v>59295600</v>
      </c>
      <c r="AS36" s="291">
        <v>2534</v>
      </c>
      <c r="AT36" s="291">
        <v>225526000</v>
      </c>
      <c r="AU36" s="291">
        <v>59295600</v>
      </c>
      <c r="AV36" s="291"/>
      <c r="AW36" s="291"/>
      <c r="AX36" s="291">
        <v>0</v>
      </c>
      <c r="AY36" s="291">
        <v>1096</v>
      </c>
      <c r="AZ36" s="291">
        <v>97544000</v>
      </c>
      <c r="BA36" s="291"/>
      <c r="BB36" s="291"/>
      <c r="BC36" s="291">
        <v>116</v>
      </c>
      <c r="BD36" s="291">
        <v>10324000</v>
      </c>
      <c r="BE36" s="291">
        <v>8538590</v>
      </c>
      <c r="BF36" s="291">
        <v>2714400</v>
      </c>
      <c r="BG36" s="291">
        <v>254</v>
      </c>
      <c r="BH36" s="291">
        <v>22606000</v>
      </c>
      <c r="BI36" s="291">
        <v>18488490</v>
      </c>
      <c r="BJ36" s="291">
        <v>5943600</v>
      </c>
      <c r="BK36" s="291">
        <v>842</v>
      </c>
      <c r="BL36" s="291">
        <v>1438</v>
      </c>
      <c r="BM36" s="291">
        <v>2280</v>
      </c>
      <c r="BN36" s="291">
        <v>202920000</v>
      </c>
      <c r="BO36" s="291">
        <v>53352000</v>
      </c>
      <c r="BP36" s="292" t="s">
        <v>3333</v>
      </c>
      <c r="BQ36" s="292" t="s">
        <v>3453</v>
      </c>
    </row>
    <row r="37" spans="1:69" x14ac:dyDescent="0.3">
      <c r="A37" s="281">
        <v>34</v>
      </c>
      <c r="B37" s="282" t="s">
        <v>2952</v>
      </c>
      <c r="C37" s="282" t="s">
        <v>3018</v>
      </c>
      <c r="D37" s="282" t="s">
        <v>3003</v>
      </c>
      <c r="E37" s="282" t="s">
        <v>2959</v>
      </c>
      <c r="F37" s="282" t="s">
        <v>2970</v>
      </c>
      <c r="G37" s="282" t="s">
        <v>2971</v>
      </c>
      <c r="H37" s="282" t="s">
        <v>2972</v>
      </c>
      <c r="I37" s="282" t="s">
        <v>2962</v>
      </c>
      <c r="J37" s="282" t="s">
        <v>45</v>
      </c>
      <c r="K37" s="282" t="s">
        <v>45</v>
      </c>
      <c r="L37" s="282" t="s">
        <v>1857</v>
      </c>
      <c r="M37" s="283" t="s">
        <v>135</v>
      </c>
      <c r="N37" s="282" t="s">
        <v>3591</v>
      </c>
      <c r="O37" s="282" t="s">
        <v>50</v>
      </c>
      <c r="P37" s="282" t="s">
        <v>51</v>
      </c>
      <c r="Q37" s="284" t="s">
        <v>45</v>
      </c>
      <c r="R37" s="282" t="s">
        <v>45</v>
      </c>
      <c r="S37" s="285">
        <v>46191</v>
      </c>
      <c r="T37" s="285">
        <v>46219</v>
      </c>
      <c r="U37" s="284" t="s">
        <v>45</v>
      </c>
      <c r="V37" s="284" t="s">
        <v>45</v>
      </c>
      <c r="W37" s="284" t="s">
        <v>45</v>
      </c>
      <c r="X37" s="284" t="s">
        <v>45</v>
      </c>
      <c r="Y37" s="286">
        <v>79000</v>
      </c>
      <c r="Z37" s="286">
        <v>79000</v>
      </c>
      <c r="AA37" s="286">
        <v>19900</v>
      </c>
      <c r="AB37" s="286">
        <v>79000</v>
      </c>
      <c r="AC37" s="287" t="s">
        <v>1032</v>
      </c>
      <c r="AD37" s="284" t="s">
        <v>60</v>
      </c>
      <c r="AE37" s="287" t="s">
        <v>45</v>
      </c>
      <c r="AF37" s="286">
        <v>79000</v>
      </c>
      <c r="AG37" s="286">
        <v>1800</v>
      </c>
      <c r="AH37" s="286">
        <v>142200000</v>
      </c>
      <c r="AI37" s="286">
        <v>35820000</v>
      </c>
      <c r="AJ37" s="286">
        <v>1800</v>
      </c>
      <c r="AK37" s="286">
        <v>142200000</v>
      </c>
      <c r="AL37" s="286">
        <v>35820000</v>
      </c>
      <c r="AM37" s="286"/>
      <c r="AN37" s="286"/>
      <c r="AO37" s="286">
        <v>0</v>
      </c>
      <c r="AP37" s="286"/>
      <c r="AQ37" s="286"/>
      <c r="AR37" s="286">
        <v>0</v>
      </c>
      <c r="AS37" s="286"/>
      <c r="AT37" s="286"/>
      <c r="AU37" s="286">
        <v>0</v>
      </c>
      <c r="AV37" s="286"/>
      <c r="AW37" s="286"/>
      <c r="AX37" s="286">
        <v>0</v>
      </c>
      <c r="AY37" s="286"/>
      <c r="AZ37" s="286"/>
      <c r="BA37" s="286"/>
      <c r="BB37" s="286"/>
      <c r="BC37" s="286"/>
      <c r="BD37" s="286"/>
      <c r="BE37" s="286"/>
      <c r="BF37" s="286">
        <v>0</v>
      </c>
      <c r="BG37" s="286"/>
      <c r="BH37" s="286"/>
      <c r="BI37" s="286"/>
      <c r="BJ37" s="286">
        <v>0</v>
      </c>
      <c r="BK37" s="286"/>
      <c r="BL37" s="286"/>
      <c r="BM37" s="286"/>
      <c r="BN37" s="286"/>
      <c r="BO37" s="286"/>
      <c r="BP37" s="287" t="s">
        <v>45</v>
      </c>
      <c r="BQ37" s="287" t="s">
        <v>45</v>
      </c>
    </row>
    <row r="38" spans="1:69" x14ac:dyDescent="0.3">
      <c r="A38" s="281">
        <v>35</v>
      </c>
      <c r="B38" s="288" t="s">
        <v>2952</v>
      </c>
      <c r="C38" s="288" t="s">
        <v>3018</v>
      </c>
      <c r="D38" s="288" t="s">
        <v>3003</v>
      </c>
      <c r="E38" s="288" t="s">
        <v>2959</v>
      </c>
      <c r="F38" s="288" t="s">
        <v>2970</v>
      </c>
      <c r="G38" s="288" t="s">
        <v>2971</v>
      </c>
      <c r="H38" s="288" t="s">
        <v>2972</v>
      </c>
      <c r="I38" s="288" t="s">
        <v>2962</v>
      </c>
      <c r="J38" s="288" t="s">
        <v>45</v>
      </c>
      <c r="K38" s="288" t="s">
        <v>45</v>
      </c>
      <c r="L38" s="288" t="s">
        <v>1857</v>
      </c>
      <c r="M38" s="289" t="s">
        <v>136</v>
      </c>
      <c r="N38" s="288" t="s">
        <v>3592</v>
      </c>
      <c r="O38" s="288" t="s">
        <v>50</v>
      </c>
      <c r="P38" s="288" t="s">
        <v>51</v>
      </c>
      <c r="Q38" s="290" t="s">
        <v>45</v>
      </c>
      <c r="R38" s="288" t="s">
        <v>45</v>
      </c>
      <c r="S38" s="1">
        <v>46245</v>
      </c>
      <c r="T38" s="1">
        <v>46237</v>
      </c>
      <c r="U38" s="290" t="s">
        <v>45</v>
      </c>
      <c r="V38" s="290" t="s">
        <v>45</v>
      </c>
      <c r="W38" s="290" t="s">
        <v>45</v>
      </c>
      <c r="X38" s="290" t="s">
        <v>45</v>
      </c>
      <c r="Y38" s="291">
        <v>85000</v>
      </c>
      <c r="Z38" s="291">
        <v>85000</v>
      </c>
      <c r="AA38" s="291">
        <v>19800</v>
      </c>
      <c r="AB38" s="291">
        <v>85000</v>
      </c>
      <c r="AC38" s="292" t="s">
        <v>942</v>
      </c>
      <c r="AD38" s="290" t="s">
        <v>60</v>
      </c>
      <c r="AE38" s="292" t="s">
        <v>45</v>
      </c>
      <c r="AF38" s="291">
        <v>85000</v>
      </c>
      <c r="AG38" s="291">
        <v>2200</v>
      </c>
      <c r="AH38" s="291">
        <v>187000000</v>
      </c>
      <c r="AI38" s="291">
        <v>43560000</v>
      </c>
      <c r="AJ38" s="291">
        <v>2200</v>
      </c>
      <c r="AK38" s="291">
        <v>187000000</v>
      </c>
      <c r="AL38" s="291">
        <v>43560000</v>
      </c>
      <c r="AM38" s="291"/>
      <c r="AN38" s="291"/>
      <c r="AO38" s="291">
        <v>0</v>
      </c>
      <c r="AP38" s="291"/>
      <c r="AQ38" s="291"/>
      <c r="AR38" s="291">
        <v>0</v>
      </c>
      <c r="AS38" s="291"/>
      <c r="AT38" s="291"/>
      <c r="AU38" s="291">
        <v>0</v>
      </c>
      <c r="AV38" s="291"/>
      <c r="AW38" s="291"/>
      <c r="AX38" s="291">
        <v>0</v>
      </c>
      <c r="AY38" s="291"/>
      <c r="AZ38" s="291"/>
      <c r="BA38" s="291"/>
      <c r="BB38" s="291"/>
      <c r="BC38" s="291"/>
      <c r="BD38" s="291"/>
      <c r="BE38" s="291"/>
      <c r="BF38" s="291">
        <v>0</v>
      </c>
      <c r="BG38" s="291"/>
      <c r="BH38" s="291"/>
      <c r="BI38" s="291"/>
      <c r="BJ38" s="291">
        <v>0</v>
      </c>
      <c r="BK38" s="291"/>
      <c r="BL38" s="291"/>
      <c r="BM38" s="291"/>
      <c r="BN38" s="291"/>
      <c r="BO38" s="291"/>
      <c r="BP38" s="292" t="s">
        <v>45</v>
      </c>
      <c r="BQ38" s="292" t="s">
        <v>45</v>
      </c>
    </row>
    <row r="39" spans="1:69" x14ac:dyDescent="0.3">
      <c r="A39" s="281">
        <v>36</v>
      </c>
      <c r="B39" s="282" t="s">
        <v>2952</v>
      </c>
      <c r="C39" s="282" t="s">
        <v>3018</v>
      </c>
      <c r="D39" s="282" t="s">
        <v>3003</v>
      </c>
      <c r="E39" s="282" t="s">
        <v>2959</v>
      </c>
      <c r="F39" s="282" t="s">
        <v>2970</v>
      </c>
      <c r="G39" s="282" t="s">
        <v>2971</v>
      </c>
      <c r="H39" s="282" t="s">
        <v>2972</v>
      </c>
      <c r="I39" s="282" t="s">
        <v>2962</v>
      </c>
      <c r="J39" s="282" t="s">
        <v>45</v>
      </c>
      <c r="K39" s="282" t="s">
        <v>45</v>
      </c>
      <c r="L39" s="282" t="s">
        <v>1856</v>
      </c>
      <c r="M39" s="283" t="s">
        <v>137</v>
      </c>
      <c r="N39" s="282" t="s">
        <v>3593</v>
      </c>
      <c r="O39" s="282" t="s">
        <v>50</v>
      </c>
      <c r="P39" s="282" t="s">
        <v>51</v>
      </c>
      <c r="Q39" s="284" t="s">
        <v>45</v>
      </c>
      <c r="R39" s="282" t="s">
        <v>45</v>
      </c>
      <c r="S39" s="285">
        <v>46245</v>
      </c>
      <c r="T39" s="285">
        <v>46237</v>
      </c>
      <c r="U39" s="284" t="s">
        <v>45</v>
      </c>
      <c r="V39" s="284" t="s">
        <v>45</v>
      </c>
      <c r="W39" s="284" t="s">
        <v>45</v>
      </c>
      <c r="X39" s="284" t="s">
        <v>45</v>
      </c>
      <c r="Y39" s="286">
        <v>69000</v>
      </c>
      <c r="Z39" s="286">
        <v>69000</v>
      </c>
      <c r="AA39" s="286">
        <v>16800</v>
      </c>
      <c r="AB39" s="286">
        <v>69000</v>
      </c>
      <c r="AC39" s="287" t="s">
        <v>772</v>
      </c>
      <c r="AD39" s="284" t="s">
        <v>60</v>
      </c>
      <c r="AE39" s="287" t="s">
        <v>45</v>
      </c>
      <c r="AF39" s="286">
        <v>69000</v>
      </c>
      <c r="AG39" s="286">
        <v>1200</v>
      </c>
      <c r="AH39" s="286">
        <v>82800000</v>
      </c>
      <c r="AI39" s="286">
        <v>20160000</v>
      </c>
      <c r="AJ39" s="286">
        <v>1200</v>
      </c>
      <c r="AK39" s="286">
        <v>82800000</v>
      </c>
      <c r="AL39" s="286">
        <v>20160000</v>
      </c>
      <c r="AM39" s="286"/>
      <c r="AN39" s="286"/>
      <c r="AO39" s="286">
        <v>0</v>
      </c>
      <c r="AP39" s="286"/>
      <c r="AQ39" s="286"/>
      <c r="AR39" s="286">
        <v>0</v>
      </c>
      <c r="AS39" s="286"/>
      <c r="AT39" s="286"/>
      <c r="AU39" s="286">
        <v>0</v>
      </c>
      <c r="AV39" s="286"/>
      <c r="AW39" s="286"/>
      <c r="AX39" s="286">
        <v>0</v>
      </c>
      <c r="AY39" s="286"/>
      <c r="AZ39" s="286"/>
      <c r="BA39" s="286"/>
      <c r="BB39" s="286"/>
      <c r="BC39" s="286"/>
      <c r="BD39" s="286"/>
      <c r="BE39" s="286"/>
      <c r="BF39" s="286">
        <v>0</v>
      </c>
      <c r="BG39" s="286"/>
      <c r="BH39" s="286"/>
      <c r="BI39" s="286"/>
      <c r="BJ39" s="286">
        <v>0</v>
      </c>
      <c r="BK39" s="286"/>
      <c r="BL39" s="286"/>
      <c r="BM39" s="286"/>
      <c r="BN39" s="286"/>
      <c r="BO39" s="286"/>
      <c r="BP39" s="287" t="s">
        <v>45</v>
      </c>
      <c r="BQ39" s="287" t="s">
        <v>45</v>
      </c>
    </row>
    <row r="40" spans="1:69" x14ac:dyDescent="0.3">
      <c r="A40" s="281">
        <v>37</v>
      </c>
      <c r="B40" s="288" t="s">
        <v>2952</v>
      </c>
      <c r="C40" s="288" t="s">
        <v>3018</v>
      </c>
      <c r="D40" s="288" t="s">
        <v>3003</v>
      </c>
      <c r="E40" s="288" t="s">
        <v>2959</v>
      </c>
      <c r="F40" s="288" t="s">
        <v>2970</v>
      </c>
      <c r="G40" s="288" t="s">
        <v>2971</v>
      </c>
      <c r="H40" s="288" t="s">
        <v>2972</v>
      </c>
      <c r="I40" s="288" t="s">
        <v>2962</v>
      </c>
      <c r="J40" s="288" t="s">
        <v>45</v>
      </c>
      <c r="K40" s="288" t="s">
        <v>45</v>
      </c>
      <c r="L40" s="288" t="s">
        <v>1861</v>
      </c>
      <c r="M40" s="289" t="s">
        <v>3159</v>
      </c>
      <c r="N40" s="288" t="s">
        <v>3160</v>
      </c>
      <c r="O40" s="288" t="s">
        <v>50</v>
      </c>
      <c r="P40" s="288" t="s">
        <v>139</v>
      </c>
      <c r="Q40" s="290" t="s">
        <v>45</v>
      </c>
      <c r="R40" s="288" t="s">
        <v>45</v>
      </c>
      <c r="S40" s="1">
        <v>46255</v>
      </c>
      <c r="T40" s="290" t="s">
        <v>45</v>
      </c>
      <c r="U40" s="290" t="s">
        <v>45</v>
      </c>
      <c r="V40" s="290" t="s">
        <v>45</v>
      </c>
      <c r="W40" s="290" t="s">
        <v>45</v>
      </c>
      <c r="X40" s="290" t="s">
        <v>45</v>
      </c>
      <c r="Y40" s="291"/>
      <c r="Z40" s="291"/>
      <c r="AA40" s="291"/>
      <c r="AB40" s="291"/>
      <c r="AC40" s="292" t="s">
        <v>45</v>
      </c>
      <c r="AD40" s="290" t="s">
        <v>60</v>
      </c>
      <c r="AE40" s="292" t="s">
        <v>45</v>
      </c>
      <c r="AF40" s="291"/>
      <c r="AG40" s="291">
        <v>2</v>
      </c>
      <c r="AH40" s="291"/>
      <c r="AI40" s="291"/>
      <c r="AJ40" s="291">
        <v>2</v>
      </c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1"/>
      <c r="BL40" s="291"/>
      <c r="BM40" s="291"/>
      <c r="BN40" s="291"/>
      <c r="BO40" s="291"/>
      <c r="BP40" s="292" t="s">
        <v>45</v>
      </c>
      <c r="BQ40" s="292" t="s">
        <v>45</v>
      </c>
    </row>
    <row r="41" spans="1:69" x14ac:dyDescent="0.3">
      <c r="A41" s="281">
        <v>38</v>
      </c>
      <c r="B41" s="282" t="s">
        <v>2952</v>
      </c>
      <c r="C41" s="282" t="s">
        <v>3018</v>
      </c>
      <c r="D41" s="282" t="s">
        <v>3003</v>
      </c>
      <c r="E41" s="282" t="s">
        <v>2959</v>
      </c>
      <c r="F41" s="282" t="s">
        <v>2970</v>
      </c>
      <c r="G41" s="282" t="s">
        <v>2971</v>
      </c>
      <c r="H41" s="282" t="s">
        <v>2972</v>
      </c>
      <c r="I41" s="282" t="s">
        <v>2962</v>
      </c>
      <c r="J41" s="282" t="s">
        <v>45</v>
      </c>
      <c r="K41" s="282" t="s">
        <v>45</v>
      </c>
      <c r="L41" s="282" t="s">
        <v>1857</v>
      </c>
      <c r="M41" s="283" t="s">
        <v>138</v>
      </c>
      <c r="N41" s="282" t="s">
        <v>3594</v>
      </c>
      <c r="O41" s="282" t="s">
        <v>50</v>
      </c>
      <c r="P41" s="282" t="s">
        <v>139</v>
      </c>
      <c r="Q41" s="284" t="s">
        <v>45</v>
      </c>
      <c r="R41" s="282" t="s">
        <v>45</v>
      </c>
      <c r="S41" s="285">
        <v>46216</v>
      </c>
      <c r="T41" s="285">
        <v>46251</v>
      </c>
      <c r="U41" s="284" t="s">
        <v>45</v>
      </c>
      <c r="V41" s="284" t="s">
        <v>45</v>
      </c>
      <c r="W41" s="284" t="s">
        <v>45</v>
      </c>
      <c r="X41" s="284" t="s">
        <v>45</v>
      </c>
      <c r="Y41" s="286">
        <v>92000</v>
      </c>
      <c r="Z41" s="286">
        <v>92000</v>
      </c>
      <c r="AA41" s="286">
        <v>22000</v>
      </c>
      <c r="AB41" s="286">
        <v>92000</v>
      </c>
      <c r="AC41" s="287" t="s">
        <v>1896</v>
      </c>
      <c r="AD41" s="284" t="s">
        <v>60</v>
      </c>
      <c r="AE41" s="287" t="s">
        <v>45</v>
      </c>
      <c r="AF41" s="286">
        <v>92000</v>
      </c>
      <c r="AG41" s="286">
        <v>2500</v>
      </c>
      <c r="AH41" s="286">
        <v>230000000</v>
      </c>
      <c r="AI41" s="286">
        <v>55000000</v>
      </c>
      <c r="AJ41" s="286">
        <v>2500</v>
      </c>
      <c r="AK41" s="286">
        <v>230000000</v>
      </c>
      <c r="AL41" s="286">
        <v>55000000</v>
      </c>
      <c r="AM41" s="286"/>
      <c r="AN41" s="286"/>
      <c r="AO41" s="286">
        <v>0</v>
      </c>
      <c r="AP41" s="286"/>
      <c r="AQ41" s="286"/>
      <c r="AR41" s="286">
        <v>0</v>
      </c>
      <c r="AS41" s="286"/>
      <c r="AT41" s="286"/>
      <c r="AU41" s="286">
        <v>0</v>
      </c>
      <c r="AV41" s="286"/>
      <c r="AW41" s="286"/>
      <c r="AX41" s="286">
        <v>0</v>
      </c>
      <c r="AY41" s="286"/>
      <c r="AZ41" s="286"/>
      <c r="BA41" s="286"/>
      <c r="BB41" s="286"/>
      <c r="BC41" s="286"/>
      <c r="BD41" s="286"/>
      <c r="BE41" s="286"/>
      <c r="BF41" s="286">
        <v>0</v>
      </c>
      <c r="BG41" s="286"/>
      <c r="BH41" s="286"/>
      <c r="BI41" s="286"/>
      <c r="BJ41" s="286">
        <v>0</v>
      </c>
      <c r="BK41" s="286"/>
      <c r="BL41" s="286"/>
      <c r="BM41" s="286"/>
      <c r="BN41" s="286"/>
      <c r="BO41" s="286"/>
      <c r="BP41" s="287" t="s">
        <v>45</v>
      </c>
      <c r="BQ41" s="287" t="s">
        <v>45</v>
      </c>
    </row>
    <row r="42" spans="1:69" x14ac:dyDescent="0.3">
      <c r="A42" s="281">
        <v>39</v>
      </c>
      <c r="B42" s="288" t="s">
        <v>2952</v>
      </c>
      <c r="C42" s="288" t="s">
        <v>3018</v>
      </c>
      <c r="D42" s="288" t="s">
        <v>3003</v>
      </c>
      <c r="E42" s="288" t="s">
        <v>2959</v>
      </c>
      <c r="F42" s="288" t="s">
        <v>2970</v>
      </c>
      <c r="G42" s="288" t="s">
        <v>2971</v>
      </c>
      <c r="H42" s="288" t="s">
        <v>2972</v>
      </c>
      <c r="I42" s="288" t="s">
        <v>2962</v>
      </c>
      <c r="J42" s="288" t="s">
        <v>45</v>
      </c>
      <c r="K42" s="288" t="s">
        <v>45</v>
      </c>
      <c r="L42" s="288" t="s">
        <v>1857</v>
      </c>
      <c r="M42" s="289" t="s">
        <v>140</v>
      </c>
      <c r="N42" s="288" t="s">
        <v>3595</v>
      </c>
      <c r="O42" s="288" t="s">
        <v>50</v>
      </c>
      <c r="P42" s="288" t="s">
        <v>51</v>
      </c>
      <c r="Q42" s="290" t="s">
        <v>45</v>
      </c>
      <c r="R42" s="288" t="s">
        <v>45</v>
      </c>
      <c r="S42" s="1">
        <v>46245</v>
      </c>
      <c r="T42" s="1">
        <v>46238</v>
      </c>
      <c r="U42" s="290" t="s">
        <v>45</v>
      </c>
      <c r="V42" s="290" t="s">
        <v>45</v>
      </c>
      <c r="W42" s="290" t="s">
        <v>45</v>
      </c>
      <c r="X42" s="290" t="s">
        <v>45</v>
      </c>
      <c r="Y42" s="291">
        <v>72000</v>
      </c>
      <c r="Z42" s="291">
        <v>72000</v>
      </c>
      <c r="AA42" s="291">
        <v>18500</v>
      </c>
      <c r="AB42" s="291">
        <v>72000</v>
      </c>
      <c r="AC42" s="292" t="s">
        <v>796</v>
      </c>
      <c r="AD42" s="290" t="s">
        <v>60</v>
      </c>
      <c r="AE42" s="292" t="s">
        <v>45</v>
      </c>
      <c r="AF42" s="291">
        <v>72000</v>
      </c>
      <c r="AG42" s="291">
        <v>2200</v>
      </c>
      <c r="AH42" s="291">
        <v>158400000</v>
      </c>
      <c r="AI42" s="291">
        <v>40700000</v>
      </c>
      <c r="AJ42" s="291">
        <v>2200</v>
      </c>
      <c r="AK42" s="291">
        <v>158400000</v>
      </c>
      <c r="AL42" s="291">
        <v>40700000</v>
      </c>
      <c r="AM42" s="291"/>
      <c r="AN42" s="291"/>
      <c r="AO42" s="291">
        <v>0</v>
      </c>
      <c r="AP42" s="291"/>
      <c r="AQ42" s="291"/>
      <c r="AR42" s="291">
        <v>0</v>
      </c>
      <c r="AS42" s="291"/>
      <c r="AT42" s="291"/>
      <c r="AU42" s="291">
        <v>0</v>
      </c>
      <c r="AV42" s="291"/>
      <c r="AW42" s="291"/>
      <c r="AX42" s="291">
        <v>0</v>
      </c>
      <c r="AY42" s="291"/>
      <c r="AZ42" s="291"/>
      <c r="BA42" s="291"/>
      <c r="BB42" s="291"/>
      <c r="BC42" s="291"/>
      <c r="BD42" s="291"/>
      <c r="BE42" s="291"/>
      <c r="BF42" s="291">
        <v>0</v>
      </c>
      <c r="BG42" s="291"/>
      <c r="BH42" s="291"/>
      <c r="BI42" s="291"/>
      <c r="BJ42" s="291">
        <v>0</v>
      </c>
      <c r="BK42" s="291"/>
      <c r="BL42" s="291"/>
      <c r="BM42" s="291"/>
      <c r="BN42" s="291"/>
      <c r="BO42" s="291"/>
      <c r="BP42" s="292" t="s">
        <v>45</v>
      </c>
      <c r="BQ42" s="292" t="s">
        <v>45</v>
      </c>
    </row>
    <row r="43" spans="1:69" x14ac:dyDescent="0.3">
      <c r="A43" s="281">
        <v>40</v>
      </c>
      <c r="B43" s="282" t="s">
        <v>2952</v>
      </c>
      <c r="C43" s="282" t="s">
        <v>3018</v>
      </c>
      <c r="D43" s="282" t="s">
        <v>3003</v>
      </c>
      <c r="E43" s="282" t="s">
        <v>2959</v>
      </c>
      <c r="F43" s="282" t="s">
        <v>2970</v>
      </c>
      <c r="G43" s="282" t="s">
        <v>2971</v>
      </c>
      <c r="H43" s="282" t="s">
        <v>2972</v>
      </c>
      <c r="I43" s="282" t="s">
        <v>2962</v>
      </c>
      <c r="J43" s="282" t="s">
        <v>45</v>
      </c>
      <c r="K43" s="282" t="s">
        <v>45</v>
      </c>
      <c r="L43" s="282" t="s">
        <v>1857</v>
      </c>
      <c r="M43" s="283" t="s">
        <v>141</v>
      </c>
      <c r="N43" s="282" t="s">
        <v>3596</v>
      </c>
      <c r="O43" s="282" t="s">
        <v>50</v>
      </c>
      <c r="P43" s="282" t="s">
        <v>142</v>
      </c>
      <c r="Q43" s="284" t="s">
        <v>45</v>
      </c>
      <c r="R43" s="282" t="s">
        <v>45</v>
      </c>
      <c r="S43" s="285">
        <v>46220</v>
      </c>
      <c r="T43" s="285">
        <v>46237</v>
      </c>
      <c r="U43" s="284" t="s">
        <v>45</v>
      </c>
      <c r="V43" s="284" t="s">
        <v>45</v>
      </c>
      <c r="W43" s="285">
        <v>46273</v>
      </c>
      <c r="X43" s="285">
        <v>46274</v>
      </c>
      <c r="Y43" s="286">
        <v>79000</v>
      </c>
      <c r="Z43" s="286">
        <v>79000</v>
      </c>
      <c r="AA43" s="286">
        <v>16500</v>
      </c>
      <c r="AB43" s="286">
        <v>79000</v>
      </c>
      <c r="AC43" s="287" t="s">
        <v>3099</v>
      </c>
      <c r="AD43" s="284" t="s">
        <v>60</v>
      </c>
      <c r="AE43" s="287" t="s">
        <v>45</v>
      </c>
      <c r="AF43" s="286">
        <v>79000</v>
      </c>
      <c r="AG43" s="286">
        <v>1360</v>
      </c>
      <c r="AH43" s="286">
        <v>107440000</v>
      </c>
      <c r="AI43" s="286">
        <v>22440000</v>
      </c>
      <c r="AJ43" s="286">
        <v>1360</v>
      </c>
      <c r="AK43" s="286">
        <v>107440000</v>
      </c>
      <c r="AL43" s="286">
        <v>22440000</v>
      </c>
      <c r="AM43" s="286"/>
      <c r="AN43" s="286"/>
      <c r="AO43" s="286">
        <v>0</v>
      </c>
      <c r="AP43" s="286">
        <v>1345</v>
      </c>
      <c r="AQ43" s="286">
        <v>106255000</v>
      </c>
      <c r="AR43" s="286">
        <v>22192500</v>
      </c>
      <c r="AS43" s="286">
        <v>1345</v>
      </c>
      <c r="AT43" s="286">
        <v>106255000</v>
      </c>
      <c r="AU43" s="286">
        <v>22192500</v>
      </c>
      <c r="AV43" s="286"/>
      <c r="AW43" s="286"/>
      <c r="AX43" s="286">
        <v>0</v>
      </c>
      <c r="AY43" s="286">
        <v>192</v>
      </c>
      <c r="AZ43" s="286">
        <v>15168000</v>
      </c>
      <c r="BA43" s="286"/>
      <c r="BB43" s="286"/>
      <c r="BC43" s="286">
        <v>17</v>
      </c>
      <c r="BD43" s="286">
        <v>1343000</v>
      </c>
      <c r="BE43" s="286">
        <v>884539</v>
      </c>
      <c r="BF43" s="286">
        <v>280500</v>
      </c>
      <c r="BG43" s="286">
        <v>17</v>
      </c>
      <c r="BH43" s="286">
        <v>1343000</v>
      </c>
      <c r="BI43" s="286">
        <v>884539</v>
      </c>
      <c r="BJ43" s="286">
        <v>280500</v>
      </c>
      <c r="BK43" s="286">
        <v>175</v>
      </c>
      <c r="BL43" s="286">
        <v>1153</v>
      </c>
      <c r="BM43" s="286">
        <v>1328</v>
      </c>
      <c r="BN43" s="286">
        <v>104912000</v>
      </c>
      <c r="BO43" s="286">
        <v>21912000</v>
      </c>
      <c r="BP43" s="287" t="s">
        <v>3264</v>
      </c>
      <c r="BQ43" s="287" t="s">
        <v>3129</v>
      </c>
    </row>
    <row r="44" spans="1:69" x14ac:dyDescent="0.3">
      <c r="A44" s="281">
        <v>41</v>
      </c>
      <c r="B44" s="288" t="s">
        <v>2952</v>
      </c>
      <c r="C44" s="288" t="s">
        <v>3018</v>
      </c>
      <c r="D44" s="288" t="s">
        <v>3003</v>
      </c>
      <c r="E44" s="288" t="s">
        <v>2959</v>
      </c>
      <c r="F44" s="288" t="s">
        <v>2970</v>
      </c>
      <c r="G44" s="288" t="s">
        <v>2971</v>
      </c>
      <c r="H44" s="288" t="s">
        <v>2972</v>
      </c>
      <c r="I44" s="288" t="s">
        <v>2962</v>
      </c>
      <c r="J44" s="288" t="s">
        <v>45</v>
      </c>
      <c r="K44" s="288" t="s">
        <v>45</v>
      </c>
      <c r="L44" s="288" t="s">
        <v>1857</v>
      </c>
      <c r="M44" s="289" t="s">
        <v>143</v>
      </c>
      <c r="N44" s="288" t="s">
        <v>144</v>
      </c>
      <c r="O44" s="288" t="s">
        <v>50</v>
      </c>
      <c r="P44" s="288" t="s">
        <v>51</v>
      </c>
      <c r="Q44" s="290" t="s">
        <v>45</v>
      </c>
      <c r="R44" s="288" t="s">
        <v>45</v>
      </c>
      <c r="S44" s="1">
        <v>46240</v>
      </c>
      <c r="T44" s="290" t="s">
        <v>45</v>
      </c>
      <c r="U44" s="290" t="s">
        <v>45</v>
      </c>
      <c r="V44" s="290" t="s">
        <v>45</v>
      </c>
      <c r="W44" s="290" t="s">
        <v>45</v>
      </c>
      <c r="X44" s="290" t="s">
        <v>45</v>
      </c>
      <c r="Y44" s="291"/>
      <c r="Z44" s="291"/>
      <c r="AA44" s="291"/>
      <c r="AB44" s="291"/>
      <c r="AC44" s="292" t="s">
        <v>45</v>
      </c>
      <c r="AD44" s="290" t="s">
        <v>60</v>
      </c>
      <c r="AE44" s="292" t="s">
        <v>45</v>
      </c>
      <c r="AF44" s="291"/>
      <c r="AG44" s="291">
        <v>2</v>
      </c>
      <c r="AH44" s="291"/>
      <c r="AI44" s="291"/>
      <c r="AJ44" s="291">
        <v>2</v>
      </c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2" t="s">
        <v>45</v>
      </c>
      <c r="BQ44" s="292" t="s">
        <v>45</v>
      </c>
    </row>
    <row r="45" spans="1:69" x14ac:dyDescent="0.3">
      <c r="A45" s="281">
        <v>42</v>
      </c>
      <c r="B45" s="282" t="s">
        <v>2952</v>
      </c>
      <c r="C45" s="282" t="s">
        <v>3018</v>
      </c>
      <c r="D45" s="282" t="s">
        <v>3003</v>
      </c>
      <c r="E45" s="282" t="s">
        <v>2959</v>
      </c>
      <c r="F45" s="282" t="s">
        <v>2970</v>
      </c>
      <c r="G45" s="282" t="s">
        <v>2971</v>
      </c>
      <c r="H45" s="282" t="s">
        <v>2972</v>
      </c>
      <c r="I45" s="282" t="s">
        <v>2962</v>
      </c>
      <c r="J45" s="282" t="s">
        <v>45</v>
      </c>
      <c r="K45" s="282" t="s">
        <v>45</v>
      </c>
      <c r="L45" s="282" t="s">
        <v>1857</v>
      </c>
      <c r="M45" s="283" t="s">
        <v>3334</v>
      </c>
      <c r="N45" s="282" t="s">
        <v>3335</v>
      </c>
      <c r="O45" s="282" t="s">
        <v>50</v>
      </c>
      <c r="P45" s="282" t="s">
        <v>51</v>
      </c>
      <c r="Q45" s="284" t="s">
        <v>45</v>
      </c>
      <c r="R45" s="282" t="s">
        <v>45</v>
      </c>
      <c r="S45" s="285">
        <v>46258</v>
      </c>
      <c r="T45" s="284" t="s">
        <v>45</v>
      </c>
      <c r="U45" s="284" t="s">
        <v>45</v>
      </c>
      <c r="V45" s="284" t="s">
        <v>45</v>
      </c>
      <c r="W45" s="284" t="s">
        <v>45</v>
      </c>
      <c r="X45" s="284" t="s">
        <v>45</v>
      </c>
      <c r="Y45" s="286"/>
      <c r="Z45" s="286"/>
      <c r="AA45" s="286"/>
      <c r="AB45" s="286"/>
      <c r="AC45" s="287" t="s">
        <v>45</v>
      </c>
      <c r="AD45" s="284" t="s">
        <v>60</v>
      </c>
      <c r="AE45" s="287" t="s">
        <v>45</v>
      </c>
      <c r="AF45" s="286"/>
      <c r="AG45" s="286">
        <v>2</v>
      </c>
      <c r="AH45" s="286"/>
      <c r="AI45" s="286"/>
      <c r="AJ45" s="286">
        <v>2</v>
      </c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7" t="s">
        <v>45</v>
      </c>
      <c r="BQ45" s="287" t="s">
        <v>45</v>
      </c>
    </row>
    <row r="46" spans="1:69" x14ac:dyDescent="0.3">
      <c r="A46" s="281">
        <v>43</v>
      </c>
      <c r="B46" s="288" t="s">
        <v>2952</v>
      </c>
      <c r="C46" s="288" t="s">
        <v>3018</v>
      </c>
      <c r="D46" s="288" t="s">
        <v>3003</v>
      </c>
      <c r="E46" s="288" t="s">
        <v>2959</v>
      </c>
      <c r="F46" s="288" t="s">
        <v>2970</v>
      </c>
      <c r="G46" s="288" t="s">
        <v>2974</v>
      </c>
      <c r="H46" s="288" t="s">
        <v>2976</v>
      </c>
      <c r="I46" s="288" t="s">
        <v>2962</v>
      </c>
      <c r="J46" s="288" t="s">
        <v>45</v>
      </c>
      <c r="K46" s="288" t="s">
        <v>45</v>
      </c>
      <c r="L46" s="288" t="s">
        <v>1857</v>
      </c>
      <c r="M46" s="289" t="s">
        <v>147</v>
      </c>
      <c r="N46" s="288" t="s">
        <v>3161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46168</v>
      </c>
      <c r="T46" s="1">
        <v>46223</v>
      </c>
      <c r="U46" s="290" t="s">
        <v>45</v>
      </c>
      <c r="V46" s="290" t="s">
        <v>45</v>
      </c>
      <c r="W46" s="1">
        <v>46261</v>
      </c>
      <c r="X46" s="1">
        <v>46261</v>
      </c>
      <c r="Y46" s="291">
        <v>75000</v>
      </c>
      <c r="Z46" s="291">
        <v>75000</v>
      </c>
      <c r="AA46" s="291">
        <v>17500</v>
      </c>
      <c r="AB46" s="291">
        <v>75000</v>
      </c>
      <c r="AC46" s="292" t="s">
        <v>942</v>
      </c>
      <c r="AD46" s="290" t="s">
        <v>60</v>
      </c>
      <c r="AE46" s="292" t="s">
        <v>45</v>
      </c>
      <c r="AF46" s="291">
        <v>75000</v>
      </c>
      <c r="AG46" s="291">
        <v>1500</v>
      </c>
      <c r="AH46" s="291">
        <v>112500000</v>
      </c>
      <c r="AI46" s="291">
        <v>26250000</v>
      </c>
      <c r="AJ46" s="291">
        <v>1500</v>
      </c>
      <c r="AK46" s="291">
        <v>112500000</v>
      </c>
      <c r="AL46" s="291">
        <v>26250000</v>
      </c>
      <c r="AM46" s="291"/>
      <c r="AN46" s="291"/>
      <c r="AO46" s="291">
        <v>0</v>
      </c>
      <c r="AP46" s="291">
        <v>1433</v>
      </c>
      <c r="AQ46" s="291">
        <v>107475000</v>
      </c>
      <c r="AR46" s="291">
        <v>25077500</v>
      </c>
      <c r="AS46" s="291">
        <v>1433</v>
      </c>
      <c r="AT46" s="291">
        <v>107475000</v>
      </c>
      <c r="AU46" s="291">
        <v>25077500</v>
      </c>
      <c r="AV46" s="291"/>
      <c r="AW46" s="291"/>
      <c r="AX46" s="291">
        <v>0</v>
      </c>
      <c r="AY46" s="291">
        <v>552</v>
      </c>
      <c r="AZ46" s="291">
        <v>41400000</v>
      </c>
      <c r="BA46" s="291">
        <v>-1</v>
      </c>
      <c r="BB46" s="291">
        <v>-75000</v>
      </c>
      <c r="BC46" s="291">
        <v>84</v>
      </c>
      <c r="BD46" s="291">
        <v>6300000</v>
      </c>
      <c r="BE46" s="291">
        <v>5327876</v>
      </c>
      <c r="BF46" s="291">
        <v>1470000</v>
      </c>
      <c r="BG46" s="291">
        <v>95</v>
      </c>
      <c r="BH46" s="291">
        <v>7125000</v>
      </c>
      <c r="BI46" s="291">
        <v>6036776</v>
      </c>
      <c r="BJ46" s="291">
        <v>1662500</v>
      </c>
      <c r="BK46" s="291">
        <v>457</v>
      </c>
      <c r="BL46" s="291">
        <v>881</v>
      </c>
      <c r="BM46" s="291">
        <v>1338</v>
      </c>
      <c r="BN46" s="291">
        <v>100350000</v>
      </c>
      <c r="BO46" s="291">
        <v>23415000</v>
      </c>
      <c r="BP46" s="292" t="s">
        <v>3352</v>
      </c>
      <c r="BQ46" s="292" t="s">
        <v>3394</v>
      </c>
    </row>
    <row r="47" spans="1:69" x14ac:dyDescent="0.3">
      <c r="A47" s="281">
        <v>44</v>
      </c>
      <c r="B47" s="282" t="s">
        <v>2952</v>
      </c>
      <c r="C47" s="282" t="s">
        <v>3018</v>
      </c>
      <c r="D47" s="282" t="s">
        <v>3003</v>
      </c>
      <c r="E47" s="282" t="s">
        <v>2959</v>
      </c>
      <c r="F47" s="282" t="s">
        <v>2970</v>
      </c>
      <c r="G47" s="282" t="s">
        <v>2974</v>
      </c>
      <c r="H47" s="282" t="s">
        <v>2976</v>
      </c>
      <c r="I47" s="282" t="s">
        <v>2962</v>
      </c>
      <c r="J47" s="282" t="s">
        <v>45</v>
      </c>
      <c r="K47" s="282" t="s">
        <v>45</v>
      </c>
      <c r="L47" s="282" t="s">
        <v>1857</v>
      </c>
      <c r="M47" s="283" t="s">
        <v>148</v>
      </c>
      <c r="N47" s="282" t="s">
        <v>3162</v>
      </c>
      <c r="O47" s="282" t="s">
        <v>50</v>
      </c>
      <c r="P47" s="282" t="s">
        <v>142</v>
      </c>
      <c r="Q47" s="284" t="s">
        <v>45</v>
      </c>
      <c r="R47" s="282" t="s">
        <v>45</v>
      </c>
      <c r="S47" s="285">
        <v>46174</v>
      </c>
      <c r="T47" s="285">
        <v>46199</v>
      </c>
      <c r="U47" s="284" t="s">
        <v>45</v>
      </c>
      <c r="V47" s="284" t="s">
        <v>45</v>
      </c>
      <c r="W47" s="285">
        <v>46245</v>
      </c>
      <c r="X47" s="285">
        <v>46247</v>
      </c>
      <c r="Y47" s="286">
        <v>79000</v>
      </c>
      <c r="Z47" s="286">
        <v>79000</v>
      </c>
      <c r="AA47" s="286">
        <v>20500</v>
      </c>
      <c r="AB47" s="286">
        <v>79000</v>
      </c>
      <c r="AC47" s="287" t="s">
        <v>201</v>
      </c>
      <c r="AD47" s="284" t="s">
        <v>53</v>
      </c>
      <c r="AE47" s="341">
        <v>20</v>
      </c>
      <c r="AF47" s="286">
        <v>63000</v>
      </c>
      <c r="AG47" s="286">
        <v>2000</v>
      </c>
      <c r="AH47" s="286">
        <v>158000000</v>
      </c>
      <c r="AI47" s="286">
        <v>41000000</v>
      </c>
      <c r="AJ47" s="286">
        <v>2000</v>
      </c>
      <c r="AK47" s="286">
        <v>158000000</v>
      </c>
      <c r="AL47" s="286">
        <v>41000000</v>
      </c>
      <c r="AM47" s="286"/>
      <c r="AN47" s="286"/>
      <c r="AO47" s="286">
        <v>0</v>
      </c>
      <c r="AP47" s="286">
        <v>1997</v>
      </c>
      <c r="AQ47" s="286">
        <v>157763000</v>
      </c>
      <c r="AR47" s="286">
        <v>40938500</v>
      </c>
      <c r="AS47" s="286">
        <v>1997</v>
      </c>
      <c r="AT47" s="286">
        <v>157763000</v>
      </c>
      <c r="AU47" s="286">
        <v>40938500</v>
      </c>
      <c r="AV47" s="286"/>
      <c r="AW47" s="286"/>
      <c r="AX47" s="286">
        <v>0</v>
      </c>
      <c r="AY47" s="286">
        <v>942</v>
      </c>
      <c r="AZ47" s="286">
        <v>74418000</v>
      </c>
      <c r="BA47" s="286"/>
      <c r="BB47" s="286"/>
      <c r="BC47" s="286">
        <v>43</v>
      </c>
      <c r="BD47" s="286">
        <v>3397000</v>
      </c>
      <c r="BE47" s="286">
        <v>2694628</v>
      </c>
      <c r="BF47" s="286">
        <v>881500</v>
      </c>
      <c r="BG47" s="286">
        <v>141</v>
      </c>
      <c r="BH47" s="286">
        <v>11139000</v>
      </c>
      <c r="BI47" s="286">
        <v>8763361</v>
      </c>
      <c r="BJ47" s="286">
        <v>2890500</v>
      </c>
      <c r="BK47" s="286">
        <v>801</v>
      </c>
      <c r="BL47" s="286">
        <v>1055</v>
      </c>
      <c r="BM47" s="286">
        <v>1856</v>
      </c>
      <c r="BN47" s="286">
        <v>146624000</v>
      </c>
      <c r="BO47" s="286">
        <v>38048000</v>
      </c>
      <c r="BP47" s="287" t="s">
        <v>4116</v>
      </c>
      <c r="BQ47" s="287" t="s">
        <v>3394</v>
      </c>
    </row>
    <row r="48" spans="1:69" x14ac:dyDescent="0.3">
      <c r="A48" s="281">
        <v>45</v>
      </c>
      <c r="B48" s="288" t="s">
        <v>2952</v>
      </c>
      <c r="C48" s="288" t="s">
        <v>3018</v>
      </c>
      <c r="D48" s="288" t="s">
        <v>3003</v>
      </c>
      <c r="E48" s="288" t="s">
        <v>2959</v>
      </c>
      <c r="F48" s="288" t="s">
        <v>2970</v>
      </c>
      <c r="G48" s="288" t="s">
        <v>2974</v>
      </c>
      <c r="H48" s="288" t="s">
        <v>2976</v>
      </c>
      <c r="I48" s="288" t="s">
        <v>2962</v>
      </c>
      <c r="J48" s="288" t="s">
        <v>45</v>
      </c>
      <c r="K48" s="288" t="s">
        <v>45</v>
      </c>
      <c r="L48" s="288" t="s">
        <v>1857</v>
      </c>
      <c r="M48" s="289" t="s">
        <v>151</v>
      </c>
      <c r="N48" s="288" t="s">
        <v>3163</v>
      </c>
      <c r="O48" s="288" t="s">
        <v>50</v>
      </c>
      <c r="P48" s="288" t="s">
        <v>142</v>
      </c>
      <c r="Q48" s="290" t="s">
        <v>45</v>
      </c>
      <c r="R48" s="288" t="s">
        <v>45</v>
      </c>
      <c r="S48" s="1">
        <v>46273</v>
      </c>
      <c r="T48" s="1">
        <v>46206</v>
      </c>
      <c r="U48" s="290" t="s">
        <v>45</v>
      </c>
      <c r="V48" s="290" t="s">
        <v>45</v>
      </c>
      <c r="W48" s="1">
        <v>46245</v>
      </c>
      <c r="X48" s="1">
        <v>46248</v>
      </c>
      <c r="Y48" s="291">
        <v>69000</v>
      </c>
      <c r="Z48" s="291">
        <v>69000</v>
      </c>
      <c r="AA48" s="291">
        <v>19000</v>
      </c>
      <c r="AB48" s="291">
        <v>69000</v>
      </c>
      <c r="AC48" s="292" t="s">
        <v>662</v>
      </c>
      <c r="AD48" s="290" t="s">
        <v>53</v>
      </c>
      <c r="AE48" s="342">
        <v>20</v>
      </c>
      <c r="AF48" s="291">
        <v>55000</v>
      </c>
      <c r="AG48" s="291">
        <v>2940</v>
      </c>
      <c r="AH48" s="291">
        <v>202860000</v>
      </c>
      <c r="AI48" s="291">
        <v>55860000</v>
      </c>
      <c r="AJ48" s="291">
        <v>2000</v>
      </c>
      <c r="AK48" s="291">
        <v>138000000</v>
      </c>
      <c r="AL48" s="291">
        <v>38000000</v>
      </c>
      <c r="AM48" s="291">
        <v>940</v>
      </c>
      <c r="AN48" s="291">
        <v>64860000</v>
      </c>
      <c r="AO48" s="291">
        <v>17860000</v>
      </c>
      <c r="AP48" s="291">
        <v>1977</v>
      </c>
      <c r="AQ48" s="291">
        <v>136413000</v>
      </c>
      <c r="AR48" s="291">
        <v>37563000</v>
      </c>
      <c r="AS48" s="291">
        <v>1977</v>
      </c>
      <c r="AT48" s="291">
        <v>136413000</v>
      </c>
      <c r="AU48" s="291">
        <v>37563000</v>
      </c>
      <c r="AV48" s="291"/>
      <c r="AW48" s="291"/>
      <c r="AX48" s="291">
        <v>0</v>
      </c>
      <c r="AY48" s="291">
        <v>1434</v>
      </c>
      <c r="AZ48" s="291">
        <v>98946000</v>
      </c>
      <c r="BA48" s="291"/>
      <c r="BB48" s="291"/>
      <c r="BC48" s="291">
        <v>305</v>
      </c>
      <c r="BD48" s="291">
        <v>21045000</v>
      </c>
      <c r="BE48" s="291">
        <v>17350121</v>
      </c>
      <c r="BF48" s="291">
        <v>5795000</v>
      </c>
      <c r="BG48" s="291">
        <v>683</v>
      </c>
      <c r="BH48" s="291">
        <v>47127000</v>
      </c>
      <c r="BI48" s="291">
        <v>37495141</v>
      </c>
      <c r="BJ48" s="291">
        <v>12977000</v>
      </c>
      <c r="BK48" s="291">
        <v>751</v>
      </c>
      <c r="BL48" s="291">
        <v>543</v>
      </c>
      <c r="BM48" s="291">
        <v>1294</v>
      </c>
      <c r="BN48" s="291">
        <v>89286000</v>
      </c>
      <c r="BO48" s="291">
        <v>24586000</v>
      </c>
      <c r="BP48" s="292" t="s">
        <v>3098</v>
      </c>
      <c r="BQ48" s="292" t="s">
        <v>4090</v>
      </c>
    </row>
    <row r="49" spans="1:69" x14ac:dyDescent="0.3">
      <c r="A49" s="281">
        <v>46</v>
      </c>
      <c r="B49" s="282" t="s">
        <v>2952</v>
      </c>
      <c r="C49" s="282" t="s">
        <v>3018</v>
      </c>
      <c r="D49" s="282" t="s">
        <v>3003</v>
      </c>
      <c r="E49" s="282" t="s">
        <v>2959</v>
      </c>
      <c r="F49" s="282" t="s">
        <v>2970</v>
      </c>
      <c r="G49" s="282" t="s">
        <v>2974</v>
      </c>
      <c r="H49" s="282" t="s">
        <v>2976</v>
      </c>
      <c r="I49" s="282" t="s">
        <v>2962</v>
      </c>
      <c r="J49" s="282" t="s">
        <v>45</v>
      </c>
      <c r="K49" s="282" t="s">
        <v>45</v>
      </c>
      <c r="L49" s="282" t="s">
        <v>1857</v>
      </c>
      <c r="M49" s="283" t="s">
        <v>154</v>
      </c>
      <c r="N49" s="282" t="s">
        <v>3598</v>
      </c>
      <c r="O49" s="282" t="s">
        <v>50</v>
      </c>
      <c r="P49" s="282" t="s">
        <v>51</v>
      </c>
      <c r="Q49" s="284" t="s">
        <v>45</v>
      </c>
      <c r="R49" s="282" t="s">
        <v>45</v>
      </c>
      <c r="S49" s="285">
        <v>46175</v>
      </c>
      <c r="T49" s="285">
        <v>46210</v>
      </c>
      <c r="U49" s="284" t="s">
        <v>45</v>
      </c>
      <c r="V49" s="284" t="s">
        <v>45</v>
      </c>
      <c r="W49" s="285">
        <v>46248</v>
      </c>
      <c r="X49" s="285">
        <v>46253</v>
      </c>
      <c r="Y49" s="286">
        <v>65000</v>
      </c>
      <c r="Z49" s="286">
        <v>72000</v>
      </c>
      <c r="AA49" s="286">
        <v>16800</v>
      </c>
      <c r="AB49" s="286">
        <v>72000</v>
      </c>
      <c r="AC49" s="287" t="s">
        <v>566</v>
      </c>
      <c r="AD49" s="284" t="s">
        <v>53</v>
      </c>
      <c r="AE49" s="341">
        <v>11</v>
      </c>
      <c r="AF49" s="286">
        <v>58000</v>
      </c>
      <c r="AG49" s="286">
        <v>1800</v>
      </c>
      <c r="AH49" s="286">
        <v>129600000</v>
      </c>
      <c r="AI49" s="286">
        <v>30240000</v>
      </c>
      <c r="AJ49" s="286">
        <v>1800</v>
      </c>
      <c r="AK49" s="286">
        <v>129600000</v>
      </c>
      <c r="AL49" s="286">
        <v>30240000</v>
      </c>
      <c r="AM49" s="286"/>
      <c r="AN49" s="286"/>
      <c r="AO49" s="286">
        <v>0</v>
      </c>
      <c r="AP49" s="286">
        <v>1801</v>
      </c>
      <c r="AQ49" s="286">
        <v>129672000</v>
      </c>
      <c r="AR49" s="286">
        <v>30256800</v>
      </c>
      <c r="AS49" s="286">
        <v>1801</v>
      </c>
      <c r="AT49" s="286">
        <v>129672000</v>
      </c>
      <c r="AU49" s="286">
        <v>30256800</v>
      </c>
      <c r="AV49" s="286"/>
      <c r="AW49" s="286"/>
      <c r="AX49" s="286">
        <v>0</v>
      </c>
      <c r="AY49" s="286">
        <v>795</v>
      </c>
      <c r="AZ49" s="286">
        <v>57240000</v>
      </c>
      <c r="BA49" s="286"/>
      <c r="BB49" s="286"/>
      <c r="BC49" s="286">
        <v>110</v>
      </c>
      <c r="BD49" s="286">
        <v>7920000</v>
      </c>
      <c r="BE49" s="286">
        <v>6086779</v>
      </c>
      <c r="BF49" s="286">
        <v>1848000</v>
      </c>
      <c r="BG49" s="286">
        <v>237</v>
      </c>
      <c r="BH49" s="286">
        <v>17064000</v>
      </c>
      <c r="BI49" s="286">
        <v>12928059</v>
      </c>
      <c r="BJ49" s="286">
        <v>3981600</v>
      </c>
      <c r="BK49" s="286">
        <v>558</v>
      </c>
      <c r="BL49" s="286">
        <v>1006</v>
      </c>
      <c r="BM49" s="286">
        <v>1564</v>
      </c>
      <c r="BN49" s="286">
        <v>112608000</v>
      </c>
      <c r="BO49" s="286">
        <v>26275200</v>
      </c>
      <c r="BP49" s="287" t="s">
        <v>4164</v>
      </c>
      <c r="BQ49" s="287" t="s">
        <v>3333</v>
      </c>
    </row>
    <row r="50" spans="1:69" x14ac:dyDescent="0.3">
      <c r="A50" s="281">
        <v>47</v>
      </c>
      <c r="B50" s="288" t="s">
        <v>2952</v>
      </c>
      <c r="C50" s="288" t="s">
        <v>3018</v>
      </c>
      <c r="D50" s="288" t="s">
        <v>3003</v>
      </c>
      <c r="E50" s="288" t="s">
        <v>2959</v>
      </c>
      <c r="F50" s="288" t="s">
        <v>2970</v>
      </c>
      <c r="G50" s="288" t="s">
        <v>2974</v>
      </c>
      <c r="H50" s="288" t="s">
        <v>2976</v>
      </c>
      <c r="I50" s="288" t="s">
        <v>2962</v>
      </c>
      <c r="J50" s="288" t="s">
        <v>45</v>
      </c>
      <c r="K50" s="288" t="s">
        <v>45</v>
      </c>
      <c r="L50" s="288" t="s">
        <v>1857</v>
      </c>
      <c r="M50" s="289" t="s">
        <v>155</v>
      </c>
      <c r="N50" s="288" t="s">
        <v>3165</v>
      </c>
      <c r="O50" s="288" t="s">
        <v>50</v>
      </c>
      <c r="P50" s="288" t="s">
        <v>139</v>
      </c>
      <c r="Q50" s="290" t="s">
        <v>45</v>
      </c>
      <c r="R50" s="288" t="s">
        <v>45</v>
      </c>
      <c r="S50" s="1">
        <v>46190</v>
      </c>
      <c r="T50" s="1">
        <v>46210</v>
      </c>
      <c r="U50" s="290" t="s">
        <v>45</v>
      </c>
      <c r="V50" s="290" t="s">
        <v>45</v>
      </c>
      <c r="W50" s="1">
        <v>46248</v>
      </c>
      <c r="X50" s="1">
        <v>46252</v>
      </c>
      <c r="Y50" s="291">
        <v>62000</v>
      </c>
      <c r="Z50" s="291">
        <v>62000</v>
      </c>
      <c r="AA50" s="291">
        <v>15000</v>
      </c>
      <c r="AB50" s="291">
        <v>62000</v>
      </c>
      <c r="AC50" s="292" t="s">
        <v>751</v>
      </c>
      <c r="AD50" s="290" t="s">
        <v>53</v>
      </c>
      <c r="AE50" s="342">
        <v>19</v>
      </c>
      <c r="AF50" s="291">
        <v>50000</v>
      </c>
      <c r="AG50" s="291">
        <v>3500</v>
      </c>
      <c r="AH50" s="291">
        <v>217000000</v>
      </c>
      <c r="AI50" s="291">
        <v>52500000</v>
      </c>
      <c r="AJ50" s="291">
        <v>3500</v>
      </c>
      <c r="AK50" s="291">
        <v>217000000</v>
      </c>
      <c r="AL50" s="291">
        <v>52500000</v>
      </c>
      <c r="AM50" s="291"/>
      <c r="AN50" s="291"/>
      <c r="AO50" s="291">
        <v>0</v>
      </c>
      <c r="AP50" s="291">
        <v>3511</v>
      </c>
      <c r="AQ50" s="291">
        <v>217682000</v>
      </c>
      <c r="AR50" s="291">
        <v>52665000</v>
      </c>
      <c r="AS50" s="291">
        <v>3511</v>
      </c>
      <c r="AT50" s="291">
        <v>217682000</v>
      </c>
      <c r="AU50" s="291">
        <v>52665000</v>
      </c>
      <c r="AV50" s="291"/>
      <c r="AW50" s="291"/>
      <c r="AX50" s="291">
        <v>0</v>
      </c>
      <c r="AY50" s="291">
        <v>1686</v>
      </c>
      <c r="AZ50" s="291">
        <v>104532000</v>
      </c>
      <c r="BA50" s="291"/>
      <c r="BB50" s="291"/>
      <c r="BC50" s="291">
        <v>188</v>
      </c>
      <c r="BD50" s="291">
        <v>11656000</v>
      </c>
      <c r="BE50" s="291">
        <v>9395023</v>
      </c>
      <c r="BF50" s="291">
        <v>2820000</v>
      </c>
      <c r="BG50" s="291">
        <v>432</v>
      </c>
      <c r="BH50" s="291">
        <v>26784000</v>
      </c>
      <c r="BI50" s="291">
        <v>21898201</v>
      </c>
      <c r="BJ50" s="291">
        <v>6480000</v>
      </c>
      <c r="BK50" s="291">
        <v>1254</v>
      </c>
      <c r="BL50" s="291">
        <v>1825</v>
      </c>
      <c r="BM50" s="291">
        <v>3079</v>
      </c>
      <c r="BN50" s="291">
        <v>190898000</v>
      </c>
      <c r="BO50" s="291">
        <v>46185000</v>
      </c>
      <c r="BP50" s="292" t="s">
        <v>4206</v>
      </c>
      <c r="BQ50" s="292" t="s">
        <v>3607</v>
      </c>
    </row>
    <row r="51" spans="1:69" x14ac:dyDescent="0.3">
      <c r="A51" s="281">
        <v>48</v>
      </c>
      <c r="B51" s="282" t="s">
        <v>2952</v>
      </c>
      <c r="C51" s="282" t="s">
        <v>3018</v>
      </c>
      <c r="D51" s="282" t="s">
        <v>3003</v>
      </c>
      <c r="E51" s="282" t="s">
        <v>2959</v>
      </c>
      <c r="F51" s="282" t="s">
        <v>2970</v>
      </c>
      <c r="G51" s="282" t="s">
        <v>2974</v>
      </c>
      <c r="H51" s="282" t="s">
        <v>2976</v>
      </c>
      <c r="I51" s="282" t="s">
        <v>2962</v>
      </c>
      <c r="J51" s="282" t="s">
        <v>45</v>
      </c>
      <c r="K51" s="282" t="s">
        <v>45</v>
      </c>
      <c r="L51" s="282" t="s">
        <v>1857</v>
      </c>
      <c r="M51" s="283" t="s">
        <v>156</v>
      </c>
      <c r="N51" s="282" t="s">
        <v>3166</v>
      </c>
      <c r="O51" s="282" t="s">
        <v>50</v>
      </c>
      <c r="P51" s="282" t="s">
        <v>139</v>
      </c>
      <c r="Q51" s="284" t="s">
        <v>45</v>
      </c>
      <c r="R51" s="282" t="s">
        <v>45</v>
      </c>
      <c r="S51" s="285">
        <v>46190</v>
      </c>
      <c r="T51" s="285">
        <v>46209</v>
      </c>
      <c r="U51" s="284" t="s">
        <v>45</v>
      </c>
      <c r="V51" s="284" t="s">
        <v>45</v>
      </c>
      <c r="W51" s="285">
        <v>46261</v>
      </c>
      <c r="X51" s="285">
        <v>46266</v>
      </c>
      <c r="Y51" s="286">
        <v>79000</v>
      </c>
      <c r="Z51" s="286">
        <v>79000</v>
      </c>
      <c r="AA51" s="286">
        <v>19800</v>
      </c>
      <c r="AB51" s="286">
        <v>79000</v>
      </c>
      <c r="AC51" s="287" t="s">
        <v>3167</v>
      </c>
      <c r="AD51" s="284" t="s">
        <v>53</v>
      </c>
      <c r="AE51" s="341">
        <v>20</v>
      </c>
      <c r="AF51" s="286">
        <v>63000</v>
      </c>
      <c r="AG51" s="286">
        <v>2500</v>
      </c>
      <c r="AH51" s="286">
        <v>197500000</v>
      </c>
      <c r="AI51" s="286">
        <v>49500000</v>
      </c>
      <c r="AJ51" s="286">
        <v>2500</v>
      </c>
      <c r="AK51" s="286">
        <v>197500000</v>
      </c>
      <c r="AL51" s="286">
        <v>49500000</v>
      </c>
      <c r="AM51" s="286"/>
      <c r="AN51" s="286"/>
      <c r="AO51" s="286">
        <v>0</v>
      </c>
      <c r="AP51" s="286">
        <v>2528</v>
      </c>
      <c r="AQ51" s="286">
        <v>199712000</v>
      </c>
      <c r="AR51" s="286">
        <v>50054400</v>
      </c>
      <c r="AS51" s="286">
        <v>2528</v>
      </c>
      <c r="AT51" s="286">
        <v>199712000</v>
      </c>
      <c r="AU51" s="286">
        <v>50054400</v>
      </c>
      <c r="AV51" s="286"/>
      <c r="AW51" s="286"/>
      <c r="AX51" s="286">
        <v>0</v>
      </c>
      <c r="AY51" s="286">
        <v>416</v>
      </c>
      <c r="AZ51" s="286">
        <v>32864000</v>
      </c>
      <c r="BA51" s="286"/>
      <c r="BB51" s="286"/>
      <c r="BC51" s="286">
        <v>20</v>
      </c>
      <c r="BD51" s="286">
        <v>1580000</v>
      </c>
      <c r="BE51" s="286">
        <v>1197200</v>
      </c>
      <c r="BF51" s="286">
        <v>396000</v>
      </c>
      <c r="BG51" s="286">
        <v>20</v>
      </c>
      <c r="BH51" s="286">
        <v>1580000</v>
      </c>
      <c r="BI51" s="286">
        <v>1197200</v>
      </c>
      <c r="BJ51" s="286">
        <v>396000</v>
      </c>
      <c r="BK51" s="286">
        <v>396</v>
      </c>
      <c r="BL51" s="286">
        <v>2112</v>
      </c>
      <c r="BM51" s="286">
        <v>2508</v>
      </c>
      <c r="BN51" s="286">
        <v>198132000</v>
      </c>
      <c r="BO51" s="286">
        <v>49658400</v>
      </c>
      <c r="BP51" s="287" t="s">
        <v>3129</v>
      </c>
      <c r="BQ51" s="287" t="s">
        <v>3085</v>
      </c>
    </row>
    <row r="52" spans="1:69" x14ac:dyDescent="0.3">
      <c r="A52" s="281">
        <v>49</v>
      </c>
      <c r="B52" s="288" t="s">
        <v>2952</v>
      </c>
      <c r="C52" s="288" t="s">
        <v>3018</v>
      </c>
      <c r="D52" s="288" t="s">
        <v>3003</v>
      </c>
      <c r="E52" s="288" t="s">
        <v>2959</v>
      </c>
      <c r="F52" s="288" t="s">
        <v>2970</v>
      </c>
      <c r="G52" s="288" t="s">
        <v>2974</v>
      </c>
      <c r="H52" s="288" t="s">
        <v>2976</v>
      </c>
      <c r="I52" s="288" t="s">
        <v>2962</v>
      </c>
      <c r="J52" s="288" t="s">
        <v>45</v>
      </c>
      <c r="K52" s="288" t="s">
        <v>45</v>
      </c>
      <c r="L52" s="288" t="s">
        <v>1857</v>
      </c>
      <c r="M52" s="289" t="s">
        <v>157</v>
      </c>
      <c r="N52" s="288" t="s">
        <v>3601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46245</v>
      </c>
      <c r="T52" s="1">
        <v>46244</v>
      </c>
      <c r="U52" s="290" t="s">
        <v>45</v>
      </c>
      <c r="V52" s="290" t="s">
        <v>45</v>
      </c>
      <c r="W52" s="290" t="s">
        <v>45</v>
      </c>
      <c r="X52" s="290" t="s">
        <v>45</v>
      </c>
      <c r="Y52" s="291">
        <v>86000</v>
      </c>
      <c r="Z52" s="291">
        <v>86000</v>
      </c>
      <c r="AA52" s="291">
        <v>22000</v>
      </c>
      <c r="AB52" s="291">
        <v>86000</v>
      </c>
      <c r="AC52" s="292" t="s">
        <v>546</v>
      </c>
      <c r="AD52" s="290" t="s">
        <v>60</v>
      </c>
      <c r="AE52" s="292" t="s">
        <v>45</v>
      </c>
      <c r="AF52" s="291">
        <v>86000</v>
      </c>
      <c r="AG52" s="291">
        <v>1000</v>
      </c>
      <c r="AH52" s="291">
        <v>86000000</v>
      </c>
      <c r="AI52" s="291">
        <v>22000000</v>
      </c>
      <c r="AJ52" s="291">
        <v>1000</v>
      </c>
      <c r="AK52" s="291">
        <v>86000000</v>
      </c>
      <c r="AL52" s="291">
        <v>22000000</v>
      </c>
      <c r="AM52" s="291"/>
      <c r="AN52" s="291"/>
      <c r="AO52" s="291">
        <v>0</v>
      </c>
      <c r="AP52" s="291"/>
      <c r="AQ52" s="291"/>
      <c r="AR52" s="291">
        <v>0</v>
      </c>
      <c r="AS52" s="291"/>
      <c r="AT52" s="291"/>
      <c r="AU52" s="291">
        <v>0</v>
      </c>
      <c r="AV52" s="291"/>
      <c r="AW52" s="291"/>
      <c r="AX52" s="291">
        <v>0</v>
      </c>
      <c r="AY52" s="291"/>
      <c r="AZ52" s="291"/>
      <c r="BA52" s="291"/>
      <c r="BB52" s="291"/>
      <c r="BC52" s="291"/>
      <c r="BD52" s="291"/>
      <c r="BE52" s="291"/>
      <c r="BF52" s="291">
        <v>0</v>
      </c>
      <c r="BG52" s="291"/>
      <c r="BH52" s="291"/>
      <c r="BI52" s="291"/>
      <c r="BJ52" s="291">
        <v>0</v>
      </c>
      <c r="BK52" s="291"/>
      <c r="BL52" s="291"/>
      <c r="BM52" s="291"/>
      <c r="BN52" s="291"/>
      <c r="BO52" s="291"/>
      <c r="BP52" s="292" t="s">
        <v>45</v>
      </c>
      <c r="BQ52" s="292" t="s">
        <v>45</v>
      </c>
    </row>
    <row r="53" spans="1:69" x14ac:dyDescent="0.3">
      <c r="A53" s="281">
        <v>50</v>
      </c>
      <c r="B53" s="282" t="s">
        <v>2952</v>
      </c>
      <c r="C53" s="282" t="s">
        <v>3018</v>
      </c>
      <c r="D53" s="282" t="s">
        <v>3003</v>
      </c>
      <c r="E53" s="282" t="s">
        <v>2959</v>
      </c>
      <c r="F53" s="282" t="s">
        <v>2970</v>
      </c>
      <c r="G53" s="282" t="s">
        <v>2974</v>
      </c>
      <c r="H53" s="282" t="s">
        <v>2976</v>
      </c>
      <c r="I53" s="282" t="s">
        <v>2962</v>
      </c>
      <c r="J53" s="282" t="s">
        <v>45</v>
      </c>
      <c r="K53" s="282" t="s">
        <v>45</v>
      </c>
      <c r="L53" s="282" t="s">
        <v>1857</v>
      </c>
      <c r="M53" s="283" t="s">
        <v>158</v>
      </c>
      <c r="N53" s="282" t="s">
        <v>3602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46245</v>
      </c>
      <c r="T53" s="285">
        <v>46237</v>
      </c>
      <c r="U53" s="284" t="s">
        <v>45</v>
      </c>
      <c r="V53" s="284" t="s">
        <v>45</v>
      </c>
      <c r="W53" s="284" t="s">
        <v>45</v>
      </c>
      <c r="X53" s="284" t="s">
        <v>45</v>
      </c>
      <c r="Y53" s="286">
        <v>79000</v>
      </c>
      <c r="Z53" s="286">
        <v>79000</v>
      </c>
      <c r="AA53" s="286">
        <v>20500</v>
      </c>
      <c r="AB53" s="286">
        <v>79000</v>
      </c>
      <c r="AC53" s="287" t="s">
        <v>201</v>
      </c>
      <c r="AD53" s="284" t="s">
        <v>60</v>
      </c>
      <c r="AE53" s="287" t="s">
        <v>45</v>
      </c>
      <c r="AF53" s="286">
        <v>79000</v>
      </c>
      <c r="AG53" s="286">
        <v>2000</v>
      </c>
      <c r="AH53" s="286">
        <v>158000000</v>
      </c>
      <c r="AI53" s="286">
        <v>41000000</v>
      </c>
      <c r="AJ53" s="286">
        <v>2000</v>
      </c>
      <c r="AK53" s="286">
        <v>158000000</v>
      </c>
      <c r="AL53" s="286">
        <v>41000000</v>
      </c>
      <c r="AM53" s="286"/>
      <c r="AN53" s="286"/>
      <c r="AO53" s="286">
        <v>0</v>
      </c>
      <c r="AP53" s="286"/>
      <c r="AQ53" s="286"/>
      <c r="AR53" s="286">
        <v>0</v>
      </c>
      <c r="AS53" s="286"/>
      <c r="AT53" s="286"/>
      <c r="AU53" s="286">
        <v>0</v>
      </c>
      <c r="AV53" s="286"/>
      <c r="AW53" s="286"/>
      <c r="AX53" s="286">
        <v>0</v>
      </c>
      <c r="AY53" s="286"/>
      <c r="AZ53" s="286"/>
      <c r="BA53" s="286"/>
      <c r="BB53" s="286"/>
      <c r="BC53" s="286"/>
      <c r="BD53" s="286"/>
      <c r="BE53" s="286"/>
      <c r="BF53" s="286">
        <v>0</v>
      </c>
      <c r="BG53" s="286"/>
      <c r="BH53" s="286"/>
      <c r="BI53" s="286"/>
      <c r="BJ53" s="286">
        <v>0</v>
      </c>
      <c r="BK53" s="286"/>
      <c r="BL53" s="286"/>
      <c r="BM53" s="286"/>
      <c r="BN53" s="286"/>
      <c r="BO53" s="286"/>
      <c r="BP53" s="287" t="s">
        <v>45</v>
      </c>
      <c r="BQ53" s="287" t="s">
        <v>45</v>
      </c>
    </row>
    <row r="54" spans="1:69" x14ac:dyDescent="0.3">
      <c r="A54" s="281">
        <v>51</v>
      </c>
      <c r="B54" s="288" t="s">
        <v>2952</v>
      </c>
      <c r="C54" s="288" t="s">
        <v>3018</v>
      </c>
      <c r="D54" s="288" t="s">
        <v>3003</v>
      </c>
      <c r="E54" s="288" t="s">
        <v>2959</v>
      </c>
      <c r="F54" s="288" t="s">
        <v>2970</v>
      </c>
      <c r="G54" s="288" t="s">
        <v>2974</v>
      </c>
      <c r="H54" s="288" t="s">
        <v>2976</v>
      </c>
      <c r="I54" s="288" t="s">
        <v>2962</v>
      </c>
      <c r="J54" s="288" t="s">
        <v>45</v>
      </c>
      <c r="K54" s="288" t="s">
        <v>45</v>
      </c>
      <c r="L54" s="288" t="s">
        <v>1855</v>
      </c>
      <c r="M54" s="289" t="s">
        <v>159</v>
      </c>
      <c r="N54" s="288" t="s">
        <v>3338</v>
      </c>
      <c r="O54" s="288" t="s">
        <v>50</v>
      </c>
      <c r="P54" s="288" t="s">
        <v>45</v>
      </c>
      <c r="Q54" s="290" t="s">
        <v>45</v>
      </c>
      <c r="R54" s="288" t="s">
        <v>45</v>
      </c>
      <c r="S54" s="1">
        <v>46245</v>
      </c>
      <c r="T54" s="1">
        <v>46216</v>
      </c>
      <c r="U54" s="290" t="s">
        <v>45</v>
      </c>
      <c r="V54" s="290" t="s">
        <v>45</v>
      </c>
      <c r="W54" s="290" t="s">
        <v>45</v>
      </c>
      <c r="X54" s="290" t="s">
        <v>45</v>
      </c>
      <c r="Y54" s="291">
        <v>72000</v>
      </c>
      <c r="Z54" s="291">
        <v>72000</v>
      </c>
      <c r="AA54" s="291">
        <v>19500</v>
      </c>
      <c r="AB54" s="291">
        <v>72000</v>
      </c>
      <c r="AC54" s="292" t="s">
        <v>211</v>
      </c>
      <c r="AD54" s="290" t="s">
        <v>60</v>
      </c>
      <c r="AE54" s="292" t="s">
        <v>45</v>
      </c>
      <c r="AF54" s="291">
        <v>72000</v>
      </c>
      <c r="AG54" s="291">
        <v>1300</v>
      </c>
      <c r="AH54" s="291">
        <v>93600000</v>
      </c>
      <c r="AI54" s="291">
        <v>25350000</v>
      </c>
      <c r="AJ54" s="291">
        <v>1300</v>
      </c>
      <c r="AK54" s="291">
        <v>93600000</v>
      </c>
      <c r="AL54" s="291">
        <v>25350000</v>
      </c>
      <c r="AM54" s="291"/>
      <c r="AN54" s="291"/>
      <c r="AO54" s="291">
        <v>0</v>
      </c>
      <c r="AP54" s="291"/>
      <c r="AQ54" s="291"/>
      <c r="AR54" s="291">
        <v>0</v>
      </c>
      <c r="AS54" s="291"/>
      <c r="AT54" s="291"/>
      <c r="AU54" s="291">
        <v>0</v>
      </c>
      <c r="AV54" s="291"/>
      <c r="AW54" s="291"/>
      <c r="AX54" s="291">
        <v>0</v>
      </c>
      <c r="AY54" s="291"/>
      <c r="AZ54" s="291"/>
      <c r="BA54" s="291"/>
      <c r="BB54" s="291"/>
      <c r="BC54" s="291"/>
      <c r="BD54" s="291"/>
      <c r="BE54" s="291"/>
      <c r="BF54" s="291">
        <v>0</v>
      </c>
      <c r="BG54" s="291"/>
      <c r="BH54" s="291"/>
      <c r="BI54" s="291"/>
      <c r="BJ54" s="291">
        <v>0</v>
      </c>
      <c r="BK54" s="291"/>
      <c r="BL54" s="291"/>
      <c r="BM54" s="291"/>
      <c r="BN54" s="291"/>
      <c r="BO54" s="291"/>
      <c r="BP54" s="292" t="s">
        <v>45</v>
      </c>
      <c r="BQ54" s="292" t="s">
        <v>45</v>
      </c>
    </row>
    <row r="55" spans="1:69" x14ac:dyDescent="0.3">
      <c r="A55" s="281">
        <v>52</v>
      </c>
      <c r="B55" s="282" t="s">
        <v>2952</v>
      </c>
      <c r="C55" s="282" t="s">
        <v>3018</v>
      </c>
      <c r="D55" s="282" t="s">
        <v>3003</v>
      </c>
      <c r="E55" s="282" t="s">
        <v>2959</v>
      </c>
      <c r="F55" s="282" t="s">
        <v>2970</v>
      </c>
      <c r="G55" s="282" t="s">
        <v>2974</v>
      </c>
      <c r="H55" s="282" t="s">
        <v>2976</v>
      </c>
      <c r="I55" s="282" t="s">
        <v>2962</v>
      </c>
      <c r="J55" s="282" t="s">
        <v>45</v>
      </c>
      <c r="K55" s="282" t="s">
        <v>45</v>
      </c>
      <c r="L55" s="282" t="s">
        <v>1857</v>
      </c>
      <c r="M55" s="283" t="s">
        <v>160</v>
      </c>
      <c r="N55" s="282" t="s">
        <v>3603</v>
      </c>
      <c r="O55" s="282" t="s">
        <v>50</v>
      </c>
      <c r="P55" s="282" t="s">
        <v>139</v>
      </c>
      <c r="Q55" s="284" t="s">
        <v>45</v>
      </c>
      <c r="R55" s="282" t="s">
        <v>45</v>
      </c>
      <c r="S55" s="285">
        <v>46245</v>
      </c>
      <c r="T55" s="285">
        <v>46237</v>
      </c>
      <c r="U55" s="284" t="s">
        <v>45</v>
      </c>
      <c r="V55" s="284" t="s">
        <v>45</v>
      </c>
      <c r="W55" s="284" t="s">
        <v>45</v>
      </c>
      <c r="X55" s="284" t="s">
        <v>45</v>
      </c>
      <c r="Y55" s="286">
        <v>65000</v>
      </c>
      <c r="Z55" s="286">
        <v>72000</v>
      </c>
      <c r="AA55" s="286">
        <v>15800</v>
      </c>
      <c r="AB55" s="286">
        <v>72000</v>
      </c>
      <c r="AC55" s="287" t="s">
        <v>601</v>
      </c>
      <c r="AD55" s="284" t="s">
        <v>60</v>
      </c>
      <c r="AE55" s="287" t="s">
        <v>45</v>
      </c>
      <c r="AF55" s="286">
        <v>65000</v>
      </c>
      <c r="AG55" s="286">
        <v>1600</v>
      </c>
      <c r="AH55" s="286">
        <v>115200000</v>
      </c>
      <c r="AI55" s="286">
        <v>25280000</v>
      </c>
      <c r="AJ55" s="286">
        <v>1600</v>
      </c>
      <c r="AK55" s="286">
        <v>115200000</v>
      </c>
      <c r="AL55" s="286">
        <v>25280000</v>
      </c>
      <c r="AM55" s="286"/>
      <c r="AN55" s="286"/>
      <c r="AO55" s="286">
        <v>0</v>
      </c>
      <c r="AP55" s="286"/>
      <c r="AQ55" s="286"/>
      <c r="AR55" s="286">
        <v>0</v>
      </c>
      <c r="AS55" s="286"/>
      <c r="AT55" s="286"/>
      <c r="AU55" s="286">
        <v>0</v>
      </c>
      <c r="AV55" s="286"/>
      <c r="AW55" s="286"/>
      <c r="AX55" s="286">
        <v>0</v>
      </c>
      <c r="AY55" s="286"/>
      <c r="AZ55" s="286"/>
      <c r="BA55" s="286"/>
      <c r="BB55" s="286"/>
      <c r="BC55" s="286"/>
      <c r="BD55" s="286"/>
      <c r="BE55" s="286"/>
      <c r="BF55" s="286">
        <v>0</v>
      </c>
      <c r="BG55" s="286"/>
      <c r="BH55" s="286"/>
      <c r="BI55" s="286"/>
      <c r="BJ55" s="286">
        <v>0</v>
      </c>
      <c r="BK55" s="286"/>
      <c r="BL55" s="286"/>
      <c r="BM55" s="286"/>
      <c r="BN55" s="286"/>
      <c r="BO55" s="286"/>
      <c r="BP55" s="287" t="s">
        <v>45</v>
      </c>
      <c r="BQ55" s="287" t="s">
        <v>45</v>
      </c>
    </row>
    <row r="56" spans="1:69" x14ac:dyDescent="0.3">
      <c r="A56" s="281">
        <v>53</v>
      </c>
      <c r="B56" s="288" t="s">
        <v>2952</v>
      </c>
      <c r="C56" s="288" t="s">
        <v>3018</v>
      </c>
      <c r="D56" s="288" t="s">
        <v>3003</v>
      </c>
      <c r="E56" s="288" t="s">
        <v>2959</v>
      </c>
      <c r="F56" s="288" t="s">
        <v>2970</v>
      </c>
      <c r="G56" s="288" t="s">
        <v>2974</v>
      </c>
      <c r="H56" s="288" t="s">
        <v>2976</v>
      </c>
      <c r="I56" s="288" t="s">
        <v>2962</v>
      </c>
      <c r="J56" s="288" t="s">
        <v>45</v>
      </c>
      <c r="K56" s="288" t="s">
        <v>45</v>
      </c>
      <c r="L56" s="288" t="s">
        <v>1857</v>
      </c>
      <c r="M56" s="289" t="s">
        <v>163</v>
      </c>
      <c r="N56" s="288" t="s">
        <v>3604</v>
      </c>
      <c r="O56" s="288" t="s">
        <v>50</v>
      </c>
      <c r="P56" s="288" t="s">
        <v>139</v>
      </c>
      <c r="Q56" s="290" t="s">
        <v>45</v>
      </c>
      <c r="R56" s="288" t="s">
        <v>45</v>
      </c>
      <c r="S56" s="1">
        <v>46245</v>
      </c>
      <c r="T56" s="1">
        <v>46237</v>
      </c>
      <c r="U56" s="290" t="s">
        <v>45</v>
      </c>
      <c r="V56" s="290" t="s">
        <v>45</v>
      </c>
      <c r="W56" s="290" t="s">
        <v>45</v>
      </c>
      <c r="X56" s="290" t="s">
        <v>45</v>
      </c>
      <c r="Y56" s="291">
        <v>79000</v>
      </c>
      <c r="Z56" s="291">
        <v>79000</v>
      </c>
      <c r="AA56" s="291">
        <v>18500</v>
      </c>
      <c r="AB56" s="291">
        <v>79000</v>
      </c>
      <c r="AC56" s="292" t="s">
        <v>945</v>
      </c>
      <c r="AD56" s="290" t="s">
        <v>60</v>
      </c>
      <c r="AE56" s="292" t="s">
        <v>45</v>
      </c>
      <c r="AF56" s="291">
        <v>79000</v>
      </c>
      <c r="AG56" s="291">
        <v>1600</v>
      </c>
      <c r="AH56" s="291">
        <v>126400000</v>
      </c>
      <c r="AI56" s="291">
        <v>29600000</v>
      </c>
      <c r="AJ56" s="291">
        <v>1600</v>
      </c>
      <c r="AK56" s="291">
        <v>126400000</v>
      </c>
      <c r="AL56" s="291">
        <v>29600000</v>
      </c>
      <c r="AM56" s="291"/>
      <c r="AN56" s="291"/>
      <c r="AO56" s="291">
        <v>0</v>
      </c>
      <c r="AP56" s="291"/>
      <c r="AQ56" s="291"/>
      <c r="AR56" s="291">
        <v>0</v>
      </c>
      <c r="AS56" s="291"/>
      <c r="AT56" s="291"/>
      <c r="AU56" s="291">
        <v>0</v>
      </c>
      <c r="AV56" s="291"/>
      <c r="AW56" s="291"/>
      <c r="AX56" s="291">
        <v>0</v>
      </c>
      <c r="AY56" s="291"/>
      <c r="AZ56" s="291"/>
      <c r="BA56" s="291"/>
      <c r="BB56" s="291"/>
      <c r="BC56" s="291"/>
      <c r="BD56" s="291"/>
      <c r="BE56" s="291"/>
      <c r="BF56" s="291">
        <v>0</v>
      </c>
      <c r="BG56" s="291"/>
      <c r="BH56" s="291"/>
      <c r="BI56" s="291"/>
      <c r="BJ56" s="291">
        <v>0</v>
      </c>
      <c r="BK56" s="291"/>
      <c r="BL56" s="291"/>
      <c r="BM56" s="291"/>
      <c r="BN56" s="291"/>
      <c r="BO56" s="291"/>
      <c r="BP56" s="292" t="s">
        <v>45</v>
      </c>
      <c r="BQ56" s="292" t="s">
        <v>45</v>
      </c>
    </row>
    <row r="57" spans="1:69" x14ac:dyDescent="0.3">
      <c r="A57" s="281">
        <v>54</v>
      </c>
      <c r="B57" s="282" t="s">
        <v>2952</v>
      </c>
      <c r="C57" s="282" t="s">
        <v>3018</v>
      </c>
      <c r="D57" s="282" t="s">
        <v>3003</v>
      </c>
      <c r="E57" s="282" t="s">
        <v>2959</v>
      </c>
      <c r="F57" s="282" t="s">
        <v>2970</v>
      </c>
      <c r="G57" s="282" t="s">
        <v>2974</v>
      </c>
      <c r="H57" s="282" t="s">
        <v>2976</v>
      </c>
      <c r="I57" s="282" t="s">
        <v>2962</v>
      </c>
      <c r="J57" s="282" t="s">
        <v>45</v>
      </c>
      <c r="K57" s="282" t="s">
        <v>45</v>
      </c>
      <c r="L57" s="282" t="s">
        <v>1857</v>
      </c>
      <c r="M57" s="283" t="s">
        <v>164</v>
      </c>
      <c r="N57" s="282" t="s">
        <v>4207</v>
      </c>
      <c r="O57" s="282" t="s">
        <v>50</v>
      </c>
      <c r="P57" s="282" t="s">
        <v>139</v>
      </c>
      <c r="Q57" s="284" t="s">
        <v>45</v>
      </c>
      <c r="R57" s="282" t="s">
        <v>45</v>
      </c>
      <c r="S57" s="285">
        <v>46227</v>
      </c>
      <c r="T57" s="285">
        <v>46244</v>
      </c>
      <c r="U57" s="284" t="s">
        <v>45</v>
      </c>
      <c r="V57" s="284" t="s">
        <v>45</v>
      </c>
      <c r="W57" s="284" t="s">
        <v>45</v>
      </c>
      <c r="X57" s="284" t="s">
        <v>45</v>
      </c>
      <c r="Y57" s="286">
        <v>64000</v>
      </c>
      <c r="Z57" s="286">
        <v>64000</v>
      </c>
      <c r="AA57" s="286">
        <v>18000</v>
      </c>
      <c r="AB57" s="286">
        <v>64000</v>
      </c>
      <c r="AC57" s="287" t="s">
        <v>204</v>
      </c>
      <c r="AD57" s="284" t="s">
        <v>60</v>
      </c>
      <c r="AE57" s="287" t="s">
        <v>45</v>
      </c>
      <c r="AF57" s="286">
        <v>64000</v>
      </c>
      <c r="AG57" s="286">
        <v>1000</v>
      </c>
      <c r="AH57" s="286">
        <v>64000000</v>
      </c>
      <c r="AI57" s="286">
        <v>18000000</v>
      </c>
      <c r="AJ57" s="286">
        <v>1000</v>
      </c>
      <c r="AK57" s="286">
        <v>64000000</v>
      </c>
      <c r="AL57" s="286">
        <v>18000000</v>
      </c>
      <c r="AM57" s="286"/>
      <c r="AN57" s="286"/>
      <c r="AO57" s="286">
        <v>0</v>
      </c>
      <c r="AP57" s="286"/>
      <c r="AQ57" s="286"/>
      <c r="AR57" s="286">
        <v>0</v>
      </c>
      <c r="AS57" s="286"/>
      <c r="AT57" s="286"/>
      <c r="AU57" s="286">
        <v>0</v>
      </c>
      <c r="AV57" s="286"/>
      <c r="AW57" s="286"/>
      <c r="AX57" s="286">
        <v>0</v>
      </c>
      <c r="AY57" s="286"/>
      <c r="AZ57" s="286"/>
      <c r="BA57" s="286"/>
      <c r="BB57" s="286"/>
      <c r="BC57" s="286"/>
      <c r="BD57" s="286"/>
      <c r="BE57" s="286"/>
      <c r="BF57" s="286">
        <v>0</v>
      </c>
      <c r="BG57" s="286"/>
      <c r="BH57" s="286"/>
      <c r="BI57" s="286"/>
      <c r="BJ57" s="286">
        <v>0</v>
      </c>
      <c r="BK57" s="286"/>
      <c r="BL57" s="286"/>
      <c r="BM57" s="286"/>
      <c r="BN57" s="286"/>
      <c r="BO57" s="286"/>
      <c r="BP57" s="287" t="s">
        <v>45</v>
      </c>
      <c r="BQ57" s="287" t="s">
        <v>45</v>
      </c>
    </row>
    <row r="58" spans="1:69" x14ac:dyDescent="0.3">
      <c r="A58" s="281">
        <v>55</v>
      </c>
      <c r="B58" s="288" t="s">
        <v>2952</v>
      </c>
      <c r="C58" s="288" t="s">
        <v>3018</v>
      </c>
      <c r="D58" s="288" t="s">
        <v>3003</v>
      </c>
      <c r="E58" s="288" t="s">
        <v>2959</v>
      </c>
      <c r="F58" s="288" t="s">
        <v>2970</v>
      </c>
      <c r="G58" s="288" t="s">
        <v>2974</v>
      </c>
      <c r="H58" s="288" t="s">
        <v>2976</v>
      </c>
      <c r="I58" s="288" t="s">
        <v>2962</v>
      </c>
      <c r="J58" s="288" t="s">
        <v>45</v>
      </c>
      <c r="K58" s="288" t="s">
        <v>45</v>
      </c>
      <c r="L58" s="288" t="s">
        <v>1854</v>
      </c>
      <c r="M58" s="289" t="s">
        <v>165</v>
      </c>
      <c r="N58" s="288" t="s">
        <v>166</v>
      </c>
      <c r="O58" s="288" t="s">
        <v>50</v>
      </c>
      <c r="P58" s="288" t="s">
        <v>51</v>
      </c>
      <c r="Q58" s="290" t="s">
        <v>45</v>
      </c>
      <c r="R58" s="288" t="s">
        <v>45</v>
      </c>
      <c r="S58" s="1">
        <v>46230</v>
      </c>
      <c r="T58" s="290" t="s">
        <v>45</v>
      </c>
      <c r="U58" s="290" t="s">
        <v>45</v>
      </c>
      <c r="V58" s="290" t="s">
        <v>45</v>
      </c>
      <c r="W58" s="290" t="s">
        <v>45</v>
      </c>
      <c r="X58" s="290" t="s">
        <v>45</v>
      </c>
      <c r="Y58" s="291"/>
      <c r="Z58" s="291"/>
      <c r="AA58" s="291"/>
      <c r="AB58" s="291"/>
      <c r="AC58" s="292" t="s">
        <v>45</v>
      </c>
      <c r="AD58" s="290" t="s">
        <v>60</v>
      </c>
      <c r="AE58" s="292" t="s">
        <v>45</v>
      </c>
      <c r="AF58" s="291"/>
      <c r="AG58" s="291">
        <v>2000</v>
      </c>
      <c r="AH58" s="291"/>
      <c r="AI58" s="291"/>
      <c r="AJ58" s="291">
        <v>2000</v>
      </c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/>
      <c r="AY58" s="291"/>
      <c r="AZ58" s="291"/>
      <c r="BA58" s="291"/>
      <c r="BB58" s="291"/>
      <c r="BC58" s="291"/>
      <c r="BD58" s="291"/>
      <c r="BE58" s="291"/>
      <c r="BF58" s="291"/>
      <c r="BG58" s="291"/>
      <c r="BH58" s="291"/>
      <c r="BI58" s="291"/>
      <c r="BJ58" s="291"/>
      <c r="BK58" s="291"/>
      <c r="BL58" s="291"/>
      <c r="BM58" s="291"/>
      <c r="BN58" s="291"/>
      <c r="BO58" s="291"/>
      <c r="BP58" s="292" t="s">
        <v>45</v>
      </c>
      <c r="BQ58" s="292" t="s">
        <v>45</v>
      </c>
    </row>
    <row r="59" spans="1:69" x14ac:dyDescent="0.3">
      <c r="A59" s="281">
        <v>56</v>
      </c>
      <c r="B59" s="282" t="s">
        <v>2952</v>
      </c>
      <c r="C59" s="282" t="s">
        <v>3018</v>
      </c>
      <c r="D59" s="282" t="s">
        <v>3003</v>
      </c>
      <c r="E59" s="282" t="s">
        <v>2959</v>
      </c>
      <c r="F59" s="282" t="s">
        <v>2970</v>
      </c>
      <c r="G59" s="282" t="s">
        <v>2974</v>
      </c>
      <c r="H59" s="282" t="s">
        <v>2976</v>
      </c>
      <c r="I59" s="282" t="s">
        <v>2962</v>
      </c>
      <c r="J59" s="282" t="s">
        <v>45</v>
      </c>
      <c r="K59" s="282" t="s">
        <v>45</v>
      </c>
      <c r="L59" s="282" t="s">
        <v>1854</v>
      </c>
      <c r="M59" s="283" t="s">
        <v>167</v>
      </c>
      <c r="N59" s="282" t="s">
        <v>168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46231</v>
      </c>
      <c r="T59" s="284" t="s">
        <v>45</v>
      </c>
      <c r="U59" s="284" t="s">
        <v>45</v>
      </c>
      <c r="V59" s="284" t="s">
        <v>45</v>
      </c>
      <c r="W59" s="284" t="s">
        <v>45</v>
      </c>
      <c r="X59" s="284" t="s">
        <v>45</v>
      </c>
      <c r="Y59" s="286"/>
      <c r="Z59" s="286"/>
      <c r="AA59" s="286"/>
      <c r="AB59" s="286"/>
      <c r="AC59" s="287" t="s">
        <v>45</v>
      </c>
      <c r="AD59" s="284" t="s">
        <v>60</v>
      </c>
      <c r="AE59" s="287" t="s">
        <v>45</v>
      </c>
      <c r="AF59" s="286"/>
      <c r="AG59" s="286">
        <v>3100</v>
      </c>
      <c r="AH59" s="286"/>
      <c r="AI59" s="286"/>
      <c r="AJ59" s="286">
        <v>3100</v>
      </c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  <c r="BA59" s="286"/>
      <c r="BB59" s="286"/>
      <c r="BC59" s="286"/>
      <c r="BD59" s="286"/>
      <c r="BE59" s="286"/>
      <c r="BF59" s="286"/>
      <c r="BG59" s="286"/>
      <c r="BH59" s="286"/>
      <c r="BI59" s="286"/>
      <c r="BJ59" s="286"/>
      <c r="BK59" s="286"/>
      <c r="BL59" s="286"/>
      <c r="BM59" s="286"/>
      <c r="BN59" s="286"/>
      <c r="BO59" s="286"/>
      <c r="BP59" s="287" t="s">
        <v>45</v>
      </c>
      <c r="BQ59" s="287" t="s">
        <v>45</v>
      </c>
    </row>
    <row r="60" spans="1:69" x14ac:dyDescent="0.3">
      <c r="A60" s="281">
        <v>57</v>
      </c>
      <c r="B60" s="288" t="s">
        <v>2952</v>
      </c>
      <c r="C60" s="288" t="s">
        <v>3018</v>
      </c>
      <c r="D60" s="288" t="s">
        <v>3003</v>
      </c>
      <c r="E60" s="288" t="s">
        <v>2959</v>
      </c>
      <c r="F60" s="288" t="s">
        <v>2970</v>
      </c>
      <c r="G60" s="288" t="s">
        <v>2974</v>
      </c>
      <c r="H60" s="288" t="s">
        <v>2976</v>
      </c>
      <c r="I60" s="288" t="s">
        <v>2962</v>
      </c>
      <c r="J60" s="288" t="s">
        <v>45</v>
      </c>
      <c r="K60" s="288" t="s">
        <v>45</v>
      </c>
      <c r="L60" s="288" t="s">
        <v>1854</v>
      </c>
      <c r="M60" s="289" t="s">
        <v>169</v>
      </c>
      <c r="N60" s="288" t="s">
        <v>170</v>
      </c>
      <c r="O60" s="288" t="s">
        <v>50</v>
      </c>
      <c r="P60" s="288" t="s">
        <v>51</v>
      </c>
      <c r="Q60" s="290" t="s">
        <v>45</v>
      </c>
      <c r="R60" s="288" t="s">
        <v>45</v>
      </c>
      <c r="S60" s="1">
        <v>46231</v>
      </c>
      <c r="T60" s="290" t="s">
        <v>45</v>
      </c>
      <c r="U60" s="290" t="s">
        <v>45</v>
      </c>
      <c r="V60" s="290" t="s">
        <v>45</v>
      </c>
      <c r="W60" s="290" t="s">
        <v>45</v>
      </c>
      <c r="X60" s="290" t="s">
        <v>45</v>
      </c>
      <c r="Y60" s="291"/>
      <c r="Z60" s="291"/>
      <c r="AA60" s="291"/>
      <c r="AB60" s="291"/>
      <c r="AC60" s="292" t="s">
        <v>45</v>
      </c>
      <c r="AD60" s="290" t="s">
        <v>60</v>
      </c>
      <c r="AE60" s="292" t="s">
        <v>45</v>
      </c>
      <c r="AF60" s="291"/>
      <c r="AG60" s="291">
        <v>4300</v>
      </c>
      <c r="AH60" s="291"/>
      <c r="AI60" s="291"/>
      <c r="AJ60" s="291">
        <v>4300</v>
      </c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291"/>
      <c r="AX60" s="291"/>
      <c r="AY60" s="291"/>
      <c r="AZ60" s="291"/>
      <c r="BA60" s="291"/>
      <c r="BB60" s="291"/>
      <c r="BC60" s="291"/>
      <c r="BD60" s="291"/>
      <c r="BE60" s="291"/>
      <c r="BF60" s="291"/>
      <c r="BG60" s="291"/>
      <c r="BH60" s="291"/>
      <c r="BI60" s="291"/>
      <c r="BJ60" s="291"/>
      <c r="BK60" s="291"/>
      <c r="BL60" s="291"/>
      <c r="BM60" s="291"/>
      <c r="BN60" s="291"/>
      <c r="BO60" s="291"/>
      <c r="BP60" s="292" t="s">
        <v>45</v>
      </c>
      <c r="BQ60" s="292" t="s">
        <v>45</v>
      </c>
    </row>
    <row r="61" spans="1:69" x14ac:dyDescent="0.3">
      <c r="A61" s="281">
        <v>58</v>
      </c>
      <c r="B61" s="282" t="s">
        <v>2952</v>
      </c>
      <c r="C61" s="282" t="s">
        <v>3018</v>
      </c>
      <c r="D61" s="282" t="s">
        <v>3003</v>
      </c>
      <c r="E61" s="282" t="s">
        <v>2959</v>
      </c>
      <c r="F61" s="282" t="s">
        <v>2970</v>
      </c>
      <c r="G61" s="282" t="s">
        <v>2974</v>
      </c>
      <c r="H61" s="282" t="s">
        <v>2976</v>
      </c>
      <c r="I61" s="282" t="s">
        <v>2962</v>
      </c>
      <c r="J61" s="282" t="s">
        <v>45</v>
      </c>
      <c r="K61" s="282" t="s">
        <v>45</v>
      </c>
      <c r="L61" s="282" t="s">
        <v>1854</v>
      </c>
      <c r="M61" s="283" t="s">
        <v>173</v>
      </c>
      <c r="N61" s="282" t="s">
        <v>3605</v>
      </c>
      <c r="O61" s="282" t="s">
        <v>50</v>
      </c>
      <c r="P61" s="282" t="s">
        <v>142</v>
      </c>
      <c r="Q61" s="284" t="s">
        <v>45</v>
      </c>
      <c r="R61" s="282" t="s">
        <v>45</v>
      </c>
      <c r="S61" s="285">
        <v>46237</v>
      </c>
      <c r="T61" s="285">
        <v>46238</v>
      </c>
      <c r="U61" s="284" t="s">
        <v>45</v>
      </c>
      <c r="V61" s="284" t="s">
        <v>45</v>
      </c>
      <c r="W61" s="284" t="s">
        <v>45</v>
      </c>
      <c r="X61" s="284" t="s">
        <v>45</v>
      </c>
      <c r="Y61" s="286">
        <v>65000</v>
      </c>
      <c r="Z61" s="286">
        <v>65000</v>
      </c>
      <c r="AA61" s="286">
        <v>15000</v>
      </c>
      <c r="AB61" s="286">
        <v>65000</v>
      </c>
      <c r="AC61" s="287" t="s">
        <v>909</v>
      </c>
      <c r="AD61" s="284" t="s">
        <v>60</v>
      </c>
      <c r="AE61" s="287" t="s">
        <v>45</v>
      </c>
      <c r="AF61" s="286">
        <v>65000</v>
      </c>
      <c r="AG61" s="286">
        <v>2400</v>
      </c>
      <c r="AH61" s="286">
        <v>156000000</v>
      </c>
      <c r="AI61" s="286">
        <v>36000000</v>
      </c>
      <c r="AJ61" s="286">
        <v>2400</v>
      </c>
      <c r="AK61" s="286">
        <v>156000000</v>
      </c>
      <c r="AL61" s="286">
        <v>36000000</v>
      </c>
      <c r="AM61" s="286"/>
      <c r="AN61" s="286"/>
      <c r="AO61" s="286">
        <v>0</v>
      </c>
      <c r="AP61" s="286"/>
      <c r="AQ61" s="286"/>
      <c r="AR61" s="286">
        <v>0</v>
      </c>
      <c r="AS61" s="286"/>
      <c r="AT61" s="286"/>
      <c r="AU61" s="286">
        <v>0</v>
      </c>
      <c r="AV61" s="286"/>
      <c r="AW61" s="286"/>
      <c r="AX61" s="286">
        <v>0</v>
      </c>
      <c r="AY61" s="286"/>
      <c r="AZ61" s="286"/>
      <c r="BA61" s="286"/>
      <c r="BB61" s="286"/>
      <c r="BC61" s="286"/>
      <c r="BD61" s="286"/>
      <c r="BE61" s="286"/>
      <c r="BF61" s="286">
        <v>0</v>
      </c>
      <c r="BG61" s="286"/>
      <c r="BH61" s="286"/>
      <c r="BI61" s="286"/>
      <c r="BJ61" s="286">
        <v>0</v>
      </c>
      <c r="BK61" s="286"/>
      <c r="BL61" s="286"/>
      <c r="BM61" s="286"/>
      <c r="BN61" s="286"/>
      <c r="BO61" s="286"/>
      <c r="BP61" s="287" t="s">
        <v>45</v>
      </c>
      <c r="BQ61" s="287" t="s">
        <v>45</v>
      </c>
    </row>
    <row r="62" spans="1:69" x14ac:dyDescent="0.3">
      <c r="A62" s="281">
        <v>59</v>
      </c>
      <c r="B62" s="288" t="s">
        <v>2952</v>
      </c>
      <c r="C62" s="288" t="s">
        <v>3018</v>
      </c>
      <c r="D62" s="288" t="s">
        <v>3003</v>
      </c>
      <c r="E62" s="288" t="s">
        <v>2959</v>
      </c>
      <c r="F62" s="288" t="s">
        <v>2970</v>
      </c>
      <c r="G62" s="288" t="s">
        <v>2974</v>
      </c>
      <c r="H62" s="288" t="s">
        <v>2976</v>
      </c>
      <c r="I62" s="288" t="s">
        <v>2962</v>
      </c>
      <c r="J62" s="288" t="s">
        <v>45</v>
      </c>
      <c r="K62" s="288" t="s">
        <v>45</v>
      </c>
      <c r="L62" s="288" t="s">
        <v>1854</v>
      </c>
      <c r="M62" s="289" t="s">
        <v>176</v>
      </c>
      <c r="N62" s="288" t="s">
        <v>177</v>
      </c>
      <c r="O62" s="288" t="s">
        <v>50</v>
      </c>
      <c r="P62" s="288" t="s">
        <v>142</v>
      </c>
      <c r="Q62" s="290" t="s">
        <v>45</v>
      </c>
      <c r="R62" s="288" t="s">
        <v>45</v>
      </c>
      <c r="S62" s="1">
        <v>46237</v>
      </c>
      <c r="T62" s="290" t="s">
        <v>45</v>
      </c>
      <c r="U62" s="290" t="s">
        <v>45</v>
      </c>
      <c r="V62" s="290" t="s">
        <v>45</v>
      </c>
      <c r="W62" s="290" t="s">
        <v>45</v>
      </c>
      <c r="X62" s="290" t="s">
        <v>45</v>
      </c>
      <c r="Y62" s="291"/>
      <c r="Z62" s="291"/>
      <c r="AA62" s="291"/>
      <c r="AB62" s="291"/>
      <c r="AC62" s="292" t="s">
        <v>45</v>
      </c>
      <c r="AD62" s="290" t="s">
        <v>60</v>
      </c>
      <c r="AE62" s="292" t="s">
        <v>45</v>
      </c>
      <c r="AF62" s="291"/>
      <c r="AG62" s="291">
        <v>3500</v>
      </c>
      <c r="AH62" s="291"/>
      <c r="AI62" s="291"/>
      <c r="AJ62" s="291">
        <v>3500</v>
      </c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291"/>
      <c r="AX62" s="291"/>
      <c r="AY62" s="291"/>
      <c r="AZ62" s="291"/>
      <c r="BA62" s="291"/>
      <c r="BB62" s="291"/>
      <c r="BC62" s="291"/>
      <c r="BD62" s="291"/>
      <c r="BE62" s="291"/>
      <c r="BF62" s="291"/>
      <c r="BG62" s="291"/>
      <c r="BH62" s="291"/>
      <c r="BI62" s="291"/>
      <c r="BJ62" s="291"/>
      <c r="BK62" s="291"/>
      <c r="BL62" s="291"/>
      <c r="BM62" s="291"/>
      <c r="BN62" s="291"/>
      <c r="BO62" s="291"/>
      <c r="BP62" s="292" t="s">
        <v>45</v>
      </c>
      <c r="BQ62" s="292" t="s">
        <v>45</v>
      </c>
    </row>
    <row r="63" spans="1:69" x14ac:dyDescent="0.3">
      <c r="A63" s="281">
        <v>60</v>
      </c>
      <c r="B63" s="282" t="s">
        <v>2952</v>
      </c>
      <c r="C63" s="282" t="s">
        <v>3018</v>
      </c>
      <c r="D63" s="282" t="s">
        <v>3003</v>
      </c>
      <c r="E63" s="282" t="s">
        <v>2959</v>
      </c>
      <c r="F63" s="282" t="s">
        <v>2970</v>
      </c>
      <c r="G63" s="282" t="s">
        <v>2974</v>
      </c>
      <c r="H63" s="282" t="s">
        <v>2976</v>
      </c>
      <c r="I63" s="282" t="s">
        <v>2962</v>
      </c>
      <c r="J63" s="282" t="s">
        <v>45</v>
      </c>
      <c r="K63" s="282" t="s">
        <v>45</v>
      </c>
      <c r="L63" s="282" t="s">
        <v>1857</v>
      </c>
      <c r="M63" s="283" t="s">
        <v>178</v>
      </c>
      <c r="N63" s="282" t="s">
        <v>179</v>
      </c>
      <c r="O63" s="282" t="s">
        <v>50</v>
      </c>
      <c r="P63" s="282" t="s">
        <v>139</v>
      </c>
      <c r="Q63" s="284" t="s">
        <v>45</v>
      </c>
      <c r="R63" s="282" t="s">
        <v>45</v>
      </c>
      <c r="S63" s="285">
        <v>46239</v>
      </c>
      <c r="T63" s="284" t="s">
        <v>45</v>
      </c>
      <c r="U63" s="284" t="s">
        <v>45</v>
      </c>
      <c r="V63" s="284" t="s">
        <v>45</v>
      </c>
      <c r="W63" s="284" t="s">
        <v>45</v>
      </c>
      <c r="X63" s="284" t="s">
        <v>45</v>
      </c>
      <c r="Y63" s="286"/>
      <c r="Z63" s="286"/>
      <c r="AA63" s="286"/>
      <c r="AB63" s="286"/>
      <c r="AC63" s="287" t="s">
        <v>45</v>
      </c>
      <c r="AD63" s="284" t="s">
        <v>60</v>
      </c>
      <c r="AE63" s="287" t="s">
        <v>45</v>
      </c>
      <c r="AF63" s="286"/>
      <c r="AG63" s="286">
        <v>3</v>
      </c>
      <c r="AH63" s="286"/>
      <c r="AI63" s="286"/>
      <c r="AJ63" s="286">
        <v>3</v>
      </c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  <c r="AV63" s="286"/>
      <c r="AW63" s="286"/>
      <c r="AX63" s="286"/>
      <c r="AY63" s="286"/>
      <c r="AZ63" s="286"/>
      <c r="BA63" s="286"/>
      <c r="BB63" s="286"/>
      <c r="BC63" s="286"/>
      <c r="BD63" s="286"/>
      <c r="BE63" s="286"/>
      <c r="BF63" s="286"/>
      <c r="BG63" s="286"/>
      <c r="BH63" s="286"/>
      <c r="BI63" s="286"/>
      <c r="BJ63" s="286"/>
      <c r="BK63" s="286"/>
      <c r="BL63" s="286"/>
      <c r="BM63" s="286"/>
      <c r="BN63" s="286"/>
      <c r="BO63" s="286"/>
      <c r="BP63" s="287" t="s">
        <v>45</v>
      </c>
      <c r="BQ63" s="287" t="s">
        <v>45</v>
      </c>
    </row>
    <row r="64" spans="1:69" x14ac:dyDescent="0.3">
      <c r="A64" s="281">
        <v>61</v>
      </c>
      <c r="B64" s="288" t="s">
        <v>2952</v>
      </c>
      <c r="C64" s="288" t="s">
        <v>3018</v>
      </c>
      <c r="D64" s="288" t="s">
        <v>3003</v>
      </c>
      <c r="E64" s="288" t="s">
        <v>2959</v>
      </c>
      <c r="F64" s="288" t="s">
        <v>2977</v>
      </c>
      <c r="G64" s="288" t="s">
        <v>2978</v>
      </c>
      <c r="H64" s="288" t="s">
        <v>2979</v>
      </c>
      <c r="I64" s="288" t="s">
        <v>2962</v>
      </c>
      <c r="J64" s="288" t="s">
        <v>45</v>
      </c>
      <c r="K64" s="288" t="s">
        <v>45</v>
      </c>
      <c r="L64" s="288" t="s">
        <v>1854</v>
      </c>
      <c r="M64" s="289" t="s">
        <v>180</v>
      </c>
      <c r="N64" s="288" t="s">
        <v>3168</v>
      </c>
      <c r="O64" s="288" t="s">
        <v>50</v>
      </c>
      <c r="P64" s="288" t="s">
        <v>51</v>
      </c>
      <c r="Q64" s="290" t="s">
        <v>45</v>
      </c>
      <c r="R64" s="288" t="s">
        <v>45</v>
      </c>
      <c r="S64" s="1">
        <v>46199</v>
      </c>
      <c r="T64" s="1">
        <v>46209</v>
      </c>
      <c r="U64" s="290" t="s">
        <v>45</v>
      </c>
      <c r="V64" s="290" t="s">
        <v>45</v>
      </c>
      <c r="W64" s="1">
        <v>46265</v>
      </c>
      <c r="X64" s="1">
        <v>46267</v>
      </c>
      <c r="Y64" s="291">
        <v>49000</v>
      </c>
      <c r="Z64" s="291">
        <v>49000</v>
      </c>
      <c r="AA64" s="291">
        <v>12200</v>
      </c>
      <c r="AB64" s="291">
        <v>49000</v>
      </c>
      <c r="AC64" s="292" t="s">
        <v>1686</v>
      </c>
      <c r="AD64" s="290" t="s">
        <v>53</v>
      </c>
      <c r="AE64" s="342">
        <v>20</v>
      </c>
      <c r="AF64" s="291">
        <v>39000</v>
      </c>
      <c r="AG64" s="291">
        <v>2000</v>
      </c>
      <c r="AH64" s="291">
        <v>98000000</v>
      </c>
      <c r="AI64" s="291">
        <v>24400000</v>
      </c>
      <c r="AJ64" s="291">
        <v>2000</v>
      </c>
      <c r="AK64" s="291">
        <v>98000000</v>
      </c>
      <c r="AL64" s="291">
        <v>24400000</v>
      </c>
      <c r="AM64" s="291"/>
      <c r="AN64" s="291"/>
      <c r="AO64" s="291">
        <v>0</v>
      </c>
      <c r="AP64" s="291">
        <v>1993</v>
      </c>
      <c r="AQ64" s="291">
        <v>97657000</v>
      </c>
      <c r="AR64" s="291">
        <v>24314600</v>
      </c>
      <c r="AS64" s="291">
        <v>1993</v>
      </c>
      <c r="AT64" s="291">
        <v>97657000</v>
      </c>
      <c r="AU64" s="291">
        <v>24314600</v>
      </c>
      <c r="AV64" s="291"/>
      <c r="AW64" s="291"/>
      <c r="AX64" s="291">
        <v>0</v>
      </c>
      <c r="AY64" s="291">
        <v>622</v>
      </c>
      <c r="AZ64" s="291">
        <v>30478000</v>
      </c>
      <c r="BA64" s="291"/>
      <c r="BB64" s="291"/>
      <c r="BC64" s="291">
        <v>50</v>
      </c>
      <c r="BD64" s="291">
        <v>2450000</v>
      </c>
      <c r="BE64" s="291">
        <v>1877650</v>
      </c>
      <c r="BF64" s="291">
        <v>610000</v>
      </c>
      <c r="BG64" s="291">
        <v>50</v>
      </c>
      <c r="BH64" s="291">
        <v>2450000</v>
      </c>
      <c r="BI64" s="291">
        <v>1877650</v>
      </c>
      <c r="BJ64" s="291">
        <v>610000</v>
      </c>
      <c r="BK64" s="291">
        <v>572</v>
      </c>
      <c r="BL64" s="291">
        <v>1371</v>
      </c>
      <c r="BM64" s="291">
        <v>1943</v>
      </c>
      <c r="BN64" s="291">
        <v>95207000</v>
      </c>
      <c r="BO64" s="291">
        <v>23704600</v>
      </c>
      <c r="BP64" s="292" t="s">
        <v>3327</v>
      </c>
      <c r="BQ64" s="292" t="s">
        <v>3128</v>
      </c>
    </row>
    <row r="65" spans="1:69" x14ac:dyDescent="0.3">
      <c r="A65" s="281">
        <v>62</v>
      </c>
      <c r="B65" s="282" t="s">
        <v>2952</v>
      </c>
      <c r="C65" s="282" t="s">
        <v>3018</v>
      </c>
      <c r="D65" s="282" t="s">
        <v>3003</v>
      </c>
      <c r="E65" s="282" t="s">
        <v>2959</v>
      </c>
      <c r="F65" s="282" t="s">
        <v>2977</v>
      </c>
      <c r="G65" s="282" t="s">
        <v>2978</v>
      </c>
      <c r="H65" s="282" t="s">
        <v>2979</v>
      </c>
      <c r="I65" s="282" t="s">
        <v>2962</v>
      </c>
      <c r="J65" s="282" t="s">
        <v>45</v>
      </c>
      <c r="K65" s="282" t="s">
        <v>45</v>
      </c>
      <c r="L65" s="282" t="s">
        <v>1858</v>
      </c>
      <c r="M65" s="283" t="s">
        <v>181</v>
      </c>
      <c r="N65" s="282" t="s">
        <v>3606</v>
      </c>
      <c r="O65" s="282" t="s">
        <v>50</v>
      </c>
      <c r="P65" s="282" t="s">
        <v>51</v>
      </c>
      <c r="Q65" s="284" t="s">
        <v>45</v>
      </c>
      <c r="R65" s="282" t="s">
        <v>45</v>
      </c>
      <c r="S65" s="285">
        <v>46199</v>
      </c>
      <c r="T65" s="285">
        <v>46213</v>
      </c>
      <c r="U65" s="284" t="s">
        <v>45</v>
      </c>
      <c r="V65" s="284" t="s">
        <v>45</v>
      </c>
      <c r="W65" s="285">
        <v>46248</v>
      </c>
      <c r="X65" s="285">
        <v>46253</v>
      </c>
      <c r="Y65" s="286">
        <v>54000</v>
      </c>
      <c r="Z65" s="286">
        <v>54000</v>
      </c>
      <c r="AA65" s="286">
        <v>14300</v>
      </c>
      <c r="AB65" s="286">
        <v>54000</v>
      </c>
      <c r="AC65" s="287" t="s">
        <v>52</v>
      </c>
      <c r="AD65" s="284" t="s">
        <v>53</v>
      </c>
      <c r="AE65" s="341">
        <v>20</v>
      </c>
      <c r="AF65" s="286">
        <v>43000</v>
      </c>
      <c r="AG65" s="286">
        <v>1400</v>
      </c>
      <c r="AH65" s="286">
        <v>75600000</v>
      </c>
      <c r="AI65" s="286">
        <v>20020000</v>
      </c>
      <c r="AJ65" s="286">
        <v>1400</v>
      </c>
      <c r="AK65" s="286">
        <v>75600000</v>
      </c>
      <c r="AL65" s="286">
        <v>20020000</v>
      </c>
      <c r="AM65" s="286"/>
      <c r="AN65" s="286"/>
      <c r="AO65" s="286">
        <v>0</v>
      </c>
      <c r="AP65" s="286">
        <v>1417</v>
      </c>
      <c r="AQ65" s="286">
        <v>76518000</v>
      </c>
      <c r="AR65" s="286">
        <v>20263100</v>
      </c>
      <c r="AS65" s="286">
        <v>1417</v>
      </c>
      <c r="AT65" s="286">
        <v>76518000</v>
      </c>
      <c r="AU65" s="286">
        <v>20263100</v>
      </c>
      <c r="AV65" s="286"/>
      <c r="AW65" s="286"/>
      <c r="AX65" s="286">
        <v>0</v>
      </c>
      <c r="AY65" s="286">
        <v>598</v>
      </c>
      <c r="AZ65" s="286">
        <v>32292000</v>
      </c>
      <c r="BA65" s="286"/>
      <c r="BB65" s="286"/>
      <c r="BC65" s="286">
        <v>78</v>
      </c>
      <c r="BD65" s="286">
        <v>4212000</v>
      </c>
      <c r="BE65" s="286">
        <v>3221600</v>
      </c>
      <c r="BF65" s="286">
        <v>1115400</v>
      </c>
      <c r="BG65" s="286">
        <v>178</v>
      </c>
      <c r="BH65" s="286">
        <v>9612000</v>
      </c>
      <c r="BI65" s="286">
        <v>7408270</v>
      </c>
      <c r="BJ65" s="286">
        <v>2545400</v>
      </c>
      <c r="BK65" s="286">
        <v>420</v>
      </c>
      <c r="BL65" s="286">
        <v>819</v>
      </c>
      <c r="BM65" s="286">
        <v>1239</v>
      </c>
      <c r="BN65" s="286">
        <v>66906000</v>
      </c>
      <c r="BO65" s="286">
        <v>17717700</v>
      </c>
      <c r="BP65" s="287" t="s">
        <v>652</v>
      </c>
      <c r="BQ65" s="287" t="s">
        <v>3337</v>
      </c>
    </row>
    <row r="66" spans="1:69" x14ac:dyDescent="0.3">
      <c r="A66" s="281">
        <v>63</v>
      </c>
      <c r="B66" s="288" t="s">
        <v>2952</v>
      </c>
      <c r="C66" s="288" t="s">
        <v>3018</v>
      </c>
      <c r="D66" s="288" t="s">
        <v>3003</v>
      </c>
      <c r="E66" s="288" t="s">
        <v>2959</v>
      </c>
      <c r="F66" s="288" t="s">
        <v>2977</v>
      </c>
      <c r="G66" s="288" t="s">
        <v>2978</v>
      </c>
      <c r="H66" s="288" t="s">
        <v>2979</v>
      </c>
      <c r="I66" s="288" t="s">
        <v>2962</v>
      </c>
      <c r="J66" s="288" t="s">
        <v>45</v>
      </c>
      <c r="K66" s="288" t="s">
        <v>45</v>
      </c>
      <c r="L66" s="288" t="s">
        <v>1857</v>
      </c>
      <c r="M66" s="289" t="s">
        <v>182</v>
      </c>
      <c r="N66" s="288" t="s">
        <v>3608</v>
      </c>
      <c r="O66" s="288" t="s">
        <v>50</v>
      </c>
      <c r="P66" s="288" t="s">
        <v>142</v>
      </c>
      <c r="Q66" s="290" t="s">
        <v>45</v>
      </c>
      <c r="R66" s="288" t="s">
        <v>45</v>
      </c>
      <c r="S66" s="1">
        <v>46220</v>
      </c>
      <c r="T66" s="1">
        <v>46237</v>
      </c>
      <c r="U66" s="290" t="s">
        <v>45</v>
      </c>
      <c r="V66" s="290" t="s">
        <v>45</v>
      </c>
      <c r="W66" s="1">
        <v>46273</v>
      </c>
      <c r="X66" s="1">
        <v>46274</v>
      </c>
      <c r="Y66" s="291">
        <v>49000</v>
      </c>
      <c r="Z66" s="291">
        <v>49000</v>
      </c>
      <c r="AA66" s="291">
        <v>10500</v>
      </c>
      <c r="AB66" s="291">
        <v>49000</v>
      </c>
      <c r="AC66" s="292" t="s">
        <v>2318</v>
      </c>
      <c r="AD66" s="290" t="s">
        <v>60</v>
      </c>
      <c r="AE66" s="292" t="s">
        <v>45</v>
      </c>
      <c r="AF66" s="291">
        <v>49000</v>
      </c>
      <c r="AG66" s="291">
        <v>860</v>
      </c>
      <c r="AH66" s="291">
        <v>42140000</v>
      </c>
      <c r="AI66" s="291">
        <v>9030000</v>
      </c>
      <c r="AJ66" s="291">
        <v>860</v>
      </c>
      <c r="AK66" s="291">
        <v>42140000</v>
      </c>
      <c r="AL66" s="291">
        <v>9030000</v>
      </c>
      <c r="AM66" s="291"/>
      <c r="AN66" s="291"/>
      <c r="AO66" s="291">
        <v>0</v>
      </c>
      <c r="AP66" s="291">
        <v>852</v>
      </c>
      <c r="AQ66" s="291">
        <v>41748000</v>
      </c>
      <c r="AR66" s="291">
        <v>8946000</v>
      </c>
      <c r="AS66" s="291">
        <v>852</v>
      </c>
      <c r="AT66" s="291">
        <v>41748000</v>
      </c>
      <c r="AU66" s="291">
        <v>8946000</v>
      </c>
      <c r="AV66" s="291"/>
      <c r="AW66" s="291"/>
      <c r="AX66" s="291">
        <v>0</v>
      </c>
      <c r="AY66" s="291">
        <v>187</v>
      </c>
      <c r="AZ66" s="291">
        <v>9163000</v>
      </c>
      <c r="BA66" s="291"/>
      <c r="BB66" s="291"/>
      <c r="BC66" s="291">
        <v>13</v>
      </c>
      <c r="BD66" s="291">
        <v>637000</v>
      </c>
      <c r="BE66" s="291">
        <v>621799</v>
      </c>
      <c r="BF66" s="291">
        <v>136500</v>
      </c>
      <c r="BG66" s="291">
        <v>13</v>
      </c>
      <c r="BH66" s="291">
        <v>637000</v>
      </c>
      <c r="BI66" s="291">
        <v>621799</v>
      </c>
      <c r="BJ66" s="291">
        <v>136500</v>
      </c>
      <c r="BK66" s="291">
        <v>174</v>
      </c>
      <c r="BL66" s="291">
        <v>665</v>
      </c>
      <c r="BM66" s="291">
        <v>839</v>
      </c>
      <c r="BN66" s="291">
        <v>41111000</v>
      </c>
      <c r="BO66" s="291">
        <v>8809500</v>
      </c>
      <c r="BP66" s="292" t="s">
        <v>3118</v>
      </c>
      <c r="BQ66" s="292" t="s">
        <v>3118</v>
      </c>
    </row>
    <row r="67" spans="1:69" x14ac:dyDescent="0.3">
      <c r="A67" s="281">
        <v>64</v>
      </c>
      <c r="B67" s="282" t="s">
        <v>2952</v>
      </c>
      <c r="C67" s="282" t="s">
        <v>3018</v>
      </c>
      <c r="D67" s="282" t="s">
        <v>3003</v>
      </c>
      <c r="E67" s="282" t="s">
        <v>2959</v>
      </c>
      <c r="F67" s="282" t="s">
        <v>2977</v>
      </c>
      <c r="G67" s="282" t="s">
        <v>2978</v>
      </c>
      <c r="H67" s="282" t="s">
        <v>3005</v>
      </c>
      <c r="I67" s="282" t="s">
        <v>2962</v>
      </c>
      <c r="J67" s="282" t="s">
        <v>45</v>
      </c>
      <c r="K67" s="282" t="s">
        <v>45</v>
      </c>
      <c r="L67" s="282" t="s">
        <v>1856</v>
      </c>
      <c r="M67" s="283" t="s">
        <v>183</v>
      </c>
      <c r="N67" s="282" t="s">
        <v>4208</v>
      </c>
      <c r="O67" s="282" t="s">
        <v>50</v>
      </c>
      <c r="P67" s="282" t="s">
        <v>184</v>
      </c>
      <c r="Q67" s="284" t="s">
        <v>45</v>
      </c>
      <c r="R67" s="282" t="s">
        <v>45</v>
      </c>
      <c r="S67" s="285">
        <v>46225</v>
      </c>
      <c r="T67" s="285">
        <v>46248</v>
      </c>
      <c r="U67" s="284" t="s">
        <v>45</v>
      </c>
      <c r="V67" s="284" t="s">
        <v>45</v>
      </c>
      <c r="W67" s="284" t="s">
        <v>45</v>
      </c>
      <c r="X67" s="284" t="s">
        <v>45</v>
      </c>
      <c r="Y67" s="286">
        <v>179000</v>
      </c>
      <c r="Z67" s="286">
        <v>179000</v>
      </c>
      <c r="AA67" s="286">
        <v>48700</v>
      </c>
      <c r="AB67" s="286">
        <v>179000</v>
      </c>
      <c r="AC67" s="287" t="s">
        <v>386</v>
      </c>
      <c r="AD67" s="284" t="s">
        <v>60</v>
      </c>
      <c r="AE67" s="287" t="s">
        <v>45</v>
      </c>
      <c r="AF67" s="286">
        <v>179000</v>
      </c>
      <c r="AG67" s="286">
        <v>1500</v>
      </c>
      <c r="AH67" s="286">
        <v>268500000</v>
      </c>
      <c r="AI67" s="286">
        <v>73050000</v>
      </c>
      <c r="AJ67" s="286">
        <v>1500</v>
      </c>
      <c r="AK67" s="286">
        <v>268500000</v>
      </c>
      <c r="AL67" s="286">
        <v>73050000</v>
      </c>
      <c r="AM67" s="286"/>
      <c r="AN67" s="286"/>
      <c r="AO67" s="286">
        <v>0</v>
      </c>
      <c r="AP67" s="286"/>
      <c r="AQ67" s="286"/>
      <c r="AR67" s="286">
        <v>0</v>
      </c>
      <c r="AS67" s="286"/>
      <c r="AT67" s="286"/>
      <c r="AU67" s="286">
        <v>0</v>
      </c>
      <c r="AV67" s="286"/>
      <c r="AW67" s="286"/>
      <c r="AX67" s="286">
        <v>0</v>
      </c>
      <c r="AY67" s="286"/>
      <c r="AZ67" s="286"/>
      <c r="BA67" s="286"/>
      <c r="BB67" s="286"/>
      <c r="BC67" s="286"/>
      <c r="BD67" s="286"/>
      <c r="BE67" s="286"/>
      <c r="BF67" s="286">
        <v>0</v>
      </c>
      <c r="BG67" s="286"/>
      <c r="BH67" s="286"/>
      <c r="BI67" s="286"/>
      <c r="BJ67" s="286">
        <v>0</v>
      </c>
      <c r="BK67" s="286"/>
      <c r="BL67" s="286"/>
      <c r="BM67" s="286"/>
      <c r="BN67" s="286"/>
      <c r="BO67" s="286"/>
      <c r="BP67" s="287" t="s">
        <v>45</v>
      </c>
      <c r="BQ67" s="287" t="s">
        <v>45</v>
      </c>
    </row>
    <row r="68" spans="1:69" x14ac:dyDescent="0.3">
      <c r="A68" s="281">
        <v>65</v>
      </c>
      <c r="B68" s="288" t="s">
        <v>2952</v>
      </c>
      <c r="C68" s="288" t="s">
        <v>3018</v>
      </c>
      <c r="D68" s="288" t="s">
        <v>3003</v>
      </c>
      <c r="E68" s="288" t="s">
        <v>2959</v>
      </c>
      <c r="F68" s="288" t="s">
        <v>2977</v>
      </c>
      <c r="G68" s="288" t="s">
        <v>2980</v>
      </c>
      <c r="H68" s="288" t="s">
        <v>2982</v>
      </c>
      <c r="I68" s="288" t="s">
        <v>2962</v>
      </c>
      <c r="J68" s="288" t="s">
        <v>45</v>
      </c>
      <c r="K68" s="288" t="s">
        <v>45</v>
      </c>
      <c r="L68" s="288" t="s">
        <v>1851</v>
      </c>
      <c r="M68" s="289" t="s">
        <v>185</v>
      </c>
      <c r="N68" s="288" t="s">
        <v>186</v>
      </c>
      <c r="O68" s="288" t="s">
        <v>50</v>
      </c>
      <c r="P68" s="288" t="s">
        <v>51</v>
      </c>
      <c r="Q68" s="290" t="s">
        <v>45</v>
      </c>
      <c r="R68" s="288" t="s">
        <v>45</v>
      </c>
      <c r="S68" s="1">
        <v>46211</v>
      </c>
      <c r="T68" s="1">
        <v>46174</v>
      </c>
      <c r="U68" s="290" t="s">
        <v>45</v>
      </c>
      <c r="V68" s="290" t="s">
        <v>45</v>
      </c>
      <c r="W68" s="1">
        <v>46246</v>
      </c>
      <c r="X68" s="1">
        <v>46247</v>
      </c>
      <c r="Y68" s="291">
        <v>117000</v>
      </c>
      <c r="Z68" s="291">
        <v>130000</v>
      </c>
      <c r="AA68" s="291">
        <v>33300</v>
      </c>
      <c r="AB68" s="291">
        <v>130000</v>
      </c>
      <c r="AC68" s="292" t="s">
        <v>187</v>
      </c>
      <c r="AD68" s="290" t="s">
        <v>53</v>
      </c>
      <c r="AE68" s="342">
        <v>11</v>
      </c>
      <c r="AF68" s="291">
        <v>104000</v>
      </c>
      <c r="AG68" s="291">
        <v>700</v>
      </c>
      <c r="AH68" s="291">
        <v>91000000</v>
      </c>
      <c r="AI68" s="291">
        <v>23310000</v>
      </c>
      <c r="AJ68" s="291">
        <v>700</v>
      </c>
      <c r="AK68" s="291">
        <v>91000000</v>
      </c>
      <c r="AL68" s="291">
        <v>23310000</v>
      </c>
      <c r="AM68" s="291"/>
      <c r="AN68" s="291"/>
      <c r="AO68" s="291">
        <v>0</v>
      </c>
      <c r="AP68" s="291">
        <v>667</v>
      </c>
      <c r="AQ68" s="291">
        <v>86710000</v>
      </c>
      <c r="AR68" s="291">
        <v>22211100</v>
      </c>
      <c r="AS68" s="291">
        <v>667</v>
      </c>
      <c r="AT68" s="291">
        <v>86710000</v>
      </c>
      <c r="AU68" s="291">
        <v>22211100</v>
      </c>
      <c r="AV68" s="291"/>
      <c r="AW68" s="291"/>
      <c r="AX68" s="291">
        <v>0</v>
      </c>
      <c r="AY68" s="291">
        <v>379</v>
      </c>
      <c r="AZ68" s="291">
        <v>49270000</v>
      </c>
      <c r="BA68" s="291"/>
      <c r="BB68" s="291"/>
      <c r="BC68" s="291">
        <v>39</v>
      </c>
      <c r="BD68" s="291">
        <v>5070000</v>
      </c>
      <c r="BE68" s="291">
        <v>3965670</v>
      </c>
      <c r="BF68" s="291">
        <v>1298700</v>
      </c>
      <c r="BG68" s="291">
        <v>132</v>
      </c>
      <c r="BH68" s="291">
        <v>17160000</v>
      </c>
      <c r="BI68" s="291">
        <v>12756640</v>
      </c>
      <c r="BJ68" s="291">
        <v>4395600</v>
      </c>
      <c r="BK68" s="291">
        <v>247</v>
      </c>
      <c r="BL68" s="291">
        <v>288</v>
      </c>
      <c r="BM68" s="291">
        <v>535</v>
      </c>
      <c r="BN68" s="291">
        <v>69550000</v>
      </c>
      <c r="BO68" s="291">
        <v>17815500</v>
      </c>
      <c r="BP68" s="292" t="s">
        <v>4098</v>
      </c>
      <c r="BQ68" s="292" t="s">
        <v>3525</v>
      </c>
    </row>
    <row r="69" spans="1:69" x14ac:dyDescent="0.3">
      <c r="A69" s="281">
        <v>66</v>
      </c>
      <c r="B69" s="282" t="s">
        <v>2952</v>
      </c>
      <c r="C69" s="282" t="s">
        <v>3018</v>
      </c>
      <c r="D69" s="282" t="s">
        <v>3003</v>
      </c>
      <c r="E69" s="282" t="s">
        <v>2959</v>
      </c>
      <c r="F69" s="282" t="s">
        <v>2977</v>
      </c>
      <c r="G69" s="282" t="s">
        <v>2980</v>
      </c>
      <c r="H69" s="282" t="s">
        <v>2982</v>
      </c>
      <c r="I69" s="282" t="s">
        <v>2962</v>
      </c>
      <c r="J69" s="282" t="s">
        <v>45</v>
      </c>
      <c r="K69" s="282" t="s">
        <v>45</v>
      </c>
      <c r="L69" s="282" t="s">
        <v>1851</v>
      </c>
      <c r="M69" s="283" t="s">
        <v>189</v>
      </c>
      <c r="N69" s="282" t="s">
        <v>3610</v>
      </c>
      <c r="O69" s="282" t="s">
        <v>50</v>
      </c>
      <c r="P69" s="282" t="s">
        <v>127</v>
      </c>
      <c r="Q69" s="284" t="s">
        <v>45</v>
      </c>
      <c r="R69" s="282" t="s">
        <v>45</v>
      </c>
      <c r="S69" s="285">
        <v>46174</v>
      </c>
      <c r="T69" s="285">
        <v>46237</v>
      </c>
      <c r="U69" s="284" t="s">
        <v>45</v>
      </c>
      <c r="V69" s="284" t="s">
        <v>45</v>
      </c>
      <c r="W69" s="284" t="s">
        <v>45</v>
      </c>
      <c r="X69" s="284" t="s">
        <v>45</v>
      </c>
      <c r="Y69" s="286">
        <v>198000</v>
      </c>
      <c r="Z69" s="286">
        <v>219000</v>
      </c>
      <c r="AA69" s="286">
        <v>54500</v>
      </c>
      <c r="AB69" s="286">
        <v>219000</v>
      </c>
      <c r="AC69" s="287" t="s">
        <v>662</v>
      </c>
      <c r="AD69" s="284" t="s">
        <v>60</v>
      </c>
      <c r="AE69" s="287" t="s">
        <v>45</v>
      </c>
      <c r="AF69" s="286">
        <v>198000</v>
      </c>
      <c r="AG69" s="286">
        <v>1300</v>
      </c>
      <c r="AH69" s="286">
        <v>284700000</v>
      </c>
      <c r="AI69" s="286">
        <v>70850000</v>
      </c>
      <c r="AJ69" s="286">
        <v>1300</v>
      </c>
      <c r="AK69" s="286">
        <v>284700000</v>
      </c>
      <c r="AL69" s="286">
        <v>70850000</v>
      </c>
      <c r="AM69" s="286"/>
      <c r="AN69" s="286"/>
      <c r="AO69" s="286">
        <v>0</v>
      </c>
      <c r="AP69" s="286"/>
      <c r="AQ69" s="286"/>
      <c r="AR69" s="286">
        <v>0</v>
      </c>
      <c r="AS69" s="286"/>
      <c r="AT69" s="286"/>
      <c r="AU69" s="286">
        <v>0</v>
      </c>
      <c r="AV69" s="286"/>
      <c r="AW69" s="286"/>
      <c r="AX69" s="286">
        <v>0</v>
      </c>
      <c r="AY69" s="286"/>
      <c r="AZ69" s="286"/>
      <c r="BA69" s="286"/>
      <c r="BB69" s="286"/>
      <c r="BC69" s="286"/>
      <c r="BD69" s="286"/>
      <c r="BE69" s="286"/>
      <c r="BF69" s="286">
        <v>0</v>
      </c>
      <c r="BG69" s="286"/>
      <c r="BH69" s="286"/>
      <c r="BI69" s="286"/>
      <c r="BJ69" s="286">
        <v>0</v>
      </c>
      <c r="BK69" s="286"/>
      <c r="BL69" s="286"/>
      <c r="BM69" s="286"/>
      <c r="BN69" s="286"/>
      <c r="BO69" s="286"/>
      <c r="BP69" s="287" t="s">
        <v>45</v>
      </c>
      <c r="BQ69" s="287" t="s">
        <v>45</v>
      </c>
    </row>
    <row r="70" spans="1:69" x14ac:dyDescent="0.3">
      <c r="A70" s="281">
        <v>67</v>
      </c>
      <c r="B70" s="288" t="s">
        <v>2952</v>
      </c>
      <c r="C70" s="288" t="s">
        <v>3018</v>
      </c>
      <c r="D70" s="288" t="s">
        <v>3003</v>
      </c>
      <c r="E70" s="288" t="s">
        <v>2959</v>
      </c>
      <c r="F70" s="288" t="s">
        <v>2977</v>
      </c>
      <c r="G70" s="288" t="s">
        <v>2980</v>
      </c>
      <c r="H70" s="288" t="s">
        <v>2982</v>
      </c>
      <c r="I70" s="288" t="s">
        <v>2962</v>
      </c>
      <c r="J70" s="288" t="s">
        <v>45</v>
      </c>
      <c r="K70" s="288" t="s">
        <v>45</v>
      </c>
      <c r="L70" s="288" t="s">
        <v>1851</v>
      </c>
      <c r="M70" s="289" t="s">
        <v>192</v>
      </c>
      <c r="N70" s="288" t="s">
        <v>3170</v>
      </c>
      <c r="O70" s="288" t="s">
        <v>50</v>
      </c>
      <c r="P70" s="288" t="s">
        <v>127</v>
      </c>
      <c r="Q70" s="290" t="s">
        <v>45</v>
      </c>
      <c r="R70" s="288" t="s">
        <v>45</v>
      </c>
      <c r="S70" s="1">
        <v>46196</v>
      </c>
      <c r="T70" s="1">
        <v>46213</v>
      </c>
      <c r="U70" s="290" t="s">
        <v>45</v>
      </c>
      <c r="V70" s="290" t="s">
        <v>45</v>
      </c>
      <c r="W70" s="1">
        <v>46260</v>
      </c>
      <c r="X70" s="1">
        <v>46266</v>
      </c>
      <c r="Y70" s="291">
        <v>139000</v>
      </c>
      <c r="Z70" s="291">
        <v>155000</v>
      </c>
      <c r="AA70" s="291">
        <v>39800</v>
      </c>
      <c r="AB70" s="291">
        <v>155000</v>
      </c>
      <c r="AC70" s="292" t="s">
        <v>193</v>
      </c>
      <c r="AD70" s="290" t="s">
        <v>53</v>
      </c>
      <c r="AE70" s="342">
        <v>20</v>
      </c>
      <c r="AF70" s="291">
        <v>111000</v>
      </c>
      <c r="AG70" s="291">
        <v>900</v>
      </c>
      <c r="AH70" s="291">
        <v>139500000</v>
      </c>
      <c r="AI70" s="291">
        <v>35820000</v>
      </c>
      <c r="AJ70" s="291">
        <v>900</v>
      </c>
      <c r="AK70" s="291">
        <v>139500000</v>
      </c>
      <c r="AL70" s="291">
        <v>35820000</v>
      </c>
      <c r="AM70" s="291"/>
      <c r="AN70" s="291"/>
      <c r="AO70" s="291">
        <v>0</v>
      </c>
      <c r="AP70" s="291">
        <v>942</v>
      </c>
      <c r="AQ70" s="291">
        <v>146010000</v>
      </c>
      <c r="AR70" s="291">
        <v>37491600</v>
      </c>
      <c r="AS70" s="291">
        <v>942</v>
      </c>
      <c r="AT70" s="291">
        <v>146010000</v>
      </c>
      <c r="AU70" s="291">
        <v>37491600</v>
      </c>
      <c r="AV70" s="291"/>
      <c r="AW70" s="291"/>
      <c r="AX70" s="291">
        <v>0</v>
      </c>
      <c r="AY70" s="291">
        <v>231</v>
      </c>
      <c r="AZ70" s="291">
        <v>35805000</v>
      </c>
      <c r="BA70" s="291"/>
      <c r="BB70" s="291"/>
      <c r="BC70" s="291">
        <v>6</v>
      </c>
      <c r="BD70" s="291">
        <v>930000</v>
      </c>
      <c r="BE70" s="291">
        <v>743000</v>
      </c>
      <c r="BF70" s="291">
        <v>238800</v>
      </c>
      <c r="BG70" s="291">
        <v>6</v>
      </c>
      <c r="BH70" s="291">
        <v>930000</v>
      </c>
      <c r="BI70" s="291">
        <v>743000</v>
      </c>
      <c r="BJ70" s="291">
        <v>238800</v>
      </c>
      <c r="BK70" s="291">
        <v>225</v>
      </c>
      <c r="BL70" s="291">
        <v>711</v>
      </c>
      <c r="BM70" s="291">
        <v>936</v>
      </c>
      <c r="BN70" s="291">
        <v>145080000</v>
      </c>
      <c r="BO70" s="291">
        <v>37252800</v>
      </c>
      <c r="BP70" s="292" t="s">
        <v>3085</v>
      </c>
      <c r="BQ70" s="292" t="s">
        <v>3086</v>
      </c>
    </row>
    <row r="71" spans="1:69" x14ac:dyDescent="0.3">
      <c r="A71" s="281">
        <v>68</v>
      </c>
      <c r="B71" s="282" t="s">
        <v>2952</v>
      </c>
      <c r="C71" s="282" t="s">
        <v>3018</v>
      </c>
      <c r="D71" s="282" t="s">
        <v>3003</v>
      </c>
      <c r="E71" s="282" t="s">
        <v>2959</v>
      </c>
      <c r="F71" s="282" t="s">
        <v>2977</v>
      </c>
      <c r="G71" s="282" t="s">
        <v>2980</v>
      </c>
      <c r="H71" s="282" t="s">
        <v>2982</v>
      </c>
      <c r="I71" s="282" t="s">
        <v>2962</v>
      </c>
      <c r="J71" s="282" t="s">
        <v>45</v>
      </c>
      <c r="K71" s="282" t="s">
        <v>45</v>
      </c>
      <c r="L71" s="282" t="s">
        <v>1858</v>
      </c>
      <c r="M71" s="283" t="s">
        <v>194</v>
      </c>
      <c r="N71" s="282" t="s">
        <v>3611</v>
      </c>
      <c r="O71" s="282" t="s">
        <v>50</v>
      </c>
      <c r="P71" s="282" t="s">
        <v>127</v>
      </c>
      <c r="Q71" s="284" t="s">
        <v>45</v>
      </c>
      <c r="R71" s="282" t="s">
        <v>45</v>
      </c>
      <c r="S71" s="285">
        <v>46199</v>
      </c>
      <c r="T71" s="285">
        <v>46217</v>
      </c>
      <c r="U71" s="284" t="s">
        <v>45</v>
      </c>
      <c r="V71" s="284" t="s">
        <v>45</v>
      </c>
      <c r="W71" s="285">
        <v>46269</v>
      </c>
      <c r="X71" s="285">
        <v>46272</v>
      </c>
      <c r="Y71" s="286">
        <v>169000</v>
      </c>
      <c r="Z71" s="286">
        <v>189000</v>
      </c>
      <c r="AA71" s="286">
        <v>49000</v>
      </c>
      <c r="AB71" s="286">
        <v>189000</v>
      </c>
      <c r="AC71" s="287" t="s">
        <v>197</v>
      </c>
      <c r="AD71" s="284" t="s">
        <v>60</v>
      </c>
      <c r="AE71" s="287" t="s">
        <v>45</v>
      </c>
      <c r="AF71" s="286">
        <v>169000</v>
      </c>
      <c r="AG71" s="286">
        <v>950</v>
      </c>
      <c r="AH71" s="286">
        <v>179550000</v>
      </c>
      <c r="AI71" s="286">
        <v>46550000</v>
      </c>
      <c r="AJ71" s="286">
        <v>950</v>
      </c>
      <c r="AK71" s="286">
        <v>179550000</v>
      </c>
      <c r="AL71" s="286">
        <v>46550000</v>
      </c>
      <c r="AM71" s="286"/>
      <c r="AN71" s="286"/>
      <c r="AO71" s="286">
        <v>0</v>
      </c>
      <c r="AP71" s="286">
        <v>992</v>
      </c>
      <c r="AQ71" s="286">
        <v>187488000</v>
      </c>
      <c r="AR71" s="286">
        <v>48608000</v>
      </c>
      <c r="AS71" s="286">
        <v>992</v>
      </c>
      <c r="AT71" s="286">
        <v>187488000</v>
      </c>
      <c r="AU71" s="286">
        <v>48608000</v>
      </c>
      <c r="AV71" s="286"/>
      <c r="AW71" s="286"/>
      <c r="AX71" s="286">
        <v>0</v>
      </c>
      <c r="AY71" s="286">
        <v>161</v>
      </c>
      <c r="AZ71" s="286">
        <v>30429000</v>
      </c>
      <c r="BA71" s="286"/>
      <c r="BB71" s="286"/>
      <c r="BC71" s="286">
        <v>1</v>
      </c>
      <c r="BD71" s="286">
        <v>189000</v>
      </c>
      <c r="BE71" s="286">
        <v>189000</v>
      </c>
      <c r="BF71" s="286">
        <v>49000</v>
      </c>
      <c r="BG71" s="286">
        <v>1</v>
      </c>
      <c r="BH71" s="286">
        <v>189000</v>
      </c>
      <c r="BI71" s="286">
        <v>189000</v>
      </c>
      <c r="BJ71" s="286">
        <v>49000</v>
      </c>
      <c r="BK71" s="286">
        <v>160</v>
      </c>
      <c r="BL71" s="286">
        <v>831</v>
      </c>
      <c r="BM71" s="286">
        <v>991</v>
      </c>
      <c r="BN71" s="286">
        <v>187299000</v>
      </c>
      <c r="BO71" s="286">
        <v>48559000</v>
      </c>
      <c r="BP71" s="287" t="s">
        <v>149</v>
      </c>
      <c r="BQ71" s="287" t="s">
        <v>149</v>
      </c>
    </row>
    <row r="72" spans="1:69" x14ac:dyDescent="0.3">
      <c r="A72" s="281">
        <v>69</v>
      </c>
      <c r="B72" s="288" t="s">
        <v>2952</v>
      </c>
      <c r="C72" s="288" t="s">
        <v>3018</v>
      </c>
      <c r="D72" s="288" t="s">
        <v>3003</v>
      </c>
      <c r="E72" s="288" t="s">
        <v>2959</v>
      </c>
      <c r="F72" s="288" t="s">
        <v>2977</v>
      </c>
      <c r="G72" s="288" t="s">
        <v>2980</v>
      </c>
      <c r="H72" s="288" t="s">
        <v>2983</v>
      </c>
      <c r="I72" s="288" t="s">
        <v>2962</v>
      </c>
      <c r="J72" s="288" t="s">
        <v>45</v>
      </c>
      <c r="K72" s="288" t="s">
        <v>45</v>
      </c>
      <c r="L72" s="288" t="s">
        <v>1852</v>
      </c>
      <c r="M72" s="289" t="s">
        <v>198</v>
      </c>
      <c r="N72" s="288" t="s">
        <v>199</v>
      </c>
      <c r="O72" s="288" t="s">
        <v>50</v>
      </c>
      <c r="P72" s="288" t="s">
        <v>51</v>
      </c>
      <c r="Q72" s="290" t="s">
        <v>45</v>
      </c>
      <c r="R72" s="288" t="s">
        <v>45</v>
      </c>
      <c r="S72" s="1">
        <v>46211</v>
      </c>
      <c r="T72" s="1">
        <v>46174</v>
      </c>
      <c r="U72" s="290" t="s">
        <v>45</v>
      </c>
      <c r="V72" s="290" t="s">
        <v>45</v>
      </c>
      <c r="W72" s="1">
        <v>46246</v>
      </c>
      <c r="X72" s="1">
        <v>46248</v>
      </c>
      <c r="Y72" s="291">
        <v>117000</v>
      </c>
      <c r="Z72" s="291">
        <v>117000</v>
      </c>
      <c r="AA72" s="291">
        <v>33300</v>
      </c>
      <c r="AB72" s="291">
        <v>117000</v>
      </c>
      <c r="AC72" s="292" t="s">
        <v>187</v>
      </c>
      <c r="AD72" s="290" t="s">
        <v>53</v>
      </c>
      <c r="AE72" s="342">
        <v>20</v>
      </c>
      <c r="AF72" s="291">
        <v>94000</v>
      </c>
      <c r="AG72" s="291">
        <v>800</v>
      </c>
      <c r="AH72" s="291">
        <v>93600000</v>
      </c>
      <c r="AI72" s="291">
        <v>26640000</v>
      </c>
      <c r="AJ72" s="291">
        <v>800</v>
      </c>
      <c r="AK72" s="291">
        <v>93600000</v>
      </c>
      <c r="AL72" s="291">
        <v>26640000</v>
      </c>
      <c r="AM72" s="291"/>
      <c r="AN72" s="291"/>
      <c r="AO72" s="291">
        <v>0</v>
      </c>
      <c r="AP72" s="291">
        <v>789</v>
      </c>
      <c r="AQ72" s="291">
        <v>92313000</v>
      </c>
      <c r="AR72" s="291">
        <v>26273700</v>
      </c>
      <c r="AS72" s="291">
        <v>789</v>
      </c>
      <c r="AT72" s="291">
        <v>92313000</v>
      </c>
      <c r="AU72" s="291">
        <v>26273700</v>
      </c>
      <c r="AV72" s="291"/>
      <c r="AW72" s="291"/>
      <c r="AX72" s="291">
        <v>0</v>
      </c>
      <c r="AY72" s="291">
        <v>343</v>
      </c>
      <c r="AZ72" s="291">
        <v>40131000</v>
      </c>
      <c r="BA72" s="291"/>
      <c r="BB72" s="291"/>
      <c r="BC72" s="291">
        <v>25</v>
      </c>
      <c r="BD72" s="291">
        <v>2925000</v>
      </c>
      <c r="BE72" s="291">
        <v>2313550</v>
      </c>
      <c r="BF72" s="291">
        <v>832500</v>
      </c>
      <c r="BG72" s="291">
        <v>67</v>
      </c>
      <c r="BH72" s="291">
        <v>7839000</v>
      </c>
      <c r="BI72" s="291">
        <v>6068640</v>
      </c>
      <c r="BJ72" s="291">
        <v>2231100</v>
      </c>
      <c r="BK72" s="291">
        <v>276</v>
      </c>
      <c r="BL72" s="291">
        <v>446</v>
      </c>
      <c r="BM72" s="291">
        <v>722</v>
      </c>
      <c r="BN72" s="291">
        <v>84474000</v>
      </c>
      <c r="BO72" s="291">
        <v>24042600</v>
      </c>
      <c r="BP72" s="292" t="s">
        <v>3692</v>
      </c>
      <c r="BQ72" s="292" t="s">
        <v>3352</v>
      </c>
    </row>
    <row r="73" spans="1:69" x14ac:dyDescent="0.3">
      <c r="A73" s="281">
        <v>70</v>
      </c>
      <c r="B73" s="282" t="s">
        <v>2952</v>
      </c>
      <c r="C73" s="282" t="s">
        <v>3018</v>
      </c>
      <c r="D73" s="282" t="s">
        <v>3003</v>
      </c>
      <c r="E73" s="282" t="s">
        <v>2959</v>
      </c>
      <c r="F73" s="282" t="s">
        <v>2977</v>
      </c>
      <c r="G73" s="282" t="s">
        <v>2980</v>
      </c>
      <c r="H73" s="282" t="s">
        <v>2983</v>
      </c>
      <c r="I73" s="282" t="s">
        <v>2962</v>
      </c>
      <c r="J73" s="282" t="s">
        <v>45</v>
      </c>
      <c r="K73" s="282" t="s">
        <v>45</v>
      </c>
      <c r="L73" s="282" t="s">
        <v>1855</v>
      </c>
      <c r="M73" s="283" t="s">
        <v>200</v>
      </c>
      <c r="N73" s="282" t="s">
        <v>3171</v>
      </c>
      <c r="O73" s="282" t="s">
        <v>50</v>
      </c>
      <c r="P73" s="282" t="s">
        <v>51</v>
      </c>
      <c r="Q73" s="284" t="s">
        <v>45</v>
      </c>
      <c r="R73" s="282" t="s">
        <v>45</v>
      </c>
      <c r="S73" s="285">
        <v>46188</v>
      </c>
      <c r="T73" s="285">
        <v>46212</v>
      </c>
      <c r="U73" s="284" t="s">
        <v>45</v>
      </c>
      <c r="V73" s="284" t="s">
        <v>45</v>
      </c>
      <c r="W73" s="285">
        <v>46274</v>
      </c>
      <c r="X73" s="285">
        <v>46275</v>
      </c>
      <c r="Y73" s="286">
        <v>152000</v>
      </c>
      <c r="Z73" s="286">
        <v>152000</v>
      </c>
      <c r="AA73" s="286">
        <v>39500</v>
      </c>
      <c r="AB73" s="286">
        <v>152000</v>
      </c>
      <c r="AC73" s="287" t="s">
        <v>201</v>
      </c>
      <c r="AD73" s="284" t="s">
        <v>60</v>
      </c>
      <c r="AE73" s="287" t="s">
        <v>45</v>
      </c>
      <c r="AF73" s="286">
        <v>152000</v>
      </c>
      <c r="AG73" s="286">
        <v>2000</v>
      </c>
      <c r="AH73" s="286">
        <v>304000000</v>
      </c>
      <c r="AI73" s="286">
        <v>79000000</v>
      </c>
      <c r="AJ73" s="286">
        <v>2000</v>
      </c>
      <c r="AK73" s="286">
        <v>304000000</v>
      </c>
      <c r="AL73" s="286">
        <v>79000000</v>
      </c>
      <c r="AM73" s="286"/>
      <c r="AN73" s="286"/>
      <c r="AO73" s="286">
        <v>0</v>
      </c>
      <c r="AP73" s="286">
        <v>498</v>
      </c>
      <c r="AQ73" s="286">
        <v>75696000</v>
      </c>
      <c r="AR73" s="286">
        <v>19671000</v>
      </c>
      <c r="AS73" s="286">
        <v>498</v>
      </c>
      <c r="AT73" s="286">
        <v>75696000</v>
      </c>
      <c r="AU73" s="286">
        <v>19671000</v>
      </c>
      <c r="AV73" s="286"/>
      <c r="AW73" s="286"/>
      <c r="AX73" s="286">
        <v>0</v>
      </c>
      <c r="AY73" s="286">
        <v>13</v>
      </c>
      <c r="AZ73" s="286">
        <v>1976000</v>
      </c>
      <c r="BA73" s="286"/>
      <c r="BB73" s="286"/>
      <c r="BC73" s="286"/>
      <c r="BD73" s="286"/>
      <c r="BE73" s="286"/>
      <c r="BF73" s="286">
        <v>0</v>
      </c>
      <c r="BG73" s="286"/>
      <c r="BH73" s="286"/>
      <c r="BI73" s="286"/>
      <c r="BJ73" s="286">
        <v>0</v>
      </c>
      <c r="BK73" s="286">
        <v>13</v>
      </c>
      <c r="BL73" s="286">
        <v>485</v>
      </c>
      <c r="BM73" s="286">
        <v>498</v>
      </c>
      <c r="BN73" s="286">
        <v>75696000</v>
      </c>
      <c r="BO73" s="286">
        <v>19671000</v>
      </c>
      <c r="BP73" s="287" t="s">
        <v>45</v>
      </c>
      <c r="BQ73" s="287" t="s">
        <v>45</v>
      </c>
    </row>
    <row r="74" spans="1:69" x14ac:dyDescent="0.3">
      <c r="A74" s="281">
        <v>71</v>
      </c>
      <c r="B74" s="288" t="s">
        <v>2952</v>
      </c>
      <c r="C74" s="288" t="s">
        <v>3018</v>
      </c>
      <c r="D74" s="288" t="s">
        <v>3003</v>
      </c>
      <c r="E74" s="288" t="s">
        <v>2959</v>
      </c>
      <c r="F74" s="288" t="s">
        <v>2977</v>
      </c>
      <c r="G74" s="288" t="s">
        <v>2980</v>
      </c>
      <c r="H74" s="288" t="s">
        <v>2983</v>
      </c>
      <c r="I74" s="288" t="s">
        <v>2962</v>
      </c>
      <c r="J74" s="288" t="s">
        <v>45</v>
      </c>
      <c r="K74" s="288" t="s">
        <v>45</v>
      </c>
      <c r="L74" s="288" t="s">
        <v>1861</v>
      </c>
      <c r="M74" s="289" t="s">
        <v>202</v>
      </c>
      <c r="N74" s="288" t="s">
        <v>203</v>
      </c>
      <c r="O74" s="288" t="s">
        <v>50</v>
      </c>
      <c r="P74" s="288" t="s">
        <v>74</v>
      </c>
      <c r="Q74" s="290" t="s">
        <v>45</v>
      </c>
      <c r="R74" s="288" t="s">
        <v>45</v>
      </c>
      <c r="S74" s="1">
        <v>46170</v>
      </c>
      <c r="T74" s="1">
        <v>46168</v>
      </c>
      <c r="U74" s="290" t="s">
        <v>45</v>
      </c>
      <c r="V74" s="290" t="s">
        <v>45</v>
      </c>
      <c r="W74" s="1">
        <v>46269</v>
      </c>
      <c r="X74" s="1">
        <v>46275</v>
      </c>
      <c r="Y74" s="291">
        <v>120000</v>
      </c>
      <c r="Z74" s="291">
        <v>120000</v>
      </c>
      <c r="AA74" s="291">
        <v>33780</v>
      </c>
      <c r="AB74" s="291">
        <v>120000</v>
      </c>
      <c r="AC74" s="292" t="s">
        <v>204</v>
      </c>
      <c r="AD74" s="290" t="s">
        <v>53</v>
      </c>
      <c r="AE74" s="342">
        <v>28</v>
      </c>
      <c r="AF74" s="291">
        <v>86000</v>
      </c>
      <c r="AG74" s="291">
        <v>970</v>
      </c>
      <c r="AH74" s="291">
        <v>116400000</v>
      </c>
      <c r="AI74" s="291">
        <v>32766600</v>
      </c>
      <c r="AJ74" s="291">
        <v>970</v>
      </c>
      <c r="AK74" s="291">
        <v>116400000</v>
      </c>
      <c r="AL74" s="291">
        <v>32766600</v>
      </c>
      <c r="AM74" s="291"/>
      <c r="AN74" s="291"/>
      <c r="AO74" s="291">
        <v>0</v>
      </c>
      <c r="AP74" s="291">
        <v>997</v>
      </c>
      <c r="AQ74" s="291">
        <v>119640000</v>
      </c>
      <c r="AR74" s="291">
        <v>33678660</v>
      </c>
      <c r="AS74" s="291">
        <v>997</v>
      </c>
      <c r="AT74" s="291">
        <v>119640000</v>
      </c>
      <c r="AU74" s="291">
        <v>33678660</v>
      </c>
      <c r="AV74" s="291"/>
      <c r="AW74" s="291"/>
      <c r="AX74" s="291">
        <v>0</v>
      </c>
      <c r="AY74" s="291">
        <v>337</v>
      </c>
      <c r="AZ74" s="291">
        <v>40440000</v>
      </c>
      <c r="BA74" s="291"/>
      <c r="BB74" s="291"/>
      <c r="BC74" s="291"/>
      <c r="BD74" s="291"/>
      <c r="BE74" s="291"/>
      <c r="BF74" s="291">
        <v>0</v>
      </c>
      <c r="BG74" s="291"/>
      <c r="BH74" s="291"/>
      <c r="BI74" s="291"/>
      <c r="BJ74" s="291">
        <v>0</v>
      </c>
      <c r="BK74" s="291">
        <v>337</v>
      </c>
      <c r="BL74" s="291">
        <v>660</v>
      </c>
      <c r="BM74" s="291">
        <v>997</v>
      </c>
      <c r="BN74" s="291">
        <v>119640000</v>
      </c>
      <c r="BO74" s="291">
        <v>33678660</v>
      </c>
      <c r="BP74" s="292" t="s">
        <v>45</v>
      </c>
      <c r="BQ74" s="292" t="s">
        <v>45</v>
      </c>
    </row>
    <row r="75" spans="1:69" x14ac:dyDescent="0.3">
      <c r="A75" s="281">
        <v>72</v>
      </c>
      <c r="B75" s="282" t="s">
        <v>2952</v>
      </c>
      <c r="C75" s="282" t="s">
        <v>3018</v>
      </c>
      <c r="D75" s="282" t="s">
        <v>3003</v>
      </c>
      <c r="E75" s="282" t="s">
        <v>2959</v>
      </c>
      <c r="F75" s="282" t="s">
        <v>2977</v>
      </c>
      <c r="G75" s="282" t="s">
        <v>2980</v>
      </c>
      <c r="H75" s="282" t="s">
        <v>2983</v>
      </c>
      <c r="I75" s="282" t="s">
        <v>2962</v>
      </c>
      <c r="J75" s="282" t="s">
        <v>45</v>
      </c>
      <c r="K75" s="282" t="s">
        <v>45</v>
      </c>
      <c r="L75" s="282" t="s">
        <v>1861</v>
      </c>
      <c r="M75" s="283" t="s">
        <v>205</v>
      </c>
      <c r="N75" s="282" t="s">
        <v>3172</v>
      </c>
      <c r="O75" s="282" t="s">
        <v>50</v>
      </c>
      <c r="P75" s="282" t="s">
        <v>51</v>
      </c>
      <c r="Q75" s="284" t="s">
        <v>45</v>
      </c>
      <c r="R75" s="282" t="s">
        <v>45</v>
      </c>
      <c r="S75" s="285">
        <v>46195</v>
      </c>
      <c r="T75" s="285">
        <v>46217</v>
      </c>
      <c r="U75" s="284" t="s">
        <v>45</v>
      </c>
      <c r="V75" s="284" t="s">
        <v>45</v>
      </c>
      <c r="W75" s="285">
        <v>46273</v>
      </c>
      <c r="X75" s="285">
        <v>46275</v>
      </c>
      <c r="Y75" s="286">
        <v>135000</v>
      </c>
      <c r="Z75" s="286">
        <v>135000</v>
      </c>
      <c r="AA75" s="286">
        <v>36100</v>
      </c>
      <c r="AB75" s="286">
        <v>135000</v>
      </c>
      <c r="AC75" s="287" t="s">
        <v>208</v>
      </c>
      <c r="AD75" s="284" t="s">
        <v>60</v>
      </c>
      <c r="AE75" s="287" t="s">
        <v>45</v>
      </c>
      <c r="AF75" s="286">
        <v>135000</v>
      </c>
      <c r="AG75" s="286">
        <v>1000</v>
      </c>
      <c r="AH75" s="286">
        <v>135000000</v>
      </c>
      <c r="AI75" s="286">
        <v>36100000</v>
      </c>
      <c r="AJ75" s="286">
        <v>1000</v>
      </c>
      <c r="AK75" s="286">
        <v>135000000</v>
      </c>
      <c r="AL75" s="286">
        <v>36100000</v>
      </c>
      <c r="AM75" s="286"/>
      <c r="AN75" s="286"/>
      <c r="AO75" s="286">
        <v>0</v>
      </c>
      <c r="AP75" s="286">
        <v>547</v>
      </c>
      <c r="AQ75" s="286">
        <v>73845000</v>
      </c>
      <c r="AR75" s="286">
        <v>19746700</v>
      </c>
      <c r="AS75" s="286">
        <v>547</v>
      </c>
      <c r="AT75" s="286">
        <v>73845000</v>
      </c>
      <c r="AU75" s="286">
        <v>19746700</v>
      </c>
      <c r="AV75" s="286"/>
      <c r="AW75" s="286"/>
      <c r="AX75" s="286">
        <v>0</v>
      </c>
      <c r="AY75" s="286">
        <v>56</v>
      </c>
      <c r="AZ75" s="286">
        <v>7560000</v>
      </c>
      <c r="BA75" s="286"/>
      <c r="BB75" s="286"/>
      <c r="BC75" s="286"/>
      <c r="BD75" s="286"/>
      <c r="BE75" s="286"/>
      <c r="BF75" s="286">
        <v>0</v>
      </c>
      <c r="BG75" s="286"/>
      <c r="BH75" s="286"/>
      <c r="BI75" s="286"/>
      <c r="BJ75" s="286">
        <v>0</v>
      </c>
      <c r="BK75" s="286">
        <v>56</v>
      </c>
      <c r="BL75" s="286">
        <v>491</v>
      </c>
      <c r="BM75" s="286">
        <v>547</v>
      </c>
      <c r="BN75" s="286">
        <v>73845000</v>
      </c>
      <c r="BO75" s="286">
        <v>19746700</v>
      </c>
      <c r="BP75" s="287" t="s">
        <v>45</v>
      </c>
      <c r="BQ75" s="287" t="s">
        <v>45</v>
      </c>
    </row>
    <row r="76" spans="1:69" x14ac:dyDescent="0.3">
      <c r="A76" s="281">
        <v>73</v>
      </c>
      <c r="B76" s="288" t="s">
        <v>2952</v>
      </c>
      <c r="C76" s="288" t="s">
        <v>3018</v>
      </c>
      <c r="D76" s="288" t="s">
        <v>3003</v>
      </c>
      <c r="E76" s="288" t="s">
        <v>2959</v>
      </c>
      <c r="F76" s="288" t="s">
        <v>2977</v>
      </c>
      <c r="G76" s="288" t="s">
        <v>2980</v>
      </c>
      <c r="H76" s="288" t="s">
        <v>2983</v>
      </c>
      <c r="I76" s="288" t="s">
        <v>2962</v>
      </c>
      <c r="J76" s="288" t="s">
        <v>45</v>
      </c>
      <c r="K76" s="288" t="s">
        <v>45</v>
      </c>
      <c r="L76" s="288" t="s">
        <v>1861</v>
      </c>
      <c r="M76" s="289" t="s">
        <v>209</v>
      </c>
      <c r="N76" s="288" t="s">
        <v>3173</v>
      </c>
      <c r="O76" s="288" t="s">
        <v>50</v>
      </c>
      <c r="P76" s="288" t="s">
        <v>59</v>
      </c>
      <c r="Q76" s="290" t="s">
        <v>45</v>
      </c>
      <c r="R76" s="288" t="s">
        <v>45</v>
      </c>
      <c r="S76" s="1">
        <v>46203</v>
      </c>
      <c r="T76" s="1">
        <v>46233</v>
      </c>
      <c r="U76" s="290" t="s">
        <v>45</v>
      </c>
      <c r="V76" s="290" t="s">
        <v>45</v>
      </c>
      <c r="W76" s="290" t="s">
        <v>45</v>
      </c>
      <c r="X76" s="290" t="s">
        <v>45</v>
      </c>
      <c r="Y76" s="291">
        <v>89000</v>
      </c>
      <c r="Z76" s="291">
        <v>89000</v>
      </c>
      <c r="AA76" s="291">
        <v>22180</v>
      </c>
      <c r="AB76" s="291">
        <v>89000</v>
      </c>
      <c r="AC76" s="292" t="s">
        <v>1686</v>
      </c>
      <c r="AD76" s="290" t="s">
        <v>60</v>
      </c>
      <c r="AE76" s="292" t="s">
        <v>45</v>
      </c>
      <c r="AF76" s="291">
        <v>89000</v>
      </c>
      <c r="AG76" s="291">
        <v>1000</v>
      </c>
      <c r="AH76" s="291">
        <v>89000000</v>
      </c>
      <c r="AI76" s="291">
        <v>22180000</v>
      </c>
      <c r="AJ76" s="291">
        <v>1000</v>
      </c>
      <c r="AK76" s="291">
        <v>89000000</v>
      </c>
      <c r="AL76" s="291">
        <v>22180000</v>
      </c>
      <c r="AM76" s="291"/>
      <c r="AN76" s="291"/>
      <c r="AO76" s="291">
        <v>0</v>
      </c>
      <c r="AP76" s="291"/>
      <c r="AQ76" s="291"/>
      <c r="AR76" s="291">
        <v>0</v>
      </c>
      <c r="AS76" s="291"/>
      <c r="AT76" s="291"/>
      <c r="AU76" s="291">
        <v>0</v>
      </c>
      <c r="AV76" s="291"/>
      <c r="AW76" s="291"/>
      <c r="AX76" s="291">
        <v>0</v>
      </c>
      <c r="AY76" s="291"/>
      <c r="AZ76" s="291"/>
      <c r="BA76" s="291"/>
      <c r="BB76" s="291"/>
      <c r="BC76" s="291"/>
      <c r="BD76" s="291"/>
      <c r="BE76" s="291"/>
      <c r="BF76" s="291">
        <v>0</v>
      </c>
      <c r="BG76" s="291"/>
      <c r="BH76" s="291"/>
      <c r="BI76" s="291"/>
      <c r="BJ76" s="291">
        <v>0</v>
      </c>
      <c r="BK76" s="291"/>
      <c r="BL76" s="291"/>
      <c r="BM76" s="291"/>
      <c r="BN76" s="291"/>
      <c r="BO76" s="291"/>
      <c r="BP76" s="292" t="s">
        <v>45</v>
      </c>
      <c r="BQ76" s="292" t="s">
        <v>45</v>
      </c>
    </row>
    <row r="77" spans="1:69" x14ac:dyDescent="0.3">
      <c r="A77" s="281">
        <v>74</v>
      </c>
      <c r="B77" s="282" t="s">
        <v>2952</v>
      </c>
      <c r="C77" s="282" t="s">
        <v>3018</v>
      </c>
      <c r="D77" s="282" t="s">
        <v>3003</v>
      </c>
      <c r="E77" s="282" t="s">
        <v>2959</v>
      </c>
      <c r="F77" s="282" t="s">
        <v>2977</v>
      </c>
      <c r="G77" s="282" t="s">
        <v>2980</v>
      </c>
      <c r="H77" s="282" t="s">
        <v>2983</v>
      </c>
      <c r="I77" s="282" t="s">
        <v>2962</v>
      </c>
      <c r="J77" s="282" t="s">
        <v>45</v>
      </c>
      <c r="K77" s="282" t="s">
        <v>45</v>
      </c>
      <c r="L77" s="282" t="s">
        <v>1861</v>
      </c>
      <c r="M77" s="283" t="s">
        <v>3340</v>
      </c>
      <c r="N77" s="282" t="s">
        <v>3341</v>
      </c>
      <c r="O77" s="282" t="s">
        <v>50</v>
      </c>
      <c r="P77" s="282" t="s">
        <v>139</v>
      </c>
      <c r="Q77" s="284" t="s">
        <v>45</v>
      </c>
      <c r="R77" s="282" t="s">
        <v>45</v>
      </c>
      <c r="S77" s="285">
        <v>46259</v>
      </c>
      <c r="T77" s="284" t="s">
        <v>45</v>
      </c>
      <c r="U77" s="284" t="s">
        <v>45</v>
      </c>
      <c r="V77" s="284" t="s">
        <v>45</v>
      </c>
      <c r="W77" s="284" t="s">
        <v>45</v>
      </c>
      <c r="X77" s="284" t="s">
        <v>45</v>
      </c>
      <c r="Y77" s="286"/>
      <c r="Z77" s="286"/>
      <c r="AA77" s="286"/>
      <c r="AB77" s="286"/>
      <c r="AC77" s="287" t="s">
        <v>45</v>
      </c>
      <c r="AD77" s="284" t="s">
        <v>60</v>
      </c>
      <c r="AE77" s="287" t="s">
        <v>45</v>
      </c>
      <c r="AF77" s="286"/>
      <c r="AG77" s="286">
        <v>2</v>
      </c>
      <c r="AH77" s="286"/>
      <c r="AI77" s="286"/>
      <c r="AJ77" s="286">
        <v>2</v>
      </c>
      <c r="AK77" s="286"/>
      <c r="AL77" s="286"/>
      <c r="AM77" s="286"/>
      <c r="AN77" s="286"/>
      <c r="AO77" s="286"/>
      <c r="AP77" s="286"/>
      <c r="AQ77" s="286"/>
      <c r="AR77" s="286"/>
      <c r="AS77" s="286"/>
      <c r="AT77" s="286"/>
      <c r="AU77" s="286"/>
      <c r="AV77" s="286"/>
      <c r="AW77" s="286"/>
      <c r="AX77" s="286"/>
      <c r="AY77" s="286"/>
      <c r="AZ77" s="286"/>
      <c r="BA77" s="286"/>
      <c r="BB77" s="286"/>
      <c r="BC77" s="286"/>
      <c r="BD77" s="286"/>
      <c r="BE77" s="286"/>
      <c r="BF77" s="286"/>
      <c r="BG77" s="286"/>
      <c r="BH77" s="286"/>
      <c r="BI77" s="286"/>
      <c r="BJ77" s="286"/>
      <c r="BK77" s="286"/>
      <c r="BL77" s="286"/>
      <c r="BM77" s="286"/>
      <c r="BN77" s="286"/>
      <c r="BO77" s="286"/>
      <c r="BP77" s="287" t="s">
        <v>45</v>
      </c>
      <c r="BQ77" s="287" t="s">
        <v>45</v>
      </c>
    </row>
    <row r="78" spans="1:69" x14ac:dyDescent="0.3">
      <c r="A78" s="281">
        <v>75</v>
      </c>
      <c r="B78" s="288" t="s">
        <v>2952</v>
      </c>
      <c r="C78" s="288" t="s">
        <v>3018</v>
      </c>
      <c r="D78" s="288" t="s">
        <v>3003</v>
      </c>
      <c r="E78" s="288" t="s">
        <v>2959</v>
      </c>
      <c r="F78" s="288" t="s">
        <v>2977</v>
      </c>
      <c r="G78" s="288" t="s">
        <v>2980</v>
      </c>
      <c r="H78" s="288" t="s">
        <v>2983</v>
      </c>
      <c r="I78" s="288" t="s">
        <v>2962</v>
      </c>
      <c r="J78" s="288" t="s">
        <v>45</v>
      </c>
      <c r="K78" s="288" t="s">
        <v>45</v>
      </c>
      <c r="L78" s="288" t="s">
        <v>1851</v>
      </c>
      <c r="M78" s="289" t="s">
        <v>3612</v>
      </c>
      <c r="N78" s="288" t="s">
        <v>3613</v>
      </c>
      <c r="O78" s="288" t="s">
        <v>50</v>
      </c>
      <c r="P78" s="288" t="s">
        <v>59</v>
      </c>
      <c r="Q78" s="290" t="s">
        <v>45</v>
      </c>
      <c r="R78" s="288" t="s">
        <v>45</v>
      </c>
      <c r="S78" s="1">
        <v>46269</v>
      </c>
      <c r="T78" s="290" t="s">
        <v>45</v>
      </c>
      <c r="U78" s="290" t="s">
        <v>45</v>
      </c>
      <c r="V78" s="290" t="s">
        <v>45</v>
      </c>
      <c r="W78" s="290" t="s">
        <v>45</v>
      </c>
      <c r="X78" s="290" t="s">
        <v>45</v>
      </c>
      <c r="Y78" s="291"/>
      <c r="Z78" s="291"/>
      <c r="AA78" s="291"/>
      <c r="AB78" s="291"/>
      <c r="AC78" s="292" t="s">
        <v>45</v>
      </c>
      <c r="AD78" s="290" t="s">
        <v>60</v>
      </c>
      <c r="AE78" s="292" t="s">
        <v>45</v>
      </c>
      <c r="AF78" s="291"/>
      <c r="AG78" s="291">
        <v>2</v>
      </c>
      <c r="AH78" s="291"/>
      <c r="AI78" s="291"/>
      <c r="AJ78" s="291">
        <v>2</v>
      </c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2" t="s">
        <v>45</v>
      </c>
      <c r="BQ78" s="292" t="s">
        <v>45</v>
      </c>
    </row>
    <row r="79" spans="1:69" x14ac:dyDescent="0.3">
      <c r="A79" s="281">
        <v>76</v>
      </c>
      <c r="B79" s="282" t="s">
        <v>2952</v>
      </c>
      <c r="C79" s="282" t="s">
        <v>3018</v>
      </c>
      <c r="D79" s="282" t="s">
        <v>3003</v>
      </c>
      <c r="E79" s="282" t="s">
        <v>2959</v>
      </c>
      <c r="F79" s="282" t="s">
        <v>2977</v>
      </c>
      <c r="G79" s="282" t="s">
        <v>3008</v>
      </c>
      <c r="H79" s="282" t="s">
        <v>3009</v>
      </c>
      <c r="I79" s="282" t="s">
        <v>2962</v>
      </c>
      <c r="J79" s="282" t="s">
        <v>45</v>
      </c>
      <c r="K79" s="282" t="s">
        <v>45</v>
      </c>
      <c r="L79" s="282" t="s">
        <v>1851</v>
      </c>
      <c r="M79" s="283" t="s">
        <v>210</v>
      </c>
      <c r="N79" s="282" t="s">
        <v>3174</v>
      </c>
      <c r="O79" s="282" t="s">
        <v>50</v>
      </c>
      <c r="P79" s="282" t="s">
        <v>51</v>
      </c>
      <c r="Q79" s="284" t="s">
        <v>45</v>
      </c>
      <c r="R79" s="282" t="s">
        <v>45</v>
      </c>
      <c r="S79" s="285">
        <v>46189</v>
      </c>
      <c r="T79" s="285">
        <v>46219</v>
      </c>
      <c r="U79" s="284" t="s">
        <v>45</v>
      </c>
      <c r="V79" s="284" t="s">
        <v>45</v>
      </c>
      <c r="W79" s="285">
        <v>46273</v>
      </c>
      <c r="X79" s="285">
        <v>46275</v>
      </c>
      <c r="Y79" s="286">
        <v>169000</v>
      </c>
      <c r="Z79" s="286">
        <v>169000</v>
      </c>
      <c r="AA79" s="286">
        <v>45700</v>
      </c>
      <c r="AB79" s="286">
        <v>169000</v>
      </c>
      <c r="AC79" s="287" t="s">
        <v>211</v>
      </c>
      <c r="AD79" s="284" t="s">
        <v>60</v>
      </c>
      <c r="AE79" s="287" t="s">
        <v>45</v>
      </c>
      <c r="AF79" s="286">
        <v>169000</v>
      </c>
      <c r="AG79" s="286">
        <v>1300</v>
      </c>
      <c r="AH79" s="286">
        <v>219700000</v>
      </c>
      <c r="AI79" s="286">
        <v>59410000</v>
      </c>
      <c r="AJ79" s="286">
        <v>1300</v>
      </c>
      <c r="AK79" s="286">
        <v>219700000</v>
      </c>
      <c r="AL79" s="286">
        <v>59410000</v>
      </c>
      <c r="AM79" s="286"/>
      <c r="AN79" s="286"/>
      <c r="AO79" s="286">
        <v>0</v>
      </c>
      <c r="AP79" s="286">
        <v>1329</v>
      </c>
      <c r="AQ79" s="286">
        <v>224601000</v>
      </c>
      <c r="AR79" s="286">
        <v>60735300</v>
      </c>
      <c r="AS79" s="286">
        <v>1329</v>
      </c>
      <c r="AT79" s="286">
        <v>224601000</v>
      </c>
      <c r="AU79" s="286">
        <v>60735300</v>
      </c>
      <c r="AV79" s="286"/>
      <c r="AW79" s="286"/>
      <c r="AX79" s="286">
        <v>0</v>
      </c>
      <c r="AY79" s="286">
        <v>144</v>
      </c>
      <c r="AZ79" s="286">
        <v>24336000</v>
      </c>
      <c r="BA79" s="286"/>
      <c r="BB79" s="286"/>
      <c r="BC79" s="286"/>
      <c r="BD79" s="286"/>
      <c r="BE79" s="286"/>
      <c r="BF79" s="286">
        <v>0</v>
      </c>
      <c r="BG79" s="286"/>
      <c r="BH79" s="286"/>
      <c r="BI79" s="286"/>
      <c r="BJ79" s="286">
        <v>0</v>
      </c>
      <c r="BK79" s="286">
        <v>144</v>
      </c>
      <c r="BL79" s="286">
        <v>1185</v>
      </c>
      <c r="BM79" s="286">
        <v>1329</v>
      </c>
      <c r="BN79" s="286">
        <v>224601000</v>
      </c>
      <c r="BO79" s="286">
        <v>60735300</v>
      </c>
      <c r="BP79" s="287" t="s">
        <v>45</v>
      </c>
      <c r="BQ79" s="287" t="s">
        <v>45</v>
      </c>
    </row>
    <row r="80" spans="1:69" x14ac:dyDescent="0.3">
      <c r="A80" s="281">
        <v>77</v>
      </c>
      <c r="B80" s="288" t="s">
        <v>2952</v>
      </c>
      <c r="C80" s="288" t="s">
        <v>3018</v>
      </c>
      <c r="D80" s="288" t="s">
        <v>3003</v>
      </c>
      <c r="E80" s="288" t="s">
        <v>2959</v>
      </c>
      <c r="F80" s="288" t="s">
        <v>2977</v>
      </c>
      <c r="G80" s="288" t="s">
        <v>3008</v>
      </c>
      <c r="H80" s="288" t="s">
        <v>3009</v>
      </c>
      <c r="I80" s="288" t="s">
        <v>2962</v>
      </c>
      <c r="J80" s="288" t="s">
        <v>45</v>
      </c>
      <c r="K80" s="288" t="s">
        <v>45</v>
      </c>
      <c r="L80" s="288" t="s">
        <v>1855</v>
      </c>
      <c r="M80" s="289" t="s">
        <v>212</v>
      </c>
      <c r="N80" s="288" t="s">
        <v>4209</v>
      </c>
      <c r="O80" s="288" t="s">
        <v>50</v>
      </c>
      <c r="P80" s="288" t="s">
        <v>110</v>
      </c>
      <c r="Q80" s="290" t="s">
        <v>45</v>
      </c>
      <c r="R80" s="288" t="s">
        <v>45</v>
      </c>
      <c r="S80" s="1">
        <v>46245</v>
      </c>
      <c r="T80" s="1">
        <v>46248</v>
      </c>
      <c r="U80" s="290" t="s">
        <v>45</v>
      </c>
      <c r="V80" s="290" t="s">
        <v>45</v>
      </c>
      <c r="W80" s="290" t="s">
        <v>45</v>
      </c>
      <c r="X80" s="290" t="s">
        <v>45</v>
      </c>
      <c r="Y80" s="291">
        <v>222000</v>
      </c>
      <c r="Z80" s="291">
        <v>279000</v>
      </c>
      <c r="AA80" s="291">
        <v>60000</v>
      </c>
      <c r="AB80" s="291">
        <v>279000</v>
      </c>
      <c r="AC80" s="292" t="s">
        <v>211</v>
      </c>
      <c r="AD80" s="290" t="s">
        <v>60</v>
      </c>
      <c r="AE80" s="292" t="s">
        <v>45</v>
      </c>
      <c r="AF80" s="291">
        <v>222000</v>
      </c>
      <c r="AG80" s="291">
        <v>1400</v>
      </c>
      <c r="AH80" s="291">
        <v>390600000</v>
      </c>
      <c r="AI80" s="291">
        <v>84000000</v>
      </c>
      <c r="AJ80" s="291">
        <v>1400</v>
      </c>
      <c r="AK80" s="291">
        <v>390600000</v>
      </c>
      <c r="AL80" s="291">
        <v>84000000</v>
      </c>
      <c r="AM80" s="291"/>
      <c r="AN80" s="291"/>
      <c r="AO80" s="291">
        <v>0</v>
      </c>
      <c r="AP80" s="291"/>
      <c r="AQ80" s="291"/>
      <c r="AR80" s="291">
        <v>0</v>
      </c>
      <c r="AS80" s="291"/>
      <c r="AT80" s="291"/>
      <c r="AU80" s="291">
        <v>0</v>
      </c>
      <c r="AV80" s="291"/>
      <c r="AW80" s="291"/>
      <c r="AX80" s="291">
        <v>0</v>
      </c>
      <c r="AY80" s="291"/>
      <c r="AZ80" s="291"/>
      <c r="BA80" s="291"/>
      <c r="BB80" s="291"/>
      <c r="BC80" s="291"/>
      <c r="BD80" s="291"/>
      <c r="BE80" s="291"/>
      <c r="BF80" s="291">
        <v>0</v>
      </c>
      <c r="BG80" s="291"/>
      <c r="BH80" s="291"/>
      <c r="BI80" s="291"/>
      <c r="BJ80" s="291">
        <v>0</v>
      </c>
      <c r="BK80" s="291"/>
      <c r="BL80" s="291"/>
      <c r="BM80" s="291"/>
      <c r="BN80" s="291"/>
      <c r="BO80" s="291"/>
      <c r="BP80" s="292" t="s">
        <v>45</v>
      </c>
      <c r="BQ80" s="292" t="s">
        <v>45</v>
      </c>
    </row>
    <row r="81" spans="1:69" x14ac:dyDescent="0.3">
      <c r="A81" s="281">
        <v>78</v>
      </c>
      <c r="B81" s="282" t="s">
        <v>2952</v>
      </c>
      <c r="C81" s="282" t="s">
        <v>3018</v>
      </c>
      <c r="D81" s="282" t="s">
        <v>3003</v>
      </c>
      <c r="E81" s="282" t="s">
        <v>2959</v>
      </c>
      <c r="F81" s="282" t="s">
        <v>2985</v>
      </c>
      <c r="G81" s="282" t="s">
        <v>2986</v>
      </c>
      <c r="H81" s="282" t="s">
        <v>2987</v>
      </c>
      <c r="I81" s="282" t="s">
        <v>2962</v>
      </c>
      <c r="J81" s="282" t="s">
        <v>45</v>
      </c>
      <c r="K81" s="282" t="s">
        <v>45</v>
      </c>
      <c r="L81" s="282" t="s">
        <v>1851</v>
      </c>
      <c r="M81" s="283" t="s">
        <v>215</v>
      </c>
      <c r="N81" s="282" t="s">
        <v>3614</v>
      </c>
      <c r="O81" s="282" t="s">
        <v>50</v>
      </c>
      <c r="P81" s="282" t="s">
        <v>51</v>
      </c>
      <c r="Q81" s="284" t="s">
        <v>45</v>
      </c>
      <c r="R81" s="282" t="s">
        <v>45</v>
      </c>
      <c r="S81" s="285">
        <v>46185</v>
      </c>
      <c r="T81" s="285">
        <v>46209</v>
      </c>
      <c r="U81" s="284" t="s">
        <v>45</v>
      </c>
      <c r="V81" s="284" t="s">
        <v>45</v>
      </c>
      <c r="W81" s="285">
        <v>46262</v>
      </c>
      <c r="X81" s="285">
        <v>46265</v>
      </c>
      <c r="Y81" s="286">
        <v>79000</v>
      </c>
      <c r="Z81" s="286">
        <v>79000</v>
      </c>
      <c r="AA81" s="286">
        <v>20000</v>
      </c>
      <c r="AB81" s="286">
        <v>79000</v>
      </c>
      <c r="AC81" s="287" t="s">
        <v>655</v>
      </c>
      <c r="AD81" s="284" t="s">
        <v>53</v>
      </c>
      <c r="AE81" s="341">
        <v>20</v>
      </c>
      <c r="AF81" s="286">
        <v>63000</v>
      </c>
      <c r="AG81" s="286">
        <v>1100</v>
      </c>
      <c r="AH81" s="286">
        <v>86900000</v>
      </c>
      <c r="AI81" s="286">
        <v>22000000</v>
      </c>
      <c r="AJ81" s="286">
        <v>1100</v>
      </c>
      <c r="AK81" s="286">
        <v>86900000</v>
      </c>
      <c r="AL81" s="286">
        <v>22000000</v>
      </c>
      <c r="AM81" s="286"/>
      <c r="AN81" s="286"/>
      <c r="AO81" s="286">
        <v>0</v>
      </c>
      <c r="AP81" s="286">
        <v>1001</v>
      </c>
      <c r="AQ81" s="286">
        <v>79079000</v>
      </c>
      <c r="AR81" s="286">
        <v>20020000</v>
      </c>
      <c r="AS81" s="286">
        <v>1001</v>
      </c>
      <c r="AT81" s="286">
        <v>79079000</v>
      </c>
      <c r="AU81" s="286">
        <v>20020000</v>
      </c>
      <c r="AV81" s="286"/>
      <c r="AW81" s="286"/>
      <c r="AX81" s="286">
        <v>0</v>
      </c>
      <c r="AY81" s="286">
        <v>314</v>
      </c>
      <c r="AZ81" s="286">
        <v>24806000</v>
      </c>
      <c r="BA81" s="286"/>
      <c r="BB81" s="286"/>
      <c r="BC81" s="286">
        <v>25</v>
      </c>
      <c r="BD81" s="286">
        <v>1975000</v>
      </c>
      <c r="BE81" s="286">
        <v>1136790</v>
      </c>
      <c r="BF81" s="286">
        <v>500000</v>
      </c>
      <c r="BG81" s="286">
        <v>33</v>
      </c>
      <c r="BH81" s="286">
        <v>2607000</v>
      </c>
      <c r="BI81" s="286">
        <v>1563330</v>
      </c>
      <c r="BJ81" s="286">
        <v>660000</v>
      </c>
      <c r="BK81" s="286">
        <v>281</v>
      </c>
      <c r="BL81" s="286">
        <v>687</v>
      </c>
      <c r="BM81" s="286">
        <v>968</v>
      </c>
      <c r="BN81" s="286">
        <v>76472000</v>
      </c>
      <c r="BO81" s="286">
        <v>19360000</v>
      </c>
      <c r="BP81" s="287" t="s">
        <v>3119</v>
      </c>
      <c r="BQ81" s="287" t="s">
        <v>3328</v>
      </c>
    </row>
    <row r="82" spans="1:69" x14ac:dyDescent="0.3">
      <c r="A82" s="281">
        <v>79</v>
      </c>
      <c r="B82" s="288" t="s">
        <v>2952</v>
      </c>
      <c r="C82" s="288" t="s">
        <v>3018</v>
      </c>
      <c r="D82" s="288" t="s">
        <v>3003</v>
      </c>
      <c r="E82" s="288" t="s">
        <v>2959</v>
      </c>
      <c r="F82" s="288" t="s">
        <v>2985</v>
      </c>
      <c r="G82" s="288" t="s">
        <v>2986</v>
      </c>
      <c r="H82" s="288" t="s">
        <v>2987</v>
      </c>
      <c r="I82" s="288" t="s">
        <v>2962</v>
      </c>
      <c r="J82" s="288" t="s">
        <v>45</v>
      </c>
      <c r="K82" s="288" t="s">
        <v>45</v>
      </c>
      <c r="L82" s="288" t="s">
        <v>1857</v>
      </c>
      <c r="M82" s="289" t="s">
        <v>216</v>
      </c>
      <c r="N82" s="288" t="s">
        <v>3615</v>
      </c>
      <c r="O82" s="288" t="s">
        <v>50</v>
      </c>
      <c r="P82" s="288" t="s">
        <v>139</v>
      </c>
      <c r="Q82" s="290" t="s">
        <v>45</v>
      </c>
      <c r="R82" s="288" t="s">
        <v>45</v>
      </c>
      <c r="S82" s="1">
        <v>46245</v>
      </c>
      <c r="T82" s="1">
        <v>46237</v>
      </c>
      <c r="U82" s="290" t="s">
        <v>45</v>
      </c>
      <c r="V82" s="290" t="s">
        <v>45</v>
      </c>
      <c r="W82" s="1">
        <v>46272</v>
      </c>
      <c r="X82" s="1">
        <v>46275</v>
      </c>
      <c r="Y82" s="291">
        <v>69000</v>
      </c>
      <c r="Z82" s="291">
        <v>69000</v>
      </c>
      <c r="AA82" s="291">
        <v>18200</v>
      </c>
      <c r="AB82" s="291">
        <v>69000</v>
      </c>
      <c r="AC82" s="292" t="s">
        <v>421</v>
      </c>
      <c r="AD82" s="290" t="s">
        <v>60</v>
      </c>
      <c r="AE82" s="292" t="s">
        <v>45</v>
      </c>
      <c r="AF82" s="291">
        <v>69000</v>
      </c>
      <c r="AG82" s="291">
        <v>800</v>
      </c>
      <c r="AH82" s="291">
        <v>55200000</v>
      </c>
      <c r="AI82" s="291">
        <v>14560000</v>
      </c>
      <c r="AJ82" s="291">
        <v>800</v>
      </c>
      <c r="AK82" s="291">
        <v>55200000</v>
      </c>
      <c r="AL82" s="291">
        <v>14560000</v>
      </c>
      <c r="AM82" s="291"/>
      <c r="AN82" s="291"/>
      <c r="AO82" s="291">
        <v>0</v>
      </c>
      <c r="AP82" s="291">
        <v>816</v>
      </c>
      <c r="AQ82" s="291">
        <v>56304000</v>
      </c>
      <c r="AR82" s="291">
        <v>14851200</v>
      </c>
      <c r="AS82" s="291">
        <v>816</v>
      </c>
      <c r="AT82" s="291">
        <v>56304000</v>
      </c>
      <c r="AU82" s="291">
        <v>14851200</v>
      </c>
      <c r="AV82" s="291"/>
      <c r="AW82" s="291"/>
      <c r="AX82" s="291">
        <v>0</v>
      </c>
      <c r="AY82" s="291">
        <v>176</v>
      </c>
      <c r="AZ82" s="291">
        <v>12144000</v>
      </c>
      <c r="BA82" s="291"/>
      <c r="BB82" s="291"/>
      <c r="BC82" s="291"/>
      <c r="BD82" s="291"/>
      <c r="BE82" s="291"/>
      <c r="BF82" s="291">
        <v>0</v>
      </c>
      <c r="BG82" s="291"/>
      <c r="BH82" s="291"/>
      <c r="BI82" s="291"/>
      <c r="BJ82" s="291">
        <v>0</v>
      </c>
      <c r="BK82" s="291">
        <v>176</v>
      </c>
      <c r="BL82" s="291">
        <v>640</v>
      </c>
      <c r="BM82" s="291">
        <v>816</v>
      </c>
      <c r="BN82" s="291">
        <v>56304000</v>
      </c>
      <c r="BO82" s="291">
        <v>14851200</v>
      </c>
      <c r="BP82" s="292" t="s">
        <v>45</v>
      </c>
      <c r="BQ82" s="292" t="s">
        <v>45</v>
      </c>
    </row>
    <row r="83" spans="1:69" x14ac:dyDescent="0.3">
      <c r="A83" s="281">
        <v>80</v>
      </c>
      <c r="B83" s="282" t="s">
        <v>2952</v>
      </c>
      <c r="C83" s="282" t="s">
        <v>3018</v>
      </c>
      <c r="D83" s="282" t="s">
        <v>3003</v>
      </c>
      <c r="E83" s="282" t="s">
        <v>2959</v>
      </c>
      <c r="F83" s="282" t="s">
        <v>2985</v>
      </c>
      <c r="G83" s="282" t="s">
        <v>2986</v>
      </c>
      <c r="H83" s="282" t="s">
        <v>2987</v>
      </c>
      <c r="I83" s="282" t="s">
        <v>2962</v>
      </c>
      <c r="J83" s="282" t="s">
        <v>45</v>
      </c>
      <c r="K83" s="282" t="s">
        <v>45</v>
      </c>
      <c r="L83" s="282" t="s">
        <v>1851</v>
      </c>
      <c r="M83" s="283" t="s">
        <v>3616</v>
      </c>
      <c r="N83" s="282" t="s">
        <v>3342</v>
      </c>
      <c r="O83" s="282" t="s">
        <v>50</v>
      </c>
      <c r="P83" s="282" t="s">
        <v>59</v>
      </c>
      <c r="Q83" s="284" t="s">
        <v>45</v>
      </c>
      <c r="R83" s="282" t="s">
        <v>45</v>
      </c>
      <c r="S83" s="285">
        <v>46269</v>
      </c>
      <c r="T83" s="284" t="s">
        <v>45</v>
      </c>
      <c r="U83" s="284" t="s">
        <v>45</v>
      </c>
      <c r="V83" s="284" t="s">
        <v>45</v>
      </c>
      <c r="W83" s="284" t="s">
        <v>45</v>
      </c>
      <c r="X83" s="284" t="s">
        <v>45</v>
      </c>
      <c r="Y83" s="286"/>
      <c r="Z83" s="286"/>
      <c r="AA83" s="286"/>
      <c r="AB83" s="286"/>
      <c r="AC83" s="287" t="s">
        <v>45</v>
      </c>
      <c r="AD83" s="284" t="s">
        <v>60</v>
      </c>
      <c r="AE83" s="287" t="s">
        <v>45</v>
      </c>
      <c r="AF83" s="286"/>
      <c r="AG83" s="286">
        <v>2</v>
      </c>
      <c r="AH83" s="286"/>
      <c r="AI83" s="286"/>
      <c r="AJ83" s="286">
        <v>2</v>
      </c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  <c r="BA83" s="286"/>
      <c r="BB83" s="286"/>
      <c r="BC83" s="286"/>
      <c r="BD83" s="286"/>
      <c r="BE83" s="286"/>
      <c r="BF83" s="286"/>
      <c r="BG83" s="286"/>
      <c r="BH83" s="286"/>
      <c r="BI83" s="286"/>
      <c r="BJ83" s="286"/>
      <c r="BK83" s="286"/>
      <c r="BL83" s="286"/>
      <c r="BM83" s="286"/>
      <c r="BN83" s="286"/>
      <c r="BO83" s="286"/>
      <c r="BP83" s="287" t="s">
        <v>45</v>
      </c>
      <c r="BQ83" s="287" t="s">
        <v>45</v>
      </c>
    </row>
    <row r="84" spans="1:69" x14ac:dyDescent="0.3">
      <c r="A84" s="281">
        <v>81</v>
      </c>
      <c r="B84" s="288" t="s">
        <v>2952</v>
      </c>
      <c r="C84" s="288" t="s">
        <v>3018</v>
      </c>
      <c r="D84" s="288" t="s">
        <v>3003</v>
      </c>
      <c r="E84" s="288" t="s">
        <v>2959</v>
      </c>
      <c r="F84" s="288" t="s">
        <v>2985</v>
      </c>
      <c r="G84" s="288" t="s">
        <v>2986</v>
      </c>
      <c r="H84" s="288" t="s">
        <v>2989</v>
      </c>
      <c r="I84" s="288" t="s">
        <v>2962</v>
      </c>
      <c r="J84" s="288" t="s">
        <v>45</v>
      </c>
      <c r="K84" s="288" t="s">
        <v>45</v>
      </c>
      <c r="L84" s="288" t="s">
        <v>1861</v>
      </c>
      <c r="M84" s="289" t="s">
        <v>217</v>
      </c>
      <c r="N84" s="288" t="s">
        <v>3175</v>
      </c>
      <c r="O84" s="288" t="s">
        <v>50</v>
      </c>
      <c r="P84" s="288" t="s">
        <v>120</v>
      </c>
      <c r="Q84" s="290" t="s">
        <v>45</v>
      </c>
      <c r="R84" s="288" t="s">
        <v>45</v>
      </c>
      <c r="S84" s="1">
        <v>46184</v>
      </c>
      <c r="T84" s="1">
        <v>46209</v>
      </c>
      <c r="U84" s="290" t="s">
        <v>45</v>
      </c>
      <c r="V84" s="290" t="s">
        <v>45</v>
      </c>
      <c r="W84" s="1">
        <v>46266</v>
      </c>
      <c r="X84" s="1">
        <v>46267</v>
      </c>
      <c r="Y84" s="291">
        <v>72000</v>
      </c>
      <c r="Z84" s="291">
        <v>72000</v>
      </c>
      <c r="AA84" s="291">
        <v>18260</v>
      </c>
      <c r="AB84" s="291">
        <v>72000</v>
      </c>
      <c r="AC84" s="292" t="s">
        <v>678</v>
      </c>
      <c r="AD84" s="290" t="s">
        <v>53</v>
      </c>
      <c r="AE84" s="342">
        <v>19</v>
      </c>
      <c r="AF84" s="291">
        <v>58000</v>
      </c>
      <c r="AG84" s="291">
        <v>2000</v>
      </c>
      <c r="AH84" s="291">
        <v>144000000</v>
      </c>
      <c r="AI84" s="291">
        <v>36520000</v>
      </c>
      <c r="AJ84" s="291">
        <v>2000</v>
      </c>
      <c r="AK84" s="291">
        <v>144000000</v>
      </c>
      <c r="AL84" s="291">
        <v>36520000</v>
      </c>
      <c r="AM84" s="291"/>
      <c r="AN84" s="291"/>
      <c r="AO84" s="291">
        <v>0</v>
      </c>
      <c r="AP84" s="291">
        <v>2025</v>
      </c>
      <c r="AQ84" s="291">
        <v>145800000</v>
      </c>
      <c r="AR84" s="291">
        <v>36976500</v>
      </c>
      <c r="AS84" s="291">
        <v>2025</v>
      </c>
      <c r="AT84" s="291">
        <v>145800000</v>
      </c>
      <c r="AU84" s="291">
        <v>36976500</v>
      </c>
      <c r="AV84" s="291"/>
      <c r="AW84" s="291"/>
      <c r="AX84" s="291">
        <v>0</v>
      </c>
      <c r="AY84" s="291">
        <v>659</v>
      </c>
      <c r="AZ84" s="291">
        <v>47448000</v>
      </c>
      <c r="BA84" s="291"/>
      <c r="BB84" s="291"/>
      <c r="BC84" s="291">
        <v>52</v>
      </c>
      <c r="BD84" s="291">
        <v>3744000</v>
      </c>
      <c r="BE84" s="291">
        <v>3026400</v>
      </c>
      <c r="BF84" s="291">
        <v>949520</v>
      </c>
      <c r="BG84" s="291">
        <v>53</v>
      </c>
      <c r="BH84" s="291">
        <v>3816000</v>
      </c>
      <c r="BI84" s="291">
        <v>3098400</v>
      </c>
      <c r="BJ84" s="291">
        <v>967780</v>
      </c>
      <c r="BK84" s="291">
        <v>606</v>
      </c>
      <c r="BL84" s="291">
        <v>1366</v>
      </c>
      <c r="BM84" s="291">
        <v>1972</v>
      </c>
      <c r="BN84" s="291">
        <v>141984000</v>
      </c>
      <c r="BO84" s="291">
        <v>36008720</v>
      </c>
      <c r="BP84" s="292" t="s">
        <v>3260</v>
      </c>
      <c r="BQ84" s="292" t="s">
        <v>4133</v>
      </c>
    </row>
    <row r="85" spans="1:69" x14ac:dyDescent="0.3">
      <c r="A85" s="281">
        <v>82</v>
      </c>
      <c r="B85" s="282" t="s">
        <v>2952</v>
      </c>
      <c r="C85" s="282" t="s">
        <v>3018</v>
      </c>
      <c r="D85" s="282" t="s">
        <v>3003</v>
      </c>
      <c r="E85" s="282" t="s">
        <v>2959</v>
      </c>
      <c r="F85" s="282" t="s">
        <v>2985</v>
      </c>
      <c r="G85" s="282" t="s">
        <v>2986</v>
      </c>
      <c r="H85" s="282" t="s">
        <v>2989</v>
      </c>
      <c r="I85" s="282" t="s">
        <v>2962</v>
      </c>
      <c r="J85" s="282" t="s">
        <v>45</v>
      </c>
      <c r="K85" s="282" t="s">
        <v>45</v>
      </c>
      <c r="L85" s="282" t="s">
        <v>1855</v>
      </c>
      <c r="M85" s="283" t="s">
        <v>218</v>
      </c>
      <c r="N85" s="282" t="s">
        <v>3176</v>
      </c>
      <c r="O85" s="282" t="s">
        <v>50</v>
      </c>
      <c r="P85" s="282" t="s">
        <v>120</v>
      </c>
      <c r="Q85" s="284" t="s">
        <v>45</v>
      </c>
      <c r="R85" s="282" t="s">
        <v>45</v>
      </c>
      <c r="S85" s="285">
        <v>46185</v>
      </c>
      <c r="T85" s="285">
        <v>46237</v>
      </c>
      <c r="U85" s="284" t="s">
        <v>45</v>
      </c>
      <c r="V85" s="284" t="s">
        <v>45</v>
      </c>
      <c r="W85" s="285">
        <v>46266</v>
      </c>
      <c r="X85" s="285">
        <v>46267</v>
      </c>
      <c r="Y85" s="286">
        <v>69000</v>
      </c>
      <c r="Z85" s="286">
        <v>69000</v>
      </c>
      <c r="AA85" s="286">
        <v>17500</v>
      </c>
      <c r="AB85" s="286">
        <v>69000</v>
      </c>
      <c r="AC85" s="287" t="s">
        <v>678</v>
      </c>
      <c r="AD85" s="284" t="s">
        <v>53</v>
      </c>
      <c r="AE85" s="341">
        <v>20</v>
      </c>
      <c r="AF85" s="286">
        <v>55000</v>
      </c>
      <c r="AG85" s="286">
        <v>2800</v>
      </c>
      <c r="AH85" s="286">
        <v>193200000</v>
      </c>
      <c r="AI85" s="286">
        <v>49000000</v>
      </c>
      <c r="AJ85" s="286">
        <v>2800</v>
      </c>
      <c r="AK85" s="286">
        <v>193200000</v>
      </c>
      <c r="AL85" s="286">
        <v>49000000</v>
      </c>
      <c r="AM85" s="286"/>
      <c r="AN85" s="286"/>
      <c r="AO85" s="286">
        <v>0</v>
      </c>
      <c r="AP85" s="286">
        <v>1013</v>
      </c>
      <c r="AQ85" s="286">
        <v>69897000</v>
      </c>
      <c r="AR85" s="286">
        <v>17727500</v>
      </c>
      <c r="AS85" s="286">
        <v>1013</v>
      </c>
      <c r="AT85" s="286">
        <v>69897000</v>
      </c>
      <c r="AU85" s="286">
        <v>17727500</v>
      </c>
      <c r="AV85" s="286"/>
      <c r="AW85" s="286"/>
      <c r="AX85" s="286">
        <v>0</v>
      </c>
      <c r="AY85" s="286">
        <v>315</v>
      </c>
      <c r="AZ85" s="286">
        <v>21735000</v>
      </c>
      <c r="BA85" s="286"/>
      <c r="BB85" s="286"/>
      <c r="BC85" s="286">
        <v>11</v>
      </c>
      <c r="BD85" s="286">
        <v>759000</v>
      </c>
      <c r="BE85" s="286">
        <v>619110</v>
      </c>
      <c r="BF85" s="286">
        <v>192500</v>
      </c>
      <c r="BG85" s="286">
        <v>23</v>
      </c>
      <c r="BH85" s="286">
        <v>1587000</v>
      </c>
      <c r="BI85" s="286">
        <v>1265160</v>
      </c>
      <c r="BJ85" s="286">
        <v>402500</v>
      </c>
      <c r="BK85" s="286">
        <v>292</v>
      </c>
      <c r="BL85" s="286">
        <v>698</v>
      </c>
      <c r="BM85" s="286">
        <v>990</v>
      </c>
      <c r="BN85" s="286">
        <v>68310000</v>
      </c>
      <c r="BO85" s="286">
        <v>17325000</v>
      </c>
      <c r="BP85" s="287" t="s">
        <v>3120</v>
      </c>
      <c r="BQ85" s="287" t="s">
        <v>3158</v>
      </c>
    </row>
    <row r="86" spans="1:69" x14ac:dyDescent="0.3">
      <c r="A86" s="281">
        <v>83</v>
      </c>
      <c r="B86" s="288" t="s">
        <v>2952</v>
      </c>
      <c r="C86" s="288" t="s">
        <v>3018</v>
      </c>
      <c r="D86" s="288" t="s">
        <v>3003</v>
      </c>
      <c r="E86" s="288" t="s">
        <v>2959</v>
      </c>
      <c r="F86" s="288" t="s">
        <v>2985</v>
      </c>
      <c r="G86" s="288" t="s">
        <v>2986</v>
      </c>
      <c r="H86" s="288" t="s">
        <v>2989</v>
      </c>
      <c r="I86" s="288" t="s">
        <v>2962</v>
      </c>
      <c r="J86" s="288" t="s">
        <v>45</v>
      </c>
      <c r="K86" s="288" t="s">
        <v>45</v>
      </c>
      <c r="L86" s="288" t="s">
        <v>1851</v>
      </c>
      <c r="M86" s="289" t="s">
        <v>221</v>
      </c>
      <c r="N86" s="288" t="s">
        <v>3177</v>
      </c>
      <c r="O86" s="288" t="s">
        <v>50</v>
      </c>
      <c r="P86" s="288" t="s">
        <v>51</v>
      </c>
      <c r="Q86" s="290" t="s">
        <v>45</v>
      </c>
      <c r="R86" s="288" t="s">
        <v>45</v>
      </c>
      <c r="S86" s="1">
        <v>46184</v>
      </c>
      <c r="T86" s="1">
        <v>46209</v>
      </c>
      <c r="U86" s="290" t="s">
        <v>45</v>
      </c>
      <c r="V86" s="290" t="s">
        <v>45</v>
      </c>
      <c r="W86" s="1">
        <v>46265</v>
      </c>
      <c r="X86" s="1">
        <v>46267</v>
      </c>
      <c r="Y86" s="291">
        <v>79000</v>
      </c>
      <c r="Z86" s="291">
        <v>79000</v>
      </c>
      <c r="AA86" s="291">
        <v>23400</v>
      </c>
      <c r="AB86" s="291">
        <v>79000</v>
      </c>
      <c r="AC86" s="292" t="s">
        <v>1894</v>
      </c>
      <c r="AD86" s="290" t="s">
        <v>53</v>
      </c>
      <c r="AE86" s="342">
        <v>20</v>
      </c>
      <c r="AF86" s="291">
        <v>63000</v>
      </c>
      <c r="AG86" s="291">
        <v>2000</v>
      </c>
      <c r="AH86" s="291">
        <v>158000000</v>
      </c>
      <c r="AI86" s="291">
        <v>46800000</v>
      </c>
      <c r="AJ86" s="291">
        <v>2000</v>
      </c>
      <c r="AK86" s="291">
        <v>158000000</v>
      </c>
      <c r="AL86" s="291">
        <v>46800000</v>
      </c>
      <c r="AM86" s="291"/>
      <c r="AN86" s="291"/>
      <c r="AO86" s="291">
        <v>0</v>
      </c>
      <c r="AP86" s="291">
        <v>1999</v>
      </c>
      <c r="AQ86" s="291">
        <v>157921000</v>
      </c>
      <c r="AR86" s="291">
        <v>46776600</v>
      </c>
      <c r="AS86" s="291">
        <v>1999</v>
      </c>
      <c r="AT86" s="291">
        <v>157921000</v>
      </c>
      <c r="AU86" s="291">
        <v>46776600</v>
      </c>
      <c r="AV86" s="291"/>
      <c r="AW86" s="291"/>
      <c r="AX86" s="291">
        <v>0</v>
      </c>
      <c r="AY86" s="291">
        <v>511</v>
      </c>
      <c r="AZ86" s="291">
        <v>40369000</v>
      </c>
      <c r="BA86" s="291"/>
      <c r="BB86" s="291"/>
      <c r="BC86" s="291">
        <v>48</v>
      </c>
      <c r="BD86" s="291">
        <v>3792000</v>
      </c>
      <c r="BE86" s="291">
        <v>3057342</v>
      </c>
      <c r="BF86" s="291">
        <v>1123200</v>
      </c>
      <c r="BG86" s="291">
        <v>58</v>
      </c>
      <c r="BH86" s="291">
        <v>4582000</v>
      </c>
      <c r="BI86" s="291">
        <v>3823342</v>
      </c>
      <c r="BJ86" s="291">
        <v>1357200</v>
      </c>
      <c r="BK86" s="291">
        <v>453</v>
      </c>
      <c r="BL86" s="291">
        <v>1488</v>
      </c>
      <c r="BM86" s="291">
        <v>1941</v>
      </c>
      <c r="BN86" s="291">
        <v>153339000</v>
      </c>
      <c r="BO86" s="291">
        <v>45419400</v>
      </c>
      <c r="BP86" s="292" t="s">
        <v>3016</v>
      </c>
      <c r="BQ86" s="292" t="s">
        <v>3164</v>
      </c>
    </row>
    <row r="87" spans="1:69" x14ac:dyDescent="0.3">
      <c r="A87" s="281">
        <v>84</v>
      </c>
      <c r="B87" s="282" t="s">
        <v>2952</v>
      </c>
      <c r="C87" s="282" t="s">
        <v>3018</v>
      </c>
      <c r="D87" s="282" t="s">
        <v>3003</v>
      </c>
      <c r="E87" s="282" t="s">
        <v>2959</v>
      </c>
      <c r="F87" s="282" t="s">
        <v>2985</v>
      </c>
      <c r="G87" s="282" t="s">
        <v>2986</v>
      </c>
      <c r="H87" s="282" t="s">
        <v>2989</v>
      </c>
      <c r="I87" s="282" t="s">
        <v>2962</v>
      </c>
      <c r="J87" s="282" t="s">
        <v>45</v>
      </c>
      <c r="K87" s="282" t="s">
        <v>45</v>
      </c>
      <c r="L87" s="282" t="s">
        <v>1855</v>
      </c>
      <c r="M87" s="283" t="s">
        <v>222</v>
      </c>
      <c r="N87" s="282" t="s">
        <v>3178</v>
      </c>
      <c r="O87" s="282" t="s">
        <v>50</v>
      </c>
      <c r="P87" s="282" t="s">
        <v>51</v>
      </c>
      <c r="Q87" s="284" t="s">
        <v>45</v>
      </c>
      <c r="R87" s="282" t="s">
        <v>45</v>
      </c>
      <c r="S87" s="285">
        <v>46189</v>
      </c>
      <c r="T87" s="285">
        <v>46209</v>
      </c>
      <c r="U87" s="284" t="s">
        <v>45</v>
      </c>
      <c r="V87" s="284" t="s">
        <v>45</v>
      </c>
      <c r="W87" s="285">
        <v>46273</v>
      </c>
      <c r="X87" s="285">
        <v>46274</v>
      </c>
      <c r="Y87" s="286">
        <v>89000</v>
      </c>
      <c r="Z87" s="286">
        <v>89000</v>
      </c>
      <c r="AA87" s="286">
        <v>26000</v>
      </c>
      <c r="AB87" s="286">
        <v>89000</v>
      </c>
      <c r="AC87" s="287" t="s">
        <v>2257</v>
      </c>
      <c r="AD87" s="284" t="s">
        <v>60</v>
      </c>
      <c r="AE87" s="287" t="s">
        <v>45</v>
      </c>
      <c r="AF87" s="286">
        <v>89000</v>
      </c>
      <c r="AG87" s="286">
        <v>1200</v>
      </c>
      <c r="AH87" s="286">
        <v>106800000</v>
      </c>
      <c r="AI87" s="286">
        <v>31200000</v>
      </c>
      <c r="AJ87" s="286">
        <v>1200</v>
      </c>
      <c r="AK87" s="286">
        <v>106800000</v>
      </c>
      <c r="AL87" s="286">
        <v>31200000</v>
      </c>
      <c r="AM87" s="286"/>
      <c r="AN87" s="286"/>
      <c r="AO87" s="286">
        <v>0</v>
      </c>
      <c r="AP87" s="286">
        <v>470</v>
      </c>
      <c r="AQ87" s="286">
        <v>41830000</v>
      </c>
      <c r="AR87" s="286">
        <v>12220000</v>
      </c>
      <c r="AS87" s="286">
        <v>470</v>
      </c>
      <c r="AT87" s="286">
        <v>41830000</v>
      </c>
      <c r="AU87" s="286">
        <v>12220000</v>
      </c>
      <c r="AV87" s="286"/>
      <c r="AW87" s="286"/>
      <c r="AX87" s="286">
        <v>0</v>
      </c>
      <c r="AY87" s="286">
        <v>46</v>
      </c>
      <c r="AZ87" s="286">
        <v>4094000</v>
      </c>
      <c r="BA87" s="286"/>
      <c r="BB87" s="286"/>
      <c r="BC87" s="286">
        <v>4</v>
      </c>
      <c r="BD87" s="286">
        <v>356000</v>
      </c>
      <c r="BE87" s="286">
        <v>300630</v>
      </c>
      <c r="BF87" s="286">
        <v>104000</v>
      </c>
      <c r="BG87" s="286">
        <v>4</v>
      </c>
      <c r="BH87" s="286">
        <v>356000</v>
      </c>
      <c r="BI87" s="286">
        <v>300630</v>
      </c>
      <c r="BJ87" s="286">
        <v>104000</v>
      </c>
      <c r="BK87" s="286">
        <v>42</v>
      </c>
      <c r="BL87" s="286">
        <v>424</v>
      </c>
      <c r="BM87" s="286">
        <v>466</v>
      </c>
      <c r="BN87" s="286">
        <v>41474000</v>
      </c>
      <c r="BO87" s="286">
        <v>12116000</v>
      </c>
      <c r="BP87" s="287" t="s">
        <v>3132</v>
      </c>
      <c r="BQ87" s="287" t="s">
        <v>3150</v>
      </c>
    </row>
    <row r="88" spans="1:69" x14ac:dyDescent="0.3">
      <c r="A88" s="281">
        <v>85</v>
      </c>
      <c r="B88" s="288" t="s">
        <v>2952</v>
      </c>
      <c r="C88" s="288" t="s">
        <v>3018</v>
      </c>
      <c r="D88" s="288" t="s">
        <v>3003</v>
      </c>
      <c r="E88" s="288" t="s">
        <v>2959</v>
      </c>
      <c r="F88" s="288" t="s">
        <v>2985</v>
      </c>
      <c r="G88" s="288" t="s">
        <v>2986</v>
      </c>
      <c r="H88" s="288" t="s">
        <v>2989</v>
      </c>
      <c r="I88" s="288" t="s">
        <v>2962</v>
      </c>
      <c r="J88" s="288" t="s">
        <v>45</v>
      </c>
      <c r="K88" s="288" t="s">
        <v>45</v>
      </c>
      <c r="L88" s="288" t="s">
        <v>1861</v>
      </c>
      <c r="M88" s="289" t="s">
        <v>225</v>
      </c>
      <c r="N88" s="288" t="s">
        <v>3179</v>
      </c>
      <c r="O88" s="288" t="s">
        <v>50</v>
      </c>
      <c r="P88" s="288" t="s">
        <v>110</v>
      </c>
      <c r="Q88" s="290" t="s">
        <v>45</v>
      </c>
      <c r="R88" s="288" t="s">
        <v>45</v>
      </c>
      <c r="S88" s="1">
        <v>46190</v>
      </c>
      <c r="T88" s="1">
        <v>46237</v>
      </c>
      <c r="U88" s="290" t="s">
        <v>45</v>
      </c>
      <c r="V88" s="290" t="s">
        <v>45</v>
      </c>
      <c r="W88" s="1">
        <v>46262</v>
      </c>
      <c r="X88" s="1">
        <v>46267</v>
      </c>
      <c r="Y88" s="291">
        <v>89000</v>
      </c>
      <c r="Z88" s="291">
        <v>89000</v>
      </c>
      <c r="AA88" s="291">
        <v>23000</v>
      </c>
      <c r="AB88" s="291">
        <v>89000</v>
      </c>
      <c r="AC88" s="292" t="s">
        <v>566</v>
      </c>
      <c r="AD88" s="290" t="s">
        <v>53</v>
      </c>
      <c r="AE88" s="342">
        <v>20</v>
      </c>
      <c r="AF88" s="291">
        <v>71000</v>
      </c>
      <c r="AG88" s="291">
        <v>1200</v>
      </c>
      <c r="AH88" s="291">
        <v>106800000</v>
      </c>
      <c r="AI88" s="291">
        <v>27600000</v>
      </c>
      <c r="AJ88" s="291">
        <v>1200</v>
      </c>
      <c r="AK88" s="291">
        <v>106800000</v>
      </c>
      <c r="AL88" s="291">
        <v>27600000</v>
      </c>
      <c r="AM88" s="291"/>
      <c r="AN88" s="291"/>
      <c r="AO88" s="291">
        <v>0</v>
      </c>
      <c r="AP88" s="291">
        <v>1168</v>
      </c>
      <c r="AQ88" s="291">
        <v>103952000</v>
      </c>
      <c r="AR88" s="291">
        <v>26864000</v>
      </c>
      <c r="AS88" s="291">
        <v>1168</v>
      </c>
      <c r="AT88" s="291">
        <v>103952000</v>
      </c>
      <c r="AU88" s="291">
        <v>26864000</v>
      </c>
      <c r="AV88" s="291"/>
      <c r="AW88" s="291"/>
      <c r="AX88" s="291">
        <v>0</v>
      </c>
      <c r="AY88" s="291">
        <v>438</v>
      </c>
      <c r="AZ88" s="291">
        <v>38982000</v>
      </c>
      <c r="BA88" s="291"/>
      <c r="BB88" s="291"/>
      <c r="BC88" s="291">
        <v>33</v>
      </c>
      <c r="BD88" s="291">
        <v>2937000</v>
      </c>
      <c r="BE88" s="291">
        <v>2245980</v>
      </c>
      <c r="BF88" s="291">
        <v>759000</v>
      </c>
      <c r="BG88" s="291">
        <v>33</v>
      </c>
      <c r="BH88" s="291">
        <v>2937000</v>
      </c>
      <c r="BI88" s="291">
        <v>2245980</v>
      </c>
      <c r="BJ88" s="291">
        <v>759000</v>
      </c>
      <c r="BK88" s="291">
        <v>405</v>
      </c>
      <c r="BL88" s="291">
        <v>730</v>
      </c>
      <c r="BM88" s="291">
        <v>1135</v>
      </c>
      <c r="BN88" s="291">
        <v>101015000</v>
      </c>
      <c r="BO88" s="291">
        <v>26105000</v>
      </c>
      <c r="BP88" s="292" t="s">
        <v>3101</v>
      </c>
      <c r="BQ88" s="292" t="s">
        <v>3124</v>
      </c>
    </row>
    <row r="89" spans="1:69" x14ac:dyDescent="0.3">
      <c r="A89" s="281">
        <v>86</v>
      </c>
      <c r="B89" s="282" t="s">
        <v>2952</v>
      </c>
      <c r="C89" s="282" t="s">
        <v>3018</v>
      </c>
      <c r="D89" s="282" t="s">
        <v>3003</v>
      </c>
      <c r="E89" s="282" t="s">
        <v>2959</v>
      </c>
      <c r="F89" s="282" t="s">
        <v>2985</v>
      </c>
      <c r="G89" s="282" t="s">
        <v>2986</v>
      </c>
      <c r="H89" s="282" t="s">
        <v>2989</v>
      </c>
      <c r="I89" s="282" t="s">
        <v>2962</v>
      </c>
      <c r="J89" s="282" t="s">
        <v>45</v>
      </c>
      <c r="K89" s="282" t="s">
        <v>45</v>
      </c>
      <c r="L89" s="282" t="s">
        <v>1861</v>
      </c>
      <c r="M89" s="283" t="s">
        <v>226</v>
      </c>
      <c r="N89" s="282" t="s">
        <v>3180</v>
      </c>
      <c r="O89" s="282" t="s">
        <v>50</v>
      </c>
      <c r="P89" s="282" t="s">
        <v>120</v>
      </c>
      <c r="Q89" s="284" t="s">
        <v>45</v>
      </c>
      <c r="R89" s="282" t="s">
        <v>45</v>
      </c>
      <c r="S89" s="285">
        <v>46205</v>
      </c>
      <c r="T89" s="285">
        <v>46237</v>
      </c>
      <c r="U89" s="284" t="s">
        <v>45</v>
      </c>
      <c r="V89" s="284" t="s">
        <v>45</v>
      </c>
      <c r="W89" s="285">
        <v>46266</v>
      </c>
      <c r="X89" s="285">
        <v>46269</v>
      </c>
      <c r="Y89" s="286">
        <v>72000</v>
      </c>
      <c r="Z89" s="286">
        <v>72000</v>
      </c>
      <c r="AA89" s="286">
        <v>18600</v>
      </c>
      <c r="AB89" s="286">
        <v>72000</v>
      </c>
      <c r="AC89" s="287" t="s">
        <v>566</v>
      </c>
      <c r="AD89" s="284" t="s">
        <v>53</v>
      </c>
      <c r="AE89" s="341">
        <v>19</v>
      </c>
      <c r="AF89" s="286">
        <v>58000</v>
      </c>
      <c r="AG89" s="286">
        <v>1000</v>
      </c>
      <c r="AH89" s="286">
        <v>72000000</v>
      </c>
      <c r="AI89" s="286">
        <v>18600000</v>
      </c>
      <c r="AJ89" s="286">
        <v>1000</v>
      </c>
      <c r="AK89" s="286">
        <v>72000000</v>
      </c>
      <c r="AL89" s="286">
        <v>18600000</v>
      </c>
      <c r="AM89" s="286"/>
      <c r="AN89" s="286"/>
      <c r="AO89" s="286">
        <v>0</v>
      </c>
      <c r="AP89" s="286">
        <v>1018</v>
      </c>
      <c r="AQ89" s="286">
        <v>73296000</v>
      </c>
      <c r="AR89" s="286">
        <v>18934800</v>
      </c>
      <c r="AS89" s="286">
        <v>1018</v>
      </c>
      <c r="AT89" s="286">
        <v>73296000</v>
      </c>
      <c r="AU89" s="286">
        <v>18934800</v>
      </c>
      <c r="AV89" s="286"/>
      <c r="AW89" s="286"/>
      <c r="AX89" s="286">
        <v>0</v>
      </c>
      <c r="AY89" s="286">
        <v>156</v>
      </c>
      <c r="AZ89" s="286">
        <v>11232000</v>
      </c>
      <c r="BA89" s="286"/>
      <c r="BB89" s="286"/>
      <c r="BC89" s="286">
        <v>14</v>
      </c>
      <c r="BD89" s="286">
        <v>1008000</v>
      </c>
      <c r="BE89" s="286">
        <v>783000</v>
      </c>
      <c r="BF89" s="286">
        <v>260400</v>
      </c>
      <c r="BG89" s="286">
        <v>14</v>
      </c>
      <c r="BH89" s="286">
        <v>1008000</v>
      </c>
      <c r="BI89" s="286">
        <v>783000</v>
      </c>
      <c r="BJ89" s="286">
        <v>260400</v>
      </c>
      <c r="BK89" s="286">
        <v>142</v>
      </c>
      <c r="BL89" s="286">
        <v>862</v>
      </c>
      <c r="BM89" s="286">
        <v>1004</v>
      </c>
      <c r="BN89" s="286">
        <v>72288000</v>
      </c>
      <c r="BO89" s="286">
        <v>18674400</v>
      </c>
      <c r="BP89" s="287" t="s">
        <v>3125</v>
      </c>
      <c r="BQ89" s="287" t="s">
        <v>3105</v>
      </c>
    </row>
    <row r="90" spans="1:69" x14ac:dyDescent="0.3">
      <c r="A90" s="281">
        <v>87</v>
      </c>
      <c r="B90" s="288" t="s">
        <v>2952</v>
      </c>
      <c r="C90" s="288" t="s">
        <v>3018</v>
      </c>
      <c r="D90" s="288" t="s">
        <v>3003</v>
      </c>
      <c r="E90" s="288" t="s">
        <v>2959</v>
      </c>
      <c r="F90" s="288" t="s">
        <v>2985</v>
      </c>
      <c r="G90" s="288" t="s">
        <v>2986</v>
      </c>
      <c r="H90" s="288" t="s">
        <v>2989</v>
      </c>
      <c r="I90" s="288" t="s">
        <v>2962</v>
      </c>
      <c r="J90" s="288" t="s">
        <v>45</v>
      </c>
      <c r="K90" s="288" t="s">
        <v>45</v>
      </c>
      <c r="L90" s="288" t="s">
        <v>1858</v>
      </c>
      <c r="M90" s="289" t="s">
        <v>227</v>
      </c>
      <c r="N90" s="288" t="s">
        <v>4210</v>
      </c>
      <c r="O90" s="288" t="s">
        <v>50</v>
      </c>
      <c r="P90" s="288" t="s">
        <v>127</v>
      </c>
      <c r="Q90" s="290" t="s">
        <v>45</v>
      </c>
      <c r="R90" s="288" t="s">
        <v>45</v>
      </c>
      <c r="S90" s="1">
        <v>46224</v>
      </c>
      <c r="T90" s="1">
        <v>46237</v>
      </c>
      <c r="U90" s="290" t="s">
        <v>45</v>
      </c>
      <c r="V90" s="290" t="s">
        <v>45</v>
      </c>
      <c r="W90" s="290" t="s">
        <v>45</v>
      </c>
      <c r="X90" s="290" t="s">
        <v>45</v>
      </c>
      <c r="Y90" s="291">
        <v>87000</v>
      </c>
      <c r="Z90" s="291">
        <v>87000</v>
      </c>
      <c r="AA90" s="291">
        <v>22600</v>
      </c>
      <c r="AB90" s="291">
        <v>87000</v>
      </c>
      <c r="AC90" s="292" t="s">
        <v>201</v>
      </c>
      <c r="AD90" s="290" t="s">
        <v>60</v>
      </c>
      <c r="AE90" s="292" t="s">
        <v>45</v>
      </c>
      <c r="AF90" s="291">
        <v>87000</v>
      </c>
      <c r="AG90" s="291">
        <v>900</v>
      </c>
      <c r="AH90" s="291">
        <v>78300000</v>
      </c>
      <c r="AI90" s="291">
        <v>20340000</v>
      </c>
      <c r="AJ90" s="291">
        <v>900</v>
      </c>
      <c r="AK90" s="291">
        <v>78300000</v>
      </c>
      <c r="AL90" s="291">
        <v>20340000</v>
      </c>
      <c r="AM90" s="291"/>
      <c r="AN90" s="291"/>
      <c r="AO90" s="291">
        <v>0</v>
      </c>
      <c r="AP90" s="291"/>
      <c r="AQ90" s="291"/>
      <c r="AR90" s="291">
        <v>0</v>
      </c>
      <c r="AS90" s="291"/>
      <c r="AT90" s="291"/>
      <c r="AU90" s="291">
        <v>0</v>
      </c>
      <c r="AV90" s="291"/>
      <c r="AW90" s="291"/>
      <c r="AX90" s="291">
        <v>0</v>
      </c>
      <c r="AY90" s="291"/>
      <c r="AZ90" s="291"/>
      <c r="BA90" s="291"/>
      <c r="BB90" s="291"/>
      <c r="BC90" s="291"/>
      <c r="BD90" s="291"/>
      <c r="BE90" s="291"/>
      <c r="BF90" s="291">
        <v>0</v>
      </c>
      <c r="BG90" s="291"/>
      <c r="BH90" s="291"/>
      <c r="BI90" s="291"/>
      <c r="BJ90" s="291">
        <v>0</v>
      </c>
      <c r="BK90" s="291"/>
      <c r="BL90" s="291"/>
      <c r="BM90" s="291"/>
      <c r="BN90" s="291"/>
      <c r="BO90" s="291"/>
      <c r="BP90" s="292" t="s">
        <v>45</v>
      </c>
      <c r="BQ90" s="292" t="s">
        <v>45</v>
      </c>
    </row>
    <row r="91" spans="1:69" x14ac:dyDescent="0.3">
      <c r="A91" s="281">
        <v>88</v>
      </c>
      <c r="B91" s="282" t="s">
        <v>2952</v>
      </c>
      <c r="C91" s="282" t="s">
        <v>3018</v>
      </c>
      <c r="D91" s="282" t="s">
        <v>3003</v>
      </c>
      <c r="E91" s="282" t="s">
        <v>2959</v>
      </c>
      <c r="F91" s="282" t="s">
        <v>2985</v>
      </c>
      <c r="G91" s="282" t="s">
        <v>2986</v>
      </c>
      <c r="H91" s="282" t="s">
        <v>2989</v>
      </c>
      <c r="I91" s="282" t="s">
        <v>2962</v>
      </c>
      <c r="J91" s="282" t="s">
        <v>45</v>
      </c>
      <c r="K91" s="282" t="s">
        <v>45</v>
      </c>
      <c r="L91" s="282" t="s">
        <v>1854</v>
      </c>
      <c r="M91" s="283" t="s">
        <v>228</v>
      </c>
      <c r="N91" s="282" t="s">
        <v>4211</v>
      </c>
      <c r="O91" s="282" t="s">
        <v>50</v>
      </c>
      <c r="P91" s="282" t="s">
        <v>59</v>
      </c>
      <c r="Q91" s="284" t="s">
        <v>45</v>
      </c>
      <c r="R91" s="282" t="s">
        <v>45</v>
      </c>
      <c r="S91" s="285">
        <v>46225</v>
      </c>
      <c r="T91" s="285">
        <v>46237</v>
      </c>
      <c r="U91" s="284" t="s">
        <v>45</v>
      </c>
      <c r="V91" s="284" t="s">
        <v>45</v>
      </c>
      <c r="W91" s="284" t="s">
        <v>45</v>
      </c>
      <c r="X91" s="284" t="s">
        <v>45</v>
      </c>
      <c r="Y91" s="286">
        <v>47000</v>
      </c>
      <c r="Z91" s="286">
        <v>59000</v>
      </c>
      <c r="AA91" s="286">
        <v>10000</v>
      </c>
      <c r="AB91" s="286">
        <v>59000</v>
      </c>
      <c r="AC91" s="287" t="s">
        <v>1188</v>
      </c>
      <c r="AD91" s="284" t="s">
        <v>60</v>
      </c>
      <c r="AE91" s="287" t="s">
        <v>45</v>
      </c>
      <c r="AF91" s="286">
        <v>47000</v>
      </c>
      <c r="AG91" s="286">
        <v>2500</v>
      </c>
      <c r="AH91" s="286">
        <v>147500000</v>
      </c>
      <c r="AI91" s="286">
        <v>25000000</v>
      </c>
      <c r="AJ91" s="286">
        <v>2500</v>
      </c>
      <c r="AK91" s="286">
        <v>147500000</v>
      </c>
      <c r="AL91" s="286">
        <v>25000000</v>
      </c>
      <c r="AM91" s="286"/>
      <c r="AN91" s="286"/>
      <c r="AO91" s="286">
        <v>0</v>
      </c>
      <c r="AP91" s="286"/>
      <c r="AQ91" s="286"/>
      <c r="AR91" s="286">
        <v>0</v>
      </c>
      <c r="AS91" s="286"/>
      <c r="AT91" s="286"/>
      <c r="AU91" s="286">
        <v>0</v>
      </c>
      <c r="AV91" s="286"/>
      <c r="AW91" s="286"/>
      <c r="AX91" s="286">
        <v>0</v>
      </c>
      <c r="AY91" s="286"/>
      <c r="AZ91" s="286"/>
      <c r="BA91" s="286"/>
      <c r="BB91" s="286"/>
      <c r="BC91" s="286"/>
      <c r="BD91" s="286"/>
      <c r="BE91" s="286"/>
      <c r="BF91" s="286">
        <v>0</v>
      </c>
      <c r="BG91" s="286"/>
      <c r="BH91" s="286"/>
      <c r="BI91" s="286"/>
      <c r="BJ91" s="286">
        <v>0</v>
      </c>
      <c r="BK91" s="286"/>
      <c r="BL91" s="286"/>
      <c r="BM91" s="286"/>
      <c r="BN91" s="286"/>
      <c r="BO91" s="286"/>
      <c r="BP91" s="287" t="s">
        <v>45</v>
      </c>
      <c r="BQ91" s="287" t="s">
        <v>45</v>
      </c>
    </row>
    <row r="92" spans="1:69" x14ac:dyDescent="0.3">
      <c r="A92" s="281">
        <v>89</v>
      </c>
      <c r="B92" s="288" t="s">
        <v>2952</v>
      </c>
      <c r="C92" s="288" t="s">
        <v>3018</v>
      </c>
      <c r="D92" s="288" t="s">
        <v>3003</v>
      </c>
      <c r="E92" s="288" t="s">
        <v>2959</v>
      </c>
      <c r="F92" s="288" t="s">
        <v>2985</v>
      </c>
      <c r="G92" s="288" t="s">
        <v>2986</v>
      </c>
      <c r="H92" s="288" t="s">
        <v>2989</v>
      </c>
      <c r="I92" s="288" t="s">
        <v>2962</v>
      </c>
      <c r="J92" s="288" t="s">
        <v>45</v>
      </c>
      <c r="K92" s="288" t="s">
        <v>45</v>
      </c>
      <c r="L92" s="288" t="s">
        <v>1851</v>
      </c>
      <c r="M92" s="289" t="s">
        <v>229</v>
      </c>
      <c r="N92" s="288" t="s">
        <v>4212</v>
      </c>
      <c r="O92" s="288" t="s">
        <v>50</v>
      </c>
      <c r="P92" s="288" t="s">
        <v>127</v>
      </c>
      <c r="Q92" s="290" t="s">
        <v>45</v>
      </c>
      <c r="R92" s="288" t="s">
        <v>45</v>
      </c>
      <c r="S92" s="1">
        <v>46226</v>
      </c>
      <c r="T92" s="1">
        <v>46258</v>
      </c>
      <c r="U92" s="290" t="s">
        <v>45</v>
      </c>
      <c r="V92" s="290" t="s">
        <v>45</v>
      </c>
      <c r="W92" s="290" t="s">
        <v>45</v>
      </c>
      <c r="X92" s="290" t="s">
        <v>45</v>
      </c>
      <c r="Y92" s="291">
        <v>87000</v>
      </c>
      <c r="Z92" s="291">
        <v>87000</v>
      </c>
      <c r="AA92" s="291">
        <v>23000</v>
      </c>
      <c r="AB92" s="291">
        <v>87000</v>
      </c>
      <c r="AC92" s="292" t="s">
        <v>363</v>
      </c>
      <c r="AD92" s="290" t="s">
        <v>60</v>
      </c>
      <c r="AE92" s="292" t="s">
        <v>45</v>
      </c>
      <c r="AF92" s="291">
        <v>87000</v>
      </c>
      <c r="AG92" s="291">
        <v>1600</v>
      </c>
      <c r="AH92" s="291">
        <v>139200000</v>
      </c>
      <c r="AI92" s="291">
        <v>36800000</v>
      </c>
      <c r="AJ92" s="291">
        <v>1600</v>
      </c>
      <c r="AK92" s="291">
        <v>139200000</v>
      </c>
      <c r="AL92" s="291">
        <v>36800000</v>
      </c>
      <c r="AM92" s="291"/>
      <c r="AN92" s="291"/>
      <c r="AO92" s="291">
        <v>0</v>
      </c>
      <c r="AP92" s="291"/>
      <c r="AQ92" s="291"/>
      <c r="AR92" s="291">
        <v>0</v>
      </c>
      <c r="AS92" s="291"/>
      <c r="AT92" s="291"/>
      <c r="AU92" s="291">
        <v>0</v>
      </c>
      <c r="AV92" s="291"/>
      <c r="AW92" s="291"/>
      <c r="AX92" s="291">
        <v>0</v>
      </c>
      <c r="AY92" s="291"/>
      <c r="AZ92" s="291"/>
      <c r="BA92" s="291"/>
      <c r="BB92" s="291"/>
      <c r="BC92" s="291"/>
      <c r="BD92" s="291"/>
      <c r="BE92" s="291"/>
      <c r="BF92" s="291">
        <v>0</v>
      </c>
      <c r="BG92" s="291"/>
      <c r="BH92" s="291"/>
      <c r="BI92" s="291"/>
      <c r="BJ92" s="291">
        <v>0</v>
      </c>
      <c r="BK92" s="291"/>
      <c r="BL92" s="291"/>
      <c r="BM92" s="291"/>
      <c r="BN92" s="291"/>
      <c r="BO92" s="291"/>
      <c r="BP92" s="292" t="s">
        <v>45</v>
      </c>
      <c r="BQ92" s="292" t="s">
        <v>45</v>
      </c>
    </row>
    <row r="93" spans="1:69" x14ac:dyDescent="0.3">
      <c r="A93" s="281">
        <v>90</v>
      </c>
      <c r="B93" s="282" t="s">
        <v>2952</v>
      </c>
      <c r="C93" s="282" t="s">
        <v>3018</v>
      </c>
      <c r="D93" s="282" t="s">
        <v>3003</v>
      </c>
      <c r="E93" s="282" t="s">
        <v>2959</v>
      </c>
      <c r="F93" s="282" t="s">
        <v>2985</v>
      </c>
      <c r="G93" s="282" t="s">
        <v>2986</v>
      </c>
      <c r="H93" s="282" t="s">
        <v>2989</v>
      </c>
      <c r="I93" s="282" t="s">
        <v>2962</v>
      </c>
      <c r="J93" s="282" t="s">
        <v>45</v>
      </c>
      <c r="K93" s="282" t="s">
        <v>45</v>
      </c>
      <c r="L93" s="282" t="s">
        <v>1861</v>
      </c>
      <c r="M93" s="283" t="s">
        <v>230</v>
      </c>
      <c r="N93" s="282" t="s">
        <v>3181</v>
      </c>
      <c r="O93" s="282" t="s">
        <v>50</v>
      </c>
      <c r="P93" s="282" t="s">
        <v>59</v>
      </c>
      <c r="Q93" s="284" t="s">
        <v>45</v>
      </c>
      <c r="R93" s="282" t="s">
        <v>45</v>
      </c>
      <c r="S93" s="285">
        <v>46203</v>
      </c>
      <c r="T93" s="285">
        <v>46233</v>
      </c>
      <c r="U93" s="284" t="s">
        <v>45</v>
      </c>
      <c r="V93" s="284" t="s">
        <v>45</v>
      </c>
      <c r="W93" s="284" t="s">
        <v>45</v>
      </c>
      <c r="X93" s="284" t="s">
        <v>45</v>
      </c>
      <c r="Y93" s="286">
        <v>69000</v>
      </c>
      <c r="Z93" s="286">
        <v>69000</v>
      </c>
      <c r="AA93" s="286">
        <v>17560</v>
      </c>
      <c r="AB93" s="286">
        <v>69000</v>
      </c>
      <c r="AC93" s="287" t="s">
        <v>839</v>
      </c>
      <c r="AD93" s="284" t="s">
        <v>60</v>
      </c>
      <c r="AE93" s="287" t="s">
        <v>45</v>
      </c>
      <c r="AF93" s="286">
        <v>69000</v>
      </c>
      <c r="AG93" s="286">
        <v>1000</v>
      </c>
      <c r="AH93" s="286">
        <v>69000000</v>
      </c>
      <c r="AI93" s="286">
        <v>17560000</v>
      </c>
      <c r="AJ93" s="286">
        <v>1000</v>
      </c>
      <c r="AK93" s="286">
        <v>69000000</v>
      </c>
      <c r="AL93" s="286">
        <v>17560000</v>
      </c>
      <c r="AM93" s="286"/>
      <c r="AN93" s="286"/>
      <c r="AO93" s="286">
        <v>0</v>
      </c>
      <c r="AP93" s="286"/>
      <c r="AQ93" s="286"/>
      <c r="AR93" s="286">
        <v>0</v>
      </c>
      <c r="AS93" s="286"/>
      <c r="AT93" s="286"/>
      <c r="AU93" s="286">
        <v>0</v>
      </c>
      <c r="AV93" s="286"/>
      <c r="AW93" s="286"/>
      <c r="AX93" s="286">
        <v>0</v>
      </c>
      <c r="AY93" s="286"/>
      <c r="AZ93" s="286"/>
      <c r="BA93" s="286"/>
      <c r="BB93" s="286"/>
      <c r="BC93" s="286"/>
      <c r="BD93" s="286"/>
      <c r="BE93" s="286"/>
      <c r="BF93" s="286">
        <v>0</v>
      </c>
      <c r="BG93" s="286"/>
      <c r="BH93" s="286"/>
      <c r="BI93" s="286"/>
      <c r="BJ93" s="286">
        <v>0</v>
      </c>
      <c r="BK93" s="286"/>
      <c r="BL93" s="286"/>
      <c r="BM93" s="286"/>
      <c r="BN93" s="286"/>
      <c r="BO93" s="286"/>
      <c r="BP93" s="287" t="s">
        <v>45</v>
      </c>
      <c r="BQ93" s="287" t="s">
        <v>45</v>
      </c>
    </row>
    <row r="94" spans="1:69" x14ac:dyDescent="0.3">
      <c r="A94" s="281">
        <v>91</v>
      </c>
      <c r="B94" s="288" t="s">
        <v>2952</v>
      </c>
      <c r="C94" s="288" t="s">
        <v>3018</v>
      </c>
      <c r="D94" s="288" t="s">
        <v>3003</v>
      </c>
      <c r="E94" s="288" t="s">
        <v>2959</v>
      </c>
      <c r="F94" s="288" t="s">
        <v>2985</v>
      </c>
      <c r="G94" s="288" t="s">
        <v>2986</v>
      </c>
      <c r="H94" s="288" t="s">
        <v>2989</v>
      </c>
      <c r="I94" s="288" t="s">
        <v>2962</v>
      </c>
      <c r="J94" s="288" t="s">
        <v>45</v>
      </c>
      <c r="K94" s="288" t="s">
        <v>45</v>
      </c>
      <c r="L94" s="288" t="s">
        <v>1854</v>
      </c>
      <c r="M94" s="289" t="s">
        <v>231</v>
      </c>
      <c r="N94" s="288" t="s">
        <v>4213</v>
      </c>
      <c r="O94" s="288" t="s">
        <v>50</v>
      </c>
      <c r="P94" s="288" t="s">
        <v>59</v>
      </c>
      <c r="Q94" s="290" t="s">
        <v>45</v>
      </c>
      <c r="R94" s="288" t="s">
        <v>45</v>
      </c>
      <c r="S94" s="1">
        <v>46226</v>
      </c>
      <c r="T94" s="1">
        <v>46237</v>
      </c>
      <c r="U94" s="290" t="s">
        <v>45</v>
      </c>
      <c r="V94" s="290" t="s">
        <v>45</v>
      </c>
      <c r="W94" s="290" t="s">
        <v>45</v>
      </c>
      <c r="X94" s="290" t="s">
        <v>45</v>
      </c>
      <c r="Y94" s="291">
        <v>59000</v>
      </c>
      <c r="Z94" s="291">
        <v>59000</v>
      </c>
      <c r="AA94" s="291">
        <v>13470</v>
      </c>
      <c r="AB94" s="291">
        <v>59000</v>
      </c>
      <c r="AC94" s="292" t="s">
        <v>915</v>
      </c>
      <c r="AD94" s="290" t="s">
        <v>60</v>
      </c>
      <c r="AE94" s="292" t="s">
        <v>45</v>
      </c>
      <c r="AF94" s="291">
        <v>59000</v>
      </c>
      <c r="AG94" s="291">
        <v>5</v>
      </c>
      <c r="AH94" s="291">
        <v>295000</v>
      </c>
      <c r="AI94" s="291">
        <v>67350</v>
      </c>
      <c r="AJ94" s="291">
        <v>5</v>
      </c>
      <c r="AK94" s="291">
        <v>295000</v>
      </c>
      <c r="AL94" s="291">
        <v>67350</v>
      </c>
      <c r="AM94" s="291"/>
      <c r="AN94" s="291"/>
      <c r="AO94" s="291">
        <v>0</v>
      </c>
      <c r="AP94" s="291"/>
      <c r="AQ94" s="291"/>
      <c r="AR94" s="291">
        <v>0</v>
      </c>
      <c r="AS94" s="291"/>
      <c r="AT94" s="291"/>
      <c r="AU94" s="291">
        <v>0</v>
      </c>
      <c r="AV94" s="291"/>
      <c r="AW94" s="291"/>
      <c r="AX94" s="291">
        <v>0</v>
      </c>
      <c r="AY94" s="291"/>
      <c r="AZ94" s="291"/>
      <c r="BA94" s="291"/>
      <c r="BB94" s="291"/>
      <c r="BC94" s="291"/>
      <c r="BD94" s="291"/>
      <c r="BE94" s="291"/>
      <c r="BF94" s="291">
        <v>0</v>
      </c>
      <c r="BG94" s="291"/>
      <c r="BH94" s="291"/>
      <c r="BI94" s="291"/>
      <c r="BJ94" s="291">
        <v>0</v>
      </c>
      <c r="BK94" s="291"/>
      <c r="BL94" s="291"/>
      <c r="BM94" s="291"/>
      <c r="BN94" s="291"/>
      <c r="BO94" s="291"/>
      <c r="BP94" s="292" t="s">
        <v>45</v>
      </c>
      <c r="BQ94" s="292" t="s">
        <v>45</v>
      </c>
    </row>
    <row r="95" spans="1:69" x14ac:dyDescent="0.3">
      <c r="A95" s="281">
        <v>92</v>
      </c>
      <c r="B95" s="282" t="s">
        <v>2952</v>
      </c>
      <c r="C95" s="282" t="s">
        <v>3018</v>
      </c>
      <c r="D95" s="282" t="s">
        <v>3003</v>
      </c>
      <c r="E95" s="282" t="s">
        <v>2959</v>
      </c>
      <c r="F95" s="282" t="s">
        <v>2985</v>
      </c>
      <c r="G95" s="282" t="s">
        <v>2986</v>
      </c>
      <c r="H95" s="282" t="s">
        <v>2989</v>
      </c>
      <c r="I95" s="282" t="s">
        <v>2962</v>
      </c>
      <c r="J95" s="282" t="s">
        <v>45</v>
      </c>
      <c r="K95" s="282" t="s">
        <v>45</v>
      </c>
      <c r="L95" s="282" t="s">
        <v>1857</v>
      </c>
      <c r="M95" s="283" t="s">
        <v>232</v>
      </c>
      <c r="N95" s="282" t="s">
        <v>4214</v>
      </c>
      <c r="O95" s="282" t="s">
        <v>50</v>
      </c>
      <c r="P95" s="282" t="s">
        <v>139</v>
      </c>
      <c r="Q95" s="284" t="s">
        <v>45</v>
      </c>
      <c r="R95" s="282" t="s">
        <v>45</v>
      </c>
      <c r="S95" s="285">
        <v>46227</v>
      </c>
      <c r="T95" s="285">
        <v>46237</v>
      </c>
      <c r="U95" s="284" t="s">
        <v>45</v>
      </c>
      <c r="V95" s="284" t="s">
        <v>45</v>
      </c>
      <c r="W95" s="284" t="s">
        <v>45</v>
      </c>
      <c r="X95" s="284" t="s">
        <v>45</v>
      </c>
      <c r="Y95" s="286">
        <v>79000</v>
      </c>
      <c r="Z95" s="286">
        <v>79000</v>
      </c>
      <c r="AA95" s="286">
        <v>18500</v>
      </c>
      <c r="AB95" s="286">
        <v>79000</v>
      </c>
      <c r="AC95" s="287" t="s">
        <v>945</v>
      </c>
      <c r="AD95" s="284" t="s">
        <v>60</v>
      </c>
      <c r="AE95" s="287" t="s">
        <v>45</v>
      </c>
      <c r="AF95" s="286">
        <v>79000</v>
      </c>
      <c r="AG95" s="286">
        <v>1800</v>
      </c>
      <c r="AH95" s="286">
        <v>142200000</v>
      </c>
      <c r="AI95" s="286">
        <v>33300000</v>
      </c>
      <c r="AJ95" s="286">
        <v>1800</v>
      </c>
      <c r="AK95" s="286">
        <v>142200000</v>
      </c>
      <c r="AL95" s="286">
        <v>33300000</v>
      </c>
      <c r="AM95" s="286"/>
      <c r="AN95" s="286"/>
      <c r="AO95" s="286">
        <v>0</v>
      </c>
      <c r="AP95" s="286"/>
      <c r="AQ95" s="286"/>
      <c r="AR95" s="286">
        <v>0</v>
      </c>
      <c r="AS95" s="286"/>
      <c r="AT95" s="286"/>
      <c r="AU95" s="286">
        <v>0</v>
      </c>
      <c r="AV95" s="286"/>
      <c r="AW95" s="286"/>
      <c r="AX95" s="286">
        <v>0</v>
      </c>
      <c r="AY95" s="286"/>
      <c r="AZ95" s="286"/>
      <c r="BA95" s="286"/>
      <c r="BB95" s="286"/>
      <c r="BC95" s="286"/>
      <c r="BD95" s="286"/>
      <c r="BE95" s="286"/>
      <c r="BF95" s="286">
        <v>0</v>
      </c>
      <c r="BG95" s="286"/>
      <c r="BH95" s="286"/>
      <c r="BI95" s="286"/>
      <c r="BJ95" s="286">
        <v>0</v>
      </c>
      <c r="BK95" s="286"/>
      <c r="BL95" s="286"/>
      <c r="BM95" s="286"/>
      <c r="BN95" s="286"/>
      <c r="BO95" s="286"/>
      <c r="BP95" s="287" t="s">
        <v>45</v>
      </c>
      <c r="BQ95" s="287" t="s">
        <v>45</v>
      </c>
    </row>
    <row r="96" spans="1:69" x14ac:dyDescent="0.3">
      <c r="A96" s="281">
        <v>93</v>
      </c>
      <c r="B96" s="288" t="s">
        <v>2952</v>
      </c>
      <c r="C96" s="288" t="s">
        <v>3018</v>
      </c>
      <c r="D96" s="288" t="s">
        <v>3003</v>
      </c>
      <c r="E96" s="288" t="s">
        <v>2959</v>
      </c>
      <c r="F96" s="288" t="s">
        <v>2985</v>
      </c>
      <c r="G96" s="288" t="s">
        <v>2986</v>
      </c>
      <c r="H96" s="288" t="s">
        <v>2989</v>
      </c>
      <c r="I96" s="288" t="s">
        <v>2962</v>
      </c>
      <c r="J96" s="288" t="s">
        <v>45</v>
      </c>
      <c r="K96" s="288" t="s">
        <v>45</v>
      </c>
      <c r="L96" s="288" t="s">
        <v>1851</v>
      </c>
      <c r="M96" s="289" t="s">
        <v>233</v>
      </c>
      <c r="N96" s="288" t="s">
        <v>234</v>
      </c>
      <c r="O96" s="288" t="s">
        <v>50</v>
      </c>
      <c r="P96" s="288" t="s">
        <v>74</v>
      </c>
      <c r="Q96" s="290" t="s">
        <v>45</v>
      </c>
      <c r="R96" s="288" t="s">
        <v>45</v>
      </c>
      <c r="S96" s="1">
        <v>46230</v>
      </c>
      <c r="T96" s="290" t="s">
        <v>45</v>
      </c>
      <c r="U96" s="290" t="s">
        <v>45</v>
      </c>
      <c r="V96" s="290" t="s">
        <v>45</v>
      </c>
      <c r="W96" s="290" t="s">
        <v>45</v>
      </c>
      <c r="X96" s="290" t="s">
        <v>45</v>
      </c>
      <c r="Y96" s="291"/>
      <c r="Z96" s="291"/>
      <c r="AA96" s="291"/>
      <c r="AB96" s="291"/>
      <c r="AC96" s="292" t="s">
        <v>45</v>
      </c>
      <c r="AD96" s="290" t="s">
        <v>60</v>
      </c>
      <c r="AE96" s="292" t="s">
        <v>45</v>
      </c>
      <c r="AF96" s="291"/>
      <c r="AG96" s="291">
        <v>1500</v>
      </c>
      <c r="AH96" s="291"/>
      <c r="AI96" s="291"/>
      <c r="AJ96" s="291">
        <v>1500</v>
      </c>
      <c r="AK96" s="291"/>
      <c r="AL96" s="291"/>
      <c r="AM96" s="291"/>
      <c r="AN96" s="291"/>
      <c r="AO96" s="291"/>
      <c r="AP96" s="291"/>
      <c r="AQ96" s="291"/>
      <c r="AR96" s="291"/>
      <c r="AS96" s="291"/>
      <c r="AT96" s="291"/>
      <c r="AU96" s="291"/>
      <c r="AV96" s="291"/>
      <c r="AW96" s="291"/>
      <c r="AX96" s="291"/>
      <c r="AY96" s="291"/>
      <c r="AZ96" s="291"/>
      <c r="BA96" s="291"/>
      <c r="BB96" s="291"/>
      <c r="BC96" s="291"/>
      <c r="BD96" s="291"/>
      <c r="BE96" s="291"/>
      <c r="BF96" s="291"/>
      <c r="BG96" s="291"/>
      <c r="BH96" s="291"/>
      <c r="BI96" s="291"/>
      <c r="BJ96" s="291"/>
      <c r="BK96" s="291"/>
      <c r="BL96" s="291"/>
      <c r="BM96" s="291"/>
      <c r="BN96" s="291"/>
      <c r="BO96" s="291"/>
      <c r="BP96" s="292" t="s">
        <v>45</v>
      </c>
      <c r="BQ96" s="292" t="s">
        <v>45</v>
      </c>
    </row>
    <row r="97" spans="1:69" x14ac:dyDescent="0.3">
      <c r="A97" s="281">
        <v>94</v>
      </c>
      <c r="B97" s="282" t="s">
        <v>2952</v>
      </c>
      <c r="C97" s="282" t="s">
        <v>3018</v>
      </c>
      <c r="D97" s="282" t="s">
        <v>3003</v>
      </c>
      <c r="E97" s="282" t="s">
        <v>2959</v>
      </c>
      <c r="F97" s="282" t="s">
        <v>2985</v>
      </c>
      <c r="G97" s="282" t="s">
        <v>2986</v>
      </c>
      <c r="H97" s="282" t="s">
        <v>2989</v>
      </c>
      <c r="I97" s="282" t="s">
        <v>2962</v>
      </c>
      <c r="J97" s="282" t="s">
        <v>45</v>
      </c>
      <c r="K97" s="282" t="s">
        <v>45</v>
      </c>
      <c r="L97" s="282" t="s">
        <v>1856</v>
      </c>
      <c r="M97" s="283" t="s">
        <v>235</v>
      </c>
      <c r="N97" s="282" t="s">
        <v>236</v>
      </c>
      <c r="O97" s="282" t="s">
        <v>50</v>
      </c>
      <c r="P97" s="282" t="s">
        <v>120</v>
      </c>
      <c r="Q97" s="284" t="s">
        <v>45</v>
      </c>
      <c r="R97" s="282" t="s">
        <v>45</v>
      </c>
      <c r="S97" s="285">
        <v>46231</v>
      </c>
      <c r="T97" s="284" t="s">
        <v>45</v>
      </c>
      <c r="U97" s="284" t="s">
        <v>45</v>
      </c>
      <c r="V97" s="284" t="s">
        <v>45</v>
      </c>
      <c r="W97" s="284" t="s">
        <v>45</v>
      </c>
      <c r="X97" s="284" t="s">
        <v>45</v>
      </c>
      <c r="Y97" s="286"/>
      <c r="Z97" s="286"/>
      <c r="AA97" s="286"/>
      <c r="AB97" s="286"/>
      <c r="AC97" s="287" t="s">
        <v>45</v>
      </c>
      <c r="AD97" s="284" t="s">
        <v>60</v>
      </c>
      <c r="AE97" s="287" t="s">
        <v>45</v>
      </c>
      <c r="AF97" s="286"/>
      <c r="AG97" s="286">
        <v>1400</v>
      </c>
      <c r="AH97" s="286"/>
      <c r="AI97" s="286"/>
      <c r="AJ97" s="286">
        <v>1400</v>
      </c>
      <c r="AK97" s="286"/>
      <c r="AL97" s="286"/>
      <c r="AM97" s="286"/>
      <c r="AN97" s="286"/>
      <c r="AO97" s="286"/>
      <c r="AP97" s="286"/>
      <c r="AQ97" s="286"/>
      <c r="AR97" s="286"/>
      <c r="AS97" s="286"/>
      <c r="AT97" s="286"/>
      <c r="AU97" s="286"/>
      <c r="AV97" s="286"/>
      <c r="AW97" s="286"/>
      <c r="AX97" s="286"/>
      <c r="AY97" s="286"/>
      <c r="AZ97" s="286"/>
      <c r="BA97" s="286"/>
      <c r="BB97" s="286"/>
      <c r="BC97" s="286"/>
      <c r="BD97" s="286"/>
      <c r="BE97" s="286"/>
      <c r="BF97" s="286"/>
      <c r="BG97" s="286"/>
      <c r="BH97" s="286"/>
      <c r="BI97" s="286"/>
      <c r="BJ97" s="286"/>
      <c r="BK97" s="286"/>
      <c r="BL97" s="286"/>
      <c r="BM97" s="286"/>
      <c r="BN97" s="286"/>
      <c r="BO97" s="286"/>
      <c r="BP97" s="287" t="s">
        <v>45</v>
      </c>
      <c r="BQ97" s="287" t="s">
        <v>45</v>
      </c>
    </row>
    <row r="98" spans="1:69" x14ac:dyDescent="0.3">
      <c r="A98" s="281">
        <v>95</v>
      </c>
      <c r="B98" s="288" t="s">
        <v>2952</v>
      </c>
      <c r="C98" s="288" t="s">
        <v>3018</v>
      </c>
      <c r="D98" s="288" t="s">
        <v>3003</v>
      </c>
      <c r="E98" s="288" t="s">
        <v>2959</v>
      </c>
      <c r="F98" s="288" t="s">
        <v>2985</v>
      </c>
      <c r="G98" s="288" t="s">
        <v>2986</v>
      </c>
      <c r="H98" s="288" t="s">
        <v>2989</v>
      </c>
      <c r="I98" s="288" t="s">
        <v>2962</v>
      </c>
      <c r="J98" s="288" t="s">
        <v>45</v>
      </c>
      <c r="K98" s="288" t="s">
        <v>45</v>
      </c>
      <c r="L98" s="288" t="s">
        <v>1858</v>
      </c>
      <c r="M98" s="289" t="s">
        <v>239</v>
      </c>
      <c r="N98" s="288" t="s">
        <v>240</v>
      </c>
      <c r="O98" s="288" t="s">
        <v>50</v>
      </c>
      <c r="P98" s="288" t="s">
        <v>120</v>
      </c>
      <c r="Q98" s="290" t="s">
        <v>45</v>
      </c>
      <c r="R98" s="288" t="s">
        <v>45</v>
      </c>
      <c r="S98" s="1">
        <v>46233</v>
      </c>
      <c r="T98" s="290" t="s">
        <v>45</v>
      </c>
      <c r="U98" s="290" t="s">
        <v>45</v>
      </c>
      <c r="V98" s="290" t="s">
        <v>45</v>
      </c>
      <c r="W98" s="290" t="s">
        <v>45</v>
      </c>
      <c r="X98" s="290" t="s">
        <v>45</v>
      </c>
      <c r="Y98" s="291"/>
      <c r="Z98" s="291"/>
      <c r="AA98" s="291"/>
      <c r="AB98" s="291"/>
      <c r="AC98" s="292" t="s">
        <v>45</v>
      </c>
      <c r="AD98" s="290" t="s">
        <v>60</v>
      </c>
      <c r="AE98" s="292" t="s">
        <v>45</v>
      </c>
      <c r="AF98" s="291"/>
      <c r="AG98" s="291">
        <v>900</v>
      </c>
      <c r="AH98" s="291"/>
      <c r="AI98" s="291"/>
      <c r="AJ98" s="291">
        <v>900</v>
      </c>
      <c r="AK98" s="291"/>
      <c r="AL98" s="291"/>
      <c r="AM98" s="291"/>
      <c r="AN98" s="291"/>
      <c r="AO98" s="291"/>
      <c r="AP98" s="291"/>
      <c r="AQ98" s="291"/>
      <c r="AR98" s="291"/>
      <c r="AS98" s="291"/>
      <c r="AT98" s="291"/>
      <c r="AU98" s="291"/>
      <c r="AV98" s="291"/>
      <c r="AW98" s="291"/>
      <c r="AX98" s="291"/>
      <c r="AY98" s="291"/>
      <c r="AZ98" s="291"/>
      <c r="BA98" s="291"/>
      <c r="BB98" s="291"/>
      <c r="BC98" s="291"/>
      <c r="BD98" s="291"/>
      <c r="BE98" s="291"/>
      <c r="BF98" s="291"/>
      <c r="BG98" s="291"/>
      <c r="BH98" s="291"/>
      <c r="BI98" s="291"/>
      <c r="BJ98" s="291"/>
      <c r="BK98" s="291"/>
      <c r="BL98" s="291"/>
      <c r="BM98" s="291"/>
      <c r="BN98" s="291"/>
      <c r="BO98" s="291"/>
      <c r="BP98" s="292" t="s">
        <v>45</v>
      </c>
      <c r="BQ98" s="292" t="s">
        <v>45</v>
      </c>
    </row>
    <row r="99" spans="1:69" x14ac:dyDescent="0.3">
      <c r="A99" s="281">
        <v>96</v>
      </c>
      <c r="B99" s="282" t="s">
        <v>2952</v>
      </c>
      <c r="C99" s="282" t="s">
        <v>3018</v>
      </c>
      <c r="D99" s="282" t="s">
        <v>3003</v>
      </c>
      <c r="E99" s="282" t="s">
        <v>2959</v>
      </c>
      <c r="F99" s="282" t="s">
        <v>2985</v>
      </c>
      <c r="G99" s="282" t="s">
        <v>2986</v>
      </c>
      <c r="H99" s="282" t="s">
        <v>2989</v>
      </c>
      <c r="I99" s="282" t="s">
        <v>2962</v>
      </c>
      <c r="J99" s="282" t="s">
        <v>45</v>
      </c>
      <c r="K99" s="282" t="s">
        <v>45</v>
      </c>
      <c r="L99" s="282" t="s">
        <v>1855</v>
      </c>
      <c r="M99" s="283" t="s">
        <v>3182</v>
      </c>
      <c r="N99" s="282" t="s">
        <v>3183</v>
      </c>
      <c r="O99" s="282" t="s">
        <v>50</v>
      </c>
      <c r="P99" s="282" t="s">
        <v>120</v>
      </c>
      <c r="Q99" s="284" t="s">
        <v>45</v>
      </c>
      <c r="R99" s="282" t="s">
        <v>45</v>
      </c>
      <c r="S99" s="285">
        <v>46253</v>
      </c>
      <c r="T99" s="284" t="s">
        <v>45</v>
      </c>
      <c r="U99" s="284" t="s">
        <v>45</v>
      </c>
      <c r="V99" s="284" t="s">
        <v>45</v>
      </c>
      <c r="W99" s="284" t="s">
        <v>45</v>
      </c>
      <c r="X99" s="284" t="s">
        <v>45</v>
      </c>
      <c r="Y99" s="286"/>
      <c r="Z99" s="286"/>
      <c r="AA99" s="286"/>
      <c r="AB99" s="286"/>
      <c r="AC99" s="287" t="s">
        <v>45</v>
      </c>
      <c r="AD99" s="284" t="s">
        <v>60</v>
      </c>
      <c r="AE99" s="287" t="s">
        <v>45</v>
      </c>
      <c r="AF99" s="286"/>
      <c r="AG99" s="286">
        <v>2</v>
      </c>
      <c r="AH99" s="286"/>
      <c r="AI99" s="286"/>
      <c r="AJ99" s="286">
        <v>2</v>
      </c>
      <c r="AK99" s="286"/>
      <c r="AL99" s="286"/>
      <c r="AM99" s="286"/>
      <c r="AN99" s="286"/>
      <c r="AO99" s="286"/>
      <c r="AP99" s="286"/>
      <c r="AQ99" s="286"/>
      <c r="AR99" s="286"/>
      <c r="AS99" s="286"/>
      <c r="AT99" s="286"/>
      <c r="AU99" s="286"/>
      <c r="AV99" s="286"/>
      <c r="AW99" s="286"/>
      <c r="AX99" s="286"/>
      <c r="AY99" s="286"/>
      <c r="AZ99" s="286"/>
      <c r="BA99" s="286"/>
      <c r="BB99" s="286"/>
      <c r="BC99" s="286"/>
      <c r="BD99" s="286"/>
      <c r="BE99" s="286"/>
      <c r="BF99" s="286"/>
      <c r="BG99" s="286"/>
      <c r="BH99" s="286"/>
      <c r="BI99" s="286"/>
      <c r="BJ99" s="286"/>
      <c r="BK99" s="286"/>
      <c r="BL99" s="286"/>
      <c r="BM99" s="286"/>
      <c r="BN99" s="286"/>
      <c r="BO99" s="286"/>
      <c r="BP99" s="287" t="s">
        <v>45</v>
      </c>
      <c r="BQ99" s="287" t="s">
        <v>45</v>
      </c>
    </row>
    <row r="100" spans="1:69" x14ac:dyDescent="0.3">
      <c r="A100" s="281">
        <v>97</v>
      </c>
      <c r="B100" s="288" t="s">
        <v>2952</v>
      </c>
      <c r="C100" s="288" t="s">
        <v>3018</v>
      </c>
      <c r="D100" s="288" t="s">
        <v>3003</v>
      </c>
      <c r="E100" s="288" t="s">
        <v>2959</v>
      </c>
      <c r="F100" s="288" t="s">
        <v>2985</v>
      </c>
      <c r="G100" s="288" t="s">
        <v>2986</v>
      </c>
      <c r="H100" s="288" t="s">
        <v>2989</v>
      </c>
      <c r="I100" s="288" t="s">
        <v>2962</v>
      </c>
      <c r="J100" s="288" t="s">
        <v>45</v>
      </c>
      <c r="K100" s="288" t="s">
        <v>45</v>
      </c>
      <c r="L100" s="288" t="s">
        <v>1855</v>
      </c>
      <c r="M100" s="289" t="s">
        <v>3343</v>
      </c>
      <c r="N100" s="288" t="s">
        <v>3344</v>
      </c>
      <c r="O100" s="288" t="s">
        <v>50</v>
      </c>
      <c r="P100" s="288" t="s">
        <v>51</v>
      </c>
      <c r="Q100" s="290" t="s">
        <v>45</v>
      </c>
      <c r="R100" s="288" t="s">
        <v>45</v>
      </c>
      <c r="S100" s="1">
        <v>46258</v>
      </c>
      <c r="T100" s="290" t="s">
        <v>45</v>
      </c>
      <c r="U100" s="290" t="s">
        <v>45</v>
      </c>
      <c r="V100" s="290" t="s">
        <v>45</v>
      </c>
      <c r="W100" s="290" t="s">
        <v>45</v>
      </c>
      <c r="X100" s="290" t="s">
        <v>45</v>
      </c>
      <c r="Y100" s="291"/>
      <c r="Z100" s="291"/>
      <c r="AA100" s="291"/>
      <c r="AB100" s="291"/>
      <c r="AC100" s="292" t="s">
        <v>45</v>
      </c>
      <c r="AD100" s="290" t="s">
        <v>60</v>
      </c>
      <c r="AE100" s="292" t="s">
        <v>45</v>
      </c>
      <c r="AF100" s="291"/>
      <c r="AG100" s="291">
        <v>2</v>
      </c>
      <c r="AH100" s="291"/>
      <c r="AI100" s="291"/>
      <c r="AJ100" s="291">
        <v>2</v>
      </c>
      <c r="AK100" s="291"/>
      <c r="AL100" s="291"/>
      <c r="AM100" s="291"/>
      <c r="AN100" s="291"/>
      <c r="AO100" s="291"/>
      <c r="AP100" s="291"/>
      <c r="AQ100" s="291"/>
      <c r="AR100" s="291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291"/>
      <c r="BI100" s="291"/>
      <c r="BJ100" s="291"/>
      <c r="BK100" s="291"/>
      <c r="BL100" s="291"/>
      <c r="BM100" s="291"/>
      <c r="BN100" s="291"/>
      <c r="BO100" s="291"/>
      <c r="BP100" s="292" t="s">
        <v>45</v>
      </c>
      <c r="BQ100" s="292" t="s">
        <v>45</v>
      </c>
    </row>
    <row r="101" spans="1:69" x14ac:dyDescent="0.3">
      <c r="A101" s="281">
        <v>98</v>
      </c>
      <c r="B101" s="282" t="s">
        <v>2952</v>
      </c>
      <c r="C101" s="282" t="s">
        <v>3018</v>
      </c>
      <c r="D101" s="282" t="s">
        <v>3003</v>
      </c>
      <c r="E101" s="282" t="s">
        <v>2959</v>
      </c>
      <c r="F101" s="282" t="s">
        <v>2985</v>
      </c>
      <c r="G101" s="282" t="s">
        <v>2986</v>
      </c>
      <c r="H101" s="282" t="s">
        <v>2989</v>
      </c>
      <c r="I101" s="282" t="s">
        <v>2962</v>
      </c>
      <c r="J101" s="282" t="s">
        <v>45</v>
      </c>
      <c r="K101" s="282" t="s">
        <v>45</v>
      </c>
      <c r="L101" s="282" t="s">
        <v>1851</v>
      </c>
      <c r="M101" s="283" t="s">
        <v>3617</v>
      </c>
      <c r="N101" s="282" t="s">
        <v>3345</v>
      </c>
      <c r="O101" s="282" t="s">
        <v>50</v>
      </c>
      <c r="P101" s="282" t="s">
        <v>59</v>
      </c>
      <c r="Q101" s="284" t="s">
        <v>45</v>
      </c>
      <c r="R101" s="282" t="s">
        <v>45</v>
      </c>
      <c r="S101" s="285">
        <v>46269</v>
      </c>
      <c r="T101" s="284" t="s">
        <v>45</v>
      </c>
      <c r="U101" s="284" t="s">
        <v>45</v>
      </c>
      <c r="V101" s="284" t="s">
        <v>45</v>
      </c>
      <c r="W101" s="284" t="s">
        <v>45</v>
      </c>
      <c r="X101" s="284" t="s">
        <v>45</v>
      </c>
      <c r="Y101" s="286"/>
      <c r="Z101" s="286"/>
      <c r="AA101" s="286"/>
      <c r="AB101" s="286"/>
      <c r="AC101" s="287" t="s">
        <v>45</v>
      </c>
      <c r="AD101" s="284" t="s">
        <v>60</v>
      </c>
      <c r="AE101" s="287" t="s">
        <v>45</v>
      </c>
      <c r="AF101" s="286"/>
      <c r="AG101" s="286">
        <v>2</v>
      </c>
      <c r="AH101" s="286"/>
      <c r="AI101" s="286"/>
      <c r="AJ101" s="286">
        <v>2</v>
      </c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6"/>
      <c r="AU101" s="286"/>
      <c r="AV101" s="286"/>
      <c r="AW101" s="286"/>
      <c r="AX101" s="286"/>
      <c r="AY101" s="286"/>
      <c r="AZ101" s="286"/>
      <c r="BA101" s="286"/>
      <c r="BB101" s="286"/>
      <c r="BC101" s="286"/>
      <c r="BD101" s="286"/>
      <c r="BE101" s="286"/>
      <c r="BF101" s="286"/>
      <c r="BG101" s="286"/>
      <c r="BH101" s="286"/>
      <c r="BI101" s="286"/>
      <c r="BJ101" s="286"/>
      <c r="BK101" s="286"/>
      <c r="BL101" s="286"/>
      <c r="BM101" s="286"/>
      <c r="BN101" s="286"/>
      <c r="BO101" s="286"/>
      <c r="BP101" s="287" t="s">
        <v>45</v>
      </c>
      <c r="BQ101" s="287" t="s">
        <v>45</v>
      </c>
    </row>
    <row r="102" spans="1:69" x14ac:dyDescent="0.3">
      <c r="A102" s="281">
        <v>99</v>
      </c>
      <c r="B102" s="288" t="s">
        <v>2952</v>
      </c>
      <c r="C102" s="288" t="s">
        <v>3018</v>
      </c>
      <c r="D102" s="288" t="s">
        <v>3003</v>
      </c>
      <c r="E102" s="288" t="s">
        <v>2959</v>
      </c>
      <c r="F102" s="288" t="s">
        <v>2985</v>
      </c>
      <c r="G102" s="288" t="s">
        <v>2991</v>
      </c>
      <c r="H102" s="288" t="s">
        <v>2992</v>
      </c>
      <c r="I102" s="288" t="s">
        <v>2962</v>
      </c>
      <c r="J102" s="288" t="s">
        <v>45</v>
      </c>
      <c r="K102" s="288" t="s">
        <v>45</v>
      </c>
      <c r="L102" s="288" t="s">
        <v>1857</v>
      </c>
      <c r="M102" s="289" t="s">
        <v>243</v>
      </c>
      <c r="N102" s="288" t="s">
        <v>3618</v>
      </c>
      <c r="O102" s="288" t="s">
        <v>50</v>
      </c>
      <c r="P102" s="288" t="s">
        <v>51</v>
      </c>
      <c r="Q102" s="290" t="s">
        <v>45</v>
      </c>
      <c r="R102" s="288" t="s">
        <v>45</v>
      </c>
      <c r="S102" s="1">
        <v>46175</v>
      </c>
      <c r="T102" s="1">
        <v>46199</v>
      </c>
      <c r="U102" s="290" t="s">
        <v>45</v>
      </c>
      <c r="V102" s="290" t="s">
        <v>45</v>
      </c>
      <c r="W102" s="1">
        <v>46241</v>
      </c>
      <c r="X102" s="1">
        <v>46253</v>
      </c>
      <c r="Y102" s="291">
        <v>64000</v>
      </c>
      <c r="Z102" s="291">
        <v>64000</v>
      </c>
      <c r="AA102" s="291">
        <v>14100</v>
      </c>
      <c r="AB102" s="291">
        <v>64000</v>
      </c>
      <c r="AC102" s="292" t="s">
        <v>1886</v>
      </c>
      <c r="AD102" s="290" t="s">
        <v>53</v>
      </c>
      <c r="AE102" s="342">
        <v>20</v>
      </c>
      <c r="AF102" s="291">
        <v>51000</v>
      </c>
      <c r="AG102" s="291">
        <v>1600</v>
      </c>
      <c r="AH102" s="291">
        <v>102400000</v>
      </c>
      <c r="AI102" s="291">
        <v>22560000</v>
      </c>
      <c r="AJ102" s="291">
        <v>1600</v>
      </c>
      <c r="AK102" s="291">
        <v>102400000</v>
      </c>
      <c r="AL102" s="291">
        <v>22560000</v>
      </c>
      <c r="AM102" s="291"/>
      <c r="AN102" s="291"/>
      <c r="AO102" s="291">
        <v>0</v>
      </c>
      <c r="AP102" s="291">
        <v>1568</v>
      </c>
      <c r="AQ102" s="291">
        <v>100352000</v>
      </c>
      <c r="AR102" s="291">
        <v>22108800</v>
      </c>
      <c r="AS102" s="291">
        <v>1568</v>
      </c>
      <c r="AT102" s="291">
        <v>100352000</v>
      </c>
      <c r="AU102" s="291">
        <v>22108800</v>
      </c>
      <c r="AV102" s="291"/>
      <c r="AW102" s="291"/>
      <c r="AX102" s="291">
        <v>0</v>
      </c>
      <c r="AY102" s="291">
        <v>821</v>
      </c>
      <c r="AZ102" s="291">
        <v>52544000</v>
      </c>
      <c r="BA102" s="291"/>
      <c r="BB102" s="291"/>
      <c r="BC102" s="291">
        <v>133</v>
      </c>
      <c r="BD102" s="291">
        <v>8512000</v>
      </c>
      <c r="BE102" s="291">
        <v>6428452</v>
      </c>
      <c r="BF102" s="291">
        <v>1875300</v>
      </c>
      <c r="BG102" s="291">
        <v>280</v>
      </c>
      <c r="BH102" s="291">
        <v>17920000</v>
      </c>
      <c r="BI102" s="291">
        <v>13905163</v>
      </c>
      <c r="BJ102" s="291">
        <v>3948000</v>
      </c>
      <c r="BK102" s="291">
        <v>541</v>
      </c>
      <c r="BL102" s="291">
        <v>747</v>
      </c>
      <c r="BM102" s="291">
        <v>1288</v>
      </c>
      <c r="BN102" s="291">
        <v>82432000</v>
      </c>
      <c r="BO102" s="291">
        <v>18160800</v>
      </c>
      <c r="BP102" s="292" t="s">
        <v>4017</v>
      </c>
      <c r="BQ102" s="292" t="s">
        <v>4215</v>
      </c>
    </row>
    <row r="103" spans="1:69" x14ac:dyDescent="0.3">
      <c r="A103" s="281">
        <v>100</v>
      </c>
      <c r="B103" s="282" t="s">
        <v>2952</v>
      </c>
      <c r="C103" s="282" t="s">
        <v>3018</v>
      </c>
      <c r="D103" s="282" t="s">
        <v>3003</v>
      </c>
      <c r="E103" s="282" t="s">
        <v>2959</v>
      </c>
      <c r="F103" s="282" t="s">
        <v>2985</v>
      </c>
      <c r="G103" s="282" t="s">
        <v>2991</v>
      </c>
      <c r="H103" s="282" t="s">
        <v>2992</v>
      </c>
      <c r="I103" s="282" t="s">
        <v>2962</v>
      </c>
      <c r="J103" s="282" t="s">
        <v>45</v>
      </c>
      <c r="K103" s="282" t="s">
        <v>45</v>
      </c>
      <c r="L103" s="282" t="s">
        <v>1854</v>
      </c>
      <c r="M103" s="283" t="s">
        <v>244</v>
      </c>
      <c r="N103" s="282" t="s">
        <v>3184</v>
      </c>
      <c r="O103" s="282" t="s">
        <v>50</v>
      </c>
      <c r="P103" s="282" t="s">
        <v>74</v>
      </c>
      <c r="Q103" s="284" t="s">
        <v>45</v>
      </c>
      <c r="R103" s="282" t="s">
        <v>45</v>
      </c>
      <c r="S103" s="285">
        <v>46184</v>
      </c>
      <c r="T103" s="285">
        <v>46203</v>
      </c>
      <c r="U103" s="284" t="s">
        <v>45</v>
      </c>
      <c r="V103" s="284" t="s">
        <v>45</v>
      </c>
      <c r="W103" s="285">
        <v>46253</v>
      </c>
      <c r="X103" s="285">
        <v>46255</v>
      </c>
      <c r="Y103" s="286">
        <v>69000</v>
      </c>
      <c r="Z103" s="286">
        <v>69000</v>
      </c>
      <c r="AA103" s="286">
        <v>17800</v>
      </c>
      <c r="AB103" s="286">
        <v>69000</v>
      </c>
      <c r="AC103" s="287" t="s">
        <v>566</v>
      </c>
      <c r="AD103" s="284" t="s">
        <v>60</v>
      </c>
      <c r="AE103" s="287" t="s">
        <v>45</v>
      </c>
      <c r="AF103" s="286">
        <v>69000</v>
      </c>
      <c r="AG103" s="286">
        <v>1300</v>
      </c>
      <c r="AH103" s="286">
        <v>89700000</v>
      </c>
      <c r="AI103" s="286">
        <v>23140000</v>
      </c>
      <c r="AJ103" s="286">
        <v>1300</v>
      </c>
      <c r="AK103" s="286">
        <v>89700000</v>
      </c>
      <c r="AL103" s="286">
        <v>23140000</v>
      </c>
      <c r="AM103" s="286"/>
      <c r="AN103" s="286"/>
      <c r="AO103" s="286">
        <v>0</v>
      </c>
      <c r="AP103" s="286">
        <v>1246</v>
      </c>
      <c r="AQ103" s="286">
        <v>85974000</v>
      </c>
      <c r="AR103" s="286">
        <v>22178800</v>
      </c>
      <c r="AS103" s="286">
        <v>1246</v>
      </c>
      <c r="AT103" s="286">
        <v>85974000</v>
      </c>
      <c r="AU103" s="286">
        <v>22178800</v>
      </c>
      <c r="AV103" s="286"/>
      <c r="AW103" s="286"/>
      <c r="AX103" s="286">
        <v>0</v>
      </c>
      <c r="AY103" s="286">
        <v>496</v>
      </c>
      <c r="AZ103" s="286">
        <v>34224000</v>
      </c>
      <c r="BA103" s="286"/>
      <c r="BB103" s="286"/>
      <c r="BC103" s="286">
        <v>13</v>
      </c>
      <c r="BD103" s="286">
        <v>897000</v>
      </c>
      <c r="BE103" s="286">
        <v>825150</v>
      </c>
      <c r="BF103" s="286">
        <v>231400</v>
      </c>
      <c r="BG103" s="286">
        <v>42</v>
      </c>
      <c r="BH103" s="286">
        <v>2898000</v>
      </c>
      <c r="BI103" s="286">
        <v>2308900</v>
      </c>
      <c r="BJ103" s="286">
        <v>747600</v>
      </c>
      <c r="BK103" s="286">
        <v>454</v>
      </c>
      <c r="BL103" s="286">
        <v>750</v>
      </c>
      <c r="BM103" s="286">
        <v>1204</v>
      </c>
      <c r="BN103" s="286">
        <v>83076000</v>
      </c>
      <c r="BO103" s="286">
        <v>21431200</v>
      </c>
      <c r="BP103" s="287" t="s">
        <v>3325</v>
      </c>
      <c r="BQ103" s="287" t="s">
        <v>3261</v>
      </c>
    </row>
    <row r="104" spans="1:69" x14ac:dyDescent="0.3">
      <c r="A104" s="281">
        <v>101</v>
      </c>
      <c r="B104" s="288" t="s">
        <v>2952</v>
      </c>
      <c r="C104" s="288" t="s">
        <v>3018</v>
      </c>
      <c r="D104" s="288" t="s">
        <v>3003</v>
      </c>
      <c r="E104" s="288" t="s">
        <v>2959</v>
      </c>
      <c r="F104" s="288" t="s">
        <v>2985</v>
      </c>
      <c r="G104" s="288" t="s">
        <v>2991</v>
      </c>
      <c r="H104" s="288" t="s">
        <v>2992</v>
      </c>
      <c r="I104" s="288" t="s">
        <v>2962</v>
      </c>
      <c r="J104" s="288" t="s">
        <v>45</v>
      </c>
      <c r="K104" s="288" t="s">
        <v>45</v>
      </c>
      <c r="L104" s="288" t="s">
        <v>1856</v>
      </c>
      <c r="M104" s="289" t="s">
        <v>245</v>
      </c>
      <c r="N104" s="288" t="s">
        <v>3185</v>
      </c>
      <c r="O104" s="288" t="s">
        <v>50</v>
      </c>
      <c r="P104" s="288" t="s">
        <v>51</v>
      </c>
      <c r="Q104" s="290" t="s">
        <v>45</v>
      </c>
      <c r="R104" s="288" t="s">
        <v>45</v>
      </c>
      <c r="S104" s="1">
        <v>46184</v>
      </c>
      <c r="T104" s="1">
        <v>46209</v>
      </c>
      <c r="U104" s="290" t="s">
        <v>45</v>
      </c>
      <c r="V104" s="290" t="s">
        <v>45</v>
      </c>
      <c r="W104" s="1">
        <v>46262</v>
      </c>
      <c r="X104" s="1">
        <v>46265</v>
      </c>
      <c r="Y104" s="291">
        <v>69000</v>
      </c>
      <c r="Z104" s="291">
        <v>69000</v>
      </c>
      <c r="AA104" s="291">
        <v>15700</v>
      </c>
      <c r="AB104" s="291">
        <v>69000</v>
      </c>
      <c r="AC104" s="292" t="s">
        <v>912</v>
      </c>
      <c r="AD104" s="290" t="s">
        <v>53</v>
      </c>
      <c r="AE104" s="342">
        <v>20</v>
      </c>
      <c r="AF104" s="291">
        <v>55000</v>
      </c>
      <c r="AG104" s="291">
        <v>1200</v>
      </c>
      <c r="AH104" s="291">
        <v>82800000</v>
      </c>
      <c r="AI104" s="291">
        <v>18840000</v>
      </c>
      <c r="AJ104" s="291">
        <v>1200</v>
      </c>
      <c r="AK104" s="291">
        <v>82800000</v>
      </c>
      <c r="AL104" s="291">
        <v>18840000</v>
      </c>
      <c r="AM104" s="291"/>
      <c r="AN104" s="291"/>
      <c r="AO104" s="291">
        <v>0</v>
      </c>
      <c r="AP104" s="291">
        <v>1119</v>
      </c>
      <c r="AQ104" s="291">
        <v>77211000</v>
      </c>
      <c r="AR104" s="291">
        <v>17568300</v>
      </c>
      <c r="AS104" s="291">
        <v>1119</v>
      </c>
      <c r="AT104" s="291">
        <v>77211000</v>
      </c>
      <c r="AU104" s="291">
        <v>17568300</v>
      </c>
      <c r="AV104" s="291"/>
      <c r="AW104" s="291"/>
      <c r="AX104" s="291">
        <v>0</v>
      </c>
      <c r="AY104" s="291">
        <v>472</v>
      </c>
      <c r="AZ104" s="291">
        <v>32568000</v>
      </c>
      <c r="BA104" s="291"/>
      <c r="BB104" s="291"/>
      <c r="BC104" s="291">
        <v>61</v>
      </c>
      <c r="BD104" s="291">
        <v>4209000</v>
      </c>
      <c r="BE104" s="291">
        <v>2661610</v>
      </c>
      <c r="BF104" s="291">
        <v>957700</v>
      </c>
      <c r="BG104" s="291">
        <v>64</v>
      </c>
      <c r="BH104" s="291">
        <v>4416000</v>
      </c>
      <c r="BI104" s="291">
        <v>2861710</v>
      </c>
      <c r="BJ104" s="291">
        <v>1004800</v>
      </c>
      <c r="BK104" s="291">
        <v>408</v>
      </c>
      <c r="BL104" s="291">
        <v>647</v>
      </c>
      <c r="BM104" s="291">
        <v>1055</v>
      </c>
      <c r="BN104" s="291">
        <v>72795000</v>
      </c>
      <c r="BO104" s="291">
        <v>16563500</v>
      </c>
      <c r="BP104" s="292" t="s">
        <v>3784</v>
      </c>
      <c r="BQ104" s="292" t="s">
        <v>3169</v>
      </c>
    </row>
    <row r="105" spans="1:69" x14ac:dyDescent="0.3">
      <c r="A105" s="281">
        <v>102</v>
      </c>
      <c r="B105" s="282" t="s">
        <v>2952</v>
      </c>
      <c r="C105" s="282" t="s">
        <v>3018</v>
      </c>
      <c r="D105" s="282" t="s">
        <v>3003</v>
      </c>
      <c r="E105" s="282" t="s">
        <v>2959</v>
      </c>
      <c r="F105" s="282" t="s">
        <v>2985</v>
      </c>
      <c r="G105" s="282" t="s">
        <v>2991</v>
      </c>
      <c r="H105" s="282" t="s">
        <v>2992</v>
      </c>
      <c r="I105" s="282" t="s">
        <v>2962</v>
      </c>
      <c r="J105" s="282" t="s">
        <v>45</v>
      </c>
      <c r="K105" s="282" t="s">
        <v>45</v>
      </c>
      <c r="L105" s="282" t="s">
        <v>1856</v>
      </c>
      <c r="M105" s="283" t="s">
        <v>246</v>
      </c>
      <c r="N105" s="282" t="s">
        <v>3619</v>
      </c>
      <c r="O105" s="282" t="s">
        <v>50</v>
      </c>
      <c r="P105" s="282" t="s">
        <v>74</v>
      </c>
      <c r="Q105" s="284" t="s">
        <v>45</v>
      </c>
      <c r="R105" s="282" t="s">
        <v>45</v>
      </c>
      <c r="S105" s="285">
        <v>46184</v>
      </c>
      <c r="T105" s="285">
        <v>46237</v>
      </c>
      <c r="U105" s="284" t="s">
        <v>45</v>
      </c>
      <c r="V105" s="284" t="s">
        <v>45</v>
      </c>
      <c r="W105" s="285">
        <v>46261</v>
      </c>
      <c r="X105" s="285">
        <v>46266</v>
      </c>
      <c r="Y105" s="286">
        <v>64000</v>
      </c>
      <c r="Z105" s="286">
        <v>64000</v>
      </c>
      <c r="AA105" s="286">
        <v>15700</v>
      </c>
      <c r="AB105" s="286">
        <v>64000</v>
      </c>
      <c r="AC105" s="287" t="s">
        <v>439</v>
      </c>
      <c r="AD105" s="284" t="s">
        <v>53</v>
      </c>
      <c r="AE105" s="341">
        <v>20</v>
      </c>
      <c r="AF105" s="286">
        <v>51000</v>
      </c>
      <c r="AG105" s="286">
        <v>1100</v>
      </c>
      <c r="AH105" s="286">
        <v>70400000</v>
      </c>
      <c r="AI105" s="286">
        <v>17270000</v>
      </c>
      <c r="AJ105" s="286">
        <v>1100</v>
      </c>
      <c r="AK105" s="286">
        <v>70400000</v>
      </c>
      <c r="AL105" s="286">
        <v>17270000</v>
      </c>
      <c r="AM105" s="286"/>
      <c r="AN105" s="286"/>
      <c r="AO105" s="286">
        <v>0</v>
      </c>
      <c r="AP105" s="286">
        <v>1080</v>
      </c>
      <c r="AQ105" s="286">
        <v>69120000</v>
      </c>
      <c r="AR105" s="286">
        <v>16956000</v>
      </c>
      <c r="AS105" s="286">
        <v>1080</v>
      </c>
      <c r="AT105" s="286">
        <v>69120000</v>
      </c>
      <c r="AU105" s="286">
        <v>16956000</v>
      </c>
      <c r="AV105" s="286"/>
      <c r="AW105" s="286"/>
      <c r="AX105" s="286">
        <v>0</v>
      </c>
      <c r="AY105" s="286">
        <v>314</v>
      </c>
      <c r="AZ105" s="286">
        <v>20096000</v>
      </c>
      <c r="BA105" s="286"/>
      <c r="BB105" s="286"/>
      <c r="BC105" s="286">
        <v>19</v>
      </c>
      <c r="BD105" s="286">
        <v>1216000</v>
      </c>
      <c r="BE105" s="286">
        <v>943800</v>
      </c>
      <c r="BF105" s="286">
        <v>298300</v>
      </c>
      <c r="BG105" s="286">
        <v>20</v>
      </c>
      <c r="BH105" s="286">
        <v>1280000</v>
      </c>
      <c r="BI105" s="286">
        <v>1001400</v>
      </c>
      <c r="BJ105" s="286">
        <v>314000</v>
      </c>
      <c r="BK105" s="286">
        <v>294</v>
      </c>
      <c r="BL105" s="286">
        <v>766</v>
      </c>
      <c r="BM105" s="286">
        <v>1060</v>
      </c>
      <c r="BN105" s="286">
        <v>67840000</v>
      </c>
      <c r="BO105" s="286">
        <v>16642000</v>
      </c>
      <c r="BP105" s="287" t="s">
        <v>3128</v>
      </c>
      <c r="BQ105" s="287" t="s">
        <v>3125</v>
      </c>
    </row>
    <row r="106" spans="1:69" x14ac:dyDescent="0.3">
      <c r="A106" s="281">
        <v>103</v>
      </c>
      <c r="B106" s="288" t="s">
        <v>2952</v>
      </c>
      <c r="C106" s="288" t="s">
        <v>3018</v>
      </c>
      <c r="D106" s="288" t="s">
        <v>3003</v>
      </c>
      <c r="E106" s="288" t="s">
        <v>2959</v>
      </c>
      <c r="F106" s="288" t="s">
        <v>2985</v>
      </c>
      <c r="G106" s="288" t="s">
        <v>2991</v>
      </c>
      <c r="H106" s="288" t="s">
        <v>2992</v>
      </c>
      <c r="I106" s="288" t="s">
        <v>2962</v>
      </c>
      <c r="J106" s="288" t="s">
        <v>45</v>
      </c>
      <c r="K106" s="288" t="s">
        <v>45</v>
      </c>
      <c r="L106" s="288" t="s">
        <v>1858</v>
      </c>
      <c r="M106" s="289" t="s">
        <v>247</v>
      </c>
      <c r="N106" s="288" t="s">
        <v>3620</v>
      </c>
      <c r="O106" s="288" t="s">
        <v>50</v>
      </c>
      <c r="P106" s="288" t="s">
        <v>51</v>
      </c>
      <c r="Q106" s="290" t="s">
        <v>45</v>
      </c>
      <c r="R106" s="288" t="s">
        <v>45</v>
      </c>
      <c r="S106" s="1">
        <v>46192</v>
      </c>
      <c r="T106" s="1">
        <v>46237</v>
      </c>
      <c r="U106" s="290" t="s">
        <v>45</v>
      </c>
      <c r="V106" s="290" t="s">
        <v>45</v>
      </c>
      <c r="W106" s="1">
        <v>46274</v>
      </c>
      <c r="X106" s="290" t="s">
        <v>45</v>
      </c>
      <c r="Y106" s="291">
        <v>79000</v>
      </c>
      <c r="Z106" s="291">
        <v>79000</v>
      </c>
      <c r="AA106" s="291">
        <v>22000</v>
      </c>
      <c r="AB106" s="291">
        <v>79000</v>
      </c>
      <c r="AC106" s="292" t="s">
        <v>1602</v>
      </c>
      <c r="AD106" s="290" t="s">
        <v>60</v>
      </c>
      <c r="AE106" s="292" t="s">
        <v>45</v>
      </c>
      <c r="AF106" s="291">
        <v>79000</v>
      </c>
      <c r="AG106" s="291">
        <v>1900</v>
      </c>
      <c r="AH106" s="291">
        <v>150100000</v>
      </c>
      <c r="AI106" s="291">
        <v>41800000</v>
      </c>
      <c r="AJ106" s="291">
        <v>1900</v>
      </c>
      <c r="AK106" s="291">
        <v>150100000</v>
      </c>
      <c r="AL106" s="291">
        <v>41800000</v>
      </c>
      <c r="AM106" s="291"/>
      <c r="AN106" s="291"/>
      <c r="AO106" s="291">
        <v>0</v>
      </c>
      <c r="AP106" s="291">
        <v>227</v>
      </c>
      <c r="AQ106" s="291">
        <v>17933000</v>
      </c>
      <c r="AR106" s="291">
        <v>4994000</v>
      </c>
      <c r="AS106" s="291">
        <v>227</v>
      </c>
      <c r="AT106" s="291">
        <v>17933000</v>
      </c>
      <c r="AU106" s="291">
        <v>4994000</v>
      </c>
      <c r="AV106" s="291"/>
      <c r="AW106" s="291"/>
      <c r="AX106" s="291">
        <v>0</v>
      </c>
      <c r="AY106" s="291"/>
      <c r="AZ106" s="291"/>
      <c r="BA106" s="291"/>
      <c r="BB106" s="291"/>
      <c r="BC106" s="291"/>
      <c r="BD106" s="291"/>
      <c r="BE106" s="291"/>
      <c r="BF106" s="291">
        <v>0</v>
      </c>
      <c r="BG106" s="291"/>
      <c r="BH106" s="291"/>
      <c r="BI106" s="291"/>
      <c r="BJ106" s="291">
        <v>0</v>
      </c>
      <c r="BK106" s="291"/>
      <c r="BL106" s="291">
        <v>227</v>
      </c>
      <c r="BM106" s="291">
        <v>227</v>
      </c>
      <c r="BN106" s="291">
        <v>17933000</v>
      </c>
      <c r="BO106" s="291">
        <v>4994000</v>
      </c>
      <c r="BP106" s="292" t="s">
        <v>45</v>
      </c>
      <c r="BQ106" s="292" t="s">
        <v>45</v>
      </c>
    </row>
    <row r="107" spans="1:69" x14ac:dyDescent="0.3">
      <c r="A107" s="281">
        <v>104</v>
      </c>
      <c r="B107" s="282" t="s">
        <v>2952</v>
      </c>
      <c r="C107" s="282" t="s">
        <v>3018</v>
      </c>
      <c r="D107" s="282" t="s">
        <v>3003</v>
      </c>
      <c r="E107" s="282" t="s">
        <v>2959</v>
      </c>
      <c r="F107" s="282" t="s">
        <v>2985</v>
      </c>
      <c r="G107" s="282" t="s">
        <v>2991</v>
      </c>
      <c r="H107" s="282" t="s">
        <v>2992</v>
      </c>
      <c r="I107" s="282" t="s">
        <v>2962</v>
      </c>
      <c r="J107" s="282" t="s">
        <v>45</v>
      </c>
      <c r="K107" s="282" t="s">
        <v>45</v>
      </c>
      <c r="L107" s="282" t="s">
        <v>1856</v>
      </c>
      <c r="M107" s="283" t="s">
        <v>248</v>
      </c>
      <c r="N107" s="282" t="s">
        <v>3186</v>
      </c>
      <c r="O107" s="282" t="s">
        <v>50</v>
      </c>
      <c r="P107" s="282" t="s">
        <v>51</v>
      </c>
      <c r="Q107" s="284" t="s">
        <v>45</v>
      </c>
      <c r="R107" s="282" t="s">
        <v>45</v>
      </c>
      <c r="S107" s="285">
        <v>46196</v>
      </c>
      <c r="T107" s="285">
        <v>46237</v>
      </c>
      <c r="U107" s="284" t="s">
        <v>45</v>
      </c>
      <c r="V107" s="284" t="s">
        <v>45</v>
      </c>
      <c r="W107" s="285">
        <v>46268</v>
      </c>
      <c r="X107" s="285">
        <v>46269</v>
      </c>
      <c r="Y107" s="286">
        <v>69000</v>
      </c>
      <c r="Z107" s="286">
        <v>69000</v>
      </c>
      <c r="AA107" s="286">
        <v>16700</v>
      </c>
      <c r="AB107" s="286">
        <v>69000</v>
      </c>
      <c r="AC107" s="287" t="s">
        <v>751</v>
      </c>
      <c r="AD107" s="284" t="s">
        <v>53</v>
      </c>
      <c r="AE107" s="341">
        <v>20</v>
      </c>
      <c r="AF107" s="286">
        <v>55000</v>
      </c>
      <c r="AG107" s="286">
        <v>1800</v>
      </c>
      <c r="AH107" s="286">
        <v>124200000</v>
      </c>
      <c r="AI107" s="286">
        <v>30060000</v>
      </c>
      <c r="AJ107" s="286">
        <v>1800</v>
      </c>
      <c r="AK107" s="286">
        <v>124200000</v>
      </c>
      <c r="AL107" s="286">
        <v>30060000</v>
      </c>
      <c r="AM107" s="286"/>
      <c r="AN107" s="286"/>
      <c r="AO107" s="286">
        <v>0</v>
      </c>
      <c r="AP107" s="286">
        <v>1817</v>
      </c>
      <c r="AQ107" s="286">
        <v>125373000</v>
      </c>
      <c r="AR107" s="286">
        <v>30343900</v>
      </c>
      <c r="AS107" s="286">
        <v>1817</v>
      </c>
      <c r="AT107" s="286">
        <v>125373000</v>
      </c>
      <c r="AU107" s="286">
        <v>30343900</v>
      </c>
      <c r="AV107" s="286"/>
      <c r="AW107" s="286"/>
      <c r="AX107" s="286">
        <v>0</v>
      </c>
      <c r="AY107" s="286">
        <v>467</v>
      </c>
      <c r="AZ107" s="286">
        <v>32223000</v>
      </c>
      <c r="BA107" s="286"/>
      <c r="BB107" s="286"/>
      <c r="BC107" s="286">
        <v>93</v>
      </c>
      <c r="BD107" s="286">
        <v>6417000</v>
      </c>
      <c r="BE107" s="286">
        <v>3948587</v>
      </c>
      <c r="BF107" s="286">
        <v>1553100</v>
      </c>
      <c r="BG107" s="286">
        <v>93</v>
      </c>
      <c r="BH107" s="286">
        <v>6417000</v>
      </c>
      <c r="BI107" s="286">
        <v>3948587</v>
      </c>
      <c r="BJ107" s="286">
        <v>1553100</v>
      </c>
      <c r="BK107" s="286">
        <v>374</v>
      </c>
      <c r="BL107" s="286">
        <v>1350</v>
      </c>
      <c r="BM107" s="286">
        <v>1724</v>
      </c>
      <c r="BN107" s="286">
        <v>118956000</v>
      </c>
      <c r="BO107" s="286">
        <v>28790800</v>
      </c>
      <c r="BP107" s="287" t="s">
        <v>3353</v>
      </c>
      <c r="BQ107" s="287" t="s">
        <v>3123</v>
      </c>
    </row>
    <row r="108" spans="1:69" x14ac:dyDescent="0.3">
      <c r="A108" s="281">
        <v>105</v>
      </c>
      <c r="B108" s="288" t="s">
        <v>2952</v>
      </c>
      <c r="C108" s="288" t="s">
        <v>3018</v>
      </c>
      <c r="D108" s="288" t="s">
        <v>3003</v>
      </c>
      <c r="E108" s="288" t="s">
        <v>2959</v>
      </c>
      <c r="F108" s="288" t="s">
        <v>2985</v>
      </c>
      <c r="G108" s="288" t="s">
        <v>2991</v>
      </c>
      <c r="H108" s="288" t="s">
        <v>2992</v>
      </c>
      <c r="I108" s="288" t="s">
        <v>2962</v>
      </c>
      <c r="J108" s="288" t="s">
        <v>45</v>
      </c>
      <c r="K108" s="288" t="s">
        <v>45</v>
      </c>
      <c r="L108" s="288" t="s">
        <v>1856</v>
      </c>
      <c r="M108" s="289" t="s">
        <v>249</v>
      </c>
      <c r="N108" s="288" t="s">
        <v>250</v>
      </c>
      <c r="O108" s="288" t="s">
        <v>50</v>
      </c>
      <c r="P108" s="288" t="s">
        <v>127</v>
      </c>
      <c r="Q108" s="290" t="s">
        <v>45</v>
      </c>
      <c r="R108" s="288" t="s">
        <v>45</v>
      </c>
      <c r="S108" s="1">
        <v>46231</v>
      </c>
      <c r="T108" s="290" t="s">
        <v>45</v>
      </c>
      <c r="U108" s="290" t="s">
        <v>45</v>
      </c>
      <c r="V108" s="290" t="s">
        <v>45</v>
      </c>
      <c r="W108" s="290" t="s">
        <v>45</v>
      </c>
      <c r="X108" s="290" t="s">
        <v>45</v>
      </c>
      <c r="Y108" s="291"/>
      <c r="Z108" s="291"/>
      <c r="AA108" s="291"/>
      <c r="AB108" s="291"/>
      <c r="AC108" s="292" t="s">
        <v>45</v>
      </c>
      <c r="AD108" s="290" t="s">
        <v>60</v>
      </c>
      <c r="AE108" s="292" t="s">
        <v>45</v>
      </c>
      <c r="AF108" s="291"/>
      <c r="AG108" s="291">
        <v>1200</v>
      </c>
      <c r="AH108" s="291"/>
      <c r="AI108" s="291"/>
      <c r="AJ108" s="291">
        <v>1200</v>
      </c>
      <c r="AK108" s="291"/>
      <c r="AL108" s="291"/>
      <c r="AM108" s="291"/>
      <c r="AN108" s="291"/>
      <c r="AO108" s="291"/>
      <c r="AP108" s="291"/>
      <c r="AQ108" s="291"/>
      <c r="AR108" s="291"/>
      <c r="AS108" s="291"/>
      <c r="AT108" s="291"/>
      <c r="AU108" s="291"/>
      <c r="AV108" s="291"/>
      <c r="AW108" s="291"/>
      <c r="AX108" s="291"/>
      <c r="AY108" s="291"/>
      <c r="AZ108" s="291"/>
      <c r="BA108" s="291"/>
      <c r="BB108" s="291"/>
      <c r="BC108" s="291"/>
      <c r="BD108" s="291"/>
      <c r="BE108" s="291"/>
      <c r="BF108" s="291"/>
      <c r="BG108" s="291"/>
      <c r="BH108" s="291"/>
      <c r="BI108" s="291"/>
      <c r="BJ108" s="291"/>
      <c r="BK108" s="291"/>
      <c r="BL108" s="291"/>
      <c r="BM108" s="291"/>
      <c r="BN108" s="291"/>
      <c r="BO108" s="291"/>
      <c r="BP108" s="292" t="s">
        <v>45</v>
      </c>
      <c r="BQ108" s="292" t="s">
        <v>45</v>
      </c>
    </row>
    <row r="109" spans="1:69" x14ac:dyDescent="0.3">
      <c r="A109" s="281">
        <v>106</v>
      </c>
      <c r="B109" s="282" t="s">
        <v>2952</v>
      </c>
      <c r="C109" s="282" t="s">
        <v>3018</v>
      </c>
      <c r="D109" s="282" t="s">
        <v>3003</v>
      </c>
      <c r="E109" s="282" t="s">
        <v>2959</v>
      </c>
      <c r="F109" s="282" t="s">
        <v>2985</v>
      </c>
      <c r="G109" s="282" t="s">
        <v>2991</v>
      </c>
      <c r="H109" s="282" t="s">
        <v>2992</v>
      </c>
      <c r="I109" s="282" t="s">
        <v>2962</v>
      </c>
      <c r="J109" s="282" t="s">
        <v>45</v>
      </c>
      <c r="K109" s="282" t="s">
        <v>45</v>
      </c>
      <c r="L109" s="282" t="s">
        <v>1858</v>
      </c>
      <c r="M109" s="283" t="s">
        <v>251</v>
      </c>
      <c r="N109" s="282" t="s">
        <v>252</v>
      </c>
      <c r="O109" s="282" t="s">
        <v>50</v>
      </c>
      <c r="P109" s="282" t="s">
        <v>120</v>
      </c>
      <c r="Q109" s="284" t="s">
        <v>45</v>
      </c>
      <c r="R109" s="282" t="s">
        <v>45</v>
      </c>
      <c r="S109" s="285">
        <v>46232</v>
      </c>
      <c r="T109" s="284" t="s">
        <v>45</v>
      </c>
      <c r="U109" s="284" t="s">
        <v>45</v>
      </c>
      <c r="V109" s="284" t="s">
        <v>45</v>
      </c>
      <c r="W109" s="284" t="s">
        <v>45</v>
      </c>
      <c r="X109" s="284" t="s">
        <v>45</v>
      </c>
      <c r="Y109" s="286"/>
      <c r="Z109" s="286"/>
      <c r="AA109" s="286"/>
      <c r="AB109" s="286"/>
      <c r="AC109" s="287" t="s">
        <v>45</v>
      </c>
      <c r="AD109" s="284" t="s">
        <v>60</v>
      </c>
      <c r="AE109" s="287" t="s">
        <v>45</v>
      </c>
      <c r="AF109" s="286"/>
      <c r="AG109" s="286">
        <v>1800</v>
      </c>
      <c r="AH109" s="286"/>
      <c r="AI109" s="286"/>
      <c r="AJ109" s="286">
        <v>1800</v>
      </c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6"/>
      <c r="AU109" s="286"/>
      <c r="AV109" s="286"/>
      <c r="AW109" s="286"/>
      <c r="AX109" s="286"/>
      <c r="AY109" s="286"/>
      <c r="AZ109" s="286"/>
      <c r="BA109" s="286"/>
      <c r="BB109" s="286"/>
      <c r="BC109" s="286"/>
      <c r="BD109" s="286"/>
      <c r="BE109" s="286"/>
      <c r="BF109" s="286"/>
      <c r="BG109" s="286"/>
      <c r="BH109" s="286"/>
      <c r="BI109" s="286"/>
      <c r="BJ109" s="286"/>
      <c r="BK109" s="286"/>
      <c r="BL109" s="286"/>
      <c r="BM109" s="286"/>
      <c r="BN109" s="286"/>
      <c r="BO109" s="286"/>
      <c r="BP109" s="287" t="s">
        <v>45</v>
      </c>
      <c r="BQ109" s="287" t="s">
        <v>45</v>
      </c>
    </row>
    <row r="110" spans="1:69" x14ac:dyDescent="0.3">
      <c r="A110" s="281">
        <v>107</v>
      </c>
      <c r="B110" s="288" t="s">
        <v>2952</v>
      </c>
      <c r="C110" s="288" t="s">
        <v>3018</v>
      </c>
      <c r="D110" s="288" t="s">
        <v>3003</v>
      </c>
      <c r="E110" s="288" t="s">
        <v>2959</v>
      </c>
      <c r="F110" s="288" t="s">
        <v>2985</v>
      </c>
      <c r="G110" s="288" t="s">
        <v>2991</v>
      </c>
      <c r="H110" s="288" t="s">
        <v>2992</v>
      </c>
      <c r="I110" s="288" t="s">
        <v>2962</v>
      </c>
      <c r="J110" s="288" t="s">
        <v>45</v>
      </c>
      <c r="K110" s="288" t="s">
        <v>45</v>
      </c>
      <c r="L110" s="288" t="s">
        <v>1861</v>
      </c>
      <c r="M110" s="289" t="s">
        <v>253</v>
      </c>
      <c r="N110" s="288" t="s">
        <v>254</v>
      </c>
      <c r="O110" s="288" t="s">
        <v>50</v>
      </c>
      <c r="P110" s="288" t="s">
        <v>59</v>
      </c>
      <c r="Q110" s="290" t="s">
        <v>45</v>
      </c>
      <c r="R110" s="288" t="s">
        <v>45</v>
      </c>
      <c r="S110" s="1">
        <v>46231</v>
      </c>
      <c r="T110" s="290" t="s">
        <v>45</v>
      </c>
      <c r="U110" s="290" t="s">
        <v>45</v>
      </c>
      <c r="V110" s="290" t="s">
        <v>45</v>
      </c>
      <c r="W110" s="290" t="s">
        <v>45</v>
      </c>
      <c r="X110" s="290" t="s">
        <v>45</v>
      </c>
      <c r="Y110" s="291"/>
      <c r="Z110" s="291"/>
      <c r="AA110" s="291"/>
      <c r="AB110" s="291"/>
      <c r="AC110" s="292" t="s">
        <v>45</v>
      </c>
      <c r="AD110" s="290" t="s">
        <v>60</v>
      </c>
      <c r="AE110" s="292" t="s">
        <v>45</v>
      </c>
      <c r="AF110" s="291"/>
      <c r="AG110" s="291">
        <v>1000</v>
      </c>
      <c r="AH110" s="291"/>
      <c r="AI110" s="291"/>
      <c r="AJ110" s="291">
        <v>1000</v>
      </c>
      <c r="AK110" s="291"/>
      <c r="AL110" s="291"/>
      <c r="AM110" s="291"/>
      <c r="AN110" s="291"/>
      <c r="AO110" s="291"/>
      <c r="AP110" s="291"/>
      <c r="AQ110" s="291"/>
      <c r="AR110" s="291"/>
      <c r="AS110" s="291"/>
      <c r="AT110" s="291"/>
      <c r="AU110" s="291"/>
      <c r="AV110" s="291"/>
      <c r="AW110" s="291"/>
      <c r="AX110" s="291"/>
      <c r="AY110" s="291"/>
      <c r="AZ110" s="291"/>
      <c r="BA110" s="291"/>
      <c r="BB110" s="291"/>
      <c r="BC110" s="291"/>
      <c r="BD110" s="291"/>
      <c r="BE110" s="291"/>
      <c r="BF110" s="291"/>
      <c r="BG110" s="291"/>
      <c r="BH110" s="291"/>
      <c r="BI110" s="291"/>
      <c r="BJ110" s="291"/>
      <c r="BK110" s="291"/>
      <c r="BL110" s="291"/>
      <c r="BM110" s="291"/>
      <c r="BN110" s="291"/>
      <c r="BO110" s="291"/>
      <c r="BP110" s="292" t="s">
        <v>45</v>
      </c>
      <c r="BQ110" s="292" t="s">
        <v>45</v>
      </c>
    </row>
    <row r="111" spans="1:69" x14ac:dyDescent="0.3">
      <c r="A111" s="281">
        <v>108</v>
      </c>
      <c r="B111" s="282" t="s">
        <v>2952</v>
      </c>
      <c r="C111" s="282" t="s">
        <v>3018</v>
      </c>
      <c r="D111" s="282" t="s">
        <v>3003</v>
      </c>
      <c r="E111" s="282" t="s">
        <v>2959</v>
      </c>
      <c r="F111" s="282" t="s">
        <v>2985</v>
      </c>
      <c r="G111" s="282" t="s">
        <v>2991</v>
      </c>
      <c r="H111" s="282" t="s">
        <v>2992</v>
      </c>
      <c r="I111" s="282" t="s">
        <v>2962</v>
      </c>
      <c r="J111" s="282" t="s">
        <v>45</v>
      </c>
      <c r="K111" s="282" t="s">
        <v>45</v>
      </c>
      <c r="L111" s="282" t="s">
        <v>1858</v>
      </c>
      <c r="M111" s="283" t="s">
        <v>255</v>
      </c>
      <c r="N111" s="282" t="s">
        <v>3621</v>
      </c>
      <c r="O111" s="282" t="s">
        <v>50</v>
      </c>
      <c r="P111" s="282" t="s">
        <v>51</v>
      </c>
      <c r="Q111" s="284" t="s">
        <v>45</v>
      </c>
      <c r="R111" s="282" t="s">
        <v>45</v>
      </c>
      <c r="S111" s="285">
        <v>46245</v>
      </c>
      <c r="T111" s="285">
        <v>46237</v>
      </c>
      <c r="U111" s="284" t="s">
        <v>45</v>
      </c>
      <c r="V111" s="284" t="s">
        <v>45</v>
      </c>
      <c r="W111" s="284" t="s">
        <v>45</v>
      </c>
      <c r="X111" s="284" t="s">
        <v>45</v>
      </c>
      <c r="Y111" s="286">
        <v>79000</v>
      </c>
      <c r="Z111" s="286">
        <v>79000</v>
      </c>
      <c r="AA111" s="286">
        <v>19200</v>
      </c>
      <c r="AB111" s="286">
        <v>79000</v>
      </c>
      <c r="AC111" s="287" t="s">
        <v>601</v>
      </c>
      <c r="AD111" s="284" t="s">
        <v>60</v>
      </c>
      <c r="AE111" s="287" t="s">
        <v>45</v>
      </c>
      <c r="AF111" s="286">
        <v>79000</v>
      </c>
      <c r="AG111" s="286">
        <v>950</v>
      </c>
      <c r="AH111" s="286">
        <v>75050000</v>
      </c>
      <c r="AI111" s="286">
        <v>18240000</v>
      </c>
      <c r="AJ111" s="286">
        <v>950</v>
      </c>
      <c r="AK111" s="286">
        <v>75050000</v>
      </c>
      <c r="AL111" s="286">
        <v>18240000</v>
      </c>
      <c r="AM111" s="286"/>
      <c r="AN111" s="286"/>
      <c r="AO111" s="286">
        <v>0</v>
      </c>
      <c r="AP111" s="286"/>
      <c r="AQ111" s="286"/>
      <c r="AR111" s="286">
        <v>0</v>
      </c>
      <c r="AS111" s="286"/>
      <c r="AT111" s="286"/>
      <c r="AU111" s="286">
        <v>0</v>
      </c>
      <c r="AV111" s="286"/>
      <c r="AW111" s="286"/>
      <c r="AX111" s="286">
        <v>0</v>
      </c>
      <c r="AY111" s="286"/>
      <c r="AZ111" s="286"/>
      <c r="BA111" s="286"/>
      <c r="BB111" s="286"/>
      <c r="BC111" s="286"/>
      <c r="BD111" s="286"/>
      <c r="BE111" s="286"/>
      <c r="BF111" s="286">
        <v>0</v>
      </c>
      <c r="BG111" s="286"/>
      <c r="BH111" s="286"/>
      <c r="BI111" s="286"/>
      <c r="BJ111" s="286">
        <v>0</v>
      </c>
      <c r="BK111" s="286"/>
      <c r="BL111" s="286"/>
      <c r="BM111" s="286"/>
      <c r="BN111" s="286"/>
      <c r="BO111" s="286"/>
      <c r="BP111" s="287" t="s">
        <v>45</v>
      </c>
      <c r="BQ111" s="287" t="s">
        <v>45</v>
      </c>
    </row>
    <row r="112" spans="1:69" x14ac:dyDescent="0.3">
      <c r="A112" s="281">
        <v>109</v>
      </c>
      <c r="B112" s="288" t="s">
        <v>2952</v>
      </c>
      <c r="C112" s="288" t="s">
        <v>3018</v>
      </c>
      <c r="D112" s="288" t="s">
        <v>3003</v>
      </c>
      <c r="E112" s="288" t="s">
        <v>2959</v>
      </c>
      <c r="F112" s="288" t="s">
        <v>2985</v>
      </c>
      <c r="G112" s="288" t="s">
        <v>2991</v>
      </c>
      <c r="H112" s="288" t="s">
        <v>2992</v>
      </c>
      <c r="I112" s="288" t="s">
        <v>2962</v>
      </c>
      <c r="J112" s="288" t="s">
        <v>45</v>
      </c>
      <c r="K112" s="288" t="s">
        <v>45</v>
      </c>
      <c r="L112" s="288" t="s">
        <v>1861</v>
      </c>
      <c r="M112" s="289" t="s">
        <v>256</v>
      </c>
      <c r="N112" s="288" t="s">
        <v>3187</v>
      </c>
      <c r="O112" s="288" t="s">
        <v>50</v>
      </c>
      <c r="P112" s="288" t="s">
        <v>59</v>
      </c>
      <c r="Q112" s="290" t="s">
        <v>45</v>
      </c>
      <c r="R112" s="288" t="s">
        <v>45</v>
      </c>
      <c r="S112" s="1">
        <v>46203</v>
      </c>
      <c r="T112" s="1">
        <v>46233</v>
      </c>
      <c r="U112" s="290" t="s">
        <v>45</v>
      </c>
      <c r="V112" s="290" t="s">
        <v>45</v>
      </c>
      <c r="W112" s="290" t="s">
        <v>45</v>
      </c>
      <c r="X112" s="290" t="s">
        <v>45</v>
      </c>
      <c r="Y112" s="291">
        <v>72000</v>
      </c>
      <c r="Z112" s="291">
        <v>72000</v>
      </c>
      <c r="AA112" s="291">
        <v>17290</v>
      </c>
      <c r="AB112" s="291">
        <v>72000</v>
      </c>
      <c r="AC112" s="292" t="s">
        <v>3188</v>
      </c>
      <c r="AD112" s="290" t="s">
        <v>60</v>
      </c>
      <c r="AE112" s="292" t="s">
        <v>45</v>
      </c>
      <c r="AF112" s="291">
        <v>72000</v>
      </c>
      <c r="AG112" s="291">
        <v>1000</v>
      </c>
      <c r="AH112" s="291">
        <v>72000000</v>
      </c>
      <c r="AI112" s="291">
        <v>17290000</v>
      </c>
      <c r="AJ112" s="291">
        <v>1000</v>
      </c>
      <c r="AK112" s="291">
        <v>72000000</v>
      </c>
      <c r="AL112" s="291">
        <v>17290000</v>
      </c>
      <c r="AM112" s="291"/>
      <c r="AN112" s="291"/>
      <c r="AO112" s="291">
        <v>0</v>
      </c>
      <c r="AP112" s="291"/>
      <c r="AQ112" s="291"/>
      <c r="AR112" s="291">
        <v>0</v>
      </c>
      <c r="AS112" s="291"/>
      <c r="AT112" s="291"/>
      <c r="AU112" s="291">
        <v>0</v>
      </c>
      <c r="AV112" s="291"/>
      <c r="AW112" s="291"/>
      <c r="AX112" s="291">
        <v>0</v>
      </c>
      <c r="AY112" s="291"/>
      <c r="AZ112" s="291"/>
      <c r="BA112" s="291"/>
      <c r="BB112" s="291"/>
      <c r="BC112" s="291"/>
      <c r="BD112" s="291"/>
      <c r="BE112" s="291"/>
      <c r="BF112" s="291">
        <v>0</v>
      </c>
      <c r="BG112" s="291"/>
      <c r="BH112" s="291"/>
      <c r="BI112" s="291"/>
      <c r="BJ112" s="291">
        <v>0</v>
      </c>
      <c r="BK112" s="291"/>
      <c r="BL112" s="291"/>
      <c r="BM112" s="291"/>
      <c r="BN112" s="291"/>
      <c r="BO112" s="291"/>
      <c r="BP112" s="292" t="s">
        <v>45</v>
      </c>
      <c r="BQ112" s="292" t="s">
        <v>45</v>
      </c>
    </row>
    <row r="113" spans="1:69" x14ac:dyDescent="0.3">
      <c r="A113" s="281">
        <v>110</v>
      </c>
      <c r="B113" s="282" t="s">
        <v>2952</v>
      </c>
      <c r="C113" s="282" t="s">
        <v>3018</v>
      </c>
      <c r="D113" s="282" t="s">
        <v>3003</v>
      </c>
      <c r="E113" s="282" t="s">
        <v>2959</v>
      </c>
      <c r="F113" s="282" t="s">
        <v>2985</v>
      </c>
      <c r="G113" s="282" t="s">
        <v>2991</v>
      </c>
      <c r="H113" s="282" t="s">
        <v>2992</v>
      </c>
      <c r="I113" s="282" t="s">
        <v>2962</v>
      </c>
      <c r="J113" s="282" t="s">
        <v>45</v>
      </c>
      <c r="K113" s="282" t="s">
        <v>45</v>
      </c>
      <c r="L113" s="282" t="s">
        <v>1851</v>
      </c>
      <c r="M113" s="283" t="s">
        <v>257</v>
      </c>
      <c r="N113" s="282" t="s">
        <v>3346</v>
      </c>
      <c r="O113" s="282" t="s">
        <v>50</v>
      </c>
      <c r="P113" s="282" t="s">
        <v>127</v>
      </c>
      <c r="Q113" s="284" t="s">
        <v>45</v>
      </c>
      <c r="R113" s="282" t="s">
        <v>45</v>
      </c>
      <c r="S113" s="285">
        <v>46223</v>
      </c>
      <c r="T113" s="285">
        <v>46223</v>
      </c>
      <c r="U113" s="284" t="s">
        <v>45</v>
      </c>
      <c r="V113" s="284" t="s">
        <v>45</v>
      </c>
      <c r="W113" s="285">
        <v>46266</v>
      </c>
      <c r="X113" s="285">
        <v>46267</v>
      </c>
      <c r="Y113" s="286">
        <v>49000</v>
      </c>
      <c r="Z113" s="286">
        <v>49000</v>
      </c>
      <c r="AA113" s="286">
        <v>22500</v>
      </c>
      <c r="AB113" s="286">
        <v>49000</v>
      </c>
      <c r="AC113" s="287" t="s">
        <v>3347</v>
      </c>
      <c r="AD113" s="284" t="s">
        <v>53</v>
      </c>
      <c r="AE113" s="341">
        <v>20</v>
      </c>
      <c r="AF113" s="286">
        <v>39000</v>
      </c>
      <c r="AG113" s="286">
        <v>650</v>
      </c>
      <c r="AH113" s="286">
        <v>31850000</v>
      </c>
      <c r="AI113" s="286">
        <v>14625000</v>
      </c>
      <c r="AJ113" s="286">
        <v>650</v>
      </c>
      <c r="AK113" s="286">
        <v>31850000</v>
      </c>
      <c r="AL113" s="286">
        <v>14625000</v>
      </c>
      <c r="AM113" s="286"/>
      <c r="AN113" s="286"/>
      <c r="AO113" s="286">
        <v>0</v>
      </c>
      <c r="AP113" s="286">
        <v>675</v>
      </c>
      <c r="AQ113" s="286">
        <v>33075000</v>
      </c>
      <c r="AR113" s="286">
        <v>15187500</v>
      </c>
      <c r="AS113" s="286">
        <v>675</v>
      </c>
      <c r="AT113" s="286">
        <v>33075000</v>
      </c>
      <c r="AU113" s="286">
        <v>15187500</v>
      </c>
      <c r="AV113" s="286"/>
      <c r="AW113" s="286"/>
      <c r="AX113" s="286">
        <v>0</v>
      </c>
      <c r="AY113" s="286">
        <v>243</v>
      </c>
      <c r="AZ113" s="286">
        <v>11907000</v>
      </c>
      <c r="BA113" s="286"/>
      <c r="BB113" s="286"/>
      <c r="BC113" s="286">
        <v>24</v>
      </c>
      <c r="BD113" s="286">
        <v>1176000</v>
      </c>
      <c r="BE113" s="286">
        <v>934900</v>
      </c>
      <c r="BF113" s="286">
        <v>540000</v>
      </c>
      <c r="BG113" s="286">
        <v>27</v>
      </c>
      <c r="BH113" s="286">
        <v>1323000</v>
      </c>
      <c r="BI113" s="286">
        <v>1115020</v>
      </c>
      <c r="BJ113" s="286">
        <v>607500</v>
      </c>
      <c r="BK113" s="286">
        <v>216</v>
      </c>
      <c r="BL113" s="286">
        <v>432</v>
      </c>
      <c r="BM113" s="286">
        <v>648</v>
      </c>
      <c r="BN113" s="286">
        <v>31752000</v>
      </c>
      <c r="BO113" s="286">
        <v>14580000</v>
      </c>
      <c r="BP113" s="287" t="s">
        <v>3331</v>
      </c>
      <c r="BQ113" s="287" t="s">
        <v>3325</v>
      </c>
    </row>
    <row r="114" spans="1:69" x14ac:dyDescent="0.3">
      <c r="A114" s="281">
        <v>111</v>
      </c>
      <c r="B114" s="288" t="s">
        <v>2952</v>
      </c>
      <c r="C114" s="288" t="s">
        <v>3018</v>
      </c>
      <c r="D114" s="288" t="s">
        <v>3003</v>
      </c>
      <c r="E114" s="288" t="s">
        <v>2959</v>
      </c>
      <c r="F114" s="288" t="s">
        <v>2985</v>
      </c>
      <c r="G114" s="288" t="s">
        <v>2991</v>
      </c>
      <c r="H114" s="288" t="s">
        <v>2992</v>
      </c>
      <c r="I114" s="288" t="s">
        <v>2962</v>
      </c>
      <c r="J114" s="288" t="s">
        <v>45</v>
      </c>
      <c r="K114" s="288" t="s">
        <v>45</v>
      </c>
      <c r="L114" s="288" t="s">
        <v>1855</v>
      </c>
      <c r="M114" s="289" t="s">
        <v>258</v>
      </c>
      <c r="N114" s="288" t="s">
        <v>4216</v>
      </c>
      <c r="O114" s="288" t="s">
        <v>50</v>
      </c>
      <c r="P114" s="288" t="s">
        <v>51</v>
      </c>
      <c r="Q114" s="290" t="s">
        <v>45</v>
      </c>
      <c r="R114" s="288" t="s">
        <v>45</v>
      </c>
      <c r="S114" s="1">
        <v>46245</v>
      </c>
      <c r="T114" s="1">
        <v>46237</v>
      </c>
      <c r="U114" s="290" t="s">
        <v>45</v>
      </c>
      <c r="V114" s="290" t="s">
        <v>45</v>
      </c>
      <c r="W114" s="290" t="s">
        <v>45</v>
      </c>
      <c r="X114" s="290" t="s">
        <v>45</v>
      </c>
      <c r="Y114" s="291">
        <v>87000</v>
      </c>
      <c r="Z114" s="291">
        <v>87000</v>
      </c>
      <c r="AA114" s="291">
        <v>23100</v>
      </c>
      <c r="AB114" s="291">
        <v>87000</v>
      </c>
      <c r="AC114" s="292" t="s">
        <v>531</v>
      </c>
      <c r="AD114" s="290" t="s">
        <v>60</v>
      </c>
      <c r="AE114" s="292" t="s">
        <v>45</v>
      </c>
      <c r="AF114" s="291">
        <v>87000</v>
      </c>
      <c r="AG114" s="291">
        <v>1400</v>
      </c>
      <c r="AH114" s="291">
        <v>121800000</v>
      </c>
      <c r="AI114" s="291">
        <v>32340000</v>
      </c>
      <c r="AJ114" s="291">
        <v>1400</v>
      </c>
      <c r="AK114" s="291">
        <v>121800000</v>
      </c>
      <c r="AL114" s="291">
        <v>32340000</v>
      </c>
      <c r="AM114" s="291"/>
      <c r="AN114" s="291"/>
      <c r="AO114" s="291">
        <v>0</v>
      </c>
      <c r="AP114" s="291"/>
      <c r="AQ114" s="291"/>
      <c r="AR114" s="291">
        <v>0</v>
      </c>
      <c r="AS114" s="291"/>
      <c r="AT114" s="291"/>
      <c r="AU114" s="291">
        <v>0</v>
      </c>
      <c r="AV114" s="291"/>
      <c r="AW114" s="291"/>
      <c r="AX114" s="291">
        <v>0</v>
      </c>
      <c r="AY114" s="291"/>
      <c r="AZ114" s="291"/>
      <c r="BA114" s="291"/>
      <c r="BB114" s="291"/>
      <c r="BC114" s="291"/>
      <c r="BD114" s="291"/>
      <c r="BE114" s="291"/>
      <c r="BF114" s="291">
        <v>0</v>
      </c>
      <c r="BG114" s="291"/>
      <c r="BH114" s="291"/>
      <c r="BI114" s="291"/>
      <c r="BJ114" s="291">
        <v>0</v>
      </c>
      <c r="BK114" s="291"/>
      <c r="BL114" s="291"/>
      <c r="BM114" s="291"/>
      <c r="BN114" s="291"/>
      <c r="BO114" s="291"/>
      <c r="BP114" s="292" t="s">
        <v>45</v>
      </c>
      <c r="BQ114" s="292" t="s">
        <v>45</v>
      </c>
    </row>
    <row r="115" spans="1:69" x14ac:dyDescent="0.3">
      <c r="A115" s="281">
        <v>112</v>
      </c>
      <c r="B115" s="282" t="s">
        <v>2952</v>
      </c>
      <c r="C115" s="282" t="s">
        <v>3018</v>
      </c>
      <c r="D115" s="282" t="s">
        <v>3003</v>
      </c>
      <c r="E115" s="282" t="s">
        <v>2959</v>
      </c>
      <c r="F115" s="282" t="s">
        <v>2985</v>
      </c>
      <c r="G115" s="282" t="s">
        <v>2991</v>
      </c>
      <c r="H115" s="282" t="s">
        <v>2992</v>
      </c>
      <c r="I115" s="282" t="s">
        <v>2962</v>
      </c>
      <c r="J115" s="282" t="s">
        <v>45</v>
      </c>
      <c r="K115" s="282" t="s">
        <v>45</v>
      </c>
      <c r="L115" s="282" t="s">
        <v>1861</v>
      </c>
      <c r="M115" s="283" t="s">
        <v>259</v>
      </c>
      <c r="N115" s="282" t="s">
        <v>4217</v>
      </c>
      <c r="O115" s="282" t="s">
        <v>50</v>
      </c>
      <c r="P115" s="282" t="s">
        <v>59</v>
      </c>
      <c r="Q115" s="284" t="s">
        <v>45</v>
      </c>
      <c r="R115" s="282" t="s">
        <v>45</v>
      </c>
      <c r="S115" s="285">
        <v>46227</v>
      </c>
      <c r="T115" s="285">
        <v>46244</v>
      </c>
      <c r="U115" s="284" t="s">
        <v>45</v>
      </c>
      <c r="V115" s="284" t="s">
        <v>45</v>
      </c>
      <c r="W115" s="284" t="s">
        <v>45</v>
      </c>
      <c r="X115" s="284" t="s">
        <v>45</v>
      </c>
      <c r="Y115" s="286">
        <v>55000</v>
      </c>
      <c r="Z115" s="286">
        <v>55000</v>
      </c>
      <c r="AA115" s="286"/>
      <c r="AB115" s="286">
        <v>55000</v>
      </c>
      <c r="AC115" s="287" t="s">
        <v>45</v>
      </c>
      <c r="AD115" s="284" t="s">
        <v>60</v>
      </c>
      <c r="AE115" s="287" t="s">
        <v>45</v>
      </c>
      <c r="AF115" s="286">
        <v>55000</v>
      </c>
      <c r="AG115" s="286">
        <v>3</v>
      </c>
      <c r="AH115" s="286">
        <v>165000</v>
      </c>
      <c r="AI115" s="286">
        <v>0</v>
      </c>
      <c r="AJ115" s="286">
        <v>3</v>
      </c>
      <c r="AK115" s="286">
        <v>165000</v>
      </c>
      <c r="AL115" s="286">
        <v>0</v>
      </c>
      <c r="AM115" s="286"/>
      <c r="AN115" s="286"/>
      <c r="AO115" s="286">
        <v>0</v>
      </c>
      <c r="AP115" s="286"/>
      <c r="AQ115" s="286"/>
      <c r="AR115" s="286">
        <v>0</v>
      </c>
      <c r="AS115" s="286"/>
      <c r="AT115" s="286"/>
      <c r="AU115" s="286">
        <v>0</v>
      </c>
      <c r="AV115" s="286"/>
      <c r="AW115" s="286"/>
      <c r="AX115" s="286">
        <v>0</v>
      </c>
      <c r="AY115" s="286"/>
      <c r="AZ115" s="286"/>
      <c r="BA115" s="286"/>
      <c r="BB115" s="286"/>
      <c r="BC115" s="286"/>
      <c r="BD115" s="286"/>
      <c r="BE115" s="286"/>
      <c r="BF115" s="286">
        <v>0</v>
      </c>
      <c r="BG115" s="286"/>
      <c r="BH115" s="286"/>
      <c r="BI115" s="286"/>
      <c r="BJ115" s="286">
        <v>0</v>
      </c>
      <c r="BK115" s="286"/>
      <c r="BL115" s="286"/>
      <c r="BM115" s="286"/>
      <c r="BN115" s="286"/>
      <c r="BO115" s="286"/>
      <c r="BP115" s="287" t="s">
        <v>45</v>
      </c>
      <c r="BQ115" s="287" t="s">
        <v>45</v>
      </c>
    </row>
    <row r="116" spans="1:69" x14ac:dyDescent="0.3">
      <c r="A116" s="281">
        <v>113</v>
      </c>
      <c r="B116" s="288" t="s">
        <v>2952</v>
      </c>
      <c r="C116" s="288" t="s">
        <v>3018</v>
      </c>
      <c r="D116" s="288" t="s">
        <v>3003</v>
      </c>
      <c r="E116" s="288" t="s">
        <v>2959</v>
      </c>
      <c r="F116" s="288" t="s">
        <v>2985</v>
      </c>
      <c r="G116" s="288" t="s">
        <v>2991</v>
      </c>
      <c r="H116" s="288" t="s">
        <v>2992</v>
      </c>
      <c r="I116" s="288" t="s">
        <v>2962</v>
      </c>
      <c r="J116" s="288" t="s">
        <v>45</v>
      </c>
      <c r="K116" s="288" t="s">
        <v>45</v>
      </c>
      <c r="L116" s="288" t="s">
        <v>1857</v>
      </c>
      <c r="M116" s="289" t="s">
        <v>260</v>
      </c>
      <c r="N116" s="288" t="s">
        <v>3622</v>
      </c>
      <c r="O116" s="288" t="s">
        <v>50</v>
      </c>
      <c r="P116" s="288" t="s">
        <v>139</v>
      </c>
      <c r="Q116" s="290" t="s">
        <v>45</v>
      </c>
      <c r="R116" s="288" t="s">
        <v>45</v>
      </c>
      <c r="S116" s="1">
        <v>46245</v>
      </c>
      <c r="T116" s="1">
        <v>46237</v>
      </c>
      <c r="U116" s="290" t="s">
        <v>45</v>
      </c>
      <c r="V116" s="290" t="s">
        <v>45</v>
      </c>
      <c r="W116" s="290" t="s">
        <v>45</v>
      </c>
      <c r="X116" s="290" t="s">
        <v>45</v>
      </c>
      <c r="Y116" s="291">
        <v>72000</v>
      </c>
      <c r="Z116" s="291">
        <v>72000</v>
      </c>
      <c r="AA116" s="291">
        <v>16200</v>
      </c>
      <c r="AB116" s="291">
        <v>72000</v>
      </c>
      <c r="AC116" s="292" t="s">
        <v>306</v>
      </c>
      <c r="AD116" s="290" t="s">
        <v>60</v>
      </c>
      <c r="AE116" s="292" t="s">
        <v>45</v>
      </c>
      <c r="AF116" s="291">
        <v>72000</v>
      </c>
      <c r="AG116" s="291">
        <v>1700</v>
      </c>
      <c r="AH116" s="291">
        <v>122400000</v>
      </c>
      <c r="AI116" s="291">
        <v>27540000</v>
      </c>
      <c r="AJ116" s="291">
        <v>1700</v>
      </c>
      <c r="AK116" s="291">
        <v>122400000</v>
      </c>
      <c r="AL116" s="291">
        <v>27540000</v>
      </c>
      <c r="AM116" s="291"/>
      <c r="AN116" s="291"/>
      <c r="AO116" s="291">
        <v>0</v>
      </c>
      <c r="AP116" s="291"/>
      <c r="AQ116" s="291"/>
      <c r="AR116" s="291">
        <v>0</v>
      </c>
      <c r="AS116" s="291"/>
      <c r="AT116" s="291"/>
      <c r="AU116" s="291">
        <v>0</v>
      </c>
      <c r="AV116" s="291"/>
      <c r="AW116" s="291"/>
      <c r="AX116" s="291">
        <v>0</v>
      </c>
      <c r="AY116" s="291"/>
      <c r="AZ116" s="291"/>
      <c r="BA116" s="291"/>
      <c r="BB116" s="291"/>
      <c r="BC116" s="291"/>
      <c r="BD116" s="291"/>
      <c r="BE116" s="291"/>
      <c r="BF116" s="291">
        <v>0</v>
      </c>
      <c r="BG116" s="291"/>
      <c r="BH116" s="291"/>
      <c r="BI116" s="291"/>
      <c r="BJ116" s="291">
        <v>0</v>
      </c>
      <c r="BK116" s="291"/>
      <c r="BL116" s="291"/>
      <c r="BM116" s="291"/>
      <c r="BN116" s="291"/>
      <c r="BO116" s="291"/>
      <c r="BP116" s="292" t="s">
        <v>45</v>
      </c>
      <c r="BQ116" s="292" t="s">
        <v>45</v>
      </c>
    </row>
    <row r="117" spans="1:69" x14ac:dyDescent="0.3">
      <c r="A117" s="281">
        <v>114</v>
      </c>
      <c r="B117" s="282" t="s">
        <v>2952</v>
      </c>
      <c r="C117" s="282" t="s">
        <v>3018</v>
      </c>
      <c r="D117" s="282" t="s">
        <v>3003</v>
      </c>
      <c r="E117" s="282" t="s">
        <v>2959</v>
      </c>
      <c r="F117" s="282" t="s">
        <v>2985</v>
      </c>
      <c r="G117" s="282" t="s">
        <v>2991</v>
      </c>
      <c r="H117" s="282" t="s">
        <v>2992</v>
      </c>
      <c r="I117" s="282" t="s">
        <v>2962</v>
      </c>
      <c r="J117" s="282" t="s">
        <v>45</v>
      </c>
      <c r="K117" s="282" t="s">
        <v>45</v>
      </c>
      <c r="L117" s="282" t="s">
        <v>1851</v>
      </c>
      <c r="M117" s="283" t="s">
        <v>261</v>
      </c>
      <c r="N117" s="282" t="s">
        <v>4218</v>
      </c>
      <c r="O117" s="282" t="s">
        <v>50</v>
      </c>
      <c r="P117" s="282" t="s">
        <v>74</v>
      </c>
      <c r="Q117" s="284" t="s">
        <v>45</v>
      </c>
      <c r="R117" s="282" t="s">
        <v>45</v>
      </c>
      <c r="S117" s="285">
        <v>46230</v>
      </c>
      <c r="T117" s="285">
        <v>46237</v>
      </c>
      <c r="U117" s="284" t="s">
        <v>45</v>
      </c>
      <c r="V117" s="284" t="s">
        <v>45</v>
      </c>
      <c r="W117" s="284" t="s">
        <v>45</v>
      </c>
      <c r="X117" s="284" t="s">
        <v>45</v>
      </c>
      <c r="Y117" s="286">
        <v>61000</v>
      </c>
      <c r="Z117" s="286">
        <v>68000</v>
      </c>
      <c r="AA117" s="286">
        <v>14900</v>
      </c>
      <c r="AB117" s="286">
        <v>68000</v>
      </c>
      <c r="AC117" s="287" t="s">
        <v>1425</v>
      </c>
      <c r="AD117" s="284" t="s">
        <v>60</v>
      </c>
      <c r="AE117" s="287" t="s">
        <v>45</v>
      </c>
      <c r="AF117" s="286">
        <v>61000</v>
      </c>
      <c r="AG117" s="286">
        <v>1200</v>
      </c>
      <c r="AH117" s="286">
        <v>81600000</v>
      </c>
      <c r="AI117" s="286">
        <v>17880000</v>
      </c>
      <c r="AJ117" s="286">
        <v>1200</v>
      </c>
      <c r="AK117" s="286">
        <v>81600000</v>
      </c>
      <c r="AL117" s="286">
        <v>17880000</v>
      </c>
      <c r="AM117" s="286"/>
      <c r="AN117" s="286"/>
      <c r="AO117" s="286">
        <v>0</v>
      </c>
      <c r="AP117" s="286"/>
      <c r="AQ117" s="286"/>
      <c r="AR117" s="286">
        <v>0</v>
      </c>
      <c r="AS117" s="286"/>
      <c r="AT117" s="286"/>
      <c r="AU117" s="286">
        <v>0</v>
      </c>
      <c r="AV117" s="286"/>
      <c r="AW117" s="286"/>
      <c r="AX117" s="286">
        <v>0</v>
      </c>
      <c r="AY117" s="286"/>
      <c r="AZ117" s="286"/>
      <c r="BA117" s="286"/>
      <c r="BB117" s="286"/>
      <c r="BC117" s="286"/>
      <c r="BD117" s="286"/>
      <c r="BE117" s="286"/>
      <c r="BF117" s="286">
        <v>0</v>
      </c>
      <c r="BG117" s="286"/>
      <c r="BH117" s="286"/>
      <c r="BI117" s="286"/>
      <c r="BJ117" s="286">
        <v>0</v>
      </c>
      <c r="BK117" s="286"/>
      <c r="BL117" s="286"/>
      <c r="BM117" s="286"/>
      <c r="BN117" s="286"/>
      <c r="BO117" s="286"/>
      <c r="BP117" s="287" t="s">
        <v>45</v>
      </c>
      <c r="BQ117" s="287" t="s">
        <v>45</v>
      </c>
    </row>
    <row r="118" spans="1:69" x14ac:dyDescent="0.3">
      <c r="A118" s="281">
        <v>115</v>
      </c>
      <c r="B118" s="288" t="s">
        <v>2952</v>
      </c>
      <c r="C118" s="288" t="s">
        <v>3018</v>
      </c>
      <c r="D118" s="288" t="s">
        <v>3003</v>
      </c>
      <c r="E118" s="288" t="s">
        <v>2959</v>
      </c>
      <c r="F118" s="288" t="s">
        <v>2985</v>
      </c>
      <c r="G118" s="288" t="s">
        <v>2991</v>
      </c>
      <c r="H118" s="288" t="s">
        <v>2992</v>
      </c>
      <c r="I118" s="288" t="s">
        <v>2962</v>
      </c>
      <c r="J118" s="288" t="s">
        <v>45</v>
      </c>
      <c r="K118" s="288" t="s">
        <v>45</v>
      </c>
      <c r="L118" s="288" t="s">
        <v>1857</v>
      </c>
      <c r="M118" s="289" t="s">
        <v>262</v>
      </c>
      <c r="N118" s="288" t="s">
        <v>4219</v>
      </c>
      <c r="O118" s="288" t="s">
        <v>50</v>
      </c>
      <c r="P118" s="288" t="s">
        <v>51</v>
      </c>
      <c r="Q118" s="290" t="s">
        <v>45</v>
      </c>
      <c r="R118" s="288" t="s">
        <v>45</v>
      </c>
      <c r="S118" s="1">
        <v>46245</v>
      </c>
      <c r="T118" s="1">
        <v>46238</v>
      </c>
      <c r="U118" s="290" t="s">
        <v>45</v>
      </c>
      <c r="V118" s="290" t="s">
        <v>45</v>
      </c>
      <c r="W118" s="290" t="s">
        <v>45</v>
      </c>
      <c r="X118" s="290" t="s">
        <v>45</v>
      </c>
      <c r="Y118" s="291">
        <v>69000</v>
      </c>
      <c r="Z118" s="291">
        <v>69000</v>
      </c>
      <c r="AA118" s="291">
        <v>16200</v>
      </c>
      <c r="AB118" s="291">
        <v>69000</v>
      </c>
      <c r="AC118" s="292" t="s">
        <v>784</v>
      </c>
      <c r="AD118" s="290" t="s">
        <v>60</v>
      </c>
      <c r="AE118" s="292" t="s">
        <v>45</v>
      </c>
      <c r="AF118" s="291">
        <v>69000</v>
      </c>
      <c r="AG118" s="291">
        <v>1300</v>
      </c>
      <c r="AH118" s="291">
        <v>89700000</v>
      </c>
      <c r="AI118" s="291">
        <v>21060000</v>
      </c>
      <c r="AJ118" s="291">
        <v>1300</v>
      </c>
      <c r="AK118" s="291">
        <v>89700000</v>
      </c>
      <c r="AL118" s="291">
        <v>21060000</v>
      </c>
      <c r="AM118" s="291"/>
      <c r="AN118" s="291"/>
      <c r="AO118" s="291">
        <v>0</v>
      </c>
      <c r="AP118" s="291"/>
      <c r="AQ118" s="291"/>
      <c r="AR118" s="291">
        <v>0</v>
      </c>
      <c r="AS118" s="291"/>
      <c r="AT118" s="291"/>
      <c r="AU118" s="291">
        <v>0</v>
      </c>
      <c r="AV118" s="291"/>
      <c r="AW118" s="291"/>
      <c r="AX118" s="291">
        <v>0</v>
      </c>
      <c r="AY118" s="291"/>
      <c r="AZ118" s="291"/>
      <c r="BA118" s="291"/>
      <c r="BB118" s="291"/>
      <c r="BC118" s="291"/>
      <c r="BD118" s="291"/>
      <c r="BE118" s="291"/>
      <c r="BF118" s="291">
        <v>0</v>
      </c>
      <c r="BG118" s="291"/>
      <c r="BH118" s="291"/>
      <c r="BI118" s="291"/>
      <c r="BJ118" s="291">
        <v>0</v>
      </c>
      <c r="BK118" s="291"/>
      <c r="BL118" s="291"/>
      <c r="BM118" s="291"/>
      <c r="BN118" s="291"/>
      <c r="BO118" s="291"/>
      <c r="BP118" s="292" t="s">
        <v>45</v>
      </c>
      <c r="BQ118" s="292" t="s">
        <v>45</v>
      </c>
    </row>
    <row r="119" spans="1:69" x14ac:dyDescent="0.3">
      <c r="A119" s="281">
        <v>116</v>
      </c>
      <c r="B119" s="282" t="s">
        <v>2952</v>
      </c>
      <c r="C119" s="282" t="s">
        <v>3018</v>
      </c>
      <c r="D119" s="282" t="s">
        <v>3003</v>
      </c>
      <c r="E119" s="282" t="s">
        <v>2959</v>
      </c>
      <c r="F119" s="282" t="s">
        <v>2956</v>
      </c>
      <c r="G119" s="282" t="s">
        <v>2956</v>
      </c>
      <c r="H119" s="282" t="s">
        <v>2993</v>
      </c>
      <c r="I119" s="282" t="s">
        <v>2962</v>
      </c>
      <c r="J119" s="282" t="s">
        <v>45</v>
      </c>
      <c r="K119" s="282" t="s">
        <v>45</v>
      </c>
      <c r="L119" s="282" t="s">
        <v>1858</v>
      </c>
      <c r="M119" s="283" t="s">
        <v>3189</v>
      </c>
      <c r="N119" s="282" t="s">
        <v>3190</v>
      </c>
      <c r="O119" s="282" t="s">
        <v>50</v>
      </c>
      <c r="P119" s="282" t="s">
        <v>266</v>
      </c>
      <c r="Q119" s="284" t="s">
        <v>45</v>
      </c>
      <c r="R119" s="282" t="s">
        <v>45</v>
      </c>
      <c r="S119" s="285">
        <v>46254</v>
      </c>
      <c r="T119" s="284" t="s">
        <v>45</v>
      </c>
      <c r="U119" s="284" t="s">
        <v>45</v>
      </c>
      <c r="V119" s="284" t="s">
        <v>45</v>
      </c>
      <c r="W119" s="284" t="s">
        <v>45</v>
      </c>
      <c r="X119" s="284" t="s">
        <v>45</v>
      </c>
      <c r="Y119" s="286"/>
      <c r="Z119" s="286"/>
      <c r="AA119" s="286"/>
      <c r="AB119" s="286"/>
      <c r="AC119" s="287" t="s">
        <v>45</v>
      </c>
      <c r="AD119" s="284" t="s">
        <v>60</v>
      </c>
      <c r="AE119" s="287" t="s">
        <v>45</v>
      </c>
      <c r="AF119" s="286"/>
      <c r="AG119" s="286">
        <v>3</v>
      </c>
      <c r="AH119" s="286"/>
      <c r="AI119" s="286"/>
      <c r="AJ119" s="286">
        <v>3</v>
      </c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  <c r="AV119" s="286"/>
      <c r="AW119" s="286"/>
      <c r="AX119" s="286"/>
      <c r="AY119" s="286"/>
      <c r="AZ119" s="286"/>
      <c r="BA119" s="286"/>
      <c r="BB119" s="286"/>
      <c r="BC119" s="286"/>
      <c r="BD119" s="286"/>
      <c r="BE119" s="286"/>
      <c r="BF119" s="286"/>
      <c r="BG119" s="286"/>
      <c r="BH119" s="286"/>
      <c r="BI119" s="286"/>
      <c r="BJ119" s="286"/>
      <c r="BK119" s="286"/>
      <c r="BL119" s="286"/>
      <c r="BM119" s="286"/>
      <c r="BN119" s="286"/>
      <c r="BO119" s="286"/>
      <c r="BP119" s="287" t="s">
        <v>45</v>
      </c>
      <c r="BQ119" s="287" t="s">
        <v>45</v>
      </c>
    </row>
    <row r="120" spans="1:69" x14ac:dyDescent="0.3">
      <c r="A120" s="281">
        <v>117</v>
      </c>
      <c r="B120" s="288" t="s">
        <v>2952</v>
      </c>
      <c r="C120" s="288" t="s">
        <v>3018</v>
      </c>
      <c r="D120" s="288" t="s">
        <v>3003</v>
      </c>
      <c r="E120" s="288" t="s">
        <v>2959</v>
      </c>
      <c r="F120" s="288" t="s">
        <v>2956</v>
      </c>
      <c r="G120" s="288" t="s">
        <v>2956</v>
      </c>
      <c r="H120" s="288" t="s">
        <v>2993</v>
      </c>
      <c r="I120" s="288" t="s">
        <v>2962</v>
      </c>
      <c r="J120" s="288" t="s">
        <v>45</v>
      </c>
      <c r="K120" s="288" t="s">
        <v>45</v>
      </c>
      <c r="L120" s="288" t="s">
        <v>1851</v>
      </c>
      <c r="M120" s="289" t="s">
        <v>3191</v>
      </c>
      <c r="N120" s="288" t="s">
        <v>3192</v>
      </c>
      <c r="O120" s="288" t="s">
        <v>50</v>
      </c>
      <c r="P120" s="288" t="s">
        <v>266</v>
      </c>
      <c r="Q120" s="290" t="s">
        <v>45</v>
      </c>
      <c r="R120" s="288" t="s">
        <v>45</v>
      </c>
      <c r="S120" s="1">
        <v>46254</v>
      </c>
      <c r="T120" s="290" t="s">
        <v>45</v>
      </c>
      <c r="U120" s="290" t="s">
        <v>45</v>
      </c>
      <c r="V120" s="290" t="s">
        <v>45</v>
      </c>
      <c r="W120" s="290" t="s">
        <v>45</v>
      </c>
      <c r="X120" s="290" t="s">
        <v>45</v>
      </c>
      <c r="Y120" s="291"/>
      <c r="Z120" s="291"/>
      <c r="AA120" s="291"/>
      <c r="AB120" s="291"/>
      <c r="AC120" s="292" t="s">
        <v>45</v>
      </c>
      <c r="AD120" s="290" t="s">
        <v>60</v>
      </c>
      <c r="AE120" s="292" t="s">
        <v>45</v>
      </c>
      <c r="AF120" s="291"/>
      <c r="AG120" s="291">
        <v>2</v>
      </c>
      <c r="AH120" s="291"/>
      <c r="AI120" s="291"/>
      <c r="AJ120" s="291">
        <v>2</v>
      </c>
      <c r="AK120" s="291"/>
      <c r="AL120" s="291"/>
      <c r="AM120" s="291"/>
      <c r="AN120" s="291"/>
      <c r="AO120" s="291"/>
      <c r="AP120" s="291"/>
      <c r="AQ120" s="291"/>
      <c r="AR120" s="291"/>
      <c r="AS120" s="291"/>
      <c r="AT120" s="291"/>
      <c r="AU120" s="291"/>
      <c r="AV120" s="291"/>
      <c r="AW120" s="291"/>
      <c r="AX120" s="291"/>
      <c r="AY120" s="291"/>
      <c r="AZ120" s="291"/>
      <c r="BA120" s="291"/>
      <c r="BB120" s="291"/>
      <c r="BC120" s="291"/>
      <c r="BD120" s="291"/>
      <c r="BE120" s="291"/>
      <c r="BF120" s="291"/>
      <c r="BG120" s="291"/>
      <c r="BH120" s="291"/>
      <c r="BI120" s="291"/>
      <c r="BJ120" s="291"/>
      <c r="BK120" s="291"/>
      <c r="BL120" s="291"/>
      <c r="BM120" s="291"/>
      <c r="BN120" s="291"/>
      <c r="BO120" s="291"/>
      <c r="BP120" s="292" t="s">
        <v>45</v>
      </c>
      <c r="BQ120" s="292" t="s">
        <v>45</v>
      </c>
    </row>
    <row r="121" spans="1:69" x14ac:dyDescent="0.3">
      <c r="A121" s="281">
        <v>118</v>
      </c>
      <c r="B121" s="282" t="s">
        <v>2952</v>
      </c>
      <c r="C121" s="282" t="s">
        <v>3018</v>
      </c>
      <c r="D121" s="282" t="s">
        <v>3003</v>
      </c>
      <c r="E121" s="282" t="s">
        <v>2959</v>
      </c>
      <c r="F121" s="282" t="s">
        <v>2956</v>
      </c>
      <c r="G121" s="282" t="s">
        <v>2956</v>
      </c>
      <c r="H121" s="282" t="s">
        <v>2993</v>
      </c>
      <c r="I121" s="282" t="s">
        <v>2962</v>
      </c>
      <c r="J121" s="282" t="s">
        <v>45</v>
      </c>
      <c r="K121" s="282" t="s">
        <v>45</v>
      </c>
      <c r="L121" s="282" t="s">
        <v>1851</v>
      </c>
      <c r="M121" s="283" t="s">
        <v>3193</v>
      </c>
      <c r="N121" s="282" t="s">
        <v>3194</v>
      </c>
      <c r="O121" s="282" t="s">
        <v>50</v>
      </c>
      <c r="P121" s="282" t="s">
        <v>266</v>
      </c>
      <c r="Q121" s="284" t="s">
        <v>45</v>
      </c>
      <c r="R121" s="282" t="s">
        <v>45</v>
      </c>
      <c r="S121" s="285">
        <v>46254</v>
      </c>
      <c r="T121" s="284" t="s">
        <v>45</v>
      </c>
      <c r="U121" s="284" t="s">
        <v>45</v>
      </c>
      <c r="V121" s="284" t="s">
        <v>45</v>
      </c>
      <c r="W121" s="284" t="s">
        <v>45</v>
      </c>
      <c r="X121" s="284" t="s">
        <v>45</v>
      </c>
      <c r="Y121" s="286"/>
      <c r="Z121" s="286"/>
      <c r="AA121" s="286"/>
      <c r="AB121" s="286"/>
      <c r="AC121" s="287" t="s">
        <v>45</v>
      </c>
      <c r="AD121" s="284" t="s">
        <v>60</v>
      </c>
      <c r="AE121" s="287" t="s">
        <v>45</v>
      </c>
      <c r="AF121" s="286"/>
      <c r="AG121" s="286">
        <v>2</v>
      </c>
      <c r="AH121" s="286"/>
      <c r="AI121" s="286"/>
      <c r="AJ121" s="286">
        <v>2</v>
      </c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  <c r="AV121" s="286"/>
      <c r="AW121" s="286"/>
      <c r="AX121" s="286"/>
      <c r="AY121" s="286"/>
      <c r="AZ121" s="286"/>
      <c r="BA121" s="286"/>
      <c r="BB121" s="286"/>
      <c r="BC121" s="286"/>
      <c r="BD121" s="286"/>
      <c r="BE121" s="286"/>
      <c r="BF121" s="286"/>
      <c r="BG121" s="286"/>
      <c r="BH121" s="286"/>
      <c r="BI121" s="286"/>
      <c r="BJ121" s="286"/>
      <c r="BK121" s="286"/>
      <c r="BL121" s="286"/>
      <c r="BM121" s="286"/>
      <c r="BN121" s="286"/>
      <c r="BO121" s="286"/>
      <c r="BP121" s="287" t="s">
        <v>45</v>
      </c>
      <c r="BQ121" s="287" t="s">
        <v>45</v>
      </c>
    </row>
    <row r="122" spans="1:69" x14ac:dyDescent="0.3">
      <c r="A122" s="281">
        <v>119</v>
      </c>
      <c r="B122" s="288" t="s">
        <v>2952</v>
      </c>
      <c r="C122" s="288" t="s">
        <v>3018</v>
      </c>
      <c r="D122" s="288" t="s">
        <v>3003</v>
      </c>
      <c r="E122" s="288" t="s">
        <v>2959</v>
      </c>
      <c r="F122" s="288" t="s">
        <v>2956</v>
      </c>
      <c r="G122" s="288" t="s">
        <v>2956</v>
      </c>
      <c r="H122" s="288" t="s">
        <v>2994</v>
      </c>
      <c r="I122" s="288" t="s">
        <v>2962</v>
      </c>
      <c r="J122" s="288" t="s">
        <v>45</v>
      </c>
      <c r="K122" s="288" t="s">
        <v>45</v>
      </c>
      <c r="L122" s="288" t="s">
        <v>1854</v>
      </c>
      <c r="M122" s="289" t="s">
        <v>263</v>
      </c>
      <c r="N122" s="288" t="s">
        <v>264</v>
      </c>
      <c r="O122" s="288" t="s">
        <v>50</v>
      </c>
      <c r="P122" s="288" t="s">
        <v>51</v>
      </c>
      <c r="Q122" s="290" t="s">
        <v>45</v>
      </c>
      <c r="R122" s="288" t="s">
        <v>45</v>
      </c>
      <c r="S122" s="1">
        <v>46245</v>
      </c>
      <c r="T122" s="290" t="s">
        <v>45</v>
      </c>
      <c r="U122" s="290" t="s">
        <v>45</v>
      </c>
      <c r="V122" s="290" t="s">
        <v>45</v>
      </c>
      <c r="W122" s="290" t="s">
        <v>45</v>
      </c>
      <c r="X122" s="290" t="s">
        <v>45</v>
      </c>
      <c r="Y122" s="291"/>
      <c r="Z122" s="291"/>
      <c r="AA122" s="291"/>
      <c r="AB122" s="291"/>
      <c r="AC122" s="292" t="s">
        <v>45</v>
      </c>
      <c r="AD122" s="290" t="s">
        <v>60</v>
      </c>
      <c r="AE122" s="292" t="s">
        <v>45</v>
      </c>
      <c r="AF122" s="291"/>
      <c r="AG122" s="291">
        <v>600</v>
      </c>
      <c r="AH122" s="291"/>
      <c r="AI122" s="291"/>
      <c r="AJ122" s="291">
        <v>600</v>
      </c>
      <c r="AK122" s="291"/>
      <c r="AL122" s="291"/>
      <c r="AM122" s="291"/>
      <c r="AN122" s="291"/>
      <c r="AO122" s="291"/>
      <c r="AP122" s="291"/>
      <c r="AQ122" s="291"/>
      <c r="AR122" s="291"/>
      <c r="AS122" s="291"/>
      <c r="AT122" s="291"/>
      <c r="AU122" s="291"/>
      <c r="AV122" s="291"/>
      <c r="AW122" s="291"/>
      <c r="AX122" s="291"/>
      <c r="AY122" s="291"/>
      <c r="AZ122" s="291"/>
      <c r="BA122" s="291"/>
      <c r="BB122" s="291"/>
      <c r="BC122" s="291"/>
      <c r="BD122" s="291"/>
      <c r="BE122" s="291"/>
      <c r="BF122" s="291"/>
      <c r="BG122" s="291"/>
      <c r="BH122" s="291"/>
      <c r="BI122" s="291"/>
      <c r="BJ122" s="291"/>
      <c r="BK122" s="291"/>
      <c r="BL122" s="291"/>
      <c r="BM122" s="291"/>
      <c r="BN122" s="291"/>
      <c r="BO122" s="291"/>
      <c r="BP122" s="292" t="s">
        <v>45</v>
      </c>
      <c r="BQ122" s="292" t="s">
        <v>45</v>
      </c>
    </row>
    <row r="123" spans="1:69" x14ac:dyDescent="0.3">
      <c r="A123" s="281">
        <v>120</v>
      </c>
      <c r="B123" s="282" t="s">
        <v>2952</v>
      </c>
      <c r="C123" s="282" t="s">
        <v>3018</v>
      </c>
      <c r="D123" s="282" t="s">
        <v>3003</v>
      </c>
      <c r="E123" s="282" t="s">
        <v>2959</v>
      </c>
      <c r="F123" s="282" t="s">
        <v>2956</v>
      </c>
      <c r="G123" s="282" t="s">
        <v>2956</v>
      </c>
      <c r="H123" s="282" t="s">
        <v>2995</v>
      </c>
      <c r="I123" s="282" t="s">
        <v>2962</v>
      </c>
      <c r="J123" s="282" t="s">
        <v>45</v>
      </c>
      <c r="K123" s="282" t="s">
        <v>45</v>
      </c>
      <c r="L123" s="282" t="s">
        <v>1856</v>
      </c>
      <c r="M123" s="283" t="s">
        <v>3195</v>
      </c>
      <c r="N123" s="282" t="s">
        <v>3196</v>
      </c>
      <c r="O123" s="282" t="s">
        <v>50</v>
      </c>
      <c r="P123" s="282" t="s">
        <v>51</v>
      </c>
      <c r="Q123" s="284" t="s">
        <v>45</v>
      </c>
      <c r="R123" s="282" t="s">
        <v>45</v>
      </c>
      <c r="S123" s="285">
        <v>46196</v>
      </c>
      <c r="T123" s="284" t="s">
        <v>45</v>
      </c>
      <c r="U123" s="284" t="s">
        <v>45</v>
      </c>
      <c r="V123" s="284" t="s">
        <v>45</v>
      </c>
      <c r="W123" s="284" t="s">
        <v>45</v>
      </c>
      <c r="X123" s="284" t="s">
        <v>45</v>
      </c>
      <c r="Y123" s="286"/>
      <c r="Z123" s="286"/>
      <c r="AA123" s="286"/>
      <c r="AB123" s="286"/>
      <c r="AC123" s="287" t="s">
        <v>45</v>
      </c>
      <c r="AD123" s="284" t="s">
        <v>60</v>
      </c>
      <c r="AE123" s="287" t="s">
        <v>45</v>
      </c>
      <c r="AF123" s="286"/>
      <c r="AG123" s="286">
        <v>400</v>
      </c>
      <c r="AH123" s="286"/>
      <c r="AI123" s="286"/>
      <c r="AJ123" s="286">
        <v>400</v>
      </c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  <c r="AV123" s="286"/>
      <c r="AW123" s="286"/>
      <c r="AX123" s="286"/>
      <c r="AY123" s="286"/>
      <c r="AZ123" s="286"/>
      <c r="BA123" s="286"/>
      <c r="BB123" s="286"/>
      <c r="BC123" s="286"/>
      <c r="BD123" s="286"/>
      <c r="BE123" s="286"/>
      <c r="BF123" s="286"/>
      <c r="BG123" s="286"/>
      <c r="BH123" s="286"/>
      <c r="BI123" s="286"/>
      <c r="BJ123" s="286"/>
      <c r="BK123" s="286"/>
      <c r="BL123" s="286"/>
      <c r="BM123" s="286"/>
      <c r="BN123" s="286"/>
      <c r="BO123" s="286"/>
      <c r="BP123" s="287" t="s">
        <v>45</v>
      </c>
      <c r="BQ123" s="287" t="s">
        <v>45</v>
      </c>
    </row>
    <row r="124" spans="1:69" x14ac:dyDescent="0.3">
      <c r="A124" s="281">
        <v>121</v>
      </c>
      <c r="B124" s="288" t="s">
        <v>2952</v>
      </c>
      <c r="C124" s="288" t="s">
        <v>3018</v>
      </c>
      <c r="D124" s="288" t="s">
        <v>3003</v>
      </c>
      <c r="E124" s="288" t="s">
        <v>2959</v>
      </c>
      <c r="F124" s="288" t="s">
        <v>2956</v>
      </c>
      <c r="G124" s="288" t="s">
        <v>2956</v>
      </c>
      <c r="H124" s="288" t="s">
        <v>2995</v>
      </c>
      <c r="I124" s="288" t="s">
        <v>2962</v>
      </c>
      <c r="J124" s="288" t="s">
        <v>45</v>
      </c>
      <c r="K124" s="288" t="s">
        <v>45</v>
      </c>
      <c r="L124" s="288" t="s">
        <v>1856</v>
      </c>
      <c r="M124" s="289" t="s">
        <v>265</v>
      </c>
      <c r="N124" s="288" t="s">
        <v>3623</v>
      </c>
      <c r="O124" s="288" t="s">
        <v>50</v>
      </c>
      <c r="P124" s="288" t="s">
        <v>266</v>
      </c>
      <c r="Q124" s="290" t="s">
        <v>45</v>
      </c>
      <c r="R124" s="288" t="s">
        <v>45</v>
      </c>
      <c r="S124" s="1">
        <v>46196</v>
      </c>
      <c r="T124" s="290" t="s">
        <v>45</v>
      </c>
      <c r="U124" s="290" t="s">
        <v>45</v>
      </c>
      <c r="V124" s="290" t="s">
        <v>45</v>
      </c>
      <c r="W124" s="290" t="s">
        <v>45</v>
      </c>
      <c r="X124" s="290" t="s">
        <v>45</v>
      </c>
      <c r="Y124" s="291"/>
      <c r="Z124" s="291"/>
      <c r="AA124" s="291"/>
      <c r="AB124" s="291"/>
      <c r="AC124" s="292" t="s">
        <v>45</v>
      </c>
      <c r="AD124" s="290" t="s">
        <v>60</v>
      </c>
      <c r="AE124" s="292" t="s">
        <v>45</v>
      </c>
      <c r="AF124" s="291"/>
      <c r="AG124" s="291">
        <v>400</v>
      </c>
      <c r="AH124" s="291"/>
      <c r="AI124" s="291"/>
      <c r="AJ124" s="291">
        <v>400</v>
      </c>
      <c r="AK124" s="291"/>
      <c r="AL124" s="291"/>
      <c r="AM124" s="291"/>
      <c r="AN124" s="291"/>
      <c r="AO124" s="291"/>
      <c r="AP124" s="291"/>
      <c r="AQ124" s="291"/>
      <c r="AR124" s="291"/>
      <c r="AS124" s="291"/>
      <c r="AT124" s="291"/>
      <c r="AU124" s="291"/>
      <c r="AV124" s="291"/>
      <c r="AW124" s="291"/>
      <c r="AX124" s="291"/>
      <c r="AY124" s="291"/>
      <c r="AZ124" s="291"/>
      <c r="BA124" s="291"/>
      <c r="BB124" s="291"/>
      <c r="BC124" s="291"/>
      <c r="BD124" s="291"/>
      <c r="BE124" s="291"/>
      <c r="BF124" s="291"/>
      <c r="BG124" s="291"/>
      <c r="BH124" s="291"/>
      <c r="BI124" s="291"/>
      <c r="BJ124" s="291"/>
      <c r="BK124" s="291"/>
      <c r="BL124" s="291"/>
      <c r="BM124" s="291"/>
      <c r="BN124" s="291"/>
      <c r="BO124" s="291"/>
      <c r="BP124" s="292" t="s">
        <v>45</v>
      </c>
      <c r="BQ124" s="292" t="s">
        <v>45</v>
      </c>
    </row>
    <row r="125" spans="1:69" x14ac:dyDescent="0.3">
      <c r="A125" s="281">
        <v>122</v>
      </c>
      <c r="B125" s="282" t="s">
        <v>2952</v>
      </c>
      <c r="C125" s="282" t="s">
        <v>3018</v>
      </c>
      <c r="D125" s="282" t="s">
        <v>3003</v>
      </c>
      <c r="E125" s="282" t="s">
        <v>2959</v>
      </c>
      <c r="F125" s="282" t="s">
        <v>2956</v>
      </c>
      <c r="G125" s="282" t="s">
        <v>2956</v>
      </c>
      <c r="H125" s="282" t="s">
        <v>2996</v>
      </c>
      <c r="I125" s="282" t="s">
        <v>2962</v>
      </c>
      <c r="J125" s="282" t="s">
        <v>45</v>
      </c>
      <c r="K125" s="282" t="s">
        <v>45</v>
      </c>
      <c r="L125" s="282" t="s">
        <v>1851</v>
      </c>
      <c r="M125" s="283" t="s">
        <v>267</v>
      </c>
      <c r="N125" s="282" t="s">
        <v>268</v>
      </c>
      <c r="O125" s="282" t="s">
        <v>50</v>
      </c>
      <c r="P125" s="282" t="s">
        <v>127</v>
      </c>
      <c r="Q125" s="284" t="s">
        <v>45</v>
      </c>
      <c r="R125" s="282" t="s">
        <v>45</v>
      </c>
      <c r="S125" s="285">
        <v>46245</v>
      </c>
      <c r="T125" s="284" t="s">
        <v>45</v>
      </c>
      <c r="U125" s="284" t="s">
        <v>45</v>
      </c>
      <c r="V125" s="284" t="s">
        <v>45</v>
      </c>
      <c r="W125" s="284" t="s">
        <v>45</v>
      </c>
      <c r="X125" s="284" t="s">
        <v>45</v>
      </c>
      <c r="Y125" s="286"/>
      <c r="Z125" s="286"/>
      <c r="AA125" s="286"/>
      <c r="AB125" s="286"/>
      <c r="AC125" s="287" t="s">
        <v>45</v>
      </c>
      <c r="AD125" s="284" t="s">
        <v>60</v>
      </c>
      <c r="AE125" s="287" t="s">
        <v>45</v>
      </c>
      <c r="AF125" s="286"/>
      <c r="AG125" s="286">
        <v>300</v>
      </c>
      <c r="AH125" s="286"/>
      <c r="AI125" s="286"/>
      <c r="AJ125" s="286">
        <v>300</v>
      </c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6"/>
      <c r="AU125" s="286"/>
      <c r="AV125" s="286"/>
      <c r="AW125" s="286"/>
      <c r="AX125" s="286"/>
      <c r="AY125" s="286"/>
      <c r="AZ125" s="286"/>
      <c r="BA125" s="286"/>
      <c r="BB125" s="286"/>
      <c r="BC125" s="286"/>
      <c r="BD125" s="286"/>
      <c r="BE125" s="286"/>
      <c r="BF125" s="286"/>
      <c r="BG125" s="286"/>
      <c r="BH125" s="286"/>
      <c r="BI125" s="286"/>
      <c r="BJ125" s="286"/>
      <c r="BK125" s="286"/>
      <c r="BL125" s="286"/>
      <c r="BM125" s="286"/>
      <c r="BN125" s="286"/>
      <c r="BO125" s="286"/>
      <c r="BP125" s="287" t="s">
        <v>45</v>
      </c>
      <c r="BQ125" s="287" t="s">
        <v>45</v>
      </c>
    </row>
    <row r="126" spans="1:69" x14ac:dyDescent="0.3">
      <c r="A126" s="281">
        <v>123</v>
      </c>
      <c r="B126" s="288" t="s">
        <v>2952</v>
      </c>
      <c r="C126" s="288" t="s">
        <v>3018</v>
      </c>
      <c r="D126" s="288" t="s">
        <v>3003</v>
      </c>
      <c r="E126" s="288" t="s">
        <v>2959</v>
      </c>
      <c r="F126" s="288" t="s">
        <v>2956</v>
      </c>
      <c r="G126" s="288" t="s">
        <v>2956</v>
      </c>
      <c r="H126" s="288" t="s">
        <v>2996</v>
      </c>
      <c r="I126" s="288" t="s">
        <v>2962</v>
      </c>
      <c r="J126" s="288" t="s">
        <v>45</v>
      </c>
      <c r="K126" s="288" t="s">
        <v>45</v>
      </c>
      <c r="L126" s="288" t="s">
        <v>1858</v>
      </c>
      <c r="M126" s="289" t="s">
        <v>3348</v>
      </c>
      <c r="N126" s="288" t="s">
        <v>3349</v>
      </c>
      <c r="O126" s="288" t="s">
        <v>50</v>
      </c>
      <c r="P126" s="288" t="s">
        <v>51</v>
      </c>
      <c r="Q126" s="290" t="s">
        <v>45</v>
      </c>
      <c r="R126" s="288" t="s">
        <v>45</v>
      </c>
      <c r="S126" s="1">
        <v>46259</v>
      </c>
      <c r="T126" s="290" t="s">
        <v>45</v>
      </c>
      <c r="U126" s="290" t="s">
        <v>45</v>
      </c>
      <c r="V126" s="290" t="s">
        <v>45</v>
      </c>
      <c r="W126" s="290" t="s">
        <v>45</v>
      </c>
      <c r="X126" s="290" t="s">
        <v>45</v>
      </c>
      <c r="Y126" s="291"/>
      <c r="Z126" s="291"/>
      <c r="AA126" s="291"/>
      <c r="AB126" s="291"/>
      <c r="AC126" s="292" t="s">
        <v>45</v>
      </c>
      <c r="AD126" s="290" t="s">
        <v>60</v>
      </c>
      <c r="AE126" s="292" t="s">
        <v>45</v>
      </c>
      <c r="AF126" s="291"/>
      <c r="AG126" s="291">
        <v>600</v>
      </c>
      <c r="AH126" s="291"/>
      <c r="AI126" s="291"/>
      <c r="AJ126" s="291">
        <v>600</v>
      </c>
      <c r="AK126" s="291"/>
      <c r="AL126" s="291"/>
      <c r="AM126" s="291"/>
      <c r="AN126" s="291"/>
      <c r="AO126" s="291"/>
      <c r="AP126" s="291"/>
      <c r="AQ126" s="291"/>
      <c r="AR126" s="291"/>
      <c r="AS126" s="291"/>
      <c r="AT126" s="291"/>
      <c r="AU126" s="291"/>
      <c r="AV126" s="291"/>
      <c r="AW126" s="291"/>
      <c r="AX126" s="291"/>
      <c r="AY126" s="291"/>
      <c r="AZ126" s="291"/>
      <c r="BA126" s="291"/>
      <c r="BB126" s="291"/>
      <c r="BC126" s="291"/>
      <c r="BD126" s="291"/>
      <c r="BE126" s="291"/>
      <c r="BF126" s="291"/>
      <c r="BG126" s="291"/>
      <c r="BH126" s="291"/>
      <c r="BI126" s="291"/>
      <c r="BJ126" s="291"/>
      <c r="BK126" s="291"/>
      <c r="BL126" s="291"/>
      <c r="BM126" s="291"/>
      <c r="BN126" s="291"/>
      <c r="BO126" s="291"/>
      <c r="BP126" s="292" t="s">
        <v>45</v>
      </c>
      <c r="BQ126" s="292" t="s">
        <v>45</v>
      </c>
    </row>
    <row r="127" spans="1:69" x14ac:dyDescent="0.3">
      <c r="A127" s="281">
        <v>124</v>
      </c>
      <c r="B127" s="282" t="s">
        <v>2952</v>
      </c>
      <c r="C127" s="282" t="s">
        <v>3018</v>
      </c>
      <c r="D127" s="282" t="s">
        <v>3003</v>
      </c>
      <c r="E127" s="282" t="s">
        <v>2997</v>
      </c>
      <c r="F127" s="282" t="s">
        <v>2955</v>
      </c>
      <c r="G127" s="282" t="s">
        <v>2966</v>
      </c>
      <c r="H127" s="282" t="s">
        <v>2967</v>
      </c>
      <c r="I127" s="282" t="s">
        <v>2962</v>
      </c>
      <c r="J127" s="282" t="s">
        <v>45</v>
      </c>
      <c r="K127" s="282" t="s">
        <v>45</v>
      </c>
      <c r="L127" s="282" t="s">
        <v>1863</v>
      </c>
      <c r="M127" s="283" t="s">
        <v>3197</v>
      </c>
      <c r="N127" s="282" t="s">
        <v>3198</v>
      </c>
      <c r="O127" s="282" t="s">
        <v>50</v>
      </c>
      <c r="P127" s="282" t="s">
        <v>51</v>
      </c>
      <c r="Q127" s="284" t="s">
        <v>45</v>
      </c>
      <c r="R127" s="282" t="s">
        <v>45</v>
      </c>
      <c r="S127" s="285">
        <v>46105</v>
      </c>
      <c r="T127" s="285">
        <v>46174</v>
      </c>
      <c r="U127" s="284" t="s">
        <v>45</v>
      </c>
      <c r="V127" s="284" t="s">
        <v>45</v>
      </c>
      <c r="W127" s="285">
        <v>46241</v>
      </c>
      <c r="X127" s="285">
        <v>46260</v>
      </c>
      <c r="Y127" s="286">
        <v>75000</v>
      </c>
      <c r="Z127" s="286">
        <v>75000</v>
      </c>
      <c r="AA127" s="286">
        <v>21100</v>
      </c>
      <c r="AB127" s="286">
        <v>75000</v>
      </c>
      <c r="AC127" s="287" t="s">
        <v>204</v>
      </c>
      <c r="AD127" s="284" t="s">
        <v>53</v>
      </c>
      <c r="AE127" s="341">
        <v>20</v>
      </c>
      <c r="AF127" s="286">
        <v>60000</v>
      </c>
      <c r="AG127" s="286">
        <v>600</v>
      </c>
      <c r="AH127" s="286">
        <v>45000000</v>
      </c>
      <c r="AI127" s="286">
        <v>12660000</v>
      </c>
      <c r="AJ127" s="286">
        <v>600</v>
      </c>
      <c r="AK127" s="286">
        <v>45000000</v>
      </c>
      <c r="AL127" s="286">
        <v>12660000</v>
      </c>
      <c r="AM127" s="286"/>
      <c r="AN127" s="286"/>
      <c r="AO127" s="286">
        <v>0</v>
      </c>
      <c r="AP127" s="286">
        <v>601</v>
      </c>
      <c r="AQ127" s="286">
        <v>45075000</v>
      </c>
      <c r="AR127" s="286">
        <v>12681100</v>
      </c>
      <c r="AS127" s="286">
        <v>601</v>
      </c>
      <c r="AT127" s="286">
        <v>45075000</v>
      </c>
      <c r="AU127" s="286">
        <v>12681100</v>
      </c>
      <c r="AV127" s="286"/>
      <c r="AW127" s="286"/>
      <c r="AX127" s="286">
        <v>0</v>
      </c>
      <c r="AY127" s="286">
        <v>212</v>
      </c>
      <c r="AZ127" s="286">
        <v>15900000</v>
      </c>
      <c r="BA127" s="286"/>
      <c r="BB127" s="286"/>
      <c r="BC127" s="286">
        <v>17</v>
      </c>
      <c r="BD127" s="286">
        <v>1275000</v>
      </c>
      <c r="BE127" s="286">
        <v>990000</v>
      </c>
      <c r="BF127" s="286">
        <v>358700</v>
      </c>
      <c r="BG127" s="286">
        <v>34</v>
      </c>
      <c r="BH127" s="286">
        <v>2550000</v>
      </c>
      <c r="BI127" s="286">
        <v>1977000</v>
      </c>
      <c r="BJ127" s="286">
        <v>717400</v>
      </c>
      <c r="BK127" s="286">
        <v>178</v>
      </c>
      <c r="BL127" s="286">
        <v>389</v>
      </c>
      <c r="BM127" s="286">
        <v>567</v>
      </c>
      <c r="BN127" s="286">
        <v>42525000</v>
      </c>
      <c r="BO127" s="286">
        <v>11963700</v>
      </c>
      <c r="BP127" s="287" t="s">
        <v>3784</v>
      </c>
      <c r="BQ127" s="287" t="s">
        <v>3279</v>
      </c>
    </row>
    <row r="128" spans="1:69" x14ac:dyDescent="0.3">
      <c r="A128" s="281">
        <v>125</v>
      </c>
      <c r="B128" s="288" t="s">
        <v>2952</v>
      </c>
      <c r="C128" s="288" t="s">
        <v>3018</v>
      </c>
      <c r="D128" s="288" t="s">
        <v>3003</v>
      </c>
      <c r="E128" s="288" t="s">
        <v>2997</v>
      </c>
      <c r="F128" s="288" t="s">
        <v>2970</v>
      </c>
      <c r="G128" s="288" t="s">
        <v>2974</v>
      </c>
      <c r="H128" s="288" t="s">
        <v>2976</v>
      </c>
      <c r="I128" s="288" t="s">
        <v>2962</v>
      </c>
      <c r="J128" s="288" t="s">
        <v>45</v>
      </c>
      <c r="K128" s="288" t="s">
        <v>45</v>
      </c>
      <c r="L128" s="288" t="s">
        <v>1862</v>
      </c>
      <c r="M128" s="289" t="s">
        <v>269</v>
      </c>
      <c r="N128" s="288" t="s">
        <v>4220</v>
      </c>
      <c r="O128" s="288" t="s">
        <v>50</v>
      </c>
      <c r="P128" s="288" t="s">
        <v>74</v>
      </c>
      <c r="Q128" s="290" t="s">
        <v>45</v>
      </c>
      <c r="R128" s="288" t="s">
        <v>45</v>
      </c>
      <c r="S128" s="1">
        <v>46218</v>
      </c>
      <c r="T128" s="290" t="s">
        <v>45</v>
      </c>
      <c r="U128" s="290" t="s">
        <v>45</v>
      </c>
      <c r="V128" s="290" t="s">
        <v>45</v>
      </c>
      <c r="W128" s="290" t="s">
        <v>45</v>
      </c>
      <c r="X128" s="290" t="s">
        <v>45</v>
      </c>
      <c r="Y128" s="291">
        <v>78000</v>
      </c>
      <c r="Z128" s="291">
        <v>78000</v>
      </c>
      <c r="AA128" s="291">
        <v>21000</v>
      </c>
      <c r="AB128" s="291">
        <v>78000</v>
      </c>
      <c r="AC128" s="292" t="s">
        <v>399</v>
      </c>
      <c r="AD128" s="290" t="s">
        <v>60</v>
      </c>
      <c r="AE128" s="292" t="s">
        <v>45</v>
      </c>
      <c r="AF128" s="291">
        <v>78000</v>
      </c>
      <c r="AG128" s="291">
        <v>400</v>
      </c>
      <c r="AH128" s="291">
        <v>31200000</v>
      </c>
      <c r="AI128" s="291">
        <v>8400000</v>
      </c>
      <c r="AJ128" s="291">
        <v>400</v>
      </c>
      <c r="AK128" s="291">
        <v>31200000</v>
      </c>
      <c r="AL128" s="291">
        <v>8400000</v>
      </c>
      <c r="AM128" s="291"/>
      <c r="AN128" s="291"/>
      <c r="AO128" s="291">
        <v>0</v>
      </c>
      <c r="AP128" s="291"/>
      <c r="AQ128" s="291"/>
      <c r="AR128" s="291">
        <v>0</v>
      </c>
      <c r="AS128" s="291"/>
      <c r="AT128" s="291"/>
      <c r="AU128" s="291">
        <v>0</v>
      </c>
      <c r="AV128" s="291"/>
      <c r="AW128" s="291"/>
      <c r="AX128" s="291">
        <v>0</v>
      </c>
      <c r="AY128" s="291"/>
      <c r="AZ128" s="291"/>
      <c r="BA128" s="291"/>
      <c r="BB128" s="291"/>
      <c r="BC128" s="291"/>
      <c r="BD128" s="291"/>
      <c r="BE128" s="291"/>
      <c r="BF128" s="291">
        <v>0</v>
      </c>
      <c r="BG128" s="291"/>
      <c r="BH128" s="291"/>
      <c r="BI128" s="291"/>
      <c r="BJ128" s="291">
        <v>0</v>
      </c>
      <c r="BK128" s="291"/>
      <c r="BL128" s="291"/>
      <c r="BM128" s="291"/>
      <c r="BN128" s="291"/>
      <c r="BO128" s="291"/>
      <c r="BP128" s="292" t="s">
        <v>45</v>
      </c>
      <c r="BQ128" s="292" t="s">
        <v>45</v>
      </c>
    </row>
    <row r="129" spans="1:69" x14ac:dyDescent="0.3">
      <c r="A129" s="281">
        <v>126</v>
      </c>
      <c r="B129" s="282" t="s">
        <v>2952</v>
      </c>
      <c r="C129" s="282" t="s">
        <v>3018</v>
      </c>
      <c r="D129" s="282" t="s">
        <v>3003</v>
      </c>
      <c r="E129" s="282" t="s">
        <v>2997</v>
      </c>
      <c r="F129" s="282" t="s">
        <v>2970</v>
      </c>
      <c r="G129" s="282" t="s">
        <v>2974</v>
      </c>
      <c r="H129" s="282" t="s">
        <v>2976</v>
      </c>
      <c r="I129" s="282" t="s">
        <v>2962</v>
      </c>
      <c r="J129" s="282" t="s">
        <v>45</v>
      </c>
      <c r="K129" s="282" t="s">
        <v>45</v>
      </c>
      <c r="L129" s="282" t="s">
        <v>1862</v>
      </c>
      <c r="M129" s="283" t="s">
        <v>270</v>
      </c>
      <c r="N129" s="282" t="s">
        <v>3625</v>
      </c>
      <c r="O129" s="282" t="s">
        <v>50</v>
      </c>
      <c r="P129" s="282" t="s">
        <v>139</v>
      </c>
      <c r="Q129" s="284" t="s">
        <v>45</v>
      </c>
      <c r="R129" s="282" t="s">
        <v>45</v>
      </c>
      <c r="S129" s="285">
        <v>46245</v>
      </c>
      <c r="T129" s="285">
        <v>46237</v>
      </c>
      <c r="U129" s="284" t="s">
        <v>45</v>
      </c>
      <c r="V129" s="284" t="s">
        <v>45</v>
      </c>
      <c r="W129" s="284" t="s">
        <v>45</v>
      </c>
      <c r="X129" s="284" t="s">
        <v>45</v>
      </c>
      <c r="Y129" s="286">
        <v>79000</v>
      </c>
      <c r="Z129" s="286">
        <v>89000</v>
      </c>
      <c r="AA129" s="286">
        <v>20150</v>
      </c>
      <c r="AB129" s="286">
        <v>89000</v>
      </c>
      <c r="AC129" s="287" t="s">
        <v>983</v>
      </c>
      <c r="AD129" s="284" t="s">
        <v>60</v>
      </c>
      <c r="AE129" s="287" t="s">
        <v>45</v>
      </c>
      <c r="AF129" s="286">
        <v>79000</v>
      </c>
      <c r="AG129" s="286">
        <v>1200</v>
      </c>
      <c r="AH129" s="286">
        <v>106800000</v>
      </c>
      <c r="AI129" s="286">
        <v>24180000</v>
      </c>
      <c r="AJ129" s="286">
        <v>1200</v>
      </c>
      <c r="AK129" s="286">
        <v>106800000</v>
      </c>
      <c r="AL129" s="286">
        <v>24180000</v>
      </c>
      <c r="AM129" s="286"/>
      <c r="AN129" s="286"/>
      <c r="AO129" s="286">
        <v>0</v>
      </c>
      <c r="AP129" s="286"/>
      <c r="AQ129" s="286"/>
      <c r="AR129" s="286">
        <v>0</v>
      </c>
      <c r="AS129" s="286"/>
      <c r="AT129" s="286"/>
      <c r="AU129" s="286">
        <v>0</v>
      </c>
      <c r="AV129" s="286"/>
      <c r="AW129" s="286"/>
      <c r="AX129" s="286">
        <v>0</v>
      </c>
      <c r="AY129" s="286"/>
      <c r="AZ129" s="286"/>
      <c r="BA129" s="286"/>
      <c r="BB129" s="286"/>
      <c r="BC129" s="286"/>
      <c r="BD129" s="286"/>
      <c r="BE129" s="286"/>
      <c r="BF129" s="286">
        <v>0</v>
      </c>
      <c r="BG129" s="286"/>
      <c r="BH129" s="286"/>
      <c r="BI129" s="286"/>
      <c r="BJ129" s="286">
        <v>0</v>
      </c>
      <c r="BK129" s="286"/>
      <c r="BL129" s="286"/>
      <c r="BM129" s="286"/>
      <c r="BN129" s="286"/>
      <c r="BO129" s="286"/>
      <c r="BP129" s="287" t="s">
        <v>45</v>
      </c>
      <c r="BQ129" s="287" t="s">
        <v>45</v>
      </c>
    </row>
    <row r="130" spans="1:69" x14ac:dyDescent="0.3">
      <c r="A130" s="281">
        <v>127</v>
      </c>
      <c r="B130" s="288" t="s">
        <v>2952</v>
      </c>
      <c r="C130" s="288" t="s">
        <v>3018</v>
      </c>
      <c r="D130" s="288" t="s">
        <v>3003</v>
      </c>
      <c r="E130" s="288" t="s">
        <v>2997</v>
      </c>
      <c r="F130" s="288" t="s">
        <v>2977</v>
      </c>
      <c r="G130" s="288" t="s">
        <v>3008</v>
      </c>
      <c r="H130" s="288" t="s">
        <v>3009</v>
      </c>
      <c r="I130" s="288" t="s">
        <v>2962</v>
      </c>
      <c r="J130" s="288" t="s">
        <v>45</v>
      </c>
      <c r="K130" s="288" t="s">
        <v>45</v>
      </c>
      <c r="L130" s="288" t="s">
        <v>1862</v>
      </c>
      <c r="M130" s="289" t="s">
        <v>271</v>
      </c>
      <c r="N130" s="288" t="s">
        <v>3199</v>
      </c>
      <c r="O130" s="288" t="s">
        <v>50</v>
      </c>
      <c r="P130" s="288" t="s">
        <v>45</v>
      </c>
      <c r="Q130" s="290" t="s">
        <v>45</v>
      </c>
      <c r="R130" s="288" t="s">
        <v>45</v>
      </c>
      <c r="S130" s="1">
        <v>46188</v>
      </c>
      <c r="T130" s="1">
        <v>46206</v>
      </c>
      <c r="U130" s="290" t="s">
        <v>45</v>
      </c>
      <c r="V130" s="290" t="s">
        <v>45</v>
      </c>
      <c r="W130" s="290" t="s">
        <v>45</v>
      </c>
      <c r="X130" s="290" t="s">
        <v>45</v>
      </c>
      <c r="Y130" s="291">
        <v>179000</v>
      </c>
      <c r="Z130" s="291">
        <v>198000</v>
      </c>
      <c r="AA130" s="291">
        <v>47000</v>
      </c>
      <c r="AB130" s="291">
        <v>198000</v>
      </c>
      <c r="AC130" s="292" t="s">
        <v>116</v>
      </c>
      <c r="AD130" s="290" t="s">
        <v>60</v>
      </c>
      <c r="AE130" s="292" t="s">
        <v>45</v>
      </c>
      <c r="AF130" s="291">
        <v>179000</v>
      </c>
      <c r="AG130" s="291">
        <v>700</v>
      </c>
      <c r="AH130" s="291">
        <v>138600000</v>
      </c>
      <c r="AI130" s="291">
        <v>32900000</v>
      </c>
      <c r="AJ130" s="291">
        <v>700</v>
      </c>
      <c r="AK130" s="291">
        <v>138600000</v>
      </c>
      <c r="AL130" s="291">
        <v>32900000</v>
      </c>
      <c r="AM130" s="291"/>
      <c r="AN130" s="291"/>
      <c r="AO130" s="291">
        <v>0</v>
      </c>
      <c r="AP130" s="291"/>
      <c r="AQ130" s="291"/>
      <c r="AR130" s="291">
        <v>0</v>
      </c>
      <c r="AS130" s="291"/>
      <c r="AT130" s="291"/>
      <c r="AU130" s="291">
        <v>0</v>
      </c>
      <c r="AV130" s="291"/>
      <c r="AW130" s="291"/>
      <c r="AX130" s="291">
        <v>0</v>
      </c>
      <c r="AY130" s="291"/>
      <c r="AZ130" s="291"/>
      <c r="BA130" s="291"/>
      <c r="BB130" s="291"/>
      <c r="BC130" s="291"/>
      <c r="BD130" s="291"/>
      <c r="BE130" s="291"/>
      <c r="BF130" s="291">
        <v>0</v>
      </c>
      <c r="BG130" s="291"/>
      <c r="BH130" s="291"/>
      <c r="BI130" s="291"/>
      <c r="BJ130" s="291">
        <v>0</v>
      </c>
      <c r="BK130" s="291"/>
      <c r="BL130" s="291"/>
      <c r="BM130" s="291"/>
      <c r="BN130" s="291"/>
      <c r="BO130" s="291"/>
      <c r="BP130" s="292" t="s">
        <v>45</v>
      </c>
      <c r="BQ130" s="292" t="s">
        <v>45</v>
      </c>
    </row>
    <row r="131" spans="1:69" x14ac:dyDescent="0.3">
      <c r="A131" s="281">
        <v>128</v>
      </c>
      <c r="B131" s="282" t="s">
        <v>2952</v>
      </c>
      <c r="C131" s="282" t="s">
        <v>3018</v>
      </c>
      <c r="D131" s="282" t="s">
        <v>3003</v>
      </c>
      <c r="E131" s="282" t="s">
        <v>2997</v>
      </c>
      <c r="F131" s="282" t="s">
        <v>2985</v>
      </c>
      <c r="G131" s="282" t="s">
        <v>2986</v>
      </c>
      <c r="H131" s="282" t="s">
        <v>2989</v>
      </c>
      <c r="I131" s="282" t="s">
        <v>2962</v>
      </c>
      <c r="J131" s="282" t="s">
        <v>45</v>
      </c>
      <c r="K131" s="282" t="s">
        <v>45</v>
      </c>
      <c r="L131" s="282" t="s">
        <v>1863</v>
      </c>
      <c r="M131" s="283" t="s">
        <v>272</v>
      </c>
      <c r="N131" s="282" t="s">
        <v>3626</v>
      </c>
      <c r="O131" s="282" t="s">
        <v>50</v>
      </c>
      <c r="P131" s="282" t="s">
        <v>51</v>
      </c>
      <c r="Q131" s="284" t="s">
        <v>45</v>
      </c>
      <c r="R131" s="282" t="s">
        <v>45</v>
      </c>
      <c r="S131" s="285">
        <v>46170</v>
      </c>
      <c r="T131" s="285">
        <v>46197</v>
      </c>
      <c r="U131" s="284" t="s">
        <v>45</v>
      </c>
      <c r="V131" s="284" t="s">
        <v>45</v>
      </c>
      <c r="W131" s="285">
        <v>46248</v>
      </c>
      <c r="X131" s="285">
        <v>46253</v>
      </c>
      <c r="Y131" s="286">
        <v>99000</v>
      </c>
      <c r="Z131" s="286">
        <v>99000</v>
      </c>
      <c r="AA131" s="286">
        <v>26500</v>
      </c>
      <c r="AB131" s="286">
        <v>99000</v>
      </c>
      <c r="AC131" s="287" t="s">
        <v>208</v>
      </c>
      <c r="AD131" s="284" t="s">
        <v>53</v>
      </c>
      <c r="AE131" s="341">
        <v>20</v>
      </c>
      <c r="AF131" s="286">
        <v>79000</v>
      </c>
      <c r="AG131" s="286">
        <v>700</v>
      </c>
      <c r="AH131" s="286">
        <v>69300000</v>
      </c>
      <c r="AI131" s="286">
        <v>18550000</v>
      </c>
      <c r="AJ131" s="286">
        <v>700</v>
      </c>
      <c r="AK131" s="286">
        <v>69300000</v>
      </c>
      <c r="AL131" s="286">
        <v>18550000</v>
      </c>
      <c r="AM131" s="286"/>
      <c r="AN131" s="286"/>
      <c r="AO131" s="286">
        <v>0</v>
      </c>
      <c r="AP131" s="286">
        <v>674</v>
      </c>
      <c r="AQ131" s="286">
        <v>66726000</v>
      </c>
      <c r="AR131" s="286">
        <v>17861000</v>
      </c>
      <c r="AS131" s="286">
        <v>674</v>
      </c>
      <c r="AT131" s="286">
        <v>66726000</v>
      </c>
      <c r="AU131" s="286">
        <v>17861000</v>
      </c>
      <c r="AV131" s="286"/>
      <c r="AW131" s="286"/>
      <c r="AX131" s="286">
        <v>0</v>
      </c>
      <c r="AY131" s="286">
        <v>208</v>
      </c>
      <c r="AZ131" s="286">
        <v>20592000</v>
      </c>
      <c r="BA131" s="286"/>
      <c r="BB131" s="286"/>
      <c r="BC131" s="286"/>
      <c r="BD131" s="286"/>
      <c r="BE131" s="286">
        <v>-3900</v>
      </c>
      <c r="BF131" s="286">
        <v>0</v>
      </c>
      <c r="BG131" s="286">
        <v>7</v>
      </c>
      <c r="BH131" s="286">
        <v>693000</v>
      </c>
      <c r="BI131" s="286">
        <v>525500</v>
      </c>
      <c r="BJ131" s="286">
        <v>185500</v>
      </c>
      <c r="BK131" s="286">
        <v>201</v>
      </c>
      <c r="BL131" s="286">
        <v>466</v>
      </c>
      <c r="BM131" s="286">
        <v>667</v>
      </c>
      <c r="BN131" s="286">
        <v>66033000</v>
      </c>
      <c r="BO131" s="286">
        <v>17675500</v>
      </c>
      <c r="BP131" s="287" t="s">
        <v>3130</v>
      </c>
      <c r="BQ131" s="287" t="s">
        <v>3129</v>
      </c>
    </row>
    <row r="132" spans="1:69" x14ac:dyDescent="0.3">
      <c r="A132" s="281">
        <v>129</v>
      </c>
      <c r="B132" s="288" t="s">
        <v>2952</v>
      </c>
      <c r="C132" s="288" t="s">
        <v>3018</v>
      </c>
      <c r="D132" s="288" t="s">
        <v>3003</v>
      </c>
      <c r="E132" s="288" t="s">
        <v>2997</v>
      </c>
      <c r="F132" s="288" t="s">
        <v>2985</v>
      </c>
      <c r="G132" s="288" t="s">
        <v>2986</v>
      </c>
      <c r="H132" s="288" t="s">
        <v>2989</v>
      </c>
      <c r="I132" s="288" t="s">
        <v>2962</v>
      </c>
      <c r="J132" s="288" t="s">
        <v>45</v>
      </c>
      <c r="K132" s="288" t="s">
        <v>45</v>
      </c>
      <c r="L132" s="288" t="s">
        <v>1863</v>
      </c>
      <c r="M132" s="289" t="s">
        <v>273</v>
      </c>
      <c r="N132" s="288" t="s">
        <v>3627</v>
      </c>
      <c r="O132" s="288" t="s">
        <v>50</v>
      </c>
      <c r="P132" s="288" t="s">
        <v>51</v>
      </c>
      <c r="Q132" s="290" t="s">
        <v>45</v>
      </c>
      <c r="R132" s="288" t="s">
        <v>45</v>
      </c>
      <c r="S132" s="1">
        <v>46171</v>
      </c>
      <c r="T132" s="1">
        <v>46198</v>
      </c>
      <c r="U132" s="290" t="s">
        <v>45</v>
      </c>
      <c r="V132" s="290" t="s">
        <v>45</v>
      </c>
      <c r="W132" s="1">
        <v>46258</v>
      </c>
      <c r="X132" s="1">
        <v>46260</v>
      </c>
      <c r="Y132" s="291">
        <v>94000</v>
      </c>
      <c r="Z132" s="291">
        <v>94000</v>
      </c>
      <c r="AA132" s="291">
        <v>22500</v>
      </c>
      <c r="AB132" s="291">
        <v>94000</v>
      </c>
      <c r="AC132" s="292" t="s">
        <v>1896</v>
      </c>
      <c r="AD132" s="290" t="s">
        <v>53</v>
      </c>
      <c r="AE132" s="342">
        <v>20</v>
      </c>
      <c r="AF132" s="291">
        <v>75000</v>
      </c>
      <c r="AG132" s="291">
        <v>1700</v>
      </c>
      <c r="AH132" s="291">
        <v>159800000</v>
      </c>
      <c r="AI132" s="291">
        <v>38250000</v>
      </c>
      <c r="AJ132" s="291">
        <v>1700</v>
      </c>
      <c r="AK132" s="291">
        <v>159800000</v>
      </c>
      <c r="AL132" s="291">
        <v>38250000</v>
      </c>
      <c r="AM132" s="291"/>
      <c r="AN132" s="291"/>
      <c r="AO132" s="291">
        <v>0</v>
      </c>
      <c r="AP132" s="291">
        <v>1703</v>
      </c>
      <c r="AQ132" s="291">
        <v>160082000</v>
      </c>
      <c r="AR132" s="291">
        <v>38317500</v>
      </c>
      <c r="AS132" s="291">
        <v>1703</v>
      </c>
      <c r="AT132" s="291">
        <v>160082000</v>
      </c>
      <c r="AU132" s="291">
        <v>38317500</v>
      </c>
      <c r="AV132" s="291"/>
      <c r="AW132" s="291"/>
      <c r="AX132" s="291">
        <v>0</v>
      </c>
      <c r="AY132" s="291">
        <v>497</v>
      </c>
      <c r="AZ132" s="291">
        <v>46718000</v>
      </c>
      <c r="BA132" s="291"/>
      <c r="BB132" s="291"/>
      <c r="BC132" s="291">
        <v>38</v>
      </c>
      <c r="BD132" s="291">
        <v>3572000</v>
      </c>
      <c r="BE132" s="291">
        <v>2694900</v>
      </c>
      <c r="BF132" s="291">
        <v>855000</v>
      </c>
      <c r="BG132" s="291">
        <v>66</v>
      </c>
      <c r="BH132" s="291">
        <v>6204000</v>
      </c>
      <c r="BI132" s="291">
        <v>4784000</v>
      </c>
      <c r="BJ132" s="291">
        <v>1485000</v>
      </c>
      <c r="BK132" s="291">
        <v>431</v>
      </c>
      <c r="BL132" s="291">
        <v>1206</v>
      </c>
      <c r="BM132" s="291">
        <v>1637</v>
      </c>
      <c r="BN132" s="291">
        <v>153878000</v>
      </c>
      <c r="BO132" s="291">
        <v>36832500</v>
      </c>
      <c r="BP132" s="292" t="s">
        <v>3574</v>
      </c>
      <c r="BQ132" s="292" t="s">
        <v>3257</v>
      </c>
    </row>
    <row r="133" spans="1:69" x14ac:dyDescent="0.3">
      <c r="A133" s="281">
        <v>130</v>
      </c>
      <c r="B133" s="282" t="s">
        <v>2952</v>
      </c>
      <c r="C133" s="282" t="s">
        <v>3018</v>
      </c>
      <c r="D133" s="282" t="s">
        <v>3003</v>
      </c>
      <c r="E133" s="282" t="s">
        <v>2997</v>
      </c>
      <c r="F133" s="282" t="s">
        <v>2985</v>
      </c>
      <c r="G133" s="282" t="s">
        <v>2986</v>
      </c>
      <c r="H133" s="282" t="s">
        <v>2989</v>
      </c>
      <c r="I133" s="282" t="s">
        <v>2962</v>
      </c>
      <c r="J133" s="282" t="s">
        <v>45</v>
      </c>
      <c r="K133" s="282" t="s">
        <v>45</v>
      </c>
      <c r="L133" s="282" t="s">
        <v>1863</v>
      </c>
      <c r="M133" s="283" t="s">
        <v>274</v>
      </c>
      <c r="N133" s="282" t="s">
        <v>275</v>
      </c>
      <c r="O133" s="282" t="s">
        <v>50</v>
      </c>
      <c r="P133" s="282" t="s">
        <v>51</v>
      </c>
      <c r="Q133" s="284" t="s">
        <v>45</v>
      </c>
      <c r="R133" s="282" t="s">
        <v>45</v>
      </c>
      <c r="S133" s="285">
        <v>46240</v>
      </c>
      <c r="T133" s="284" t="s">
        <v>45</v>
      </c>
      <c r="U133" s="284" t="s">
        <v>45</v>
      </c>
      <c r="V133" s="284" t="s">
        <v>45</v>
      </c>
      <c r="W133" s="284" t="s">
        <v>45</v>
      </c>
      <c r="X133" s="284" t="s">
        <v>45</v>
      </c>
      <c r="Y133" s="286"/>
      <c r="Z133" s="286"/>
      <c r="AA133" s="286"/>
      <c r="AB133" s="286"/>
      <c r="AC133" s="287" t="s">
        <v>45</v>
      </c>
      <c r="AD133" s="284" t="s">
        <v>60</v>
      </c>
      <c r="AE133" s="287" t="s">
        <v>45</v>
      </c>
      <c r="AF133" s="286"/>
      <c r="AG133" s="286">
        <v>3</v>
      </c>
      <c r="AH133" s="286"/>
      <c r="AI133" s="286"/>
      <c r="AJ133" s="286">
        <v>3</v>
      </c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  <c r="BA133" s="286"/>
      <c r="BB133" s="286"/>
      <c r="BC133" s="286"/>
      <c r="BD133" s="286"/>
      <c r="BE133" s="286"/>
      <c r="BF133" s="286"/>
      <c r="BG133" s="286"/>
      <c r="BH133" s="286"/>
      <c r="BI133" s="286"/>
      <c r="BJ133" s="286"/>
      <c r="BK133" s="286"/>
      <c r="BL133" s="286"/>
      <c r="BM133" s="286"/>
      <c r="BN133" s="286"/>
      <c r="BO133" s="286"/>
      <c r="BP133" s="287" t="s">
        <v>45</v>
      </c>
      <c r="BQ133" s="287" t="s">
        <v>45</v>
      </c>
    </row>
    <row r="134" spans="1:69" x14ac:dyDescent="0.3">
      <c r="A134" s="281">
        <v>131</v>
      </c>
      <c r="B134" s="288" t="s">
        <v>2952</v>
      </c>
      <c r="C134" s="288" t="s">
        <v>3018</v>
      </c>
      <c r="D134" s="288" t="s">
        <v>3003</v>
      </c>
      <c r="E134" s="288" t="s">
        <v>3017</v>
      </c>
      <c r="F134" s="288" t="s">
        <v>2955</v>
      </c>
      <c r="G134" s="288" t="s">
        <v>2960</v>
      </c>
      <c r="H134" s="288" t="s">
        <v>2964</v>
      </c>
      <c r="I134" s="288" t="s">
        <v>2962</v>
      </c>
      <c r="J134" s="288" t="s">
        <v>45</v>
      </c>
      <c r="K134" s="288" t="s">
        <v>45</v>
      </c>
      <c r="L134" s="288" t="s">
        <v>1862</v>
      </c>
      <c r="M134" s="289" t="s">
        <v>276</v>
      </c>
      <c r="N134" s="288" t="s">
        <v>3628</v>
      </c>
      <c r="O134" s="288" t="s">
        <v>50</v>
      </c>
      <c r="P134" s="288" t="s">
        <v>74</v>
      </c>
      <c r="Q134" s="290" t="s">
        <v>45</v>
      </c>
      <c r="R134" s="288" t="s">
        <v>45</v>
      </c>
      <c r="S134" s="1">
        <v>46199</v>
      </c>
      <c r="T134" s="1">
        <v>46219</v>
      </c>
      <c r="U134" s="290" t="s">
        <v>45</v>
      </c>
      <c r="V134" s="290" t="s">
        <v>45</v>
      </c>
      <c r="W134" s="1">
        <v>46269</v>
      </c>
      <c r="X134" s="1">
        <v>46275</v>
      </c>
      <c r="Y134" s="291">
        <v>75000</v>
      </c>
      <c r="Z134" s="291">
        <v>75000</v>
      </c>
      <c r="AA134" s="291">
        <v>21900</v>
      </c>
      <c r="AB134" s="291">
        <v>75000</v>
      </c>
      <c r="AC134" s="292" t="s">
        <v>2257</v>
      </c>
      <c r="AD134" s="290" t="s">
        <v>60</v>
      </c>
      <c r="AE134" s="292" t="s">
        <v>45</v>
      </c>
      <c r="AF134" s="291">
        <v>75000</v>
      </c>
      <c r="AG134" s="291">
        <v>1000</v>
      </c>
      <c r="AH134" s="291">
        <v>75000000</v>
      </c>
      <c r="AI134" s="291">
        <v>21900000</v>
      </c>
      <c r="AJ134" s="291">
        <v>1000</v>
      </c>
      <c r="AK134" s="291">
        <v>75000000</v>
      </c>
      <c r="AL134" s="291">
        <v>21900000</v>
      </c>
      <c r="AM134" s="291"/>
      <c r="AN134" s="291"/>
      <c r="AO134" s="291">
        <v>0</v>
      </c>
      <c r="AP134" s="291">
        <v>961</v>
      </c>
      <c r="AQ134" s="291">
        <v>72075000</v>
      </c>
      <c r="AR134" s="291">
        <v>21045900</v>
      </c>
      <c r="AS134" s="291">
        <v>961</v>
      </c>
      <c r="AT134" s="291">
        <v>72075000</v>
      </c>
      <c r="AU134" s="291">
        <v>21045900</v>
      </c>
      <c r="AV134" s="291"/>
      <c r="AW134" s="291"/>
      <c r="AX134" s="291">
        <v>0</v>
      </c>
      <c r="AY134" s="291">
        <v>88</v>
      </c>
      <c r="AZ134" s="291">
        <v>6600000</v>
      </c>
      <c r="BA134" s="291"/>
      <c r="BB134" s="291"/>
      <c r="BC134" s="291"/>
      <c r="BD134" s="291"/>
      <c r="BE134" s="291"/>
      <c r="BF134" s="291">
        <v>0</v>
      </c>
      <c r="BG134" s="291"/>
      <c r="BH134" s="291"/>
      <c r="BI134" s="291"/>
      <c r="BJ134" s="291">
        <v>0</v>
      </c>
      <c r="BK134" s="291">
        <v>88</v>
      </c>
      <c r="BL134" s="291">
        <v>873</v>
      </c>
      <c r="BM134" s="291">
        <v>961</v>
      </c>
      <c r="BN134" s="291">
        <v>72075000</v>
      </c>
      <c r="BO134" s="291">
        <v>21045900</v>
      </c>
      <c r="BP134" s="292" t="s">
        <v>45</v>
      </c>
      <c r="BQ134" s="292" t="s">
        <v>45</v>
      </c>
    </row>
    <row r="135" spans="1:69" x14ac:dyDescent="0.3">
      <c r="A135" s="281">
        <v>132</v>
      </c>
      <c r="B135" s="282" t="s">
        <v>2952</v>
      </c>
      <c r="C135" s="282" t="s">
        <v>3018</v>
      </c>
      <c r="D135" s="282" t="s">
        <v>3003</v>
      </c>
      <c r="E135" s="282" t="s">
        <v>3017</v>
      </c>
      <c r="F135" s="282" t="s">
        <v>2955</v>
      </c>
      <c r="G135" s="282" t="s">
        <v>2960</v>
      </c>
      <c r="H135" s="282" t="s">
        <v>2964</v>
      </c>
      <c r="I135" s="282" t="s">
        <v>2962</v>
      </c>
      <c r="J135" s="282" t="s">
        <v>45</v>
      </c>
      <c r="K135" s="282" t="s">
        <v>45</v>
      </c>
      <c r="L135" s="282" t="s">
        <v>1862</v>
      </c>
      <c r="M135" s="283" t="s">
        <v>277</v>
      </c>
      <c r="N135" s="282" t="s">
        <v>4221</v>
      </c>
      <c r="O135" s="282" t="s">
        <v>50</v>
      </c>
      <c r="P135" s="282" t="s">
        <v>59</v>
      </c>
      <c r="Q135" s="284" t="s">
        <v>45</v>
      </c>
      <c r="R135" s="282" t="s">
        <v>45</v>
      </c>
      <c r="S135" s="285">
        <v>46224</v>
      </c>
      <c r="T135" s="285">
        <v>46258</v>
      </c>
      <c r="U135" s="284" t="s">
        <v>45</v>
      </c>
      <c r="V135" s="284" t="s">
        <v>45</v>
      </c>
      <c r="W135" s="284" t="s">
        <v>45</v>
      </c>
      <c r="X135" s="284" t="s">
        <v>45</v>
      </c>
      <c r="Y135" s="286">
        <v>71000</v>
      </c>
      <c r="Z135" s="286">
        <v>79000</v>
      </c>
      <c r="AA135" s="286">
        <v>16000</v>
      </c>
      <c r="AB135" s="286">
        <v>79000</v>
      </c>
      <c r="AC135" s="287" t="s">
        <v>1281</v>
      </c>
      <c r="AD135" s="284" t="s">
        <v>60</v>
      </c>
      <c r="AE135" s="287" t="s">
        <v>45</v>
      </c>
      <c r="AF135" s="286">
        <v>71000</v>
      </c>
      <c r="AG135" s="286">
        <v>1400</v>
      </c>
      <c r="AH135" s="286">
        <v>110600000</v>
      </c>
      <c r="AI135" s="286">
        <v>22400000</v>
      </c>
      <c r="AJ135" s="286">
        <v>1400</v>
      </c>
      <c r="AK135" s="286">
        <v>110600000</v>
      </c>
      <c r="AL135" s="286">
        <v>22400000</v>
      </c>
      <c r="AM135" s="286"/>
      <c r="AN135" s="286"/>
      <c r="AO135" s="286">
        <v>0</v>
      </c>
      <c r="AP135" s="286"/>
      <c r="AQ135" s="286"/>
      <c r="AR135" s="286">
        <v>0</v>
      </c>
      <c r="AS135" s="286"/>
      <c r="AT135" s="286"/>
      <c r="AU135" s="286">
        <v>0</v>
      </c>
      <c r="AV135" s="286"/>
      <c r="AW135" s="286"/>
      <c r="AX135" s="286">
        <v>0</v>
      </c>
      <c r="AY135" s="286"/>
      <c r="AZ135" s="286"/>
      <c r="BA135" s="286"/>
      <c r="BB135" s="286"/>
      <c r="BC135" s="286"/>
      <c r="BD135" s="286"/>
      <c r="BE135" s="286"/>
      <c r="BF135" s="286">
        <v>0</v>
      </c>
      <c r="BG135" s="286"/>
      <c r="BH135" s="286"/>
      <c r="BI135" s="286"/>
      <c r="BJ135" s="286">
        <v>0</v>
      </c>
      <c r="BK135" s="286"/>
      <c r="BL135" s="286"/>
      <c r="BM135" s="286"/>
      <c r="BN135" s="286"/>
      <c r="BO135" s="286"/>
      <c r="BP135" s="287" t="s">
        <v>45</v>
      </c>
      <c r="BQ135" s="287" t="s">
        <v>45</v>
      </c>
    </row>
    <row r="136" spans="1:69" x14ac:dyDescent="0.3">
      <c r="A136" s="281">
        <v>133</v>
      </c>
      <c r="B136" s="288" t="s">
        <v>2952</v>
      </c>
      <c r="C136" s="288" t="s">
        <v>3018</v>
      </c>
      <c r="D136" s="288" t="s">
        <v>3003</v>
      </c>
      <c r="E136" s="288" t="s">
        <v>3017</v>
      </c>
      <c r="F136" s="288" t="s">
        <v>2955</v>
      </c>
      <c r="G136" s="288" t="s">
        <v>2960</v>
      </c>
      <c r="H136" s="288" t="s">
        <v>2964</v>
      </c>
      <c r="I136" s="288" t="s">
        <v>2962</v>
      </c>
      <c r="J136" s="288" t="s">
        <v>45</v>
      </c>
      <c r="K136" s="288" t="s">
        <v>45</v>
      </c>
      <c r="L136" s="288" t="s">
        <v>1863</v>
      </c>
      <c r="M136" s="289" t="s">
        <v>278</v>
      </c>
      <c r="N136" s="288" t="s">
        <v>4222</v>
      </c>
      <c r="O136" s="288" t="s">
        <v>50</v>
      </c>
      <c r="P136" s="288" t="s">
        <v>59</v>
      </c>
      <c r="Q136" s="290" t="s">
        <v>45</v>
      </c>
      <c r="R136" s="288" t="s">
        <v>45</v>
      </c>
      <c r="S136" s="1">
        <v>46224</v>
      </c>
      <c r="T136" s="1">
        <v>46258</v>
      </c>
      <c r="U136" s="290" t="s">
        <v>45</v>
      </c>
      <c r="V136" s="290" t="s">
        <v>45</v>
      </c>
      <c r="W136" s="290" t="s">
        <v>45</v>
      </c>
      <c r="X136" s="290" t="s">
        <v>45</v>
      </c>
      <c r="Y136" s="291">
        <v>71000</v>
      </c>
      <c r="Z136" s="291">
        <v>79000</v>
      </c>
      <c r="AA136" s="291">
        <v>16000</v>
      </c>
      <c r="AB136" s="291">
        <v>79000</v>
      </c>
      <c r="AC136" s="292" t="s">
        <v>1281</v>
      </c>
      <c r="AD136" s="290" t="s">
        <v>60</v>
      </c>
      <c r="AE136" s="292" t="s">
        <v>45</v>
      </c>
      <c r="AF136" s="291">
        <v>71000</v>
      </c>
      <c r="AG136" s="291">
        <v>1500</v>
      </c>
      <c r="AH136" s="291">
        <v>118500000</v>
      </c>
      <c r="AI136" s="291">
        <v>24000000</v>
      </c>
      <c r="AJ136" s="291">
        <v>1500</v>
      </c>
      <c r="AK136" s="291">
        <v>118500000</v>
      </c>
      <c r="AL136" s="291">
        <v>24000000</v>
      </c>
      <c r="AM136" s="291"/>
      <c r="AN136" s="291"/>
      <c r="AO136" s="291">
        <v>0</v>
      </c>
      <c r="AP136" s="291"/>
      <c r="AQ136" s="291"/>
      <c r="AR136" s="291">
        <v>0</v>
      </c>
      <c r="AS136" s="291"/>
      <c r="AT136" s="291"/>
      <c r="AU136" s="291">
        <v>0</v>
      </c>
      <c r="AV136" s="291"/>
      <c r="AW136" s="291"/>
      <c r="AX136" s="291">
        <v>0</v>
      </c>
      <c r="AY136" s="291"/>
      <c r="AZ136" s="291"/>
      <c r="BA136" s="291"/>
      <c r="BB136" s="291"/>
      <c r="BC136" s="291"/>
      <c r="BD136" s="291"/>
      <c r="BE136" s="291"/>
      <c r="BF136" s="291">
        <v>0</v>
      </c>
      <c r="BG136" s="291"/>
      <c r="BH136" s="291"/>
      <c r="BI136" s="291"/>
      <c r="BJ136" s="291">
        <v>0</v>
      </c>
      <c r="BK136" s="291"/>
      <c r="BL136" s="291"/>
      <c r="BM136" s="291"/>
      <c r="BN136" s="291"/>
      <c r="BO136" s="291"/>
      <c r="BP136" s="292" t="s">
        <v>45</v>
      </c>
      <c r="BQ136" s="292" t="s">
        <v>45</v>
      </c>
    </row>
    <row r="137" spans="1:69" x14ac:dyDescent="0.3">
      <c r="A137" s="281">
        <v>134</v>
      </c>
      <c r="B137" s="282" t="s">
        <v>2952</v>
      </c>
      <c r="C137" s="282" t="s">
        <v>3018</v>
      </c>
      <c r="D137" s="282" t="s">
        <v>3003</v>
      </c>
      <c r="E137" s="282" t="s">
        <v>3017</v>
      </c>
      <c r="F137" s="282" t="s">
        <v>2955</v>
      </c>
      <c r="G137" s="282" t="s">
        <v>2960</v>
      </c>
      <c r="H137" s="282" t="s">
        <v>2965</v>
      </c>
      <c r="I137" s="282" t="s">
        <v>2962</v>
      </c>
      <c r="J137" s="282" t="s">
        <v>45</v>
      </c>
      <c r="K137" s="282" t="s">
        <v>45</v>
      </c>
      <c r="L137" s="282" t="s">
        <v>1863</v>
      </c>
      <c r="M137" s="283" t="s">
        <v>279</v>
      </c>
      <c r="N137" s="282" t="s">
        <v>3629</v>
      </c>
      <c r="O137" s="282" t="s">
        <v>50</v>
      </c>
      <c r="P137" s="282" t="s">
        <v>74</v>
      </c>
      <c r="Q137" s="284" t="s">
        <v>45</v>
      </c>
      <c r="R137" s="282" t="s">
        <v>45</v>
      </c>
      <c r="S137" s="285">
        <v>46199</v>
      </c>
      <c r="T137" s="285">
        <v>46225</v>
      </c>
      <c r="U137" s="284" t="s">
        <v>45</v>
      </c>
      <c r="V137" s="284" t="s">
        <v>45</v>
      </c>
      <c r="W137" s="285">
        <v>46269</v>
      </c>
      <c r="X137" s="285">
        <v>46275</v>
      </c>
      <c r="Y137" s="286">
        <v>49000</v>
      </c>
      <c r="Z137" s="286">
        <v>49000</v>
      </c>
      <c r="AA137" s="286">
        <v>13300</v>
      </c>
      <c r="AB137" s="286">
        <v>49000</v>
      </c>
      <c r="AC137" s="287" t="s">
        <v>874</v>
      </c>
      <c r="AD137" s="284" t="s">
        <v>60</v>
      </c>
      <c r="AE137" s="287" t="s">
        <v>45</v>
      </c>
      <c r="AF137" s="286">
        <v>49000</v>
      </c>
      <c r="AG137" s="286">
        <v>1000</v>
      </c>
      <c r="AH137" s="286">
        <v>49000000</v>
      </c>
      <c r="AI137" s="286">
        <v>13300000</v>
      </c>
      <c r="AJ137" s="286">
        <v>1000</v>
      </c>
      <c r="AK137" s="286">
        <v>49000000</v>
      </c>
      <c r="AL137" s="286">
        <v>13300000</v>
      </c>
      <c r="AM137" s="286"/>
      <c r="AN137" s="286"/>
      <c r="AO137" s="286">
        <v>0</v>
      </c>
      <c r="AP137" s="286">
        <v>1074</v>
      </c>
      <c r="AQ137" s="286">
        <v>52626000</v>
      </c>
      <c r="AR137" s="286">
        <v>14284200</v>
      </c>
      <c r="AS137" s="286">
        <v>1074</v>
      </c>
      <c r="AT137" s="286">
        <v>52626000</v>
      </c>
      <c r="AU137" s="286">
        <v>14284200</v>
      </c>
      <c r="AV137" s="286"/>
      <c r="AW137" s="286"/>
      <c r="AX137" s="286">
        <v>0</v>
      </c>
      <c r="AY137" s="286">
        <v>227</v>
      </c>
      <c r="AZ137" s="286">
        <v>11123000</v>
      </c>
      <c r="BA137" s="286"/>
      <c r="BB137" s="286"/>
      <c r="BC137" s="286"/>
      <c r="BD137" s="286"/>
      <c r="BE137" s="286"/>
      <c r="BF137" s="286">
        <v>0</v>
      </c>
      <c r="BG137" s="286"/>
      <c r="BH137" s="286"/>
      <c r="BI137" s="286"/>
      <c r="BJ137" s="286">
        <v>0</v>
      </c>
      <c r="BK137" s="286">
        <v>227</v>
      </c>
      <c r="BL137" s="286">
        <v>847</v>
      </c>
      <c r="BM137" s="286">
        <v>1074</v>
      </c>
      <c r="BN137" s="286">
        <v>52626000</v>
      </c>
      <c r="BO137" s="286">
        <v>14284200</v>
      </c>
      <c r="BP137" s="287" t="s">
        <v>45</v>
      </c>
      <c r="BQ137" s="287" t="s">
        <v>45</v>
      </c>
    </row>
    <row r="138" spans="1:69" x14ac:dyDescent="0.3">
      <c r="A138" s="281">
        <v>135</v>
      </c>
      <c r="B138" s="288" t="s">
        <v>2952</v>
      </c>
      <c r="C138" s="288" t="s">
        <v>3018</v>
      </c>
      <c r="D138" s="288" t="s">
        <v>3003</v>
      </c>
      <c r="E138" s="288" t="s">
        <v>3017</v>
      </c>
      <c r="F138" s="288" t="s">
        <v>2955</v>
      </c>
      <c r="G138" s="288" t="s">
        <v>2960</v>
      </c>
      <c r="H138" s="288" t="s">
        <v>2965</v>
      </c>
      <c r="I138" s="288" t="s">
        <v>2962</v>
      </c>
      <c r="J138" s="288" t="s">
        <v>45</v>
      </c>
      <c r="K138" s="288" t="s">
        <v>45</v>
      </c>
      <c r="L138" s="288" t="s">
        <v>1863</v>
      </c>
      <c r="M138" s="289" t="s">
        <v>280</v>
      </c>
      <c r="N138" s="288" t="s">
        <v>3630</v>
      </c>
      <c r="O138" s="288" t="s">
        <v>50</v>
      </c>
      <c r="P138" s="288" t="s">
        <v>51</v>
      </c>
      <c r="Q138" s="290" t="s">
        <v>45</v>
      </c>
      <c r="R138" s="288" t="s">
        <v>45</v>
      </c>
      <c r="S138" s="1">
        <v>46245</v>
      </c>
      <c r="T138" s="1">
        <v>46234</v>
      </c>
      <c r="U138" s="290" t="s">
        <v>45</v>
      </c>
      <c r="V138" s="290" t="s">
        <v>45</v>
      </c>
      <c r="W138" s="290" t="s">
        <v>45</v>
      </c>
      <c r="X138" s="290" t="s">
        <v>45</v>
      </c>
      <c r="Y138" s="291">
        <v>79000</v>
      </c>
      <c r="Z138" s="291">
        <v>79000</v>
      </c>
      <c r="AA138" s="291">
        <v>19700</v>
      </c>
      <c r="AB138" s="291">
        <v>79000</v>
      </c>
      <c r="AC138" s="292" t="s">
        <v>1686</v>
      </c>
      <c r="AD138" s="290" t="s">
        <v>60</v>
      </c>
      <c r="AE138" s="292" t="s">
        <v>45</v>
      </c>
      <c r="AF138" s="291">
        <v>79000</v>
      </c>
      <c r="AG138" s="291">
        <v>1000</v>
      </c>
      <c r="AH138" s="291">
        <v>79000000</v>
      </c>
      <c r="AI138" s="291">
        <v>19700000</v>
      </c>
      <c r="AJ138" s="291">
        <v>1000</v>
      </c>
      <c r="AK138" s="291">
        <v>79000000</v>
      </c>
      <c r="AL138" s="291">
        <v>19700000</v>
      </c>
      <c r="AM138" s="291"/>
      <c r="AN138" s="291"/>
      <c r="AO138" s="291">
        <v>0</v>
      </c>
      <c r="AP138" s="291"/>
      <c r="AQ138" s="291"/>
      <c r="AR138" s="291">
        <v>0</v>
      </c>
      <c r="AS138" s="291"/>
      <c r="AT138" s="291"/>
      <c r="AU138" s="291">
        <v>0</v>
      </c>
      <c r="AV138" s="291"/>
      <c r="AW138" s="291"/>
      <c r="AX138" s="291">
        <v>0</v>
      </c>
      <c r="AY138" s="291"/>
      <c r="AZ138" s="291"/>
      <c r="BA138" s="291"/>
      <c r="BB138" s="291"/>
      <c r="BC138" s="291"/>
      <c r="BD138" s="291"/>
      <c r="BE138" s="291"/>
      <c r="BF138" s="291">
        <v>0</v>
      </c>
      <c r="BG138" s="291"/>
      <c r="BH138" s="291"/>
      <c r="BI138" s="291"/>
      <c r="BJ138" s="291">
        <v>0</v>
      </c>
      <c r="BK138" s="291"/>
      <c r="BL138" s="291"/>
      <c r="BM138" s="291"/>
      <c r="BN138" s="291"/>
      <c r="BO138" s="291"/>
      <c r="BP138" s="292" t="s">
        <v>45</v>
      </c>
      <c r="BQ138" s="292" t="s">
        <v>45</v>
      </c>
    </row>
    <row r="139" spans="1:69" x14ac:dyDescent="0.3">
      <c r="A139" s="281">
        <v>136</v>
      </c>
      <c r="B139" s="282" t="s">
        <v>2952</v>
      </c>
      <c r="C139" s="282" t="s">
        <v>3018</v>
      </c>
      <c r="D139" s="282" t="s">
        <v>3003</v>
      </c>
      <c r="E139" s="282" t="s">
        <v>3017</v>
      </c>
      <c r="F139" s="282" t="s">
        <v>2955</v>
      </c>
      <c r="G139" s="282" t="s">
        <v>2966</v>
      </c>
      <c r="H139" s="282" t="s">
        <v>2967</v>
      </c>
      <c r="I139" s="282" t="s">
        <v>2962</v>
      </c>
      <c r="J139" s="282" t="s">
        <v>45</v>
      </c>
      <c r="K139" s="282" t="s">
        <v>45</v>
      </c>
      <c r="L139" s="282" t="s">
        <v>1863</v>
      </c>
      <c r="M139" s="283" t="s">
        <v>281</v>
      </c>
      <c r="N139" s="282" t="s">
        <v>282</v>
      </c>
      <c r="O139" s="282" t="s">
        <v>50</v>
      </c>
      <c r="P139" s="282" t="s">
        <v>51</v>
      </c>
      <c r="Q139" s="284" t="s">
        <v>45</v>
      </c>
      <c r="R139" s="282" t="s">
        <v>45</v>
      </c>
      <c r="S139" s="285">
        <v>46245</v>
      </c>
      <c r="T139" s="285">
        <v>46234</v>
      </c>
      <c r="U139" s="284" t="s">
        <v>45</v>
      </c>
      <c r="V139" s="284" t="s">
        <v>45</v>
      </c>
      <c r="W139" s="284" t="s">
        <v>45</v>
      </c>
      <c r="X139" s="284" t="s">
        <v>45</v>
      </c>
      <c r="Y139" s="286">
        <v>76000</v>
      </c>
      <c r="Z139" s="286">
        <v>76000</v>
      </c>
      <c r="AA139" s="286">
        <v>20300</v>
      </c>
      <c r="AB139" s="286">
        <v>76000</v>
      </c>
      <c r="AC139" s="287" t="s">
        <v>208</v>
      </c>
      <c r="AD139" s="284" t="s">
        <v>60</v>
      </c>
      <c r="AE139" s="287" t="s">
        <v>45</v>
      </c>
      <c r="AF139" s="286">
        <v>76000</v>
      </c>
      <c r="AG139" s="286">
        <v>1000</v>
      </c>
      <c r="AH139" s="286">
        <v>76000000</v>
      </c>
      <c r="AI139" s="286">
        <v>20300000</v>
      </c>
      <c r="AJ139" s="286">
        <v>1000</v>
      </c>
      <c r="AK139" s="286">
        <v>76000000</v>
      </c>
      <c r="AL139" s="286">
        <v>20300000</v>
      </c>
      <c r="AM139" s="286"/>
      <c r="AN139" s="286"/>
      <c r="AO139" s="286">
        <v>0</v>
      </c>
      <c r="AP139" s="286"/>
      <c r="AQ139" s="286"/>
      <c r="AR139" s="286">
        <v>0</v>
      </c>
      <c r="AS139" s="286"/>
      <c r="AT139" s="286"/>
      <c r="AU139" s="286">
        <v>0</v>
      </c>
      <c r="AV139" s="286"/>
      <c r="AW139" s="286"/>
      <c r="AX139" s="286">
        <v>0</v>
      </c>
      <c r="AY139" s="286"/>
      <c r="AZ139" s="286"/>
      <c r="BA139" s="286"/>
      <c r="BB139" s="286"/>
      <c r="BC139" s="286"/>
      <c r="BD139" s="286"/>
      <c r="BE139" s="286"/>
      <c r="BF139" s="286">
        <v>0</v>
      </c>
      <c r="BG139" s="286"/>
      <c r="BH139" s="286"/>
      <c r="BI139" s="286"/>
      <c r="BJ139" s="286">
        <v>0</v>
      </c>
      <c r="BK139" s="286"/>
      <c r="BL139" s="286"/>
      <c r="BM139" s="286"/>
      <c r="BN139" s="286"/>
      <c r="BO139" s="286"/>
      <c r="BP139" s="287" t="s">
        <v>45</v>
      </c>
      <c r="BQ139" s="287" t="s">
        <v>45</v>
      </c>
    </row>
    <row r="140" spans="1:69" x14ac:dyDescent="0.3">
      <c r="A140" s="281">
        <v>137</v>
      </c>
      <c r="B140" s="288" t="s">
        <v>2952</v>
      </c>
      <c r="C140" s="288" t="s">
        <v>3018</v>
      </c>
      <c r="D140" s="288" t="s">
        <v>3003</v>
      </c>
      <c r="E140" s="288" t="s">
        <v>3017</v>
      </c>
      <c r="F140" s="288" t="s">
        <v>2955</v>
      </c>
      <c r="G140" s="288" t="s">
        <v>2966</v>
      </c>
      <c r="H140" s="288" t="s">
        <v>2967</v>
      </c>
      <c r="I140" s="288" t="s">
        <v>2962</v>
      </c>
      <c r="J140" s="288" t="s">
        <v>45</v>
      </c>
      <c r="K140" s="288" t="s">
        <v>45</v>
      </c>
      <c r="L140" s="288" t="s">
        <v>1863</v>
      </c>
      <c r="M140" s="289" t="s">
        <v>287</v>
      </c>
      <c r="N140" s="288" t="s">
        <v>3631</v>
      </c>
      <c r="O140" s="288" t="s">
        <v>50</v>
      </c>
      <c r="P140" s="288" t="s">
        <v>51</v>
      </c>
      <c r="Q140" s="290" t="s">
        <v>45</v>
      </c>
      <c r="R140" s="288" t="s">
        <v>45</v>
      </c>
      <c r="S140" s="1">
        <v>46245</v>
      </c>
      <c r="T140" s="1">
        <v>46237</v>
      </c>
      <c r="U140" s="290" t="s">
        <v>45</v>
      </c>
      <c r="V140" s="290" t="s">
        <v>45</v>
      </c>
      <c r="W140" s="290" t="s">
        <v>45</v>
      </c>
      <c r="X140" s="290" t="s">
        <v>45</v>
      </c>
      <c r="Y140" s="291">
        <v>79000</v>
      </c>
      <c r="Z140" s="291">
        <v>79000</v>
      </c>
      <c r="AA140" s="291">
        <v>22700</v>
      </c>
      <c r="AB140" s="291">
        <v>79000</v>
      </c>
      <c r="AC140" s="292" t="s">
        <v>1613</v>
      </c>
      <c r="AD140" s="290" t="s">
        <v>60</v>
      </c>
      <c r="AE140" s="292" t="s">
        <v>45</v>
      </c>
      <c r="AF140" s="291">
        <v>79000</v>
      </c>
      <c r="AG140" s="291">
        <v>800</v>
      </c>
      <c r="AH140" s="291">
        <v>63200000</v>
      </c>
      <c r="AI140" s="291">
        <v>18160000</v>
      </c>
      <c r="AJ140" s="291">
        <v>800</v>
      </c>
      <c r="AK140" s="291">
        <v>63200000</v>
      </c>
      <c r="AL140" s="291">
        <v>18160000</v>
      </c>
      <c r="AM140" s="291"/>
      <c r="AN140" s="291"/>
      <c r="AO140" s="291">
        <v>0</v>
      </c>
      <c r="AP140" s="291"/>
      <c r="AQ140" s="291"/>
      <c r="AR140" s="291">
        <v>0</v>
      </c>
      <c r="AS140" s="291"/>
      <c r="AT140" s="291"/>
      <c r="AU140" s="291">
        <v>0</v>
      </c>
      <c r="AV140" s="291"/>
      <c r="AW140" s="291"/>
      <c r="AX140" s="291">
        <v>0</v>
      </c>
      <c r="AY140" s="291"/>
      <c r="AZ140" s="291"/>
      <c r="BA140" s="291"/>
      <c r="BB140" s="291"/>
      <c r="BC140" s="291"/>
      <c r="BD140" s="291"/>
      <c r="BE140" s="291"/>
      <c r="BF140" s="291">
        <v>0</v>
      </c>
      <c r="BG140" s="291"/>
      <c r="BH140" s="291"/>
      <c r="BI140" s="291"/>
      <c r="BJ140" s="291">
        <v>0</v>
      </c>
      <c r="BK140" s="291"/>
      <c r="BL140" s="291"/>
      <c r="BM140" s="291"/>
      <c r="BN140" s="291"/>
      <c r="BO140" s="291"/>
      <c r="BP140" s="292" t="s">
        <v>45</v>
      </c>
      <c r="BQ140" s="292" t="s">
        <v>45</v>
      </c>
    </row>
    <row r="141" spans="1:69" x14ac:dyDescent="0.3">
      <c r="A141" s="281">
        <v>138</v>
      </c>
      <c r="B141" s="282" t="s">
        <v>2952</v>
      </c>
      <c r="C141" s="282" t="s">
        <v>3018</v>
      </c>
      <c r="D141" s="282" t="s">
        <v>3003</v>
      </c>
      <c r="E141" s="282" t="s">
        <v>3017</v>
      </c>
      <c r="F141" s="282" t="s">
        <v>2970</v>
      </c>
      <c r="G141" s="282" t="s">
        <v>2971</v>
      </c>
      <c r="H141" s="282" t="s">
        <v>2972</v>
      </c>
      <c r="I141" s="282" t="s">
        <v>2962</v>
      </c>
      <c r="J141" s="282" t="s">
        <v>45</v>
      </c>
      <c r="K141" s="282" t="s">
        <v>45</v>
      </c>
      <c r="L141" s="282" t="s">
        <v>1863</v>
      </c>
      <c r="M141" s="283" t="s">
        <v>288</v>
      </c>
      <c r="N141" s="282" t="s">
        <v>3632</v>
      </c>
      <c r="O141" s="282" t="s">
        <v>50</v>
      </c>
      <c r="P141" s="282" t="s">
        <v>139</v>
      </c>
      <c r="Q141" s="284" t="s">
        <v>45</v>
      </c>
      <c r="R141" s="282" t="s">
        <v>45</v>
      </c>
      <c r="S141" s="285">
        <v>46245</v>
      </c>
      <c r="T141" s="285">
        <v>46244</v>
      </c>
      <c r="U141" s="284" t="s">
        <v>45</v>
      </c>
      <c r="V141" s="284" t="s">
        <v>45</v>
      </c>
      <c r="W141" s="284" t="s">
        <v>45</v>
      </c>
      <c r="X141" s="284" t="s">
        <v>45</v>
      </c>
      <c r="Y141" s="286">
        <v>119000</v>
      </c>
      <c r="Z141" s="286">
        <v>119000</v>
      </c>
      <c r="AA141" s="286">
        <v>29800</v>
      </c>
      <c r="AB141" s="286">
        <v>119000</v>
      </c>
      <c r="AC141" s="287" t="s">
        <v>3167</v>
      </c>
      <c r="AD141" s="284" t="s">
        <v>60</v>
      </c>
      <c r="AE141" s="287" t="s">
        <v>45</v>
      </c>
      <c r="AF141" s="286">
        <v>119000</v>
      </c>
      <c r="AG141" s="286">
        <v>700</v>
      </c>
      <c r="AH141" s="286">
        <v>83300000</v>
      </c>
      <c r="AI141" s="286">
        <v>20860000</v>
      </c>
      <c r="AJ141" s="286">
        <v>700</v>
      </c>
      <c r="AK141" s="286">
        <v>83300000</v>
      </c>
      <c r="AL141" s="286">
        <v>20860000</v>
      </c>
      <c r="AM141" s="286"/>
      <c r="AN141" s="286"/>
      <c r="AO141" s="286">
        <v>0</v>
      </c>
      <c r="AP141" s="286"/>
      <c r="AQ141" s="286"/>
      <c r="AR141" s="286">
        <v>0</v>
      </c>
      <c r="AS141" s="286"/>
      <c r="AT141" s="286"/>
      <c r="AU141" s="286">
        <v>0</v>
      </c>
      <c r="AV141" s="286"/>
      <c r="AW141" s="286"/>
      <c r="AX141" s="286">
        <v>0</v>
      </c>
      <c r="AY141" s="286"/>
      <c r="AZ141" s="286"/>
      <c r="BA141" s="286"/>
      <c r="BB141" s="286"/>
      <c r="BC141" s="286"/>
      <c r="BD141" s="286"/>
      <c r="BE141" s="286"/>
      <c r="BF141" s="286">
        <v>0</v>
      </c>
      <c r="BG141" s="286"/>
      <c r="BH141" s="286"/>
      <c r="BI141" s="286"/>
      <c r="BJ141" s="286">
        <v>0</v>
      </c>
      <c r="BK141" s="286"/>
      <c r="BL141" s="286"/>
      <c r="BM141" s="286"/>
      <c r="BN141" s="286"/>
      <c r="BO141" s="286"/>
      <c r="BP141" s="287" t="s">
        <v>45</v>
      </c>
      <c r="BQ141" s="287" t="s">
        <v>45</v>
      </c>
    </row>
    <row r="142" spans="1:69" x14ac:dyDescent="0.3">
      <c r="A142" s="281">
        <v>139</v>
      </c>
      <c r="B142" s="288" t="s">
        <v>2952</v>
      </c>
      <c r="C142" s="288" t="s">
        <v>3018</v>
      </c>
      <c r="D142" s="288" t="s">
        <v>3003</v>
      </c>
      <c r="E142" s="288" t="s">
        <v>3017</v>
      </c>
      <c r="F142" s="288" t="s">
        <v>2970</v>
      </c>
      <c r="G142" s="288" t="s">
        <v>2971</v>
      </c>
      <c r="H142" s="288" t="s">
        <v>2972</v>
      </c>
      <c r="I142" s="288" t="s">
        <v>2962</v>
      </c>
      <c r="J142" s="288" t="s">
        <v>45</v>
      </c>
      <c r="K142" s="288" t="s">
        <v>45</v>
      </c>
      <c r="L142" s="288" t="s">
        <v>1862</v>
      </c>
      <c r="M142" s="289" t="s">
        <v>289</v>
      </c>
      <c r="N142" s="288" t="s">
        <v>4223</v>
      </c>
      <c r="O142" s="288" t="s">
        <v>50</v>
      </c>
      <c r="P142" s="288" t="s">
        <v>139</v>
      </c>
      <c r="Q142" s="290" t="s">
        <v>45</v>
      </c>
      <c r="R142" s="288" t="s">
        <v>45</v>
      </c>
      <c r="S142" s="1">
        <v>46224</v>
      </c>
      <c r="T142" s="1">
        <v>46237</v>
      </c>
      <c r="U142" s="290" t="s">
        <v>45</v>
      </c>
      <c r="V142" s="290" t="s">
        <v>45</v>
      </c>
      <c r="W142" s="290" t="s">
        <v>45</v>
      </c>
      <c r="X142" s="290" t="s">
        <v>45</v>
      </c>
      <c r="Y142" s="291">
        <v>74000</v>
      </c>
      <c r="Z142" s="291">
        <v>82000</v>
      </c>
      <c r="AA142" s="291">
        <v>21500</v>
      </c>
      <c r="AB142" s="291">
        <v>82000</v>
      </c>
      <c r="AC142" s="292" t="s">
        <v>2240</v>
      </c>
      <c r="AD142" s="290" t="s">
        <v>60</v>
      </c>
      <c r="AE142" s="292" t="s">
        <v>45</v>
      </c>
      <c r="AF142" s="291">
        <v>74000</v>
      </c>
      <c r="AG142" s="291">
        <v>1000</v>
      </c>
      <c r="AH142" s="291">
        <v>82000000</v>
      </c>
      <c r="AI142" s="291">
        <v>21500000</v>
      </c>
      <c r="AJ142" s="291">
        <v>1000</v>
      </c>
      <c r="AK142" s="291">
        <v>82000000</v>
      </c>
      <c r="AL142" s="291">
        <v>21500000</v>
      </c>
      <c r="AM142" s="291"/>
      <c r="AN142" s="291"/>
      <c r="AO142" s="291">
        <v>0</v>
      </c>
      <c r="AP142" s="291"/>
      <c r="AQ142" s="291"/>
      <c r="AR142" s="291">
        <v>0</v>
      </c>
      <c r="AS142" s="291"/>
      <c r="AT142" s="291"/>
      <c r="AU142" s="291">
        <v>0</v>
      </c>
      <c r="AV142" s="291"/>
      <c r="AW142" s="291"/>
      <c r="AX142" s="291">
        <v>0</v>
      </c>
      <c r="AY142" s="291"/>
      <c r="AZ142" s="291"/>
      <c r="BA142" s="291"/>
      <c r="BB142" s="291"/>
      <c r="BC142" s="291"/>
      <c r="BD142" s="291"/>
      <c r="BE142" s="291"/>
      <c r="BF142" s="291">
        <v>0</v>
      </c>
      <c r="BG142" s="291"/>
      <c r="BH142" s="291"/>
      <c r="BI142" s="291"/>
      <c r="BJ142" s="291">
        <v>0</v>
      </c>
      <c r="BK142" s="291"/>
      <c r="BL142" s="291"/>
      <c r="BM142" s="291"/>
      <c r="BN142" s="291"/>
      <c r="BO142" s="291"/>
      <c r="BP142" s="292" t="s">
        <v>45</v>
      </c>
      <c r="BQ142" s="292" t="s">
        <v>45</v>
      </c>
    </row>
    <row r="143" spans="1:69" x14ac:dyDescent="0.3">
      <c r="A143" s="281">
        <v>140</v>
      </c>
      <c r="B143" s="282" t="s">
        <v>2952</v>
      </c>
      <c r="C143" s="282" t="s">
        <v>3018</v>
      </c>
      <c r="D143" s="282" t="s">
        <v>3003</v>
      </c>
      <c r="E143" s="282" t="s">
        <v>3017</v>
      </c>
      <c r="F143" s="282" t="s">
        <v>2970</v>
      </c>
      <c r="G143" s="282" t="s">
        <v>2971</v>
      </c>
      <c r="H143" s="282" t="s">
        <v>2972</v>
      </c>
      <c r="I143" s="282" t="s">
        <v>2962</v>
      </c>
      <c r="J143" s="282" t="s">
        <v>45</v>
      </c>
      <c r="K143" s="282" t="s">
        <v>45</v>
      </c>
      <c r="L143" s="282" t="s">
        <v>1863</v>
      </c>
      <c r="M143" s="283" t="s">
        <v>3350</v>
      </c>
      <c r="N143" s="282" t="s">
        <v>3351</v>
      </c>
      <c r="O143" s="282" t="s">
        <v>50</v>
      </c>
      <c r="P143" s="282" t="s">
        <v>139</v>
      </c>
      <c r="Q143" s="284" t="s">
        <v>45</v>
      </c>
      <c r="R143" s="282" t="s">
        <v>45</v>
      </c>
      <c r="S143" s="285">
        <v>46262</v>
      </c>
      <c r="T143" s="284" t="s">
        <v>45</v>
      </c>
      <c r="U143" s="284" t="s">
        <v>45</v>
      </c>
      <c r="V143" s="284" t="s">
        <v>45</v>
      </c>
      <c r="W143" s="284" t="s">
        <v>45</v>
      </c>
      <c r="X143" s="284" t="s">
        <v>45</v>
      </c>
      <c r="Y143" s="286"/>
      <c r="Z143" s="286"/>
      <c r="AA143" s="286"/>
      <c r="AB143" s="286"/>
      <c r="AC143" s="287" t="s">
        <v>45</v>
      </c>
      <c r="AD143" s="284" t="s">
        <v>60</v>
      </c>
      <c r="AE143" s="287" t="s">
        <v>45</v>
      </c>
      <c r="AF143" s="286"/>
      <c r="AG143" s="286">
        <v>2</v>
      </c>
      <c r="AH143" s="286"/>
      <c r="AI143" s="286"/>
      <c r="AJ143" s="286">
        <v>2</v>
      </c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6"/>
      <c r="AU143" s="286"/>
      <c r="AV143" s="286"/>
      <c r="AW143" s="286"/>
      <c r="AX143" s="286"/>
      <c r="AY143" s="286"/>
      <c r="AZ143" s="286"/>
      <c r="BA143" s="286"/>
      <c r="BB143" s="286"/>
      <c r="BC143" s="286"/>
      <c r="BD143" s="286"/>
      <c r="BE143" s="286"/>
      <c r="BF143" s="286"/>
      <c r="BG143" s="286"/>
      <c r="BH143" s="286"/>
      <c r="BI143" s="286"/>
      <c r="BJ143" s="286"/>
      <c r="BK143" s="286"/>
      <c r="BL143" s="286"/>
      <c r="BM143" s="286"/>
      <c r="BN143" s="286"/>
      <c r="BO143" s="286"/>
      <c r="BP143" s="287" t="s">
        <v>45</v>
      </c>
      <c r="BQ143" s="287" t="s">
        <v>45</v>
      </c>
    </row>
    <row r="144" spans="1:69" x14ac:dyDescent="0.3">
      <c r="A144" s="281">
        <v>141</v>
      </c>
      <c r="B144" s="288" t="s">
        <v>2952</v>
      </c>
      <c r="C144" s="288" t="s">
        <v>3018</v>
      </c>
      <c r="D144" s="288" t="s">
        <v>3003</v>
      </c>
      <c r="E144" s="288" t="s">
        <v>3017</v>
      </c>
      <c r="F144" s="288" t="s">
        <v>2970</v>
      </c>
      <c r="G144" s="288" t="s">
        <v>2971</v>
      </c>
      <c r="H144" s="288" t="s">
        <v>2972</v>
      </c>
      <c r="I144" s="288" t="s">
        <v>2962</v>
      </c>
      <c r="J144" s="288" t="s">
        <v>45</v>
      </c>
      <c r="K144" s="288" t="s">
        <v>45</v>
      </c>
      <c r="L144" s="288" t="s">
        <v>1863</v>
      </c>
      <c r="M144" s="289" t="s">
        <v>3633</v>
      </c>
      <c r="N144" s="288" t="s">
        <v>3634</v>
      </c>
      <c r="O144" s="288" t="s">
        <v>50</v>
      </c>
      <c r="P144" s="288" t="s">
        <v>139</v>
      </c>
      <c r="Q144" s="290" t="s">
        <v>45</v>
      </c>
      <c r="R144" s="288" t="s">
        <v>45</v>
      </c>
      <c r="S144" s="1">
        <v>46268</v>
      </c>
      <c r="T144" s="290" t="s">
        <v>45</v>
      </c>
      <c r="U144" s="290" t="s">
        <v>45</v>
      </c>
      <c r="V144" s="290" t="s">
        <v>45</v>
      </c>
      <c r="W144" s="290" t="s">
        <v>45</v>
      </c>
      <c r="X144" s="290" t="s">
        <v>45</v>
      </c>
      <c r="Y144" s="291"/>
      <c r="Z144" s="291"/>
      <c r="AA144" s="291"/>
      <c r="AB144" s="291"/>
      <c r="AC144" s="292" t="s">
        <v>45</v>
      </c>
      <c r="AD144" s="290" t="s">
        <v>60</v>
      </c>
      <c r="AE144" s="292" t="s">
        <v>45</v>
      </c>
      <c r="AF144" s="291"/>
      <c r="AG144" s="291">
        <v>3</v>
      </c>
      <c r="AH144" s="291"/>
      <c r="AI144" s="291"/>
      <c r="AJ144" s="291">
        <v>3</v>
      </c>
      <c r="AK144" s="291"/>
      <c r="AL144" s="291"/>
      <c r="AM144" s="291"/>
      <c r="AN144" s="291"/>
      <c r="AO144" s="291"/>
      <c r="AP144" s="291"/>
      <c r="AQ144" s="291"/>
      <c r="AR144" s="291"/>
      <c r="AS144" s="291"/>
      <c r="AT144" s="291"/>
      <c r="AU144" s="291"/>
      <c r="AV144" s="291"/>
      <c r="AW144" s="291"/>
      <c r="AX144" s="291"/>
      <c r="AY144" s="291"/>
      <c r="AZ144" s="291"/>
      <c r="BA144" s="291"/>
      <c r="BB144" s="291"/>
      <c r="BC144" s="291"/>
      <c r="BD144" s="291"/>
      <c r="BE144" s="291"/>
      <c r="BF144" s="291"/>
      <c r="BG144" s="291"/>
      <c r="BH144" s="291"/>
      <c r="BI144" s="291"/>
      <c r="BJ144" s="291"/>
      <c r="BK144" s="291"/>
      <c r="BL144" s="291"/>
      <c r="BM144" s="291"/>
      <c r="BN144" s="291"/>
      <c r="BO144" s="291"/>
      <c r="BP144" s="292" t="s">
        <v>45</v>
      </c>
      <c r="BQ144" s="292" t="s">
        <v>45</v>
      </c>
    </row>
    <row r="145" spans="1:69" x14ac:dyDescent="0.3">
      <c r="A145" s="281">
        <v>142</v>
      </c>
      <c r="B145" s="282" t="s">
        <v>2952</v>
      </c>
      <c r="C145" s="282" t="s">
        <v>3018</v>
      </c>
      <c r="D145" s="282" t="s">
        <v>3003</v>
      </c>
      <c r="E145" s="282" t="s">
        <v>3017</v>
      </c>
      <c r="F145" s="282" t="s">
        <v>2970</v>
      </c>
      <c r="G145" s="282" t="s">
        <v>2974</v>
      </c>
      <c r="H145" s="282" t="s">
        <v>2976</v>
      </c>
      <c r="I145" s="282" t="s">
        <v>2962</v>
      </c>
      <c r="J145" s="282" t="s">
        <v>45</v>
      </c>
      <c r="K145" s="282" t="s">
        <v>45</v>
      </c>
      <c r="L145" s="282" t="s">
        <v>1862</v>
      </c>
      <c r="M145" s="283" t="s">
        <v>292</v>
      </c>
      <c r="N145" s="282" t="s">
        <v>3635</v>
      </c>
      <c r="O145" s="282" t="s">
        <v>50</v>
      </c>
      <c r="P145" s="282" t="s">
        <v>139</v>
      </c>
      <c r="Q145" s="284" t="s">
        <v>45</v>
      </c>
      <c r="R145" s="282" t="s">
        <v>45</v>
      </c>
      <c r="S145" s="285">
        <v>46175</v>
      </c>
      <c r="T145" s="285">
        <v>46209</v>
      </c>
      <c r="U145" s="284" t="s">
        <v>45</v>
      </c>
      <c r="V145" s="284" t="s">
        <v>45</v>
      </c>
      <c r="W145" s="285">
        <v>46248</v>
      </c>
      <c r="X145" s="285">
        <v>46253</v>
      </c>
      <c r="Y145" s="286">
        <v>74000</v>
      </c>
      <c r="Z145" s="286">
        <v>74000</v>
      </c>
      <c r="AA145" s="286">
        <v>19500</v>
      </c>
      <c r="AB145" s="286">
        <v>74000</v>
      </c>
      <c r="AC145" s="287" t="s">
        <v>421</v>
      </c>
      <c r="AD145" s="284" t="s">
        <v>53</v>
      </c>
      <c r="AE145" s="341">
        <v>20</v>
      </c>
      <c r="AF145" s="286">
        <v>59000</v>
      </c>
      <c r="AG145" s="286">
        <v>1000</v>
      </c>
      <c r="AH145" s="286">
        <v>74000000</v>
      </c>
      <c r="AI145" s="286">
        <v>19500000</v>
      </c>
      <c r="AJ145" s="286">
        <v>1000</v>
      </c>
      <c r="AK145" s="286">
        <v>74000000</v>
      </c>
      <c r="AL145" s="286">
        <v>19500000</v>
      </c>
      <c r="AM145" s="286"/>
      <c r="AN145" s="286"/>
      <c r="AO145" s="286">
        <v>0</v>
      </c>
      <c r="AP145" s="286">
        <v>1018</v>
      </c>
      <c r="AQ145" s="286">
        <v>75332000</v>
      </c>
      <c r="AR145" s="286">
        <v>19851000</v>
      </c>
      <c r="AS145" s="286">
        <v>1018</v>
      </c>
      <c r="AT145" s="286">
        <v>75332000</v>
      </c>
      <c r="AU145" s="286">
        <v>19851000</v>
      </c>
      <c r="AV145" s="286"/>
      <c r="AW145" s="286"/>
      <c r="AX145" s="286">
        <v>0</v>
      </c>
      <c r="AY145" s="286">
        <v>415</v>
      </c>
      <c r="AZ145" s="286">
        <v>30710000</v>
      </c>
      <c r="BA145" s="286"/>
      <c r="BB145" s="286"/>
      <c r="BC145" s="286">
        <v>70</v>
      </c>
      <c r="BD145" s="286">
        <v>5180000</v>
      </c>
      <c r="BE145" s="286">
        <v>3960260</v>
      </c>
      <c r="BF145" s="286">
        <v>1365000</v>
      </c>
      <c r="BG145" s="286">
        <v>151</v>
      </c>
      <c r="BH145" s="286">
        <v>11174000</v>
      </c>
      <c r="BI145" s="286">
        <v>8636460</v>
      </c>
      <c r="BJ145" s="286">
        <v>2944500</v>
      </c>
      <c r="BK145" s="286">
        <v>264</v>
      </c>
      <c r="BL145" s="286">
        <v>603</v>
      </c>
      <c r="BM145" s="286">
        <v>867</v>
      </c>
      <c r="BN145" s="286">
        <v>64158000</v>
      </c>
      <c r="BO145" s="286">
        <v>16906500</v>
      </c>
      <c r="BP145" s="287" t="s">
        <v>3113</v>
      </c>
      <c r="BQ145" s="287" t="s">
        <v>3572</v>
      </c>
    </row>
    <row r="146" spans="1:69" x14ac:dyDescent="0.3">
      <c r="A146" s="281">
        <v>143</v>
      </c>
      <c r="B146" s="288" t="s">
        <v>2952</v>
      </c>
      <c r="C146" s="288" t="s">
        <v>3018</v>
      </c>
      <c r="D146" s="288" t="s">
        <v>3003</v>
      </c>
      <c r="E146" s="288" t="s">
        <v>3017</v>
      </c>
      <c r="F146" s="288" t="s">
        <v>2970</v>
      </c>
      <c r="G146" s="288" t="s">
        <v>2974</v>
      </c>
      <c r="H146" s="288" t="s">
        <v>2976</v>
      </c>
      <c r="I146" s="288" t="s">
        <v>2962</v>
      </c>
      <c r="J146" s="288" t="s">
        <v>45</v>
      </c>
      <c r="K146" s="288" t="s">
        <v>45</v>
      </c>
      <c r="L146" s="288" t="s">
        <v>1862</v>
      </c>
      <c r="M146" s="289" t="s">
        <v>293</v>
      </c>
      <c r="N146" s="288" t="s">
        <v>3636</v>
      </c>
      <c r="O146" s="288" t="s">
        <v>50</v>
      </c>
      <c r="P146" s="288" t="s">
        <v>142</v>
      </c>
      <c r="Q146" s="290" t="s">
        <v>45</v>
      </c>
      <c r="R146" s="288" t="s">
        <v>45</v>
      </c>
      <c r="S146" s="1">
        <v>46216</v>
      </c>
      <c r="T146" s="1">
        <v>46237</v>
      </c>
      <c r="U146" s="290" t="s">
        <v>45</v>
      </c>
      <c r="V146" s="290" t="s">
        <v>45</v>
      </c>
      <c r="W146" s="290" t="s">
        <v>45</v>
      </c>
      <c r="X146" s="290" t="s">
        <v>45</v>
      </c>
      <c r="Y146" s="291">
        <v>79000</v>
      </c>
      <c r="Z146" s="291">
        <v>79000</v>
      </c>
      <c r="AA146" s="291">
        <v>21300</v>
      </c>
      <c r="AB146" s="291">
        <v>79000</v>
      </c>
      <c r="AC146" s="292" t="s">
        <v>302</v>
      </c>
      <c r="AD146" s="290" t="s">
        <v>60</v>
      </c>
      <c r="AE146" s="292" t="s">
        <v>45</v>
      </c>
      <c r="AF146" s="291">
        <v>79000</v>
      </c>
      <c r="AG146" s="291">
        <v>1000</v>
      </c>
      <c r="AH146" s="291">
        <v>79000000</v>
      </c>
      <c r="AI146" s="291">
        <v>21300000</v>
      </c>
      <c r="AJ146" s="291">
        <v>1000</v>
      </c>
      <c r="AK146" s="291">
        <v>79000000</v>
      </c>
      <c r="AL146" s="291">
        <v>21300000</v>
      </c>
      <c r="AM146" s="291"/>
      <c r="AN146" s="291"/>
      <c r="AO146" s="291">
        <v>0</v>
      </c>
      <c r="AP146" s="291"/>
      <c r="AQ146" s="291"/>
      <c r="AR146" s="291">
        <v>0</v>
      </c>
      <c r="AS146" s="291"/>
      <c r="AT146" s="291"/>
      <c r="AU146" s="291">
        <v>0</v>
      </c>
      <c r="AV146" s="291"/>
      <c r="AW146" s="291"/>
      <c r="AX146" s="291">
        <v>0</v>
      </c>
      <c r="AY146" s="291"/>
      <c r="AZ146" s="291"/>
      <c r="BA146" s="291"/>
      <c r="BB146" s="291"/>
      <c r="BC146" s="291"/>
      <c r="BD146" s="291"/>
      <c r="BE146" s="291"/>
      <c r="BF146" s="291">
        <v>0</v>
      </c>
      <c r="BG146" s="291"/>
      <c r="BH146" s="291"/>
      <c r="BI146" s="291"/>
      <c r="BJ146" s="291">
        <v>0</v>
      </c>
      <c r="BK146" s="291"/>
      <c r="BL146" s="291"/>
      <c r="BM146" s="291"/>
      <c r="BN146" s="291"/>
      <c r="BO146" s="291"/>
      <c r="BP146" s="292" t="s">
        <v>45</v>
      </c>
      <c r="BQ146" s="292" t="s">
        <v>45</v>
      </c>
    </row>
    <row r="147" spans="1:69" x14ac:dyDescent="0.3">
      <c r="A147" s="281">
        <v>144</v>
      </c>
      <c r="B147" s="282" t="s">
        <v>2952</v>
      </c>
      <c r="C147" s="282" t="s">
        <v>3018</v>
      </c>
      <c r="D147" s="282" t="s">
        <v>3003</v>
      </c>
      <c r="E147" s="282" t="s">
        <v>3017</v>
      </c>
      <c r="F147" s="282" t="s">
        <v>2970</v>
      </c>
      <c r="G147" s="282" t="s">
        <v>2974</v>
      </c>
      <c r="H147" s="282" t="s">
        <v>2976</v>
      </c>
      <c r="I147" s="282" t="s">
        <v>2962</v>
      </c>
      <c r="J147" s="282" t="s">
        <v>45</v>
      </c>
      <c r="K147" s="282" t="s">
        <v>45</v>
      </c>
      <c r="L147" s="282" t="s">
        <v>1863</v>
      </c>
      <c r="M147" s="283" t="s">
        <v>294</v>
      </c>
      <c r="N147" s="282" t="s">
        <v>295</v>
      </c>
      <c r="O147" s="282" t="s">
        <v>50</v>
      </c>
      <c r="P147" s="282" t="s">
        <v>139</v>
      </c>
      <c r="Q147" s="284" t="s">
        <v>45</v>
      </c>
      <c r="R147" s="282" t="s">
        <v>45</v>
      </c>
      <c r="S147" s="285">
        <v>46240</v>
      </c>
      <c r="T147" s="284" t="s">
        <v>45</v>
      </c>
      <c r="U147" s="284" t="s">
        <v>45</v>
      </c>
      <c r="V147" s="284" t="s">
        <v>45</v>
      </c>
      <c r="W147" s="284" t="s">
        <v>45</v>
      </c>
      <c r="X147" s="284" t="s">
        <v>45</v>
      </c>
      <c r="Y147" s="286"/>
      <c r="Z147" s="286"/>
      <c r="AA147" s="286"/>
      <c r="AB147" s="286"/>
      <c r="AC147" s="287" t="s">
        <v>45</v>
      </c>
      <c r="AD147" s="284" t="s">
        <v>60</v>
      </c>
      <c r="AE147" s="287" t="s">
        <v>45</v>
      </c>
      <c r="AF147" s="286"/>
      <c r="AG147" s="286">
        <v>700</v>
      </c>
      <c r="AH147" s="286"/>
      <c r="AI147" s="286"/>
      <c r="AJ147" s="286">
        <v>700</v>
      </c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6"/>
      <c r="AU147" s="286"/>
      <c r="AV147" s="286"/>
      <c r="AW147" s="286"/>
      <c r="AX147" s="286"/>
      <c r="AY147" s="286"/>
      <c r="AZ147" s="286"/>
      <c r="BA147" s="286"/>
      <c r="BB147" s="286"/>
      <c r="BC147" s="286"/>
      <c r="BD147" s="286"/>
      <c r="BE147" s="286"/>
      <c r="BF147" s="286"/>
      <c r="BG147" s="286"/>
      <c r="BH147" s="286"/>
      <c r="BI147" s="286"/>
      <c r="BJ147" s="286"/>
      <c r="BK147" s="286"/>
      <c r="BL147" s="286"/>
      <c r="BM147" s="286"/>
      <c r="BN147" s="286"/>
      <c r="BO147" s="286"/>
      <c r="BP147" s="287" t="s">
        <v>45</v>
      </c>
      <c r="BQ147" s="287" t="s">
        <v>45</v>
      </c>
    </row>
    <row r="148" spans="1:69" x14ac:dyDescent="0.3">
      <c r="A148" s="281">
        <v>145</v>
      </c>
      <c r="B148" s="288" t="s">
        <v>2952</v>
      </c>
      <c r="C148" s="288" t="s">
        <v>3018</v>
      </c>
      <c r="D148" s="288" t="s">
        <v>3003</v>
      </c>
      <c r="E148" s="288" t="s">
        <v>3017</v>
      </c>
      <c r="F148" s="288" t="s">
        <v>2977</v>
      </c>
      <c r="G148" s="288" t="s">
        <v>2978</v>
      </c>
      <c r="H148" s="288" t="s">
        <v>3005</v>
      </c>
      <c r="I148" s="288" t="s">
        <v>2962</v>
      </c>
      <c r="J148" s="288" t="s">
        <v>45</v>
      </c>
      <c r="K148" s="288" t="s">
        <v>45</v>
      </c>
      <c r="L148" s="288" t="s">
        <v>1862</v>
      </c>
      <c r="M148" s="289" t="s">
        <v>296</v>
      </c>
      <c r="N148" s="288" t="s">
        <v>3637</v>
      </c>
      <c r="O148" s="288" t="s">
        <v>50</v>
      </c>
      <c r="P148" s="288" t="s">
        <v>59</v>
      </c>
      <c r="Q148" s="290" t="s">
        <v>45</v>
      </c>
      <c r="R148" s="288" t="s">
        <v>45</v>
      </c>
      <c r="S148" s="1">
        <v>46245</v>
      </c>
      <c r="T148" s="1">
        <v>46258</v>
      </c>
      <c r="U148" s="290" t="s">
        <v>45</v>
      </c>
      <c r="V148" s="290" t="s">
        <v>45</v>
      </c>
      <c r="W148" s="290" t="s">
        <v>45</v>
      </c>
      <c r="X148" s="290" t="s">
        <v>45</v>
      </c>
      <c r="Y148" s="291">
        <v>87000</v>
      </c>
      <c r="Z148" s="291">
        <v>109000</v>
      </c>
      <c r="AA148" s="291">
        <v>20500</v>
      </c>
      <c r="AB148" s="291">
        <v>109000</v>
      </c>
      <c r="AC148" s="292" t="s">
        <v>1078</v>
      </c>
      <c r="AD148" s="290" t="s">
        <v>60</v>
      </c>
      <c r="AE148" s="292" t="s">
        <v>45</v>
      </c>
      <c r="AF148" s="291">
        <v>87000</v>
      </c>
      <c r="AG148" s="291">
        <v>600</v>
      </c>
      <c r="AH148" s="291">
        <v>65400000</v>
      </c>
      <c r="AI148" s="291">
        <v>12300000</v>
      </c>
      <c r="AJ148" s="291">
        <v>600</v>
      </c>
      <c r="AK148" s="291">
        <v>65400000</v>
      </c>
      <c r="AL148" s="291">
        <v>12300000</v>
      </c>
      <c r="AM148" s="291"/>
      <c r="AN148" s="291"/>
      <c r="AO148" s="291">
        <v>0</v>
      </c>
      <c r="AP148" s="291"/>
      <c r="AQ148" s="291"/>
      <c r="AR148" s="291">
        <v>0</v>
      </c>
      <c r="AS148" s="291"/>
      <c r="AT148" s="291"/>
      <c r="AU148" s="291">
        <v>0</v>
      </c>
      <c r="AV148" s="291"/>
      <c r="AW148" s="291"/>
      <c r="AX148" s="291">
        <v>0</v>
      </c>
      <c r="AY148" s="291"/>
      <c r="AZ148" s="291"/>
      <c r="BA148" s="291"/>
      <c r="BB148" s="291"/>
      <c r="BC148" s="291"/>
      <c r="BD148" s="291"/>
      <c r="BE148" s="291"/>
      <c r="BF148" s="291">
        <v>0</v>
      </c>
      <c r="BG148" s="291"/>
      <c r="BH148" s="291"/>
      <c r="BI148" s="291"/>
      <c r="BJ148" s="291">
        <v>0</v>
      </c>
      <c r="BK148" s="291"/>
      <c r="BL148" s="291"/>
      <c r="BM148" s="291"/>
      <c r="BN148" s="291"/>
      <c r="BO148" s="291"/>
      <c r="BP148" s="292" t="s">
        <v>45</v>
      </c>
      <c r="BQ148" s="292" t="s">
        <v>45</v>
      </c>
    </row>
    <row r="149" spans="1:69" x14ac:dyDescent="0.3">
      <c r="A149" s="281">
        <v>146</v>
      </c>
      <c r="B149" s="282" t="s">
        <v>2952</v>
      </c>
      <c r="C149" s="282" t="s">
        <v>3018</v>
      </c>
      <c r="D149" s="282" t="s">
        <v>3003</v>
      </c>
      <c r="E149" s="282" t="s">
        <v>3017</v>
      </c>
      <c r="F149" s="282" t="s">
        <v>2977</v>
      </c>
      <c r="G149" s="282" t="s">
        <v>2980</v>
      </c>
      <c r="H149" s="282" t="s">
        <v>2982</v>
      </c>
      <c r="I149" s="282" t="s">
        <v>2962</v>
      </c>
      <c r="J149" s="282" t="s">
        <v>45</v>
      </c>
      <c r="K149" s="282" t="s">
        <v>45</v>
      </c>
      <c r="L149" s="282" t="s">
        <v>1862</v>
      </c>
      <c r="M149" s="283" t="s">
        <v>297</v>
      </c>
      <c r="N149" s="282" t="s">
        <v>3638</v>
      </c>
      <c r="O149" s="282" t="s">
        <v>50</v>
      </c>
      <c r="P149" s="282" t="s">
        <v>59</v>
      </c>
      <c r="Q149" s="284" t="s">
        <v>45</v>
      </c>
      <c r="R149" s="282" t="s">
        <v>45</v>
      </c>
      <c r="S149" s="285">
        <v>46224</v>
      </c>
      <c r="T149" s="285">
        <v>46251</v>
      </c>
      <c r="U149" s="284" t="s">
        <v>45</v>
      </c>
      <c r="V149" s="284" t="s">
        <v>45</v>
      </c>
      <c r="W149" s="284" t="s">
        <v>45</v>
      </c>
      <c r="X149" s="284" t="s">
        <v>45</v>
      </c>
      <c r="Y149" s="286">
        <v>98000</v>
      </c>
      <c r="Z149" s="286">
        <v>109000</v>
      </c>
      <c r="AA149" s="286">
        <v>16000</v>
      </c>
      <c r="AB149" s="286">
        <v>109000</v>
      </c>
      <c r="AC149" s="287" t="s">
        <v>497</v>
      </c>
      <c r="AD149" s="284" t="s">
        <v>60</v>
      </c>
      <c r="AE149" s="287" t="s">
        <v>45</v>
      </c>
      <c r="AF149" s="286">
        <v>98000</v>
      </c>
      <c r="AG149" s="286">
        <v>2300</v>
      </c>
      <c r="AH149" s="286">
        <v>250700000</v>
      </c>
      <c r="AI149" s="286">
        <v>36800000</v>
      </c>
      <c r="AJ149" s="286">
        <v>2300</v>
      </c>
      <c r="AK149" s="286">
        <v>250700000</v>
      </c>
      <c r="AL149" s="286">
        <v>36800000</v>
      </c>
      <c r="AM149" s="286"/>
      <c r="AN149" s="286"/>
      <c r="AO149" s="286">
        <v>0</v>
      </c>
      <c r="AP149" s="286"/>
      <c r="AQ149" s="286"/>
      <c r="AR149" s="286">
        <v>0</v>
      </c>
      <c r="AS149" s="286"/>
      <c r="AT149" s="286"/>
      <c r="AU149" s="286">
        <v>0</v>
      </c>
      <c r="AV149" s="286"/>
      <c r="AW149" s="286"/>
      <c r="AX149" s="286">
        <v>0</v>
      </c>
      <c r="AY149" s="286"/>
      <c r="AZ149" s="286"/>
      <c r="BA149" s="286"/>
      <c r="BB149" s="286"/>
      <c r="BC149" s="286"/>
      <c r="BD149" s="286"/>
      <c r="BE149" s="286"/>
      <c r="BF149" s="286">
        <v>0</v>
      </c>
      <c r="BG149" s="286"/>
      <c r="BH149" s="286"/>
      <c r="BI149" s="286"/>
      <c r="BJ149" s="286">
        <v>0</v>
      </c>
      <c r="BK149" s="286"/>
      <c r="BL149" s="286"/>
      <c r="BM149" s="286"/>
      <c r="BN149" s="286"/>
      <c r="BO149" s="286"/>
      <c r="BP149" s="287" t="s">
        <v>45</v>
      </c>
      <c r="BQ149" s="287" t="s">
        <v>45</v>
      </c>
    </row>
    <row r="150" spans="1:69" x14ac:dyDescent="0.3">
      <c r="A150" s="281">
        <v>147</v>
      </c>
      <c r="B150" s="288" t="s">
        <v>2952</v>
      </c>
      <c r="C150" s="288" t="s">
        <v>3018</v>
      </c>
      <c r="D150" s="288" t="s">
        <v>3003</v>
      </c>
      <c r="E150" s="288" t="s">
        <v>3017</v>
      </c>
      <c r="F150" s="288" t="s">
        <v>2977</v>
      </c>
      <c r="G150" s="288" t="s">
        <v>2980</v>
      </c>
      <c r="H150" s="288" t="s">
        <v>2982</v>
      </c>
      <c r="I150" s="288" t="s">
        <v>2962</v>
      </c>
      <c r="J150" s="288" t="s">
        <v>45</v>
      </c>
      <c r="K150" s="288" t="s">
        <v>45</v>
      </c>
      <c r="L150" s="288" t="s">
        <v>1862</v>
      </c>
      <c r="M150" s="289" t="s">
        <v>298</v>
      </c>
      <c r="N150" s="288" t="s">
        <v>3200</v>
      </c>
      <c r="O150" s="288" t="s">
        <v>50</v>
      </c>
      <c r="P150" s="288" t="s">
        <v>51</v>
      </c>
      <c r="Q150" s="290" t="s">
        <v>45</v>
      </c>
      <c r="R150" s="288" t="s">
        <v>45</v>
      </c>
      <c r="S150" s="1">
        <v>46206</v>
      </c>
      <c r="T150" s="1">
        <v>46233</v>
      </c>
      <c r="U150" s="290" t="s">
        <v>45</v>
      </c>
      <c r="V150" s="290" t="s">
        <v>45</v>
      </c>
      <c r="W150" s="1">
        <v>46273</v>
      </c>
      <c r="X150" s="290" t="s">
        <v>45</v>
      </c>
      <c r="Y150" s="291">
        <v>109000</v>
      </c>
      <c r="Z150" s="291">
        <v>139000</v>
      </c>
      <c r="AA150" s="291">
        <v>22000</v>
      </c>
      <c r="AB150" s="291">
        <v>139000</v>
      </c>
      <c r="AC150" s="292" t="s">
        <v>299</v>
      </c>
      <c r="AD150" s="290" t="s">
        <v>60</v>
      </c>
      <c r="AE150" s="292" t="s">
        <v>45</v>
      </c>
      <c r="AF150" s="291">
        <v>109000</v>
      </c>
      <c r="AG150" s="291">
        <v>1600</v>
      </c>
      <c r="AH150" s="291">
        <v>222400000</v>
      </c>
      <c r="AI150" s="291">
        <v>35200000</v>
      </c>
      <c r="AJ150" s="291">
        <v>1600</v>
      </c>
      <c r="AK150" s="291">
        <v>222400000</v>
      </c>
      <c r="AL150" s="291">
        <v>35200000</v>
      </c>
      <c r="AM150" s="291"/>
      <c r="AN150" s="291"/>
      <c r="AO150" s="291">
        <v>0</v>
      </c>
      <c r="AP150" s="291">
        <v>453</v>
      </c>
      <c r="AQ150" s="291">
        <v>62967000</v>
      </c>
      <c r="AR150" s="291">
        <v>9966000</v>
      </c>
      <c r="AS150" s="291">
        <v>453</v>
      </c>
      <c r="AT150" s="291">
        <v>62967000</v>
      </c>
      <c r="AU150" s="291">
        <v>9966000</v>
      </c>
      <c r="AV150" s="291"/>
      <c r="AW150" s="291"/>
      <c r="AX150" s="291">
        <v>0</v>
      </c>
      <c r="AY150" s="291"/>
      <c r="AZ150" s="291"/>
      <c r="BA150" s="291"/>
      <c r="BB150" s="291"/>
      <c r="BC150" s="291"/>
      <c r="BD150" s="291"/>
      <c r="BE150" s="291"/>
      <c r="BF150" s="291">
        <v>0</v>
      </c>
      <c r="BG150" s="291"/>
      <c r="BH150" s="291"/>
      <c r="BI150" s="291"/>
      <c r="BJ150" s="291">
        <v>0</v>
      </c>
      <c r="BK150" s="291"/>
      <c r="BL150" s="291">
        <v>453</v>
      </c>
      <c r="BM150" s="291">
        <v>453</v>
      </c>
      <c r="BN150" s="291">
        <v>62967000</v>
      </c>
      <c r="BO150" s="291">
        <v>9966000</v>
      </c>
      <c r="BP150" s="292" t="s">
        <v>45</v>
      </c>
      <c r="BQ150" s="292" t="s">
        <v>45</v>
      </c>
    </row>
    <row r="151" spans="1:69" x14ac:dyDescent="0.3">
      <c r="A151" s="281">
        <v>148</v>
      </c>
      <c r="B151" s="282" t="s">
        <v>2952</v>
      </c>
      <c r="C151" s="282" t="s">
        <v>3018</v>
      </c>
      <c r="D151" s="282" t="s">
        <v>3003</v>
      </c>
      <c r="E151" s="282" t="s">
        <v>3017</v>
      </c>
      <c r="F151" s="282" t="s">
        <v>2977</v>
      </c>
      <c r="G151" s="282" t="s">
        <v>2980</v>
      </c>
      <c r="H151" s="282" t="s">
        <v>2982</v>
      </c>
      <c r="I151" s="282" t="s">
        <v>2962</v>
      </c>
      <c r="J151" s="282" t="s">
        <v>45</v>
      </c>
      <c r="K151" s="282" t="s">
        <v>45</v>
      </c>
      <c r="L151" s="282" t="s">
        <v>1863</v>
      </c>
      <c r="M151" s="283" t="s">
        <v>300</v>
      </c>
      <c r="N151" s="282" t="s">
        <v>3639</v>
      </c>
      <c r="O151" s="282" t="s">
        <v>50</v>
      </c>
      <c r="P151" s="282" t="s">
        <v>51</v>
      </c>
      <c r="Q151" s="284" t="s">
        <v>45</v>
      </c>
      <c r="R151" s="282" t="s">
        <v>45</v>
      </c>
      <c r="S151" s="285">
        <v>46213</v>
      </c>
      <c r="T151" s="285">
        <v>46244</v>
      </c>
      <c r="U151" s="284" t="s">
        <v>45</v>
      </c>
      <c r="V151" s="284" t="s">
        <v>45</v>
      </c>
      <c r="W151" s="284" t="s">
        <v>45</v>
      </c>
      <c r="X151" s="284" t="s">
        <v>45</v>
      </c>
      <c r="Y151" s="286">
        <v>143000</v>
      </c>
      <c r="Z151" s="286">
        <v>159000</v>
      </c>
      <c r="AA151" s="286">
        <v>40600</v>
      </c>
      <c r="AB151" s="286">
        <v>159000</v>
      </c>
      <c r="AC151" s="287" t="s">
        <v>393</v>
      </c>
      <c r="AD151" s="284" t="s">
        <v>60</v>
      </c>
      <c r="AE151" s="287" t="s">
        <v>45</v>
      </c>
      <c r="AF151" s="286">
        <v>143000</v>
      </c>
      <c r="AG151" s="286">
        <v>400</v>
      </c>
      <c r="AH151" s="286">
        <v>63600000</v>
      </c>
      <c r="AI151" s="286">
        <v>16240000</v>
      </c>
      <c r="AJ151" s="286">
        <v>400</v>
      </c>
      <c r="AK151" s="286">
        <v>63600000</v>
      </c>
      <c r="AL151" s="286">
        <v>16240000</v>
      </c>
      <c r="AM151" s="286"/>
      <c r="AN151" s="286"/>
      <c r="AO151" s="286">
        <v>0</v>
      </c>
      <c r="AP151" s="286"/>
      <c r="AQ151" s="286"/>
      <c r="AR151" s="286">
        <v>0</v>
      </c>
      <c r="AS151" s="286"/>
      <c r="AT151" s="286"/>
      <c r="AU151" s="286">
        <v>0</v>
      </c>
      <c r="AV151" s="286"/>
      <c r="AW151" s="286"/>
      <c r="AX151" s="286">
        <v>0</v>
      </c>
      <c r="AY151" s="286"/>
      <c r="AZ151" s="286"/>
      <c r="BA151" s="286"/>
      <c r="BB151" s="286"/>
      <c r="BC151" s="286"/>
      <c r="BD151" s="286"/>
      <c r="BE151" s="286"/>
      <c r="BF151" s="286">
        <v>0</v>
      </c>
      <c r="BG151" s="286"/>
      <c r="BH151" s="286"/>
      <c r="BI151" s="286"/>
      <c r="BJ151" s="286">
        <v>0</v>
      </c>
      <c r="BK151" s="286"/>
      <c r="BL151" s="286"/>
      <c r="BM151" s="286"/>
      <c r="BN151" s="286"/>
      <c r="BO151" s="286"/>
      <c r="BP151" s="287" t="s">
        <v>45</v>
      </c>
      <c r="BQ151" s="287" t="s">
        <v>45</v>
      </c>
    </row>
    <row r="152" spans="1:69" x14ac:dyDescent="0.3">
      <c r="A152" s="281">
        <v>149</v>
      </c>
      <c r="B152" s="288" t="s">
        <v>2952</v>
      </c>
      <c r="C152" s="288" t="s">
        <v>3018</v>
      </c>
      <c r="D152" s="288" t="s">
        <v>3003</v>
      </c>
      <c r="E152" s="288" t="s">
        <v>3017</v>
      </c>
      <c r="F152" s="288" t="s">
        <v>2977</v>
      </c>
      <c r="G152" s="288" t="s">
        <v>2980</v>
      </c>
      <c r="H152" s="288" t="s">
        <v>2983</v>
      </c>
      <c r="I152" s="288" t="s">
        <v>2962</v>
      </c>
      <c r="J152" s="288" t="s">
        <v>45</v>
      </c>
      <c r="K152" s="288" t="s">
        <v>45</v>
      </c>
      <c r="L152" s="288" t="s">
        <v>1863</v>
      </c>
      <c r="M152" s="289" t="s">
        <v>301</v>
      </c>
      <c r="N152" s="288" t="s">
        <v>3201</v>
      </c>
      <c r="O152" s="288" t="s">
        <v>50</v>
      </c>
      <c r="P152" s="288" t="s">
        <v>45</v>
      </c>
      <c r="Q152" s="290" t="s">
        <v>45</v>
      </c>
      <c r="R152" s="288" t="s">
        <v>45</v>
      </c>
      <c r="S152" s="1">
        <v>46170</v>
      </c>
      <c r="T152" s="1">
        <v>46197</v>
      </c>
      <c r="U152" s="290" t="s">
        <v>45</v>
      </c>
      <c r="V152" s="290" t="s">
        <v>45</v>
      </c>
      <c r="W152" s="1">
        <v>46265</v>
      </c>
      <c r="X152" s="1">
        <v>46266</v>
      </c>
      <c r="Y152" s="291">
        <v>142000</v>
      </c>
      <c r="Z152" s="291">
        <v>159000</v>
      </c>
      <c r="AA152" s="291">
        <v>38300</v>
      </c>
      <c r="AB152" s="291">
        <v>159000</v>
      </c>
      <c r="AC152" s="292" t="s">
        <v>302</v>
      </c>
      <c r="AD152" s="290" t="s">
        <v>53</v>
      </c>
      <c r="AE152" s="342">
        <v>20</v>
      </c>
      <c r="AF152" s="291">
        <v>114000</v>
      </c>
      <c r="AG152" s="291">
        <v>4000</v>
      </c>
      <c r="AH152" s="291">
        <v>636000000</v>
      </c>
      <c r="AI152" s="291">
        <v>153200000</v>
      </c>
      <c r="AJ152" s="291">
        <v>4000</v>
      </c>
      <c r="AK152" s="291">
        <v>636000000</v>
      </c>
      <c r="AL152" s="291">
        <v>153200000</v>
      </c>
      <c r="AM152" s="291"/>
      <c r="AN152" s="291"/>
      <c r="AO152" s="291">
        <v>0</v>
      </c>
      <c r="AP152" s="291">
        <v>3750</v>
      </c>
      <c r="AQ152" s="291">
        <v>596250000</v>
      </c>
      <c r="AR152" s="291">
        <v>143625000</v>
      </c>
      <c r="AS152" s="291">
        <v>3750</v>
      </c>
      <c r="AT152" s="291">
        <v>596250000</v>
      </c>
      <c r="AU152" s="291">
        <v>143625000</v>
      </c>
      <c r="AV152" s="291"/>
      <c r="AW152" s="291"/>
      <c r="AX152" s="291">
        <v>0</v>
      </c>
      <c r="AY152" s="291">
        <v>325</v>
      </c>
      <c r="AZ152" s="291">
        <v>51675000</v>
      </c>
      <c r="BA152" s="291"/>
      <c r="BB152" s="291"/>
      <c r="BC152" s="291">
        <v>15</v>
      </c>
      <c r="BD152" s="291">
        <v>2385000</v>
      </c>
      <c r="BE152" s="291">
        <v>1641600</v>
      </c>
      <c r="BF152" s="291">
        <v>574500</v>
      </c>
      <c r="BG152" s="291">
        <v>15</v>
      </c>
      <c r="BH152" s="291">
        <v>2385000</v>
      </c>
      <c r="BI152" s="291">
        <v>1641600</v>
      </c>
      <c r="BJ152" s="291">
        <v>574500</v>
      </c>
      <c r="BK152" s="291">
        <v>310</v>
      </c>
      <c r="BL152" s="291">
        <v>3425</v>
      </c>
      <c r="BM152" s="291">
        <v>3735</v>
      </c>
      <c r="BN152" s="291">
        <v>593865000</v>
      </c>
      <c r="BO152" s="291">
        <v>143050500</v>
      </c>
      <c r="BP152" s="292" t="s">
        <v>3126</v>
      </c>
      <c r="BQ152" s="292" t="s">
        <v>188</v>
      </c>
    </row>
    <row r="153" spans="1:69" x14ac:dyDescent="0.3">
      <c r="A153" s="281">
        <v>150</v>
      </c>
      <c r="B153" s="282" t="s">
        <v>2952</v>
      </c>
      <c r="C153" s="282" t="s">
        <v>3018</v>
      </c>
      <c r="D153" s="282" t="s">
        <v>3003</v>
      </c>
      <c r="E153" s="282" t="s">
        <v>3017</v>
      </c>
      <c r="F153" s="282" t="s">
        <v>2977</v>
      </c>
      <c r="G153" s="282" t="s">
        <v>2980</v>
      </c>
      <c r="H153" s="282" t="s">
        <v>2983</v>
      </c>
      <c r="I153" s="282" t="s">
        <v>2962</v>
      </c>
      <c r="J153" s="282" t="s">
        <v>45</v>
      </c>
      <c r="K153" s="282" t="s">
        <v>45</v>
      </c>
      <c r="L153" s="282" t="s">
        <v>1863</v>
      </c>
      <c r="M153" s="283" t="s">
        <v>303</v>
      </c>
      <c r="N153" s="282" t="s">
        <v>3202</v>
      </c>
      <c r="O153" s="282" t="s">
        <v>50</v>
      </c>
      <c r="P153" s="282" t="s">
        <v>51</v>
      </c>
      <c r="Q153" s="284" t="s">
        <v>45</v>
      </c>
      <c r="R153" s="282" t="s">
        <v>45</v>
      </c>
      <c r="S153" s="285">
        <v>46170</v>
      </c>
      <c r="T153" s="285">
        <v>46197</v>
      </c>
      <c r="U153" s="284" t="s">
        <v>45</v>
      </c>
      <c r="V153" s="284" t="s">
        <v>45</v>
      </c>
      <c r="W153" s="285">
        <v>46258</v>
      </c>
      <c r="X153" s="285">
        <v>46265</v>
      </c>
      <c r="Y153" s="286">
        <v>132000</v>
      </c>
      <c r="Z153" s="286">
        <v>149000</v>
      </c>
      <c r="AA153" s="286">
        <v>34700</v>
      </c>
      <c r="AB153" s="286">
        <v>149000</v>
      </c>
      <c r="AC153" s="287" t="s">
        <v>116</v>
      </c>
      <c r="AD153" s="284" t="s">
        <v>53</v>
      </c>
      <c r="AE153" s="341">
        <v>20</v>
      </c>
      <c r="AF153" s="286">
        <v>106000</v>
      </c>
      <c r="AG153" s="286">
        <v>1300</v>
      </c>
      <c r="AH153" s="286">
        <v>193700000</v>
      </c>
      <c r="AI153" s="286">
        <v>45110000</v>
      </c>
      <c r="AJ153" s="286">
        <v>1300</v>
      </c>
      <c r="AK153" s="286">
        <v>193700000</v>
      </c>
      <c r="AL153" s="286">
        <v>45110000</v>
      </c>
      <c r="AM153" s="286"/>
      <c r="AN153" s="286"/>
      <c r="AO153" s="286">
        <v>0</v>
      </c>
      <c r="AP153" s="286">
        <v>1295</v>
      </c>
      <c r="AQ153" s="286">
        <v>192955000</v>
      </c>
      <c r="AR153" s="286">
        <v>44936500</v>
      </c>
      <c r="AS153" s="286">
        <v>1295</v>
      </c>
      <c r="AT153" s="286">
        <v>192955000</v>
      </c>
      <c r="AU153" s="286">
        <v>44936500</v>
      </c>
      <c r="AV153" s="286"/>
      <c r="AW153" s="286"/>
      <c r="AX153" s="286">
        <v>0</v>
      </c>
      <c r="AY153" s="286">
        <v>312</v>
      </c>
      <c r="AZ153" s="286">
        <v>46488000</v>
      </c>
      <c r="BA153" s="286"/>
      <c r="BB153" s="286"/>
      <c r="BC153" s="286">
        <v>14</v>
      </c>
      <c r="BD153" s="286">
        <v>2086000</v>
      </c>
      <c r="BE153" s="286">
        <v>1401600</v>
      </c>
      <c r="BF153" s="286">
        <v>485800</v>
      </c>
      <c r="BG153" s="286">
        <v>14</v>
      </c>
      <c r="BH153" s="286">
        <v>2086000</v>
      </c>
      <c r="BI153" s="286">
        <v>1401600</v>
      </c>
      <c r="BJ153" s="286">
        <v>485800</v>
      </c>
      <c r="BK153" s="286">
        <v>298</v>
      </c>
      <c r="BL153" s="286">
        <v>983</v>
      </c>
      <c r="BM153" s="286">
        <v>1281</v>
      </c>
      <c r="BN153" s="286">
        <v>190869000</v>
      </c>
      <c r="BO153" s="286">
        <v>44450700</v>
      </c>
      <c r="BP153" s="287" t="s">
        <v>3105</v>
      </c>
      <c r="BQ153" s="287" t="s">
        <v>3150</v>
      </c>
    </row>
    <row r="154" spans="1:69" x14ac:dyDescent="0.3">
      <c r="A154" s="281">
        <v>151</v>
      </c>
      <c r="B154" s="288" t="s">
        <v>2952</v>
      </c>
      <c r="C154" s="288" t="s">
        <v>3018</v>
      </c>
      <c r="D154" s="288" t="s">
        <v>3003</v>
      </c>
      <c r="E154" s="288" t="s">
        <v>3017</v>
      </c>
      <c r="F154" s="288" t="s">
        <v>2977</v>
      </c>
      <c r="G154" s="288" t="s">
        <v>2980</v>
      </c>
      <c r="H154" s="288" t="s">
        <v>2983</v>
      </c>
      <c r="I154" s="288" t="s">
        <v>2962</v>
      </c>
      <c r="J154" s="288" t="s">
        <v>45</v>
      </c>
      <c r="K154" s="288" t="s">
        <v>45</v>
      </c>
      <c r="L154" s="288" t="s">
        <v>1863</v>
      </c>
      <c r="M154" s="289" t="s">
        <v>304</v>
      </c>
      <c r="N154" s="288" t="s">
        <v>3640</v>
      </c>
      <c r="O154" s="288" t="s">
        <v>50</v>
      </c>
      <c r="P154" s="288" t="s">
        <v>51</v>
      </c>
      <c r="Q154" s="290" t="s">
        <v>45</v>
      </c>
      <c r="R154" s="288" t="s">
        <v>45</v>
      </c>
      <c r="S154" s="1">
        <v>46174</v>
      </c>
      <c r="T154" s="290" t="s">
        <v>45</v>
      </c>
      <c r="U154" s="290" t="s">
        <v>45</v>
      </c>
      <c r="V154" s="290" t="s">
        <v>45</v>
      </c>
      <c r="W154" s="290" t="s">
        <v>45</v>
      </c>
      <c r="X154" s="290" t="s">
        <v>45</v>
      </c>
      <c r="Y154" s="291"/>
      <c r="Z154" s="291"/>
      <c r="AA154" s="291"/>
      <c r="AB154" s="291"/>
      <c r="AC154" s="292" t="s">
        <v>45</v>
      </c>
      <c r="AD154" s="290" t="s">
        <v>60</v>
      </c>
      <c r="AE154" s="292" t="s">
        <v>45</v>
      </c>
      <c r="AF154" s="291"/>
      <c r="AG154" s="291">
        <v>1600</v>
      </c>
      <c r="AH154" s="291"/>
      <c r="AI154" s="291"/>
      <c r="AJ154" s="291">
        <v>1600</v>
      </c>
      <c r="AK154" s="291"/>
      <c r="AL154" s="291"/>
      <c r="AM154" s="291"/>
      <c r="AN154" s="291"/>
      <c r="AO154" s="291"/>
      <c r="AP154" s="291"/>
      <c r="AQ154" s="291"/>
      <c r="AR154" s="291"/>
      <c r="AS154" s="291"/>
      <c r="AT154" s="291"/>
      <c r="AU154" s="291"/>
      <c r="AV154" s="291"/>
      <c r="AW154" s="291"/>
      <c r="AX154" s="291"/>
      <c r="AY154" s="291"/>
      <c r="AZ154" s="291"/>
      <c r="BA154" s="291"/>
      <c r="BB154" s="291"/>
      <c r="BC154" s="291"/>
      <c r="BD154" s="291"/>
      <c r="BE154" s="291"/>
      <c r="BF154" s="291"/>
      <c r="BG154" s="291"/>
      <c r="BH154" s="291"/>
      <c r="BI154" s="291"/>
      <c r="BJ154" s="291"/>
      <c r="BK154" s="291"/>
      <c r="BL154" s="291"/>
      <c r="BM154" s="291"/>
      <c r="BN154" s="291"/>
      <c r="BO154" s="291"/>
      <c r="BP154" s="292" t="s">
        <v>45</v>
      </c>
      <c r="BQ154" s="292" t="s">
        <v>45</v>
      </c>
    </row>
    <row r="155" spans="1:69" x14ac:dyDescent="0.3">
      <c r="A155" s="281">
        <v>152</v>
      </c>
      <c r="B155" s="282" t="s">
        <v>2952</v>
      </c>
      <c r="C155" s="282" t="s">
        <v>3018</v>
      </c>
      <c r="D155" s="282" t="s">
        <v>3003</v>
      </c>
      <c r="E155" s="282" t="s">
        <v>3017</v>
      </c>
      <c r="F155" s="282" t="s">
        <v>2977</v>
      </c>
      <c r="G155" s="282" t="s">
        <v>2980</v>
      </c>
      <c r="H155" s="282" t="s">
        <v>2983</v>
      </c>
      <c r="I155" s="282" t="s">
        <v>2962</v>
      </c>
      <c r="J155" s="282" t="s">
        <v>45</v>
      </c>
      <c r="K155" s="282" t="s">
        <v>45</v>
      </c>
      <c r="L155" s="282" t="s">
        <v>1862</v>
      </c>
      <c r="M155" s="283" t="s">
        <v>305</v>
      </c>
      <c r="N155" s="282" t="s">
        <v>3203</v>
      </c>
      <c r="O155" s="282" t="s">
        <v>50</v>
      </c>
      <c r="P155" s="282" t="s">
        <v>51</v>
      </c>
      <c r="Q155" s="284" t="s">
        <v>45</v>
      </c>
      <c r="R155" s="282" t="s">
        <v>45</v>
      </c>
      <c r="S155" s="285">
        <v>46210</v>
      </c>
      <c r="T155" s="285">
        <v>46219</v>
      </c>
      <c r="U155" s="284" t="s">
        <v>45</v>
      </c>
      <c r="V155" s="284" t="s">
        <v>45</v>
      </c>
      <c r="W155" s="285">
        <v>46273</v>
      </c>
      <c r="X155" s="285">
        <v>46275</v>
      </c>
      <c r="Y155" s="286">
        <v>149000</v>
      </c>
      <c r="Z155" s="286">
        <v>168000</v>
      </c>
      <c r="AA155" s="286">
        <v>33500</v>
      </c>
      <c r="AB155" s="286">
        <v>168000</v>
      </c>
      <c r="AC155" s="287" t="s">
        <v>306</v>
      </c>
      <c r="AD155" s="284" t="s">
        <v>60</v>
      </c>
      <c r="AE155" s="287" t="s">
        <v>45</v>
      </c>
      <c r="AF155" s="286">
        <v>149000</v>
      </c>
      <c r="AG155" s="286">
        <v>2000</v>
      </c>
      <c r="AH155" s="286">
        <v>336000000</v>
      </c>
      <c r="AI155" s="286">
        <v>67000000</v>
      </c>
      <c r="AJ155" s="286">
        <v>2000</v>
      </c>
      <c r="AK155" s="286">
        <v>336000000</v>
      </c>
      <c r="AL155" s="286">
        <v>67000000</v>
      </c>
      <c r="AM155" s="286"/>
      <c r="AN155" s="286"/>
      <c r="AO155" s="286">
        <v>0</v>
      </c>
      <c r="AP155" s="286">
        <v>2035</v>
      </c>
      <c r="AQ155" s="286">
        <v>341880000</v>
      </c>
      <c r="AR155" s="286">
        <v>68172500</v>
      </c>
      <c r="AS155" s="286">
        <v>2035</v>
      </c>
      <c r="AT155" s="286">
        <v>341880000</v>
      </c>
      <c r="AU155" s="286">
        <v>68172500</v>
      </c>
      <c r="AV155" s="286"/>
      <c r="AW155" s="286"/>
      <c r="AX155" s="286">
        <v>0</v>
      </c>
      <c r="AY155" s="286">
        <v>270</v>
      </c>
      <c r="AZ155" s="286">
        <v>45360000</v>
      </c>
      <c r="BA155" s="286"/>
      <c r="BB155" s="286"/>
      <c r="BC155" s="286"/>
      <c r="BD155" s="286"/>
      <c r="BE155" s="286"/>
      <c r="BF155" s="286">
        <v>0</v>
      </c>
      <c r="BG155" s="286"/>
      <c r="BH155" s="286"/>
      <c r="BI155" s="286"/>
      <c r="BJ155" s="286">
        <v>0</v>
      </c>
      <c r="BK155" s="286">
        <v>270</v>
      </c>
      <c r="BL155" s="286">
        <v>1765</v>
      </c>
      <c r="BM155" s="286">
        <v>2035</v>
      </c>
      <c r="BN155" s="286">
        <v>341880000</v>
      </c>
      <c r="BO155" s="286">
        <v>68172500</v>
      </c>
      <c r="BP155" s="287" t="s">
        <v>45</v>
      </c>
      <c r="BQ155" s="287" t="s">
        <v>45</v>
      </c>
    </row>
    <row r="156" spans="1:69" x14ac:dyDescent="0.3">
      <c r="A156" s="281">
        <v>153</v>
      </c>
      <c r="B156" s="288" t="s">
        <v>2952</v>
      </c>
      <c r="C156" s="288" t="s">
        <v>3018</v>
      </c>
      <c r="D156" s="288" t="s">
        <v>3003</v>
      </c>
      <c r="E156" s="288" t="s">
        <v>3017</v>
      </c>
      <c r="F156" s="288" t="s">
        <v>2977</v>
      </c>
      <c r="G156" s="288" t="s">
        <v>2980</v>
      </c>
      <c r="H156" s="288" t="s">
        <v>2983</v>
      </c>
      <c r="I156" s="288" t="s">
        <v>2962</v>
      </c>
      <c r="J156" s="288" t="s">
        <v>45</v>
      </c>
      <c r="K156" s="288" t="s">
        <v>45</v>
      </c>
      <c r="L156" s="288" t="s">
        <v>1862</v>
      </c>
      <c r="M156" s="289" t="s">
        <v>307</v>
      </c>
      <c r="N156" s="288" t="s">
        <v>3641</v>
      </c>
      <c r="O156" s="288" t="s">
        <v>50</v>
      </c>
      <c r="P156" s="288" t="s">
        <v>51</v>
      </c>
      <c r="Q156" s="290" t="s">
        <v>45</v>
      </c>
      <c r="R156" s="288" t="s">
        <v>45</v>
      </c>
      <c r="S156" s="1">
        <v>46191</v>
      </c>
      <c r="T156" s="1">
        <v>46237</v>
      </c>
      <c r="U156" s="290" t="s">
        <v>45</v>
      </c>
      <c r="V156" s="290" t="s">
        <v>45</v>
      </c>
      <c r="W156" s="1">
        <v>46273</v>
      </c>
      <c r="X156" s="1">
        <v>46275</v>
      </c>
      <c r="Y156" s="291">
        <v>157000</v>
      </c>
      <c r="Z156" s="291">
        <v>175000</v>
      </c>
      <c r="AA156" s="291">
        <v>41200</v>
      </c>
      <c r="AB156" s="291">
        <v>175000</v>
      </c>
      <c r="AC156" s="292" t="s">
        <v>116</v>
      </c>
      <c r="AD156" s="290" t="s">
        <v>60</v>
      </c>
      <c r="AE156" s="292" t="s">
        <v>45</v>
      </c>
      <c r="AF156" s="291">
        <v>157000</v>
      </c>
      <c r="AG156" s="291">
        <v>1900</v>
      </c>
      <c r="AH156" s="291">
        <v>332500000</v>
      </c>
      <c r="AI156" s="291">
        <v>78280000</v>
      </c>
      <c r="AJ156" s="291">
        <v>1900</v>
      </c>
      <c r="AK156" s="291">
        <v>332500000</v>
      </c>
      <c r="AL156" s="291">
        <v>78280000</v>
      </c>
      <c r="AM156" s="291"/>
      <c r="AN156" s="291"/>
      <c r="AO156" s="291">
        <v>0</v>
      </c>
      <c r="AP156" s="291">
        <v>754</v>
      </c>
      <c r="AQ156" s="291">
        <v>131950000</v>
      </c>
      <c r="AR156" s="291">
        <v>31064800</v>
      </c>
      <c r="AS156" s="291">
        <v>754</v>
      </c>
      <c r="AT156" s="291">
        <v>131950000</v>
      </c>
      <c r="AU156" s="291">
        <v>31064800</v>
      </c>
      <c r="AV156" s="291"/>
      <c r="AW156" s="291"/>
      <c r="AX156" s="291">
        <v>0</v>
      </c>
      <c r="AY156" s="291">
        <v>93</v>
      </c>
      <c r="AZ156" s="291">
        <v>16275000</v>
      </c>
      <c r="BA156" s="291"/>
      <c r="BB156" s="291"/>
      <c r="BC156" s="291"/>
      <c r="BD156" s="291"/>
      <c r="BE156" s="291"/>
      <c r="BF156" s="291">
        <v>0</v>
      </c>
      <c r="BG156" s="291"/>
      <c r="BH156" s="291"/>
      <c r="BI156" s="291"/>
      <c r="BJ156" s="291">
        <v>0</v>
      </c>
      <c r="BK156" s="291">
        <v>93</v>
      </c>
      <c r="BL156" s="291">
        <v>661</v>
      </c>
      <c r="BM156" s="291">
        <v>754</v>
      </c>
      <c r="BN156" s="291">
        <v>131950000</v>
      </c>
      <c r="BO156" s="291">
        <v>31064800</v>
      </c>
      <c r="BP156" s="292" t="s">
        <v>45</v>
      </c>
      <c r="BQ156" s="292" t="s">
        <v>45</v>
      </c>
    </row>
    <row r="157" spans="1:69" x14ac:dyDescent="0.3">
      <c r="A157" s="281">
        <v>154</v>
      </c>
      <c r="B157" s="282" t="s">
        <v>2952</v>
      </c>
      <c r="C157" s="282" t="s">
        <v>3018</v>
      </c>
      <c r="D157" s="282" t="s">
        <v>3003</v>
      </c>
      <c r="E157" s="282" t="s">
        <v>3017</v>
      </c>
      <c r="F157" s="282" t="s">
        <v>2977</v>
      </c>
      <c r="G157" s="282" t="s">
        <v>2980</v>
      </c>
      <c r="H157" s="282" t="s">
        <v>2983</v>
      </c>
      <c r="I157" s="282" t="s">
        <v>2962</v>
      </c>
      <c r="J157" s="282" t="s">
        <v>45</v>
      </c>
      <c r="K157" s="282" t="s">
        <v>45</v>
      </c>
      <c r="L157" s="282" t="s">
        <v>1862</v>
      </c>
      <c r="M157" s="283" t="s">
        <v>308</v>
      </c>
      <c r="N157" s="282" t="s">
        <v>3642</v>
      </c>
      <c r="O157" s="282" t="s">
        <v>50</v>
      </c>
      <c r="P157" s="282" t="s">
        <v>51</v>
      </c>
      <c r="Q157" s="284" t="s">
        <v>45</v>
      </c>
      <c r="R157" s="282" t="s">
        <v>45</v>
      </c>
      <c r="S157" s="285">
        <v>46205</v>
      </c>
      <c r="T157" s="285">
        <v>46233</v>
      </c>
      <c r="U157" s="284" t="s">
        <v>45</v>
      </c>
      <c r="V157" s="284" t="s">
        <v>45</v>
      </c>
      <c r="W157" s="284" t="s">
        <v>45</v>
      </c>
      <c r="X157" s="284" t="s">
        <v>45</v>
      </c>
      <c r="Y157" s="286">
        <v>169000</v>
      </c>
      <c r="Z157" s="286">
        <v>189000</v>
      </c>
      <c r="AA157" s="286">
        <v>42400</v>
      </c>
      <c r="AB157" s="286">
        <v>189000</v>
      </c>
      <c r="AC157" s="287" t="s">
        <v>1019</v>
      </c>
      <c r="AD157" s="284" t="s">
        <v>60</v>
      </c>
      <c r="AE157" s="287" t="s">
        <v>45</v>
      </c>
      <c r="AF157" s="286">
        <v>169000</v>
      </c>
      <c r="AG157" s="286">
        <v>1000</v>
      </c>
      <c r="AH157" s="286">
        <v>189000000</v>
      </c>
      <c r="AI157" s="286">
        <v>42400000</v>
      </c>
      <c r="AJ157" s="286">
        <v>1000</v>
      </c>
      <c r="AK157" s="286">
        <v>189000000</v>
      </c>
      <c r="AL157" s="286">
        <v>42400000</v>
      </c>
      <c r="AM157" s="286"/>
      <c r="AN157" s="286"/>
      <c r="AO157" s="286">
        <v>0</v>
      </c>
      <c r="AP157" s="286"/>
      <c r="AQ157" s="286"/>
      <c r="AR157" s="286">
        <v>0</v>
      </c>
      <c r="AS157" s="286"/>
      <c r="AT157" s="286"/>
      <c r="AU157" s="286">
        <v>0</v>
      </c>
      <c r="AV157" s="286"/>
      <c r="AW157" s="286"/>
      <c r="AX157" s="286">
        <v>0</v>
      </c>
      <c r="AY157" s="286"/>
      <c r="AZ157" s="286"/>
      <c r="BA157" s="286"/>
      <c r="BB157" s="286"/>
      <c r="BC157" s="286"/>
      <c r="BD157" s="286"/>
      <c r="BE157" s="286"/>
      <c r="BF157" s="286">
        <v>0</v>
      </c>
      <c r="BG157" s="286"/>
      <c r="BH157" s="286"/>
      <c r="BI157" s="286"/>
      <c r="BJ157" s="286">
        <v>0</v>
      </c>
      <c r="BK157" s="286"/>
      <c r="BL157" s="286"/>
      <c r="BM157" s="286"/>
      <c r="BN157" s="286"/>
      <c r="BO157" s="286"/>
      <c r="BP157" s="287" t="s">
        <v>45</v>
      </c>
      <c r="BQ157" s="287" t="s">
        <v>45</v>
      </c>
    </row>
    <row r="158" spans="1:69" x14ac:dyDescent="0.3">
      <c r="A158" s="281">
        <v>155</v>
      </c>
      <c r="B158" s="288" t="s">
        <v>2952</v>
      </c>
      <c r="C158" s="288" t="s">
        <v>3018</v>
      </c>
      <c r="D158" s="288" t="s">
        <v>3003</v>
      </c>
      <c r="E158" s="288" t="s">
        <v>3017</v>
      </c>
      <c r="F158" s="288" t="s">
        <v>2977</v>
      </c>
      <c r="G158" s="288" t="s">
        <v>2980</v>
      </c>
      <c r="H158" s="288" t="s">
        <v>2983</v>
      </c>
      <c r="I158" s="288" t="s">
        <v>2962</v>
      </c>
      <c r="J158" s="288" t="s">
        <v>45</v>
      </c>
      <c r="K158" s="288" t="s">
        <v>45</v>
      </c>
      <c r="L158" s="288" t="s">
        <v>1863</v>
      </c>
      <c r="M158" s="289" t="s">
        <v>309</v>
      </c>
      <c r="N158" s="288" t="s">
        <v>3643</v>
      </c>
      <c r="O158" s="288" t="s">
        <v>50</v>
      </c>
      <c r="P158" s="288" t="s">
        <v>51</v>
      </c>
      <c r="Q158" s="290" t="s">
        <v>45</v>
      </c>
      <c r="R158" s="288" t="s">
        <v>45</v>
      </c>
      <c r="S158" s="1">
        <v>46245</v>
      </c>
      <c r="T158" s="1">
        <v>46237</v>
      </c>
      <c r="U158" s="290" t="s">
        <v>45</v>
      </c>
      <c r="V158" s="290" t="s">
        <v>45</v>
      </c>
      <c r="W158" s="290" t="s">
        <v>45</v>
      </c>
      <c r="X158" s="290" t="s">
        <v>45</v>
      </c>
      <c r="Y158" s="291">
        <v>134000</v>
      </c>
      <c r="Z158" s="291">
        <v>149000</v>
      </c>
      <c r="AA158" s="291">
        <v>34200</v>
      </c>
      <c r="AB158" s="291">
        <v>149000</v>
      </c>
      <c r="AC158" s="292" t="s">
        <v>983</v>
      </c>
      <c r="AD158" s="290" t="s">
        <v>60</v>
      </c>
      <c r="AE158" s="292" t="s">
        <v>45</v>
      </c>
      <c r="AF158" s="291">
        <v>134000</v>
      </c>
      <c r="AG158" s="291">
        <v>800</v>
      </c>
      <c r="AH158" s="291">
        <v>119200000</v>
      </c>
      <c r="AI158" s="291">
        <v>27360000</v>
      </c>
      <c r="AJ158" s="291">
        <v>800</v>
      </c>
      <c r="AK158" s="291">
        <v>119200000</v>
      </c>
      <c r="AL158" s="291">
        <v>27360000</v>
      </c>
      <c r="AM158" s="291"/>
      <c r="AN158" s="291"/>
      <c r="AO158" s="291">
        <v>0</v>
      </c>
      <c r="AP158" s="291"/>
      <c r="AQ158" s="291"/>
      <c r="AR158" s="291">
        <v>0</v>
      </c>
      <c r="AS158" s="291"/>
      <c r="AT158" s="291"/>
      <c r="AU158" s="291">
        <v>0</v>
      </c>
      <c r="AV158" s="291"/>
      <c r="AW158" s="291"/>
      <c r="AX158" s="291">
        <v>0</v>
      </c>
      <c r="AY158" s="291"/>
      <c r="AZ158" s="291"/>
      <c r="BA158" s="291"/>
      <c r="BB158" s="291"/>
      <c r="BC158" s="291"/>
      <c r="BD158" s="291"/>
      <c r="BE158" s="291"/>
      <c r="BF158" s="291">
        <v>0</v>
      </c>
      <c r="BG158" s="291"/>
      <c r="BH158" s="291"/>
      <c r="BI158" s="291"/>
      <c r="BJ158" s="291">
        <v>0</v>
      </c>
      <c r="BK158" s="291"/>
      <c r="BL158" s="291"/>
      <c r="BM158" s="291"/>
      <c r="BN158" s="291"/>
      <c r="BO158" s="291"/>
      <c r="BP158" s="292" t="s">
        <v>45</v>
      </c>
      <c r="BQ158" s="292" t="s">
        <v>45</v>
      </c>
    </row>
    <row r="159" spans="1:69" x14ac:dyDescent="0.3">
      <c r="A159" s="281">
        <v>156</v>
      </c>
      <c r="B159" s="282" t="s">
        <v>2952</v>
      </c>
      <c r="C159" s="282" t="s">
        <v>3018</v>
      </c>
      <c r="D159" s="282" t="s">
        <v>3003</v>
      </c>
      <c r="E159" s="282" t="s">
        <v>3017</v>
      </c>
      <c r="F159" s="282" t="s">
        <v>2977</v>
      </c>
      <c r="G159" s="282" t="s">
        <v>2980</v>
      </c>
      <c r="H159" s="282" t="s">
        <v>2983</v>
      </c>
      <c r="I159" s="282" t="s">
        <v>2962</v>
      </c>
      <c r="J159" s="282" t="s">
        <v>45</v>
      </c>
      <c r="K159" s="282" t="s">
        <v>45</v>
      </c>
      <c r="L159" s="282" t="s">
        <v>1863</v>
      </c>
      <c r="M159" s="283" t="s">
        <v>312</v>
      </c>
      <c r="N159" s="282" t="s">
        <v>3644</v>
      </c>
      <c r="O159" s="282" t="s">
        <v>50</v>
      </c>
      <c r="P159" s="282" t="s">
        <v>51</v>
      </c>
      <c r="Q159" s="284" t="s">
        <v>45</v>
      </c>
      <c r="R159" s="282" t="s">
        <v>45</v>
      </c>
      <c r="S159" s="285">
        <v>46245</v>
      </c>
      <c r="T159" s="284" t="s">
        <v>45</v>
      </c>
      <c r="U159" s="284" t="s">
        <v>45</v>
      </c>
      <c r="V159" s="284" t="s">
        <v>45</v>
      </c>
      <c r="W159" s="284" t="s">
        <v>45</v>
      </c>
      <c r="X159" s="284" t="s">
        <v>45</v>
      </c>
      <c r="Y159" s="286"/>
      <c r="Z159" s="286"/>
      <c r="AA159" s="286"/>
      <c r="AB159" s="286"/>
      <c r="AC159" s="287" t="s">
        <v>45</v>
      </c>
      <c r="AD159" s="284" t="s">
        <v>60</v>
      </c>
      <c r="AE159" s="287" t="s">
        <v>45</v>
      </c>
      <c r="AF159" s="286"/>
      <c r="AG159" s="286">
        <v>600</v>
      </c>
      <c r="AH159" s="286"/>
      <c r="AI159" s="286"/>
      <c r="AJ159" s="286">
        <v>600</v>
      </c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  <c r="AV159" s="286"/>
      <c r="AW159" s="286"/>
      <c r="AX159" s="286"/>
      <c r="AY159" s="286"/>
      <c r="AZ159" s="286"/>
      <c r="BA159" s="286"/>
      <c r="BB159" s="286"/>
      <c r="BC159" s="286"/>
      <c r="BD159" s="286"/>
      <c r="BE159" s="286"/>
      <c r="BF159" s="286"/>
      <c r="BG159" s="286"/>
      <c r="BH159" s="286"/>
      <c r="BI159" s="286"/>
      <c r="BJ159" s="286"/>
      <c r="BK159" s="286"/>
      <c r="BL159" s="286"/>
      <c r="BM159" s="286"/>
      <c r="BN159" s="286"/>
      <c r="BO159" s="286"/>
      <c r="BP159" s="287" t="s">
        <v>45</v>
      </c>
      <c r="BQ159" s="287" t="s">
        <v>45</v>
      </c>
    </row>
    <row r="160" spans="1:69" x14ac:dyDescent="0.3">
      <c r="A160" s="281">
        <v>157</v>
      </c>
      <c r="B160" s="288" t="s">
        <v>2952</v>
      </c>
      <c r="C160" s="288" t="s">
        <v>3018</v>
      </c>
      <c r="D160" s="288" t="s">
        <v>3003</v>
      </c>
      <c r="E160" s="288" t="s">
        <v>3017</v>
      </c>
      <c r="F160" s="288" t="s">
        <v>2985</v>
      </c>
      <c r="G160" s="288" t="s">
        <v>2986</v>
      </c>
      <c r="H160" s="288" t="s">
        <v>2989</v>
      </c>
      <c r="I160" s="288" t="s">
        <v>2962</v>
      </c>
      <c r="J160" s="288" t="s">
        <v>45</v>
      </c>
      <c r="K160" s="288" t="s">
        <v>45</v>
      </c>
      <c r="L160" s="288" t="s">
        <v>1856</v>
      </c>
      <c r="M160" s="289" t="s">
        <v>313</v>
      </c>
      <c r="N160" s="288" t="s">
        <v>3645</v>
      </c>
      <c r="O160" s="288" t="s">
        <v>50</v>
      </c>
      <c r="P160" s="288" t="s">
        <v>74</v>
      </c>
      <c r="Q160" s="290" t="s">
        <v>45</v>
      </c>
      <c r="R160" s="288" t="s">
        <v>45</v>
      </c>
      <c r="S160" s="1">
        <v>46205</v>
      </c>
      <c r="T160" s="1">
        <v>46237</v>
      </c>
      <c r="U160" s="290" t="s">
        <v>45</v>
      </c>
      <c r="V160" s="290" t="s">
        <v>45</v>
      </c>
      <c r="W160" s="1">
        <v>46269</v>
      </c>
      <c r="X160" s="1">
        <v>46275</v>
      </c>
      <c r="Y160" s="291">
        <v>79000</v>
      </c>
      <c r="Z160" s="291">
        <v>79000</v>
      </c>
      <c r="AA160" s="291">
        <v>21500</v>
      </c>
      <c r="AB160" s="291">
        <v>79000</v>
      </c>
      <c r="AC160" s="292" t="s">
        <v>386</v>
      </c>
      <c r="AD160" s="290" t="s">
        <v>60</v>
      </c>
      <c r="AE160" s="292" t="s">
        <v>45</v>
      </c>
      <c r="AF160" s="291">
        <v>79000</v>
      </c>
      <c r="AG160" s="291">
        <v>1000</v>
      </c>
      <c r="AH160" s="291">
        <v>79000000</v>
      </c>
      <c r="AI160" s="291">
        <v>21500000</v>
      </c>
      <c r="AJ160" s="291">
        <v>1000</v>
      </c>
      <c r="AK160" s="291">
        <v>79000000</v>
      </c>
      <c r="AL160" s="291">
        <v>21500000</v>
      </c>
      <c r="AM160" s="291"/>
      <c r="AN160" s="291"/>
      <c r="AO160" s="291">
        <v>0</v>
      </c>
      <c r="AP160" s="291">
        <v>974</v>
      </c>
      <c r="AQ160" s="291">
        <v>76946000</v>
      </c>
      <c r="AR160" s="291">
        <v>20941000</v>
      </c>
      <c r="AS160" s="291">
        <v>974</v>
      </c>
      <c r="AT160" s="291">
        <v>76946000</v>
      </c>
      <c r="AU160" s="291">
        <v>20941000</v>
      </c>
      <c r="AV160" s="291"/>
      <c r="AW160" s="291"/>
      <c r="AX160" s="291">
        <v>0</v>
      </c>
      <c r="AY160" s="291">
        <v>144</v>
      </c>
      <c r="AZ160" s="291">
        <v>11376000</v>
      </c>
      <c r="BA160" s="291"/>
      <c r="BB160" s="291"/>
      <c r="BC160" s="291"/>
      <c r="BD160" s="291"/>
      <c r="BE160" s="291"/>
      <c r="BF160" s="291">
        <v>0</v>
      </c>
      <c r="BG160" s="291"/>
      <c r="BH160" s="291"/>
      <c r="BI160" s="291"/>
      <c r="BJ160" s="291">
        <v>0</v>
      </c>
      <c r="BK160" s="291">
        <v>144</v>
      </c>
      <c r="BL160" s="291">
        <v>830</v>
      </c>
      <c r="BM160" s="291">
        <v>974</v>
      </c>
      <c r="BN160" s="291">
        <v>76946000</v>
      </c>
      <c r="BO160" s="291">
        <v>20941000</v>
      </c>
      <c r="BP160" s="292" t="s">
        <v>45</v>
      </c>
      <c r="BQ160" s="292" t="s">
        <v>45</v>
      </c>
    </row>
    <row r="161" spans="1:69" x14ac:dyDescent="0.3">
      <c r="A161" s="281">
        <v>158</v>
      </c>
      <c r="B161" s="282" t="s">
        <v>2952</v>
      </c>
      <c r="C161" s="282" t="s">
        <v>3018</v>
      </c>
      <c r="D161" s="282" t="s">
        <v>3003</v>
      </c>
      <c r="E161" s="282" t="s">
        <v>3017</v>
      </c>
      <c r="F161" s="282" t="s">
        <v>2985</v>
      </c>
      <c r="G161" s="282" t="s">
        <v>2986</v>
      </c>
      <c r="H161" s="282" t="s">
        <v>2989</v>
      </c>
      <c r="I161" s="282" t="s">
        <v>2962</v>
      </c>
      <c r="J161" s="282" t="s">
        <v>45</v>
      </c>
      <c r="K161" s="282" t="s">
        <v>45</v>
      </c>
      <c r="L161" s="282" t="s">
        <v>1862</v>
      </c>
      <c r="M161" s="283" t="s">
        <v>314</v>
      </c>
      <c r="N161" s="282" t="s">
        <v>3646</v>
      </c>
      <c r="O161" s="282" t="s">
        <v>50</v>
      </c>
      <c r="P161" s="282" t="s">
        <v>51</v>
      </c>
      <c r="Q161" s="284" t="s">
        <v>45</v>
      </c>
      <c r="R161" s="282" t="s">
        <v>45</v>
      </c>
      <c r="S161" s="285">
        <v>46205</v>
      </c>
      <c r="T161" s="285">
        <v>46237</v>
      </c>
      <c r="U161" s="284" t="s">
        <v>45</v>
      </c>
      <c r="V161" s="284" t="s">
        <v>45</v>
      </c>
      <c r="W161" s="284" t="s">
        <v>45</v>
      </c>
      <c r="X161" s="284" t="s">
        <v>45</v>
      </c>
      <c r="Y161" s="286">
        <v>79000</v>
      </c>
      <c r="Z161" s="286">
        <v>79000</v>
      </c>
      <c r="AA161" s="286">
        <v>21400</v>
      </c>
      <c r="AB161" s="286">
        <v>79000</v>
      </c>
      <c r="AC161" s="287" t="s">
        <v>211</v>
      </c>
      <c r="AD161" s="284" t="s">
        <v>60</v>
      </c>
      <c r="AE161" s="287" t="s">
        <v>45</v>
      </c>
      <c r="AF161" s="286">
        <v>79000</v>
      </c>
      <c r="AG161" s="286">
        <v>900</v>
      </c>
      <c r="AH161" s="286">
        <v>71100000</v>
      </c>
      <c r="AI161" s="286">
        <v>19260000</v>
      </c>
      <c r="AJ161" s="286">
        <v>900</v>
      </c>
      <c r="AK161" s="286">
        <v>71100000</v>
      </c>
      <c r="AL161" s="286">
        <v>19260000</v>
      </c>
      <c r="AM161" s="286"/>
      <c r="AN161" s="286"/>
      <c r="AO161" s="286">
        <v>0</v>
      </c>
      <c r="AP161" s="286"/>
      <c r="AQ161" s="286"/>
      <c r="AR161" s="286">
        <v>0</v>
      </c>
      <c r="AS161" s="286"/>
      <c r="AT161" s="286"/>
      <c r="AU161" s="286">
        <v>0</v>
      </c>
      <c r="AV161" s="286"/>
      <c r="AW161" s="286"/>
      <c r="AX161" s="286">
        <v>0</v>
      </c>
      <c r="AY161" s="286"/>
      <c r="AZ161" s="286"/>
      <c r="BA161" s="286"/>
      <c r="BB161" s="286"/>
      <c r="BC161" s="286"/>
      <c r="BD161" s="286"/>
      <c r="BE161" s="286"/>
      <c r="BF161" s="286">
        <v>0</v>
      </c>
      <c r="BG161" s="286"/>
      <c r="BH161" s="286"/>
      <c r="BI161" s="286"/>
      <c r="BJ161" s="286">
        <v>0</v>
      </c>
      <c r="BK161" s="286"/>
      <c r="BL161" s="286"/>
      <c r="BM161" s="286"/>
      <c r="BN161" s="286"/>
      <c r="BO161" s="286"/>
      <c r="BP161" s="287" t="s">
        <v>45</v>
      </c>
      <c r="BQ161" s="287" t="s">
        <v>45</v>
      </c>
    </row>
    <row r="162" spans="1:69" x14ac:dyDescent="0.3">
      <c r="A162" s="281">
        <v>159</v>
      </c>
      <c r="B162" s="288" t="s">
        <v>2952</v>
      </c>
      <c r="C162" s="288" t="s">
        <v>3018</v>
      </c>
      <c r="D162" s="288" t="s">
        <v>3003</v>
      </c>
      <c r="E162" s="288" t="s">
        <v>3017</v>
      </c>
      <c r="F162" s="288" t="s">
        <v>2956</v>
      </c>
      <c r="G162" s="288" t="s">
        <v>2956</v>
      </c>
      <c r="H162" s="288" t="s">
        <v>2994</v>
      </c>
      <c r="I162" s="288" t="s">
        <v>2962</v>
      </c>
      <c r="J162" s="288" t="s">
        <v>45</v>
      </c>
      <c r="K162" s="288" t="s">
        <v>45</v>
      </c>
      <c r="L162" s="288" t="s">
        <v>1862</v>
      </c>
      <c r="M162" s="289" t="s">
        <v>315</v>
      </c>
      <c r="N162" s="288" t="s">
        <v>3647</v>
      </c>
      <c r="O162" s="288" t="s">
        <v>50</v>
      </c>
      <c r="P162" s="288" t="s">
        <v>51</v>
      </c>
      <c r="Q162" s="290" t="s">
        <v>45</v>
      </c>
      <c r="R162" s="288" t="s">
        <v>45</v>
      </c>
      <c r="S162" s="1">
        <v>46175</v>
      </c>
      <c r="T162" s="1">
        <v>46210</v>
      </c>
      <c r="U162" s="290" t="s">
        <v>45</v>
      </c>
      <c r="V162" s="290" t="s">
        <v>45</v>
      </c>
      <c r="W162" s="1">
        <v>46265</v>
      </c>
      <c r="X162" s="1">
        <v>46269</v>
      </c>
      <c r="Y162" s="291">
        <v>33000</v>
      </c>
      <c r="Z162" s="291">
        <v>33000</v>
      </c>
      <c r="AA162" s="291">
        <v>7800</v>
      </c>
      <c r="AB162" s="291">
        <v>33000</v>
      </c>
      <c r="AC162" s="292" t="s">
        <v>645</v>
      </c>
      <c r="AD162" s="290" t="s">
        <v>53</v>
      </c>
      <c r="AE162" s="342">
        <v>21</v>
      </c>
      <c r="AF162" s="291">
        <v>26000</v>
      </c>
      <c r="AG162" s="291">
        <v>1100</v>
      </c>
      <c r="AH162" s="291">
        <v>36300000</v>
      </c>
      <c r="AI162" s="291">
        <v>8580000</v>
      </c>
      <c r="AJ162" s="291">
        <v>1100</v>
      </c>
      <c r="AK162" s="291">
        <v>36300000</v>
      </c>
      <c r="AL162" s="291">
        <v>8580000</v>
      </c>
      <c r="AM162" s="291"/>
      <c r="AN162" s="291"/>
      <c r="AO162" s="291">
        <v>0</v>
      </c>
      <c r="AP162" s="291">
        <v>1082</v>
      </c>
      <c r="AQ162" s="291">
        <v>35706000</v>
      </c>
      <c r="AR162" s="291">
        <v>8439600</v>
      </c>
      <c r="AS162" s="291">
        <v>1082</v>
      </c>
      <c r="AT162" s="291">
        <v>35706000</v>
      </c>
      <c r="AU162" s="291">
        <v>8439600</v>
      </c>
      <c r="AV162" s="291"/>
      <c r="AW162" s="291"/>
      <c r="AX162" s="291">
        <v>0</v>
      </c>
      <c r="AY162" s="291">
        <v>274</v>
      </c>
      <c r="AZ162" s="291">
        <v>9042000</v>
      </c>
      <c r="BA162" s="291"/>
      <c r="BB162" s="291"/>
      <c r="BC162" s="291">
        <v>37</v>
      </c>
      <c r="BD162" s="291">
        <v>1221000</v>
      </c>
      <c r="BE162" s="291">
        <v>924800</v>
      </c>
      <c r="BF162" s="291">
        <v>288600</v>
      </c>
      <c r="BG162" s="291">
        <v>37</v>
      </c>
      <c r="BH162" s="291">
        <v>1221000</v>
      </c>
      <c r="BI162" s="291">
        <v>924800</v>
      </c>
      <c r="BJ162" s="291">
        <v>288600</v>
      </c>
      <c r="BK162" s="291">
        <v>237</v>
      </c>
      <c r="BL162" s="291">
        <v>808</v>
      </c>
      <c r="BM162" s="291">
        <v>1045</v>
      </c>
      <c r="BN162" s="291">
        <v>34485000</v>
      </c>
      <c r="BO162" s="291">
        <v>8151000</v>
      </c>
      <c r="BP162" s="292" t="s">
        <v>3325</v>
      </c>
      <c r="BQ162" s="292" t="s">
        <v>3260</v>
      </c>
    </row>
    <row r="163" spans="1:69" x14ac:dyDescent="0.3">
      <c r="A163" s="281">
        <v>160</v>
      </c>
      <c r="B163" s="282" t="s">
        <v>2952</v>
      </c>
      <c r="C163" s="282" t="s">
        <v>3018</v>
      </c>
      <c r="D163" s="282" t="s">
        <v>3003</v>
      </c>
      <c r="E163" s="282" t="s">
        <v>3017</v>
      </c>
      <c r="F163" s="282" t="s">
        <v>2956</v>
      </c>
      <c r="G163" s="282" t="s">
        <v>2956</v>
      </c>
      <c r="H163" s="282" t="s">
        <v>2994</v>
      </c>
      <c r="I163" s="282" t="s">
        <v>2962</v>
      </c>
      <c r="J163" s="282" t="s">
        <v>45</v>
      </c>
      <c r="K163" s="282" t="s">
        <v>45</v>
      </c>
      <c r="L163" s="282" t="s">
        <v>1862</v>
      </c>
      <c r="M163" s="283" t="s">
        <v>316</v>
      </c>
      <c r="N163" s="282" t="s">
        <v>3648</v>
      </c>
      <c r="O163" s="282" t="s">
        <v>50</v>
      </c>
      <c r="P163" s="282" t="s">
        <v>51</v>
      </c>
      <c r="Q163" s="284" t="s">
        <v>45</v>
      </c>
      <c r="R163" s="282" t="s">
        <v>45</v>
      </c>
      <c r="S163" s="285">
        <v>46175</v>
      </c>
      <c r="T163" s="285">
        <v>46210</v>
      </c>
      <c r="U163" s="284" t="s">
        <v>45</v>
      </c>
      <c r="V163" s="284" t="s">
        <v>45</v>
      </c>
      <c r="W163" s="285">
        <v>46268</v>
      </c>
      <c r="X163" s="285">
        <v>46269</v>
      </c>
      <c r="Y163" s="286">
        <v>33000</v>
      </c>
      <c r="Z163" s="286">
        <v>33000</v>
      </c>
      <c r="AA163" s="286">
        <v>8000</v>
      </c>
      <c r="AB163" s="286">
        <v>33000</v>
      </c>
      <c r="AC163" s="287" t="s">
        <v>326</v>
      </c>
      <c r="AD163" s="284" t="s">
        <v>53</v>
      </c>
      <c r="AE163" s="341">
        <v>21</v>
      </c>
      <c r="AF163" s="286">
        <v>26000</v>
      </c>
      <c r="AG163" s="286">
        <v>1000</v>
      </c>
      <c r="AH163" s="286">
        <v>33000000</v>
      </c>
      <c r="AI163" s="286">
        <v>8000000</v>
      </c>
      <c r="AJ163" s="286">
        <v>1000</v>
      </c>
      <c r="AK163" s="286">
        <v>33000000</v>
      </c>
      <c r="AL163" s="286">
        <v>8000000</v>
      </c>
      <c r="AM163" s="286"/>
      <c r="AN163" s="286"/>
      <c r="AO163" s="286">
        <v>0</v>
      </c>
      <c r="AP163" s="286">
        <v>992</v>
      </c>
      <c r="AQ163" s="286">
        <v>32736000</v>
      </c>
      <c r="AR163" s="286">
        <v>7936000</v>
      </c>
      <c r="AS163" s="286">
        <v>992</v>
      </c>
      <c r="AT163" s="286">
        <v>32736000</v>
      </c>
      <c r="AU163" s="286">
        <v>7936000</v>
      </c>
      <c r="AV163" s="286"/>
      <c r="AW163" s="286"/>
      <c r="AX163" s="286">
        <v>0</v>
      </c>
      <c r="AY163" s="286">
        <v>290</v>
      </c>
      <c r="AZ163" s="286">
        <v>9570000</v>
      </c>
      <c r="BA163" s="286"/>
      <c r="BB163" s="286"/>
      <c r="BC163" s="286">
        <v>19</v>
      </c>
      <c r="BD163" s="286">
        <v>627000</v>
      </c>
      <c r="BE163" s="286">
        <v>478400</v>
      </c>
      <c r="BF163" s="286">
        <v>152000</v>
      </c>
      <c r="BG163" s="286">
        <v>19</v>
      </c>
      <c r="BH163" s="286">
        <v>627000</v>
      </c>
      <c r="BI163" s="286">
        <v>478400</v>
      </c>
      <c r="BJ163" s="286">
        <v>152000</v>
      </c>
      <c r="BK163" s="286">
        <v>271</v>
      </c>
      <c r="BL163" s="286">
        <v>702</v>
      </c>
      <c r="BM163" s="286">
        <v>973</v>
      </c>
      <c r="BN163" s="286">
        <v>32109000</v>
      </c>
      <c r="BO163" s="286">
        <v>7784000</v>
      </c>
      <c r="BP163" s="287" t="s">
        <v>3128</v>
      </c>
      <c r="BQ163" s="287" t="s">
        <v>3118</v>
      </c>
    </row>
    <row r="164" spans="1:69" x14ac:dyDescent="0.3">
      <c r="A164" s="281">
        <v>161</v>
      </c>
      <c r="B164" s="288" t="s">
        <v>2952</v>
      </c>
      <c r="C164" s="288" t="s">
        <v>3018</v>
      </c>
      <c r="D164" s="288" t="s">
        <v>3003</v>
      </c>
      <c r="E164" s="288" t="s">
        <v>3017</v>
      </c>
      <c r="F164" s="288" t="s">
        <v>2956</v>
      </c>
      <c r="G164" s="288" t="s">
        <v>2956</v>
      </c>
      <c r="H164" s="288" t="s">
        <v>2995</v>
      </c>
      <c r="I164" s="288" t="s">
        <v>2962</v>
      </c>
      <c r="J164" s="288" t="s">
        <v>45</v>
      </c>
      <c r="K164" s="288" t="s">
        <v>45</v>
      </c>
      <c r="L164" s="288" t="s">
        <v>1862</v>
      </c>
      <c r="M164" s="289" t="s">
        <v>319</v>
      </c>
      <c r="N164" s="288" t="s">
        <v>3649</v>
      </c>
      <c r="O164" s="288" t="s">
        <v>50</v>
      </c>
      <c r="P164" s="288" t="s">
        <v>266</v>
      </c>
      <c r="Q164" s="290" t="s">
        <v>45</v>
      </c>
      <c r="R164" s="288" t="s">
        <v>45</v>
      </c>
      <c r="S164" s="1">
        <v>46188</v>
      </c>
      <c r="T164" s="1">
        <v>46206</v>
      </c>
      <c r="U164" s="290" t="s">
        <v>45</v>
      </c>
      <c r="V164" s="290" t="s">
        <v>45</v>
      </c>
      <c r="W164" s="1">
        <v>46253</v>
      </c>
      <c r="X164" s="1">
        <v>46260</v>
      </c>
      <c r="Y164" s="291">
        <v>24000</v>
      </c>
      <c r="Z164" s="291">
        <v>24000</v>
      </c>
      <c r="AA164" s="291">
        <v>4500</v>
      </c>
      <c r="AB164" s="291">
        <v>24000</v>
      </c>
      <c r="AC164" s="292" t="s">
        <v>2898</v>
      </c>
      <c r="AD164" s="290" t="s">
        <v>53</v>
      </c>
      <c r="AE164" s="342">
        <v>21</v>
      </c>
      <c r="AF164" s="291">
        <v>19000</v>
      </c>
      <c r="AG164" s="291">
        <v>500</v>
      </c>
      <c r="AH164" s="291">
        <v>12000000</v>
      </c>
      <c r="AI164" s="291">
        <v>2250000</v>
      </c>
      <c r="AJ164" s="291">
        <v>500</v>
      </c>
      <c r="AK164" s="291">
        <v>12000000</v>
      </c>
      <c r="AL164" s="291">
        <v>2250000</v>
      </c>
      <c r="AM164" s="291"/>
      <c r="AN164" s="291"/>
      <c r="AO164" s="291">
        <v>0</v>
      </c>
      <c r="AP164" s="291">
        <v>479</v>
      </c>
      <c r="AQ164" s="291">
        <v>11496000</v>
      </c>
      <c r="AR164" s="291">
        <v>2155500</v>
      </c>
      <c r="AS164" s="291">
        <v>479</v>
      </c>
      <c r="AT164" s="291">
        <v>11496000</v>
      </c>
      <c r="AU164" s="291">
        <v>2155500</v>
      </c>
      <c r="AV164" s="291"/>
      <c r="AW164" s="291"/>
      <c r="AX164" s="291">
        <v>0</v>
      </c>
      <c r="AY164" s="291">
        <v>91</v>
      </c>
      <c r="AZ164" s="291">
        <v>2184000</v>
      </c>
      <c r="BA164" s="291"/>
      <c r="BB164" s="291"/>
      <c r="BC164" s="291">
        <v>4</v>
      </c>
      <c r="BD164" s="291">
        <v>96000</v>
      </c>
      <c r="BE164" s="291">
        <v>72200</v>
      </c>
      <c r="BF164" s="291">
        <v>18000</v>
      </c>
      <c r="BG164" s="291">
        <v>6</v>
      </c>
      <c r="BH164" s="291">
        <v>144000</v>
      </c>
      <c r="BI164" s="291">
        <v>110200</v>
      </c>
      <c r="BJ164" s="291">
        <v>27000</v>
      </c>
      <c r="BK164" s="291">
        <v>85</v>
      </c>
      <c r="BL164" s="291">
        <v>388</v>
      </c>
      <c r="BM164" s="291">
        <v>473</v>
      </c>
      <c r="BN164" s="291">
        <v>11352000</v>
      </c>
      <c r="BO164" s="291">
        <v>2128500</v>
      </c>
      <c r="BP164" s="292" t="s">
        <v>3264</v>
      </c>
      <c r="BQ164" s="292" t="s">
        <v>3130</v>
      </c>
    </row>
    <row r="165" spans="1:69" x14ac:dyDescent="0.3">
      <c r="A165" s="281">
        <v>162</v>
      </c>
      <c r="B165" s="282" t="s">
        <v>2952</v>
      </c>
      <c r="C165" s="282" t="s">
        <v>3018</v>
      </c>
      <c r="D165" s="282" t="s">
        <v>3003</v>
      </c>
      <c r="E165" s="282" t="s">
        <v>3017</v>
      </c>
      <c r="F165" s="282" t="s">
        <v>2956</v>
      </c>
      <c r="G165" s="282" t="s">
        <v>2956</v>
      </c>
      <c r="H165" s="282" t="s">
        <v>2995</v>
      </c>
      <c r="I165" s="282" t="s">
        <v>2962</v>
      </c>
      <c r="J165" s="282" t="s">
        <v>45</v>
      </c>
      <c r="K165" s="282" t="s">
        <v>45</v>
      </c>
      <c r="L165" s="282" t="s">
        <v>1862</v>
      </c>
      <c r="M165" s="283" t="s">
        <v>320</v>
      </c>
      <c r="N165" s="282" t="s">
        <v>3650</v>
      </c>
      <c r="O165" s="282" t="s">
        <v>50</v>
      </c>
      <c r="P165" s="282" t="s">
        <v>266</v>
      </c>
      <c r="Q165" s="284" t="s">
        <v>45</v>
      </c>
      <c r="R165" s="282" t="s">
        <v>45</v>
      </c>
      <c r="S165" s="285">
        <v>46188</v>
      </c>
      <c r="T165" s="285">
        <v>46216</v>
      </c>
      <c r="U165" s="284" t="s">
        <v>45</v>
      </c>
      <c r="V165" s="284" t="s">
        <v>45</v>
      </c>
      <c r="W165" s="285">
        <v>46253</v>
      </c>
      <c r="X165" s="285">
        <v>46260</v>
      </c>
      <c r="Y165" s="286">
        <v>24000</v>
      </c>
      <c r="Z165" s="286">
        <v>24000</v>
      </c>
      <c r="AA165" s="286">
        <v>5200</v>
      </c>
      <c r="AB165" s="286">
        <v>24000</v>
      </c>
      <c r="AC165" s="287" t="s">
        <v>3093</v>
      </c>
      <c r="AD165" s="284" t="s">
        <v>53</v>
      </c>
      <c r="AE165" s="341">
        <v>21</v>
      </c>
      <c r="AF165" s="286">
        <v>19000</v>
      </c>
      <c r="AG165" s="286">
        <v>500</v>
      </c>
      <c r="AH165" s="286">
        <v>12000000</v>
      </c>
      <c r="AI165" s="286">
        <v>2600000</v>
      </c>
      <c r="AJ165" s="286">
        <v>500</v>
      </c>
      <c r="AK165" s="286">
        <v>12000000</v>
      </c>
      <c r="AL165" s="286">
        <v>2600000</v>
      </c>
      <c r="AM165" s="286"/>
      <c r="AN165" s="286"/>
      <c r="AO165" s="286">
        <v>0</v>
      </c>
      <c r="AP165" s="286">
        <v>494</v>
      </c>
      <c r="AQ165" s="286">
        <v>11856000</v>
      </c>
      <c r="AR165" s="286">
        <v>2568800</v>
      </c>
      <c r="AS165" s="286">
        <v>494</v>
      </c>
      <c r="AT165" s="286">
        <v>11856000</v>
      </c>
      <c r="AU165" s="286">
        <v>2568800</v>
      </c>
      <c r="AV165" s="286"/>
      <c r="AW165" s="286"/>
      <c r="AX165" s="286">
        <v>0</v>
      </c>
      <c r="AY165" s="286">
        <v>88</v>
      </c>
      <c r="AZ165" s="286">
        <v>2112000</v>
      </c>
      <c r="BA165" s="286"/>
      <c r="BB165" s="286"/>
      <c r="BC165" s="286">
        <v>3</v>
      </c>
      <c r="BD165" s="286">
        <v>72000</v>
      </c>
      <c r="BE165" s="286">
        <v>56100</v>
      </c>
      <c r="BF165" s="286">
        <v>15600</v>
      </c>
      <c r="BG165" s="286">
        <v>4</v>
      </c>
      <c r="BH165" s="286">
        <v>96000</v>
      </c>
      <c r="BI165" s="286">
        <v>75100</v>
      </c>
      <c r="BJ165" s="286">
        <v>20800</v>
      </c>
      <c r="BK165" s="286">
        <v>84</v>
      </c>
      <c r="BL165" s="286">
        <v>406</v>
      </c>
      <c r="BM165" s="286">
        <v>490</v>
      </c>
      <c r="BN165" s="286">
        <v>11760000</v>
      </c>
      <c r="BO165" s="286">
        <v>2548000</v>
      </c>
      <c r="BP165" s="287" t="s">
        <v>3129</v>
      </c>
      <c r="BQ165" s="287" t="s">
        <v>3085</v>
      </c>
    </row>
    <row r="166" spans="1:69" x14ac:dyDescent="0.3">
      <c r="A166" s="281">
        <v>163</v>
      </c>
      <c r="B166" s="288" t="s">
        <v>2952</v>
      </c>
      <c r="C166" s="288" t="s">
        <v>3018</v>
      </c>
      <c r="D166" s="288" t="s">
        <v>3003</v>
      </c>
      <c r="E166" s="288" t="s">
        <v>3017</v>
      </c>
      <c r="F166" s="288" t="s">
        <v>2956</v>
      </c>
      <c r="G166" s="288" t="s">
        <v>2956</v>
      </c>
      <c r="H166" s="288" t="s">
        <v>2995</v>
      </c>
      <c r="I166" s="288" t="s">
        <v>2962</v>
      </c>
      <c r="J166" s="288" t="s">
        <v>45</v>
      </c>
      <c r="K166" s="288" t="s">
        <v>45</v>
      </c>
      <c r="L166" s="288" t="s">
        <v>1856</v>
      </c>
      <c r="M166" s="289" t="s">
        <v>321</v>
      </c>
      <c r="N166" s="288" t="s">
        <v>3651</v>
      </c>
      <c r="O166" s="288" t="s">
        <v>50</v>
      </c>
      <c r="P166" s="288" t="s">
        <v>266</v>
      </c>
      <c r="Q166" s="290" t="s">
        <v>45</v>
      </c>
      <c r="R166" s="288" t="s">
        <v>45</v>
      </c>
      <c r="S166" s="1">
        <v>46245</v>
      </c>
      <c r="T166" s="290" t="s">
        <v>45</v>
      </c>
      <c r="U166" s="290" t="s">
        <v>45</v>
      </c>
      <c r="V166" s="290" t="s">
        <v>45</v>
      </c>
      <c r="W166" s="290" t="s">
        <v>45</v>
      </c>
      <c r="X166" s="290" t="s">
        <v>45</v>
      </c>
      <c r="Y166" s="291"/>
      <c r="Z166" s="291"/>
      <c r="AA166" s="291"/>
      <c r="AB166" s="291"/>
      <c r="AC166" s="292" t="s">
        <v>45</v>
      </c>
      <c r="AD166" s="290" t="s">
        <v>60</v>
      </c>
      <c r="AE166" s="292" t="s">
        <v>45</v>
      </c>
      <c r="AF166" s="291"/>
      <c r="AG166" s="291">
        <v>800</v>
      </c>
      <c r="AH166" s="291"/>
      <c r="AI166" s="291"/>
      <c r="AJ166" s="291">
        <v>800</v>
      </c>
      <c r="AK166" s="291"/>
      <c r="AL166" s="291"/>
      <c r="AM166" s="291"/>
      <c r="AN166" s="291"/>
      <c r="AO166" s="291"/>
      <c r="AP166" s="291"/>
      <c r="AQ166" s="291"/>
      <c r="AR166" s="291"/>
      <c r="AS166" s="291"/>
      <c r="AT166" s="291"/>
      <c r="AU166" s="291"/>
      <c r="AV166" s="291"/>
      <c r="AW166" s="291"/>
      <c r="AX166" s="291"/>
      <c r="AY166" s="291"/>
      <c r="AZ166" s="291"/>
      <c r="BA166" s="291"/>
      <c r="BB166" s="291"/>
      <c r="BC166" s="291"/>
      <c r="BD166" s="291"/>
      <c r="BE166" s="291"/>
      <c r="BF166" s="291"/>
      <c r="BG166" s="291"/>
      <c r="BH166" s="291"/>
      <c r="BI166" s="291"/>
      <c r="BJ166" s="291"/>
      <c r="BK166" s="291"/>
      <c r="BL166" s="291"/>
      <c r="BM166" s="291"/>
      <c r="BN166" s="291"/>
      <c r="BO166" s="291"/>
      <c r="BP166" s="292" t="s">
        <v>45</v>
      </c>
      <c r="BQ166" s="292" t="s">
        <v>45</v>
      </c>
    </row>
    <row r="167" spans="1:69" x14ac:dyDescent="0.3">
      <c r="A167" s="281">
        <v>164</v>
      </c>
      <c r="B167" s="282" t="s">
        <v>2952</v>
      </c>
      <c r="C167" s="282" t="s">
        <v>3018</v>
      </c>
      <c r="D167" s="282" t="s">
        <v>3003</v>
      </c>
      <c r="E167" s="282" t="s">
        <v>3017</v>
      </c>
      <c r="F167" s="282" t="s">
        <v>2956</v>
      </c>
      <c r="G167" s="282" t="s">
        <v>2956</v>
      </c>
      <c r="H167" s="282" t="s">
        <v>2995</v>
      </c>
      <c r="I167" s="282" t="s">
        <v>2962</v>
      </c>
      <c r="J167" s="282" t="s">
        <v>45</v>
      </c>
      <c r="K167" s="282" t="s">
        <v>45</v>
      </c>
      <c r="L167" s="282" t="s">
        <v>1856</v>
      </c>
      <c r="M167" s="283" t="s">
        <v>3354</v>
      </c>
      <c r="N167" s="282" t="s">
        <v>3355</v>
      </c>
      <c r="O167" s="282" t="s">
        <v>50</v>
      </c>
      <c r="P167" s="282" t="s">
        <v>51</v>
      </c>
      <c r="Q167" s="284" t="s">
        <v>45</v>
      </c>
      <c r="R167" s="282" t="s">
        <v>45</v>
      </c>
      <c r="S167" s="285">
        <v>46212</v>
      </c>
      <c r="T167" s="284" t="s">
        <v>45</v>
      </c>
      <c r="U167" s="284" t="s">
        <v>45</v>
      </c>
      <c r="V167" s="284" t="s">
        <v>45</v>
      </c>
      <c r="W167" s="284" t="s">
        <v>45</v>
      </c>
      <c r="X167" s="284" t="s">
        <v>45</v>
      </c>
      <c r="Y167" s="286"/>
      <c r="Z167" s="286"/>
      <c r="AA167" s="286"/>
      <c r="AB167" s="286"/>
      <c r="AC167" s="287" t="s">
        <v>45</v>
      </c>
      <c r="AD167" s="284" t="s">
        <v>60</v>
      </c>
      <c r="AE167" s="287" t="s">
        <v>45</v>
      </c>
      <c r="AF167" s="286"/>
      <c r="AG167" s="286">
        <v>800</v>
      </c>
      <c r="AH167" s="286"/>
      <c r="AI167" s="286"/>
      <c r="AJ167" s="286">
        <v>800</v>
      </c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  <c r="AV167" s="286"/>
      <c r="AW167" s="286"/>
      <c r="AX167" s="286"/>
      <c r="AY167" s="286"/>
      <c r="AZ167" s="286"/>
      <c r="BA167" s="286"/>
      <c r="BB167" s="286"/>
      <c r="BC167" s="286"/>
      <c r="BD167" s="286"/>
      <c r="BE167" s="286"/>
      <c r="BF167" s="286"/>
      <c r="BG167" s="286"/>
      <c r="BH167" s="286"/>
      <c r="BI167" s="286"/>
      <c r="BJ167" s="286"/>
      <c r="BK167" s="286"/>
      <c r="BL167" s="286"/>
      <c r="BM167" s="286"/>
      <c r="BN167" s="286"/>
      <c r="BO167" s="286"/>
      <c r="BP167" s="287" t="s">
        <v>45</v>
      </c>
      <c r="BQ167" s="287" t="s">
        <v>45</v>
      </c>
    </row>
    <row r="168" spans="1:69" x14ac:dyDescent="0.3">
      <c r="A168" s="281">
        <v>165</v>
      </c>
      <c r="B168" s="288" t="s">
        <v>2952</v>
      </c>
      <c r="C168" s="288" t="s">
        <v>3018</v>
      </c>
      <c r="D168" s="288" t="s">
        <v>3003</v>
      </c>
      <c r="E168" s="288" t="s">
        <v>3017</v>
      </c>
      <c r="F168" s="288" t="s">
        <v>27</v>
      </c>
      <c r="G168" s="288" t="s">
        <v>27</v>
      </c>
      <c r="H168" s="288" t="s">
        <v>3012</v>
      </c>
      <c r="I168" s="288" t="s">
        <v>2962</v>
      </c>
      <c r="J168" s="288" t="s">
        <v>45</v>
      </c>
      <c r="K168" s="288" t="s">
        <v>45</v>
      </c>
      <c r="L168" s="288" t="s">
        <v>45</v>
      </c>
      <c r="M168" s="289" t="s">
        <v>322</v>
      </c>
      <c r="N168" s="288" t="s">
        <v>323</v>
      </c>
      <c r="O168" s="288" t="s">
        <v>50</v>
      </c>
      <c r="P168" s="288" t="s">
        <v>27</v>
      </c>
      <c r="Q168" s="290" t="s">
        <v>45</v>
      </c>
      <c r="R168" s="288" t="s">
        <v>45</v>
      </c>
      <c r="S168" s="1">
        <v>46206</v>
      </c>
      <c r="T168" s="1">
        <v>46206</v>
      </c>
      <c r="U168" s="290" t="s">
        <v>45</v>
      </c>
      <c r="V168" s="290" t="s">
        <v>45</v>
      </c>
      <c r="W168" s="1">
        <v>46244</v>
      </c>
      <c r="X168" s="1">
        <v>46246</v>
      </c>
      <c r="Y168" s="291">
        <v>1</v>
      </c>
      <c r="Z168" s="291">
        <v>1</v>
      </c>
      <c r="AA168" s="291">
        <v>3550</v>
      </c>
      <c r="AB168" s="291">
        <v>1</v>
      </c>
      <c r="AC168" s="292" t="s">
        <v>45</v>
      </c>
      <c r="AD168" s="290" t="s">
        <v>60</v>
      </c>
      <c r="AE168" s="292" t="s">
        <v>45</v>
      </c>
      <c r="AF168" s="291">
        <v>1</v>
      </c>
      <c r="AG168" s="291">
        <v>5000</v>
      </c>
      <c r="AH168" s="291">
        <v>5000</v>
      </c>
      <c r="AI168" s="291">
        <v>17750000</v>
      </c>
      <c r="AJ168" s="291">
        <v>5000</v>
      </c>
      <c r="AK168" s="291">
        <v>5000</v>
      </c>
      <c r="AL168" s="291">
        <v>17750000</v>
      </c>
      <c r="AM168" s="291"/>
      <c r="AN168" s="291"/>
      <c r="AO168" s="291">
        <v>0</v>
      </c>
      <c r="AP168" s="291">
        <v>5000</v>
      </c>
      <c r="AQ168" s="291">
        <v>5000</v>
      </c>
      <c r="AR168" s="291">
        <v>17750000</v>
      </c>
      <c r="AS168" s="291">
        <v>5000</v>
      </c>
      <c r="AT168" s="291">
        <v>5000</v>
      </c>
      <c r="AU168" s="291">
        <v>17750000</v>
      </c>
      <c r="AV168" s="291"/>
      <c r="AW168" s="291"/>
      <c r="AX168" s="291">
        <v>0</v>
      </c>
      <c r="AY168" s="291">
        <v>4215</v>
      </c>
      <c r="AZ168" s="291">
        <v>4215</v>
      </c>
      <c r="BA168" s="291"/>
      <c r="BB168" s="291"/>
      <c r="BC168" s="291">
        <v>123</v>
      </c>
      <c r="BD168" s="291">
        <v>123</v>
      </c>
      <c r="BE168" s="291"/>
      <c r="BF168" s="291">
        <v>436650</v>
      </c>
      <c r="BG168" s="291">
        <v>208</v>
      </c>
      <c r="BH168" s="291">
        <v>208</v>
      </c>
      <c r="BI168" s="291">
        <v>4</v>
      </c>
      <c r="BJ168" s="291">
        <v>738400</v>
      </c>
      <c r="BK168" s="291">
        <v>4007</v>
      </c>
      <c r="BL168" s="291">
        <v>785</v>
      </c>
      <c r="BM168" s="291">
        <v>4792</v>
      </c>
      <c r="BN168" s="291">
        <v>4792</v>
      </c>
      <c r="BO168" s="291">
        <v>17011600</v>
      </c>
      <c r="BP168" s="292" t="s">
        <v>3624</v>
      </c>
      <c r="BQ168" s="292" t="s">
        <v>149</v>
      </c>
    </row>
    <row r="169" spans="1:69" x14ac:dyDescent="0.3">
      <c r="A169" s="281">
        <v>166</v>
      </c>
      <c r="B169" s="282" t="s">
        <v>2952</v>
      </c>
      <c r="C169" s="282" t="s">
        <v>3018</v>
      </c>
      <c r="D169" s="282" t="s">
        <v>3007</v>
      </c>
      <c r="E169" s="282" t="s">
        <v>2959</v>
      </c>
      <c r="F169" s="282" t="s">
        <v>2955</v>
      </c>
      <c r="G169" s="282" t="s">
        <v>2968</v>
      </c>
      <c r="H169" s="282" t="s">
        <v>2969</v>
      </c>
      <c r="I169" s="282" t="s">
        <v>2962</v>
      </c>
      <c r="J169" s="282" t="s">
        <v>45</v>
      </c>
      <c r="K169" s="282" t="s">
        <v>45</v>
      </c>
      <c r="L169" s="282" t="s">
        <v>1857</v>
      </c>
      <c r="M169" s="283" t="s">
        <v>3356</v>
      </c>
      <c r="N169" s="282" t="s">
        <v>3357</v>
      </c>
      <c r="O169" s="282" t="s">
        <v>50</v>
      </c>
      <c r="P169" s="282" t="s">
        <v>142</v>
      </c>
      <c r="Q169" s="284" t="s">
        <v>45</v>
      </c>
      <c r="R169" s="282" t="s">
        <v>45</v>
      </c>
      <c r="S169" s="285">
        <v>46262</v>
      </c>
      <c r="T169" s="284" t="s">
        <v>45</v>
      </c>
      <c r="U169" s="284" t="s">
        <v>45</v>
      </c>
      <c r="V169" s="284" t="s">
        <v>45</v>
      </c>
      <c r="W169" s="284" t="s">
        <v>45</v>
      </c>
      <c r="X169" s="284" t="s">
        <v>45</v>
      </c>
      <c r="Y169" s="286"/>
      <c r="Z169" s="286"/>
      <c r="AA169" s="286"/>
      <c r="AB169" s="286"/>
      <c r="AC169" s="287" t="s">
        <v>45</v>
      </c>
      <c r="AD169" s="284" t="s">
        <v>60</v>
      </c>
      <c r="AE169" s="287" t="s">
        <v>45</v>
      </c>
      <c r="AF169" s="286"/>
      <c r="AG169" s="286">
        <v>600</v>
      </c>
      <c r="AH169" s="286"/>
      <c r="AI169" s="286"/>
      <c r="AJ169" s="286">
        <v>600</v>
      </c>
      <c r="AK169" s="286"/>
      <c r="AL169" s="286"/>
      <c r="AM169" s="286"/>
      <c r="AN169" s="286"/>
      <c r="AO169" s="286"/>
      <c r="AP169" s="286"/>
      <c r="AQ169" s="286"/>
      <c r="AR169" s="286"/>
      <c r="AS169" s="286"/>
      <c r="AT169" s="286"/>
      <c r="AU169" s="286"/>
      <c r="AV169" s="286"/>
      <c r="AW169" s="286"/>
      <c r="AX169" s="286"/>
      <c r="AY169" s="286"/>
      <c r="AZ169" s="286"/>
      <c r="BA169" s="286"/>
      <c r="BB169" s="286"/>
      <c r="BC169" s="286"/>
      <c r="BD169" s="286"/>
      <c r="BE169" s="286"/>
      <c r="BF169" s="286"/>
      <c r="BG169" s="286"/>
      <c r="BH169" s="286"/>
      <c r="BI169" s="286"/>
      <c r="BJ169" s="286"/>
      <c r="BK169" s="286"/>
      <c r="BL169" s="286"/>
      <c r="BM169" s="286"/>
      <c r="BN169" s="286"/>
      <c r="BO169" s="286"/>
      <c r="BP169" s="287" t="s">
        <v>45</v>
      </c>
      <c r="BQ169" s="287" t="s">
        <v>45</v>
      </c>
    </row>
    <row r="170" spans="1:69" x14ac:dyDescent="0.3">
      <c r="A170" s="281">
        <v>167</v>
      </c>
      <c r="B170" s="288" t="s">
        <v>2952</v>
      </c>
      <c r="C170" s="288" t="s">
        <v>3018</v>
      </c>
      <c r="D170" s="288" t="s">
        <v>3007</v>
      </c>
      <c r="E170" s="288" t="s">
        <v>2959</v>
      </c>
      <c r="F170" s="288" t="s">
        <v>2970</v>
      </c>
      <c r="G170" s="288" t="s">
        <v>2971</v>
      </c>
      <c r="H170" s="288" t="s">
        <v>2972</v>
      </c>
      <c r="I170" s="288" t="s">
        <v>2962</v>
      </c>
      <c r="J170" s="288" t="s">
        <v>45</v>
      </c>
      <c r="K170" s="288" t="s">
        <v>45</v>
      </c>
      <c r="L170" s="288" t="s">
        <v>1857</v>
      </c>
      <c r="M170" s="289" t="s">
        <v>3358</v>
      </c>
      <c r="N170" s="288" t="s">
        <v>3359</v>
      </c>
      <c r="O170" s="288" t="s">
        <v>50</v>
      </c>
      <c r="P170" s="288" t="s">
        <v>51</v>
      </c>
      <c r="Q170" s="290" t="s">
        <v>45</v>
      </c>
      <c r="R170" s="288" t="s">
        <v>45</v>
      </c>
      <c r="S170" s="1">
        <v>46260</v>
      </c>
      <c r="T170" s="290" t="s">
        <v>45</v>
      </c>
      <c r="U170" s="290" t="s">
        <v>45</v>
      </c>
      <c r="V170" s="290" t="s">
        <v>45</v>
      </c>
      <c r="W170" s="290" t="s">
        <v>45</v>
      </c>
      <c r="X170" s="290" t="s">
        <v>45</v>
      </c>
      <c r="Y170" s="291"/>
      <c r="Z170" s="291"/>
      <c r="AA170" s="291"/>
      <c r="AB170" s="291"/>
      <c r="AC170" s="292" t="s">
        <v>45</v>
      </c>
      <c r="AD170" s="290" t="s">
        <v>60</v>
      </c>
      <c r="AE170" s="292" t="s">
        <v>45</v>
      </c>
      <c r="AF170" s="291"/>
      <c r="AG170" s="291">
        <v>3</v>
      </c>
      <c r="AH170" s="291"/>
      <c r="AI170" s="291"/>
      <c r="AJ170" s="291">
        <v>3</v>
      </c>
      <c r="AK170" s="291"/>
      <c r="AL170" s="291"/>
      <c r="AM170" s="291"/>
      <c r="AN170" s="291"/>
      <c r="AO170" s="291"/>
      <c r="AP170" s="291"/>
      <c r="AQ170" s="291"/>
      <c r="AR170" s="291"/>
      <c r="AS170" s="291"/>
      <c r="AT170" s="291"/>
      <c r="AU170" s="291"/>
      <c r="AV170" s="291"/>
      <c r="AW170" s="291"/>
      <c r="AX170" s="291"/>
      <c r="AY170" s="291"/>
      <c r="AZ170" s="291"/>
      <c r="BA170" s="291"/>
      <c r="BB170" s="291"/>
      <c r="BC170" s="291"/>
      <c r="BD170" s="291"/>
      <c r="BE170" s="291"/>
      <c r="BF170" s="291"/>
      <c r="BG170" s="291"/>
      <c r="BH170" s="291"/>
      <c r="BI170" s="291"/>
      <c r="BJ170" s="291"/>
      <c r="BK170" s="291"/>
      <c r="BL170" s="291"/>
      <c r="BM170" s="291"/>
      <c r="BN170" s="291"/>
      <c r="BO170" s="291"/>
      <c r="BP170" s="292" t="s">
        <v>45</v>
      </c>
      <c r="BQ170" s="292" t="s">
        <v>45</v>
      </c>
    </row>
    <row r="171" spans="1:69" x14ac:dyDescent="0.3">
      <c r="A171" s="281">
        <v>168</v>
      </c>
      <c r="B171" s="282" t="s">
        <v>2952</v>
      </c>
      <c r="C171" s="282" t="s">
        <v>3018</v>
      </c>
      <c r="D171" s="282" t="s">
        <v>3007</v>
      </c>
      <c r="E171" s="282" t="s">
        <v>2959</v>
      </c>
      <c r="F171" s="282" t="s">
        <v>2970</v>
      </c>
      <c r="G171" s="282" t="s">
        <v>2971</v>
      </c>
      <c r="H171" s="282" t="s">
        <v>2972</v>
      </c>
      <c r="I171" s="282" t="s">
        <v>2962</v>
      </c>
      <c r="J171" s="282" t="s">
        <v>45</v>
      </c>
      <c r="K171" s="282" t="s">
        <v>45</v>
      </c>
      <c r="L171" s="282" t="s">
        <v>1857</v>
      </c>
      <c r="M171" s="283" t="s">
        <v>3360</v>
      </c>
      <c r="N171" s="282" t="s">
        <v>3361</v>
      </c>
      <c r="O171" s="282" t="s">
        <v>50</v>
      </c>
      <c r="P171" s="282" t="s">
        <v>142</v>
      </c>
      <c r="Q171" s="284" t="s">
        <v>45</v>
      </c>
      <c r="R171" s="282" t="s">
        <v>45</v>
      </c>
      <c r="S171" s="285">
        <v>46262</v>
      </c>
      <c r="T171" s="284" t="s">
        <v>45</v>
      </c>
      <c r="U171" s="284" t="s">
        <v>45</v>
      </c>
      <c r="V171" s="284" t="s">
        <v>45</v>
      </c>
      <c r="W171" s="284" t="s">
        <v>45</v>
      </c>
      <c r="X171" s="284" t="s">
        <v>45</v>
      </c>
      <c r="Y171" s="286"/>
      <c r="Z171" s="286"/>
      <c r="AA171" s="286"/>
      <c r="AB171" s="286"/>
      <c r="AC171" s="287" t="s">
        <v>45</v>
      </c>
      <c r="AD171" s="284" t="s">
        <v>60</v>
      </c>
      <c r="AE171" s="287" t="s">
        <v>45</v>
      </c>
      <c r="AF171" s="286"/>
      <c r="AG171" s="286">
        <v>4</v>
      </c>
      <c r="AH171" s="286"/>
      <c r="AI171" s="286"/>
      <c r="AJ171" s="286">
        <v>4</v>
      </c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  <c r="AV171" s="286"/>
      <c r="AW171" s="286"/>
      <c r="AX171" s="286"/>
      <c r="AY171" s="286"/>
      <c r="AZ171" s="286"/>
      <c r="BA171" s="286"/>
      <c r="BB171" s="286"/>
      <c r="BC171" s="286"/>
      <c r="BD171" s="286"/>
      <c r="BE171" s="286"/>
      <c r="BF171" s="286"/>
      <c r="BG171" s="286"/>
      <c r="BH171" s="286"/>
      <c r="BI171" s="286"/>
      <c r="BJ171" s="286"/>
      <c r="BK171" s="286"/>
      <c r="BL171" s="286"/>
      <c r="BM171" s="286"/>
      <c r="BN171" s="286"/>
      <c r="BO171" s="286"/>
      <c r="BP171" s="287" t="s">
        <v>45</v>
      </c>
      <c r="BQ171" s="287" t="s">
        <v>45</v>
      </c>
    </row>
    <row r="172" spans="1:69" x14ac:dyDescent="0.3">
      <c r="A172" s="281">
        <v>169</v>
      </c>
      <c r="B172" s="288" t="s">
        <v>2952</v>
      </c>
      <c r="C172" s="288" t="s">
        <v>3018</v>
      </c>
      <c r="D172" s="288" t="s">
        <v>3007</v>
      </c>
      <c r="E172" s="288" t="s">
        <v>2959</v>
      </c>
      <c r="F172" s="288" t="s">
        <v>2970</v>
      </c>
      <c r="G172" s="288" t="s">
        <v>2974</v>
      </c>
      <c r="H172" s="288" t="s">
        <v>2976</v>
      </c>
      <c r="I172" s="288" t="s">
        <v>2962</v>
      </c>
      <c r="J172" s="288" t="s">
        <v>45</v>
      </c>
      <c r="K172" s="288" t="s">
        <v>45</v>
      </c>
      <c r="L172" s="288" t="s">
        <v>1857</v>
      </c>
      <c r="M172" s="289" t="s">
        <v>3204</v>
      </c>
      <c r="N172" s="288" t="s">
        <v>3205</v>
      </c>
      <c r="O172" s="288" t="s">
        <v>50</v>
      </c>
      <c r="P172" s="288" t="s">
        <v>51</v>
      </c>
      <c r="Q172" s="290" t="s">
        <v>45</v>
      </c>
      <c r="R172" s="288" t="s">
        <v>45</v>
      </c>
      <c r="S172" s="1">
        <v>46254</v>
      </c>
      <c r="T172" s="290" t="s">
        <v>45</v>
      </c>
      <c r="U172" s="290" t="s">
        <v>45</v>
      </c>
      <c r="V172" s="290" t="s">
        <v>45</v>
      </c>
      <c r="W172" s="290" t="s">
        <v>45</v>
      </c>
      <c r="X172" s="290" t="s">
        <v>45</v>
      </c>
      <c r="Y172" s="291"/>
      <c r="Z172" s="291"/>
      <c r="AA172" s="291"/>
      <c r="AB172" s="291"/>
      <c r="AC172" s="292" t="s">
        <v>45</v>
      </c>
      <c r="AD172" s="290" t="s">
        <v>60</v>
      </c>
      <c r="AE172" s="292" t="s">
        <v>45</v>
      </c>
      <c r="AF172" s="291"/>
      <c r="AG172" s="291">
        <v>2</v>
      </c>
      <c r="AH172" s="291"/>
      <c r="AI172" s="291"/>
      <c r="AJ172" s="291">
        <v>2</v>
      </c>
      <c r="AK172" s="291"/>
      <c r="AL172" s="291"/>
      <c r="AM172" s="291"/>
      <c r="AN172" s="291"/>
      <c r="AO172" s="291"/>
      <c r="AP172" s="291"/>
      <c r="AQ172" s="291"/>
      <c r="AR172" s="291"/>
      <c r="AS172" s="291"/>
      <c r="AT172" s="291"/>
      <c r="AU172" s="291"/>
      <c r="AV172" s="291"/>
      <c r="AW172" s="291"/>
      <c r="AX172" s="291"/>
      <c r="AY172" s="291"/>
      <c r="AZ172" s="291"/>
      <c r="BA172" s="291"/>
      <c r="BB172" s="291"/>
      <c r="BC172" s="291"/>
      <c r="BD172" s="291"/>
      <c r="BE172" s="291"/>
      <c r="BF172" s="291"/>
      <c r="BG172" s="291"/>
      <c r="BH172" s="291"/>
      <c r="BI172" s="291"/>
      <c r="BJ172" s="291"/>
      <c r="BK172" s="291"/>
      <c r="BL172" s="291"/>
      <c r="BM172" s="291"/>
      <c r="BN172" s="291"/>
      <c r="BO172" s="291"/>
      <c r="BP172" s="292" t="s">
        <v>45</v>
      </c>
      <c r="BQ172" s="292" t="s">
        <v>45</v>
      </c>
    </row>
    <row r="173" spans="1:69" x14ac:dyDescent="0.3">
      <c r="A173" s="281">
        <v>170</v>
      </c>
      <c r="B173" s="282" t="s">
        <v>2952</v>
      </c>
      <c r="C173" s="282" t="s">
        <v>3018</v>
      </c>
      <c r="D173" s="282" t="s">
        <v>3007</v>
      </c>
      <c r="E173" s="282" t="s">
        <v>2959</v>
      </c>
      <c r="F173" s="282" t="s">
        <v>2970</v>
      </c>
      <c r="G173" s="282" t="s">
        <v>2974</v>
      </c>
      <c r="H173" s="282" t="s">
        <v>2976</v>
      </c>
      <c r="I173" s="282" t="s">
        <v>2962</v>
      </c>
      <c r="J173" s="282" t="s">
        <v>45</v>
      </c>
      <c r="K173" s="282" t="s">
        <v>45</v>
      </c>
      <c r="L173" s="282" t="s">
        <v>1857</v>
      </c>
      <c r="M173" s="283" t="s">
        <v>3362</v>
      </c>
      <c r="N173" s="282" t="s">
        <v>3363</v>
      </c>
      <c r="O173" s="282" t="s">
        <v>50</v>
      </c>
      <c r="P173" s="282" t="s">
        <v>142</v>
      </c>
      <c r="Q173" s="284" t="s">
        <v>45</v>
      </c>
      <c r="R173" s="282" t="s">
        <v>45</v>
      </c>
      <c r="S173" s="285">
        <v>46262</v>
      </c>
      <c r="T173" s="284" t="s">
        <v>45</v>
      </c>
      <c r="U173" s="284" t="s">
        <v>45</v>
      </c>
      <c r="V173" s="284" t="s">
        <v>45</v>
      </c>
      <c r="W173" s="284" t="s">
        <v>45</v>
      </c>
      <c r="X173" s="284" t="s">
        <v>45</v>
      </c>
      <c r="Y173" s="286"/>
      <c r="Z173" s="286"/>
      <c r="AA173" s="286"/>
      <c r="AB173" s="286"/>
      <c r="AC173" s="287" t="s">
        <v>45</v>
      </c>
      <c r="AD173" s="284" t="s">
        <v>60</v>
      </c>
      <c r="AE173" s="287" t="s">
        <v>45</v>
      </c>
      <c r="AF173" s="286"/>
      <c r="AG173" s="286">
        <v>1600</v>
      </c>
      <c r="AH173" s="286"/>
      <c r="AI173" s="286"/>
      <c r="AJ173" s="286">
        <v>1600</v>
      </c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6"/>
      <c r="AX173" s="286"/>
      <c r="AY173" s="286"/>
      <c r="AZ173" s="286"/>
      <c r="BA173" s="286"/>
      <c r="BB173" s="286"/>
      <c r="BC173" s="286"/>
      <c r="BD173" s="286"/>
      <c r="BE173" s="286"/>
      <c r="BF173" s="286"/>
      <c r="BG173" s="286"/>
      <c r="BH173" s="286"/>
      <c r="BI173" s="286"/>
      <c r="BJ173" s="286"/>
      <c r="BK173" s="286"/>
      <c r="BL173" s="286"/>
      <c r="BM173" s="286"/>
      <c r="BN173" s="286"/>
      <c r="BO173" s="286"/>
      <c r="BP173" s="287" t="s">
        <v>45</v>
      </c>
      <c r="BQ173" s="287" t="s">
        <v>45</v>
      </c>
    </row>
    <row r="174" spans="1:69" x14ac:dyDescent="0.3">
      <c r="A174" s="281">
        <v>171</v>
      </c>
      <c r="B174" s="288" t="s">
        <v>2952</v>
      </c>
      <c r="C174" s="288" t="s">
        <v>3018</v>
      </c>
      <c r="D174" s="288" t="s">
        <v>3007</v>
      </c>
      <c r="E174" s="288" t="s">
        <v>2959</v>
      </c>
      <c r="F174" s="288" t="s">
        <v>2977</v>
      </c>
      <c r="G174" s="288" t="s">
        <v>2978</v>
      </c>
      <c r="H174" s="288" t="s">
        <v>3005</v>
      </c>
      <c r="I174" s="288" t="s">
        <v>2962</v>
      </c>
      <c r="J174" s="288" t="s">
        <v>45</v>
      </c>
      <c r="K174" s="288" t="s">
        <v>45</v>
      </c>
      <c r="L174" s="288" t="s">
        <v>1861</v>
      </c>
      <c r="M174" s="289" t="s">
        <v>324</v>
      </c>
      <c r="N174" s="288" t="s">
        <v>325</v>
      </c>
      <c r="O174" s="288" t="s">
        <v>50</v>
      </c>
      <c r="P174" s="288" t="s">
        <v>74</v>
      </c>
      <c r="Q174" s="290" t="s">
        <v>45</v>
      </c>
      <c r="R174" s="288" t="s">
        <v>45</v>
      </c>
      <c r="S174" s="1">
        <v>46157</v>
      </c>
      <c r="T174" s="1">
        <v>46157</v>
      </c>
      <c r="U174" s="290" t="s">
        <v>45</v>
      </c>
      <c r="V174" s="290" t="s">
        <v>45</v>
      </c>
      <c r="W174" s="1">
        <v>46275</v>
      </c>
      <c r="X174" s="290" t="s">
        <v>45</v>
      </c>
      <c r="Y174" s="291">
        <v>99000</v>
      </c>
      <c r="Z174" s="291">
        <v>99000</v>
      </c>
      <c r="AA174" s="291">
        <v>23500</v>
      </c>
      <c r="AB174" s="291">
        <v>99000</v>
      </c>
      <c r="AC174" s="292" t="s">
        <v>836</v>
      </c>
      <c r="AD174" s="290" t="s">
        <v>53</v>
      </c>
      <c r="AE174" s="342">
        <v>28</v>
      </c>
      <c r="AF174" s="291">
        <v>71000</v>
      </c>
      <c r="AG174" s="291">
        <v>510</v>
      </c>
      <c r="AH174" s="291">
        <v>50490000</v>
      </c>
      <c r="AI174" s="291">
        <v>11985000</v>
      </c>
      <c r="AJ174" s="291">
        <v>510</v>
      </c>
      <c r="AK174" s="291">
        <v>50490000</v>
      </c>
      <c r="AL174" s="291">
        <v>11985000</v>
      </c>
      <c r="AM174" s="291"/>
      <c r="AN174" s="291"/>
      <c r="AO174" s="291">
        <v>0</v>
      </c>
      <c r="AP174" s="291">
        <v>500</v>
      </c>
      <c r="AQ174" s="291">
        <v>49500000</v>
      </c>
      <c r="AR174" s="291">
        <v>11750000</v>
      </c>
      <c r="AS174" s="291">
        <v>500</v>
      </c>
      <c r="AT174" s="291">
        <v>49500000</v>
      </c>
      <c r="AU174" s="291">
        <v>11750000</v>
      </c>
      <c r="AV174" s="291"/>
      <c r="AW174" s="291"/>
      <c r="AX174" s="291">
        <v>0</v>
      </c>
      <c r="AY174" s="291"/>
      <c r="AZ174" s="291"/>
      <c r="BA174" s="291"/>
      <c r="BB174" s="291"/>
      <c r="BC174" s="291"/>
      <c r="BD174" s="291"/>
      <c r="BE174" s="291"/>
      <c r="BF174" s="291">
        <v>0</v>
      </c>
      <c r="BG174" s="291"/>
      <c r="BH174" s="291"/>
      <c r="BI174" s="291"/>
      <c r="BJ174" s="291">
        <v>0</v>
      </c>
      <c r="BK174" s="291"/>
      <c r="BL174" s="291">
        <v>500</v>
      </c>
      <c r="BM174" s="291">
        <v>500</v>
      </c>
      <c r="BN174" s="291">
        <v>49500000</v>
      </c>
      <c r="BO174" s="291">
        <v>11750000</v>
      </c>
      <c r="BP174" s="292" t="s">
        <v>45</v>
      </c>
      <c r="BQ174" s="292" t="s">
        <v>45</v>
      </c>
    </row>
    <row r="175" spans="1:69" x14ac:dyDescent="0.3">
      <c r="A175" s="281">
        <v>172</v>
      </c>
      <c r="B175" s="282" t="s">
        <v>2952</v>
      </c>
      <c r="C175" s="282" t="s">
        <v>3018</v>
      </c>
      <c r="D175" s="282" t="s">
        <v>3007</v>
      </c>
      <c r="E175" s="282" t="s">
        <v>2959</v>
      </c>
      <c r="F175" s="282" t="s">
        <v>2977</v>
      </c>
      <c r="G175" s="282" t="s">
        <v>2980</v>
      </c>
      <c r="H175" s="282" t="s">
        <v>2982</v>
      </c>
      <c r="I175" s="282" t="s">
        <v>2962</v>
      </c>
      <c r="J175" s="282" t="s">
        <v>45</v>
      </c>
      <c r="K175" s="282" t="s">
        <v>45</v>
      </c>
      <c r="L175" s="282" t="s">
        <v>1852</v>
      </c>
      <c r="M175" s="283" t="s">
        <v>327</v>
      </c>
      <c r="N175" s="282" t="s">
        <v>3652</v>
      </c>
      <c r="O175" s="282" t="s">
        <v>50</v>
      </c>
      <c r="P175" s="282" t="s">
        <v>110</v>
      </c>
      <c r="Q175" s="284" t="s">
        <v>45</v>
      </c>
      <c r="R175" s="282" t="s">
        <v>45</v>
      </c>
      <c r="S175" s="285">
        <v>46170</v>
      </c>
      <c r="T175" s="285">
        <v>46237</v>
      </c>
      <c r="U175" s="284" t="s">
        <v>45</v>
      </c>
      <c r="V175" s="284" t="s">
        <v>45</v>
      </c>
      <c r="W175" s="285">
        <v>46269</v>
      </c>
      <c r="X175" s="284" t="s">
        <v>45</v>
      </c>
      <c r="Y175" s="286">
        <v>169000</v>
      </c>
      <c r="Z175" s="286">
        <v>189000</v>
      </c>
      <c r="AA175" s="286">
        <v>44500</v>
      </c>
      <c r="AB175" s="286">
        <v>189000</v>
      </c>
      <c r="AC175" s="287" t="s">
        <v>421</v>
      </c>
      <c r="AD175" s="284" t="s">
        <v>60</v>
      </c>
      <c r="AE175" s="287" t="s">
        <v>45</v>
      </c>
      <c r="AF175" s="286">
        <v>169000</v>
      </c>
      <c r="AG175" s="286">
        <v>2200</v>
      </c>
      <c r="AH175" s="286">
        <v>415800000</v>
      </c>
      <c r="AI175" s="286">
        <v>97900000</v>
      </c>
      <c r="AJ175" s="286">
        <v>2200</v>
      </c>
      <c r="AK175" s="286">
        <v>415800000</v>
      </c>
      <c r="AL175" s="286">
        <v>97900000</v>
      </c>
      <c r="AM175" s="286"/>
      <c r="AN175" s="286"/>
      <c r="AO175" s="286">
        <v>0</v>
      </c>
      <c r="AP175" s="286">
        <v>2196</v>
      </c>
      <c r="AQ175" s="286">
        <v>415044000</v>
      </c>
      <c r="AR175" s="286">
        <v>97722000</v>
      </c>
      <c r="AS175" s="286">
        <v>2196</v>
      </c>
      <c r="AT175" s="286">
        <v>415044000</v>
      </c>
      <c r="AU175" s="286">
        <v>97722000</v>
      </c>
      <c r="AV175" s="286"/>
      <c r="AW175" s="286"/>
      <c r="AX175" s="286">
        <v>0</v>
      </c>
      <c r="AY175" s="286"/>
      <c r="AZ175" s="286"/>
      <c r="BA175" s="286"/>
      <c r="BB175" s="286"/>
      <c r="BC175" s="286"/>
      <c r="BD175" s="286"/>
      <c r="BE175" s="286"/>
      <c r="BF175" s="286">
        <v>0</v>
      </c>
      <c r="BG175" s="286"/>
      <c r="BH175" s="286"/>
      <c r="BI175" s="286"/>
      <c r="BJ175" s="286">
        <v>0</v>
      </c>
      <c r="BK175" s="286"/>
      <c r="BL175" s="286">
        <v>2196</v>
      </c>
      <c r="BM175" s="286">
        <v>2196</v>
      </c>
      <c r="BN175" s="286">
        <v>415044000</v>
      </c>
      <c r="BO175" s="286">
        <v>97722000</v>
      </c>
      <c r="BP175" s="287" t="s">
        <v>45</v>
      </c>
      <c r="BQ175" s="287" t="s">
        <v>45</v>
      </c>
    </row>
    <row r="176" spans="1:69" x14ac:dyDescent="0.3">
      <c r="A176" s="281">
        <v>173</v>
      </c>
      <c r="B176" s="288" t="s">
        <v>2952</v>
      </c>
      <c r="C176" s="288" t="s">
        <v>3018</v>
      </c>
      <c r="D176" s="288" t="s">
        <v>3007</v>
      </c>
      <c r="E176" s="288" t="s">
        <v>2959</v>
      </c>
      <c r="F176" s="288" t="s">
        <v>2977</v>
      </c>
      <c r="G176" s="288" t="s">
        <v>2980</v>
      </c>
      <c r="H176" s="288" t="s">
        <v>2982</v>
      </c>
      <c r="I176" s="288" t="s">
        <v>2962</v>
      </c>
      <c r="J176" s="288" t="s">
        <v>45</v>
      </c>
      <c r="K176" s="288" t="s">
        <v>45</v>
      </c>
      <c r="L176" s="288" t="s">
        <v>1856</v>
      </c>
      <c r="M176" s="289" t="s">
        <v>330</v>
      </c>
      <c r="N176" s="288" t="s">
        <v>3653</v>
      </c>
      <c r="O176" s="288" t="s">
        <v>50</v>
      </c>
      <c r="P176" s="288" t="s">
        <v>127</v>
      </c>
      <c r="Q176" s="290" t="s">
        <v>45</v>
      </c>
      <c r="R176" s="288" t="s">
        <v>45</v>
      </c>
      <c r="S176" s="1">
        <v>46245</v>
      </c>
      <c r="T176" s="1">
        <v>46237</v>
      </c>
      <c r="U176" s="290" t="s">
        <v>45</v>
      </c>
      <c r="V176" s="290" t="s">
        <v>45</v>
      </c>
      <c r="W176" s="290" t="s">
        <v>45</v>
      </c>
      <c r="X176" s="290" t="s">
        <v>45</v>
      </c>
      <c r="Y176" s="291">
        <v>179000</v>
      </c>
      <c r="Z176" s="291">
        <v>199000</v>
      </c>
      <c r="AA176" s="291">
        <v>51000</v>
      </c>
      <c r="AB176" s="291">
        <v>199000</v>
      </c>
      <c r="AC176" s="292" t="s">
        <v>187</v>
      </c>
      <c r="AD176" s="290" t="s">
        <v>60</v>
      </c>
      <c r="AE176" s="292" t="s">
        <v>45</v>
      </c>
      <c r="AF176" s="291">
        <v>179000</v>
      </c>
      <c r="AG176" s="291">
        <v>1000</v>
      </c>
      <c r="AH176" s="291">
        <v>199000000</v>
      </c>
      <c r="AI176" s="291">
        <v>51000000</v>
      </c>
      <c r="AJ176" s="291">
        <v>1000</v>
      </c>
      <c r="AK176" s="291">
        <v>199000000</v>
      </c>
      <c r="AL176" s="291">
        <v>51000000</v>
      </c>
      <c r="AM176" s="291"/>
      <c r="AN176" s="291"/>
      <c r="AO176" s="291">
        <v>0</v>
      </c>
      <c r="AP176" s="291"/>
      <c r="AQ176" s="291"/>
      <c r="AR176" s="291">
        <v>0</v>
      </c>
      <c r="AS176" s="291"/>
      <c r="AT176" s="291"/>
      <c r="AU176" s="291">
        <v>0</v>
      </c>
      <c r="AV176" s="291"/>
      <c r="AW176" s="291"/>
      <c r="AX176" s="291">
        <v>0</v>
      </c>
      <c r="AY176" s="291"/>
      <c r="AZ176" s="291"/>
      <c r="BA176" s="291"/>
      <c r="BB176" s="291"/>
      <c r="BC176" s="291"/>
      <c r="BD176" s="291"/>
      <c r="BE176" s="291"/>
      <c r="BF176" s="291">
        <v>0</v>
      </c>
      <c r="BG176" s="291"/>
      <c r="BH176" s="291"/>
      <c r="BI176" s="291"/>
      <c r="BJ176" s="291">
        <v>0</v>
      </c>
      <c r="BK176" s="291"/>
      <c r="BL176" s="291"/>
      <c r="BM176" s="291"/>
      <c r="BN176" s="291"/>
      <c r="BO176" s="291"/>
      <c r="BP176" s="292" t="s">
        <v>45</v>
      </c>
      <c r="BQ176" s="292" t="s">
        <v>45</v>
      </c>
    </row>
    <row r="177" spans="1:69" x14ac:dyDescent="0.3">
      <c r="A177" s="281">
        <v>174</v>
      </c>
      <c r="B177" s="282" t="s">
        <v>2952</v>
      </c>
      <c r="C177" s="282" t="s">
        <v>3018</v>
      </c>
      <c r="D177" s="282" t="s">
        <v>3007</v>
      </c>
      <c r="E177" s="282" t="s">
        <v>2959</v>
      </c>
      <c r="F177" s="282" t="s">
        <v>2977</v>
      </c>
      <c r="G177" s="282" t="s">
        <v>2980</v>
      </c>
      <c r="H177" s="282" t="s">
        <v>2983</v>
      </c>
      <c r="I177" s="282" t="s">
        <v>2962</v>
      </c>
      <c r="J177" s="282" t="s">
        <v>45</v>
      </c>
      <c r="K177" s="282" t="s">
        <v>45</v>
      </c>
      <c r="L177" s="282" t="s">
        <v>1855</v>
      </c>
      <c r="M177" s="283" t="s">
        <v>331</v>
      </c>
      <c r="N177" s="282" t="s">
        <v>332</v>
      </c>
      <c r="O177" s="282" t="s">
        <v>50</v>
      </c>
      <c r="P177" s="282" t="s">
        <v>110</v>
      </c>
      <c r="Q177" s="284" t="s">
        <v>45</v>
      </c>
      <c r="R177" s="282" t="s">
        <v>45</v>
      </c>
      <c r="S177" s="285">
        <v>46245</v>
      </c>
      <c r="T177" s="284" t="s">
        <v>45</v>
      </c>
      <c r="U177" s="284" t="s">
        <v>45</v>
      </c>
      <c r="V177" s="284" t="s">
        <v>45</v>
      </c>
      <c r="W177" s="284" t="s">
        <v>45</v>
      </c>
      <c r="X177" s="284" t="s">
        <v>45</v>
      </c>
      <c r="Y177" s="286"/>
      <c r="Z177" s="286"/>
      <c r="AA177" s="286"/>
      <c r="AB177" s="286"/>
      <c r="AC177" s="287" t="s">
        <v>45</v>
      </c>
      <c r="AD177" s="284" t="s">
        <v>60</v>
      </c>
      <c r="AE177" s="287" t="s">
        <v>45</v>
      </c>
      <c r="AF177" s="286"/>
      <c r="AG177" s="286">
        <v>3000</v>
      </c>
      <c r="AH177" s="286"/>
      <c r="AI177" s="286"/>
      <c r="AJ177" s="286">
        <v>3000</v>
      </c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  <c r="AV177" s="286"/>
      <c r="AW177" s="286"/>
      <c r="AX177" s="286"/>
      <c r="AY177" s="286"/>
      <c r="AZ177" s="286"/>
      <c r="BA177" s="286"/>
      <c r="BB177" s="286"/>
      <c r="BC177" s="286"/>
      <c r="BD177" s="286"/>
      <c r="BE177" s="286"/>
      <c r="BF177" s="286"/>
      <c r="BG177" s="286"/>
      <c r="BH177" s="286"/>
      <c r="BI177" s="286"/>
      <c r="BJ177" s="286"/>
      <c r="BK177" s="286"/>
      <c r="BL177" s="286"/>
      <c r="BM177" s="286"/>
      <c r="BN177" s="286"/>
      <c r="BO177" s="286"/>
      <c r="BP177" s="287" t="s">
        <v>45</v>
      </c>
      <c r="BQ177" s="287" t="s">
        <v>45</v>
      </c>
    </row>
    <row r="178" spans="1:69" x14ac:dyDescent="0.3">
      <c r="A178" s="281">
        <v>175</v>
      </c>
      <c r="B178" s="288" t="s">
        <v>2952</v>
      </c>
      <c r="C178" s="288" t="s">
        <v>3018</v>
      </c>
      <c r="D178" s="288" t="s">
        <v>3007</v>
      </c>
      <c r="E178" s="288" t="s">
        <v>2959</v>
      </c>
      <c r="F178" s="288" t="s">
        <v>2977</v>
      </c>
      <c r="G178" s="288" t="s">
        <v>2980</v>
      </c>
      <c r="H178" s="288" t="s">
        <v>2983</v>
      </c>
      <c r="I178" s="288" t="s">
        <v>2962</v>
      </c>
      <c r="J178" s="288" t="s">
        <v>45</v>
      </c>
      <c r="K178" s="288" t="s">
        <v>45</v>
      </c>
      <c r="L178" s="288" t="s">
        <v>1851</v>
      </c>
      <c r="M178" s="289" t="s">
        <v>333</v>
      </c>
      <c r="N178" s="288" t="s">
        <v>4224</v>
      </c>
      <c r="O178" s="288" t="s">
        <v>50</v>
      </c>
      <c r="P178" s="288" t="s">
        <v>184</v>
      </c>
      <c r="Q178" s="290" t="s">
        <v>45</v>
      </c>
      <c r="R178" s="288" t="s">
        <v>45</v>
      </c>
      <c r="S178" s="1">
        <v>46245</v>
      </c>
      <c r="T178" s="1">
        <v>46237</v>
      </c>
      <c r="U178" s="290" t="s">
        <v>45</v>
      </c>
      <c r="V178" s="290" t="s">
        <v>45</v>
      </c>
      <c r="W178" s="290" t="s">
        <v>45</v>
      </c>
      <c r="X178" s="290" t="s">
        <v>45</v>
      </c>
      <c r="Y178" s="291">
        <v>184000</v>
      </c>
      <c r="Z178" s="291">
        <v>184000</v>
      </c>
      <c r="AA178" s="291">
        <v>51000</v>
      </c>
      <c r="AB178" s="291">
        <v>184000</v>
      </c>
      <c r="AC178" s="292" t="s">
        <v>379</v>
      </c>
      <c r="AD178" s="290" t="s">
        <v>60</v>
      </c>
      <c r="AE178" s="292" t="s">
        <v>45</v>
      </c>
      <c r="AF178" s="291">
        <v>184000</v>
      </c>
      <c r="AG178" s="291">
        <v>1400</v>
      </c>
      <c r="AH178" s="291">
        <v>257600000</v>
      </c>
      <c r="AI178" s="291">
        <v>71400000</v>
      </c>
      <c r="AJ178" s="291">
        <v>1400</v>
      </c>
      <c r="AK178" s="291">
        <v>257600000</v>
      </c>
      <c r="AL178" s="291">
        <v>71400000</v>
      </c>
      <c r="AM178" s="291"/>
      <c r="AN178" s="291"/>
      <c r="AO178" s="291">
        <v>0</v>
      </c>
      <c r="AP178" s="291"/>
      <c r="AQ178" s="291"/>
      <c r="AR178" s="291">
        <v>0</v>
      </c>
      <c r="AS178" s="291"/>
      <c r="AT178" s="291"/>
      <c r="AU178" s="291">
        <v>0</v>
      </c>
      <c r="AV178" s="291"/>
      <c r="AW178" s="291"/>
      <c r="AX178" s="291">
        <v>0</v>
      </c>
      <c r="AY178" s="291"/>
      <c r="AZ178" s="291"/>
      <c r="BA178" s="291"/>
      <c r="BB178" s="291"/>
      <c r="BC178" s="291"/>
      <c r="BD178" s="291"/>
      <c r="BE178" s="291"/>
      <c r="BF178" s="291">
        <v>0</v>
      </c>
      <c r="BG178" s="291"/>
      <c r="BH178" s="291"/>
      <c r="BI178" s="291"/>
      <c r="BJ178" s="291">
        <v>0</v>
      </c>
      <c r="BK178" s="291"/>
      <c r="BL178" s="291"/>
      <c r="BM178" s="291"/>
      <c r="BN178" s="291"/>
      <c r="BO178" s="291"/>
      <c r="BP178" s="292" t="s">
        <v>45</v>
      </c>
      <c r="BQ178" s="292" t="s">
        <v>45</v>
      </c>
    </row>
    <row r="179" spans="1:69" x14ac:dyDescent="0.3">
      <c r="A179" s="281">
        <v>176</v>
      </c>
      <c r="B179" s="282" t="s">
        <v>2952</v>
      </c>
      <c r="C179" s="282" t="s">
        <v>3018</v>
      </c>
      <c r="D179" s="282" t="s">
        <v>3007</v>
      </c>
      <c r="E179" s="282" t="s">
        <v>2959</v>
      </c>
      <c r="F179" s="282" t="s">
        <v>2977</v>
      </c>
      <c r="G179" s="282" t="s">
        <v>2980</v>
      </c>
      <c r="H179" s="282" t="s">
        <v>2983</v>
      </c>
      <c r="I179" s="282" t="s">
        <v>2962</v>
      </c>
      <c r="J179" s="282" t="s">
        <v>45</v>
      </c>
      <c r="K179" s="282" t="s">
        <v>45</v>
      </c>
      <c r="L179" s="282" t="s">
        <v>1861</v>
      </c>
      <c r="M179" s="283" t="s">
        <v>338</v>
      </c>
      <c r="N179" s="282" t="s">
        <v>339</v>
      </c>
      <c r="O179" s="282" t="s">
        <v>50</v>
      </c>
      <c r="P179" s="282" t="s">
        <v>340</v>
      </c>
      <c r="Q179" s="284" t="s">
        <v>45</v>
      </c>
      <c r="R179" s="282" t="s">
        <v>45</v>
      </c>
      <c r="S179" s="285">
        <v>46245</v>
      </c>
      <c r="T179" s="284" t="s">
        <v>45</v>
      </c>
      <c r="U179" s="284" t="s">
        <v>45</v>
      </c>
      <c r="V179" s="284" t="s">
        <v>45</v>
      </c>
      <c r="W179" s="284" t="s">
        <v>45</v>
      </c>
      <c r="X179" s="284" t="s">
        <v>45</v>
      </c>
      <c r="Y179" s="286"/>
      <c r="Z179" s="286"/>
      <c r="AA179" s="286">
        <v>39000</v>
      </c>
      <c r="AB179" s="286"/>
      <c r="AC179" s="287" t="s">
        <v>45</v>
      </c>
      <c r="AD179" s="284" t="s">
        <v>60</v>
      </c>
      <c r="AE179" s="287" t="s">
        <v>45</v>
      </c>
      <c r="AF179" s="286"/>
      <c r="AG179" s="286">
        <v>2000</v>
      </c>
      <c r="AH179" s="286"/>
      <c r="AI179" s="286">
        <v>78000000</v>
      </c>
      <c r="AJ179" s="286">
        <v>2000</v>
      </c>
      <c r="AK179" s="286"/>
      <c r="AL179" s="286">
        <v>78000000</v>
      </c>
      <c r="AM179" s="286"/>
      <c r="AN179" s="286"/>
      <c r="AO179" s="286">
        <v>0</v>
      </c>
      <c r="AP179" s="286"/>
      <c r="AQ179" s="286"/>
      <c r="AR179" s="286">
        <v>0</v>
      </c>
      <c r="AS179" s="286"/>
      <c r="AT179" s="286"/>
      <c r="AU179" s="286">
        <v>0</v>
      </c>
      <c r="AV179" s="286"/>
      <c r="AW179" s="286"/>
      <c r="AX179" s="286">
        <v>0</v>
      </c>
      <c r="AY179" s="286"/>
      <c r="AZ179" s="286"/>
      <c r="BA179" s="286"/>
      <c r="BB179" s="286"/>
      <c r="BC179" s="286"/>
      <c r="BD179" s="286"/>
      <c r="BE179" s="286"/>
      <c r="BF179" s="286">
        <v>0</v>
      </c>
      <c r="BG179" s="286"/>
      <c r="BH179" s="286"/>
      <c r="BI179" s="286"/>
      <c r="BJ179" s="286">
        <v>0</v>
      </c>
      <c r="BK179" s="286"/>
      <c r="BL179" s="286"/>
      <c r="BM179" s="286"/>
      <c r="BN179" s="286"/>
      <c r="BO179" s="286"/>
      <c r="BP179" s="287" t="s">
        <v>45</v>
      </c>
      <c r="BQ179" s="287" t="s">
        <v>45</v>
      </c>
    </row>
    <row r="180" spans="1:69" x14ac:dyDescent="0.3">
      <c r="A180" s="281">
        <v>177</v>
      </c>
      <c r="B180" s="288" t="s">
        <v>2952</v>
      </c>
      <c r="C180" s="288" t="s">
        <v>3018</v>
      </c>
      <c r="D180" s="288" t="s">
        <v>3007</v>
      </c>
      <c r="E180" s="288" t="s">
        <v>2959</v>
      </c>
      <c r="F180" s="288" t="s">
        <v>2977</v>
      </c>
      <c r="G180" s="288" t="s">
        <v>2980</v>
      </c>
      <c r="H180" s="288" t="s">
        <v>2983</v>
      </c>
      <c r="I180" s="288" t="s">
        <v>2962</v>
      </c>
      <c r="J180" s="288" t="s">
        <v>45</v>
      </c>
      <c r="K180" s="288" t="s">
        <v>45</v>
      </c>
      <c r="L180" s="288" t="s">
        <v>1858</v>
      </c>
      <c r="M180" s="289" t="s">
        <v>341</v>
      </c>
      <c r="N180" s="288" t="s">
        <v>342</v>
      </c>
      <c r="O180" s="288" t="s">
        <v>50</v>
      </c>
      <c r="P180" s="288" t="s">
        <v>51</v>
      </c>
      <c r="Q180" s="290" t="s">
        <v>45</v>
      </c>
      <c r="R180" s="288" t="s">
        <v>45</v>
      </c>
      <c r="S180" s="1">
        <v>46233</v>
      </c>
      <c r="T180" s="290" t="s">
        <v>45</v>
      </c>
      <c r="U180" s="290" t="s">
        <v>45</v>
      </c>
      <c r="V180" s="290" t="s">
        <v>45</v>
      </c>
      <c r="W180" s="290" t="s">
        <v>45</v>
      </c>
      <c r="X180" s="290" t="s">
        <v>45</v>
      </c>
      <c r="Y180" s="291"/>
      <c r="Z180" s="291"/>
      <c r="AA180" s="291"/>
      <c r="AB180" s="291"/>
      <c r="AC180" s="292" t="s">
        <v>45</v>
      </c>
      <c r="AD180" s="290" t="s">
        <v>60</v>
      </c>
      <c r="AE180" s="292" t="s">
        <v>45</v>
      </c>
      <c r="AF180" s="291"/>
      <c r="AG180" s="291">
        <v>1000</v>
      </c>
      <c r="AH180" s="291"/>
      <c r="AI180" s="291"/>
      <c r="AJ180" s="291">
        <v>1000</v>
      </c>
      <c r="AK180" s="291"/>
      <c r="AL180" s="291"/>
      <c r="AM180" s="291"/>
      <c r="AN180" s="291"/>
      <c r="AO180" s="291"/>
      <c r="AP180" s="291"/>
      <c r="AQ180" s="291"/>
      <c r="AR180" s="291"/>
      <c r="AS180" s="291"/>
      <c r="AT180" s="291"/>
      <c r="AU180" s="291"/>
      <c r="AV180" s="291"/>
      <c r="AW180" s="291"/>
      <c r="AX180" s="291"/>
      <c r="AY180" s="291"/>
      <c r="AZ180" s="291"/>
      <c r="BA180" s="291"/>
      <c r="BB180" s="291"/>
      <c r="BC180" s="291"/>
      <c r="BD180" s="291"/>
      <c r="BE180" s="291"/>
      <c r="BF180" s="291"/>
      <c r="BG180" s="291"/>
      <c r="BH180" s="291"/>
      <c r="BI180" s="291"/>
      <c r="BJ180" s="291"/>
      <c r="BK180" s="291"/>
      <c r="BL180" s="291"/>
      <c r="BM180" s="291"/>
      <c r="BN180" s="291"/>
      <c r="BO180" s="291"/>
      <c r="BP180" s="292" t="s">
        <v>45</v>
      </c>
      <c r="BQ180" s="292" t="s">
        <v>45</v>
      </c>
    </row>
    <row r="181" spans="1:69" x14ac:dyDescent="0.3">
      <c r="A181" s="281">
        <v>178</v>
      </c>
      <c r="B181" s="282" t="s">
        <v>2952</v>
      </c>
      <c r="C181" s="282" t="s">
        <v>3018</v>
      </c>
      <c r="D181" s="282" t="s">
        <v>3007</v>
      </c>
      <c r="E181" s="282" t="s">
        <v>2959</v>
      </c>
      <c r="F181" s="282" t="s">
        <v>2977</v>
      </c>
      <c r="G181" s="282" t="s">
        <v>2980</v>
      </c>
      <c r="H181" s="282" t="s">
        <v>2983</v>
      </c>
      <c r="I181" s="282" t="s">
        <v>2962</v>
      </c>
      <c r="J181" s="282" t="s">
        <v>45</v>
      </c>
      <c r="K181" s="282" t="s">
        <v>45</v>
      </c>
      <c r="L181" s="282" t="s">
        <v>1858</v>
      </c>
      <c r="M181" s="283" t="s">
        <v>3206</v>
      </c>
      <c r="N181" s="282" t="s">
        <v>3364</v>
      </c>
      <c r="O181" s="282" t="s">
        <v>50</v>
      </c>
      <c r="P181" s="282" t="s">
        <v>110</v>
      </c>
      <c r="Q181" s="284" t="s">
        <v>45</v>
      </c>
      <c r="R181" s="282" t="s">
        <v>45</v>
      </c>
      <c r="S181" s="285">
        <v>46253</v>
      </c>
      <c r="T181" s="284" t="s">
        <v>45</v>
      </c>
      <c r="U181" s="284" t="s">
        <v>45</v>
      </c>
      <c r="V181" s="284" t="s">
        <v>45</v>
      </c>
      <c r="W181" s="284" t="s">
        <v>45</v>
      </c>
      <c r="X181" s="284" t="s">
        <v>45</v>
      </c>
      <c r="Y181" s="286"/>
      <c r="Z181" s="286"/>
      <c r="AA181" s="286"/>
      <c r="AB181" s="286"/>
      <c r="AC181" s="287" t="s">
        <v>45</v>
      </c>
      <c r="AD181" s="284" t="s">
        <v>60</v>
      </c>
      <c r="AE181" s="287" t="s">
        <v>45</v>
      </c>
      <c r="AF181" s="286"/>
      <c r="AG181" s="286">
        <v>2</v>
      </c>
      <c r="AH181" s="286"/>
      <c r="AI181" s="286"/>
      <c r="AJ181" s="286">
        <v>2</v>
      </c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  <c r="AV181" s="286"/>
      <c r="AW181" s="286"/>
      <c r="AX181" s="286"/>
      <c r="AY181" s="286"/>
      <c r="AZ181" s="286"/>
      <c r="BA181" s="286"/>
      <c r="BB181" s="286"/>
      <c r="BC181" s="286"/>
      <c r="BD181" s="286"/>
      <c r="BE181" s="286"/>
      <c r="BF181" s="286"/>
      <c r="BG181" s="286"/>
      <c r="BH181" s="286"/>
      <c r="BI181" s="286"/>
      <c r="BJ181" s="286"/>
      <c r="BK181" s="286"/>
      <c r="BL181" s="286"/>
      <c r="BM181" s="286"/>
      <c r="BN181" s="286"/>
      <c r="BO181" s="286"/>
      <c r="BP181" s="287" t="s">
        <v>45</v>
      </c>
      <c r="BQ181" s="287" t="s">
        <v>45</v>
      </c>
    </row>
    <row r="182" spans="1:69" x14ac:dyDescent="0.3">
      <c r="A182" s="281">
        <v>179</v>
      </c>
      <c r="B182" s="288" t="s">
        <v>2952</v>
      </c>
      <c r="C182" s="288" t="s">
        <v>3018</v>
      </c>
      <c r="D182" s="288" t="s">
        <v>3007</v>
      </c>
      <c r="E182" s="288" t="s">
        <v>2959</v>
      </c>
      <c r="F182" s="288" t="s">
        <v>2977</v>
      </c>
      <c r="G182" s="288" t="s">
        <v>2980</v>
      </c>
      <c r="H182" s="288" t="s">
        <v>2983</v>
      </c>
      <c r="I182" s="288" t="s">
        <v>2962</v>
      </c>
      <c r="J182" s="288" t="s">
        <v>45</v>
      </c>
      <c r="K182" s="288" t="s">
        <v>45</v>
      </c>
      <c r="L182" s="288" t="s">
        <v>1857</v>
      </c>
      <c r="M182" s="289" t="s">
        <v>3207</v>
      </c>
      <c r="N182" s="288" t="s">
        <v>3208</v>
      </c>
      <c r="O182" s="288" t="s">
        <v>50</v>
      </c>
      <c r="P182" s="288" t="s">
        <v>51</v>
      </c>
      <c r="Q182" s="290" t="s">
        <v>45</v>
      </c>
      <c r="R182" s="288" t="s">
        <v>45</v>
      </c>
      <c r="S182" s="1">
        <v>46255</v>
      </c>
      <c r="T182" s="290" t="s">
        <v>45</v>
      </c>
      <c r="U182" s="290" t="s">
        <v>45</v>
      </c>
      <c r="V182" s="290" t="s">
        <v>45</v>
      </c>
      <c r="W182" s="290" t="s">
        <v>45</v>
      </c>
      <c r="X182" s="290" t="s">
        <v>45</v>
      </c>
      <c r="Y182" s="291"/>
      <c r="Z182" s="291"/>
      <c r="AA182" s="291"/>
      <c r="AB182" s="291"/>
      <c r="AC182" s="292" t="s">
        <v>45</v>
      </c>
      <c r="AD182" s="290" t="s">
        <v>60</v>
      </c>
      <c r="AE182" s="292" t="s">
        <v>45</v>
      </c>
      <c r="AF182" s="291"/>
      <c r="AG182" s="291">
        <v>2</v>
      </c>
      <c r="AH182" s="291"/>
      <c r="AI182" s="291"/>
      <c r="AJ182" s="291">
        <v>2</v>
      </c>
      <c r="AK182" s="291"/>
      <c r="AL182" s="291"/>
      <c r="AM182" s="291"/>
      <c r="AN182" s="291"/>
      <c r="AO182" s="291"/>
      <c r="AP182" s="291"/>
      <c r="AQ182" s="291"/>
      <c r="AR182" s="291"/>
      <c r="AS182" s="291"/>
      <c r="AT182" s="291"/>
      <c r="AU182" s="291"/>
      <c r="AV182" s="291"/>
      <c r="AW182" s="291"/>
      <c r="AX182" s="291"/>
      <c r="AY182" s="291"/>
      <c r="AZ182" s="291"/>
      <c r="BA182" s="291"/>
      <c r="BB182" s="291"/>
      <c r="BC182" s="291"/>
      <c r="BD182" s="291"/>
      <c r="BE182" s="291"/>
      <c r="BF182" s="291"/>
      <c r="BG182" s="291"/>
      <c r="BH182" s="291"/>
      <c r="BI182" s="291"/>
      <c r="BJ182" s="291"/>
      <c r="BK182" s="291"/>
      <c r="BL182" s="291"/>
      <c r="BM182" s="291"/>
      <c r="BN182" s="291"/>
      <c r="BO182" s="291"/>
      <c r="BP182" s="292" t="s">
        <v>45</v>
      </c>
      <c r="BQ182" s="292" t="s">
        <v>45</v>
      </c>
    </row>
    <row r="183" spans="1:69" x14ac:dyDescent="0.3">
      <c r="A183" s="281">
        <v>180</v>
      </c>
      <c r="B183" s="282" t="s">
        <v>2952</v>
      </c>
      <c r="C183" s="282" t="s">
        <v>3018</v>
      </c>
      <c r="D183" s="282" t="s">
        <v>3007</v>
      </c>
      <c r="E183" s="282" t="s">
        <v>2959</v>
      </c>
      <c r="F183" s="282" t="s">
        <v>2977</v>
      </c>
      <c r="G183" s="282" t="s">
        <v>3008</v>
      </c>
      <c r="H183" s="282" t="s">
        <v>3009</v>
      </c>
      <c r="I183" s="282" t="s">
        <v>2962</v>
      </c>
      <c r="J183" s="282" t="s">
        <v>45</v>
      </c>
      <c r="K183" s="282" t="s">
        <v>45</v>
      </c>
      <c r="L183" s="282" t="s">
        <v>1851</v>
      </c>
      <c r="M183" s="283" t="s">
        <v>343</v>
      </c>
      <c r="N183" s="282" t="s">
        <v>3654</v>
      </c>
      <c r="O183" s="282" t="s">
        <v>50</v>
      </c>
      <c r="P183" s="282" t="s">
        <v>184</v>
      </c>
      <c r="Q183" s="284" t="s">
        <v>45</v>
      </c>
      <c r="R183" s="282" t="s">
        <v>45</v>
      </c>
      <c r="S183" s="285">
        <v>46175</v>
      </c>
      <c r="T183" s="285">
        <v>46237</v>
      </c>
      <c r="U183" s="284" t="s">
        <v>45</v>
      </c>
      <c r="V183" s="284" t="s">
        <v>45</v>
      </c>
      <c r="W183" s="284" t="s">
        <v>45</v>
      </c>
      <c r="X183" s="284" t="s">
        <v>45</v>
      </c>
      <c r="Y183" s="286">
        <v>216000</v>
      </c>
      <c r="Z183" s="286">
        <v>269000</v>
      </c>
      <c r="AA183" s="286">
        <v>58000</v>
      </c>
      <c r="AB183" s="286">
        <v>269000</v>
      </c>
      <c r="AC183" s="287" t="s">
        <v>121</v>
      </c>
      <c r="AD183" s="284" t="s">
        <v>60</v>
      </c>
      <c r="AE183" s="287" t="s">
        <v>45</v>
      </c>
      <c r="AF183" s="286">
        <v>216000</v>
      </c>
      <c r="AG183" s="286">
        <v>2000</v>
      </c>
      <c r="AH183" s="286">
        <v>538000000</v>
      </c>
      <c r="AI183" s="286">
        <v>116000000</v>
      </c>
      <c r="AJ183" s="286">
        <v>2000</v>
      </c>
      <c r="AK183" s="286">
        <v>538000000</v>
      </c>
      <c r="AL183" s="286">
        <v>116000000</v>
      </c>
      <c r="AM183" s="286"/>
      <c r="AN183" s="286"/>
      <c r="AO183" s="286">
        <v>0</v>
      </c>
      <c r="AP183" s="286"/>
      <c r="AQ183" s="286"/>
      <c r="AR183" s="286">
        <v>0</v>
      </c>
      <c r="AS183" s="286"/>
      <c r="AT183" s="286"/>
      <c r="AU183" s="286">
        <v>0</v>
      </c>
      <c r="AV183" s="286"/>
      <c r="AW183" s="286"/>
      <c r="AX183" s="286">
        <v>0</v>
      </c>
      <c r="AY183" s="286"/>
      <c r="AZ183" s="286"/>
      <c r="BA183" s="286"/>
      <c r="BB183" s="286"/>
      <c r="BC183" s="286"/>
      <c r="BD183" s="286"/>
      <c r="BE183" s="286"/>
      <c r="BF183" s="286">
        <v>0</v>
      </c>
      <c r="BG183" s="286"/>
      <c r="BH183" s="286"/>
      <c r="BI183" s="286"/>
      <c r="BJ183" s="286">
        <v>0</v>
      </c>
      <c r="BK183" s="286"/>
      <c r="BL183" s="286"/>
      <c r="BM183" s="286"/>
      <c r="BN183" s="286"/>
      <c r="BO183" s="286"/>
      <c r="BP183" s="287" t="s">
        <v>45</v>
      </c>
      <c r="BQ183" s="287" t="s">
        <v>45</v>
      </c>
    </row>
    <row r="184" spans="1:69" x14ac:dyDescent="0.3">
      <c r="A184" s="281">
        <v>181</v>
      </c>
      <c r="B184" s="288" t="s">
        <v>2952</v>
      </c>
      <c r="C184" s="288" t="s">
        <v>3018</v>
      </c>
      <c r="D184" s="288" t="s">
        <v>3007</v>
      </c>
      <c r="E184" s="288" t="s">
        <v>2959</v>
      </c>
      <c r="F184" s="288" t="s">
        <v>2977</v>
      </c>
      <c r="G184" s="288" t="s">
        <v>3008</v>
      </c>
      <c r="H184" s="288" t="s">
        <v>3009</v>
      </c>
      <c r="I184" s="288" t="s">
        <v>2962</v>
      </c>
      <c r="J184" s="288" t="s">
        <v>45</v>
      </c>
      <c r="K184" s="288" t="s">
        <v>45</v>
      </c>
      <c r="L184" s="288" t="s">
        <v>1852</v>
      </c>
      <c r="M184" s="289" t="s">
        <v>344</v>
      </c>
      <c r="N184" s="288" t="s">
        <v>3655</v>
      </c>
      <c r="O184" s="288" t="s">
        <v>50</v>
      </c>
      <c r="P184" s="288" t="s">
        <v>184</v>
      </c>
      <c r="Q184" s="290" t="s">
        <v>45</v>
      </c>
      <c r="R184" s="288" t="s">
        <v>45</v>
      </c>
      <c r="S184" s="1">
        <v>46170</v>
      </c>
      <c r="T184" s="290" t="s">
        <v>45</v>
      </c>
      <c r="U184" s="290" t="s">
        <v>45</v>
      </c>
      <c r="V184" s="290" t="s">
        <v>45</v>
      </c>
      <c r="W184" s="290" t="s">
        <v>45</v>
      </c>
      <c r="X184" s="290" t="s">
        <v>45</v>
      </c>
      <c r="Y184" s="291"/>
      <c r="Z184" s="291"/>
      <c r="AA184" s="291"/>
      <c r="AB184" s="291"/>
      <c r="AC184" s="292" t="s">
        <v>45</v>
      </c>
      <c r="AD184" s="290" t="s">
        <v>60</v>
      </c>
      <c r="AE184" s="292" t="s">
        <v>45</v>
      </c>
      <c r="AF184" s="291"/>
      <c r="AG184" s="291">
        <v>3800</v>
      </c>
      <c r="AH184" s="291"/>
      <c r="AI184" s="291"/>
      <c r="AJ184" s="291">
        <v>3800</v>
      </c>
      <c r="AK184" s="291"/>
      <c r="AL184" s="291"/>
      <c r="AM184" s="291"/>
      <c r="AN184" s="291"/>
      <c r="AO184" s="291"/>
      <c r="AP184" s="291"/>
      <c r="AQ184" s="291"/>
      <c r="AR184" s="291"/>
      <c r="AS184" s="291"/>
      <c r="AT184" s="291"/>
      <c r="AU184" s="291"/>
      <c r="AV184" s="291"/>
      <c r="AW184" s="291"/>
      <c r="AX184" s="291"/>
      <c r="AY184" s="291"/>
      <c r="AZ184" s="291"/>
      <c r="BA184" s="291"/>
      <c r="BB184" s="291"/>
      <c r="BC184" s="291"/>
      <c r="BD184" s="291"/>
      <c r="BE184" s="291"/>
      <c r="BF184" s="291"/>
      <c r="BG184" s="291"/>
      <c r="BH184" s="291"/>
      <c r="BI184" s="291"/>
      <c r="BJ184" s="291"/>
      <c r="BK184" s="291"/>
      <c r="BL184" s="291"/>
      <c r="BM184" s="291"/>
      <c r="BN184" s="291"/>
      <c r="BO184" s="291"/>
      <c r="BP184" s="292" t="s">
        <v>45</v>
      </c>
      <c r="BQ184" s="292" t="s">
        <v>45</v>
      </c>
    </row>
    <row r="185" spans="1:69" x14ac:dyDescent="0.3">
      <c r="A185" s="281">
        <v>182</v>
      </c>
      <c r="B185" s="282" t="s">
        <v>2952</v>
      </c>
      <c r="C185" s="282" t="s">
        <v>3018</v>
      </c>
      <c r="D185" s="282" t="s">
        <v>3007</v>
      </c>
      <c r="E185" s="282" t="s">
        <v>2959</v>
      </c>
      <c r="F185" s="282" t="s">
        <v>2977</v>
      </c>
      <c r="G185" s="282" t="s">
        <v>3008</v>
      </c>
      <c r="H185" s="282" t="s">
        <v>3009</v>
      </c>
      <c r="I185" s="282" t="s">
        <v>2962</v>
      </c>
      <c r="J185" s="282" t="s">
        <v>45</v>
      </c>
      <c r="K185" s="282" t="s">
        <v>45</v>
      </c>
      <c r="L185" s="282" t="s">
        <v>1851</v>
      </c>
      <c r="M185" s="283" t="s">
        <v>345</v>
      </c>
      <c r="N185" s="282" t="s">
        <v>3656</v>
      </c>
      <c r="O185" s="282" t="s">
        <v>50</v>
      </c>
      <c r="P185" s="282" t="s">
        <v>184</v>
      </c>
      <c r="Q185" s="284" t="s">
        <v>45</v>
      </c>
      <c r="R185" s="282" t="s">
        <v>45</v>
      </c>
      <c r="S185" s="285">
        <v>46175</v>
      </c>
      <c r="T185" s="285">
        <v>46211</v>
      </c>
      <c r="U185" s="284" t="s">
        <v>45</v>
      </c>
      <c r="V185" s="284" t="s">
        <v>45</v>
      </c>
      <c r="W185" s="284" t="s">
        <v>45</v>
      </c>
      <c r="X185" s="284" t="s">
        <v>45</v>
      </c>
      <c r="Y185" s="286">
        <v>198000</v>
      </c>
      <c r="Z185" s="286">
        <v>219000</v>
      </c>
      <c r="AA185" s="286">
        <v>56000</v>
      </c>
      <c r="AB185" s="286">
        <v>219000</v>
      </c>
      <c r="AC185" s="287" t="s">
        <v>346</v>
      </c>
      <c r="AD185" s="284" t="s">
        <v>60</v>
      </c>
      <c r="AE185" s="287" t="s">
        <v>45</v>
      </c>
      <c r="AF185" s="286">
        <v>198000</v>
      </c>
      <c r="AG185" s="286">
        <v>3000</v>
      </c>
      <c r="AH185" s="286">
        <v>657000000</v>
      </c>
      <c r="AI185" s="286">
        <v>168000000</v>
      </c>
      <c r="AJ185" s="286">
        <v>3000</v>
      </c>
      <c r="AK185" s="286">
        <v>657000000</v>
      </c>
      <c r="AL185" s="286">
        <v>168000000</v>
      </c>
      <c r="AM185" s="286"/>
      <c r="AN185" s="286"/>
      <c r="AO185" s="286">
        <v>0</v>
      </c>
      <c r="AP185" s="286"/>
      <c r="AQ185" s="286"/>
      <c r="AR185" s="286">
        <v>0</v>
      </c>
      <c r="AS185" s="286"/>
      <c r="AT185" s="286"/>
      <c r="AU185" s="286">
        <v>0</v>
      </c>
      <c r="AV185" s="286"/>
      <c r="AW185" s="286"/>
      <c r="AX185" s="286">
        <v>0</v>
      </c>
      <c r="AY185" s="286"/>
      <c r="AZ185" s="286"/>
      <c r="BA185" s="286"/>
      <c r="BB185" s="286"/>
      <c r="BC185" s="286"/>
      <c r="BD185" s="286"/>
      <c r="BE185" s="286"/>
      <c r="BF185" s="286">
        <v>0</v>
      </c>
      <c r="BG185" s="286"/>
      <c r="BH185" s="286"/>
      <c r="BI185" s="286"/>
      <c r="BJ185" s="286">
        <v>0</v>
      </c>
      <c r="BK185" s="286"/>
      <c r="BL185" s="286"/>
      <c r="BM185" s="286"/>
      <c r="BN185" s="286"/>
      <c r="BO185" s="286"/>
      <c r="BP185" s="287" t="s">
        <v>45</v>
      </c>
      <c r="BQ185" s="287" t="s">
        <v>45</v>
      </c>
    </row>
    <row r="186" spans="1:69" x14ac:dyDescent="0.3">
      <c r="A186" s="281">
        <v>183</v>
      </c>
      <c r="B186" s="288" t="s">
        <v>2952</v>
      </c>
      <c r="C186" s="288" t="s">
        <v>3018</v>
      </c>
      <c r="D186" s="288" t="s">
        <v>3007</v>
      </c>
      <c r="E186" s="288" t="s">
        <v>2959</v>
      </c>
      <c r="F186" s="288" t="s">
        <v>2977</v>
      </c>
      <c r="G186" s="288" t="s">
        <v>3008</v>
      </c>
      <c r="H186" s="288" t="s">
        <v>3009</v>
      </c>
      <c r="I186" s="288" t="s">
        <v>2962</v>
      </c>
      <c r="J186" s="288" t="s">
        <v>45</v>
      </c>
      <c r="K186" s="288" t="s">
        <v>45</v>
      </c>
      <c r="L186" s="288" t="s">
        <v>1851</v>
      </c>
      <c r="M186" s="289" t="s">
        <v>347</v>
      </c>
      <c r="N186" s="288" t="s">
        <v>4225</v>
      </c>
      <c r="O186" s="288" t="s">
        <v>50</v>
      </c>
      <c r="P186" s="288" t="s">
        <v>110</v>
      </c>
      <c r="Q186" s="290" t="s">
        <v>45</v>
      </c>
      <c r="R186" s="288" t="s">
        <v>45</v>
      </c>
      <c r="S186" s="1">
        <v>46240</v>
      </c>
      <c r="T186" s="1">
        <v>46255</v>
      </c>
      <c r="U186" s="290" t="s">
        <v>45</v>
      </c>
      <c r="V186" s="290" t="s">
        <v>45</v>
      </c>
      <c r="W186" s="290" t="s">
        <v>45</v>
      </c>
      <c r="X186" s="290" t="s">
        <v>45</v>
      </c>
      <c r="Y186" s="291">
        <v>216000</v>
      </c>
      <c r="Z186" s="291">
        <v>239000</v>
      </c>
      <c r="AA186" s="291">
        <v>61500</v>
      </c>
      <c r="AB186" s="291">
        <v>239000</v>
      </c>
      <c r="AC186" s="292" t="s">
        <v>187</v>
      </c>
      <c r="AD186" s="290" t="s">
        <v>60</v>
      </c>
      <c r="AE186" s="292" t="s">
        <v>45</v>
      </c>
      <c r="AF186" s="291">
        <v>216000</v>
      </c>
      <c r="AG186" s="291">
        <v>800</v>
      </c>
      <c r="AH186" s="291">
        <v>191200000</v>
      </c>
      <c r="AI186" s="291">
        <v>49200000</v>
      </c>
      <c r="AJ186" s="291">
        <v>800</v>
      </c>
      <c r="AK186" s="291">
        <v>191200000</v>
      </c>
      <c r="AL186" s="291">
        <v>49200000</v>
      </c>
      <c r="AM186" s="291"/>
      <c r="AN186" s="291"/>
      <c r="AO186" s="291">
        <v>0</v>
      </c>
      <c r="AP186" s="291"/>
      <c r="AQ186" s="291"/>
      <c r="AR186" s="291">
        <v>0</v>
      </c>
      <c r="AS186" s="291"/>
      <c r="AT186" s="291"/>
      <c r="AU186" s="291">
        <v>0</v>
      </c>
      <c r="AV186" s="291"/>
      <c r="AW186" s="291"/>
      <c r="AX186" s="291">
        <v>0</v>
      </c>
      <c r="AY186" s="291"/>
      <c r="AZ186" s="291"/>
      <c r="BA186" s="291"/>
      <c r="BB186" s="291"/>
      <c r="BC186" s="291"/>
      <c r="BD186" s="291"/>
      <c r="BE186" s="291"/>
      <c r="BF186" s="291">
        <v>0</v>
      </c>
      <c r="BG186" s="291"/>
      <c r="BH186" s="291"/>
      <c r="BI186" s="291"/>
      <c r="BJ186" s="291">
        <v>0</v>
      </c>
      <c r="BK186" s="291"/>
      <c r="BL186" s="291"/>
      <c r="BM186" s="291"/>
      <c r="BN186" s="291"/>
      <c r="BO186" s="291"/>
      <c r="BP186" s="292" t="s">
        <v>45</v>
      </c>
      <c r="BQ186" s="292" t="s">
        <v>45</v>
      </c>
    </row>
    <row r="187" spans="1:69" x14ac:dyDescent="0.3">
      <c r="A187" s="281">
        <v>184</v>
      </c>
      <c r="B187" s="282" t="s">
        <v>2952</v>
      </c>
      <c r="C187" s="282" t="s">
        <v>3018</v>
      </c>
      <c r="D187" s="282" t="s">
        <v>3007</v>
      </c>
      <c r="E187" s="282" t="s">
        <v>2959</v>
      </c>
      <c r="F187" s="282" t="s">
        <v>2977</v>
      </c>
      <c r="G187" s="282" t="s">
        <v>3008</v>
      </c>
      <c r="H187" s="282" t="s">
        <v>3009</v>
      </c>
      <c r="I187" s="282" t="s">
        <v>2962</v>
      </c>
      <c r="J187" s="282" t="s">
        <v>45</v>
      </c>
      <c r="K187" s="282" t="s">
        <v>45</v>
      </c>
      <c r="L187" s="282" t="s">
        <v>1851</v>
      </c>
      <c r="M187" s="283" t="s">
        <v>348</v>
      </c>
      <c r="N187" s="282" t="s">
        <v>349</v>
      </c>
      <c r="O187" s="282" t="s">
        <v>50</v>
      </c>
      <c r="P187" s="282" t="s">
        <v>184</v>
      </c>
      <c r="Q187" s="284" t="s">
        <v>45</v>
      </c>
      <c r="R187" s="282" t="s">
        <v>45</v>
      </c>
      <c r="S187" s="285">
        <v>46245</v>
      </c>
      <c r="T187" s="284" t="s">
        <v>45</v>
      </c>
      <c r="U187" s="284" t="s">
        <v>45</v>
      </c>
      <c r="V187" s="284" t="s">
        <v>45</v>
      </c>
      <c r="W187" s="284" t="s">
        <v>45</v>
      </c>
      <c r="X187" s="284" t="s">
        <v>45</v>
      </c>
      <c r="Y187" s="286"/>
      <c r="Z187" s="286"/>
      <c r="AA187" s="286"/>
      <c r="AB187" s="286"/>
      <c r="AC187" s="287" t="s">
        <v>45</v>
      </c>
      <c r="AD187" s="284" t="s">
        <v>60</v>
      </c>
      <c r="AE187" s="287" t="s">
        <v>45</v>
      </c>
      <c r="AF187" s="286"/>
      <c r="AG187" s="286">
        <v>1000</v>
      </c>
      <c r="AH187" s="286"/>
      <c r="AI187" s="286"/>
      <c r="AJ187" s="286">
        <v>1000</v>
      </c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  <c r="AV187" s="286"/>
      <c r="AW187" s="286"/>
      <c r="AX187" s="286"/>
      <c r="AY187" s="286"/>
      <c r="AZ187" s="286"/>
      <c r="BA187" s="286"/>
      <c r="BB187" s="286"/>
      <c r="BC187" s="286"/>
      <c r="BD187" s="286"/>
      <c r="BE187" s="286"/>
      <c r="BF187" s="286"/>
      <c r="BG187" s="286"/>
      <c r="BH187" s="286"/>
      <c r="BI187" s="286"/>
      <c r="BJ187" s="286"/>
      <c r="BK187" s="286"/>
      <c r="BL187" s="286"/>
      <c r="BM187" s="286"/>
      <c r="BN187" s="286"/>
      <c r="BO187" s="286"/>
      <c r="BP187" s="287" t="s">
        <v>45</v>
      </c>
      <c r="BQ187" s="287" t="s">
        <v>45</v>
      </c>
    </row>
    <row r="188" spans="1:69" x14ac:dyDescent="0.3">
      <c r="A188" s="281">
        <v>185</v>
      </c>
      <c r="B188" s="288" t="s">
        <v>2952</v>
      </c>
      <c r="C188" s="288" t="s">
        <v>3018</v>
      </c>
      <c r="D188" s="288" t="s">
        <v>3007</v>
      </c>
      <c r="E188" s="288" t="s">
        <v>2959</v>
      </c>
      <c r="F188" s="288" t="s">
        <v>2956</v>
      </c>
      <c r="G188" s="288" t="s">
        <v>2956</v>
      </c>
      <c r="H188" s="288" t="s">
        <v>2996</v>
      </c>
      <c r="I188" s="288" t="s">
        <v>2962</v>
      </c>
      <c r="J188" s="288" t="s">
        <v>45</v>
      </c>
      <c r="K188" s="288" t="s">
        <v>45</v>
      </c>
      <c r="L188" s="288" t="s">
        <v>1855</v>
      </c>
      <c r="M188" s="289" t="s">
        <v>350</v>
      </c>
      <c r="N188" s="288" t="s">
        <v>351</v>
      </c>
      <c r="O188" s="288" t="s">
        <v>50</v>
      </c>
      <c r="P188" s="288" t="s">
        <v>110</v>
      </c>
      <c r="Q188" s="290" t="s">
        <v>45</v>
      </c>
      <c r="R188" s="288" t="s">
        <v>45</v>
      </c>
      <c r="S188" s="1">
        <v>46245</v>
      </c>
      <c r="T188" s="290" t="s">
        <v>45</v>
      </c>
      <c r="U188" s="290" t="s">
        <v>45</v>
      </c>
      <c r="V188" s="290" t="s">
        <v>45</v>
      </c>
      <c r="W188" s="290" t="s">
        <v>45</v>
      </c>
      <c r="X188" s="290" t="s">
        <v>45</v>
      </c>
      <c r="Y188" s="291"/>
      <c r="Z188" s="291"/>
      <c r="AA188" s="291"/>
      <c r="AB188" s="291"/>
      <c r="AC188" s="292" t="s">
        <v>45</v>
      </c>
      <c r="AD188" s="290" t="s">
        <v>60</v>
      </c>
      <c r="AE188" s="292" t="s">
        <v>45</v>
      </c>
      <c r="AF188" s="291"/>
      <c r="AG188" s="291">
        <v>400</v>
      </c>
      <c r="AH188" s="291"/>
      <c r="AI188" s="291"/>
      <c r="AJ188" s="291">
        <v>400</v>
      </c>
      <c r="AK188" s="291"/>
      <c r="AL188" s="291"/>
      <c r="AM188" s="291"/>
      <c r="AN188" s="291"/>
      <c r="AO188" s="291"/>
      <c r="AP188" s="291"/>
      <c r="AQ188" s="291"/>
      <c r="AR188" s="291"/>
      <c r="AS188" s="291"/>
      <c r="AT188" s="291"/>
      <c r="AU188" s="291"/>
      <c r="AV188" s="291"/>
      <c r="AW188" s="291"/>
      <c r="AX188" s="291"/>
      <c r="AY188" s="291"/>
      <c r="AZ188" s="291"/>
      <c r="BA188" s="291"/>
      <c r="BB188" s="291"/>
      <c r="BC188" s="291"/>
      <c r="BD188" s="291"/>
      <c r="BE188" s="291"/>
      <c r="BF188" s="291"/>
      <c r="BG188" s="291"/>
      <c r="BH188" s="291"/>
      <c r="BI188" s="291"/>
      <c r="BJ188" s="291"/>
      <c r="BK188" s="291"/>
      <c r="BL188" s="291"/>
      <c r="BM188" s="291"/>
      <c r="BN188" s="291"/>
      <c r="BO188" s="291"/>
      <c r="BP188" s="292" t="s">
        <v>45</v>
      </c>
      <c r="BQ188" s="292" t="s">
        <v>45</v>
      </c>
    </row>
    <row r="189" spans="1:69" x14ac:dyDescent="0.3">
      <c r="A189" s="281">
        <v>186</v>
      </c>
      <c r="B189" s="282" t="s">
        <v>2952</v>
      </c>
      <c r="C189" s="282" t="s">
        <v>3018</v>
      </c>
      <c r="D189" s="282" t="s">
        <v>3007</v>
      </c>
      <c r="E189" s="282" t="s">
        <v>2997</v>
      </c>
      <c r="F189" s="282" t="s">
        <v>2970</v>
      </c>
      <c r="G189" s="282" t="s">
        <v>2974</v>
      </c>
      <c r="H189" s="282" t="s">
        <v>2976</v>
      </c>
      <c r="I189" s="282" t="s">
        <v>2962</v>
      </c>
      <c r="J189" s="282" t="s">
        <v>45</v>
      </c>
      <c r="K189" s="282" t="s">
        <v>45</v>
      </c>
      <c r="L189" s="282" t="s">
        <v>1862</v>
      </c>
      <c r="M189" s="283" t="s">
        <v>3657</v>
      </c>
      <c r="N189" s="282" t="s">
        <v>3658</v>
      </c>
      <c r="O189" s="282" t="s">
        <v>50</v>
      </c>
      <c r="P189" s="282" t="s">
        <v>142</v>
      </c>
      <c r="Q189" s="284" t="s">
        <v>45</v>
      </c>
      <c r="R189" s="282" t="s">
        <v>45</v>
      </c>
      <c r="S189" s="285">
        <v>46268</v>
      </c>
      <c r="T189" s="284" t="s">
        <v>45</v>
      </c>
      <c r="U189" s="284" t="s">
        <v>45</v>
      </c>
      <c r="V189" s="284" t="s">
        <v>45</v>
      </c>
      <c r="W189" s="284" t="s">
        <v>45</v>
      </c>
      <c r="X189" s="284" t="s">
        <v>45</v>
      </c>
      <c r="Y189" s="286"/>
      <c r="Z189" s="286"/>
      <c r="AA189" s="286"/>
      <c r="AB189" s="286"/>
      <c r="AC189" s="287" t="s">
        <v>45</v>
      </c>
      <c r="AD189" s="284" t="s">
        <v>60</v>
      </c>
      <c r="AE189" s="287" t="s">
        <v>45</v>
      </c>
      <c r="AF189" s="286"/>
      <c r="AG189" s="286">
        <v>900</v>
      </c>
      <c r="AH189" s="286"/>
      <c r="AI189" s="286"/>
      <c r="AJ189" s="286">
        <v>900</v>
      </c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  <c r="BA189" s="286"/>
      <c r="BB189" s="286"/>
      <c r="BC189" s="286"/>
      <c r="BD189" s="286"/>
      <c r="BE189" s="286"/>
      <c r="BF189" s="286"/>
      <c r="BG189" s="286"/>
      <c r="BH189" s="286"/>
      <c r="BI189" s="286"/>
      <c r="BJ189" s="286"/>
      <c r="BK189" s="286"/>
      <c r="BL189" s="286"/>
      <c r="BM189" s="286"/>
      <c r="BN189" s="286"/>
      <c r="BO189" s="286"/>
      <c r="BP189" s="287" t="s">
        <v>45</v>
      </c>
      <c r="BQ189" s="287" t="s">
        <v>45</v>
      </c>
    </row>
    <row r="190" spans="1:69" x14ac:dyDescent="0.3">
      <c r="A190" s="281">
        <v>187</v>
      </c>
      <c r="B190" s="288" t="s">
        <v>2952</v>
      </c>
      <c r="C190" s="288" t="s">
        <v>3018</v>
      </c>
      <c r="D190" s="288" t="s">
        <v>3007</v>
      </c>
      <c r="E190" s="288" t="s">
        <v>2997</v>
      </c>
      <c r="F190" s="288" t="s">
        <v>2970</v>
      </c>
      <c r="G190" s="288" t="s">
        <v>2974</v>
      </c>
      <c r="H190" s="288" t="s">
        <v>2976</v>
      </c>
      <c r="I190" s="288" t="s">
        <v>2962</v>
      </c>
      <c r="J190" s="288" t="s">
        <v>45</v>
      </c>
      <c r="K190" s="288" t="s">
        <v>45</v>
      </c>
      <c r="L190" s="288" t="s">
        <v>1862</v>
      </c>
      <c r="M190" s="289" t="s">
        <v>3659</v>
      </c>
      <c r="N190" s="288" t="s">
        <v>3660</v>
      </c>
      <c r="O190" s="288" t="s">
        <v>50</v>
      </c>
      <c r="P190" s="288" t="s">
        <v>142</v>
      </c>
      <c r="Q190" s="290" t="s">
        <v>45</v>
      </c>
      <c r="R190" s="288" t="s">
        <v>45</v>
      </c>
      <c r="S190" s="1">
        <v>46268</v>
      </c>
      <c r="T190" s="290" t="s">
        <v>45</v>
      </c>
      <c r="U190" s="290" t="s">
        <v>45</v>
      </c>
      <c r="V190" s="290" t="s">
        <v>45</v>
      </c>
      <c r="W190" s="290" t="s">
        <v>45</v>
      </c>
      <c r="X190" s="290" t="s">
        <v>45</v>
      </c>
      <c r="Y190" s="291"/>
      <c r="Z190" s="291"/>
      <c r="AA190" s="291"/>
      <c r="AB190" s="291"/>
      <c r="AC190" s="292" t="s">
        <v>45</v>
      </c>
      <c r="AD190" s="290" t="s">
        <v>60</v>
      </c>
      <c r="AE190" s="292" t="s">
        <v>45</v>
      </c>
      <c r="AF190" s="291"/>
      <c r="AG190" s="291">
        <v>700</v>
      </c>
      <c r="AH190" s="291"/>
      <c r="AI190" s="291"/>
      <c r="AJ190" s="291">
        <v>700</v>
      </c>
      <c r="AK190" s="291"/>
      <c r="AL190" s="291"/>
      <c r="AM190" s="291"/>
      <c r="AN190" s="291"/>
      <c r="AO190" s="291"/>
      <c r="AP190" s="291"/>
      <c r="AQ190" s="291"/>
      <c r="AR190" s="291"/>
      <c r="AS190" s="291"/>
      <c r="AT190" s="291"/>
      <c r="AU190" s="291"/>
      <c r="AV190" s="291"/>
      <c r="AW190" s="291"/>
      <c r="AX190" s="291"/>
      <c r="AY190" s="291"/>
      <c r="AZ190" s="291"/>
      <c r="BA190" s="291"/>
      <c r="BB190" s="291"/>
      <c r="BC190" s="291"/>
      <c r="BD190" s="291"/>
      <c r="BE190" s="291"/>
      <c r="BF190" s="291"/>
      <c r="BG190" s="291"/>
      <c r="BH190" s="291"/>
      <c r="BI190" s="291"/>
      <c r="BJ190" s="291"/>
      <c r="BK190" s="291"/>
      <c r="BL190" s="291"/>
      <c r="BM190" s="291"/>
      <c r="BN190" s="291"/>
      <c r="BO190" s="291"/>
      <c r="BP190" s="292" t="s">
        <v>45</v>
      </c>
      <c r="BQ190" s="292" t="s">
        <v>45</v>
      </c>
    </row>
    <row r="191" spans="1:69" x14ac:dyDescent="0.3">
      <c r="A191" s="281">
        <v>188</v>
      </c>
      <c r="B191" s="282" t="s">
        <v>2952</v>
      </c>
      <c r="C191" s="282" t="s">
        <v>3018</v>
      </c>
      <c r="D191" s="282" t="s">
        <v>3007</v>
      </c>
      <c r="E191" s="282" t="s">
        <v>3017</v>
      </c>
      <c r="F191" s="282" t="s">
        <v>2955</v>
      </c>
      <c r="G191" s="282" t="s">
        <v>2966</v>
      </c>
      <c r="H191" s="282" t="s">
        <v>2967</v>
      </c>
      <c r="I191" s="282" t="s">
        <v>2962</v>
      </c>
      <c r="J191" s="282" t="s">
        <v>45</v>
      </c>
      <c r="K191" s="282" t="s">
        <v>45</v>
      </c>
      <c r="L191" s="282" t="s">
        <v>1856</v>
      </c>
      <c r="M191" s="283" t="s">
        <v>3209</v>
      </c>
      <c r="N191" s="282" t="s">
        <v>3210</v>
      </c>
      <c r="O191" s="282" t="s">
        <v>50</v>
      </c>
      <c r="P191" s="282" t="s">
        <v>51</v>
      </c>
      <c r="Q191" s="284" t="s">
        <v>45</v>
      </c>
      <c r="R191" s="282" t="s">
        <v>45</v>
      </c>
      <c r="S191" s="285">
        <v>46247</v>
      </c>
      <c r="T191" s="284" t="s">
        <v>45</v>
      </c>
      <c r="U191" s="284" t="s">
        <v>45</v>
      </c>
      <c r="V191" s="284" t="s">
        <v>45</v>
      </c>
      <c r="W191" s="284" t="s">
        <v>45</v>
      </c>
      <c r="X191" s="284" t="s">
        <v>45</v>
      </c>
      <c r="Y191" s="286"/>
      <c r="Z191" s="286"/>
      <c r="AA191" s="286"/>
      <c r="AB191" s="286"/>
      <c r="AC191" s="287" t="s">
        <v>45</v>
      </c>
      <c r="AD191" s="284" t="s">
        <v>60</v>
      </c>
      <c r="AE191" s="287" t="s">
        <v>45</v>
      </c>
      <c r="AF191" s="286"/>
      <c r="AG191" s="286">
        <v>400</v>
      </c>
      <c r="AH191" s="286"/>
      <c r="AI191" s="286"/>
      <c r="AJ191" s="286">
        <v>400</v>
      </c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  <c r="BA191" s="286"/>
      <c r="BB191" s="286"/>
      <c r="BC191" s="286"/>
      <c r="BD191" s="286"/>
      <c r="BE191" s="286"/>
      <c r="BF191" s="286"/>
      <c r="BG191" s="286"/>
      <c r="BH191" s="286"/>
      <c r="BI191" s="286"/>
      <c r="BJ191" s="286"/>
      <c r="BK191" s="286"/>
      <c r="BL191" s="286"/>
      <c r="BM191" s="286"/>
      <c r="BN191" s="286"/>
      <c r="BO191" s="286"/>
      <c r="BP191" s="287" t="s">
        <v>45</v>
      </c>
      <c r="BQ191" s="287" t="s">
        <v>45</v>
      </c>
    </row>
    <row r="192" spans="1:69" x14ac:dyDescent="0.3">
      <c r="A192" s="281">
        <v>189</v>
      </c>
      <c r="B192" s="288" t="s">
        <v>2952</v>
      </c>
      <c r="C192" s="288" t="s">
        <v>3018</v>
      </c>
      <c r="D192" s="288" t="s">
        <v>3007</v>
      </c>
      <c r="E192" s="288" t="s">
        <v>3017</v>
      </c>
      <c r="F192" s="288" t="s">
        <v>2955</v>
      </c>
      <c r="G192" s="288" t="s">
        <v>2966</v>
      </c>
      <c r="H192" s="288" t="s">
        <v>2967</v>
      </c>
      <c r="I192" s="288" t="s">
        <v>2962</v>
      </c>
      <c r="J192" s="288" t="s">
        <v>45</v>
      </c>
      <c r="K192" s="288" t="s">
        <v>45</v>
      </c>
      <c r="L192" s="288" t="s">
        <v>1863</v>
      </c>
      <c r="M192" s="289" t="s">
        <v>3211</v>
      </c>
      <c r="N192" s="288" t="s">
        <v>3087</v>
      </c>
      <c r="O192" s="288" t="s">
        <v>50</v>
      </c>
      <c r="P192" s="288" t="s">
        <v>51</v>
      </c>
      <c r="Q192" s="290" t="s">
        <v>45</v>
      </c>
      <c r="R192" s="288" t="s">
        <v>45</v>
      </c>
      <c r="S192" s="1">
        <v>46254</v>
      </c>
      <c r="T192" s="290" t="s">
        <v>45</v>
      </c>
      <c r="U192" s="290" t="s">
        <v>45</v>
      </c>
      <c r="V192" s="290" t="s">
        <v>45</v>
      </c>
      <c r="W192" s="290" t="s">
        <v>45</v>
      </c>
      <c r="X192" s="290" t="s">
        <v>45</v>
      </c>
      <c r="Y192" s="291">
        <v>1</v>
      </c>
      <c r="Z192" s="291">
        <v>1</v>
      </c>
      <c r="AA192" s="291"/>
      <c r="AB192" s="291">
        <v>1</v>
      </c>
      <c r="AC192" s="292" t="s">
        <v>45</v>
      </c>
      <c r="AD192" s="290" t="s">
        <v>60</v>
      </c>
      <c r="AE192" s="292" t="s">
        <v>45</v>
      </c>
      <c r="AF192" s="291"/>
      <c r="AG192" s="291">
        <v>400</v>
      </c>
      <c r="AH192" s="291">
        <v>400</v>
      </c>
      <c r="AI192" s="291"/>
      <c r="AJ192" s="291">
        <v>400</v>
      </c>
      <c r="AK192" s="291">
        <v>400</v>
      </c>
      <c r="AL192" s="291"/>
      <c r="AM192" s="291"/>
      <c r="AN192" s="291"/>
      <c r="AO192" s="291"/>
      <c r="AP192" s="291"/>
      <c r="AQ192" s="291"/>
      <c r="AR192" s="291"/>
      <c r="AS192" s="291"/>
      <c r="AT192" s="291"/>
      <c r="AU192" s="291"/>
      <c r="AV192" s="291"/>
      <c r="AW192" s="291"/>
      <c r="AX192" s="291"/>
      <c r="AY192" s="291"/>
      <c r="AZ192" s="291"/>
      <c r="BA192" s="291"/>
      <c r="BB192" s="291"/>
      <c r="BC192" s="291"/>
      <c r="BD192" s="291"/>
      <c r="BE192" s="291"/>
      <c r="BF192" s="291"/>
      <c r="BG192" s="291"/>
      <c r="BH192" s="291"/>
      <c r="BI192" s="291"/>
      <c r="BJ192" s="291"/>
      <c r="BK192" s="291"/>
      <c r="BL192" s="291"/>
      <c r="BM192" s="291"/>
      <c r="BN192" s="291"/>
      <c r="BO192" s="291"/>
      <c r="BP192" s="292" t="s">
        <v>45</v>
      </c>
      <c r="BQ192" s="292" t="s">
        <v>45</v>
      </c>
    </row>
    <row r="193" spans="1:69" x14ac:dyDescent="0.3">
      <c r="A193" s="281">
        <v>190</v>
      </c>
      <c r="B193" s="282" t="s">
        <v>2952</v>
      </c>
      <c r="C193" s="282" t="s">
        <v>3018</v>
      </c>
      <c r="D193" s="282" t="s">
        <v>3007</v>
      </c>
      <c r="E193" s="282" t="s">
        <v>3017</v>
      </c>
      <c r="F193" s="282" t="s">
        <v>2970</v>
      </c>
      <c r="G193" s="282" t="s">
        <v>2971</v>
      </c>
      <c r="H193" s="282" t="s">
        <v>2972</v>
      </c>
      <c r="I193" s="282" t="s">
        <v>2962</v>
      </c>
      <c r="J193" s="282" t="s">
        <v>45</v>
      </c>
      <c r="K193" s="282" t="s">
        <v>45</v>
      </c>
      <c r="L193" s="282" t="s">
        <v>1862</v>
      </c>
      <c r="M193" s="283" t="s">
        <v>3212</v>
      </c>
      <c r="N193" s="282" t="s">
        <v>3213</v>
      </c>
      <c r="O193" s="282" t="s">
        <v>50</v>
      </c>
      <c r="P193" s="282" t="s">
        <v>139</v>
      </c>
      <c r="Q193" s="284" t="s">
        <v>45</v>
      </c>
      <c r="R193" s="282" t="s">
        <v>45</v>
      </c>
      <c r="S193" s="285">
        <v>46254</v>
      </c>
      <c r="T193" s="284" t="s">
        <v>45</v>
      </c>
      <c r="U193" s="284" t="s">
        <v>45</v>
      </c>
      <c r="V193" s="284" t="s">
        <v>45</v>
      </c>
      <c r="W193" s="284" t="s">
        <v>45</v>
      </c>
      <c r="X193" s="284" t="s">
        <v>45</v>
      </c>
      <c r="Y193" s="286">
        <v>1</v>
      </c>
      <c r="Z193" s="286">
        <v>1</v>
      </c>
      <c r="AA193" s="286"/>
      <c r="AB193" s="286">
        <v>1</v>
      </c>
      <c r="AC193" s="287" t="s">
        <v>45</v>
      </c>
      <c r="AD193" s="284" t="s">
        <v>60</v>
      </c>
      <c r="AE193" s="287" t="s">
        <v>45</v>
      </c>
      <c r="AF193" s="286"/>
      <c r="AG193" s="286">
        <v>400</v>
      </c>
      <c r="AH193" s="286">
        <v>400</v>
      </c>
      <c r="AI193" s="286"/>
      <c r="AJ193" s="286">
        <v>400</v>
      </c>
      <c r="AK193" s="286">
        <v>400</v>
      </c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  <c r="AV193" s="286"/>
      <c r="AW193" s="286"/>
      <c r="AX193" s="286"/>
      <c r="AY193" s="286"/>
      <c r="AZ193" s="286"/>
      <c r="BA193" s="286"/>
      <c r="BB193" s="286"/>
      <c r="BC193" s="286"/>
      <c r="BD193" s="286"/>
      <c r="BE193" s="286"/>
      <c r="BF193" s="286"/>
      <c r="BG193" s="286"/>
      <c r="BH193" s="286"/>
      <c r="BI193" s="286"/>
      <c r="BJ193" s="286"/>
      <c r="BK193" s="286"/>
      <c r="BL193" s="286"/>
      <c r="BM193" s="286"/>
      <c r="BN193" s="286"/>
      <c r="BO193" s="286"/>
      <c r="BP193" s="287" t="s">
        <v>45</v>
      </c>
      <c r="BQ193" s="287" t="s">
        <v>45</v>
      </c>
    </row>
    <row r="194" spans="1:69" x14ac:dyDescent="0.3">
      <c r="A194" s="281">
        <v>191</v>
      </c>
      <c r="B194" s="288" t="s">
        <v>2952</v>
      </c>
      <c r="C194" s="288" t="s">
        <v>3018</v>
      </c>
      <c r="D194" s="288" t="s">
        <v>3007</v>
      </c>
      <c r="E194" s="288" t="s">
        <v>3017</v>
      </c>
      <c r="F194" s="288" t="s">
        <v>2970</v>
      </c>
      <c r="G194" s="288" t="s">
        <v>2971</v>
      </c>
      <c r="H194" s="288" t="s">
        <v>2972</v>
      </c>
      <c r="I194" s="288" t="s">
        <v>2962</v>
      </c>
      <c r="J194" s="288" t="s">
        <v>45</v>
      </c>
      <c r="K194" s="288" t="s">
        <v>45</v>
      </c>
      <c r="L194" s="288" t="s">
        <v>1863</v>
      </c>
      <c r="M194" s="289" t="s">
        <v>3214</v>
      </c>
      <c r="N194" s="288" t="s">
        <v>3088</v>
      </c>
      <c r="O194" s="288" t="s">
        <v>50</v>
      </c>
      <c r="P194" s="288" t="s">
        <v>139</v>
      </c>
      <c r="Q194" s="290" t="s">
        <v>45</v>
      </c>
      <c r="R194" s="288" t="s">
        <v>45</v>
      </c>
      <c r="S194" s="1">
        <v>46254</v>
      </c>
      <c r="T194" s="290" t="s">
        <v>45</v>
      </c>
      <c r="U194" s="290" t="s">
        <v>45</v>
      </c>
      <c r="V194" s="290" t="s">
        <v>45</v>
      </c>
      <c r="W194" s="290" t="s">
        <v>45</v>
      </c>
      <c r="X194" s="290" t="s">
        <v>45</v>
      </c>
      <c r="Y194" s="291">
        <v>1</v>
      </c>
      <c r="Z194" s="291">
        <v>1</v>
      </c>
      <c r="AA194" s="291"/>
      <c r="AB194" s="291">
        <v>1</v>
      </c>
      <c r="AC194" s="292" t="s">
        <v>45</v>
      </c>
      <c r="AD194" s="290" t="s">
        <v>60</v>
      </c>
      <c r="AE194" s="292" t="s">
        <v>45</v>
      </c>
      <c r="AF194" s="291"/>
      <c r="AG194" s="291">
        <v>400</v>
      </c>
      <c r="AH194" s="291">
        <v>400</v>
      </c>
      <c r="AI194" s="291"/>
      <c r="AJ194" s="291">
        <v>400</v>
      </c>
      <c r="AK194" s="291">
        <v>400</v>
      </c>
      <c r="AL194" s="291"/>
      <c r="AM194" s="291"/>
      <c r="AN194" s="291"/>
      <c r="AO194" s="291"/>
      <c r="AP194" s="291"/>
      <c r="AQ194" s="291"/>
      <c r="AR194" s="291"/>
      <c r="AS194" s="291"/>
      <c r="AT194" s="291"/>
      <c r="AU194" s="291"/>
      <c r="AV194" s="291"/>
      <c r="AW194" s="291"/>
      <c r="AX194" s="291"/>
      <c r="AY194" s="291"/>
      <c r="AZ194" s="291"/>
      <c r="BA194" s="291"/>
      <c r="BB194" s="291"/>
      <c r="BC194" s="291"/>
      <c r="BD194" s="291"/>
      <c r="BE194" s="291"/>
      <c r="BF194" s="291"/>
      <c r="BG194" s="291"/>
      <c r="BH194" s="291"/>
      <c r="BI194" s="291"/>
      <c r="BJ194" s="291"/>
      <c r="BK194" s="291"/>
      <c r="BL194" s="291"/>
      <c r="BM194" s="291"/>
      <c r="BN194" s="291"/>
      <c r="BO194" s="291"/>
      <c r="BP194" s="292" t="s">
        <v>45</v>
      </c>
      <c r="BQ194" s="292" t="s">
        <v>45</v>
      </c>
    </row>
    <row r="195" spans="1:69" x14ac:dyDescent="0.3">
      <c r="A195" s="281">
        <v>192</v>
      </c>
      <c r="B195" s="282" t="s">
        <v>2952</v>
      </c>
      <c r="C195" s="282" t="s">
        <v>3018</v>
      </c>
      <c r="D195" s="282" t="s">
        <v>3007</v>
      </c>
      <c r="E195" s="282" t="s">
        <v>3017</v>
      </c>
      <c r="F195" s="282" t="s">
        <v>2970</v>
      </c>
      <c r="G195" s="282" t="s">
        <v>2971</v>
      </c>
      <c r="H195" s="282" t="s">
        <v>2972</v>
      </c>
      <c r="I195" s="282" t="s">
        <v>2962</v>
      </c>
      <c r="J195" s="282" t="s">
        <v>45</v>
      </c>
      <c r="K195" s="282" t="s">
        <v>45</v>
      </c>
      <c r="L195" s="282" t="s">
        <v>1863</v>
      </c>
      <c r="M195" s="283" t="s">
        <v>3215</v>
      </c>
      <c r="N195" s="282" t="s">
        <v>3089</v>
      </c>
      <c r="O195" s="282" t="s">
        <v>50</v>
      </c>
      <c r="P195" s="282" t="s">
        <v>139</v>
      </c>
      <c r="Q195" s="284" t="s">
        <v>45</v>
      </c>
      <c r="R195" s="282" t="s">
        <v>45</v>
      </c>
      <c r="S195" s="285">
        <v>46254</v>
      </c>
      <c r="T195" s="284" t="s">
        <v>45</v>
      </c>
      <c r="U195" s="284" t="s">
        <v>45</v>
      </c>
      <c r="V195" s="284" t="s">
        <v>45</v>
      </c>
      <c r="W195" s="284" t="s">
        <v>45</v>
      </c>
      <c r="X195" s="284" t="s">
        <v>45</v>
      </c>
      <c r="Y195" s="286">
        <v>1</v>
      </c>
      <c r="Z195" s="286">
        <v>1</v>
      </c>
      <c r="AA195" s="286"/>
      <c r="AB195" s="286">
        <v>1</v>
      </c>
      <c r="AC195" s="287" t="s">
        <v>45</v>
      </c>
      <c r="AD195" s="284" t="s">
        <v>60</v>
      </c>
      <c r="AE195" s="287" t="s">
        <v>45</v>
      </c>
      <c r="AF195" s="286"/>
      <c r="AG195" s="286">
        <v>400</v>
      </c>
      <c r="AH195" s="286">
        <v>400</v>
      </c>
      <c r="AI195" s="286"/>
      <c r="AJ195" s="286">
        <v>400</v>
      </c>
      <c r="AK195" s="286">
        <v>400</v>
      </c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  <c r="BA195" s="286"/>
      <c r="BB195" s="286"/>
      <c r="BC195" s="286"/>
      <c r="BD195" s="286"/>
      <c r="BE195" s="286"/>
      <c r="BF195" s="286"/>
      <c r="BG195" s="286"/>
      <c r="BH195" s="286"/>
      <c r="BI195" s="286"/>
      <c r="BJ195" s="286"/>
      <c r="BK195" s="286"/>
      <c r="BL195" s="286"/>
      <c r="BM195" s="286"/>
      <c r="BN195" s="286"/>
      <c r="BO195" s="286"/>
      <c r="BP195" s="287" t="s">
        <v>45</v>
      </c>
      <c r="BQ195" s="287" t="s">
        <v>45</v>
      </c>
    </row>
    <row r="196" spans="1:69" x14ac:dyDescent="0.3">
      <c r="A196" s="281">
        <v>193</v>
      </c>
      <c r="B196" s="288" t="s">
        <v>2952</v>
      </c>
      <c r="C196" s="288" t="s">
        <v>3018</v>
      </c>
      <c r="D196" s="288" t="s">
        <v>3007</v>
      </c>
      <c r="E196" s="288" t="s">
        <v>3017</v>
      </c>
      <c r="F196" s="288" t="s">
        <v>2970</v>
      </c>
      <c r="G196" s="288" t="s">
        <v>2971</v>
      </c>
      <c r="H196" s="288" t="s">
        <v>2972</v>
      </c>
      <c r="I196" s="288" t="s">
        <v>2962</v>
      </c>
      <c r="J196" s="288" t="s">
        <v>45</v>
      </c>
      <c r="K196" s="288" t="s">
        <v>45</v>
      </c>
      <c r="L196" s="288" t="s">
        <v>1856</v>
      </c>
      <c r="M196" s="289" t="s">
        <v>3365</v>
      </c>
      <c r="N196" s="288" t="s">
        <v>3366</v>
      </c>
      <c r="O196" s="288" t="s">
        <v>50</v>
      </c>
      <c r="P196" s="288" t="s">
        <v>139</v>
      </c>
      <c r="Q196" s="290" t="s">
        <v>45</v>
      </c>
      <c r="R196" s="288" t="s">
        <v>45</v>
      </c>
      <c r="S196" s="1">
        <v>46260</v>
      </c>
      <c r="T196" s="290" t="s">
        <v>45</v>
      </c>
      <c r="U196" s="290" t="s">
        <v>45</v>
      </c>
      <c r="V196" s="290" t="s">
        <v>45</v>
      </c>
      <c r="W196" s="290" t="s">
        <v>45</v>
      </c>
      <c r="X196" s="290" t="s">
        <v>45</v>
      </c>
      <c r="Y196" s="291"/>
      <c r="Z196" s="291"/>
      <c r="AA196" s="291"/>
      <c r="AB196" s="291"/>
      <c r="AC196" s="292" t="s">
        <v>45</v>
      </c>
      <c r="AD196" s="290" t="s">
        <v>60</v>
      </c>
      <c r="AE196" s="292" t="s">
        <v>45</v>
      </c>
      <c r="AF196" s="291"/>
      <c r="AG196" s="291">
        <v>800</v>
      </c>
      <c r="AH196" s="291"/>
      <c r="AI196" s="291"/>
      <c r="AJ196" s="291">
        <v>800</v>
      </c>
      <c r="AK196" s="291"/>
      <c r="AL196" s="291"/>
      <c r="AM196" s="291"/>
      <c r="AN196" s="291"/>
      <c r="AO196" s="291"/>
      <c r="AP196" s="291"/>
      <c r="AQ196" s="291"/>
      <c r="AR196" s="291"/>
      <c r="AS196" s="291"/>
      <c r="AT196" s="291"/>
      <c r="AU196" s="291"/>
      <c r="AV196" s="291"/>
      <c r="AW196" s="291"/>
      <c r="AX196" s="291"/>
      <c r="AY196" s="291"/>
      <c r="AZ196" s="291"/>
      <c r="BA196" s="291"/>
      <c r="BB196" s="291"/>
      <c r="BC196" s="291"/>
      <c r="BD196" s="291"/>
      <c r="BE196" s="291"/>
      <c r="BF196" s="291"/>
      <c r="BG196" s="291"/>
      <c r="BH196" s="291"/>
      <c r="BI196" s="291"/>
      <c r="BJ196" s="291"/>
      <c r="BK196" s="291"/>
      <c r="BL196" s="291"/>
      <c r="BM196" s="291"/>
      <c r="BN196" s="291"/>
      <c r="BO196" s="291"/>
      <c r="BP196" s="292" t="s">
        <v>45</v>
      </c>
      <c r="BQ196" s="292" t="s">
        <v>45</v>
      </c>
    </row>
    <row r="197" spans="1:69" x14ac:dyDescent="0.3">
      <c r="A197" s="281">
        <v>194</v>
      </c>
      <c r="B197" s="282" t="s">
        <v>2952</v>
      </c>
      <c r="C197" s="282" t="s">
        <v>3018</v>
      </c>
      <c r="D197" s="282" t="s">
        <v>3007</v>
      </c>
      <c r="E197" s="282" t="s">
        <v>3017</v>
      </c>
      <c r="F197" s="282" t="s">
        <v>2970</v>
      </c>
      <c r="G197" s="282" t="s">
        <v>2974</v>
      </c>
      <c r="H197" s="282" t="s">
        <v>2976</v>
      </c>
      <c r="I197" s="282" t="s">
        <v>2962</v>
      </c>
      <c r="J197" s="282" t="s">
        <v>45</v>
      </c>
      <c r="K197" s="282" t="s">
        <v>45</v>
      </c>
      <c r="L197" s="282" t="s">
        <v>1856</v>
      </c>
      <c r="M197" s="283" t="s">
        <v>3367</v>
      </c>
      <c r="N197" s="282" t="s">
        <v>3368</v>
      </c>
      <c r="O197" s="282" t="s">
        <v>50</v>
      </c>
      <c r="P197" s="282" t="s">
        <v>51</v>
      </c>
      <c r="Q197" s="284" t="s">
        <v>45</v>
      </c>
      <c r="R197" s="282" t="s">
        <v>45</v>
      </c>
      <c r="S197" s="285">
        <v>46262</v>
      </c>
      <c r="T197" s="284" t="s">
        <v>45</v>
      </c>
      <c r="U197" s="284" t="s">
        <v>45</v>
      </c>
      <c r="V197" s="284" t="s">
        <v>45</v>
      </c>
      <c r="W197" s="284" t="s">
        <v>45</v>
      </c>
      <c r="X197" s="284" t="s">
        <v>45</v>
      </c>
      <c r="Y197" s="286"/>
      <c r="Z197" s="286"/>
      <c r="AA197" s="286"/>
      <c r="AB197" s="286"/>
      <c r="AC197" s="287" t="s">
        <v>45</v>
      </c>
      <c r="AD197" s="284" t="s">
        <v>60</v>
      </c>
      <c r="AE197" s="287" t="s">
        <v>45</v>
      </c>
      <c r="AF197" s="286"/>
      <c r="AG197" s="286">
        <v>4</v>
      </c>
      <c r="AH197" s="286"/>
      <c r="AI197" s="286"/>
      <c r="AJ197" s="286">
        <v>4</v>
      </c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  <c r="AV197" s="286"/>
      <c r="AW197" s="286"/>
      <c r="AX197" s="286"/>
      <c r="AY197" s="286"/>
      <c r="AZ197" s="286"/>
      <c r="BA197" s="286"/>
      <c r="BB197" s="286"/>
      <c r="BC197" s="286"/>
      <c r="BD197" s="286"/>
      <c r="BE197" s="286"/>
      <c r="BF197" s="286"/>
      <c r="BG197" s="286"/>
      <c r="BH197" s="286"/>
      <c r="BI197" s="286"/>
      <c r="BJ197" s="286"/>
      <c r="BK197" s="286"/>
      <c r="BL197" s="286"/>
      <c r="BM197" s="286"/>
      <c r="BN197" s="286"/>
      <c r="BO197" s="286"/>
      <c r="BP197" s="287" t="s">
        <v>45</v>
      </c>
      <c r="BQ197" s="287" t="s">
        <v>45</v>
      </c>
    </row>
    <row r="198" spans="1:69" x14ac:dyDescent="0.3">
      <c r="A198" s="281">
        <v>195</v>
      </c>
      <c r="B198" s="288" t="s">
        <v>2952</v>
      </c>
      <c r="C198" s="288" t="s">
        <v>3018</v>
      </c>
      <c r="D198" s="288" t="s">
        <v>3007</v>
      </c>
      <c r="E198" s="288" t="s">
        <v>3017</v>
      </c>
      <c r="F198" s="288" t="s">
        <v>2970</v>
      </c>
      <c r="G198" s="288" t="s">
        <v>2974</v>
      </c>
      <c r="H198" s="288" t="s">
        <v>2976</v>
      </c>
      <c r="I198" s="288" t="s">
        <v>2962</v>
      </c>
      <c r="J198" s="288" t="s">
        <v>45</v>
      </c>
      <c r="K198" s="288" t="s">
        <v>45</v>
      </c>
      <c r="L198" s="288" t="s">
        <v>1863</v>
      </c>
      <c r="M198" s="289" t="s">
        <v>3661</v>
      </c>
      <c r="N198" s="288" t="s">
        <v>3662</v>
      </c>
      <c r="O198" s="288" t="s">
        <v>50</v>
      </c>
      <c r="P198" s="288" t="s">
        <v>139</v>
      </c>
      <c r="Q198" s="290" t="s">
        <v>45</v>
      </c>
      <c r="R198" s="288" t="s">
        <v>45</v>
      </c>
      <c r="S198" s="1">
        <v>46268</v>
      </c>
      <c r="T198" s="290" t="s">
        <v>45</v>
      </c>
      <c r="U198" s="290" t="s">
        <v>45</v>
      </c>
      <c r="V198" s="290" t="s">
        <v>45</v>
      </c>
      <c r="W198" s="290" t="s">
        <v>45</v>
      </c>
      <c r="X198" s="290" t="s">
        <v>45</v>
      </c>
      <c r="Y198" s="291"/>
      <c r="Z198" s="291"/>
      <c r="AA198" s="291"/>
      <c r="AB198" s="291"/>
      <c r="AC198" s="292" t="s">
        <v>45</v>
      </c>
      <c r="AD198" s="290" t="s">
        <v>60</v>
      </c>
      <c r="AE198" s="292" t="s">
        <v>45</v>
      </c>
      <c r="AF198" s="291"/>
      <c r="AG198" s="291">
        <v>3</v>
      </c>
      <c r="AH198" s="291"/>
      <c r="AI198" s="291"/>
      <c r="AJ198" s="291">
        <v>3</v>
      </c>
      <c r="AK198" s="291"/>
      <c r="AL198" s="291"/>
      <c r="AM198" s="291"/>
      <c r="AN198" s="291"/>
      <c r="AO198" s="291"/>
      <c r="AP198" s="291"/>
      <c r="AQ198" s="291"/>
      <c r="AR198" s="291"/>
      <c r="AS198" s="291"/>
      <c r="AT198" s="291"/>
      <c r="AU198" s="291"/>
      <c r="AV198" s="291"/>
      <c r="AW198" s="291"/>
      <c r="AX198" s="291"/>
      <c r="AY198" s="291"/>
      <c r="AZ198" s="291"/>
      <c r="BA198" s="291"/>
      <c r="BB198" s="291"/>
      <c r="BC198" s="291"/>
      <c r="BD198" s="291"/>
      <c r="BE198" s="291"/>
      <c r="BF198" s="291"/>
      <c r="BG198" s="291"/>
      <c r="BH198" s="291"/>
      <c r="BI198" s="291"/>
      <c r="BJ198" s="291"/>
      <c r="BK198" s="291"/>
      <c r="BL198" s="291"/>
      <c r="BM198" s="291"/>
      <c r="BN198" s="291"/>
      <c r="BO198" s="291"/>
      <c r="BP198" s="292" t="s">
        <v>45</v>
      </c>
      <c r="BQ198" s="292" t="s">
        <v>45</v>
      </c>
    </row>
    <row r="199" spans="1:69" x14ac:dyDescent="0.3">
      <c r="A199" s="281">
        <v>196</v>
      </c>
      <c r="B199" s="282" t="s">
        <v>2952</v>
      </c>
      <c r="C199" s="282" t="s">
        <v>3018</v>
      </c>
      <c r="D199" s="282" t="s">
        <v>3007</v>
      </c>
      <c r="E199" s="282" t="s">
        <v>3017</v>
      </c>
      <c r="F199" s="282" t="s">
        <v>2970</v>
      </c>
      <c r="G199" s="282" t="s">
        <v>2974</v>
      </c>
      <c r="H199" s="282" t="s">
        <v>2976</v>
      </c>
      <c r="I199" s="282" t="s">
        <v>2962</v>
      </c>
      <c r="J199" s="282" t="s">
        <v>45</v>
      </c>
      <c r="K199" s="282" t="s">
        <v>45</v>
      </c>
      <c r="L199" s="282" t="s">
        <v>1862</v>
      </c>
      <c r="M199" s="283" t="s">
        <v>3216</v>
      </c>
      <c r="N199" s="282" t="s">
        <v>3217</v>
      </c>
      <c r="O199" s="282" t="s">
        <v>50</v>
      </c>
      <c r="P199" s="282" t="s">
        <v>139</v>
      </c>
      <c r="Q199" s="284" t="s">
        <v>45</v>
      </c>
      <c r="R199" s="282" t="s">
        <v>45</v>
      </c>
      <c r="S199" s="285">
        <v>46254</v>
      </c>
      <c r="T199" s="284" t="s">
        <v>45</v>
      </c>
      <c r="U199" s="284" t="s">
        <v>45</v>
      </c>
      <c r="V199" s="284" t="s">
        <v>45</v>
      </c>
      <c r="W199" s="284" t="s">
        <v>45</v>
      </c>
      <c r="X199" s="284" t="s">
        <v>45</v>
      </c>
      <c r="Y199" s="286">
        <v>1</v>
      </c>
      <c r="Z199" s="286">
        <v>1</v>
      </c>
      <c r="AA199" s="286"/>
      <c r="AB199" s="286">
        <v>1</v>
      </c>
      <c r="AC199" s="287" t="s">
        <v>45</v>
      </c>
      <c r="AD199" s="284" t="s">
        <v>60</v>
      </c>
      <c r="AE199" s="287" t="s">
        <v>45</v>
      </c>
      <c r="AF199" s="286"/>
      <c r="AG199" s="286">
        <v>400</v>
      </c>
      <c r="AH199" s="286">
        <v>400</v>
      </c>
      <c r="AI199" s="286"/>
      <c r="AJ199" s="286">
        <v>400</v>
      </c>
      <c r="AK199" s="286">
        <v>400</v>
      </c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  <c r="AV199" s="286"/>
      <c r="AW199" s="286"/>
      <c r="AX199" s="286"/>
      <c r="AY199" s="286"/>
      <c r="AZ199" s="286"/>
      <c r="BA199" s="286"/>
      <c r="BB199" s="286"/>
      <c r="BC199" s="286"/>
      <c r="BD199" s="286"/>
      <c r="BE199" s="286"/>
      <c r="BF199" s="286"/>
      <c r="BG199" s="286"/>
      <c r="BH199" s="286"/>
      <c r="BI199" s="286"/>
      <c r="BJ199" s="286"/>
      <c r="BK199" s="286"/>
      <c r="BL199" s="286"/>
      <c r="BM199" s="286"/>
      <c r="BN199" s="286"/>
      <c r="BO199" s="286"/>
      <c r="BP199" s="287" t="s">
        <v>45</v>
      </c>
      <c r="BQ199" s="287" t="s">
        <v>45</v>
      </c>
    </row>
    <row r="200" spans="1:69" x14ac:dyDescent="0.3">
      <c r="A200" s="281">
        <v>197</v>
      </c>
      <c r="B200" s="288" t="s">
        <v>2952</v>
      </c>
      <c r="C200" s="288" t="s">
        <v>3018</v>
      </c>
      <c r="D200" s="288" t="s">
        <v>3007</v>
      </c>
      <c r="E200" s="288" t="s">
        <v>3017</v>
      </c>
      <c r="F200" s="288" t="s">
        <v>2970</v>
      </c>
      <c r="G200" s="288" t="s">
        <v>2974</v>
      </c>
      <c r="H200" s="288" t="s">
        <v>2976</v>
      </c>
      <c r="I200" s="288" t="s">
        <v>2962</v>
      </c>
      <c r="J200" s="288" t="s">
        <v>45</v>
      </c>
      <c r="K200" s="288" t="s">
        <v>45</v>
      </c>
      <c r="L200" s="288" t="s">
        <v>1862</v>
      </c>
      <c r="M200" s="289" t="s">
        <v>3218</v>
      </c>
      <c r="N200" s="288" t="s">
        <v>3219</v>
      </c>
      <c r="O200" s="288" t="s">
        <v>50</v>
      </c>
      <c r="P200" s="288" t="s">
        <v>139</v>
      </c>
      <c r="Q200" s="290" t="s">
        <v>45</v>
      </c>
      <c r="R200" s="288" t="s">
        <v>45</v>
      </c>
      <c r="S200" s="1">
        <v>46254</v>
      </c>
      <c r="T200" s="290" t="s">
        <v>45</v>
      </c>
      <c r="U200" s="290" t="s">
        <v>45</v>
      </c>
      <c r="V200" s="290" t="s">
        <v>45</v>
      </c>
      <c r="W200" s="290" t="s">
        <v>45</v>
      </c>
      <c r="X200" s="290" t="s">
        <v>45</v>
      </c>
      <c r="Y200" s="291">
        <v>1</v>
      </c>
      <c r="Z200" s="291">
        <v>1</v>
      </c>
      <c r="AA200" s="291"/>
      <c r="AB200" s="291">
        <v>1</v>
      </c>
      <c r="AC200" s="292" t="s">
        <v>45</v>
      </c>
      <c r="AD200" s="290" t="s">
        <v>60</v>
      </c>
      <c r="AE200" s="292" t="s">
        <v>45</v>
      </c>
      <c r="AF200" s="291"/>
      <c r="AG200" s="291">
        <v>700</v>
      </c>
      <c r="AH200" s="291">
        <v>700</v>
      </c>
      <c r="AI200" s="291"/>
      <c r="AJ200" s="291">
        <v>700</v>
      </c>
      <c r="AK200" s="291">
        <v>700</v>
      </c>
      <c r="AL200" s="291"/>
      <c r="AM200" s="291"/>
      <c r="AN200" s="291"/>
      <c r="AO200" s="291"/>
      <c r="AP200" s="291"/>
      <c r="AQ200" s="291"/>
      <c r="AR200" s="291"/>
      <c r="AS200" s="291"/>
      <c r="AT200" s="291"/>
      <c r="AU200" s="291"/>
      <c r="AV200" s="291"/>
      <c r="AW200" s="291"/>
      <c r="AX200" s="291"/>
      <c r="AY200" s="291"/>
      <c r="AZ200" s="291"/>
      <c r="BA200" s="291"/>
      <c r="BB200" s="291"/>
      <c r="BC200" s="291"/>
      <c r="BD200" s="291"/>
      <c r="BE200" s="291"/>
      <c r="BF200" s="291"/>
      <c r="BG200" s="291"/>
      <c r="BH200" s="291"/>
      <c r="BI200" s="291"/>
      <c r="BJ200" s="291"/>
      <c r="BK200" s="291"/>
      <c r="BL200" s="291"/>
      <c r="BM200" s="291"/>
      <c r="BN200" s="291"/>
      <c r="BO200" s="291"/>
      <c r="BP200" s="292" t="s">
        <v>45</v>
      </c>
      <c r="BQ200" s="292" t="s">
        <v>45</v>
      </c>
    </row>
    <row r="201" spans="1:69" x14ac:dyDescent="0.3">
      <c r="A201" s="281">
        <v>198</v>
      </c>
      <c r="B201" s="282" t="s">
        <v>2952</v>
      </c>
      <c r="C201" s="282" t="s">
        <v>3018</v>
      </c>
      <c r="D201" s="282" t="s">
        <v>3007</v>
      </c>
      <c r="E201" s="282" t="s">
        <v>3017</v>
      </c>
      <c r="F201" s="282" t="s">
        <v>2970</v>
      </c>
      <c r="G201" s="282" t="s">
        <v>2974</v>
      </c>
      <c r="H201" s="282" t="s">
        <v>2976</v>
      </c>
      <c r="I201" s="282" t="s">
        <v>2962</v>
      </c>
      <c r="J201" s="282" t="s">
        <v>45</v>
      </c>
      <c r="K201" s="282" t="s">
        <v>45</v>
      </c>
      <c r="L201" s="282" t="s">
        <v>1863</v>
      </c>
      <c r="M201" s="283" t="s">
        <v>3220</v>
      </c>
      <c r="N201" s="282" t="s">
        <v>3090</v>
      </c>
      <c r="O201" s="282" t="s">
        <v>50</v>
      </c>
      <c r="P201" s="282" t="s">
        <v>139</v>
      </c>
      <c r="Q201" s="284" t="s">
        <v>45</v>
      </c>
      <c r="R201" s="282" t="s">
        <v>45</v>
      </c>
      <c r="S201" s="285">
        <v>46254</v>
      </c>
      <c r="T201" s="284" t="s">
        <v>45</v>
      </c>
      <c r="U201" s="284" t="s">
        <v>45</v>
      </c>
      <c r="V201" s="284" t="s">
        <v>45</v>
      </c>
      <c r="W201" s="284" t="s">
        <v>45</v>
      </c>
      <c r="X201" s="284" t="s">
        <v>45</v>
      </c>
      <c r="Y201" s="286">
        <v>1</v>
      </c>
      <c r="Z201" s="286">
        <v>1</v>
      </c>
      <c r="AA201" s="286"/>
      <c r="AB201" s="286">
        <v>1</v>
      </c>
      <c r="AC201" s="287" t="s">
        <v>45</v>
      </c>
      <c r="AD201" s="284" t="s">
        <v>60</v>
      </c>
      <c r="AE201" s="287" t="s">
        <v>45</v>
      </c>
      <c r="AF201" s="286"/>
      <c r="AG201" s="286">
        <v>400</v>
      </c>
      <c r="AH201" s="286">
        <v>400</v>
      </c>
      <c r="AI201" s="286"/>
      <c r="AJ201" s="286">
        <v>400</v>
      </c>
      <c r="AK201" s="286">
        <v>400</v>
      </c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  <c r="AV201" s="286"/>
      <c r="AW201" s="286"/>
      <c r="AX201" s="286"/>
      <c r="AY201" s="286"/>
      <c r="AZ201" s="286"/>
      <c r="BA201" s="286"/>
      <c r="BB201" s="286"/>
      <c r="BC201" s="286"/>
      <c r="BD201" s="286"/>
      <c r="BE201" s="286"/>
      <c r="BF201" s="286"/>
      <c r="BG201" s="286"/>
      <c r="BH201" s="286"/>
      <c r="BI201" s="286"/>
      <c r="BJ201" s="286"/>
      <c r="BK201" s="286"/>
      <c r="BL201" s="286"/>
      <c r="BM201" s="286"/>
      <c r="BN201" s="286"/>
      <c r="BO201" s="286"/>
      <c r="BP201" s="287" t="s">
        <v>45</v>
      </c>
      <c r="BQ201" s="287" t="s">
        <v>45</v>
      </c>
    </row>
    <row r="202" spans="1:69" x14ac:dyDescent="0.3">
      <c r="A202" s="281">
        <v>199</v>
      </c>
      <c r="B202" s="288" t="s">
        <v>2952</v>
      </c>
      <c r="C202" s="288" t="s">
        <v>3018</v>
      </c>
      <c r="D202" s="288" t="s">
        <v>3007</v>
      </c>
      <c r="E202" s="288" t="s">
        <v>3017</v>
      </c>
      <c r="F202" s="288" t="s">
        <v>2970</v>
      </c>
      <c r="G202" s="288" t="s">
        <v>2974</v>
      </c>
      <c r="H202" s="288" t="s">
        <v>2976</v>
      </c>
      <c r="I202" s="288" t="s">
        <v>2962</v>
      </c>
      <c r="J202" s="288" t="s">
        <v>45</v>
      </c>
      <c r="K202" s="288" t="s">
        <v>45</v>
      </c>
      <c r="L202" s="288" t="s">
        <v>1863</v>
      </c>
      <c r="M202" s="289" t="s">
        <v>3221</v>
      </c>
      <c r="N202" s="288" t="s">
        <v>3091</v>
      </c>
      <c r="O202" s="288" t="s">
        <v>50</v>
      </c>
      <c r="P202" s="288" t="s">
        <v>139</v>
      </c>
      <c r="Q202" s="290" t="s">
        <v>45</v>
      </c>
      <c r="R202" s="288" t="s">
        <v>45</v>
      </c>
      <c r="S202" s="1">
        <v>46254</v>
      </c>
      <c r="T202" s="290" t="s">
        <v>45</v>
      </c>
      <c r="U202" s="290" t="s">
        <v>45</v>
      </c>
      <c r="V202" s="290" t="s">
        <v>45</v>
      </c>
      <c r="W202" s="290" t="s">
        <v>45</v>
      </c>
      <c r="X202" s="290" t="s">
        <v>45</v>
      </c>
      <c r="Y202" s="291">
        <v>1</v>
      </c>
      <c r="Z202" s="291">
        <v>1</v>
      </c>
      <c r="AA202" s="291"/>
      <c r="AB202" s="291">
        <v>1</v>
      </c>
      <c r="AC202" s="292" t="s">
        <v>45</v>
      </c>
      <c r="AD202" s="290" t="s">
        <v>60</v>
      </c>
      <c r="AE202" s="292" t="s">
        <v>45</v>
      </c>
      <c r="AF202" s="291"/>
      <c r="AG202" s="291">
        <v>400</v>
      </c>
      <c r="AH202" s="291">
        <v>400</v>
      </c>
      <c r="AI202" s="291"/>
      <c r="AJ202" s="291">
        <v>400</v>
      </c>
      <c r="AK202" s="291">
        <v>400</v>
      </c>
      <c r="AL202" s="291"/>
      <c r="AM202" s="291"/>
      <c r="AN202" s="291"/>
      <c r="AO202" s="291"/>
      <c r="AP202" s="291"/>
      <c r="AQ202" s="291"/>
      <c r="AR202" s="291"/>
      <c r="AS202" s="291"/>
      <c r="AT202" s="291"/>
      <c r="AU202" s="291"/>
      <c r="AV202" s="291"/>
      <c r="AW202" s="291"/>
      <c r="AX202" s="291"/>
      <c r="AY202" s="291"/>
      <c r="AZ202" s="291"/>
      <c r="BA202" s="291"/>
      <c r="BB202" s="291"/>
      <c r="BC202" s="291"/>
      <c r="BD202" s="291"/>
      <c r="BE202" s="291"/>
      <c r="BF202" s="291"/>
      <c r="BG202" s="291"/>
      <c r="BH202" s="291"/>
      <c r="BI202" s="291"/>
      <c r="BJ202" s="291"/>
      <c r="BK202" s="291"/>
      <c r="BL202" s="291"/>
      <c r="BM202" s="291"/>
      <c r="BN202" s="291"/>
      <c r="BO202" s="291"/>
      <c r="BP202" s="292" t="s">
        <v>45</v>
      </c>
      <c r="BQ202" s="292" t="s">
        <v>45</v>
      </c>
    </row>
    <row r="203" spans="1:69" x14ac:dyDescent="0.3">
      <c r="A203" s="281">
        <v>200</v>
      </c>
      <c r="B203" s="282" t="s">
        <v>2952</v>
      </c>
      <c r="C203" s="282" t="s">
        <v>3018</v>
      </c>
      <c r="D203" s="282" t="s">
        <v>3007</v>
      </c>
      <c r="E203" s="282" t="s">
        <v>3017</v>
      </c>
      <c r="F203" s="282" t="s">
        <v>2970</v>
      </c>
      <c r="G203" s="282" t="s">
        <v>2974</v>
      </c>
      <c r="H203" s="282" t="s">
        <v>2976</v>
      </c>
      <c r="I203" s="282" t="s">
        <v>2962</v>
      </c>
      <c r="J203" s="282" t="s">
        <v>45</v>
      </c>
      <c r="K203" s="282" t="s">
        <v>45</v>
      </c>
      <c r="L203" s="282" t="s">
        <v>1862</v>
      </c>
      <c r="M203" s="283" t="s">
        <v>3222</v>
      </c>
      <c r="N203" s="282" t="s">
        <v>3223</v>
      </c>
      <c r="O203" s="282" t="s">
        <v>50</v>
      </c>
      <c r="P203" s="282" t="s">
        <v>139</v>
      </c>
      <c r="Q203" s="284" t="s">
        <v>45</v>
      </c>
      <c r="R203" s="282" t="s">
        <v>45</v>
      </c>
      <c r="S203" s="285">
        <v>46254</v>
      </c>
      <c r="T203" s="284" t="s">
        <v>45</v>
      </c>
      <c r="U203" s="284" t="s">
        <v>45</v>
      </c>
      <c r="V203" s="284" t="s">
        <v>45</v>
      </c>
      <c r="W203" s="284" t="s">
        <v>45</v>
      </c>
      <c r="X203" s="284" t="s">
        <v>45</v>
      </c>
      <c r="Y203" s="286">
        <v>1</v>
      </c>
      <c r="Z203" s="286">
        <v>1</v>
      </c>
      <c r="AA203" s="286"/>
      <c r="AB203" s="286">
        <v>1</v>
      </c>
      <c r="AC203" s="287" t="s">
        <v>45</v>
      </c>
      <c r="AD203" s="284" t="s">
        <v>60</v>
      </c>
      <c r="AE203" s="287" t="s">
        <v>45</v>
      </c>
      <c r="AF203" s="286"/>
      <c r="AG203" s="286">
        <v>500</v>
      </c>
      <c r="AH203" s="286">
        <v>500</v>
      </c>
      <c r="AI203" s="286"/>
      <c r="AJ203" s="286">
        <v>500</v>
      </c>
      <c r="AK203" s="286">
        <v>500</v>
      </c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  <c r="AV203" s="286"/>
      <c r="AW203" s="286"/>
      <c r="AX203" s="286"/>
      <c r="AY203" s="286"/>
      <c r="AZ203" s="286"/>
      <c r="BA203" s="286"/>
      <c r="BB203" s="286"/>
      <c r="BC203" s="286"/>
      <c r="BD203" s="286"/>
      <c r="BE203" s="286"/>
      <c r="BF203" s="286"/>
      <c r="BG203" s="286"/>
      <c r="BH203" s="286"/>
      <c r="BI203" s="286"/>
      <c r="BJ203" s="286"/>
      <c r="BK203" s="286"/>
      <c r="BL203" s="286"/>
      <c r="BM203" s="286"/>
      <c r="BN203" s="286"/>
      <c r="BO203" s="286"/>
      <c r="BP203" s="287" t="s">
        <v>45</v>
      </c>
      <c r="BQ203" s="287" t="s">
        <v>45</v>
      </c>
    </row>
    <row r="204" spans="1:69" x14ac:dyDescent="0.3">
      <c r="A204" s="281">
        <v>201</v>
      </c>
      <c r="B204" s="288" t="s">
        <v>2952</v>
      </c>
      <c r="C204" s="288" t="s">
        <v>3018</v>
      </c>
      <c r="D204" s="288" t="s">
        <v>3007</v>
      </c>
      <c r="E204" s="288" t="s">
        <v>3017</v>
      </c>
      <c r="F204" s="288" t="s">
        <v>2970</v>
      </c>
      <c r="G204" s="288" t="s">
        <v>2974</v>
      </c>
      <c r="H204" s="288" t="s">
        <v>2976</v>
      </c>
      <c r="I204" s="288" t="s">
        <v>2962</v>
      </c>
      <c r="J204" s="288" t="s">
        <v>45</v>
      </c>
      <c r="K204" s="288" t="s">
        <v>45</v>
      </c>
      <c r="L204" s="288" t="s">
        <v>1856</v>
      </c>
      <c r="M204" s="289" t="s">
        <v>3663</v>
      </c>
      <c r="N204" s="288" t="s">
        <v>3664</v>
      </c>
      <c r="O204" s="288" t="s">
        <v>50</v>
      </c>
      <c r="P204" s="288" t="s">
        <v>139</v>
      </c>
      <c r="Q204" s="290" t="s">
        <v>45</v>
      </c>
      <c r="R204" s="288" t="s">
        <v>45</v>
      </c>
      <c r="S204" s="1">
        <v>46254</v>
      </c>
      <c r="T204" s="290" t="s">
        <v>45</v>
      </c>
      <c r="U204" s="290" t="s">
        <v>45</v>
      </c>
      <c r="V204" s="290" t="s">
        <v>45</v>
      </c>
      <c r="W204" s="290" t="s">
        <v>45</v>
      </c>
      <c r="X204" s="290" t="s">
        <v>45</v>
      </c>
      <c r="Y204" s="291"/>
      <c r="Z204" s="291"/>
      <c r="AA204" s="291"/>
      <c r="AB204" s="291"/>
      <c r="AC204" s="292" t="s">
        <v>45</v>
      </c>
      <c r="AD204" s="290" t="s">
        <v>60</v>
      </c>
      <c r="AE204" s="292" t="s">
        <v>45</v>
      </c>
      <c r="AF204" s="291"/>
      <c r="AG204" s="291">
        <v>400</v>
      </c>
      <c r="AH204" s="291"/>
      <c r="AI204" s="291"/>
      <c r="AJ204" s="291">
        <v>400</v>
      </c>
      <c r="AK204" s="291"/>
      <c r="AL204" s="291"/>
      <c r="AM204" s="291"/>
      <c r="AN204" s="291"/>
      <c r="AO204" s="291"/>
      <c r="AP204" s="291"/>
      <c r="AQ204" s="291"/>
      <c r="AR204" s="291"/>
      <c r="AS204" s="291"/>
      <c r="AT204" s="291"/>
      <c r="AU204" s="291"/>
      <c r="AV204" s="291"/>
      <c r="AW204" s="291"/>
      <c r="AX204" s="291"/>
      <c r="AY204" s="291"/>
      <c r="AZ204" s="291"/>
      <c r="BA204" s="291"/>
      <c r="BB204" s="291"/>
      <c r="BC204" s="291"/>
      <c r="BD204" s="291"/>
      <c r="BE204" s="291"/>
      <c r="BF204" s="291"/>
      <c r="BG204" s="291"/>
      <c r="BH204" s="291"/>
      <c r="BI204" s="291"/>
      <c r="BJ204" s="291"/>
      <c r="BK204" s="291"/>
      <c r="BL204" s="291"/>
      <c r="BM204" s="291"/>
      <c r="BN204" s="291"/>
      <c r="BO204" s="291"/>
      <c r="BP204" s="292" t="s">
        <v>45</v>
      </c>
      <c r="BQ204" s="292" t="s">
        <v>45</v>
      </c>
    </row>
    <row r="205" spans="1:69" x14ac:dyDescent="0.3">
      <c r="A205" s="281">
        <v>202</v>
      </c>
      <c r="B205" s="282" t="s">
        <v>2952</v>
      </c>
      <c r="C205" s="282" t="s">
        <v>3018</v>
      </c>
      <c r="D205" s="282" t="s">
        <v>3007</v>
      </c>
      <c r="E205" s="282" t="s">
        <v>3017</v>
      </c>
      <c r="F205" s="282" t="s">
        <v>2970</v>
      </c>
      <c r="G205" s="282" t="s">
        <v>2974</v>
      </c>
      <c r="H205" s="282" t="s">
        <v>2976</v>
      </c>
      <c r="I205" s="282" t="s">
        <v>2962</v>
      </c>
      <c r="J205" s="282" t="s">
        <v>45</v>
      </c>
      <c r="K205" s="282" t="s">
        <v>45</v>
      </c>
      <c r="L205" s="282" t="s">
        <v>1856</v>
      </c>
      <c r="M205" s="283" t="s">
        <v>3224</v>
      </c>
      <c r="N205" s="282" t="s">
        <v>3225</v>
      </c>
      <c r="O205" s="282" t="s">
        <v>50</v>
      </c>
      <c r="P205" s="282" t="s">
        <v>139</v>
      </c>
      <c r="Q205" s="284" t="s">
        <v>45</v>
      </c>
      <c r="R205" s="282" t="s">
        <v>45</v>
      </c>
      <c r="S205" s="285">
        <v>46254</v>
      </c>
      <c r="T205" s="284" t="s">
        <v>45</v>
      </c>
      <c r="U205" s="284" t="s">
        <v>45</v>
      </c>
      <c r="V205" s="284" t="s">
        <v>45</v>
      </c>
      <c r="W205" s="284" t="s">
        <v>45</v>
      </c>
      <c r="X205" s="284" t="s">
        <v>45</v>
      </c>
      <c r="Y205" s="286"/>
      <c r="Z205" s="286"/>
      <c r="AA205" s="286"/>
      <c r="AB205" s="286"/>
      <c r="AC205" s="287" t="s">
        <v>45</v>
      </c>
      <c r="AD205" s="284" t="s">
        <v>60</v>
      </c>
      <c r="AE205" s="287" t="s">
        <v>45</v>
      </c>
      <c r="AF205" s="286"/>
      <c r="AG205" s="286">
        <v>700</v>
      </c>
      <c r="AH205" s="286"/>
      <c r="AI205" s="286"/>
      <c r="AJ205" s="286">
        <v>700</v>
      </c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6"/>
      <c r="AW205" s="286"/>
      <c r="AX205" s="286"/>
      <c r="AY205" s="286"/>
      <c r="AZ205" s="286"/>
      <c r="BA205" s="286"/>
      <c r="BB205" s="286"/>
      <c r="BC205" s="286"/>
      <c r="BD205" s="286"/>
      <c r="BE205" s="286"/>
      <c r="BF205" s="286"/>
      <c r="BG205" s="286"/>
      <c r="BH205" s="286"/>
      <c r="BI205" s="286"/>
      <c r="BJ205" s="286"/>
      <c r="BK205" s="286"/>
      <c r="BL205" s="286"/>
      <c r="BM205" s="286"/>
      <c r="BN205" s="286"/>
      <c r="BO205" s="286"/>
      <c r="BP205" s="287" t="s">
        <v>45</v>
      </c>
      <c r="BQ205" s="287" t="s">
        <v>45</v>
      </c>
    </row>
    <row r="206" spans="1:69" x14ac:dyDescent="0.3">
      <c r="A206" s="281">
        <v>203</v>
      </c>
      <c r="B206" s="288" t="s">
        <v>2952</v>
      </c>
      <c r="C206" s="288" t="s">
        <v>3018</v>
      </c>
      <c r="D206" s="288" t="s">
        <v>3007</v>
      </c>
      <c r="E206" s="288" t="s">
        <v>3017</v>
      </c>
      <c r="F206" s="288" t="s">
        <v>2977</v>
      </c>
      <c r="G206" s="288" t="s">
        <v>2980</v>
      </c>
      <c r="H206" s="288" t="s">
        <v>2983</v>
      </c>
      <c r="I206" s="288" t="s">
        <v>2962</v>
      </c>
      <c r="J206" s="288" t="s">
        <v>45</v>
      </c>
      <c r="K206" s="288" t="s">
        <v>45</v>
      </c>
      <c r="L206" s="288" t="s">
        <v>1862</v>
      </c>
      <c r="M206" s="289" t="s">
        <v>352</v>
      </c>
      <c r="N206" s="288" t="s">
        <v>3665</v>
      </c>
      <c r="O206" s="288" t="s">
        <v>50</v>
      </c>
      <c r="P206" s="288" t="s">
        <v>74</v>
      </c>
      <c r="Q206" s="290" t="s">
        <v>45</v>
      </c>
      <c r="R206" s="288" t="s">
        <v>45</v>
      </c>
      <c r="S206" s="1">
        <v>46209</v>
      </c>
      <c r="T206" s="1">
        <v>46210</v>
      </c>
      <c r="U206" s="290" t="s">
        <v>45</v>
      </c>
      <c r="V206" s="290" t="s">
        <v>45</v>
      </c>
      <c r="W206" s="290" t="s">
        <v>45</v>
      </c>
      <c r="X206" s="290" t="s">
        <v>45</v>
      </c>
      <c r="Y206" s="291">
        <v>215000</v>
      </c>
      <c r="Z206" s="291">
        <v>239000</v>
      </c>
      <c r="AA206" s="291">
        <v>56000</v>
      </c>
      <c r="AB206" s="291">
        <v>239000</v>
      </c>
      <c r="AC206" s="292" t="s">
        <v>583</v>
      </c>
      <c r="AD206" s="290" t="s">
        <v>60</v>
      </c>
      <c r="AE206" s="292" t="s">
        <v>45</v>
      </c>
      <c r="AF206" s="291">
        <v>215000</v>
      </c>
      <c r="AG206" s="291">
        <v>800</v>
      </c>
      <c r="AH206" s="291">
        <v>191200000</v>
      </c>
      <c r="AI206" s="291">
        <v>44800000</v>
      </c>
      <c r="AJ206" s="291">
        <v>800</v>
      </c>
      <c r="AK206" s="291">
        <v>191200000</v>
      </c>
      <c r="AL206" s="291">
        <v>44800000</v>
      </c>
      <c r="AM206" s="291"/>
      <c r="AN206" s="291"/>
      <c r="AO206" s="291">
        <v>0</v>
      </c>
      <c r="AP206" s="291"/>
      <c r="AQ206" s="291"/>
      <c r="AR206" s="291">
        <v>0</v>
      </c>
      <c r="AS206" s="291"/>
      <c r="AT206" s="291"/>
      <c r="AU206" s="291">
        <v>0</v>
      </c>
      <c r="AV206" s="291"/>
      <c r="AW206" s="291"/>
      <c r="AX206" s="291">
        <v>0</v>
      </c>
      <c r="AY206" s="291"/>
      <c r="AZ206" s="291"/>
      <c r="BA206" s="291"/>
      <c r="BB206" s="291"/>
      <c r="BC206" s="291"/>
      <c r="BD206" s="291"/>
      <c r="BE206" s="291"/>
      <c r="BF206" s="291">
        <v>0</v>
      </c>
      <c r="BG206" s="291"/>
      <c r="BH206" s="291"/>
      <c r="BI206" s="291"/>
      <c r="BJ206" s="291">
        <v>0</v>
      </c>
      <c r="BK206" s="291"/>
      <c r="BL206" s="291"/>
      <c r="BM206" s="291"/>
      <c r="BN206" s="291"/>
      <c r="BO206" s="291"/>
      <c r="BP206" s="292" t="s">
        <v>45</v>
      </c>
      <c r="BQ206" s="292" t="s">
        <v>45</v>
      </c>
    </row>
    <row r="207" spans="1:69" x14ac:dyDescent="0.3">
      <c r="A207" s="281">
        <v>204</v>
      </c>
      <c r="B207" s="282" t="s">
        <v>2952</v>
      </c>
      <c r="C207" s="282" t="s">
        <v>3018</v>
      </c>
      <c r="D207" s="282" t="s">
        <v>3007</v>
      </c>
      <c r="E207" s="282" t="s">
        <v>3017</v>
      </c>
      <c r="F207" s="282" t="s">
        <v>2977</v>
      </c>
      <c r="G207" s="282" t="s">
        <v>2980</v>
      </c>
      <c r="H207" s="282" t="s">
        <v>2983</v>
      </c>
      <c r="I207" s="282" t="s">
        <v>2962</v>
      </c>
      <c r="J207" s="282" t="s">
        <v>45</v>
      </c>
      <c r="K207" s="282" t="s">
        <v>45</v>
      </c>
      <c r="L207" s="282" t="s">
        <v>1862</v>
      </c>
      <c r="M207" s="283" t="s">
        <v>3369</v>
      </c>
      <c r="N207" s="282" t="s">
        <v>3370</v>
      </c>
      <c r="O207" s="282" t="s">
        <v>50</v>
      </c>
      <c r="P207" s="282" t="s">
        <v>184</v>
      </c>
      <c r="Q207" s="284" t="s">
        <v>45</v>
      </c>
      <c r="R207" s="282" t="s">
        <v>45</v>
      </c>
      <c r="S207" s="285">
        <v>46260</v>
      </c>
      <c r="T207" s="284" t="s">
        <v>45</v>
      </c>
      <c r="U207" s="284" t="s">
        <v>45</v>
      </c>
      <c r="V207" s="284" t="s">
        <v>45</v>
      </c>
      <c r="W207" s="284" t="s">
        <v>45</v>
      </c>
      <c r="X207" s="284" t="s">
        <v>45</v>
      </c>
      <c r="Y207" s="286"/>
      <c r="Z207" s="286"/>
      <c r="AA207" s="286"/>
      <c r="AB207" s="286"/>
      <c r="AC207" s="287" t="s">
        <v>45</v>
      </c>
      <c r="AD207" s="284" t="s">
        <v>60</v>
      </c>
      <c r="AE207" s="287" t="s">
        <v>45</v>
      </c>
      <c r="AF207" s="286"/>
      <c r="AG207" s="286">
        <v>2</v>
      </c>
      <c r="AH207" s="286"/>
      <c r="AI207" s="286"/>
      <c r="AJ207" s="286">
        <v>2</v>
      </c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  <c r="AV207" s="286"/>
      <c r="AW207" s="286"/>
      <c r="AX207" s="286"/>
      <c r="AY207" s="286"/>
      <c r="AZ207" s="286"/>
      <c r="BA207" s="286"/>
      <c r="BB207" s="286"/>
      <c r="BC207" s="286"/>
      <c r="BD207" s="286"/>
      <c r="BE207" s="286"/>
      <c r="BF207" s="286"/>
      <c r="BG207" s="286"/>
      <c r="BH207" s="286"/>
      <c r="BI207" s="286"/>
      <c r="BJ207" s="286"/>
      <c r="BK207" s="286"/>
      <c r="BL207" s="286"/>
      <c r="BM207" s="286"/>
      <c r="BN207" s="286"/>
      <c r="BO207" s="286"/>
      <c r="BP207" s="287" t="s">
        <v>45</v>
      </c>
      <c r="BQ207" s="287" t="s">
        <v>45</v>
      </c>
    </row>
    <row r="208" spans="1:69" x14ac:dyDescent="0.3">
      <c r="A208" s="281">
        <v>205</v>
      </c>
      <c r="B208" s="288" t="s">
        <v>2952</v>
      </c>
      <c r="C208" s="288" t="s">
        <v>3018</v>
      </c>
      <c r="D208" s="288" t="s">
        <v>3007</v>
      </c>
      <c r="E208" s="288" t="s">
        <v>3017</v>
      </c>
      <c r="F208" s="288" t="s">
        <v>2977</v>
      </c>
      <c r="G208" s="288" t="s">
        <v>2980</v>
      </c>
      <c r="H208" s="288" t="s">
        <v>2983</v>
      </c>
      <c r="I208" s="288" t="s">
        <v>2962</v>
      </c>
      <c r="J208" s="288" t="s">
        <v>45</v>
      </c>
      <c r="K208" s="288" t="s">
        <v>45</v>
      </c>
      <c r="L208" s="288" t="s">
        <v>1863</v>
      </c>
      <c r="M208" s="289" t="s">
        <v>3226</v>
      </c>
      <c r="N208" s="288" t="s">
        <v>3092</v>
      </c>
      <c r="O208" s="288" t="s">
        <v>50</v>
      </c>
      <c r="P208" s="288" t="s">
        <v>51</v>
      </c>
      <c r="Q208" s="290" t="s">
        <v>45</v>
      </c>
      <c r="R208" s="288" t="s">
        <v>45</v>
      </c>
      <c r="S208" s="1">
        <v>46254</v>
      </c>
      <c r="T208" s="290" t="s">
        <v>45</v>
      </c>
      <c r="U208" s="290" t="s">
        <v>45</v>
      </c>
      <c r="V208" s="290" t="s">
        <v>45</v>
      </c>
      <c r="W208" s="290" t="s">
        <v>45</v>
      </c>
      <c r="X208" s="290" t="s">
        <v>45</v>
      </c>
      <c r="Y208" s="291">
        <v>1</v>
      </c>
      <c r="Z208" s="291">
        <v>1</v>
      </c>
      <c r="AA208" s="291"/>
      <c r="AB208" s="291">
        <v>1</v>
      </c>
      <c r="AC208" s="292" t="s">
        <v>45</v>
      </c>
      <c r="AD208" s="290" t="s">
        <v>60</v>
      </c>
      <c r="AE208" s="292" t="s">
        <v>45</v>
      </c>
      <c r="AF208" s="291"/>
      <c r="AG208" s="291">
        <v>100</v>
      </c>
      <c r="AH208" s="291">
        <v>100</v>
      </c>
      <c r="AI208" s="291"/>
      <c r="AJ208" s="291">
        <v>100</v>
      </c>
      <c r="AK208" s="291">
        <v>100</v>
      </c>
      <c r="AL208" s="291"/>
      <c r="AM208" s="291"/>
      <c r="AN208" s="291"/>
      <c r="AO208" s="291"/>
      <c r="AP208" s="291"/>
      <c r="AQ208" s="291"/>
      <c r="AR208" s="291"/>
      <c r="AS208" s="291"/>
      <c r="AT208" s="291"/>
      <c r="AU208" s="291"/>
      <c r="AV208" s="291"/>
      <c r="AW208" s="291"/>
      <c r="AX208" s="291"/>
      <c r="AY208" s="291"/>
      <c r="AZ208" s="291"/>
      <c r="BA208" s="291"/>
      <c r="BB208" s="291"/>
      <c r="BC208" s="291"/>
      <c r="BD208" s="291"/>
      <c r="BE208" s="291"/>
      <c r="BF208" s="291"/>
      <c r="BG208" s="291"/>
      <c r="BH208" s="291"/>
      <c r="BI208" s="291"/>
      <c r="BJ208" s="291"/>
      <c r="BK208" s="291"/>
      <c r="BL208" s="291"/>
      <c r="BM208" s="291"/>
      <c r="BN208" s="291"/>
      <c r="BO208" s="291"/>
      <c r="BP208" s="292" t="s">
        <v>45</v>
      </c>
      <c r="BQ208" s="292" t="s">
        <v>45</v>
      </c>
    </row>
    <row r="209" spans="1:69" x14ac:dyDescent="0.3">
      <c r="A209" s="281">
        <v>206</v>
      </c>
      <c r="B209" s="282" t="s">
        <v>2952</v>
      </c>
      <c r="C209" s="282" t="s">
        <v>3018</v>
      </c>
      <c r="D209" s="282" t="s">
        <v>3007</v>
      </c>
      <c r="E209" s="282" t="s">
        <v>3017</v>
      </c>
      <c r="F209" s="282" t="s">
        <v>2985</v>
      </c>
      <c r="G209" s="282" t="s">
        <v>2986</v>
      </c>
      <c r="H209" s="282" t="s">
        <v>2989</v>
      </c>
      <c r="I209" s="282" t="s">
        <v>2962</v>
      </c>
      <c r="J209" s="282" t="s">
        <v>45</v>
      </c>
      <c r="K209" s="282" t="s">
        <v>45</v>
      </c>
      <c r="L209" s="282" t="s">
        <v>1863</v>
      </c>
      <c r="M209" s="283" t="s">
        <v>4226</v>
      </c>
      <c r="N209" s="282" t="s">
        <v>4227</v>
      </c>
      <c r="O209" s="282" t="s">
        <v>50</v>
      </c>
      <c r="P209" s="282" t="s">
        <v>51</v>
      </c>
      <c r="Q209" s="284" t="s">
        <v>45</v>
      </c>
      <c r="R209" s="282" t="s">
        <v>45</v>
      </c>
      <c r="S209" s="285">
        <v>46262</v>
      </c>
      <c r="T209" s="284" t="s">
        <v>45</v>
      </c>
      <c r="U209" s="284" t="s">
        <v>45</v>
      </c>
      <c r="V209" s="284" t="s">
        <v>45</v>
      </c>
      <c r="W209" s="284" t="s">
        <v>45</v>
      </c>
      <c r="X209" s="284" t="s">
        <v>45</v>
      </c>
      <c r="Y209" s="286"/>
      <c r="Z209" s="286"/>
      <c r="AA209" s="286"/>
      <c r="AB209" s="286"/>
      <c r="AC209" s="287" t="s">
        <v>45</v>
      </c>
      <c r="AD209" s="284" t="s">
        <v>60</v>
      </c>
      <c r="AE209" s="287" t="s">
        <v>45</v>
      </c>
      <c r="AF209" s="286"/>
      <c r="AG209" s="286">
        <v>2</v>
      </c>
      <c r="AH209" s="286"/>
      <c r="AI209" s="286"/>
      <c r="AJ209" s="286">
        <v>2</v>
      </c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  <c r="BA209" s="286"/>
      <c r="BB209" s="286"/>
      <c r="BC209" s="286"/>
      <c r="BD209" s="286"/>
      <c r="BE209" s="286"/>
      <c r="BF209" s="286"/>
      <c r="BG209" s="286"/>
      <c r="BH209" s="286"/>
      <c r="BI209" s="286"/>
      <c r="BJ209" s="286"/>
      <c r="BK209" s="286"/>
      <c r="BL209" s="286"/>
      <c r="BM209" s="286"/>
      <c r="BN209" s="286"/>
      <c r="BO209" s="286"/>
      <c r="BP209" s="287" t="s">
        <v>45</v>
      </c>
      <c r="BQ209" s="287" t="s">
        <v>45</v>
      </c>
    </row>
    <row r="210" spans="1:69" x14ac:dyDescent="0.3">
      <c r="A210" s="281">
        <v>207</v>
      </c>
      <c r="B210" s="288" t="s">
        <v>2952</v>
      </c>
      <c r="C210" s="288" t="s">
        <v>3018</v>
      </c>
      <c r="D210" s="288" t="s">
        <v>3007</v>
      </c>
      <c r="E210" s="288" t="s">
        <v>3017</v>
      </c>
      <c r="F210" s="288" t="s">
        <v>2985</v>
      </c>
      <c r="G210" s="288" t="s">
        <v>2986</v>
      </c>
      <c r="H210" s="288" t="s">
        <v>2989</v>
      </c>
      <c r="I210" s="288" t="s">
        <v>2962</v>
      </c>
      <c r="J210" s="288" t="s">
        <v>45</v>
      </c>
      <c r="K210" s="288" t="s">
        <v>45</v>
      </c>
      <c r="L210" s="288" t="s">
        <v>1863</v>
      </c>
      <c r="M210" s="289" t="s">
        <v>3227</v>
      </c>
      <c r="N210" s="288" t="s">
        <v>3228</v>
      </c>
      <c r="O210" s="288" t="s">
        <v>50</v>
      </c>
      <c r="P210" s="288" t="s">
        <v>51</v>
      </c>
      <c r="Q210" s="290" t="s">
        <v>45</v>
      </c>
      <c r="R210" s="288" t="s">
        <v>45</v>
      </c>
      <c r="S210" s="1">
        <v>46254</v>
      </c>
      <c r="T210" s="290" t="s">
        <v>45</v>
      </c>
      <c r="U210" s="290" t="s">
        <v>45</v>
      </c>
      <c r="V210" s="290" t="s">
        <v>45</v>
      </c>
      <c r="W210" s="290" t="s">
        <v>45</v>
      </c>
      <c r="X210" s="290" t="s">
        <v>45</v>
      </c>
      <c r="Y210" s="291"/>
      <c r="Z210" s="291"/>
      <c r="AA210" s="291"/>
      <c r="AB210" s="291"/>
      <c r="AC210" s="292" t="s">
        <v>45</v>
      </c>
      <c r="AD210" s="290" t="s">
        <v>60</v>
      </c>
      <c r="AE210" s="292" t="s">
        <v>45</v>
      </c>
      <c r="AF210" s="291"/>
      <c r="AG210" s="291">
        <v>400</v>
      </c>
      <c r="AH210" s="291"/>
      <c r="AI210" s="291"/>
      <c r="AJ210" s="291">
        <v>400</v>
      </c>
      <c r="AK210" s="291"/>
      <c r="AL210" s="291"/>
      <c r="AM210" s="291"/>
      <c r="AN210" s="291"/>
      <c r="AO210" s="291"/>
      <c r="AP210" s="291"/>
      <c r="AQ210" s="291"/>
      <c r="AR210" s="291"/>
      <c r="AS210" s="291"/>
      <c r="AT210" s="291"/>
      <c r="AU210" s="291"/>
      <c r="AV210" s="291"/>
      <c r="AW210" s="291"/>
      <c r="AX210" s="291"/>
      <c r="AY210" s="291"/>
      <c r="AZ210" s="291"/>
      <c r="BA210" s="291"/>
      <c r="BB210" s="291"/>
      <c r="BC210" s="291"/>
      <c r="BD210" s="291"/>
      <c r="BE210" s="291"/>
      <c r="BF210" s="291"/>
      <c r="BG210" s="291"/>
      <c r="BH210" s="291"/>
      <c r="BI210" s="291"/>
      <c r="BJ210" s="291"/>
      <c r="BK210" s="291"/>
      <c r="BL210" s="291"/>
      <c r="BM210" s="291"/>
      <c r="BN210" s="291"/>
      <c r="BO210" s="291"/>
      <c r="BP210" s="292" t="s">
        <v>45</v>
      </c>
      <c r="BQ210" s="292" t="s">
        <v>45</v>
      </c>
    </row>
    <row r="211" spans="1:69" x14ac:dyDescent="0.3">
      <c r="A211" s="281">
        <v>208</v>
      </c>
      <c r="B211" s="282" t="s">
        <v>2952</v>
      </c>
      <c r="C211" s="282" t="s">
        <v>3018</v>
      </c>
      <c r="D211" s="282" t="s">
        <v>3007</v>
      </c>
      <c r="E211" s="282" t="s">
        <v>3017</v>
      </c>
      <c r="F211" s="282" t="s">
        <v>2956</v>
      </c>
      <c r="G211" s="282" t="s">
        <v>2956</v>
      </c>
      <c r="H211" s="282" t="s">
        <v>2994</v>
      </c>
      <c r="I211" s="282" t="s">
        <v>2962</v>
      </c>
      <c r="J211" s="282" t="s">
        <v>45</v>
      </c>
      <c r="K211" s="282" t="s">
        <v>45</v>
      </c>
      <c r="L211" s="282" t="s">
        <v>1863</v>
      </c>
      <c r="M211" s="283" t="s">
        <v>3371</v>
      </c>
      <c r="N211" s="282" t="s">
        <v>3372</v>
      </c>
      <c r="O211" s="282" t="s">
        <v>50</v>
      </c>
      <c r="P211" s="282" t="s">
        <v>59</v>
      </c>
      <c r="Q211" s="284" t="s">
        <v>45</v>
      </c>
      <c r="R211" s="282" t="s">
        <v>45</v>
      </c>
      <c r="S211" s="285">
        <v>46259</v>
      </c>
      <c r="T211" s="284" t="s">
        <v>45</v>
      </c>
      <c r="U211" s="284" t="s">
        <v>45</v>
      </c>
      <c r="V211" s="284" t="s">
        <v>45</v>
      </c>
      <c r="W211" s="284" t="s">
        <v>45</v>
      </c>
      <c r="X211" s="284" t="s">
        <v>45</v>
      </c>
      <c r="Y211" s="286"/>
      <c r="Z211" s="286"/>
      <c r="AA211" s="286"/>
      <c r="AB211" s="286"/>
      <c r="AC211" s="287" t="s">
        <v>45</v>
      </c>
      <c r="AD211" s="284" t="s">
        <v>60</v>
      </c>
      <c r="AE211" s="287" t="s">
        <v>45</v>
      </c>
      <c r="AF211" s="286"/>
      <c r="AG211" s="286">
        <v>500</v>
      </c>
      <c r="AH211" s="286"/>
      <c r="AI211" s="286"/>
      <c r="AJ211" s="286">
        <v>500</v>
      </c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  <c r="AV211" s="286"/>
      <c r="AW211" s="286"/>
      <c r="AX211" s="286"/>
      <c r="AY211" s="286"/>
      <c r="AZ211" s="286"/>
      <c r="BA211" s="286"/>
      <c r="BB211" s="286"/>
      <c r="BC211" s="286"/>
      <c r="BD211" s="286"/>
      <c r="BE211" s="286"/>
      <c r="BF211" s="286"/>
      <c r="BG211" s="286"/>
      <c r="BH211" s="286"/>
      <c r="BI211" s="286"/>
      <c r="BJ211" s="286"/>
      <c r="BK211" s="286"/>
      <c r="BL211" s="286"/>
      <c r="BM211" s="286"/>
      <c r="BN211" s="286"/>
      <c r="BO211" s="286"/>
      <c r="BP211" s="287" t="s">
        <v>45</v>
      </c>
      <c r="BQ211" s="287" t="s">
        <v>45</v>
      </c>
    </row>
    <row r="212" spans="1:69" x14ac:dyDescent="0.3">
      <c r="A212" s="281">
        <v>209</v>
      </c>
      <c r="B212" s="288" t="s">
        <v>2952</v>
      </c>
      <c r="C212" s="288" t="s">
        <v>3018</v>
      </c>
      <c r="D212" s="288" t="s">
        <v>3007</v>
      </c>
      <c r="E212" s="288" t="s">
        <v>3017</v>
      </c>
      <c r="F212" s="288" t="s">
        <v>2956</v>
      </c>
      <c r="G212" s="288" t="s">
        <v>2956</v>
      </c>
      <c r="H212" s="288" t="s">
        <v>2994</v>
      </c>
      <c r="I212" s="288" t="s">
        <v>2962</v>
      </c>
      <c r="J212" s="288" t="s">
        <v>45</v>
      </c>
      <c r="K212" s="288" t="s">
        <v>45</v>
      </c>
      <c r="L212" s="288" t="s">
        <v>1862</v>
      </c>
      <c r="M212" s="289" t="s">
        <v>3229</v>
      </c>
      <c r="N212" s="288" t="s">
        <v>3230</v>
      </c>
      <c r="O212" s="288" t="s">
        <v>50</v>
      </c>
      <c r="P212" s="288" t="s">
        <v>139</v>
      </c>
      <c r="Q212" s="290" t="s">
        <v>45</v>
      </c>
      <c r="R212" s="288" t="s">
        <v>45</v>
      </c>
      <c r="S212" s="1">
        <v>46254</v>
      </c>
      <c r="T212" s="290" t="s">
        <v>45</v>
      </c>
      <c r="U212" s="290" t="s">
        <v>45</v>
      </c>
      <c r="V212" s="290" t="s">
        <v>45</v>
      </c>
      <c r="W212" s="290" t="s">
        <v>45</v>
      </c>
      <c r="X212" s="290" t="s">
        <v>45</v>
      </c>
      <c r="Y212" s="291">
        <v>1</v>
      </c>
      <c r="Z212" s="291">
        <v>1</v>
      </c>
      <c r="AA212" s="291"/>
      <c r="AB212" s="291">
        <v>1</v>
      </c>
      <c r="AC212" s="292" t="s">
        <v>45</v>
      </c>
      <c r="AD212" s="290" t="s">
        <v>60</v>
      </c>
      <c r="AE212" s="292" t="s">
        <v>45</v>
      </c>
      <c r="AF212" s="291"/>
      <c r="AG212" s="291">
        <v>50</v>
      </c>
      <c r="AH212" s="291">
        <v>50</v>
      </c>
      <c r="AI212" s="291"/>
      <c r="AJ212" s="291">
        <v>50</v>
      </c>
      <c r="AK212" s="291">
        <v>50</v>
      </c>
      <c r="AL212" s="291"/>
      <c r="AM212" s="291"/>
      <c r="AN212" s="291"/>
      <c r="AO212" s="291"/>
      <c r="AP212" s="291"/>
      <c r="AQ212" s="291"/>
      <c r="AR212" s="291"/>
      <c r="AS212" s="291"/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  <c r="BG212" s="291"/>
      <c r="BH212" s="291"/>
      <c r="BI212" s="291"/>
      <c r="BJ212" s="291"/>
      <c r="BK212" s="291"/>
      <c r="BL212" s="291"/>
      <c r="BM212" s="291"/>
      <c r="BN212" s="291"/>
      <c r="BO212" s="291"/>
      <c r="BP212" s="292" t="s">
        <v>45</v>
      </c>
      <c r="BQ212" s="292" t="s">
        <v>45</v>
      </c>
    </row>
    <row r="213" spans="1:69" x14ac:dyDescent="0.3">
      <c r="A213" s="281">
        <v>210</v>
      </c>
      <c r="B213" s="282" t="s">
        <v>2952</v>
      </c>
      <c r="C213" s="282" t="s">
        <v>3018</v>
      </c>
      <c r="D213" s="282" t="s">
        <v>3007</v>
      </c>
      <c r="E213" s="282" t="s">
        <v>3017</v>
      </c>
      <c r="F213" s="282" t="s">
        <v>2956</v>
      </c>
      <c r="G213" s="282" t="s">
        <v>2956</v>
      </c>
      <c r="H213" s="282" t="s">
        <v>2994</v>
      </c>
      <c r="I213" s="282" t="s">
        <v>2962</v>
      </c>
      <c r="J213" s="282" t="s">
        <v>45</v>
      </c>
      <c r="K213" s="282" t="s">
        <v>45</v>
      </c>
      <c r="L213" s="282" t="s">
        <v>1862</v>
      </c>
      <c r="M213" s="283" t="s">
        <v>3231</v>
      </c>
      <c r="N213" s="282" t="s">
        <v>3232</v>
      </c>
      <c r="O213" s="282" t="s">
        <v>50</v>
      </c>
      <c r="P213" s="282" t="s">
        <v>139</v>
      </c>
      <c r="Q213" s="284" t="s">
        <v>45</v>
      </c>
      <c r="R213" s="282" t="s">
        <v>45</v>
      </c>
      <c r="S213" s="285">
        <v>46254</v>
      </c>
      <c r="T213" s="284" t="s">
        <v>45</v>
      </c>
      <c r="U213" s="284" t="s">
        <v>45</v>
      </c>
      <c r="V213" s="284" t="s">
        <v>45</v>
      </c>
      <c r="W213" s="284" t="s">
        <v>45</v>
      </c>
      <c r="X213" s="284" t="s">
        <v>45</v>
      </c>
      <c r="Y213" s="286">
        <v>1</v>
      </c>
      <c r="Z213" s="286">
        <v>1</v>
      </c>
      <c r="AA213" s="286"/>
      <c r="AB213" s="286">
        <v>1</v>
      </c>
      <c r="AC213" s="287" t="s">
        <v>45</v>
      </c>
      <c r="AD213" s="284" t="s">
        <v>60</v>
      </c>
      <c r="AE213" s="287" t="s">
        <v>45</v>
      </c>
      <c r="AF213" s="286"/>
      <c r="AG213" s="286">
        <v>400</v>
      </c>
      <c r="AH213" s="286">
        <v>400</v>
      </c>
      <c r="AI213" s="286"/>
      <c r="AJ213" s="286">
        <v>400</v>
      </c>
      <c r="AK213" s="286">
        <v>400</v>
      </c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6"/>
      <c r="AX213" s="286"/>
      <c r="AY213" s="286"/>
      <c r="AZ213" s="286"/>
      <c r="BA213" s="286"/>
      <c r="BB213" s="286"/>
      <c r="BC213" s="286"/>
      <c r="BD213" s="286"/>
      <c r="BE213" s="286"/>
      <c r="BF213" s="286"/>
      <c r="BG213" s="286"/>
      <c r="BH213" s="286"/>
      <c r="BI213" s="286"/>
      <c r="BJ213" s="286"/>
      <c r="BK213" s="286"/>
      <c r="BL213" s="286"/>
      <c r="BM213" s="286"/>
      <c r="BN213" s="286"/>
      <c r="BO213" s="286"/>
      <c r="BP213" s="287" t="s">
        <v>45</v>
      </c>
      <c r="BQ213" s="287" t="s">
        <v>45</v>
      </c>
    </row>
    <row r="214" spans="1:69" x14ac:dyDescent="0.3">
      <c r="A214" s="281">
        <v>211</v>
      </c>
      <c r="B214" s="288" t="s">
        <v>2952</v>
      </c>
      <c r="C214" s="288" t="s">
        <v>3018</v>
      </c>
      <c r="D214" s="288" t="s">
        <v>3007</v>
      </c>
      <c r="E214" s="288" t="s">
        <v>3017</v>
      </c>
      <c r="F214" s="288" t="s">
        <v>2956</v>
      </c>
      <c r="G214" s="288" t="s">
        <v>2956</v>
      </c>
      <c r="H214" s="288" t="s">
        <v>2995</v>
      </c>
      <c r="I214" s="288" t="s">
        <v>2962</v>
      </c>
      <c r="J214" s="288" t="s">
        <v>45</v>
      </c>
      <c r="K214" s="288" t="s">
        <v>45</v>
      </c>
      <c r="L214" s="288" t="s">
        <v>1863</v>
      </c>
      <c r="M214" s="289" t="s">
        <v>3373</v>
      </c>
      <c r="N214" s="288" t="s">
        <v>3374</v>
      </c>
      <c r="O214" s="288" t="s">
        <v>50</v>
      </c>
      <c r="P214" s="288" t="s">
        <v>59</v>
      </c>
      <c r="Q214" s="290" t="s">
        <v>45</v>
      </c>
      <c r="R214" s="288" t="s">
        <v>45</v>
      </c>
      <c r="S214" s="1">
        <v>46259</v>
      </c>
      <c r="T214" s="290" t="s">
        <v>45</v>
      </c>
      <c r="U214" s="290" t="s">
        <v>45</v>
      </c>
      <c r="V214" s="290" t="s">
        <v>45</v>
      </c>
      <c r="W214" s="290" t="s">
        <v>45</v>
      </c>
      <c r="X214" s="290" t="s">
        <v>45</v>
      </c>
      <c r="Y214" s="291"/>
      <c r="Z214" s="291"/>
      <c r="AA214" s="291"/>
      <c r="AB214" s="291"/>
      <c r="AC214" s="292" t="s">
        <v>45</v>
      </c>
      <c r="AD214" s="290" t="s">
        <v>60</v>
      </c>
      <c r="AE214" s="292" t="s">
        <v>45</v>
      </c>
      <c r="AF214" s="291"/>
      <c r="AG214" s="291">
        <v>3</v>
      </c>
      <c r="AH214" s="291"/>
      <c r="AI214" s="291"/>
      <c r="AJ214" s="291">
        <v>3</v>
      </c>
      <c r="AK214" s="291"/>
      <c r="AL214" s="291"/>
      <c r="AM214" s="291"/>
      <c r="AN214" s="291"/>
      <c r="AO214" s="291"/>
      <c r="AP214" s="291"/>
      <c r="AQ214" s="291"/>
      <c r="AR214" s="291"/>
      <c r="AS214" s="291"/>
      <c r="AT214" s="291"/>
      <c r="AU214" s="291"/>
      <c r="AV214" s="291"/>
      <c r="AW214" s="291"/>
      <c r="AX214" s="291"/>
      <c r="AY214" s="291"/>
      <c r="AZ214" s="291"/>
      <c r="BA214" s="291"/>
      <c r="BB214" s="291"/>
      <c r="BC214" s="291"/>
      <c r="BD214" s="291"/>
      <c r="BE214" s="291"/>
      <c r="BF214" s="291"/>
      <c r="BG214" s="291"/>
      <c r="BH214" s="291"/>
      <c r="BI214" s="291"/>
      <c r="BJ214" s="291"/>
      <c r="BK214" s="291"/>
      <c r="BL214" s="291"/>
      <c r="BM214" s="291"/>
      <c r="BN214" s="291"/>
      <c r="BO214" s="291"/>
      <c r="BP214" s="292" t="s">
        <v>45</v>
      </c>
      <c r="BQ214" s="292" t="s">
        <v>45</v>
      </c>
    </row>
    <row r="215" spans="1:69" x14ac:dyDescent="0.3">
      <c r="A215" s="281">
        <v>212</v>
      </c>
      <c r="B215" s="282" t="s">
        <v>2952</v>
      </c>
      <c r="C215" s="282" t="s">
        <v>3018</v>
      </c>
      <c r="D215" s="282" t="s">
        <v>3007</v>
      </c>
      <c r="E215" s="282" t="s">
        <v>3017</v>
      </c>
      <c r="F215" s="282" t="s">
        <v>2956</v>
      </c>
      <c r="G215" s="282" t="s">
        <v>2956</v>
      </c>
      <c r="H215" s="282" t="s">
        <v>2995</v>
      </c>
      <c r="I215" s="282" t="s">
        <v>2962</v>
      </c>
      <c r="J215" s="282" t="s">
        <v>45</v>
      </c>
      <c r="K215" s="282" t="s">
        <v>45</v>
      </c>
      <c r="L215" s="282" t="s">
        <v>3095</v>
      </c>
      <c r="M215" s="283" t="s">
        <v>3233</v>
      </c>
      <c r="N215" s="282" t="s">
        <v>3094</v>
      </c>
      <c r="O215" s="282" t="s">
        <v>50</v>
      </c>
      <c r="P215" s="282" t="s">
        <v>266</v>
      </c>
      <c r="Q215" s="284" t="s">
        <v>45</v>
      </c>
      <c r="R215" s="282" t="s">
        <v>45</v>
      </c>
      <c r="S215" s="285">
        <v>46254</v>
      </c>
      <c r="T215" s="284" t="s">
        <v>45</v>
      </c>
      <c r="U215" s="284" t="s">
        <v>45</v>
      </c>
      <c r="V215" s="284" t="s">
        <v>45</v>
      </c>
      <c r="W215" s="284" t="s">
        <v>45</v>
      </c>
      <c r="X215" s="284" t="s">
        <v>45</v>
      </c>
      <c r="Y215" s="286">
        <v>1</v>
      </c>
      <c r="Z215" s="286">
        <v>1</v>
      </c>
      <c r="AA215" s="286"/>
      <c r="AB215" s="286">
        <v>1</v>
      </c>
      <c r="AC215" s="287" t="s">
        <v>45</v>
      </c>
      <c r="AD215" s="284" t="s">
        <v>60</v>
      </c>
      <c r="AE215" s="287" t="s">
        <v>45</v>
      </c>
      <c r="AF215" s="286"/>
      <c r="AG215" s="286">
        <v>400</v>
      </c>
      <c r="AH215" s="286">
        <v>400</v>
      </c>
      <c r="AI215" s="286"/>
      <c r="AJ215" s="286">
        <v>400</v>
      </c>
      <c r="AK215" s="286">
        <v>400</v>
      </c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  <c r="AV215" s="286"/>
      <c r="AW215" s="286"/>
      <c r="AX215" s="286"/>
      <c r="AY215" s="286"/>
      <c r="AZ215" s="286"/>
      <c r="BA215" s="286"/>
      <c r="BB215" s="286"/>
      <c r="BC215" s="286"/>
      <c r="BD215" s="286"/>
      <c r="BE215" s="286"/>
      <c r="BF215" s="286"/>
      <c r="BG215" s="286"/>
      <c r="BH215" s="286"/>
      <c r="BI215" s="286"/>
      <c r="BJ215" s="286"/>
      <c r="BK215" s="286"/>
      <c r="BL215" s="286"/>
      <c r="BM215" s="286"/>
      <c r="BN215" s="286"/>
      <c r="BO215" s="286"/>
      <c r="BP215" s="287" t="s">
        <v>45</v>
      </c>
      <c r="BQ215" s="287" t="s">
        <v>45</v>
      </c>
    </row>
    <row r="216" spans="1:69" x14ac:dyDescent="0.3">
      <c r="A216" s="281">
        <v>213</v>
      </c>
      <c r="B216" s="288" t="s">
        <v>2952</v>
      </c>
      <c r="C216" s="288" t="s">
        <v>3018</v>
      </c>
      <c r="D216" s="288" t="s">
        <v>3007</v>
      </c>
      <c r="E216" s="288" t="s">
        <v>3017</v>
      </c>
      <c r="F216" s="288" t="s">
        <v>2956</v>
      </c>
      <c r="G216" s="288" t="s">
        <v>2956</v>
      </c>
      <c r="H216" s="288" t="s">
        <v>2995</v>
      </c>
      <c r="I216" s="288" t="s">
        <v>2962</v>
      </c>
      <c r="J216" s="288" t="s">
        <v>45</v>
      </c>
      <c r="K216" s="288" t="s">
        <v>45</v>
      </c>
      <c r="L216" s="288" t="s">
        <v>3095</v>
      </c>
      <c r="M216" s="289" t="s">
        <v>3234</v>
      </c>
      <c r="N216" s="288" t="s">
        <v>3235</v>
      </c>
      <c r="O216" s="288" t="s">
        <v>50</v>
      </c>
      <c r="P216" s="288" t="s">
        <v>266</v>
      </c>
      <c r="Q216" s="290" t="s">
        <v>45</v>
      </c>
      <c r="R216" s="288" t="s">
        <v>45</v>
      </c>
      <c r="S216" s="1">
        <v>46254</v>
      </c>
      <c r="T216" s="290" t="s">
        <v>45</v>
      </c>
      <c r="U216" s="290" t="s">
        <v>45</v>
      </c>
      <c r="V216" s="290" t="s">
        <v>45</v>
      </c>
      <c r="W216" s="290" t="s">
        <v>45</v>
      </c>
      <c r="X216" s="290" t="s">
        <v>45</v>
      </c>
      <c r="Y216" s="291">
        <v>1</v>
      </c>
      <c r="Z216" s="291">
        <v>1</v>
      </c>
      <c r="AA216" s="291"/>
      <c r="AB216" s="291">
        <v>1</v>
      </c>
      <c r="AC216" s="292" t="s">
        <v>45</v>
      </c>
      <c r="AD216" s="290" t="s">
        <v>60</v>
      </c>
      <c r="AE216" s="292" t="s">
        <v>45</v>
      </c>
      <c r="AF216" s="291"/>
      <c r="AG216" s="291">
        <v>1000</v>
      </c>
      <c r="AH216" s="291">
        <v>1000</v>
      </c>
      <c r="AI216" s="291"/>
      <c r="AJ216" s="291">
        <v>1000</v>
      </c>
      <c r="AK216" s="291">
        <v>1000</v>
      </c>
      <c r="AL216" s="291"/>
      <c r="AM216" s="291"/>
      <c r="AN216" s="291"/>
      <c r="AO216" s="291"/>
      <c r="AP216" s="291"/>
      <c r="AQ216" s="291"/>
      <c r="AR216" s="291"/>
      <c r="AS216" s="291"/>
      <c r="AT216" s="291"/>
      <c r="AU216" s="291"/>
      <c r="AV216" s="291"/>
      <c r="AW216" s="291"/>
      <c r="AX216" s="291"/>
      <c r="AY216" s="291"/>
      <c r="AZ216" s="291"/>
      <c r="BA216" s="291"/>
      <c r="BB216" s="291"/>
      <c r="BC216" s="291"/>
      <c r="BD216" s="291"/>
      <c r="BE216" s="291"/>
      <c r="BF216" s="291"/>
      <c r="BG216" s="291"/>
      <c r="BH216" s="291"/>
      <c r="BI216" s="291"/>
      <c r="BJ216" s="291"/>
      <c r="BK216" s="291"/>
      <c r="BL216" s="291"/>
      <c r="BM216" s="291"/>
      <c r="BN216" s="291"/>
      <c r="BO216" s="291"/>
      <c r="BP216" s="292" t="s">
        <v>45</v>
      </c>
      <c r="BQ216" s="292" t="s">
        <v>45</v>
      </c>
    </row>
    <row r="217" spans="1:69" x14ac:dyDescent="0.3">
      <c r="A217" s="281">
        <v>214</v>
      </c>
      <c r="B217" s="282" t="s">
        <v>2952</v>
      </c>
      <c r="C217" s="282" t="s">
        <v>3018</v>
      </c>
      <c r="D217" s="282" t="s">
        <v>3007</v>
      </c>
      <c r="E217" s="282" t="s">
        <v>3017</v>
      </c>
      <c r="F217" s="282" t="s">
        <v>2956</v>
      </c>
      <c r="G217" s="282" t="s">
        <v>2956</v>
      </c>
      <c r="H217" s="282" t="s">
        <v>2995</v>
      </c>
      <c r="I217" s="282" t="s">
        <v>2962</v>
      </c>
      <c r="J217" s="282" t="s">
        <v>45</v>
      </c>
      <c r="K217" s="282" t="s">
        <v>45</v>
      </c>
      <c r="L217" s="282" t="s">
        <v>3095</v>
      </c>
      <c r="M217" s="283" t="s">
        <v>3236</v>
      </c>
      <c r="N217" s="282" t="s">
        <v>3237</v>
      </c>
      <c r="O217" s="282" t="s">
        <v>50</v>
      </c>
      <c r="P217" s="282" t="s">
        <v>51</v>
      </c>
      <c r="Q217" s="284" t="s">
        <v>45</v>
      </c>
      <c r="R217" s="282" t="s">
        <v>45</v>
      </c>
      <c r="S217" s="285">
        <v>46254</v>
      </c>
      <c r="T217" s="284" t="s">
        <v>45</v>
      </c>
      <c r="U217" s="284" t="s">
        <v>45</v>
      </c>
      <c r="V217" s="284" t="s">
        <v>45</v>
      </c>
      <c r="W217" s="284" t="s">
        <v>45</v>
      </c>
      <c r="X217" s="284" t="s">
        <v>45</v>
      </c>
      <c r="Y217" s="286"/>
      <c r="Z217" s="286"/>
      <c r="AA217" s="286"/>
      <c r="AB217" s="286"/>
      <c r="AC217" s="287" t="s">
        <v>45</v>
      </c>
      <c r="AD217" s="284" t="s">
        <v>60</v>
      </c>
      <c r="AE217" s="287" t="s">
        <v>45</v>
      </c>
      <c r="AF217" s="286"/>
      <c r="AG217" s="286">
        <v>1000</v>
      </c>
      <c r="AH217" s="286"/>
      <c r="AI217" s="286"/>
      <c r="AJ217" s="286">
        <v>1000</v>
      </c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  <c r="AV217" s="286"/>
      <c r="AW217" s="286"/>
      <c r="AX217" s="286"/>
      <c r="AY217" s="286"/>
      <c r="AZ217" s="286"/>
      <c r="BA217" s="286"/>
      <c r="BB217" s="286"/>
      <c r="BC217" s="286"/>
      <c r="BD217" s="286"/>
      <c r="BE217" s="286"/>
      <c r="BF217" s="286"/>
      <c r="BG217" s="286"/>
      <c r="BH217" s="286"/>
      <c r="BI217" s="286"/>
      <c r="BJ217" s="286"/>
      <c r="BK217" s="286"/>
      <c r="BL217" s="286"/>
      <c r="BM217" s="286"/>
      <c r="BN217" s="286"/>
      <c r="BO217" s="286"/>
      <c r="BP217" s="287" t="s">
        <v>45</v>
      </c>
      <c r="BQ217" s="287" t="s">
        <v>45</v>
      </c>
    </row>
    <row r="218" spans="1:69" x14ac:dyDescent="0.3">
      <c r="A218" s="281">
        <v>215</v>
      </c>
      <c r="B218" s="288" t="s">
        <v>2952</v>
      </c>
      <c r="C218" s="288" t="s">
        <v>3018</v>
      </c>
      <c r="D218" s="288" t="s">
        <v>3007</v>
      </c>
      <c r="E218" s="288" t="s">
        <v>3017</v>
      </c>
      <c r="F218" s="288" t="s">
        <v>2956</v>
      </c>
      <c r="G218" s="288" t="s">
        <v>2956</v>
      </c>
      <c r="H218" s="288" t="s">
        <v>2995</v>
      </c>
      <c r="I218" s="288" t="s">
        <v>2962</v>
      </c>
      <c r="J218" s="288" t="s">
        <v>45</v>
      </c>
      <c r="K218" s="288" t="s">
        <v>45</v>
      </c>
      <c r="L218" s="288" t="s">
        <v>1856</v>
      </c>
      <c r="M218" s="289" t="s">
        <v>3375</v>
      </c>
      <c r="N218" s="288" t="s">
        <v>3376</v>
      </c>
      <c r="O218" s="288" t="s">
        <v>50</v>
      </c>
      <c r="P218" s="288" t="s">
        <v>59</v>
      </c>
      <c r="Q218" s="290" t="s">
        <v>45</v>
      </c>
      <c r="R218" s="288" t="s">
        <v>45</v>
      </c>
      <c r="S218" s="1">
        <v>46258</v>
      </c>
      <c r="T218" s="290" t="s">
        <v>45</v>
      </c>
      <c r="U218" s="290" t="s">
        <v>45</v>
      </c>
      <c r="V218" s="290" t="s">
        <v>45</v>
      </c>
      <c r="W218" s="290" t="s">
        <v>45</v>
      </c>
      <c r="X218" s="290" t="s">
        <v>45</v>
      </c>
      <c r="Y218" s="291"/>
      <c r="Z218" s="291"/>
      <c r="AA218" s="291"/>
      <c r="AB218" s="291"/>
      <c r="AC218" s="292" t="s">
        <v>45</v>
      </c>
      <c r="AD218" s="290" t="s">
        <v>60</v>
      </c>
      <c r="AE218" s="292" t="s">
        <v>45</v>
      </c>
      <c r="AF218" s="291"/>
      <c r="AG218" s="291">
        <v>400</v>
      </c>
      <c r="AH218" s="291"/>
      <c r="AI218" s="291"/>
      <c r="AJ218" s="291">
        <v>400</v>
      </c>
      <c r="AK218" s="291"/>
      <c r="AL218" s="291"/>
      <c r="AM218" s="291"/>
      <c r="AN218" s="291"/>
      <c r="AO218" s="291"/>
      <c r="AP218" s="291"/>
      <c r="AQ218" s="291"/>
      <c r="AR218" s="291"/>
      <c r="AS218" s="291"/>
      <c r="AT218" s="291"/>
      <c r="AU218" s="291"/>
      <c r="AV218" s="291"/>
      <c r="AW218" s="291"/>
      <c r="AX218" s="291"/>
      <c r="AY218" s="291"/>
      <c r="AZ218" s="291"/>
      <c r="BA218" s="291"/>
      <c r="BB218" s="291"/>
      <c r="BC218" s="291"/>
      <c r="BD218" s="291"/>
      <c r="BE218" s="291"/>
      <c r="BF218" s="291"/>
      <c r="BG218" s="291"/>
      <c r="BH218" s="291"/>
      <c r="BI218" s="291"/>
      <c r="BJ218" s="291"/>
      <c r="BK218" s="291"/>
      <c r="BL218" s="291"/>
      <c r="BM218" s="291"/>
      <c r="BN218" s="291"/>
      <c r="BO218" s="291"/>
      <c r="BP218" s="292" t="s">
        <v>45</v>
      </c>
      <c r="BQ218" s="292" t="s">
        <v>45</v>
      </c>
    </row>
  </sheetData>
  <autoFilter ref="B3:L218" xr:uid="{720F7388-B16E-4E56-9044-ED2B5D36A366}"/>
  <mergeCells count="33">
    <mergeCell ref="T1:T2"/>
    <mergeCell ref="U1:U2"/>
    <mergeCell ref="V1:V2"/>
    <mergeCell ref="W1:W2"/>
    <mergeCell ref="Z1:Z2"/>
    <mergeCell ref="O1:O2"/>
    <mergeCell ref="P1:P2"/>
    <mergeCell ref="Q1:Q2"/>
    <mergeCell ref="R1:R2"/>
    <mergeCell ref="S1:S2"/>
    <mergeCell ref="BP1:BQ1"/>
    <mergeCell ref="A3:N3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  <mergeCell ref="X1:X2"/>
    <mergeCell ref="A1:A2"/>
    <mergeCell ref="B1:N1"/>
    <mergeCell ref="AP1:AR1"/>
    <mergeCell ref="Y1:Y2"/>
    <mergeCell ref="AC1:AC2"/>
    <mergeCell ref="AD1:AD2"/>
    <mergeCell ref="BK1:BO1"/>
    <mergeCell ref="AA1:AA2"/>
    <mergeCell ref="AB1:AB2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>
    <tabColor theme="9" tint="0.79998168889431442"/>
  </sheetPr>
  <dimension ref="A1:CT520"/>
  <sheetViews>
    <sheetView topLeftCell="L54" workbookViewId="0">
      <selection activeCell="V69" sqref="V69:V71"/>
    </sheetView>
  </sheetViews>
  <sheetFormatPr defaultRowHeight="16.5" x14ac:dyDescent="0.3"/>
  <cols>
    <col min="1" max="1" width="3.75" bestFit="1" customWidth="1"/>
    <col min="2" max="2" width="4.75" bestFit="1" customWidth="1"/>
    <col min="3" max="3" width="12.25" bestFit="1" customWidth="1"/>
    <col min="4" max="6" width="4.75" bestFit="1" customWidth="1"/>
    <col min="7" max="7" width="15.5" bestFit="1" customWidth="1"/>
    <col min="8" max="8" width="9.25" bestFit="1" customWidth="1"/>
    <col min="9" max="9" width="15.25" bestFit="1" customWidth="1"/>
    <col min="10" max="10" width="8" bestFit="1" customWidth="1"/>
    <col min="11" max="11" width="10" bestFit="1" customWidth="1"/>
    <col min="12" max="12" width="36" bestFit="1" customWidth="1"/>
    <col min="13" max="13" width="4.75" bestFit="1" customWidth="1"/>
    <col min="14" max="14" width="14" bestFit="1" customWidth="1"/>
    <col min="15" max="15" width="6.375" bestFit="1" customWidth="1"/>
    <col min="16" max="16" width="8" bestFit="1" customWidth="1"/>
    <col min="17" max="17" width="6.375" bestFit="1" customWidth="1"/>
    <col min="18" max="19" width="8" bestFit="1" customWidth="1"/>
    <col min="20" max="20" width="9.625" bestFit="1" customWidth="1"/>
    <col min="22" max="23" width="8" bestFit="1" customWidth="1"/>
    <col min="24" max="24" width="9.625" bestFit="1" customWidth="1"/>
    <col min="26" max="26" width="7.125" bestFit="1" customWidth="1"/>
    <col min="27" max="27" width="4.75" bestFit="1" customWidth="1"/>
    <col min="28" max="32" width="8" bestFit="1" customWidth="1"/>
    <col min="33" max="75" width="14.125" bestFit="1" customWidth="1"/>
    <col min="76" max="84" width="13.125" bestFit="1" customWidth="1"/>
    <col min="85" max="85" width="6.25" bestFit="1" customWidth="1"/>
    <col min="86" max="86" width="6.375" bestFit="1" customWidth="1"/>
    <col min="87" max="87" width="6.25" bestFit="1" customWidth="1"/>
    <col min="88" max="88" width="6.375" bestFit="1" customWidth="1"/>
    <col min="89" max="89" width="8" bestFit="1" customWidth="1"/>
    <col min="90" max="90" width="9.75" bestFit="1" customWidth="1"/>
    <col min="91" max="94" width="8" bestFit="1" customWidth="1"/>
    <col min="95" max="95" width="6.375" bestFit="1" customWidth="1"/>
    <col min="97" max="97" width="12.25" bestFit="1" customWidth="1"/>
    <col min="98" max="98" width="8" bestFit="1" customWidth="1"/>
  </cols>
  <sheetData>
    <row r="1" spans="1:98" x14ac:dyDescent="0.3">
      <c r="A1" s="426" t="s">
        <v>0</v>
      </c>
      <c r="B1" s="426" t="s">
        <v>1809</v>
      </c>
      <c r="C1" s="424" t="s">
        <v>1</v>
      </c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5"/>
      <c r="P1" s="426" t="s">
        <v>1810</v>
      </c>
      <c r="Q1" s="426" t="s">
        <v>1811</v>
      </c>
      <c r="R1" s="424" t="s">
        <v>1812</v>
      </c>
      <c r="S1" s="428"/>
      <c r="T1" s="428"/>
      <c r="U1" s="428"/>
      <c r="V1" s="428"/>
      <c r="W1" s="428"/>
      <c r="X1" s="428"/>
      <c r="Y1" s="428"/>
      <c r="Z1" s="428"/>
      <c r="AA1" s="425"/>
      <c r="AB1" s="248" t="s">
        <v>1813</v>
      </c>
      <c r="AC1" s="424" t="s">
        <v>1813</v>
      </c>
      <c r="AD1" s="428"/>
      <c r="AE1" s="425"/>
      <c r="AF1" s="249" t="s">
        <v>1814</v>
      </c>
      <c r="AG1" s="424" t="s">
        <v>1815</v>
      </c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  <c r="BZ1" s="428"/>
      <c r="CA1" s="428"/>
      <c r="CB1" s="428"/>
      <c r="CC1" s="428"/>
      <c r="CD1" s="428"/>
      <c r="CE1" s="428"/>
      <c r="CF1" s="428"/>
      <c r="CG1" s="428"/>
      <c r="CH1" s="425"/>
      <c r="CI1" s="424" t="s">
        <v>1816</v>
      </c>
      <c r="CJ1" s="425"/>
      <c r="CK1" s="424" t="s">
        <v>1817</v>
      </c>
      <c r="CL1" s="428"/>
      <c r="CM1" s="425"/>
      <c r="CN1" s="424" t="s">
        <v>1818</v>
      </c>
      <c r="CO1" s="428"/>
      <c r="CP1" s="428"/>
      <c r="CQ1" s="428"/>
      <c r="CR1" s="425"/>
      <c r="CS1" s="424" t="s">
        <v>27</v>
      </c>
      <c r="CT1" s="425"/>
    </row>
    <row r="2" spans="1:98" x14ac:dyDescent="0.3">
      <c r="A2" s="427"/>
      <c r="B2" s="427"/>
      <c r="C2" s="250" t="s">
        <v>1819</v>
      </c>
      <c r="D2" s="250" t="s">
        <v>1820</v>
      </c>
      <c r="E2" s="250" t="s">
        <v>1821</v>
      </c>
      <c r="F2" s="250" t="s">
        <v>1822</v>
      </c>
      <c r="G2" s="250" t="s">
        <v>1823</v>
      </c>
      <c r="H2" s="250" t="s">
        <v>1824</v>
      </c>
      <c r="I2" s="250" t="s">
        <v>1825</v>
      </c>
      <c r="J2" s="250" t="s">
        <v>1826</v>
      </c>
      <c r="K2" s="250" t="s">
        <v>32</v>
      </c>
      <c r="L2" s="250" t="s">
        <v>33</v>
      </c>
      <c r="M2" s="250" t="s">
        <v>34</v>
      </c>
      <c r="N2" s="250" t="s">
        <v>35</v>
      </c>
      <c r="O2" s="250" t="s">
        <v>1827</v>
      </c>
      <c r="P2" s="427"/>
      <c r="Q2" s="427"/>
      <c r="R2" s="250" t="s">
        <v>1828</v>
      </c>
      <c r="S2" s="250" t="s">
        <v>21</v>
      </c>
      <c r="T2" s="250" t="s">
        <v>22</v>
      </c>
      <c r="U2" s="250" t="s">
        <v>1829</v>
      </c>
      <c r="V2" s="250" t="s">
        <v>1830</v>
      </c>
      <c r="W2" s="250" t="s">
        <v>1831</v>
      </c>
      <c r="X2" s="250" t="s">
        <v>1832</v>
      </c>
      <c r="Y2" s="250" t="s">
        <v>1833</v>
      </c>
      <c r="Z2" s="250" t="s">
        <v>1834</v>
      </c>
      <c r="AA2" s="250" t="s">
        <v>27</v>
      </c>
      <c r="AB2" s="250" t="s">
        <v>1835</v>
      </c>
      <c r="AC2" s="250" t="s">
        <v>1836</v>
      </c>
      <c r="AD2" s="250" t="s">
        <v>1837</v>
      </c>
      <c r="AE2" s="250" t="s">
        <v>1838</v>
      </c>
      <c r="AF2" s="250" t="s">
        <v>1839</v>
      </c>
      <c r="AG2" s="251" t="s">
        <v>4229</v>
      </c>
      <c r="AH2" s="251" t="s">
        <v>4230</v>
      </c>
      <c r="AI2" s="251" t="s">
        <v>4231</v>
      </c>
      <c r="AJ2" s="251" t="s">
        <v>4232</v>
      </c>
      <c r="AK2" s="251" t="s">
        <v>4233</v>
      </c>
      <c r="AL2" s="251" t="s">
        <v>4234</v>
      </c>
      <c r="AM2" s="251" t="s">
        <v>4235</v>
      </c>
      <c r="AN2" s="251" t="s">
        <v>4236</v>
      </c>
      <c r="AO2" s="251" t="s">
        <v>4237</v>
      </c>
      <c r="AP2" s="251" t="s">
        <v>4238</v>
      </c>
      <c r="AQ2" s="251" t="s">
        <v>4239</v>
      </c>
      <c r="AR2" s="251" t="s">
        <v>4240</v>
      </c>
      <c r="AS2" s="251" t="s">
        <v>4241</v>
      </c>
      <c r="AT2" s="251" t="s">
        <v>4242</v>
      </c>
      <c r="AU2" s="251" t="s">
        <v>4243</v>
      </c>
      <c r="AV2" s="251" t="s">
        <v>4244</v>
      </c>
      <c r="AW2" s="251" t="s">
        <v>4245</v>
      </c>
      <c r="AX2" s="251" t="s">
        <v>4246</v>
      </c>
      <c r="AY2" s="251" t="s">
        <v>4247</v>
      </c>
      <c r="AZ2" s="251" t="s">
        <v>4248</v>
      </c>
      <c r="BA2" s="251" t="s">
        <v>4249</v>
      </c>
      <c r="BB2" s="251" t="s">
        <v>4250</v>
      </c>
      <c r="BC2" s="251" t="s">
        <v>4251</v>
      </c>
      <c r="BD2" s="251" t="s">
        <v>4252</v>
      </c>
      <c r="BE2" s="251" t="s">
        <v>4253</v>
      </c>
      <c r="BF2" s="251" t="s">
        <v>4254</v>
      </c>
      <c r="BG2" s="251" t="s">
        <v>4255</v>
      </c>
      <c r="BH2" s="251" t="s">
        <v>4256</v>
      </c>
      <c r="BI2" s="251" t="s">
        <v>4257</v>
      </c>
      <c r="BJ2" s="251" t="s">
        <v>4258</v>
      </c>
      <c r="BK2" s="251" t="s">
        <v>4259</v>
      </c>
      <c r="BL2" s="251" t="s">
        <v>4260</v>
      </c>
      <c r="BM2" s="251" t="s">
        <v>4261</v>
      </c>
      <c r="BN2" s="251" t="s">
        <v>4262</v>
      </c>
      <c r="BO2" s="251" t="s">
        <v>4263</v>
      </c>
      <c r="BP2" s="251" t="s">
        <v>4264</v>
      </c>
      <c r="BQ2" s="251" t="s">
        <v>4265</v>
      </c>
      <c r="BR2" s="251" t="s">
        <v>4266</v>
      </c>
      <c r="BS2" s="251" t="s">
        <v>4267</v>
      </c>
      <c r="BT2" s="251" t="s">
        <v>4268</v>
      </c>
      <c r="BU2" s="251" t="s">
        <v>4269</v>
      </c>
      <c r="BV2" s="251" t="s">
        <v>4270</v>
      </c>
      <c r="BW2" s="251" t="s">
        <v>4271</v>
      </c>
      <c r="BX2" s="251" t="s">
        <v>4272</v>
      </c>
      <c r="BY2" s="251" t="s">
        <v>4273</v>
      </c>
      <c r="BZ2" s="251" t="s">
        <v>4274</v>
      </c>
      <c r="CA2" s="251" t="s">
        <v>4275</v>
      </c>
      <c r="CB2" s="251" t="s">
        <v>4276</v>
      </c>
      <c r="CC2" s="251" t="s">
        <v>4277</v>
      </c>
      <c r="CD2" s="251" t="s">
        <v>4278</v>
      </c>
      <c r="CE2" s="251" t="s">
        <v>4279</v>
      </c>
      <c r="CF2" s="251" t="s">
        <v>4280</v>
      </c>
      <c r="CG2" s="251" t="s">
        <v>1840</v>
      </c>
      <c r="CH2" s="251" t="s">
        <v>1841</v>
      </c>
      <c r="CI2" s="250" t="s">
        <v>36</v>
      </c>
      <c r="CJ2" s="250" t="s">
        <v>1841</v>
      </c>
      <c r="CK2" s="250" t="s">
        <v>1842</v>
      </c>
      <c r="CL2" s="250" t="s">
        <v>13</v>
      </c>
      <c r="CM2" s="250" t="s">
        <v>1843</v>
      </c>
      <c r="CN2" s="250" t="s">
        <v>1844</v>
      </c>
      <c r="CO2" s="250" t="s">
        <v>1845</v>
      </c>
      <c r="CP2" s="250" t="s">
        <v>1846</v>
      </c>
      <c r="CQ2" s="250" t="s">
        <v>18</v>
      </c>
      <c r="CR2" s="250" t="s">
        <v>1847</v>
      </c>
      <c r="CS2" s="250" t="s">
        <v>1848</v>
      </c>
      <c r="CT2" s="250" t="s">
        <v>1849</v>
      </c>
    </row>
    <row r="3" spans="1:98" x14ac:dyDescent="0.3">
      <c r="A3" s="256" t="s">
        <v>45</v>
      </c>
      <c r="B3" s="256" t="s">
        <v>45</v>
      </c>
      <c r="C3" s="256" t="s">
        <v>45</v>
      </c>
      <c r="D3" s="256" t="s">
        <v>45</v>
      </c>
      <c r="E3" s="256" t="s">
        <v>45</v>
      </c>
      <c r="F3" s="256" t="s">
        <v>45</v>
      </c>
      <c r="G3" s="256" t="s">
        <v>45</v>
      </c>
      <c r="H3" s="256" t="s">
        <v>45</v>
      </c>
      <c r="I3" s="256" t="s">
        <v>45</v>
      </c>
      <c r="J3" s="256" t="s">
        <v>45</v>
      </c>
      <c r="K3" s="256" t="s">
        <v>45</v>
      </c>
      <c r="L3" s="256" t="s">
        <v>45</v>
      </c>
      <c r="M3" s="256" t="s">
        <v>45</v>
      </c>
      <c r="N3" s="256" t="s">
        <v>45</v>
      </c>
      <c r="O3" s="256" t="s">
        <v>45</v>
      </c>
      <c r="P3" s="267"/>
      <c r="Q3" s="267"/>
      <c r="R3" s="267">
        <v>277113</v>
      </c>
      <c r="S3" s="267">
        <v>275873</v>
      </c>
      <c r="T3" s="267">
        <v>1240</v>
      </c>
      <c r="U3" s="267"/>
      <c r="V3" s="267">
        <v>124734</v>
      </c>
      <c r="W3" s="267">
        <v>124733</v>
      </c>
      <c r="X3" s="267">
        <v>0</v>
      </c>
      <c r="Y3" s="267"/>
      <c r="Z3" s="267">
        <v>39881</v>
      </c>
      <c r="AA3" s="267">
        <v>-1</v>
      </c>
      <c r="AB3" s="267">
        <v>83232</v>
      </c>
      <c r="AC3" s="267">
        <v>84853</v>
      </c>
      <c r="AD3" s="267">
        <v>33852</v>
      </c>
      <c r="AE3" s="267">
        <v>118705</v>
      </c>
      <c r="AF3" s="267">
        <v>124734</v>
      </c>
      <c r="AG3" s="267">
        <v>0</v>
      </c>
      <c r="AH3" s="267">
        <v>0</v>
      </c>
      <c r="AI3" s="267">
        <v>0</v>
      </c>
      <c r="AJ3" s="267">
        <v>0</v>
      </c>
      <c r="AK3" s="267">
        <v>0</v>
      </c>
      <c r="AL3" s="267">
        <v>0</v>
      </c>
      <c r="AM3" s="267">
        <v>0</v>
      </c>
      <c r="AN3" s="267">
        <v>0</v>
      </c>
      <c r="AO3" s="267">
        <v>0</v>
      </c>
      <c r="AP3" s="267">
        <v>0</v>
      </c>
      <c r="AQ3" s="267">
        <v>0</v>
      </c>
      <c r="AR3" s="267">
        <v>0</v>
      </c>
      <c r="AS3" s="267">
        <v>0</v>
      </c>
      <c r="AT3" s="267">
        <v>0</v>
      </c>
      <c r="AU3" s="267">
        <v>0</v>
      </c>
      <c r="AV3" s="267">
        <v>0</v>
      </c>
      <c r="AW3" s="267">
        <v>0</v>
      </c>
      <c r="AX3" s="267">
        <v>0</v>
      </c>
      <c r="AY3" s="267">
        <v>0</v>
      </c>
      <c r="AZ3" s="267">
        <v>0</v>
      </c>
      <c r="BA3" s="267">
        <v>0</v>
      </c>
      <c r="BB3" s="267">
        <v>0</v>
      </c>
      <c r="BC3" s="267">
        <v>0</v>
      </c>
      <c r="BD3" s="267">
        <v>0</v>
      </c>
      <c r="BE3" s="267">
        <v>0</v>
      </c>
      <c r="BF3" s="267">
        <v>0</v>
      </c>
      <c r="BG3" s="267">
        <v>0</v>
      </c>
      <c r="BH3" s="267">
        <v>0</v>
      </c>
      <c r="BI3" s="267">
        <v>0</v>
      </c>
      <c r="BJ3" s="267">
        <v>0</v>
      </c>
      <c r="BK3" s="267">
        <v>0</v>
      </c>
      <c r="BL3" s="267">
        <v>0</v>
      </c>
      <c r="BM3" s="267">
        <v>0</v>
      </c>
      <c r="BN3" s="267">
        <v>0</v>
      </c>
      <c r="BO3" s="267">
        <v>0</v>
      </c>
      <c r="BP3" s="267">
        <v>0</v>
      </c>
      <c r="BQ3" s="267">
        <v>0</v>
      </c>
      <c r="BR3" s="267">
        <v>0</v>
      </c>
      <c r="BS3" s="267">
        <v>0</v>
      </c>
      <c r="BT3" s="267">
        <v>0</v>
      </c>
      <c r="BU3" s="267">
        <v>0</v>
      </c>
      <c r="BV3" s="267">
        <v>0</v>
      </c>
      <c r="BW3" s="267">
        <v>0</v>
      </c>
      <c r="BX3" s="267">
        <v>0</v>
      </c>
      <c r="BY3" s="267">
        <v>0</v>
      </c>
      <c r="BZ3" s="267">
        <v>0</v>
      </c>
      <c r="CA3" s="267">
        <v>0</v>
      </c>
      <c r="CB3" s="267">
        <v>3</v>
      </c>
      <c r="CC3" s="267">
        <v>61</v>
      </c>
      <c r="CD3" s="267">
        <v>741</v>
      </c>
      <c r="CE3" s="267">
        <v>2048</v>
      </c>
      <c r="CF3" s="267">
        <v>3175</v>
      </c>
      <c r="CG3" s="267">
        <v>6028</v>
      </c>
      <c r="CH3" s="258">
        <v>4.8</v>
      </c>
      <c r="CI3" s="267">
        <v>6028</v>
      </c>
      <c r="CJ3" s="258">
        <v>4.8</v>
      </c>
      <c r="CK3" s="267"/>
      <c r="CL3" s="267"/>
      <c r="CM3" s="267"/>
      <c r="CN3" s="267"/>
      <c r="CO3" s="267"/>
      <c r="CP3" s="267"/>
      <c r="CQ3" s="267"/>
      <c r="CR3" s="267"/>
      <c r="CS3" s="267"/>
      <c r="CT3" s="267"/>
    </row>
    <row r="4" spans="1:98" x14ac:dyDescent="0.3">
      <c r="A4" s="252">
        <v>1</v>
      </c>
      <c r="B4" s="269" t="s">
        <v>45</v>
      </c>
      <c r="C4" s="255" t="s">
        <v>2952</v>
      </c>
      <c r="D4" s="255" t="s">
        <v>3018</v>
      </c>
      <c r="E4" s="255" t="s">
        <v>3003</v>
      </c>
      <c r="F4" s="255" t="s">
        <v>3017</v>
      </c>
      <c r="G4" s="255" t="s">
        <v>2956</v>
      </c>
      <c r="H4" s="255" t="s">
        <v>2956</v>
      </c>
      <c r="I4" s="255" t="s">
        <v>2995</v>
      </c>
      <c r="J4" s="255" t="s">
        <v>2962</v>
      </c>
      <c r="K4" s="296" t="s">
        <v>319</v>
      </c>
      <c r="L4" s="255" t="s">
        <v>3649</v>
      </c>
      <c r="M4" s="269" t="s">
        <v>57</v>
      </c>
      <c r="N4" s="255" t="s">
        <v>58</v>
      </c>
      <c r="O4" s="269" t="s">
        <v>45</v>
      </c>
      <c r="P4" s="340">
        <f>IF(COUNTIF($K$4:K4,K4)=1,1,"")</f>
        <v>1</v>
      </c>
      <c r="Q4" s="295"/>
      <c r="R4" s="295">
        <v>500</v>
      </c>
      <c r="S4" s="295">
        <v>500</v>
      </c>
      <c r="T4" s="295"/>
      <c r="U4" s="257">
        <v>46253</v>
      </c>
      <c r="V4" s="295">
        <v>479</v>
      </c>
      <c r="W4" s="295">
        <v>479</v>
      </c>
      <c r="X4" s="295"/>
      <c r="Y4" s="257">
        <v>46260</v>
      </c>
      <c r="Z4" s="295">
        <v>91</v>
      </c>
      <c r="AA4" s="295">
        <v>0</v>
      </c>
      <c r="AB4" s="295">
        <v>388</v>
      </c>
      <c r="AC4" s="295">
        <v>388</v>
      </c>
      <c r="AD4" s="295">
        <v>85</v>
      </c>
      <c r="AE4" s="295">
        <v>473</v>
      </c>
      <c r="AF4" s="295">
        <v>479</v>
      </c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  <c r="BO4" s="295"/>
      <c r="BP4" s="295"/>
      <c r="BQ4" s="295"/>
      <c r="BR4" s="295"/>
      <c r="BS4" s="295"/>
      <c r="BT4" s="295"/>
      <c r="BU4" s="295"/>
      <c r="BV4" s="295"/>
      <c r="BW4" s="295"/>
      <c r="BX4" s="295"/>
      <c r="BY4" s="295"/>
      <c r="BZ4" s="295"/>
      <c r="CA4" s="295"/>
      <c r="CB4" s="295"/>
      <c r="CC4" s="295"/>
      <c r="CD4" s="295"/>
      <c r="CE4" s="295">
        <v>2</v>
      </c>
      <c r="CF4" s="295">
        <v>4</v>
      </c>
      <c r="CG4" s="295">
        <v>6</v>
      </c>
      <c r="CH4" s="259" t="s">
        <v>3264</v>
      </c>
      <c r="CI4" s="295">
        <v>6</v>
      </c>
      <c r="CJ4" s="259" t="s">
        <v>3264</v>
      </c>
      <c r="CK4" s="295">
        <v>4500</v>
      </c>
      <c r="CL4" s="295">
        <v>24000</v>
      </c>
      <c r="CM4" s="259" t="s">
        <v>2898</v>
      </c>
      <c r="CN4" s="295">
        <v>19000</v>
      </c>
      <c r="CO4" s="259" t="s">
        <v>1146</v>
      </c>
      <c r="CP4" s="269" t="s">
        <v>53</v>
      </c>
      <c r="CQ4" s="259" t="s">
        <v>1891</v>
      </c>
      <c r="CR4" s="257">
        <v>46262</v>
      </c>
      <c r="CS4" s="255" t="s">
        <v>266</v>
      </c>
      <c r="CT4" s="269" t="s">
        <v>1862</v>
      </c>
    </row>
    <row r="5" spans="1:98" x14ac:dyDescent="0.3">
      <c r="A5" s="253">
        <v>2</v>
      </c>
      <c r="B5" s="254" t="s">
        <v>45</v>
      </c>
      <c r="C5" s="261" t="s">
        <v>2952</v>
      </c>
      <c r="D5" s="261" t="s">
        <v>3018</v>
      </c>
      <c r="E5" s="261" t="s">
        <v>3003</v>
      </c>
      <c r="F5" s="261" t="s">
        <v>3017</v>
      </c>
      <c r="G5" s="261" t="s">
        <v>2956</v>
      </c>
      <c r="H5" s="261" t="s">
        <v>2956</v>
      </c>
      <c r="I5" s="261" t="s">
        <v>2995</v>
      </c>
      <c r="J5" s="261" t="s">
        <v>2962</v>
      </c>
      <c r="K5" s="270" t="s">
        <v>320</v>
      </c>
      <c r="L5" s="261" t="s">
        <v>3650</v>
      </c>
      <c r="M5" s="254" t="s">
        <v>71</v>
      </c>
      <c r="N5" s="261" t="s">
        <v>72</v>
      </c>
      <c r="O5" s="254" t="s">
        <v>45</v>
      </c>
      <c r="P5" s="266">
        <f>IF(COUNTIF($K$4:K5,K5)=1,1,"")</f>
        <v>1</v>
      </c>
      <c r="Q5" s="266"/>
      <c r="R5" s="266">
        <v>500</v>
      </c>
      <c r="S5" s="266">
        <v>500</v>
      </c>
      <c r="T5" s="266"/>
      <c r="U5" s="262">
        <v>46253</v>
      </c>
      <c r="V5" s="266">
        <v>494</v>
      </c>
      <c r="W5" s="266">
        <v>494</v>
      </c>
      <c r="X5" s="266"/>
      <c r="Y5" s="262">
        <v>46260</v>
      </c>
      <c r="Z5" s="266">
        <v>88</v>
      </c>
      <c r="AA5" s="266">
        <v>0</v>
      </c>
      <c r="AB5" s="266">
        <v>406</v>
      </c>
      <c r="AC5" s="266">
        <v>406</v>
      </c>
      <c r="AD5" s="266">
        <v>84</v>
      </c>
      <c r="AE5" s="266">
        <v>490</v>
      </c>
      <c r="AF5" s="266">
        <v>494</v>
      </c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>
        <v>1</v>
      </c>
      <c r="CF5" s="266">
        <v>3</v>
      </c>
      <c r="CG5" s="266">
        <v>4</v>
      </c>
      <c r="CH5" s="271" t="s">
        <v>3129</v>
      </c>
      <c r="CI5" s="266">
        <v>4</v>
      </c>
      <c r="CJ5" s="271" t="s">
        <v>3129</v>
      </c>
      <c r="CK5" s="266">
        <v>5200</v>
      </c>
      <c r="CL5" s="266">
        <v>24000</v>
      </c>
      <c r="CM5" s="271" t="s">
        <v>3093</v>
      </c>
      <c r="CN5" s="266">
        <v>19000</v>
      </c>
      <c r="CO5" s="271" t="s">
        <v>374</v>
      </c>
      <c r="CP5" s="254" t="s">
        <v>53</v>
      </c>
      <c r="CQ5" s="271" t="s">
        <v>1891</v>
      </c>
      <c r="CR5" s="262">
        <v>46262</v>
      </c>
      <c r="CS5" s="261" t="s">
        <v>266</v>
      </c>
      <c r="CT5" s="254" t="s">
        <v>1862</v>
      </c>
    </row>
    <row r="6" spans="1:98" x14ac:dyDescent="0.3">
      <c r="A6" s="253">
        <v>3</v>
      </c>
      <c r="B6" s="265" t="s">
        <v>45</v>
      </c>
      <c r="C6" s="294" t="s">
        <v>2952</v>
      </c>
      <c r="D6" s="294" t="s">
        <v>3018</v>
      </c>
      <c r="E6" s="294" t="s">
        <v>3003</v>
      </c>
      <c r="F6" s="294" t="s">
        <v>3017</v>
      </c>
      <c r="G6" s="294" t="s">
        <v>2956</v>
      </c>
      <c r="H6" s="294" t="s">
        <v>2956</v>
      </c>
      <c r="I6" s="294" t="s">
        <v>2995</v>
      </c>
      <c r="J6" s="294" t="s">
        <v>2962</v>
      </c>
      <c r="K6" s="263" t="s">
        <v>321</v>
      </c>
      <c r="L6" s="294" t="s">
        <v>3651</v>
      </c>
      <c r="M6" s="265" t="s">
        <v>71</v>
      </c>
      <c r="N6" s="294" t="s">
        <v>72</v>
      </c>
      <c r="O6" s="265" t="s">
        <v>45</v>
      </c>
      <c r="P6" s="260">
        <f>IF(COUNTIF($K$4:K6,K6)=1,1,"")</f>
        <v>1</v>
      </c>
      <c r="Q6" s="260"/>
      <c r="R6" s="260">
        <v>400</v>
      </c>
      <c r="S6" s="260">
        <v>400</v>
      </c>
      <c r="T6" s="260"/>
      <c r="U6" s="265" t="s">
        <v>45</v>
      </c>
      <c r="V6" s="260"/>
      <c r="W6" s="260"/>
      <c r="X6" s="260"/>
      <c r="Y6" s="265" t="s">
        <v>45</v>
      </c>
      <c r="Z6" s="260"/>
      <c r="AA6" s="260">
        <v>0</v>
      </c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0"/>
      <c r="BT6" s="260"/>
      <c r="BU6" s="260"/>
      <c r="BV6" s="260"/>
      <c r="BW6" s="260"/>
      <c r="BX6" s="260"/>
      <c r="BY6" s="260"/>
      <c r="BZ6" s="260"/>
      <c r="CA6" s="260"/>
      <c r="CB6" s="260"/>
      <c r="CC6" s="260"/>
      <c r="CD6" s="260"/>
      <c r="CE6" s="260"/>
      <c r="CF6" s="260"/>
      <c r="CG6" s="260"/>
      <c r="CH6" s="268" t="s">
        <v>45</v>
      </c>
      <c r="CI6" s="260"/>
      <c r="CJ6" s="268" t="s">
        <v>45</v>
      </c>
      <c r="CK6" s="260"/>
      <c r="CL6" s="260"/>
      <c r="CM6" s="268" t="s">
        <v>45</v>
      </c>
      <c r="CN6" s="260">
        <v>0</v>
      </c>
      <c r="CO6" s="268" t="s">
        <v>45</v>
      </c>
      <c r="CP6" s="265" t="s">
        <v>60</v>
      </c>
      <c r="CQ6" s="268" t="s">
        <v>1850</v>
      </c>
      <c r="CR6" s="265" t="s">
        <v>45</v>
      </c>
      <c r="CS6" s="294" t="s">
        <v>266</v>
      </c>
      <c r="CT6" s="265" t="s">
        <v>1856</v>
      </c>
    </row>
    <row r="7" spans="1:98" x14ac:dyDescent="0.3">
      <c r="A7" s="253">
        <v>4</v>
      </c>
      <c r="B7" s="254" t="s">
        <v>45</v>
      </c>
      <c r="C7" s="261" t="s">
        <v>2952</v>
      </c>
      <c r="D7" s="261" t="s">
        <v>3018</v>
      </c>
      <c r="E7" s="261" t="s">
        <v>3003</v>
      </c>
      <c r="F7" s="261" t="s">
        <v>3017</v>
      </c>
      <c r="G7" s="261" t="s">
        <v>2956</v>
      </c>
      <c r="H7" s="261" t="s">
        <v>2956</v>
      </c>
      <c r="I7" s="261" t="s">
        <v>2995</v>
      </c>
      <c r="J7" s="261" t="s">
        <v>2962</v>
      </c>
      <c r="K7" s="270" t="s">
        <v>321</v>
      </c>
      <c r="L7" s="261" t="s">
        <v>3651</v>
      </c>
      <c r="M7" s="254" t="s">
        <v>81</v>
      </c>
      <c r="N7" s="261" t="s">
        <v>82</v>
      </c>
      <c r="O7" s="254" t="s">
        <v>45</v>
      </c>
      <c r="P7" s="266" t="str">
        <f>IF(COUNTIF($K$4:K7,K7)=1,1,"")</f>
        <v/>
      </c>
      <c r="Q7" s="266"/>
      <c r="R7" s="266">
        <v>400</v>
      </c>
      <c r="S7" s="266">
        <v>400</v>
      </c>
      <c r="T7" s="266"/>
      <c r="U7" s="254" t="s">
        <v>45</v>
      </c>
      <c r="V7" s="266"/>
      <c r="W7" s="266"/>
      <c r="X7" s="266"/>
      <c r="Y7" s="254" t="s">
        <v>45</v>
      </c>
      <c r="Z7" s="266"/>
      <c r="AA7" s="266">
        <v>0</v>
      </c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266"/>
      <c r="BG7" s="266"/>
      <c r="BH7" s="266"/>
      <c r="BI7" s="266"/>
      <c r="BJ7" s="266"/>
      <c r="BK7" s="266"/>
      <c r="BL7" s="266"/>
      <c r="BM7" s="266"/>
      <c r="BN7" s="266"/>
      <c r="BO7" s="266"/>
      <c r="BP7" s="266"/>
      <c r="BQ7" s="266"/>
      <c r="BR7" s="266"/>
      <c r="BS7" s="266"/>
      <c r="BT7" s="266"/>
      <c r="BU7" s="266"/>
      <c r="BV7" s="266"/>
      <c r="BW7" s="266"/>
      <c r="BX7" s="266"/>
      <c r="BY7" s="266"/>
      <c r="BZ7" s="266"/>
      <c r="CA7" s="266"/>
      <c r="CB7" s="266"/>
      <c r="CC7" s="266"/>
      <c r="CD7" s="266"/>
      <c r="CE7" s="266"/>
      <c r="CF7" s="266"/>
      <c r="CG7" s="266"/>
      <c r="CH7" s="271" t="s">
        <v>45</v>
      </c>
      <c r="CI7" s="266"/>
      <c r="CJ7" s="271" t="s">
        <v>45</v>
      </c>
      <c r="CK7" s="266"/>
      <c r="CL7" s="266"/>
      <c r="CM7" s="271" t="s">
        <v>45</v>
      </c>
      <c r="CN7" s="266">
        <v>0</v>
      </c>
      <c r="CO7" s="271" t="s">
        <v>45</v>
      </c>
      <c r="CP7" s="254" t="s">
        <v>60</v>
      </c>
      <c r="CQ7" s="271" t="s">
        <v>1850</v>
      </c>
      <c r="CR7" s="254" t="s">
        <v>45</v>
      </c>
      <c r="CS7" s="261" t="s">
        <v>266</v>
      </c>
      <c r="CT7" s="254" t="s">
        <v>1856</v>
      </c>
    </row>
    <row r="8" spans="1:98" x14ac:dyDescent="0.3">
      <c r="A8" s="253">
        <v>5</v>
      </c>
      <c r="B8" s="265" t="s">
        <v>45</v>
      </c>
      <c r="C8" s="294" t="s">
        <v>2952</v>
      </c>
      <c r="D8" s="294" t="s">
        <v>3018</v>
      </c>
      <c r="E8" s="294" t="s">
        <v>3003</v>
      </c>
      <c r="F8" s="294" t="s">
        <v>3017</v>
      </c>
      <c r="G8" s="294" t="s">
        <v>2956</v>
      </c>
      <c r="H8" s="294" t="s">
        <v>2956</v>
      </c>
      <c r="I8" s="294" t="s">
        <v>2995</v>
      </c>
      <c r="J8" s="294" t="s">
        <v>2962</v>
      </c>
      <c r="K8" s="263" t="s">
        <v>3354</v>
      </c>
      <c r="L8" s="294" t="s">
        <v>3355</v>
      </c>
      <c r="M8" s="265" t="s">
        <v>89</v>
      </c>
      <c r="N8" s="294" t="s">
        <v>90</v>
      </c>
      <c r="O8" s="265" t="s">
        <v>45</v>
      </c>
      <c r="P8" s="260">
        <f>IF(COUNTIF($K$4:K8,K8)=1,1,"")</f>
        <v>1</v>
      </c>
      <c r="Q8" s="260"/>
      <c r="R8" s="260">
        <v>200</v>
      </c>
      <c r="S8" s="260">
        <v>200</v>
      </c>
      <c r="T8" s="260"/>
      <c r="U8" s="265" t="s">
        <v>45</v>
      </c>
      <c r="V8" s="260"/>
      <c r="W8" s="260"/>
      <c r="X8" s="260"/>
      <c r="Y8" s="265" t="s">
        <v>45</v>
      </c>
      <c r="Z8" s="260"/>
      <c r="AA8" s="260">
        <v>0</v>
      </c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60"/>
      <c r="CF8" s="260"/>
      <c r="CG8" s="260"/>
      <c r="CH8" s="268" t="s">
        <v>45</v>
      </c>
      <c r="CI8" s="260"/>
      <c r="CJ8" s="268" t="s">
        <v>45</v>
      </c>
      <c r="CK8" s="260"/>
      <c r="CL8" s="260"/>
      <c r="CM8" s="268" t="s">
        <v>45</v>
      </c>
      <c r="CN8" s="260">
        <v>0</v>
      </c>
      <c r="CO8" s="268" t="s">
        <v>45</v>
      </c>
      <c r="CP8" s="265" t="s">
        <v>60</v>
      </c>
      <c r="CQ8" s="268" t="s">
        <v>1850</v>
      </c>
      <c r="CR8" s="265" t="s">
        <v>45</v>
      </c>
      <c r="CS8" s="294" t="s">
        <v>51</v>
      </c>
      <c r="CT8" s="265" t="s">
        <v>1856</v>
      </c>
    </row>
    <row r="9" spans="1:98" x14ac:dyDescent="0.3">
      <c r="A9" s="253">
        <v>6</v>
      </c>
      <c r="B9" s="254" t="s">
        <v>45</v>
      </c>
      <c r="C9" s="261" t="s">
        <v>2952</v>
      </c>
      <c r="D9" s="261" t="s">
        <v>3018</v>
      </c>
      <c r="E9" s="261" t="s">
        <v>3003</v>
      </c>
      <c r="F9" s="261" t="s">
        <v>3017</v>
      </c>
      <c r="G9" s="261" t="s">
        <v>2956</v>
      </c>
      <c r="H9" s="261" t="s">
        <v>2956</v>
      </c>
      <c r="I9" s="261" t="s">
        <v>2995</v>
      </c>
      <c r="J9" s="261" t="s">
        <v>2962</v>
      </c>
      <c r="K9" s="270" t="s">
        <v>3354</v>
      </c>
      <c r="L9" s="261" t="s">
        <v>3355</v>
      </c>
      <c r="M9" s="254" t="s">
        <v>66</v>
      </c>
      <c r="N9" s="261" t="s">
        <v>67</v>
      </c>
      <c r="O9" s="254" t="s">
        <v>45</v>
      </c>
      <c r="P9" s="266" t="str">
        <f>IF(COUNTIF($K$4:K9,K9)=1,1,"")</f>
        <v/>
      </c>
      <c r="Q9" s="266"/>
      <c r="R9" s="266">
        <v>200</v>
      </c>
      <c r="S9" s="266">
        <v>200</v>
      </c>
      <c r="T9" s="266"/>
      <c r="U9" s="254" t="s">
        <v>45</v>
      </c>
      <c r="V9" s="266"/>
      <c r="W9" s="266"/>
      <c r="X9" s="266"/>
      <c r="Y9" s="254" t="s">
        <v>45</v>
      </c>
      <c r="Z9" s="266"/>
      <c r="AA9" s="266">
        <v>0</v>
      </c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66"/>
      <c r="BH9" s="266"/>
      <c r="BI9" s="266"/>
      <c r="BJ9" s="266"/>
      <c r="BK9" s="266"/>
      <c r="BL9" s="266"/>
      <c r="BM9" s="266"/>
      <c r="BN9" s="266"/>
      <c r="BO9" s="266"/>
      <c r="BP9" s="266"/>
      <c r="BQ9" s="266"/>
      <c r="BR9" s="266"/>
      <c r="BS9" s="266"/>
      <c r="BT9" s="266"/>
      <c r="BU9" s="266"/>
      <c r="BV9" s="266"/>
      <c r="BW9" s="266"/>
      <c r="BX9" s="266"/>
      <c r="BY9" s="266"/>
      <c r="BZ9" s="266"/>
      <c r="CA9" s="266"/>
      <c r="CB9" s="266"/>
      <c r="CC9" s="266"/>
      <c r="CD9" s="266"/>
      <c r="CE9" s="266"/>
      <c r="CF9" s="266"/>
      <c r="CG9" s="266"/>
      <c r="CH9" s="271" t="s">
        <v>45</v>
      </c>
      <c r="CI9" s="266"/>
      <c r="CJ9" s="271" t="s">
        <v>45</v>
      </c>
      <c r="CK9" s="266"/>
      <c r="CL9" s="266"/>
      <c r="CM9" s="271" t="s">
        <v>45</v>
      </c>
      <c r="CN9" s="266">
        <v>0</v>
      </c>
      <c r="CO9" s="271" t="s">
        <v>45</v>
      </c>
      <c r="CP9" s="254" t="s">
        <v>60</v>
      </c>
      <c r="CQ9" s="271" t="s">
        <v>1850</v>
      </c>
      <c r="CR9" s="254" t="s">
        <v>45</v>
      </c>
      <c r="CS9" s="261" t="s">
        <v>51</v>
      </c>
      <c r="CT9" s="254" t="s">
        <v>1856</v>
      </c>
    </row>
    <row r="10" spans="1:98" x14ac:dyDescent="0.3">
      <c r="A10" s="253">
        <v>7</v>
      </c>
      <c r="B10" s="265" t="s">
        <v>45</v>
      </c>
      <c r="C10" s="294" t="s">
        <v>2952</v>
      </c>
      <c r="D10" s="294" t="s">
        <v>3018</v>
      </c>
      <c r="E10" s="294" t="s">
        <v>3003</v>
      </c>
      <c r="F10" s="294" t="s">
        <v>3017</v>
      </c>
      <c r="G10" s="294" t="s">
        <v>2956</v>
      </c>
      <c r="H10" s="294" t="s">
        <v>2956</v>
      </c>
      <c r="I10" s="294" t="s">
        <v>2995</v>
      </c>
      <c r="J10" s="294" t="s">
        <v>2962</v>
      </c>
      <c r="K10" s="263" t="s">
        <v>3354</v>
      </c>
      <c r="L10" s="294" t="s">
        <v>3355</v>
      </c>
      <c r="M10" s="265" t="s">
        <v>61</v>
      </c>
      <c r="N10" s="294" t="s">
        <v>62</v>
      </c>
      <c r="O10" s="265" t="s">
        <v>45</v>
      </c>
      <c r="P10" s="260" t="str">
        <f>IF(COUNTIF($K$4:K10,K10)=1,1,"")</f>
        <v/>
      </c>
      <c r="Q10" s="260"/>
      <c r="R10" s="260">
        <v>200</v>
      </c>
      <c r="S10" s="260">
        <v>200</v>
      </c>
      <c r="T10" s="260"/>
      <c r="U10" s="265" t="s">
        <v>45</v>
      </c>
      <c r="V10" s="260"/>
      <c r="W10" s="260"/>
      <c r="X10" s="260"/>
      <c r="Y10" s="265" t="s">
        <v>45</v>
      </c>
      <c r="Z10" s="260"/>
      <c r="AA10" s="260">
        <v>0</v>
      </c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0"/>
      <c r="BY10" s="260"/>
      <c r="BZ10" s="260"/>
      <c r="CA10" s="260"/>
      <c r="CB10" s="260"/>
      <c r="CC10" s="260"/>
      <c r="CD10" s="260"/>
      <c r="CE10" s="260"/>
      <c r="CF10" s="260"/>
      <c r="CG10" s="260"/>
      <c r="CH10" s="268" t="s">
        <v>45</v>
      </c>
      <c r="CI10" s="260"/>
      <c r="CJ10" s="268" t="s">
        <v>45</v>
      </c>
      <c r="CK10" s="260"/>
      <c r="CL10" s="260"/>
      <c r="CM10" s="268" t="s">
        <v>45</v>
      </c>
      <c r="CN10" s="260">
        <v>0</v>
      </c>
      <c r="CO10" s="268" t="s">
        <v>45</v>
      </c>
      <c r="CP10" s="265" t="s">
        <v>60</v>
      </c>
      <c r="CQ10" s="268" t="s">
        <v>1850</v>
      </c>
      <c r="CR10" s="265" t="s">
        <v>45</v>
      </c>
      <c r="CS10" s="294" t="s">
        <v>51</v>
      </c>
      <c r="CT10" s="265" t="s">
        <v>1856</v>
      </c>
    </row>
    <row r="11" spans="1:98" x14ac:dyDescent="0.3">
      <c r="A11" s="253">
        <v>8</v>
      </c>
      <c r="B11" s="254" t="s">
        <v>45</v>
      </c>
      <c r="C11" s="261" t="s">
        <v>2952</v>
      </c>
      <c r="D11" s="261" t="s">
        <v>3018</v>
      </c>
      <c r="E11" s="261" t="s">
        <v>3003</v>
      </c>
      <c r="F11" s="261" t="s">
        <v>3017</v>
      </c>
      <c r="G11" s="261" t="s">
        <v>2956</v>
      </c>
      <c r="H11" s="261" t="s">
        <v>2956</v>
      </c>
      <c r="I11" s="261" t="s">
        <v>2995</v>
      </c>
      <c r="J11" s="261" t="s">
        <v>2962</v>
      </c>
      <c r="K11" s="270" t="s">
        <v>3354</v>
      </c>
      <c r="L11" s="261" t="s">
        <v>3355</v>
      </c>
      <c r="M11" s="254" t="s">
        <v>83</v>
      </c>
      <c r="N11" s="261" t="s">
        <v>84</v>
      </c>
      <c r="O11" s="254" t="s">
        <v>45</v>
      </c>
      <c r="P11" s="266" t="str">
        <f>IF(COUNTIF($K$4:K11,K11)=1,1,"")</f>
        <v/>
      </c>
      <c r="Q11" s="266"/>
      <c r="R11" s="266">
        <v>200</v>
      </c>
      <c r="S11" s="266">
        <v>200</v>
      </c>
      <c r="T11" s="266"/>
      <c r="U11" s="254" t="s">
        <v>45</v>
      </c>
      <c r="V11" s="266"/>
      <c r="W11" s="266"/>
      <c r="X11" s="266"/>
      <c r="Y11" s="254" t="s">
        <v>45</v>
      </c>
      <c r="Z11" s="266"/>
      <c r="AA11" s="266">
        <v>0</v>
      </c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6"/>
      <c r="BD11" s="266"/>
      <c r="BE11" s="266"/>
      <c r="BF11" s="266"/>
      <c r="BG11" s="266"/>
      <c r="BH11" s="266"/>
      <c r="BI11" s="266"/>
      <c r="BJ11" s="266"/>
      <c r="BK11" s="266"/>
      <c r="BL11" s="266"/>
      <c r="BM11" s="266"/>
      <c r="BN11" s="266"/>
      <c r="BO11" s="266"/>
      <c r="BP11" s="266"/>
      <c r="BQ11" s="266"/>
      <c r="BR11" s="266"/>
      <c r="BS11" s="266"/>
      <c r="BT11" s="266"/>
      <c r="BU11" s="266"/>
      <c r="BV11" s="266"/>
      <c r="BW11" s="266"/>
      <c r="BX11" s="266"/>
      <c r="BY11" s="266"/>
      <c r="BZ11" s="266"/>
      <c r="CA11" s="266"/>
      <c r="CB11" s="266"/>
      <c r="CC11" s="266"/>
      <c r="CD11" s="266"/>
      <c r="CE11" s="266"/>
      <c r="CF11" s="266"/>
      <c r="CG11" s="266"/>
      <c r="CH11" s="271" t="s">
        <v>45</v>
      </c>
      <c r="CI11" s="266"/>
      <c r="CJ11" s="271" t="s">
        <v>45</v>
      </c>
      <c r="CK11" s="266"/>
      <c r="CL11" s="266"/>
      <c r="CM11" s="271" t="s">
        <v>45</v>
      </c>
      <c r="CN11" s="266">
        <v>0</v>
      </c>
      <c r="CO11" s="271" t="s">
        <v>45</v>
      </c>
      <c r="CP11" s="254" t="s">
        <v>60</v>
      </c>
      <c r="CQ11" s="271" t="s">
        <v>1850</v>
      </c>
      <c r="CR11" s="254" t="s">
        <v>45</v>
      </c>
      <c r="CS11" s="261" t="s">
        <v>51</v>
      </c>
      <c r="CT11" s="254" t="s">
        <v>1856</v>
      </c>
    </row>
    <row r="12" spans="1:98" x14ac:dyDescent="0.3">
      <c r="A12" s="253">
        <v>9</v>
      </c>
      <c r="B12" s="265" t="s">
        <v>45</v>
      </c>
      <c r="C12" s="294" t="s">
        <v>2952</v>
      </c>
      <c r="D12" s="294" t="s">
        <v>3018</v>
      </c>
      <c r="E12" s="294" t="s">
        <v>3003</v>
      </c>
      <c r="F12" s="294" t="s">
        <v>3017</v>
      </c>
      <c r="G12" s="294" t="s">
        <v>2956</v>
      </c>
      <c r="H12" s="294" t="s">
        <v>2956</v>
      </c>
      <c r="I12" s="294" t="s">
        <v>2994</v>
      </c>
      <c r="J12" s="294" t="s">
        <v>2962</v>
      </c>
      <c r="K12" s="263" t="s">
        <v>315</v>
      </c>
      <c r="L12" s="294" t="s">
        <v>3647</v>
      </c>
      <c r="M12" s="265" t="s">
        <v>71</v>
      </c>
      <c r="N12" s="294" t="s">
        <v>72</v>
      </c>
      <c r="O12" s="265" t="s">
        <v>45</v>
      </c>
      <c r="P12" s="260">
        <f>IF(COUNTIF($K$4:K12,K12)=1,1,"")</f>
        <v>1</v>
      </c>
      <c r="Q12" s="260"/>
      <c r="R12" s="260">
        <v>300</v>
      </c>
      <c r="S12" s="260">
        <v>300</v>
      </c>
      <c r="T12" s="260"/>
      <c r="U12" s="264">
        <v>46265</v>
      </c>
      <c r="V12" s="260">
        <v>296</v>
      </c>
      <c r="W12" s="260">
        <v>296</v>
      </c>
      <c r="X12" s="260"/>
      <c r="Y12" s="264">
        <v>46272</v>
      </c>
      <c r="Z12" s="260">
        <v>33</v>
      </c>
      <c r="AA12" s="260">
        <v>0</v>
      </c>
      <c r="AB12" s="260">
        <v>260</v>
      </c>
      <c r="AC12" s="260">
        <v>263</v>
      </c>
      <c r="AD12" s="260">
        <v>33</v>
      </c>
      <c r="AE12" s="260">
        <v>296</v>
      </c>
      <c r="AF12" s="260">
        <v>296</v>
      </c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8" t="s">
        <v>45</v>
      </c>
      <c r="CI12" s="260"/>
      <c r="CJ12" s="268" t="s">
        <v>45</v>
      </c>
      <c r="CK12" s="260">
        <v>7800</v>
      </c>
      <c r="CL12" s="260">
        <v>33000</v>
      </c>
      <c r="CM12" s="268" t="s">
        <v>645</v>
      </c>
      <c r="CN12" s="260">
        <v>26000</v>
      </c>
      <c r="CO12" s="268" t="s">
        <v>431</v>
      </c>
      <c r="CP12" s="265" t="s">
        <v>53</v>
      </c>
      <c r="CQ12" s="268" t="s">
        <v>1891</v>
      </c>
      <c r="CR12" s="264">
        <v>46268</v>
      </c>
      <c r="CS12" s="294" t="s">
        <v>51</v>
      </c>
      <c r="CT12" s="265" t="s">
        <v>1862</v>
      </c>
    </row>
    <row r="13" spans="1:98" x14ac:dyDescent="0.3">
      <c r="A13" s="253">
        <v>10</v>
      </c>
      <c r="B13" s="254" t="s">
        <v>45</v>
      </c>
      <c r="C13" s="261" t="s">
        <v>2952</v>
      </c>
      <c r="D13" s="261" t="s">
        <v>3018</v>
      </c>
      <c r="E13" s="261" t="s">
        <v>3003</v>
      </c>
      <c r="F13" s="261" t="s">
        <v>3017</v>
      </c>
      <c r="G13" s="261" t="s">
        <v>2956</v>
      </c>
      <c r="H13" s="261" t="s">
        <v>2956</v>
      </c>
      <c r="I13" s="261" t="s">
        <v>2994</v>
      </c>
      <c r="J13" s="261" t="s">
        <v>2962</v>
      </c>
      <c r="K13" s="270" t="s">
        <v>315</v>
      </c>
      <c r="L13" s="261" t="s">
        <v>3647</v>
      </c>
      <c r="M13" s="254" t="s">
        <v>66</v>
      </c>
      <c r="N13" s="261" t="s">
        <v>67</v>
      </c>
      <c r="O13" s="254" t="s">
        <v>45</v>
      </c>
      <c r="P13" s="266" t="str">
        <f>IF(COUNTIF($K$4:K13,K13)=1,1,"")</f>
        <v/>
      </c>
      <c r="Q13" s="266"/>
      <c r="R13" s="266">
        <v>200</v>
      </c>
      <c r="S13" s="266">
        <v>200</v>
      </c>
      <c r="T13" s="266"/>
      <c r="U13" s="262">
        <v>46265</v>
      </c>
      <c r="V13" s="266">
        <v>195</v>
      </c>
      <c r="W13" s="266">
        <v>195</v>
      </c>
      <c r="X13" s="266"/>
      <c r="Y13" s="262">
        <v>46269</v>
      </c>
      <c r="Z13" s="266">
        <v>78</v>
      </c>
      <c r="AA13" s="266">
        <v>0</v>
      </c>
      <c r="AB13" s="266">
        <v>104</v>
      </c>
      <c r="AC13" s="266">
        <v>117</v>
      </c>
      <c r="AD13" s="266">
        <v>56</v>
      </c>
      <c r="AE13" s="266">
        <v>173</v>
      </c>
      <c r="AF13" s="266">
        <v>195</v>
      </c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66"/>
      <c r="BL13" s="266"/>
      <c r="BM13" s="266"/>
      <c r="BN13" s="266"/>
      <c r="BO13" s="266"/>
      <c r="BP13" s="266"/>
      <c r="BQ13" s="266"/>
      <c r="BR13" s="266"/>
      <c r="BS13" s="266"/>
      <c r="BT13" s="266"/>
      <c r="BU13" s="266"/>
      <c r="BV13" s="266"/>
      <c r="BW13" s="266"/>
      <c r="BX13" s="266"/>
      <c r="BY13" s="266"/>
      <c r="BZ13" s="266"/>
      <c r="CA13" s="266"/>
      <c r="CB13" s="266"/>
      <c r="CC13" s="266"/>
      <c r="CD13" s="266"/>
      <c r="CE13" s="266"/>
      <c r="CF13" s="266">
        <v>22</v>
      </c>
      <c r="CG13" s="266">
        <v>22</v>
      </c>
      <c r="CH13" s="271" t="s">
        <v>3697</v>
      </c>
      <c r="CI13" s="266">
        <v>22</v>
      </c>
      <c r="CJ13" s="271" t="s">
        <v>3697</v>
      </c>
      <c r="CK13" s="266">
        <v>7800</v>
      </c>
      <c r="CL13" s="266">
        <v>33000</v>
      </c>
      <c r="CM13" s="271" t="s">
        <v>645</v>
      </c>
      <c r="CN13" s="266">
        <v>26000</v>
      </c>
      <c r="CO13" s="271" t="s">
        <v>431</v>
      </c>
      <c r="CP13" s="254" t="s">
        <v>53</v>
      </c>
      <c r="CQ13" s="271" t="s">
        <v>1891</v>
      </c>
      <c r="CR13" s="262">
        <v>46268</v>
      </c>
      <c r="CS13" s="261" t="s">
        <v>51</v>
      </c>
      <c r="CT13" s="254" t="s">
        <v>1862</v>
      </c>
    </row>
    <row r="14" spans="1:98" x14ac:dyDescent="0.3">
      <c r="A14" s="253">
        <v>11</v>
      </c>
      <c r="B14" s="265" t="s">
        <v>45</v>
      </c>
      <c r="C14" s="294" t="s">
        <v>2952</v>
      </c>
      <c r="D14" s="294" t="s">
        <v>3018</v>
      </c>
      <c r="E14" s="294" t="s">
        <v>3003</v>
      </c>
      <c r="F14" s="294" t="s">
        <v>3017</v>
      </c>
      <c r="G14" s="294" t="s">
        <v>2956</v>
      </c>
      <c r="H14" s="294" t="s">
        <v>2956</v>
      </c>
      <c r="I14" s="294" t="s">
        <v>2994</v>
      </c>
      <c r="J14" s="294" t="s">
        <v>2962</v>
      </c>
      <c r="K14" s="263" t="s">
        <v>315</v>
      </c>
      <c r="L14" s="294" t="s">
        <v>3647</v>
      </c>
      <c r="M14" s="265" t="s">
        <v>93</v>
      </c>
      <c r="N14" s="294" t="s">
        <v>94</v>
      </c>
      <c r="O14" s="265" t="s">
        <v>45</v>
      </c>
      <c r="P14" s="260" t="str">
        <f>IF(COUNTIF($K$4:K14,K14)=1,1,"")</f>
        <v/>
      </c>
      <c r="Q14" s="260"/>
      <c r="R14" s="260">
        <v>300</v>
      </c>
      <c r="S14" s="260">
        <v>300</v>
      </c>
      <c r="T14" s="260"/>
      <c r="U14" s="264">
        <v>46265</v>
      </c>
      <c r="V14" s="260">
        <v>294</v>
      </c>
      <c r="W14" s="260">
        <v>294</v>
      </c>
      <c r="X14" s="260"/>
      <c r="Y14" s="264">
        <v>46269</v>
      </c>
      <c r="Z14" s="260">
        <v>79</v>
      </c>
      <c r="AA14" s="260">
        <v>0</v>
      </c>
      <c r="AB14" s="260">
        <v>215</v>
      </c>
      <c r="AC14" s="260">
        <v>215</v>
      </c>
      <c r="AD14" s="260">
        <v>72</v>
      </c>
      <c r="AE14" s="260">
        <v>287</v>
      </c>
      <c r="AF14" s="260">
        <v>294</v>
      </c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260"/>
      <c r="BT14" s="260"/>
      <c r="BU14" s="260"/>
      <c r="BV14" s="260"/>
      <c r="BW14" s="260"/>
      <c r="BX14" s="260"/>
      <c r="BY14" s="260"/>
      <c r="BZ14" s="260"/>
      <c r="CA14" s="260"/>
      <c r="CB14" s="260"/>
      <c r="CC14" s="260"/>
      <c r="CD14" s="260"/>
      <c r="CE14" s="260"/>
      <c r="CF14" s="260">
        <v>7</v>
      </c>
      <c r="CG14" s="260">
        <v>7</v>
      </c>
      <c r="CH14" s="268" t="s">
        <v>3164</v>
      </c>
      <c r="CI14" s="260">
        <v>7</v>
      </c>
      <c r="CJ14" s="268" t="s">
        <v>3164</v>
      </c>
      <c r="CK14" s="260">
        <v>7800</v>
      </c>
      <c r="CL14" s="260">
        <v>33000</v>
      </c>
      <c r="CM14" s="268" t="s">
        <v>645</v>
      </c>
      <c r="CN14" s="260">
        <v>26000</v>
      </c>
      <c r="CO14" s="268" t="s">
        <v>431</v>
      </c>
      <c r="CP14" s="265" t="s">
        <v>53</v>
      </c>
      <c r="CQ14" s="268" t="s">
        <v>1891</v>
      </c>
      <c r="CR14" s="264">
        <v>46268</v>
      </c>
      <c r="CS14" s="294" t="s">
        <v>51</v>
      </c>
      <c r="CT14" s="265" t="s">
        <v>1862</v>
      </c>
    </row>
    <row r="15" spans="1:98" x14ac:dyDescent="0.3">
      <c r="A15" s="253">
        <v>12</v>
      </c>
      <c r="B15" s="254" t="s">
        <v>45</v>
      </c>
      <c r="C15" s="261" t="s">
        <v>2952</v>
      </c>
      <c r="D15" s="261" t="s">
        <v>3018</v>
      </c>
      <c r="E15" s="261" t="s">
        <v>3003</v>
      </c>
      <c r="F15" s="261" t="s">
        <v>3017</v>
      </c>
      <c r="G15" s="261" t="s">
        <v>2956</v>
      </c>
      <c r="H15" s="261" t="s">
        <v>2956</v>
      </c>
      <c r="I15" s="261" t="s">
        <v>2994</v>
      </c>
      <c r="J15" s="261" t="s">
        <v>2962</v>
      </c>
      <c r="K15" s="270" t="s">
        <v>315</v>
      </c>
      <c r="L15" s="261" t="s">
        <v>3647</v>
      </c>
      <c r="M15" s="254" t="s">
        <v>285</v>
      </c>
      <c r="N15" s="261" t="s">
        <v>286</v>
      </c>
      <c r="O15" s="254" t="s">
        <v>45</v>
      </c>
      <c r="P15" s="266" t="str">
        <f>IF(COUNTIF($K$4:K15,K15)=1,1,"")</f>
        <v/>
      </c>
      <c r="Q15" s="266"/>
      <c r="R15" s="266">
        <v>300</v>
      </c>
      <c r="S15" s="266">
        <v>300</v>
      </c>
      <c r="T15" s="266"/>
      <c r="U15" s="262">
        <v>46265</v>
      </c>
      <c r="V15" s="266">
        <v>297</v>
      </c>
      <c r="W15" s="266">
        <v>297</v>
      </c>
      <c r="X15" s="266"/>
      <c r="Y15" s="262">
        <v>46269</v>
      </c>
      <c r="Z15" s="266">
        <v>84</v>
      </c>
      <c r="AA15" s="266">
        <v>0</v>
      </c>
      <c r="AB15" s="266">
        <v>213</v>
      </c>
      <c r="AC15" s="266">
        <v>213</v>
      </c>
      <c r="AD15" s="266">
        <v>76</v>
      </c>
      <c r="AE15" s="266">
        <v>289</v>
      </c>
      <c r="AF15" s="266">
        <v>297</v>
      </c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6"/>
      <c r="BL15" s="266"/>
      <c r="BM15" s="266"/>
      <c r="BN15" s="266"/>
      <c r="BO15" s="266"/>
      <c r="BP15" s="266"/>
      <c r="BQ15" s="266"/>
      <c r="BR15" s="266"/>
      <c r="BS15" s="266"/>
      <c r="BT15" s="266"/>
      <c r="BU15" s="266"/>
      <c r="BV15" s="266"/>
      <c r="BW15" s="266"/>
      <c r="BX15" s="266"/>
      <c r="BY15" s="266"/>
      <c r="BZ15" s="266"/>
      <c r="CA15" s="266"/>
      <c r="CB15" s="266"/>
      <c r="CC15" s="266"/>
      <c r="CD15" s="266"/>
      <c r="CE15" s="266"/>
      <c r="CF15" s="266">
        <v>8</v>
      </c>
      <c r="CG15" s="266">
        <v>8</v>
      </c>
      <c r="CH15" s="271" t="s">
        <v>3261</v>
      </c>
      <c r="CI15" s="266">
        <v>8</v>
      </c>
      <c r="CJ15" s="271" t="s">
        <v>3261</v>
      </c>
      <c r="CK15" s="266">
        <v>7800</v>
      </c>
      <c r="CL15" s="266">
        <v>33000</v>
      </c>
      <c r="CM15" s="271" t="s">
        <v>645</v>
      </c>
      <c r="CN15" s="266">
        <v>26000</v>
      </c>
      <c r="CO15" s="271" t="s">
        <v>431</v>
      </c>
      <c r="CP15" s="254" t="s">
        <v>53</v>
      </c>
      <c r="CQ15" s="271" t="s">
        <v>1891</v>
      </c>
      <c r="CR15" s="262">
        <v>46268</v>
      </c>
      <c r="CS15" s="261" t="s">
        <v>51</v>
      </c>
      <c r="CT15" s="254" t="s">
        <v>1862</v>
      </c>
    </row>
    <row r="16" spans="1:98" x14ac:dyDescent="0.3">
      <c r="A16" s="253">
        <v>13</v>
      </c>
      <c r="B16" s="265" t="s">
        <v>45</v>
      </c>
      <c r="C16" s="294" t="s">
        <v>2952</v>
      </c>
      <c r="D16" s="294" t="s">
        <v>3018</v>
      </c>
      <c r="E16" s="294" t="s">
        <v>3003</v>
      </c>
      <c r="F16" s="294" t="s">
        <v>3017</v>
      </c>
      <c r="G16" s="294" t="s">
        <v>2956</v>
      </c>
      <c r="H16" s="294" t="s">
        <v>2956</v>
      </c>
      <c r="I16" s="294" t="s">
        <v>2994</v>
      </c>
      <c r="J16" s="294" t="s">
        <v>2962</v>
      </c>
      <c r="K16" s="263" t="s">
        <v>316</v>
      </c>
      <c r="L16" s="294" t="s">
        <v>3648</v>
      </c>
      <c r="M16" s="265" t="s">
        <v>89</v>
      </c>
      <c r="N16" s="294" t="s">
        <v>90</v>
      </c>
      <c r="O16" s="265" t="s">
        <v>45</v>
      </c>
      <c r="P16" s="260">
        <f>IF(COUNTIF($K$4:K16,K16)=1,1,"")</f>
        <v>1</v>
      </c>
      <c r="Q16" s="260"/>
      <c r="R16" s="260">
        <v>300</v>
      </c>
      <c r="S16" s="260">
        <v>300</v>
      </c>
      <c r="T16" s="260"/>
      <c r="U16" s="264">
        <v>46268</v>
      </c>
      <c r="V16" s="260">
        <v>299</v>
      </c>
      <c r="W16" s="260">
        <v>299</v>
      </c>
      <c r="X16" s="260"/>
      <c r="Y16" s="264">
        <v>46269</v>
      </c>
      <c r="Z16" s="260">
        <v>75</v>
      </c>
      <c r="AA16" s="260">
        <v>0</v>
      </c>
      <c r="AB16" s="260">
        <v>224</v>
      </c>
      <c r="AC16" s="260">
        <v>224</v>
      </c>
      <c r="AD16" s="260">
        <v>68</v>
      </c>
      <c r="AE16" s="260">
        <v>292</v>
      </c>
      <c r="AF16" s="260">
        <v>299</v>
      </c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260"/>
      <c r="BT16" s="260"/>
      <c r="BU16" s="260"/>
      <c r="BV16" s="260"/>
      <c r="BW16" s="260"/>
      <c r="BX16" s="260"/>
      <c r="BY16" s="260"/>
      <c r="BZ16" s="260"/>
      <c r="CA16" s="260"/>
      <c r="CB16" s="260"/>
      <c r="CC16" s="260"/>
      <c r="CD16" s="260"/>
      <c r="CE16" s="260"/>
      <c r="CF16" s="260">
        <v>7</v>
      </c>
      <c r="CG16" s="260">
        <v>7</v>
      </c>
      <c r="CH16" s="268" t="s">
        <v>3120</v>
      </c>
      <c r="CI16" s="260">
        <v>7</v>
      </c>
      <c r="CJ16" s="268" t="s">
        <v>3120</v>
      </c>
      <c r="CK16" s="260">
        <v>8000</v>
      </c>
      <c r="CL16" s="260">
        <v>33000</v>
      </c>
      <c r="CM16" s="268" t="s">
        <v>326</v>
      </c>
      <c r="CN16" s="260">
        <v>26000</v>
      </c>
      <c r="CO16" s="268" t="s">
        <v>3680</v>
      </c>
      <c r="CP16" s="265" t="s">
        <v>53</v>
      </c>
      <c r="CQ16" s="268" t="s">
        <v>1891</v>
      </c>
      <c r="CR16" s="264">
        <v>46268</v>
      </c>
      <c r="CS16" s="294" t="s">
        <v>51</v>
      </c>
      <c r="CT16" s="265" t="s">
        <v>1862</v>
      </c>
    </row>
    <row r="17" spans="1:98" x14ac:dyDescent="0.3">
      <c r="A17" s="253">
        <v>14</v>
      </c>
      <c r="B17" s="254" t="s">
        <v>45</v>
      </c>
      <c r="C17" s="261" t="s">
        <v>2952</v>
      </c>
      <c r="D17" s="261" t="s">
        <v>3018</v>
      </c>
      <c r="E17" s="261" t="s">
        <v>3003</v>
      </c>
      <c r="F17" s="261" t="s">
        <v>3017</v>
      </c>
      <c r="G17" s="261" t="s">
        <v>2956</v>
      </c>
      <c r="H17" s="261" t="s">
        <v>2956</v>
      </c>
      <c r="I17" s="261" t="s">
        <v>2994</v>
      </c>
      <c r="J17" s="261" t="s">
        <v>2962</v>
      </c>
      <c r="K17" s="270" t="s">
        <v>316</v>
      </c>
      <c r="L17" s="261" t="s">
        <v>3648</v>
      </c>
      <c r="M17" s="254" t="s">
        <v>63</v>
      </c>
      <c r="N17" s="261" t="s">
        <v>64</v>
      </c>
      <c r="O17" s="254" t="s">
        <v>45</v>
      </c>
      <c r="P17" s="266" t="str">
        <f>IF(COUNTIF($K$4:K17,K17)=1,1,"")</f>
        <v/>
      </c>
      <c r="Q17" s="266"/>
      <c r="R17" s="266">
        <v>300</v>
      </c>
      <c r="S17" s="266">
        <v>300</v>
      </c>
      <c r="T17" s="266"/>
      <c r="U17" s="262">
        <v>46268</v>
      </c>
      <c r="V17" s="266">
        <v>299</v>
      </c>
      <c r="W17" s="266">
        <v>299</v>
      </c>
      <c r="X17" s="266"/>
      <c r="Y17" s="262">
        <v>46269</v>
      </c>
      <c r="Z17" s="266">
        <v>73</v>
      </c>
      <c r="AA17" s="266">
        <v>0</v>
      </c>
      <c r="AB17" s="266">
        <v>224</v>
      </c>
      <c r="AC17" s="266">
        <v>226</v>
      </c>
      <c r="AD17" s="266">
        <v>65</v>
      </c>
      <c r="AE17" s="266">
        <v>291</v>
      </c>
      <c r="AF17" s="266">
        <v>299</v>
      </c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  <c r="BL17" s="266"/>
      <c r="BM17" s="266"/>
      <c r="BN17" s="266"/>
      <c r="BO17" s="266"/>
      <c r="BP17" s="266"/>
      <c r="BQ17" s="266"/>
      <c r="BR17" s="266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/>
      <c r="CF17" s="266">
        <v>8</v>
      </c>
      <c r="CG17" s="266">
        <v>8</v>
      </c>
      <c r="CH17" s="271" t="s">
        <v>3261</v>
      </c>
      <c r="CI17" s="266">
        <v>8</v>
      </c>
      <c r="CJ17" s="271" t="s">
        <v>3261</v>
      </c>
      <c r="CK17" s="266">
        <v>8000</v>
      </c>
      <c r="CL17" s="266">
        <v>33000</v>
      </c>
      <c r="CM17" s="271" t="s">
        <v>326</v>
      </c>
      <c r="CN17" s="266">
        <v>26000</v>
      </c>
      <c r="CO17" s="271" t="s">
        <v>3680</v>
      </c>
      <c r="CP17" s="254" t="s">
        <v>53</v>
      </c>
      <c r="CQ17" s="271" t="s">
        <v>1891</v>
      </c>
      <c r="CR17" s="262">
        <v>46268</v>
      </c>
      <c r="CS17" s="261" t="s">
        <v>51</v>
      </c>
      <c r="CT17" s="254" t="s">
        <v>1862</v>
      </c>
    </row>
    <row r="18" spans="1:98" x14ac:dyDescent="0.3">
      <c r="A18" s="253">
        <v>15</v>
      </c>
      <c r="B18" s="265" t="s">
        <v>45</v>
      </c>
      <c r="C18" s="294" t="s">
        <v>2952</v>
      </c>
      <c r="D18" s="294" t="s">
        <v>3018</v>
      </c>
      <c r="E18" s="294" t="s">
        <v>3003</v>
      </c>
      <c r="F18" s="294" t="s">
        <v>3017</v>
      </c>
      <c r="G18" s="294" t="s">
        <v>2956</v>
      </c>
      <c r="H18" s="294" t="s">
        <v>2956</v>
      </c>
      <c r="I18" s="294" t="s">
        <v>2994</v>
      </c>
      <c r="J18" s="294" t="s">
        <v>2962</v>
      </c>
      <c r="K18" s="263" t="s">
        <v>316</v>
      </c>
      <c r="L18" s="294" t="s">
        <v>3648</v>
      </c>
      <c r="M18" s="265" t="s">
        <v>68</v>
      </c>
      <c r="N18" s="294" t="s">
        <v>69</v>
      </c>
      <c r="O18" s="265" t="s">
        <v>45</v>
      </c>
      <c r="P18" s="260" t="str">
        <f>IF(COUNTIF($K$4:K18,K18)=1,1,"")</f>
        <v/>
      </c>
      <c r="Q18" s="260"/>
      <c r="R18" s="260">
        <v>200</v>
      </c>
      <c r="S18" s="260">
        <v>200</v>
      </c>
      <c r="T18" s="260"/>
      <c r="U18" s="264">
        <v>46268</v>
      </c>
      <c r="V18" s="260">
        <v>198</v>
      </c>
      <c r="W18" s="260">
        <v>198</v>
      </c>
      <c r="X18" s="260"/>
      <c r="Y18" s="264">
        <v>46269</v>
      </c>
      <c r="Z18" s="260">
        <v>71</v>
      </c>
      <c r="AA18" s="260">
        <v>0</v>
      </c>
      <c r="AB18" s="260">
        <v>127</v>
      </c>
      <c r="AC18" s="260">
        <v>127</v>
      </c>
      <c r="AD18" s="260">
        <v>70</v>
      </c>
      <c r="AE18" s="260">
        <v>197</v>
      </c>
      <c r="AF18" s="260">
        <v>198</v>
      </c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>
        <v>1</v>
      </c>
      <c r="CG18" s="260">
        <v>1</v>
      </c>
      <c r="CH18" s="268" t="s">
        <v>3086</v>
      </c>
      <c r="CI18" s="260">
        <v>1</v>
      </c>
      <c r="CJ18" s="268" t="s">
        <v>3086</v>
      </c>
      <c r="CK18" s="260">
        <v>8000</v>
      </c>
      <c r="CL18" s="260">
        <v>33000</v>
      </c>
      <c r="CM18" s="268" t="s">
        <v>326</v>
      </c>
      <c r="CN18" s="260">
        <v>26000</v>
      </c>
      <c r="CO18" s="268" t="s">
        <v>3680</v>
      </c>
      <c r="CP18" s="265" t="s">
        <v>53</v>
      </c>
      <c r="CQ18" s="268" t="s">
        <v>1891</v>
      </c>
      <c r="CR18" s="264">
        <v>46268</v>
      </c>
      <c r="CS18" s="294" t="s">
        <v>51</v>
      </c>
      <c r="CT18" s="265" t="s">
        <v>1862</v>
      </c>
    </row>
    <row r="19" spans="1:98" x14ac:dyDescent="0.3">
      <c r="A19" s="253">
        <v>16</v>
      </c>
      <c r="B19" s="254" t="s">
        <v>45</v>
      </c>
      <c r="C19" s="261" t="s">
        <v>2952</v>
      </c>
      <c r="D19" s="261" t="s">
        <v>3018</v>
      </c>
      <c r="E19" s="261" t="s">
        <v>3003</v>
      </c>
      <c r="F19" s="261" t="s">
        <v>3017</v>
      </c>
      <c r="G19" s="261" t="s">
        <v>2956</v>
      </c>
      <c r="H19" s="261" t="s">
        <v>2956</v>
      </c>
      <c r="I19" s="261" t="s">
        <v>2994</v>
      </c>
      <c r="J19" s="261" t="s">
        <v>2962</v>
      </c>
      <c r="K19" s="270" t="s">
        <v>316</v>
      </c>
      <c r="L19" s="261" t="s">
        <v>3648</v>
      </c>
      <c r="M19" s="254" t="s">
        <v>317</v>
      </c>
      <c r="N19" s="261" t="s">
        <v>318</v>
      </c>
      <c r="O19" s="254" t="s">
        <v>45</v>
      </c>
      <c r="P19" s="266" t="str">
        <f>IF(COUNTIF($K$4:K19,K19)=1,1,"")</f>
        <v/>
      </c>
      <c r="Q19" s="266"/>
      <c r="R19" s="266">
        <v>200</v>
      </c>
      <c r="S19" s="266">
        <v>200</v>
      </c>
      <c r="T19" s="266"/>
      <c r="U19" s="262">
        <v>46268</v>
      </c>
      <c r="V19" s="266">
        <v>196</v>
      </c>
      <c r="W19" s="266">
        <v>196</v>
      </c>
      <c r="X19" s="266"/>
      <c r="Y19" s="262">
        <v>46269</v>
      </c>
      <c r="Z19" s="266">
        <v>71</v>
      </c>
      <c r="AA19" s="266">
        <v>0</v>
      </c>
      <c r="AB19" s="266">
        <v>123</v>
      </c>
      <c r="AC19" s="266">
        <v>125</v>
      </c>
      <c r="AD19" s="266">
        <v>68</v>
      </c>
      <c r="AE19" s="266">
        <v>193</v>
      </c>
      <c r="AF19" s="266">
        <v>196</v>
      </c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/>
      <c r="CF19" s="266">
        <v>3</v>
      </c>
      <c r="CG19" s="266">
        <v>3</v>
      </c>
      <c r="CH19" s="271" t="s">
        <v>3118</v>
      </c>
      <c r="CI19" s="266">
        <v>3</v>
      </c>
      <c r="CJ19" s="271" t="s">
        <v>3118</v>
      </c>
      <c r="CK19" s="266">
        <v>8000</v>
      </c>
      <c r="CL19" s="266">
        <v>33000</v>
      </c>
      <c r="CM19" s="271" t="s">
        <v>326</v>
      </c>
      <c r="CN19" s="266">
        <v>26000</v>
      </c>
      <c r="CO19" s="271" t="s">
        <v>3680</v>
      </c>
      <c r="CP19" s="254" t="s">
        <v>53</v>
      </c>
      <c r="CQ19" s="271" t="s">
        <v>1891</v>
      </c>
      <c r="CR19" s="262">
        <v>46268</v>
      </c>
      <c r="CS19" s="261" t="s">
        <v>51</v>
      </c>
      <c r="CT19" s="254" t="s">
        <v>1862</v>
      </c>
    </row>
    <row r="20" spans="1:98" x14ac:dyDescent="0.3">
      <c r="A20" s="253">
        <v>17</v>
      </c>
      <c r="B20" s="265" t="s">
        <v>45</v>
      </c>
      <c r="C20" s="294" t="s">
        <v>2952</v>
      </c>
      <c r="D20" s="294" t="s">
        <v>3018</v>
      </c>
      <c r="E20" s="294" t="s">
        <v>3003</v>
      </c>
      <c r="F20" s="294" t="s">
        <v>3017</v>
      </c>
      <c r="G20" s="294" t="s">
        <v>2985</v>
      </c>
      <c r="H20" s="294" t="s">
        <v>2986</v>
      </c>
      <c r="I20" s="294" t="s">
        <v>2989</v>
      </c>
      <c r="J20" s="294" t="s">
        <v>2962</v>
      </c>
      <c r="K20" s="263" t="s">
        <v>313</v>
      </c>
      <c r="L20" s="294" t="s">
        <v>3645</v>
      </c>
      <c r="M20" s="265" t="s">
        <v>71</v>
      </c>
      <c r="N20" s="294" t="s">
        <v>72</v>
      </c>
      <c r="O20" s="265" t="s">
        <v>45</v>
      </c>
      <c r="P20" s="260">
        <f>IF(COUNTIF($K$4:K20,K20)=1,1,"")</f>
        <v>1</v>
      </c>
      <c r="Q20" s="260"/>
      <c r="R20" s="260">
        <v>500</v>
      </c>
      <c r="S20" s="260">
        <v>500</v>
      </c>
      <c r="T20" s="260"/>
      <c r="U20" s="264">
        <v>46269</v>
      </c>
      <c r="V20" s="260">
        <v>485</v>
      </c>
      <c r="W20" s="260">
        <v>485</v>
      </c>
      <c r="X20" s="260"/>
      <c r="Y20" s="264">
        <v>46275</v>
      </c>
      <c r="Z20" s="260">
        <v>88</v>
      </c>
      <c r="AA20" s="260">
        <v>0</v>
      </c>
      <c r="AB20" s="260">
        <v>397</v>
      </c>
      <c r="AC20" s="260">
        <v>397</v>
      </c>
      <c r="AD20" s="260">
        <v>88</v>
      </c>
      <c r="AE20" s="260">
        <v>485</v>
      </c>
      <c r="AF20" s="260">
        <v>485</v>
      </c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60"/>
      <c r="CA20" s="260"/>
      <c r="CB20" s="260"/>
      <c r="CC20" s="260"/>
      <c r="CD20" s="260"/>
      <c r="CE20" s="260"/>
      <c r="CF20" s="260"/>
      <c r="CG20" s="260"/>
      <c r="CH20" s="268" t="s">
        <v>45</v>
      </c>
      <c r="CI20" s="260"/>
      <c r="CJ20" s="268" t="s">
        <v>45</v>
      </c>
      <c r="CK20" s="260">
        <v>21500</v>
      </c>
      <c r="CL20" s="260">
        <v>79000</v>
      </c>
      <c r="CM20" s="268" t="s">
        <v>386</v>
      </c>
      <c r="CN20" s="260">
        <v>79000</v>
      </c>
      <c r="CO20" s="268" t="s">
        <v>386</v>
      </c>
      <c r="CP20" s="265" t="s">
        <v>60</v>
      </c>
      <c r="CQ20" s="268" t="s">
        <v>1850</v>
      </c>
      <c r="CR20" s="264">
        <v>46205</v>
      </c>
      <c r="CS20" s="294" t="s">
        <v>74</v>
      </c>
      <c r="CT20" s="265" t="s">
        <v>1856</v>
      </c>
    </row>
    <row r="21" spans="1:98" x14ac:dyDescent="0.3">
      <c r="A21" s="253">
        <v>18</v>
      </c>
      <c r="B21" s="254" t="s">
        <v>45</v>
      </c>
      <c r="C21" s="261" t="s">
        <v>2952</v>
      </c>
      <c r="D21" s="261" t="s">
        <v>3018</v>
      </c>
      <c r="E21" s="261" t="s">
        <v>3003</v>
      </c>
      <c r="F21" s="261" t="s">
        <v>3017</v>
      </c>
      <c r="G21" s="261" t="s">
        <v>2985</v>
      </c>
      <c r="H21" s="261" t="s">
        <v>2986</v>
      </c>
      <c r="I21" s="261" t="s">
        <v>2989</v>
      </c>
      <c r="J21" s="261" t="s">
        <v>2962</v>
      </c>
      <c r="K21" s="270" t="s">
        <v>313</v>
      </c>
      <c r="L21" s="261" t="s">
        <v>3645</v>
      </c>
      <c r="M21" s="254" t="s">
        <v>66</v>
      </c>
      <c r="N21" s="261" t="s">
        <v>67</v>
      </c>
      <c r="O21" s="254" t="s">
        <v>45</v>
      </c>
      <c r="P21" s="266" t="str">
        <f>IF(COUNTIF($K$4:K21,K21)=1,1,"")</f>
        <v/>
      </c>
      <c r="Q21" s="266"/>
      <c r="R21" s="266">
        <v>500</v>
      </c>
      <c r="S21" s="266">
        <v>500</v>
      </c>
      <c r="T21" s="266"/>
      <c r="U21" s="262">
        <v>46269</v>
      </c>
      <c r="V21" s="266">
        <v>489</v>
      </c>
      <c r="W21" s="266">
        <v>489</v>
      </c>
      <c r="X21" s="266"/>
      <c r="Y21" s="262">
        <v>46275</v>
      </c>
      <c r="Z21" s="266">
        <v>56</v>
      </c>
      <c r="AA21" s="266">
        <v>0</v>
      </c>
      <c r="AB21" s="266">
        <v>433</v>
      </c>
      <c r="AC21" s="266">
        <v>433</v>
      </c>
      <c r="AD21" s="266">
        <v>56</v>
      </c>
      <c r="AE21" s="266">
        <v>489</v>
      </c>
      <c r="AF21" s="266">
        <v>489</v>
      </c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6"/>
      <c r="BE21" s="266"/>
      <c r="BF21" s="266"/>
      <c r="BG21" s="266"/>
      <c r="BH21" s="266"/>
      <c r="BI21" s="266"/>
      <c r="BJ21" s="266"/>
      <c r="BK21" s="266"/>
      <c r="BL21" s="266"/>
      <c r="BM21" s="266"/>
      <c r="BN21" s="266"/>
      <c r="BO21" s="266"/>
      <c r="BP21" s="266"/>
      <c r="BQ21" s="266"/>
      <c r="BR21" s="266"/>
      <c r="BS21" s="266"/>
      <c r="BT21" s="266"/>
      <c r="BU21" s="266"/>
      <c r="BV21" s="266"/>
      <c r="BW21" s="266"/>
      <c r="BX21" s="266"/>
      <c r="BY21" s="266"/>
      <c r="BZ21" s="266"/>
      <c r="CA21" s="266"/>
      <c r="CB21" s="266"/>
      <c r="CC21" s="266"/>
      <c r="CD21" s="266"/>
      <c r="CE21" s="266"/>
      <c r="CF21" s="266"/>
      <c r="CG21" s="266"/>
      <c r="CH21" s="271" t="s">
        <v>45</v>
      </c>
      <c r="CI21" s="266"/>
      <c r="CJ21" s="271" t="s">
        <v>45</v>
      </c>
      <c r="CK21" s="266">
        <v>21500</v>
      </c>
      <c r="CL21" s="266">
        <v>79000</v>
      </c>
      <c r="CM21" s="271" t="s">
        <v>386</v>
      </c>
      <c r="CN21" s="266">
        <v>79000</v>
      </c>
      <c r="CO21" s="271" t="s">
        <v>386</v>
      </c>
      <c r="CP21" s="254" t="s">
        <v>60</v>
      </c>
      <c r="CQ21" s="271" t="s">
        <v>1850</v>
      </c>
      <c r="CR21" s="262">
        <v>46205</v>
      </c>
      <c r="CS21" s="261" t="s">
        <v>74</v>
      </c>
      <c r="CT21" s="254" t="s">
        <v>1856</v>
      </c>
    </row>
    <row r="22" spans="1:98" x14ac:dyDescent="0.3">
      <c r="A22" s="253">
        <v>19</v>
      </c>
      <c r="B22" s="265" t="s">
        <v>45</v>
      </c>
      <c r="C22" s="294" t="s">
        <v>2952</v>
      </c>
      <c r="D22" s="294" t="s">
        <v>3018</v>
      </c>
      <c r="E22" s="294" t="s">
        <v>3003</v>
      </c>
      <c r="F22" s="294" t="s">
        <v>3017</v>
      </c>
      <c r="G22" s="294" t="s">
        <v>2985</v>
      </c>
      <c r="H22" s="294" t="s">
        <v>2986</v>
      </c>
      <c r="I22" s="294" t="s">
        <v>2989</v>
      </c>
      <c r="J22" s="294" t="s">
        <v>2962</v>
      </c>
      <c r="K22" s="263" t="s">
        <v>314</v>
      </c>
      <c r="L22" s="294" t="s">
        <v>3646</v>
      </c>
      <c r="M22" s="265" t="s">
        <v>71</v>
      </c>
      <c r="N22" s="294" t="s">
        <v>72</v>
      </c>
      <c r="O22" s="265" t="s">
        <v>45</v>
      </c>
      <c r="P22" s="260">
        <f>IF(COUNTIF($K$4:K22,K22)=1,1,"")</f>
        <v>1</v>
      </c>
      <c r="Q22" s="260"/>
      <c r="R22" s="260">
        <v>500</v>
      </c>
      <c r="S22" s="260">
        <v>500</v>
      </c>
      <c r="T22" s="260"/>
      <c r="U22" s="265" t="s">
        <v>45</v>
      </c>
      <c r="V22" s="260"/>
      <c r="W22" s="260"/>
      <c r="X22" s="260"/>
      <c r="Y22" s="265" t="s">
        <v>45</v>
      </c>
      <c r="Z22" s="260"/>
      <c r="AA22" s="260">
        <v>0</v>
      </c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  <c r="CB22" s="260"/>
      <c r="CC22" s="260"/>
      <c r="CD22" s="260"/>
      <c r="CE22" s="260"/>
      <c r="CF22" s="260"/>
      <c r="CG22" s="260"/>
      <c r="CH22" s="268" t="s">
        <v>45</v>
      </c>
      <c r="CI22" s="260"/>
      <c r="CJ22" s="268" t="s">
        <v>45</v>
      </c>
      <c r="CK22" s="260">
        <v>21400</v>
      </c>
      <c r="CL22" s="260">
        <v>79000</v>
      </c>
      <c r="CM22" s="268" t="s">
        <v>211</v>
      </c>
      <c r="CN22" s="260">
        <v>79000</v>
      </c>
      <c r="CO22" s="268" t="s">
        <v>211</v>
      </c>
      <c r="CP22" s="265" t="s">
        <v>60</v>
      </c>
      <c r="CQ22" s="268" t="s">
        <v>1850</v>
      </c>
      <c r="CR22" s="264">
        <v>46205</v>
      </c>
      <c r="CS22" s="294" t="s">
        <v>51</v>
      </c>
      <c r="CT22" s="265" t="s">
        <v>1862</v>
      </c>
    </row>
    <row r="23" spans="1:98" x14ac:dyDescent="0.3">
      <c r="A23" s="253">
        <v>20</v>
      </c>
      <c r="B23" s="254" t="s">
        <v>45</v>
      </c>
      <c r="C23" s="261" t="s">
        <v>2952</v>
      </c>
      <c r="D23" s="261" t="s">
        <v>3018</v>
      </c>
      <c r="E23" s="261" t="s">
        <v>3003</v>
      </c>
      <c r="F23" s="261" t="s">
        <v>3017</v>
      </c>
      <c r="G23" s="261" t="s">
        <v>2985</v>
      </c>
      <c r="H23" s="261" t="s">
        <v>2986</v>
      </c>
      <c r="I23" s="261" t="s">
        <v>2989</v>
      </c>
      <c r="J23" s="261" t="s">
        <v>2962</v>
      </c>
      <c r="K23" s="270" t="s">
        <v>314</v>
      </c>
      <c r="L23" s="261" t="s">
        <v>3646</v>
      </c>
      <c r="M23" s="254" t="s">
        <v>66</v>
      </c>
      <c r="N23" s="261" t="s">
        <v>67</v>
      </c>
      <c r="O23" s="254" t="s">
        <v>45</v>
      </c>
      <c r="P23" s="266" t="str">
        <f>IF(COUNTIF($K$4:K23,K23)=1,1,"")</f>
        <v/>
      </c>
      <c r="Q23" s="266"/>
      <c r="R23" s="266">
        <v>400</v>
      </c>
      <c r="S23" s="266">
        <v>400</v>
      </c>
      <c r="T23" s="266"/>
      <c r="U23" s="254" t="s">
        <v>45</v>
      </c>
      <c r="V23" s="266"/>
      <c r="W23" s="266"/>
      <c r="X23" s="266"/>
      <c r="Y23" s="254" t="s">
        <v>45</v>
      </c>
      <c r="Z23" s="266"/>
      <c r="AA23" s="266">
        <v>0</v>
      </c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6"/>
      <c r="BK23" s="266"/>
      <c r="BL23" s="266"/>
      <c r="BM23" s="266"/>
      <c r="BN23" s="266"/>
      <c r="BO23" s="266"/>
      <c r="BP23" s="266"/>
      <c r="BQ23" s="266"/>
      <c r="BR23" s="266"/>
      <c r="BS23" s="266"/>
      <c r="BT23" s="266"/>
      <c r="BU23" s="266"/>
      <c r="BV23" s="266"/>
      <c r="BW23" s="266"/>
      <c r="BX23" s="266"/>
      <c r="BY23" s="266"/>
      <c r="BZ23" s="266"/>
      <c r="CA23" s="266"/>
      <c r="CB23" s="266"/>
      <c r="CC23" s="266"/>
      <c r="CD23" s="266"/>
      <c r="CE23" s="266"/>
      <c r="CF23" s="266"/>
      <c r="CG23" s="266"/>
      <c r="CH23" s="271" t="s">
        <v>45</v>
      </c>
      <c r="CI23" s="266"/>
      <c r="CJ23" s="271" t="s">
        <v>45</v>
      </c>
      <c r="CK23" s="266">
        <v>21400</v>
      </c>
      <c r="CL23" s="266">
        <v>79000</v>
      </c>
      <c r="CM23" s="271" t="s">
        <v>211</v>
      </c>
      <c r="CN23" s="266">
        <v>79000</v>
      </c>
      <c r="CO23" s="271" t="s">
        <v>211</v>
      </c>
      <c r="CP23" s="254" t="s">
        <v>60</v>
      </c>
      <c r="CQ23" s="271" t="s">
        <v>1850</v>
      </c>
      <c r="CR23" s="262">
        <v>46205</v>
      </c>
      <c r="CS23" s="261" t="s">
        <v>51</v>
      </c>
      <c r="CT23" s="254" t="s">
        <v>1862</v>
      </c>
    </row>
    <row r="24" spans="1:98" x14ac:dyDescent="0.3">
      <c r="A24" s="253">
        <v>21</v>
      </c>
      <c r="B24" s="265" t="s">
        <v>45</v>
      </c>
      <c r="C24" s="294" t="s">
        <v>2952</v>
      </c>
      <c r="D24" s="294" t="s">
        <v>3018</v>
      </c>
      <c r="E24" s="294" t="s">
        <v>3003</v>
      </c>
      <c r="F24" s="294" t="s">
        <v>3017</v>
      </c>
      <c r="G24" s="294" t="s">
        <v>2955</v>
      </c>
      <c r="H24" s="294" t="s">
        <v>2966</v>
      </c>
      <c r="I24" s="294" t="s">
        <v>2967</v>
      </c>
      <c r="J24" s="294" t="s">
        <v>2962</v>
      </c>
      <c r="K24" s="263" t="s">
        <v>281</v>
      </c>
      <c r="L24" s="294" t="s">
        <v>282</v>
      </c>
      <c r="M24" s="265" t="s">
        <v>283</v>
      </c>
      <c r="N24" s="294" t="s">
        <v>284</v>
      </c>
      <c r="O24" s="265" t="s">
        <v>45</v>
      </c>
      <c r="P24" s="260">
        <f>IF(COUNTIF($K$4:K24,K24)=1,1,"")</f>
        <v>1</v>
      </c>
      <c r="Q24" s="260"/>
      <c r="R24" s="260">
        <v>500</v>
      </c>
      <c r="S24" s="260">
        <v>500</v>
      </c>
      <c r="T24" s="260"/>
      <c r="U24" s="265" t="s">
        <v>45</v>
      </c>
      <c r="V24" s="260"/>
      <c r="W24" s="260"/>
      <c r="X24" s="260"/>
      <c r="Y24" s="265" t="s">
        <v>45</v>
      </c>
      <c r="Z24" s="260"/>
      <c r="AA24" s="260">
        <v>0</v>
      </c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  <c r="CB24" s="260"/>
      <c r="CC24" s="260"/>
      <c r="CD24" s="260"/>
      <c r="CE24" s="260"/>
      <c r="CF24" s="260"/>
      <c r="CG24" s="260"/>
      <c r="CH24" s="268" t="s">
        <v>45</v>
      </c>
      <c r="CI24" s="260"/>
      <c r="CJ24" s="268" t="s">
        <v>45</v>
      </c>
      <c r="CK24" s="260">
        <v>20300</v>
      </c>
      <c r="CL24" s="260">
        <v>76000</v>
      </c>
      <c r="CM24" s="268" t="s">
        <v>208</v>
      </c>
      <c r="CN24" s="260">
        <v>76000</v>
      </c>
      <c r="CO24" s="268" t="s">
        <v>208</v>
      </c>
      <c r="CP24" s="265" t="s">
        <v>60</v>
      </c>
      <c r="CQ24" s="268" t="s">
        <v>1850</v>
      </c>
      <c r="CR24" s="264">
        <v>46210</v>
      </c>
      <c r="CS24" s="294" t="s">
        <v>51</v>
      </c>
      <c r="CT24" s="265" t="s">
        <v>1863</v>
      </c>
    </row>
    <row r="25" spans="1:98" x14ac:dyDescent="0.3">
      <c r="A25" s="253">
        <v>22</v>
      </c>
      <c r="B25" s="254" t="s">
        <v>45</v>
      </c>
      <c r="C25" s="261" t="s">
        <v>2952</v>
      </c>
      <c r="D25" s="261" t="s">
        <v>3018</v>
      </c>
      <c r="E25" s="261" t="s">
        <v>3003</v>
      </c>
      <c r="F25" s="261" t="s">
        <v>3017</v>
      </c>
      <c r="G25" s="261" t="s">
        <v>2955</v>
      </c>
      <c r="H25" s="261" t="s">
        <v>2966</v>
      </c>
      <c r="I25" s="261" t="s">
        <v>2967</v>
      </c>
      <c r="J25" s="261" t="s">
        <v>2962</v>
      </c>
      <c r="K25" s="270" t="s">
        <v>281</v>
      </c>
      <c r="L25" s="261" t="s">
        <v>282</v>
      </c>
      <c r="M25" s="254" t="s">
        <v>285</v>
      </c>
      <c r="N25" s="261" t="s">
        <v>286</v>
      </c>
      <c r="O25" s="254" t="s">
        <v>45</v>
      </c>
      <c r="P25" s="266" t="str">
        <f>IF(COUNTIF($K$4:K25,K25)=1,1,"")</f>
        <v/>
      </c>
      <c r="Q25" s="266"/>
      <c r="R25" s="266">
        <v>500</v>
      </c>
      <c r="S25" s="266">
        <v>500</v>
      </c>
      <c r="T25" s="266"/>
      <c r="U25" s="254" t="s">
        <v>45</v>
      </c>
      <c r="V25" s="266"/>
      <c r="W25" s="266"/>
      <c r="X25" s="266"/>
      <c r="Y25" s="254" t="s">
        <v>45</v>
      </c>
      <c r="Z25" s="266"/>
      <c r="AA25" s="266">
        <v>0</v>
      </c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  <c r="BD25" s="266"/>
      <c r="BE25" s="266"/>
      <c r="BF25" s="266"/>
      <c r="BG25" s="266"/>
      <c r="BH25" s="266"/>
      <c r="BI25" s="266"/>
      <c r="BJ25" s="266"/>
      <c r="BK25" s="266"/>
      <c r="BL25" s="266"/>
      <c r="BM25" s="266"/>
      <c r="BN25" s="266"/>
      <c r="BO25" s="266"/>
      <c r="BP25" s="266"/>
      <c r="BQ25" s="266"/>
      <c r="BR25" s="266"/>
      <c r="BS25" s="266"/>
      <c r="BT25" s="266"/>
      <c r="BU25" s="266"/>
      <c r="BV25" s="266"/>
      <c r="BW25" s="266"/>
      <c r="BX25" s="266"/>
      <c r="BY25" s="266"/>
      <c r="BZ25" s="266"/>
      <c r="CA25" s="266"/>
      <c r="CB25" s="266"/>
      <c r="CC25" s="266"/>
      <c r="CD25" s="266"/>
      <c r="CE25" s="266"/>
      <c r="CF25" s="266"/>
      <c r="CG25" s="266"/>
      <c r="CH25" s="271" t="s">
        <v>45</v>
      </c>
      <c r="CI25" s="266"/>
      <c r="CJ25" s="271" t="s">
        <v>45</v>
      </c>
      <c r="CK25" s="266">
        <v>20300</v>
      </c>
      <c r="CL25" s="266">
        <v>76000</v>
      </c>
      <c r="CM25" s="271" t="s">
        <v>208</v>
      </c>
      <c r="CN25" s="266">
        <v>76000</v>
      </c>
      <c r="CO25" s="271" t="s">
        <v>208</v>
      </c>
      <c r="CP25" s="254" t="s">
        <v>60</v>
      </c>
      <c r="CQ25" s="271" t="s">
        <v>1850</v>
      </c>
      <c r="CR25" s="262">
        <v>46210</v>
      </c>
      <c r="CS25" s="261" t="s">
        <v>51</v>
      </c>
      <c r="CT25" s="254" t="s">
        <v>1863</v>
      </c>
    </row>
    <row r="26" spans="1:98" x14ac:dyDescent="0.3">
      <c r="A26" s="253">
        <v>23</v>
      </c>
      <c r="B26" s="265" t="s">
        <v>45</v>
      </c>
      <c r="C26" s="294" t="s">
        <v>2952</v>
      </c>
      <c r="D26" s="294" t="s">
        <v>3018</v>
      </c>
      <c r="E26" s="294" t="s">
        <v>3003</v>
      </c>
      <c r="F26" s="294" t="s">
        <v>3017</v>
      </c>
      <c r="G26" s="294" t="s">
        <v>2955</v>
      </c>
      <c r="H26" s="294" t="s">
        <v>2966</v>
      </c>
      <c r="I26" s="294" t="s">
        <v>2967</v>
      </c>
      <c r="J26" s="294" t="s">
        <v>2962</v>
      </c>
      <c r="K26" s="263" t="s">
        <v>287</v>
      </c>
      <c r="L26" s="294" t="s">
        <v>3631</v>
      </c>
      <c r="M26" s="265" t="s">
        <v>66</v>
      </c>
      <c r="N26" s="294" t="s">
        <v>67</v>
      </c>
      <c r="O26" s="265" t="s">
        <v>45</v>
      </c>
      <c r="P26" s="260">
        <f>IF(COUNTIF($K$4:K26,K26)=1,1,"")</f>
        <v>1</v>
      </c>
      <c r="Q26" s="260"/>
      <c r="R26" s="260">
        <v>400</v>
      </c>
      <c r="S26" s="260">
        <v>400</v>
      </c>
      <c r="T26" s="260"/>
      <c r="U26" s="265" t="s">
        <v>45</v>
      </c>
      <c r="V26" s="260"/>
      <c r="W26" s="260"/>
      <c r="X26" s="260"/>
      <c r="Y26" s="265" t="s">
        <v>45</v>
      </c>
      <c r="Z26" s="260"/>
      <c r="AA26" s="260">
        <v>0</v>
      </c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  <c r="BP26" s="260"/>
      <c r="BQ26" s="260"/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  <c r="CB26" s="260"/>
      <c r="CC26" s="260"/>
      <c r="CD26" s="260"/>
      <c r="CE26" s="260"/>
      <c r="CF26" s="260"/>
      <c r="CG26" s="260"/>
      <c r="CH26" s="268" t="s">
        <v>45</v>
      </c>
      <c r="CI26" s="260"/>
      <c r="CJ26" s="268" t="s">
        <v>45</v>
      </c>
      <c r="CK26" s="260">
        <v>22700</v>
      </c>
      <c r="CL26" s="260">
        <v>79000</v>
      </c>
      <c r="CM26" s="268" t="s">
        <v>1613</v>
      </c>
      <c r="CN26" s="260">
        <v>79000</v>
      </c>
      <c r="CO26" s="268" t="s">
        <v>1613</v>
      </c>
      <c r="CP26" s="265" t="s">
        <v>60</v>
      </c>
      <c r="CQ26" s="268" t="s">
        <v>1850</v>
      </c>
      <c r="CR26" s="264">
        <v>46206</v>
      </c>
      <c r="CS26" s="294" t="s">
        <v>51</v>
      </c>
      <c r="CT26" s="265" t="s">
        <v>1863</v>
      </c>
    </row>
    <row r="27" spans="1:98" x14ac:dyDescent="0.3">
      <c r="A27" s="253">
        <v>24</v>
      </c>
      <c r="B27" s="254" t="s">
        <v>45</v>
      </c>
      <c r="C27" s="261" t="s">
        <v>2952</v>
      </c>
      <c r="D27" s="261" t="s">
        <v>3018</v>
      </c>
      <c r="E27" s="261" t="s">
        <v>3003</v>
      </c>
      <c r="F27" s="261" t="s">
        <v>3017</v>
      </c>
      <c r="G27" s="261" t="s">
        <v>2955</v>
      </c>
      <c r="H27" s="261" t="s">
        <v>2966</v>
      </c>
      <c r="I27" s="261" t="s">
        <v>2967</v>
      </c>
      <c r="J27" s="261" t="s">
        <v>2962</v>
      </c>
      <c r="K27" s="270" t="s">
        <v>287</v>
      </c>
      <c r="L27" s="261" t="s">
        <v>3631</v>
      </c>
      <c r="M27" s="254" t="s">
        <v>63</v>
      </c>
      <c r="N27" s="261" t="s">
        <v>64</v>
      </c>
      <c r="O27" s="254" t="s">
        <v>45</v>
      </c>
      <c r="P27" s="266" t="str">
        <f>IF(COUNTIF($K$4:K27,K27)=1,1,"")</f>
        <v/>
      </c>
      <c r="Q27" s="266"/>
      <c r="R27" s="266">
        <v>400</v>
      </c>
      <c r="S27" s="266">
        <v>400</v>
      </c>
      <c r="T27" s="266"/>
      <c r="U27" s="254" t="s">
        <v>45</v>
      </c>
      <c r="V27" s="266"/>
      <c r="W27" s="266"/>
      <c r="X27" s="266"/>
      <c r="Y27" s="254" t="s">
        <v>45</v>
      </c>
      <c r="Z27" s="266"/>
      <c r="AA27" s="266">
        <v>0</v>
      </c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  <c r="BD27" s="266"/>
      <c r="BE27" s="266"/>
      <c r="BF27" s="266"/>
      <c r="BG27" s="266"/>
      <c r="BH27" s="266"/>
      <c r="BI27" s="266"/>
      <c r="BJ27" s="266"/>
      <c r="BK27" s="266"/>
      <c r="BL27" s="266"/>
      <c r="BM27" s="266"/>
      <c r="BN27" s="266"/>
      <c r="BO27" s="266"/>
      <c r="BP27" s="266"/>
      <c r="BQ27" s="266"/>
      <c r="BR27" s="266"/>
      <c r="BS27" s="266"/>
      <c r="BT27" s="266"/>
      <c r="BU27" s="266"/>
      <c r="BV27" s="266"/>
      <c r="BW27" s="266"/>
      <c r="BX27" s="266"/>
      <c r="BY27" s="266"/>
      <c r="BZ27" s="266"/>
      <c r="CA27" s="266"/>
      <c r="CB27" s="266"/>
      <c r="CC27" s="266"/>
      <c r="CD27" s="266"/>
      <c r="CE27" s="266"/>
      <c r="CF27" s="266"/>
      <c r="CG27" s="266"/>
      <c r="CH27" s="271" t="s">
        <v>45</v>
      </c>
      <c r="CI27" s="266"/>
      <c r="CJ27" s="271" t="s">
        <v>45</v>
      </c>
      <c r="CK27" s="266">
        <v>22700</v>
      </c>
      <c r="CL27" s="266">
        <v>79000</v>
      </c>
      <c r="CM27" s="271" t="s">
        <v>1613</v>
      </c>
      <c r="CN27" s="266">
        <v>79000</v>
      </c>
      <c r="CO27" s="271" t="s">
        <v>1613</v>
      </c>
      <c r="CP27" s="254" t="s">
        <v>60</v>
      </c>
      <c r="CQ27" s="271" t="s">
        <v>1850</v>
      </c>
      <c r="CR27" s="262">
        <v>46206</v>
      </c>
      <c r="CS27" s="261" t="s">
        <v>51</v>
      </c>
      <c r="CT27" s="254" t="s">
        <v>1863</v>
      </c>
    </row>
    <row r="28" spans="1:98" x14ac:dyDescent="0.3">
      <c r="A28" s="253">
        <v>25</v>
      </c>
      <c r="B28" s="265" t="s">
        <v>45</v>
      </c>
      <c r="C28" s="294" t="s">
        <v>2952</v>
      </c>
      <c r="D28" s="294" t="s">
        <v>3018</v>
      </c>
      <c r="E28" s="294" t="s">
        <v>3003</v>
      </c>
      <c r="F28" s="294" t="s">
        <v>3017</v>
      </c>
      <c r="G28" s="294" t="s">
        <v>2955</v>
      </c>
      <c r="H28" s="294" t="s">
        <v>2960</v>
      </c>
      <c r="I28" s="294" t="s">
        <v>2964</v>
      </c>
      <c r="J28" s="294" t="s">
        <v>2962</v>
      </c>
      <c r="K28" s="263" t="s">
        <v>276</v>
      </c>
      <c r="L28" s="294" t="s">
        <v>3628</v>
      </c>
      <c r="M28" s="265" t="s">
        <v>71</v>
      </c>
      <c r="N28" s="294" t="s">
        <v>72</v>
      </c>
      <c r="O28" s="265" t="s">
        <v>45</v>
      </c>
      <c r="P28" s="260">
        <f>IF(COUNTIF($K$4:K28,K28)=1,1,"")</f>
        <v>1</v>
      </c>
      <c r="Q28" s="260"/>
      <c r="R28" s="260">
        <v>500</v>
      </c>
      <c r="S28" s="260">
        <v>500</v>
      </c>
      <c r="T28" s="260"/>
      <c r="U28" s="264">
        <v>46269</v>
      </c>
      <c r="V28" s="260">
        <v>482</v>
      </c>
      <c r="W28" s="260">
        <v>482</v>
      </c>
      <c r="X28" s="260"/>
      <c r="Y28" s="265" t="s">
        <v>45</v>
      </c>
      <c r="Z28" s="260"/>
      <c r="AA28" s="260">
        <v>0</v>
      </c>
      <c r="AB28" s="260">
        <v>482</v>
      </c>
      <c r="AC28" s="260">
        <v>482</v>
      </c>
      <c r="AD28" s="260"/>
      <c r="AE28" s="260">
        <v>482</v>
      </c>
      <c r="AF28" s="260">
        <v>482</v>
      </c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  <c r="CB28" s="260"/>
      <c r="CC28" s="260"/>
      <c r="CD28" s="260"/>
      <c r="CE28" s="260"/>
      <c r="CF28" s="260"/>
      <c r="CG28" s="260"/>
      <c r="CH28" s="268" t="s">
        <v>45</v>
      </c>
      <c r="CI28" s="260"/>
      <c r="CJ28" s="268" t="s">
        <v>45</v>
      </c>
      <c r="CK28" s="260">
        <v>21900</v>
      </c>
      <c r="CL28" s="260">
        <v>75000</v>
      </c>
      <c r="CM28" s="268" t="s">
        <v>2257</v>
      </c>
      <c r="CN28" s="260">
        <v>75000</v>
      </c>
      <c r="CO28" s="268" t="s">
        <v>2257</v>
      </c>
      <c r="CP28" s="265" t="s">
        <v>60</v>
      </c>
      <c r="CQ28" s="268" t="s">
        <v>1850</v>
      </c>
      <c r="CR28" s="264">
        <v>46199</v>
      </c>
      <c r="CS28" s="294" t="s">
        <v>74</v>
      </c>
      <c r="CT28" s="265" t="s">
        <v>1862</v>
      </c>
    </row>
    <row r="29" spans="1:98" x14ac:dyDescent="0.3">
      <c r="A29" s="253">
        <v>26</v>
      </c>
      <c r="B29" s="254" t="s">
        <v>45</v>
      </c>
      <c r="C29" s="261" t="s">
        <v>2952</v>
      </c>
      <c r="D29" s="261" t="s">
        <v>3018</v>
      </c>
      <c r="E29" s="261" t="s">
        <v>3003</v>
      </c>
      <c r="F29" s="261" t="s">
        <v>3017</v>
      </c>
      <c r="G29" s="261" t="s">
        <v>2955</v>
      </c>
      <c r="H29" s="261" t="s">
        <v>2960</v>
      </c>
      <c r="I29" s="261" t="s">
        <v>2964</v>
      </c>
      <c r="J29" s="261" t="s">
        <v>2962</v>
      </c>
      <c r="K29" s="270" t="s">
        <v>276</v>
      </c>
      <c r="L29" s="261" t="s">
        <v>3628</v>
      </c>
      <c r="M29" s="254" t="s">
        <v>66</v>
      </c>
      <c r="N29" s="261" t="s">
        <v>67</v>
      </c>
      <c r="O29" s="254" t="s">
        <v>45</v>
      </c>
      <c r="P29" s="266" t="str">
        <f>IF(COUNTIF($K$4:K29,K29)=1,1,"")</f>
        <v/>
      </c>
      <c r="Q29" s="266"/>
      <c r="R29" s="266">
        <v>500</v>
      </c>
      <c r="S29" s="266">
        <v>500</v>
      </c>
      <c r="T29" s="266"/>
      <c r="U29" s="262">
        <v>46269</v>
      </c>
      <c r="V29" s="266">
        <v>479</v>
      </c>
      <c r="W29" s="266">
        <v>479</v>
      </c>
      <c r="X29" s="266"/>
      <c r="Y29" s="262">
        <v>46275</v>
      </c>
      <c r="Z29" s="266">
        <v>88</v>
      </c>
      <c r="AA29" s="266">
        <v>0</v>
      </c>
      <c r="AB29" s="266">
        <v>391</v>
      </c>
      <c r="AC29" s="266">
        <v>391</v>
      </c>
      <c r="AD29" s="266">
        <v>88</v>
      </c>
      <c r="AE29" s="266">
        <v>479</v>
      </c>
      <c r="AF29" s="266">
        <v>479</v>
      </c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6"/>
      <c r="BG29" s="266"/>
      <c r="BH29" s="266"/>
      <c r="BI29" s="266"/>
      <c r="BJ29" s="266"/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6"/>
      <c r="BV29" s="266"/>
      <c r="BW29" s="266"/>
      <c r="BX29" s="266"/>
      <c r="BY29" s="266"/>
      <c r="BZ29" s="266"/>
      <c r="CA29" s="266"/>
      <c r="CB29" s="266"/>
      <c r="CC29" s="266"/>
      <c r="CD29" s="266"/>
      <c r="CE29" s="266"/>
      <c r="CF29" s="266"/>
      <c r="CG29" s="266"/>
      <c r="CH29" s="271" t="s">
        <v>45</v>
      </c>
      <c r="CI29" s="266"/>
      <c r="CJ29" s="271" t="s">
        <v>45</v>
      </c>
      <c r="CK29" s="266">
        <v>21900</v>
      </c>
      <c r="CL29" s="266">
        <v>75000</v>
      </c>
      <c r="CM29" s="271" t="s">
        <v>2257</v>
      </c>
      <c r="CN29" s="266">
        <v>75000</v>
      </c>
      <c r="CO29" s="271" t="s">
        <v>2257</v>
      </c>
      <c r="CP29" s="254" t="s">
        <v>60</v>
      </c>
      <c r="CQ29" s="271" t="s">
        <v>1850</v>
      </c>
      <c r="CR29" s="262">
        <v>46199</v>
      </c>
      <c r="CS29" s="261" t="s">
        <v>74</v>
      </c>
      <c r="CT29" s="254" t="s">
        <v>1862</v>
      </c>
    </row>
    <row r="30" spans="1:98" x14ac:dyDescent="0.3">
      <c r="A30" s="253">
        <v>27</v>
      </c>
      <c r="B30" s="265" t="s">
        <v>45</v>
      </c>
      <c r="C30" s="294" t="s">
        <v>2952</v>
      </c>
      <c r="D30" s="294" t="s">
        <v>3018</v>
      </c>
      <c r="E30" s="294" t="s">
        <v>3003</v>
      </c>
      <c r="F30" s="294" t="s">
        <v>3017</v>
      </c>
      <c r="G30" s="294" t="s">
        <v>2955</v>
      </c>
      <c r="H30" s="294" t="s">
        <v>2960</v>
      </c>
      <c r="I30" s="294" t="s">
        <v>2964</v>
      </c>
      <c r="J30" s="294" t="s">
        <v>2962</v>
      </c>
      <c r="K30" s="263" t="s">
        <v>277</v>
      </c>
      <c r="L30" s="294" t="s">
        <v>4221</v>
      </c>
      <c r="M30" s="265" t="s">
        <v>71</v>
      </c>
      <c r="N30" s="294" t="s">
        <v>72</v>
      </c>
      <c r="O30" s="265" t="s">
        <v>45</v>
      </c>
      <c r="P30" s="260">
        <f>IF(COUNTIF($K$4:K30,K30)=1,1,"")</f>
        <v>1</v>
      </c>
      <c r="Q30" s="260"/>
      <c r="R30" s="260">
        <v>300</v>
      </c>
      <c r="S30" s="260">
        <v>300</v>
      </c>
      <c r="T30" s="260"/>
      <c r="U30" s="265" t="s">
        <v>45</v>
      </c>
      <c r="V30" s="260"/>
      <c r="W30" s="260"/>
      <c r="X30" s="260"/>
      <c r="Y30" s="265" t="s">
        <v>45</v>
      </c>
      <c r="Z30" s="260"/>
      <c r="AA30" s="260">
        <v>0</v>
      </c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  <c r="CB30" s="260"/>
      <c r="CC30" s="260"/>
      <c r="CD30" s="260"/>
      <c r="CE30" s="260"/>
      <c r="CF30" s="260"/>
      <c r="CG30" s="260"/>
      <c r="CH30" s="268" t="s">
        <v>45</v>
      </c>
      <c r="CI30" s="260"/>
      <c r="CJ30" s="268" t="s">
        <v>45</v>
      </c>
      <c r="CK30" s="260">
        <v>16000</v>
      </c>
      <c r="CL30" s="260">
        <v>79000</v>
      </c>
      <c r="CM30" s="268" t="s">
        <v>1207</v>
      </c>
      <c r="CN30" s="260">
        <v>71000</v>
      </c>
      <c r="CO30" s="268" t="s">
        <v>1281</v>
      </c>
      <c r="CP30" s="265" t="s">
        <v>60</v>
      </c>
      <c r="CQ30" s="268" t="s">
        <v>1850</v>
      </c>
      <c r="CR30" s="264">
        <v>46224</v>
      </c>
      <c r="CS30" s="294" t="s">
        <v>59</v>
      </c>
      <c r="CT30" s="265" t="s">
        <v>1862</v>
      </c>
    </row>
    <row r="31" spans="1:98" x14ac:dyDescent="0.3">
      <c r="A31" s="253">
        <v>28</v>
      </c>
      <c r="B31" s="254" t="s">
        <v>45</v>
      </c>
      <c r="C31" s="261" t="s">
        <v>2952</v>
      </c>
      <c r="D31" s="261" t="s">
        <v>3018</v>
      </c>
      <c r="E31" s="261" t="s">
        <v>3003</v>
      </c>
      <c r="F31" s="261" t="s">
        <v>3017</v>
      </c>
      <c r="G31" s="261" t="s">
        <v>2955</v>
      </c>
      <c r="H31" s="261" t="s">
        <v>2960</v>
      </c>
      <c r="I31" s="261" t="s">
        <v>2964</v>
      </c>
      <c r="J31" s="261" t="s">
        <v>2962</v>
      </c>
      <c r="K31" s="270" t="s">
        <v>277</v>
      </c>
      <c r="L31" s="261" t="s">
        <v>4221</v>
      </c>
      <c r="M31" s="254" t="s">
        <v>66</v>
      </c>
      <c r="N31" s="261" t="s">
        <v>67</v>
      </c>
      <c r="O31" s="254" t="s">
        <v>45</v>
      </c>
      <c r="P31" s="266" t="str">
        <f>IF(COUNTIF($K$4:K31,K31)=1,1,"")</f>
        <v/>
      </c>
      <c r="Q31" s="266"/>
      <c r="R31" s="266">
        <v>400</v>
      </c>
      <c r="S31" s="266">
        <v>400</v>
      </c>
      <c r="T31" s="266"/>
      <c r="U31" s="254" t="s">
        <v>45</v>
      </c>
      <c r="V31" s="266"/>
      <c r="W31" s="266"/>
      <c r="X31" s="266"/>
      <c r="Y31" s="254" t="s">
        <v>45</v>
      </c>
      <c r="Z31" s="266"/>
      <c r="AA31" s="266">
        <v>0</v>
      </c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6"/>
      <c r="BG31" s="266"/>
      <c r="BH31" s="266"/>
      <c r="BI31" s="266"/>
      <c r="BJ31" s="266"/>
      <c r="BK31" s="266"/>
      <c r="BL31" s="266"/>
      <c r="BM31" s="266"/>
      <c r="BN31" s="266"/>
      <c r="BO31" s="266"/>
      <c r="BP31" s="266"/>
      <c r="BQ31" s="266"/>
      <c r="BR31" s="266"/>
      <c r="BS31" s="266"/>
      <c r="BT31" s="266"/>
      <c r="BU31" s="266"/>
      <c r="BV31" s="266"/>
      <c r="BW31" s="266"/>
      <c r="BX31" s="266"/>
      <c r="BY31" s="266"/>
      <c r="BZ31" s="266"/>
      <c r="CA31" s="266"/>
      <c r="CB31" s="266"/>
      <c r="CC31" s="266"/>
      <c r="CD31" s="266"/>
      <c r="CE31" s="266"/>
      <c r="CF31" s="266"/>
      <c r="CG31" s="266"/>
      <c r="CH31" s="271" t="s">
        <v>45</v>
      </c>
      <c r="CI31" s="266"/>
      <c r="CJ31" s="271" t="s">
        <v>45</v>
      </c>
      <c r="CK31" s="266">
        <v>16000</v>
      </c>
      <c r="CL31" s="266">
        <v>79000</v>
      </c>
      <c r="CM31" s="271" t="s">
        <v>1207</v>
      </c>
      <c r="CN31" s="266">
        <v>71000</v>
      </c>
      <c r="CO31" s="271" t="s">
        <v>1281</v>
      </c>
      <c r="CP31" s="254" t="s">
        <v>60</v>
      </c>
      <c r="CQ31" s="271" t="s">
        <v>1850</v>
      </c>
      <c r="CR31" s="262">
        <v>46224</v>
      </c>
      <c r="CS31" s="261" t="s">
        <v>59</v>
      </c>
      <c r="CT31" s="254" t="s">
        <v>1862</v>
      </c>
    </row>
    <row r="32" spans="1:98" x14ac:dyDescent="0.3">
      <c r="A32" s="253">
        <v>29</v>
      </c>
      <c r="B32" s="265" t="s">
        <v>45</v>
      </c>
      <c r="C32" s="294" t="s">
        <v>2952</v>
      </c>
      <c r="D32" s="294" t="s">
        <v>3018</v>
      </c>
      <c r="E32" s="294" t="s">
        <v>3003</v>
      </c>
      <c r="F32" s="294" t="s">
        <v>3017</v>
      </c>
      <c r="G32" s="294" t="s">
        <v>2955</v>
      </c>
      <c r="H32" s="294" t="s">
        <v>2960</v>
      </c>
      <c r="I32" s="294" t="s">
        <v>2964</v>
      </c>
      <c r="J32" s="294" t="s">
        <v>2962</v>
      </c>
      <c r="K32" s="263" t="s">
        <v>277</v>
      </c>
      <c r="L32" s="294" t="s">
        <v>4221</v>
      </c>
      <c r="M32" s="265" t="s">
        <v>78</v>
      </c>
      <c r="N32" s="294" t="s">
        <v>79</v>
      </c>
      <c r="O32" s="265" t="s">
        <v>45</v>
      </c>
      <c r="P32" s="260" t="str">
        <f>IF(COUNTIF($K$4:K32,K32)=1,1,"")</f>
        <v/>
      </c>
      <c r="Q32" s="260"/>
      <c r="R32" s="260">
        <v>400</v>
      </c>
      <c r="S32" s="260">
        <v>400</v>
      </c>
      <c r="T32" s="260"/>
      <c r="U32" s="265" t="s">
        <v>45</v>
      </c>
      <c r="V32" s="260"/>
      <c r="W32" s="260"/>
      <c r="X32" s="260"/>
      <c r="Y32" s="265" t="s">
        <v>45</v>
      </c>
      <c r="Z32" s="260"/>
      <c r="AA32" s="260">
        <v>0</v>
      </c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  <c r="BP32" s="260"/>
      <c r="BQ32" s="260"/>
      <c r="BR32" s="260"/>
      <c r="BS32" s="260"/>
      <c r="BT32" s="260"/>
      <c r="BU32" s="260"/>
      <c r="BV32" s="260"/>
      <c r="BW32" s="260"/>
      <c r="BX32" s="260"/>
      <c r="BY32" s="260"/>
      <c r="BZ32" s="260"/>
      <c r="CA32" s="260"/>
      <c r="CB32" s="260"/>
      <c r="CC32" s="260"/>
      <c r="CD32" s="260"/>
      <c r="CE32" s="260"/>
      <c r="CF32" s="260"/>
      <c r="CG32" s="260"/>
      <c r="CH32" s="268" t="s">
        <v>45</v>
      </c>
      <c r="CI32" s="260"/>
      <c r="CJ32" s="268" t="s">
        <v>45</v>
      </c>
      <c r="CK32" s="260">
        <v>16000</v>
      </c>
      <c r="CL32" s="260">
        <v>79000</v>
      </c>
      <c r="CM32" s="268" t="s">
        <v>1207</v>
      </c>
      <c r="CN32" s="260">
        <v>71000</v>
      </c>
      <c r="CO32" s="268" t="s">
        <v>1281</v>
      </c>
      <c r="CP32" s="265" t="s">
        <v>60</v>
      </c>
      <c r="CQ32" s="268" t="s">
        <v>1850</v>
      </c>
      <c r="CR32" s="264">
        <v>46224</v>
      </c>
      <c r="CS32" s="294" t="s">
        <v>59</v>
      </c>
      <c r="CT32" s="265" t="s">
        <v>1862</v>
      </c>
    </row>
    <row r="33" spans="1:98" x14ac:dyDescent="0.3">
      <c r="A33" s="253">
        <v>30</v>
      </c>
      <c r="B33" s="254" t="s">
        <v>45</v>
      </c>
      <c r="C33" s="261" t="s">
        <v>2952</v>
      </c>
      <c r="D33" s="261" t="s">
        <v>3018</v>
      </c>
      <c r="E33" s="261" t="s">
        <v>3003</v>
      </c>
      <c r="F33" s="261" t="s">
        <v>3017</v>
      </c>
      <c r="G33" s="261" t="s">
        <v>2955</v>
      </c>
      <c r="H33" s="261" t="s">
        <v>2960</v>
      </c>
      <c r="I33" s="261" t="s">
        <v>2964</v>
      </c>
      <c r="J33" s="261" t="s">
        <v>2962</v>
      </c>
      <c r="K33" s="270" t="s">
        <v>277</v>
      </c>
      <c r="L33" s="261" t="s">
        <v>4221</v>
      </c>
      <c r="M33" s="254" t="s">
        <v>3681</v>
      </c>
      <c r="N33" s="261" t="s">
        <v>3682</v>
      </c>
      <c r="O33" s="254" t="s">
        <v>45</v>
      </c>
      <c r="P33" s="266" t="str">
        <f>IF(COUNTIF($K$4:K33,K33)=1,1,"")</f>
        <v/>
      </c>
      <c r="Q33" s="266"/>
      <c r="R33" s="266">
        <v>300</v>
      </c>
      <c r="S33" s="266">
        <v>300</v>
      </c>
      <c r="T33" s="266"/>
      <c r="U33" s="254" t="s">
        <v>45</v>
      </c>
      <c r="V33" s="266"/>
      <c r="W33" s="266"/>
      <c r="X33" s="266"/>
      <c r="Y33" s="254" t="s">
        <v>45</v>
      </c>
      <c r="Z33" s="266"/>
      <c r="AA33" s="266">
        <v>0</v>
      </c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6"/>
      <c r="BI33" s="266"/>
      <c r="BJ33" s="266"/>
      <c r="BK33" s="266"/>
      <c r="BL33" s="266"/>
      <c r="BM33" s="266"/>
      <c r="BN33" s="266"/>
      <c r="BO33" s="266"/>
      <c r="BP33" s="266"/>
      <c r="BQ33" s="266"/>
      <c r="BR33" s="266"/>
      <c r="BS33" s="266"/>
      <c r="BT33" s="266"/>
      <c r="BU33" s="266"/>
      <c r="BV33" s="266"/>
      <c r="BW33" s="266"/>
      <c r="BX33" s="266"/>
      <c r="BY33" s="266"/>
      <c r="BZ33" s="266"/>
      <c r="CA33" s="266"/>
      <c r="CB33" s="266"/>
      <c r="CC33" s="266"/>
      <c r="CD33" s="266"/>
      <c r="CE33" s="266"/>
      <c r="CF33" s="266"/>
      <c r="CG33" s="266"/>
      <c r="CH33" s="271" t="s">
        <v>45</v>
      </c>
      <c r="CI33" s="266"/>
      <c r="CJ33" s="271" t="s">
        <v>45</v>
      </c>
      <c r="CK33" s="266">
        <v>16000</v>
      </c>
      <c r="CL33" s="266">
        <v>79000</v>
      </c>
      <c r="CM33" s="271" t="s">
        <v>1207</v>
      </c>
      <c r="CN33" s="266">
        <v>71000</v>
      </c>
      <c r="CO33" s="271" t="s">
        <v>1281</v>
      </c>
      <c r="CP33" s="254" t="s">
        <v>60</v>
      </c>
      <c r="CQ33" s="271" t="s">
        <v>1850</v>
      </c>
      <c r="CR33" s="262">
        <v>46224</v>
      </c>
      <c r="CS33" s="261" t="s">
        <v>59</v>
      </c>
      <c r="CT33" s="254" t="s">
        <v>1862</v>
      </c>
    </row>
    <row r="34" spans="1:98" x14ac:dyDescent="0.3">
      <c r="A34" s="253">
        <v>31</v>
      </c>
      <c r="B34" s="265" t="s">
        <v>45</v>
      </c>
      <c r="C34" s="294" t="s">
        <v>2952</v>
      </c>
      <c r="D34" s="294" t="s">
        <v>3018</v>
      </c>
      <c r="E34" s="294" t="s">
        <v>3003</v>
      </c>
      <c r="F34" s="294" t="s">
        <v>3017</v>
      </c>
      <c r="G34" s="294" t="s">
        <v>2955</v>
      </c>
      <c r="H34" s="294" t="s">
        <v>2960</v>
      </c>
      <c r="I34" s="294" t="s">
        <v>2964</v>
      </c>
      <c r="J34" s="294" t="s">
        <v>2962</v>
      </c>
      <c r="K34" s="263" t="s">
        <v>278</v>
      </c>
      <c r="L34" s="294" t="s">
        <v>4222</v>
      </c>
      <c r="M34" s="265" t="s">
        <v>57</v>
      </c>
      <c r="N34" s="294" t="s">
        <v>58</v>
      </c>
      <c r="O34" s="265" t="s">
        <v>45</v>
      </c>
      <c r="P34" s="260">
        <f>IF(COUNTIF($K$4:K34,K34)=1,1,"")</f>
        <v>1</v>
      </c>
      <c r="Q34" s="260"/>
      <c r="R34" s="260">
        <v>800</v>
      </c>
      <c r="S34" s="260">
        <v>800</v>
      </c>
      <c r="T34" s="260"/>
      <c r="U34" s="265" t="s">
        <v>45</v>
      </c>
      <c r="V34" s="260"/>
      <c r="W34" s="260"/>
      <c r="X34" s="260"/>
      <c r="Y34" s="265" t="s">
        <v>45</v>
      </c>
      <c r="Z34" s="260"/>
      <c r="AA34" s="260">
        <v>0</v>
      </c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260"/>
      <c r="CB34" s="260"/>
      <c r="CC34" s="260"/>
      <c r="CD34" s="260"/>
      <c r="CE34" s="260"/>
      <c r="CF34" s="260"/>
      <c r="CG34" s="260"/>
      <c r="CH34" s="268" t="s">
        <v>45</v>
      </c>
      <c r="CI34" s="260"/>
      <c r="CJ34" s="268" t="s">
        <v>45</v>
      </c>
      <c r="CK34" s="260">
        <v>16000</v>
      </c>
      <c r="CL34" s="260">
        <v>79000</v>
      </c>
      <c r="CM34" s="268" t="s">
        <v>1207</v>
      </c>
      <c r="CN34" s="260">
        <v>71000</v>
      </c>
      <c r="CO34" s="268" t="s">
        <v>1281</v>
      </c>
      <c r="CP34" s="265" t="s">
        <v>60</v>
      </c>
      <c r="CQ34" s="268" t="s">
        <v>1850</v>
      </c>
      <c r="CR34" s="264">
        <v>46224</v>
      </c>
      <c r="CS34" s="294" t="s">
        <v>59</v>
      </c>
      <c r="CT34" s="265" t="s">
        <v>1863</v>
      </c>
    </row>
    <row r="35" spans="1:98" x14ac:dyDescent="0.3">
      <c r="A35" s="253">
        <v>32</v>
      </c>
      <c r="B35" s="254" t="s">
        <v>45</v>
      </c>
      <c r="C35" s="261" t="s">
        <v>2952</v>
      </c>
      <c r="D35" s="261" t="s">
        <v>3018</v>
      </c>
      <c r="E35" s="261" t="s">
        <v>3003</v>
      </c>
      <c r="F35" s="261" t="s">
        <v>3017</v>
      </c>
      <c r="G35" s="261" t="s">
        <v>2955</v>
      </c>
      <c r="H35" s="261" t="s">
        <v>2960</v>
      </c>
      <c r="I35" s="261" t="s">
        <v>2964</v>
      </c>
      <c r="J35" s="261" t="s">
        <v>2962</v>
      </c>
      <c r="K35" s="270" t="s">
        <v>278</v>
      </c>
      <c r="L35" s="261" t="s">
        <v>4222</v>
      </c>
      <c r="M35" s="254" t="s">
        <v>63</v>
      </c>
      <c r="N35" s="261" t="s">
        <v>64</v>
      </c>
      <c r="O35" s="254" t="s">
        <v>45</v>
      </c>
      <c r="P35" s="266" t="str">
        <f>IF(COUNTIF($K$4:K35,K35)=1,1,"")</f>
        <v/>
      </c>
      <c r="Q35" s="266"/>
      <c r="R35" s="266">
        <v>700</v>
      </c>
      <c r="S35" s="266">
        <v>700</v>
      </c>
      <c r="T35" s="266"/>
      <c r="U35" s="254" t="s">
        <v>45</v>
      </c>
      <c r="V35" s="266"/>
      <c r="W35" s="266"/>
      <c r="X35" s="266"/>
      <c r="Y35" s="254" t="s">
        <v>45</v>
      </c>
      <c r="Z35" s="266"/>
      <c r="AA35" s="266">
        <v>0</v>
      </c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  <c r="BD35" s="266"/>
      <c r="BE35" s="266"/>
      <c r="BF35" s="266"/>
      <c r="BG35" s="266"/>
      <c r="BH35" s="266"/>
      <c r="BI35" s="266"/>
      <c r="BJ35" s="266"/>
      <c r="BK35" s="266"/>
      <c r="BL35" s="266"/>
      <c r="BM35" s="266"/>
      <c r="BN35" s="266"/>
      <c r="BO35" s="266"/>
      <c r="BP35" s="266"/>
      <c r="BQ35" s="266"/>
      <c r="BR35" s="266"/>
      <c r="BS35" s="266"/>
      <c r="BT35" s="266"/>
      <c r="BU35" s="266"/>
      <c r="BV35" s="266"/>
      <c r="BW35" s="266"/>
      <c r="BX35" s="266"/>
      <c r="BY35" s="266"/>
      <c r="BZ35" s="266"/>
      <c r="CA35" s="266"/>
      <c r="CB35" s="266"/>
      <c r="CC35" s="266"/>
      <c r="CD35" s="266"/>
      <c r="CE35" s="266"/>
      <c r="CF35" s="266"/>
      <c r="CG35" s="266"/>
      <c r="CH35" s="271" t="s">
        <v>45</v>
      </c>
      <c r="CI35" s="266"/>
      <c r="CJ35" s="271" t="s">
        <v>45</v>
      </c>
      <c r="CK35" s="266">
        <v>16000</v>
      </c>
      <c r="CL35" s="266">
        <v>79000</v>
      </c>
      <c r="CM35" s="271" t="s">
        <v>1207</v>
      </c>
      <c r="CN35" s="266">
        <v>71000</v>
      </c>
      <c r="CO35" s="271" t="s">
        <v>1281</v>
      </c>
      <c r="CP35" s="254" t="s">
        <v>60</v>
      </c>
      <c r="CQ35" s="271" t="s">
        <v>1850</v>
      </c>
      <c r="CR35" s="262">
        <v>46224</v>
      </c>
      <c r="CS35" s="261" t="s">
        <v>59</v>
      </c>
      <c r="CT35" s="254" t="s">
        <v>1863</v>
      </c>
    </row>
    <row r="36" spans="1:98" x14ac:dyDescent="0.3">
      <c r="A36" s="253">
        <v>33</v>
      </c>
      <c r="B36" s="265" t="s">
        <v>45</v>
      </c>
      <c r="C36" s="294" t="s">
        <v>2952</v>
      </c>
      <c r="D36" s="294" t="s">
        <v>3018</v>
      </c>
      <c r="E36" s="294" t="s">
        <v>3003</v>
      </c>
      <c r="F36" s="294" t="s">
        <v>3017</v>
      </c>
      <c r="G36" s="294" t="s">
        <v>2955</v>
      </c>
      <c r="H36" s="294" t="s">
        <v>2960</v>
      </c>
      <c r="I36" s="294" t="s">
        <v>2965</v>
      </c>
      <c r="J36" s="294" t="s">
        <v>2962</v>
      </c>
      <c r="K36" s="263" t="s">
        <v>279</v>
      </c>
      <c r="L36" s="294" t="s">
        <v>3629</v>
      </c>
      <c r="M36" s="265" t="s">
        <v>66</v>
      </c>
      <c r="N36" s="294" t="s">
        <v>67</v>
      </c>
      <c r="O36" s="265" t="s">
        <v>45</v>
      </c>
      <c r="P36" s="260">
        <f>IF(COUNTIF($K$4:K36,K36)=1,1,"")</f>
        <v>1</v>
      </c>
      <c r="Q36" s="260"/>
      <c r="R36" s="260">
        <v>600</v>
      </c>
      <c r="S36" s="260">
        <v>600</v>
      </c>
      <c r="T36" s="260"/>
      <c r="U36" s="264">
        <v>46269</v>
      </c>
      <c r="V36" s="260">
        <v>648</v>
      </c>
      <c r="W36" s="260">
        <v>648</v>
      </c>
      <c r="X36" s="260"/>
      <c r="Y36" s="264">
        <v>46275</v>
      </c>
      <c r="Z36" s="260">
        <v>117</v>
      </c>
      <c r="AA36" s="260">
        <v>0</v>
      </c>
      <c r="AB36" s="260">
        <v>531</v>
      </c>
      <c r="AC36" s="260">
        <v>531</v>
      </c>
      <c r="AD36" s="260">
        <v>117</v>
      </c>
      <c r="AE36" s="260">
        <v>648</v>
      </c>
      <c r="AF36" s="260">
        <v>648</v>
      </c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  <c r="BP36" s="260"/>
      <c r="BQ36" s="260"/>
      <c r="BR36" s="260"/>
      <c r="BS36" s="260"/>
      <c r="BT36" s="260"/>
      <c r="BU36" s="260"/>
      <c r="BV36" s="260"/>
      <c r="BW36" s="260"/>
      <c r="BX36" s="260"/>
      <c r="BY36" s="260"/>
      <c r="BZ36" s="260"/>
      <c r="CA36" s="260"/>
      <c r="CB36" s="260"/>
      <c r="CC36" s="260"/>
      <c r="CD36" s="260"/>
      <c r="CE36" s="260"/>
      <c r="CF36" s="260"/>
      <c r="CG36" s="260"/>
      <c r="CH36" s="268" t="s">
        <v>45</v>
      </c>
      <c r="CI36" s="260"/>
      <c r="CJ36" s="268" t="s">
        <v>45</v>
      </c>
      <c r="CK36" s="260">
        <v>13300</v>
      </c>
      <c r="CL36" s="260">
        <v>49000</v>
      </c>
      <c r="CM36" s="268" t="s">
        <v>874</v>
      </c>
      <c r="CN36" s="260">
        <v>49000</v>
      </c>
      <c r="CO36" s="268" t="s">
        <v>874</v>
      </c>
      <c r="CP36" s="265" t="s">
        <v>60</v>
      </c>
      <c r="CQ36" s="268" t="s">
        <v>1850</v>
      </c>
      <c r="CR36" s="264">
        <v>46199</v>
      </c>
      <c r="CS36" s="294" t="s">
        <v>74</v>
      </c>
      <c r="CT36" s="265" t="s">
        <v>1863</v>
      </c>
    </row>
    <row r="37" spans="1:98" x14ac:dyDescent="0.3">
      <c r="A37" s="253">
        <v>34</v>
      </c>
      <c r="B37" s="254" t="s">
        <v>45</v>
      </c>
      <c r="C37" s="261" t="s">
        <v>2952</v>
      </c>
      <c r="D37" s="261" t="s">
        <v>3018</v>
      </c>
      <c r="E37" s="261" t="s">
        <v>3003</v>
      </c>
      <c r="F37" s="261" t="s">
        <v>3017</v>
      </c>
      <c r="G37" s="261" t="s">
        <v>2955</v>
      </c>
      <c r="H37" s="261" t="s">
        <v>2960</v>
      </c>
      <c r="I37" s="261" t="s">
        <v>2965</v>
      </c>
      <c r="J37" s="261" t="s">
        <v>2962</v>
      </c>
      <c r="K37" s="270" t="s">
        <v>279</v>
      </c>
      <c r="L37" s="261" t="s">
        <v>3629</v>
      </c>
      <c r="M37" s="254" t="s">
        <v>145</v>
      </c>
      <c r="N37" s="261" t="s">
        <v>146</v>
      </c>
      <c r="O37" s="254" t="s">
        <v>45</v>
      </c>
      <c r="P37" s="266" t="str">
        <f>IF(COUNTIF($K$4:K37,K37)=1,1,"")</f>
        <v/>
      </c>
      <c r="Q37" s="266"/>
      <c r="R37" s="266">
        <v>400</v>
      </c>
      <c r="S37" s="266">
        <v>400</v>
      </c>
      <c r="T37" s="266"/>
      <c r="U37" s="262">
        <v>46269</v>
      </c>
      <c r="V37" s="266">
        <v>426</v>
      </c>
      <c r="W37" s="266">
        <v>426</v>
      </c>
      <c r="X37" s="266"/>
      <c r="Y37" s="262">
        <v>46275</v>
      </c>
      <c r="Z37" s="266">
        <v>110</v>
      </c>
      <c r="AA37" s="266">
        <v>0</v>
      </c>
      <c r="AB37" s="266">
        <v>316</v>
      </c>
      <c r="AC37" s="266">
        <v>316</v>
      </c>
      <c r="AD37" s="266">
        <v>110</v>
      </c>
      <c r="AE37" s="266">
        <v>426</v>
      </c>
      <c r="AF37" s="266">
        <v>426</v>
      </c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6"/>
      <c r="BG37" s="266"/>
      <c r="BH37" s="266"/>
      <c r="BI37" s="266"/>
      <c r="BJ37" s="266"/>
      <c r="BK37" s="266"/>
      <c r="BL37" s="266"/>
      <c r="BM37" s="266"/>
      <c r="BN37" s="266"/>
      <c r="BO37" s="266"/>
      <c r="BP37" s="266"/>
      <c r="BQ37" s="266"/>
      <c r="BR37" s="266"/>
      <c r="BS37" s="266"/>
      <c r="BT37" s="266"/>
      <c r="BU37" s="266"/>
      <c r="BV37" s="266"/>
      <c r="BW37" s="266"/>
      <c r="BX37" s="266"/>
      <c r="BY37" s="266"/>
      <c r="BZ37" s="266"/>
      <c r="CA37" s="266"/>
      <c r="CB37" s="266"/>
      <c r="CC37" s="266"/>
      <c r="CD37" s="266"/>
      <c r="CE37" s="266"/>
      <c r="CF37" s="266"/>
      <c r="CG37" s="266"/>
      <c r="CH37" s="271" t="s">
        <v>45</v>
      </c>
      <c r="CI37" s="266"/>
      <c r="CJ37" s="271" t="s">
        <v>45</v>
      </c>
      <c r="CK37" s="266">
        <v>13300</v>
      </c>
      <c r="CL37" s="266">
        <v>49000</v>
      </c>
      <c r="CM37" s="271" t="s">
        <v>874</v>
      </c>
      <c r="CN37" s="266">
        <v>49000</v>
      </c>
      <c r="CO37" s="271" t="s">
        <v>874</v>
      </c>
      <c r="CP37" s="254" t="s">
        <v>60</v>
      </c>
      <c r="CQ37" s="271" t="s">
        <v>1850</v>
      </c>
      <c r="CR37" s="262">
        <v>46199</v>
      </c>
      <c r="CS37" s="261" t="s">
        <v>74</v>
      </c>
      <c r="CT37" s="254" t="s">
        <v>1863</v>
      </c>
    </row>
    <row r="38" spans="1:98" x14ac:dyDescent="0.3">
      <c r="A38" s="253">
        <v>35</v>
      </c>
      <c r="B38" s="265" t="s">
        <v>45</v>
      </c>
      <c r="C38" s="294" t="s">
        <v>2952</v>
      </c>
      <c r="D38" s="294" t="s">
        <v>3018</v>
      </c>
      <c r="E38" s="294" t="s">
        <v>3003</v>
      </c>
      <c r="F38" s="294" t="s">
        <v>3017</v>
      </c>
      <c r="G38" s="294" t="s">
        <v>2955</v>
      </c>
      <c r="H38" s="294" t="s">
        <v>2960</v>
      </c>
      <c r="I38" s="294" t="s">
        <v>2965</v>
      </c>
      <c r="J38" s="294" t="s">
        <v>2962</v>
      </c>
      <c r="K38" s="263" t="s">
        <v>280</v>
      </c>
      <c r="L38" s="294" t="s">
        <v>3630</v>
      </c>
      <c r="M38" s="265" t="s">
        <v>93</v>
      </c>
      <c r="N38" s="294" t="s">
        <v>94</v>
      </c>
      <c r="O38" s="265" t="s">
        <v>45</v>
      </c>
      <c r="P38" s="260">
        <f>IF(COUNTIF($K$4:K38,K38)=1,1,"")</f>
        <v>1</v>
      </c>
      <c r="Q38" s="260"/>
      <c r="R38" s="260">
        <v>500</v>
      </c>
      <c r="S38" s="260">
        <v>500</v>
      </c>
      <c r="T38" s="260"/>
      <c r="U38" s="265" t="s">
        <v>45</v>
      </c>
      <c r="V38" s="260"/>
      <c r="W38" s="260"/>
      <c r="X38" s="260"/>
      <c r="Y38" s="265" t="s">
        <v>45</v>
      </c>
      <c r="Z38" s="260"/>
      <c r="AA38" s="260">
        <v>0</v>
      </c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  <c r="BP38" s="260"/>
      <c r="BQ38" s="260"/>
      <c r="BR38" s="260"/>
      <c r="BS38" s="260"/>
      <c r="BT38" s="260"/>
      <c r="BU38" s="260"/>
      <c r="BV38" s="260"/>
      <c r="BW38" s="260"/>
      <c r="BX38" s="260"/>
      <c r="BY38" s="260"/>
      <c r="BZ38" s="260"/>
      <c r="CA38" s="260"/>
      <c r="CB38" s="260"/>
      <c r="CC38" s="260"/>
      <c r="CD38" s="260"/>
      <c r="CE38" s="260"/>
      <c r="CF38" s="260"/>
      <c r="CG38" s="260"/>
      <c r="CH38" s="268" t="s">
        <v>45</v>
      </c>
      <c r="CI38" s="260"/>
      <c r="CJ38" s="268" t="s">
        <v>45</v>
      </c>
      <c r="CK38" s="260">
        <v>19700</v>
      </c>
      <c r="CL38" s="260">
        <v>79000</v>
      </c>
      <c r="CM38" s="268" t="s">
        <v>1686</v>
      </c>
      <c r="CN38" s="260">
        <v>79000</v>
      </c>
      <c r="CO38" s="268" t="s">
        <v>1686</v>
      </c>
      <c r="CP38" s="265" t="s">
        <v>60</v>
      </c>
      <c r="CQ38" s="268" t="s">
        <v>1850</v>
      </c>
      <c r="CR38" s="264">
        <v>46199</v>
      </c>
      <c r="CS38" s="294" t="s">
        <v>51</v>
      </c>
      <c r="CT38" s="265" t="s">
        <v>1863</v>
      </c>
    </row>
    <row r="39" spans="1:98" x14ac:dyDescent="0.3">
      <c r="A39" s="253">
        <v>36</v>
      </c>
      <c r="B39" s="254" t="s">
        <v>45</v>
      </c>
      <c r="C39" s="261" t="s">
        <v>2952</v>
      </c>
      <c r="D39" s="261" t="s">
        <v>3018</v>
      </c>
      <c r="E39" s="261" t="s">
        <v>3003</v>
      </c>
      <c r="F39" s="261" t="s">
        <v>3017</v>
      </c>
      <c r="G39" s="261" t="s">
        <v>2955</v>
      </c>
      <c r="H39" s="261" t="s">
        <v>2960</v>
      </c>
      <c r="I39" s="261" t="s">
        <v>2965</v>
      </c>
      <c r="J39" s="261" t="s">
        <v>2962</v>
      </c>
      <c r="K39" s="270" t="s">
        <v>280</v>
      </c>
      <c r="L39" s="261" t="s">
        <v>3630</v>
      </c>
      <c r="M39" s="254" t="s">
        <v>213</v>
      </c>
      <c r="N39" s="261" t="s">
        <v>214</v>
      </c>
      <c r="O39" s="254" t="s">
        <v>45</v>
      </c>
      <c r="P39" s="266" t="str">
        <f>IF(COUNTIF($K$4:K39,K39)=1,1,"")</f>
        <v/>
      </c>
      <c r="Q39" s="266"/>
      <c r="R39" s="266">
        <v>500</v>
      </c>
      <c r="S39" s="266">
        <v>500</v>
      </c>
      <c r="T39" s="266"/>
      <c r="U39" s="254" t="s">
        <v>45</v>
      </c>
      <c r="V39" s="266"/>
      <c r="W39" s="266"/>
      <c r="X39" s="266"/>
      <c r="Y39" s="254" t="s">
        <v>45</v>
      </c>
      <c r="Z39" s="266"/>
      <c r="AA39" s="266">
        <v>0</v>
      </c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6"/>
      <c r="BD39" s="266"/>
      <c r="BE39" s="266"/>
      <c r="BF39" s="266"/>
      <c r="BG39" s="266"/>
      <c r="BH39" s="266"/>
      <c r="BI39" s="266"/>
      <c r="BJ39" s="266"/>
      <c r="BK39" s="266"/>
      <c r="BL39" s="266"/>
      <c r="BM39" s="266"/>
      <c r="BN39" s="266"/>
      <c r="BO39" s="266"/>
      <c r="BP39" s="266"/>
      <c r="BQ39" s="266"/>
      <c r="BR39" s="266"/>
      <c r="BS39" s="266"/>
      <c r="BT39" s="266"/>
      <c r="BU39" s="266"/>
      <c r="BV39" s="266"/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266"/>
      <c r="CH39" s="271" t="s">
        <v>45</v>
      </c>
      <c r="CI39" s="266"/>
      <c r="CJ39" s="271" t="s">
        <v>45</v>
      </c>
      <c r="CK39" s="266">
        <v>19700</v>
      </c>
      <c r="CL39" s="266">
        <v>79000</v>
      </c>
      <c r="CM39" s="271" t="s">
        <v>1686</v>
      </c>
      <c r="CN39" s="266">
        <v>79000</v>
      </c>
      <c r="CO39" s="271" t="s">
        <v>1686</v>
      </c>
      <c r="CP39" s="254" t="s">
        <v>60</v>
      </c>
      <c r="CQ39" s="271" t="s">
        <v>1850</v>
      </c>
      <c r="CR39" s="262">
        <v>46199</v>
      </c>
      <c r="CS39" s="261" t="s">
        <v>51</v>
      </c>
      <c r="CT39" s="254" t="s">
        <v>1863</v>
      </c>
    </row>
    <row r="40" spans="1:98" x14ac:dyDescent="0.3">
      <c r="A40" s="253">
        <v>37</v>
      </c>
      <c r="B40" s="265" t="s">
        <v>45</v>
      </c>
      <c r="C40" s="294" t="s">
        <v>2952</v>
      </c>
      <c r="D40" s="294" t="s">
        <v>3018</v>
      </c>
      <c r="E40" s="294" t="s">
        <v>3003</v>
      </c>
      <c r="F40" s="294" t="s">
        <v>3017</v>
      </c>
      <c r="G40" s="294" t="s">
        <v>2970</v>
      </c>
      <c r="H40" s="294" t="s">
        <v>2971</v>
      </c>
      <c r="I40" s="294" t="s">
        <v>2972</v>
      </c>
      <c r="J40" s="294" t="s">
        <v>2962</v>
      </c>
      <c r="K40" s="263" t="s">
        <v>288</v>
      </c>
      <c r="L40" s="294" t="s">
        <v>3632</v>
      </c>
      <c r="M40" s="265" t="s">
        <v>66</v>
      </c>
      <c r="N40" s="294" t="s">
        <v>67</v>
      </c>
      <c r="O40" s="265" t="s">
        <v>45</v>
      </c>
      <c r="P40" s="260">
        <f>IF(COUNTIF($K$4:K40,K40)=1,1,"")</f>
        <v>1</v>
      </c>
      <c r="Q40" s="260"/>
      <c r="R40" s="260">
        <v>400</v>
      </c>
      <c r="S40" s="260">
        <v>400</v>
      </c>
      <c r="T40" s="260"/>
      <c r="U40" s="265" t="s">
        <v>45</v>
      </c>
      <c r="V40" s="260"/>
      <c r="W40" s="260"/>
      <c r="X40" s="260"/>
      <c r="Y40" s="265" t="s">
        <v>45</v>
      </c>
      <c r="Z40" s="260"/>
      <c r="AA40" s="260">
        <v>0</v>
      </c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0"/>
      <c r="BK40" s="260"/>
      <c r="BL40" s="260"/>
      <c r="BM40" s="260"/>
      <c r="BN40" s="260"/>
      <c r="BO40" s="260"/>
      <c r="BP40" s="260"/>
      <c r="BQ40" s="260"/>
      <c r="BR40" s="260"/>
      <c r="BS40" s="260"/>
      <c r="BT40" s="260"/>
      <c r="BU40" s="260"/>
      <c r="BV40" s="260"/>
      <c r="BW40" s="260"/>
      <c r="BX40" s="260"/>
      <c r="BY40" s="260"/>
      <c r="BZ40" s="260"/>
      <c r="CA40" s="260"/>
      <c r="CB40" s="260"/>
      <c r="CC40" s="260"/>
      <c r="CD40" s="260"/>
      <c r="CE40" s="260"/>
      <c r="CF40" s="260"/>
      <c r="CG40" s="260"/>
      <c r="CH40" s="268" t="s">
        <v>45</v>
      </c>
      <c r="CI40" s="260"/>
      <c r="CJ40" s="268" t="s">
        <v>45</v>
      </c>
      <c r="CK40" s="260">
        <v>29800</v>
      </c>
      <c r="CL40" s="260">
        <v>119000</v>
      </c>
      <c r="CM40" s="268" t="s">
        <v>3167</v>
      </c>
      <c r="CN40" s="260">
        <v>119000</v>
      </c>
      <c r="CO40" s="268" t="s">
        <v>3167</v>
      </c>
      <c r="CP40" s="265" t="s">
        <v>60</v>
      </c>
      <c r="CQ40" s="268" t="s">
        <v>1850</v>
      </c>
      <c r="CR40" s="264">
        <v>46199</v>
      </c>
      <c r="CS40" s="294" t="s">
        <v>139</v>
      </c>
      <c r="CT40" s="265" t="s">
        <v>1863</v>
      </c>
    </row>
    <row r="41" spans="1:98" x14ac:dyDescent="0.3">
      <c r="A41" s="253">
        <v>38</v>
      </c>
      <c r="B41" s="254" t="s">
        <v>45</v>
      </c>
      <c r="C41" s="261" t="s">
        <v>2952</v>
      </c>
      <c r="D41" s="261" t="s">
        <v>3018</v>
      </c>
      <c r="E41" s="261" t="s">
        <v>3003</v>
      </c>
      <c r="F41" s="261" t="s">
        <v>3017</v>
      </c>
      <c r="G41" s="261" t="s">
        <v>2970</v>
      </c>
      <c r="H41" s="261" t="s">
        <v>2971</v>
      </c>
      <c r="I41" s="261" t="s">
        <v>2972</v>
      </c>
      <c r="J41" s="261" t="s">
        <v>2962</v>
      </c>
      <c r="K41" s="270" t="s">
        <v>288</v>
      </c>
      <c r="L41" s="261" t="s">
        <v>3632</v>
      </c>
      <c r="M41" s="254" t="s">
        <v>63</v>
      </c>
      <c r="N41" s="261" t="s">
        <v>64</v>
      </c>
      <c r="O41" s="254" t="s">
        <v>45</v>
      </c>
      <c r="P41" s="266" t="str">
        <f>IF(COUNTIF($K$4:K41,K41)=1,1,"")</f>
        <v/>
      </c>
      <c r="Q41" s="266"/>
      <c r="R41" s="266">
        <v>300</v>
      </c>
      <c r="S41" s="266">
        <v>300</v>
      </c>
      <c r="T41" s="266"/>
      <c r="U41" s="254" t="s">
        <v>45</v>
      </c>
      <c r="V41" s="266"/>
      <c r="W41" s="266"/>
      <c r="X41" s="266"/>
      <c r="Y41" s="254" t="s">
        <v>45</v>
      </c>
      <c r="Z41" s="266"/>
      <c r="AA41" s="266">
        <v>0</v>
      </c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  <c r="BF41" s="266"/>
      <c r="BG41" s="266"/>
      <c r="BH41" s="266"/>
      <c r="BI41" s="266"/>
      <c r="BJ41" s="266"/>
      <c r="BK41" s="266"/>
      <c r="BL41" s="266"/>
      <c r="BM41" s="266"/>
      <c r="BN41" s="266"/>
      <c r="BO41" s="266"/>
      <c r="BP41" s="266"/>
      <c r="BQ41" s="266"/>
      <c r="BR41" s="266"/>
      <c r="BS41" s="266"/>
      <c r="BT41" s="266"/>
      <c r="BU41" s="266"/>
      <c r="BV41" s="266"/>
      <c r="BW41" s="266"/>
      <c r="BX41" s="266"/>
      <c r="BY41" s="266"/>
      <c r="BZ41" s="266"/>
      <c r="CA41" s="266"/>
      <c r="CB41" s="266"/>
      <c r="CC41" s="266"/>
      <c r="CD41" s="266"/>
      <c r="CE41" s="266"/>
      <c r="CF41" s="266"/>
      <c r="CG41" s="266"/>
      <c r="CH41" s="271" t="s">
        <v>45</v>
      </c>
      <c r="CI41" s="266"/>
      <c r="CJ41" s="271" t="s">
        <v>45</v>
      </c>
      <c r="CK41" s="266">
        <v>29800</v>
      </c>
      <c r="CL41" s="266">
        <v>119000</v>
      </c>
      <c r="CM41" s="271" t="s">
        <v>3167</v>
      </c>
      <c r="CN41" s="266">
        <v>119000</v>
      </c>
      <c r="CO41" s="271" t="s">
        <v>3167</v>
      </c>
      <c r="CP41" s="254" t="s">
        <v>60</v>
      </c>
      <c r="CQ41" s="271" t="s">
        <v>1850</v>
      </c>
      <c r="CR41" s="262">
        <v>46199</v>
      </c>
      <c r="CS41" s="261" t="s">
        <v>139</v>
      </c>
      <c r="CT41" s="254" t="s">
        <v>1863</v>
      </c>
    </row>
    <row r="42" spans="1:98" x14ac:dyDescent="0.3">
      <c r="A42" s="253">
        <v>39</v>
      </c>
      <c r="B42" s="265" t="s">
        <v>45</v>
      </c>
      <c r="C42" s="294" t="s">
        <v>2952</v>
      </c>
      <c r="D42" s="294" t="s">
        <v>3018</v>
      </c>
      <c r="E42" s="294" t="s">
        <v>3003</v>
      </c>
      <c r="F42" s="294" t="s">
        <v>3017</v>
      </c>
      <c r="G42" s="294" t="s">
        <v>2970</v>
      </c>
      <c r="H42" s="294" t="s">
        <v>2971</v>
      </c>
      <c r="I42" s="294" t="s">
        <v>2972</v>
      </c>
      <c r="J42" s="294" t="s">
        <v>2962</v>
      </c>
      <c r="K42" s="263" t="s">
        <v>289</v>
      </c>
      <c r="L42" s="294" t="s">
        <v>4223</v>
      </c>
      <c r="M42" s="265" t="s">
        <v>89</v>
      </c>
      <c r="N42" s="294" t="s">
        <v>90</v>
      </c>
      <c r="O42" s="265" t="s">
        <v>45</v>
      </c>
      <c r="P42" s="260">
        <f>IF(COUNTIF($K$4:K42,K42)=1,1,"")</f>
        <v>1</v>
      </c>
      <c r="Q42" s="260"/>
      <c r="R42" s="260">
        <v>500</v>
      </c>
      <c r="S42" s="260">
        <v>500</v>
      </c>
      <c r="T42" s="260"/>
      <c r="U42" s="265" t="s">
        <v>45</v>
      </c>
      <c r="V42" s="260"/>
      <c r="W42" s="260"/>
      <c r="X42" s="260"/>
      <c r="Y42" s="265" t="s">
        <v>45</v>
      </c>
      <c r="Z42" s="260"/>
      <c r="AA42" s="260">
        <v>0</v>
      </c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0"/>
      <c r="BK42" s="260"/>
      <c r="BL42" s="260"/>
      <c r="BM42" s="260"/>
      <c r="BN42" s="260"/>
      <c r="BO42" s="260"/>
      <c r="BP42" s="260"/>
      <c r="BQ42" s="260"/>
      <c r="BR42" s="260"/>
      <c r="BS42" s="260"/>
      <c r="BT42" s="260"/>
      <c r="BU42" s="260"/>
      <c r="BV42" s="260"/>
      <c r="BW42" s="260"/>
      <c r="BX42" s="260"/>
      <c r="BY42" s="260"/>
      <c r="BZ42" s="260"/>
      <c r="CA42" s="260"/>
      <c r="CB42" s="260"/>
      <c r="CC42" s="260"/>
      <c r="CD42" s="260"/>
      <c r="CE42" s="260"/>
      <c r="CF42" s="260"/>
      <c r="CG42" s="260"/>
      <c r="CH42" s="268" t="s">
        <v>45</v>
      </c>
      <c r="CI42" s="260"/>
      <c r="CJ42" s="268" t="s">
        <v>45</v>
      </c>
      <c r="CK42" s="260">
        <v>21500</v>
      </c>
      <c r="CL42" s="260">
        <v>82000</v>
      </c>
      <c r="CM42" s="268" t="s">
        <v>672</v>
      </c>
      <c r="CN42" s="260">
        <v>74000</v>
      </c>
      <c r="CO42" s="268" t="s">
        <v>2240</v>
      </c>
      <c r="CP42" s="265" t="s">
        <v>60</v>
      </c>
      <c r="CQ42" s="268" t="s">
        <v>1850</v>
      </c>
      <c r="CR42" s="264">
        <v>46224</v>
      </c>
      <c r="CS42" s="294" t="s">
        <v>139</v>
      </c>
      <c r="CT42" s="265" t="s">
        <v>1862</v>
      </c>
    </row>
    <row r="43" spans="1:98" x14ac:dyDescent="0.3">
      <c r="A43" s="253">
        <v>40</v>
      </c>
      <c r="B43" s="254" t="s">
        <v>45</v>
      </c>
      <c r="C43" s="261" t="s">
        <v>2952</v>
      </c>
      <c r="D43" s="261" t="s">
        <v>3018</v>
      </c>
      <c r="E43" s="261" t="s">
        <v>3003</v>
      </c>
      <c r="F43" s="261" t="s">
        <v>3017</v>
      </c>
      <c r="G43" s="261" t="s">
        <v>2970</v>
      </c>
      <c r="H43" s="261" t="s">
        <v>2971</v>
      </c>
      <c r="I43" s="261" t="s">
        <v>2972</v>
      </c>
      <c r="J43" s="261" t="s">
        <v>2962</v>
      </c>
      <c r="K43" s="270" t="s">
        <v>289</v>
      </c>
      <c r="L43" s="261" t="s">
        <v>4223</v>
      </c>
      <c r="M43" s="254" t="s">
        <v>66</v>
      </c>
      <c r="N43" s="261" t="s">
        <v>67</v>
      </c>
      <c r="O43" s="254" t="s">
        <v>45</v>
      </c>
      <c r="P43" s="266" t="str">
        <f>IF(COUNTIF($K$4:K43,K43)=1,1,"")</f>
        <v/>
      </c>
      <c r="Q43" s="266"/>
      <c r="R43" s="266">
        <v>500</v>
      </c>
      <c r="S43" s="266">
        <v>500</v>
      </c>
      <c r="T43" s="266"/>
      <c r="U43" s="254" t="s">
        <v>45</v>
      </c>
      <c r="V43" s="266"/>
      <c r="W43" s="266"/>
      <c r="X43" s="266"/>
      <c r="Y43" s="254" t="s">
        <v>45</v>
      </c>
      <c r="Z43" s="266"/>
      <c r="AA43" s="266">
        <v>0</v>
      </c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  <c r="AV43" s="266"/>
      <c r="AW43" s="266"/>
      <c r="AX43" s="266"/>
      <c r="AY43" s="266"/>
      <c r="AZ43" s="266"/>
      <c r="BA43" s="266"/>
      <c r="BB43" s="266"/>
      <c r="BC43" s="266"/>
      <c r="BD43" s="266"/>
      <c r="BE43" s="266"/>
      <c r="BF43" s="266"/>
      <c r="BG43" s="266"/>
      <c r="BH43" s="266"/>
      <c r="BI43" s="266"/>
      <c r="BJ43" s="266"/>
      <c r="BK43" s="266"/>
      <c r="BL43" s="266"/>
      <c r="BM43" s="266"/>
      <c r="BN43" s="266"/>
      <c r="BO43" s="266"/>
      <c r="BP43" s="266"/>
      <c r="BQ43" s="266"/>
      <c r="BR43" s="266"/>
      <c r="BS43" s="266"/>
      <c r="BT43" s="266"/>
      <c r="BU43" s="266"/>
      <c r="BV43" s="266"/>
      <c r="BW43" s="266"/>
      <c r="BX43" s="266"/>
      <c r="BY43" s="266"/>
      <c r="BZ43" s="266"/>
      <c r="CA43" s="266"/>
      <c r="CB43" s="266"/>
      <c r="CC43" s="266"/>
      <c r="CD43" s="266"/>
      <c r="CE43" s="266"/>
      <c r="CF43" s="266"/>
      <c r="CG43" s="266"/>
      <c r="CH43" s="271" t="s">
        <v>45</v>
      </c>
      <c r="CI43" s="266"/>
      <c r="CJ43" s="271" t="s">
        <v>45</v>
      </c>
      <c r="CK43" s="266">
        <v>21500</v>
      </c>
      <c r="CL43" s="266">
        <v>82000</v>
      </c>
      <c r="CM43" s="271" t="s">
        <v>672</v>
      </c>
      <c r="CN43" s="266">
        <v>74000</v>
      </c>
      <c r="CO43" s="271" t="s">
        <v>2240</v>
      </c>
      <c r="CP43" s="254" t="s">
        <v>60</v>
      </c>
      <c r="CQ43" s="271" t="s">
        <v>1850</v>
      </c>
      <c r="CR43" s="262">
        <v>46224</v>
      </c>
      <c r="CS43" s="261" t="s">
        <v>139</v>
      </c>
      <c r="CT43" s="254" t="s">
        <v>1862</v>
      </c>
    </row>
    <row r="44" spans="1:98" x14ac:dyDescent="0.3">
      <c r="A44" s="253">
        <v>41</v>
      </c>
      <c r="B44" s="265" t="s">
        <v>45</v>
      </c>
      <c r="C44" s="294" t="s">
        <v>2952</v>
      </c>
      <c r="D44" s="294" t="s">
        <v>3018</v>
      </c>
      <c r="E44" s="294" t="s">
        <v>3003</v>
      </c>
      <c r="F44" s="294" t="s">
        <v>3017</v>
      </c>
      <c r="G44" s="294" t="s">
        <v>2970</v>
      </c>
      <c r="H44" s="294" t="s">
        <v>2971</v>
      </c>
      <c r="I44" s="294" t="s">
        <v>2972</v>
      </c>
      <c r="J44" s="294" t="s">
        <v>2962</v>
      </c>
      <c r="K44" s="263" t="s">
        <v>3350</v>
      </c>
      <c r="L44" s="294" t="s">
        <v>3351</v>
      </c>
      <c r="M44" s="265" t="s">
        <v>66</v>
      </c>
      <c r="N44" s="294" t="s">
        <v>67</v>
      </c>
      <c r="O44" s="265" t="s">
        <v>45</v>
      </c>
      <c r="P44" s="260">
        <f>IF(COUNTIF($K$4:K44,K44)=1,1,"")</f>
        <v>1</v>
      </c>
      <c r="Q44" s="260"/>
      <c r="R44" s="260">
        <v>1</v>
      </c>
      <c r="S44" s="260">
        <v>1</v>
      </c>
      <c r="T44" s="260"/>
      <c r="U44" s="265" t="s">
        <v>45</v>
      </c>
      <c r="V44" s="260"/>
      <c r="W44" s="260"/>
      <c r="X44" s="260"/>
      <c r="Y44" s="265" t="s">
        <v>45</v>
      </c>
      <c r="Z44" s="260"/>
      <c r="AA44" s="260">
        <v>0</v>
      </c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0"/>
      <c r="BK44" s="260"/>
      <c r="BL44" s="260"/>
      <c r="BM44" s="260"/>
      <c r="BN44" s="260"/>
      <c r="BO44" s="260"/>
      <c r="BP44" s="260"/>
      <c r="BQ44" s="260"/>
      <c r="BR44" s="260"/>
      <c r="BS44" s="260"/>
      <c r="BT44" s="260"/>
      <c r="BU44" s="260"/>
      <c r="BV44" s="260"/>
      <c r="BW44" s="260"/>
      <c r="BX44" s="260"/>
      <c r="BY44" s="260"/>
      <c r="BZ44" s="260"/>
      <c r="CA44" s="260"/>
      <c r="CB44" s="260"/>
      <c r="CC44" s="260"/>
      <c r="CD44" s="260"/>
      <c r="CE44" s="260"/>
      <c r="CF44" s="260"/>
      <c r="CG44" s="260"/>
      <c r="CH44" s="268" t="s">
        <v>45</v>
      </c>
      <c r="CI44" s="260"/>
      <c r="CJ44" s="268" t="s">
        <v>45</v>
      </c>
      <c r="CK44" s="260"/>
      <c r="CL44" s="260"/>
      <c r="CM44" s="268" t="s">
        <v>45</v>
      </c>
      <c r="CN44" s="260">
        <v>0</v>
      </c>
      <c r="CO44" s="268" t="s">
        <v>45</v>
      </c>
      <c r="CP44" s="265" t="s">
        <v>60</v>
      </c>
      <c r="CQ44" s="268" t="s">
        <v>1850</v>
      </c>
      <c r="CR44" s="265" t="s">
        <v>45</v>
      </c>
      <c r="CS44" s="294" t="s">
        <v>139</v>
      </c>
      <c r="CT44" s="265" t="s">
        <v>1863</v>
      </c>
    </row>
    <row r="45" spans="1:98" x14ac:dyDescent="0.3">
      <c r="A45" s="253">
        <v>42</v>
      </c>
      <c r="B45" s="254" t="s">
        <v>45</v>
      </c>
      <c r="C45" s="261" t="s">
        <v>2952</v>
      </c>
      <c r="D45" s="261" t="s">
        <v>3018</v>
      </c>
      <c r="E45" s="261" t="s">
        <v>3003</v>
      </c>
      <c r="F45" s="261" t="s">
        <v>3017</v>
      </c>
      <c r="G45" s="261" t="s">
        <v>2970</v>
      </c>
      <c r="H45" s="261" t="s">
        <v>2971</v>
      </c>
      <c r="I45" s="261" t="s">
        <v>2972</v>
      </c>
      <c r="J45" s="261" t="s">
        <v>2962</v>
      </c>
      <c r="K45" s="270" t="s">
        <v>3350</v>
      </c>
      <c r="L45" s="261" t="s">
        <v>3351</v>
      </c>
      <c r="M45" s="254" t="s">
        <v>93</v>
      </c>
      <c r="N45" s="261" t="s">
        <v>94</v>
      </c>
      <c r="O45" s="254" t="s">
        <v>45</v>
      </c>
      <c r="P45" s="266" t="str">
        <f>IF(COUNTIF($K$4:K45,K45)=1,1,"")</f>
        <v/>
      </c>
      <c r="Q45" s="266"/>
      <c r="R45" s="266">
        <v>1</v>
      </c>
      <c r="S45" s="266">
        <v>1</v>
      </c>
      <c r="T45" s="266"/>
      <c r="U45" s="254" t="s">
        <v>45</v>
      </c>
      <c r="V45" s="266"/>
      <c r="W45" s="266"/>
      <c r="X45" s="266"/>
      <c r="Y45" s="254" t="s">
        <v>45</v>
      </c>
      <c r="Z45" s="266"/>
      <c r="AA45" s="266">
        <v>0</v>
      </c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6"/>
      <c r="BB45" s="266"/>
      <c r="BC45" s="266"/>
      <c r="BD45" s="266"/>
      <c r="BE45" s="266"/>
      <c r="BF45" s="266"/>
      <c r="BG45" s="266"/>
      <c r="BH45" s="266"/>
      <c r="BI45" s="266"/>
      <c r="BJ45" s="266"/>
      <c r="BK45" s="266"/>
      <c r="BL45" s="266"/>
      <c r="BM45" s="266"/>
      <c r="BN45" s="266"/>
      <c r="BO45" s="266"/>
      <c r="BP45" s="266"/>
      <c r="BQ45" s="266"/>
      <c r="BR45" s="266"/>
      <c r="BS45" s="266"/>
      <c r="BT45" s="266"/>
      <c r="BU45" s="266"/>
      <c r="BV45" s="266"/>
      <c r="BW45" s="266"/>
      <c r="BX45" s="266"/>
      <c r="BY45" s="266"/>
      <c r="BZ45" s="266"/>
      <c r="CA45" s="266"/>
      <c r="CB45" s="266"/>
      <c r="CC45" s="266"/>
      <c r="CD45" s="266"/>
      <c r="CE45" s="266"/>
      <c r="CF45" s="266"/>
      <c r="CG45" s="266"/>
      <c r="CH45" s="271" t="s">
        <v>45</v>
      </c>
      <c r="CI45" s="266"/>
      <c r="CJ45" s="271" t="s">
        <v>45</v>
      </c>
      <c r="CK45" s="266"/>
      <c r="CL45" s="266"/>
      <c r="CM45" s="271" t="s">
        <v>45</v>
      </c>
      <c r="CN45" s="266">
        <v>0</v>
      </c>
      <c r="CO45" s="271" t="s">
        <v>45</v>
      </c>
      <c r="CP45" s="254" t="s">
        <v>60</v>
      </c>
      <c r="CQ45" s="271" t="s">
        <v>1850</v>
      </c>
      <c r="CR45" s="254" t="s">
        <v>45</v>
      </c>
      <c r="CS45" s="261" t="s">
        <v>139</v>
      </c>
      <c r="CT45" s="254" t="s">
        <v>1863</v>
      </c>
    </row>
    <row r="46" spans="1:98" x14ac:dyDescent="0.3">
      <c r="A46" s="253">
        <v>43</v>
      </c>
      <c r="B46" s="265" t="s">
        <v>45</v>
      </c>
      <c r="C46" s="294" t="s">
        <v>2952</v>
      </c>
      <c r="D46" s="294" t="s">
        <v>3018</v>
      </c>
      <c r="E46" s="294" t="s">
        <v>3003</v>
      </c>
      <c r="F46" s="294" t="s">
        <v>3017</v>
      </c>
      <c r="G46" s="294" t="s">
        <v>2970</v>
      </c>
      <c r="H46" s="294" t="s">
        <v>2971</v>
      </c>
      <c r="I46" s="294" t="s">
        <v>2972</v>
      </c>
      <c r="J46" s="294" t="s">
        <v>2962</v>
      </c>
      <c r="K46" s="263" t="s">
        <v>3633</v>
      </c>
      <c r="L46" s="294" t="s">
        <v>3634</v>
      </c>
      <c r="M46" s="265" t="s">
        <v>66</v>
      </c>
      <c r="N46" s="294" t="s">
        <v>67</v>
      </c>
      <c r="O46" s="265" t="s">
        <v>45</v>
      </c>
      <c r="P46" s="260">
        <f>IF(COUNTIF($K$4:K46,K46)=1,1,"")</f>
        <v>1</v>
      </c>
      <c r="Q46" s="260"/>
      <c r="R46" s="260">
        <v>1</v>
      </c>
      <c r="S46" s="260">
        <v>1</v>
      </c>
      <c r="T46" s="260"/>
      <c r="U46" s="265" t="s">
        <v>45</v>
      </c>
      <c r="V46" s="260"/>
      <c r="W46" s="260"/>
      <c r="X46" s="260"/>
      <c r="Y46" s="265" t="s">
        <v>45</v>
      </c>
      <c r="Z46" s="260"/>
      <c r="AA46" s="260">
        <v>0</v>
      </c>
      <c r="AB46" s="260"/>
      <c r="AC46" s="260"/>
      <c r="AD46" s="260"/>
      <c r="AE46" s="260"/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0"/>
      <c r="AV46" s="260"/>
      <c r="AW46" s="260"/>
      <c r="AX46" s="260"/>
      <c r="AY46" s="260"/>
      <c r="AZ46" s="260"/>
      <c r="BA46" s="260"/>
      <c r="BB46" s="260"/>
      <c r="BC46" s="260"/>
      <c r="BD46" s="260"/>
      <c r="BE46" s="260"/>
      <c r="BF46" s="260"/>
      <c r="BG46" s="260"/>
      <c r="BH46" s="260"/>
      <c r="BI46" s="260"/>
      <c r="BJ46" s="260"/>
      <c r="BK46" s="260"/>
      <c r="BL46" s="260"/>
      <c r="BM46" s="260"/>
      <c r="BN46" s="260"/>
      <c r="BO46" s="260"/>
      <c r="BP46" s="260"/>
      <c r="BQ46" s="260"/>
      <c r="BR46" s="260"/>
      <c r="BS46" s="260"/>
      <c r="BT46" s="260"/>
      <c r="BU46" s="260"/>
      <c r="BV46" s="260"/>
      <c r="BW46" s="260"/>
      <c r="BX46" s="260"/>
      <c r="BY46" s="260"/>
      <c r="BZ46" s="260"/>
      <c r="CA46" s="260"/>
      <c r="CB46" s="260"/>
      <c r="CC46" s="260"/>
      <c r="CD46" s="260"/>
      <c r="CE46" s="260"/>
      <c r="CF46" s="260"/>
      <c r="CG46" s="260"/>
      <c r="CH46" s="268" t="s">
        <v>45</v>
      </c>
      <c r="CI46" s="260"/>
      <c r="CJ46" s="268" t="s">
        <v>45</v>
      </c>
      <c r="CK46" s="260"/>
      <c r="CL46" s="260"/>
      <c r="CM46" s="268" t="s">
        <v>45</v>
      </c>
      <c r="CN46" s="260">
        <v>0</v>
      </c>
      <c r="CO46" s="268" t="s">
        <v>45</v>
      </c>
      <c r="CP46" s="265" t="s">
        <v>60</v>
      </c>
      <c r="CQ46" s="268" t="s">
        <v>1850</v>
      </c>
      <c r="CR46" s="265" t="s">
        <v>45</v>
      </c>
      <c r="CS46" s="294" t="s">
        <v>139</v>
      </c>
      <c r="CT46" s="265" t="s">
        <v>1863</v>
      </c>
    </row>
    <row r="47" spans="1:98" x14ac:dyDescent="0.3">
      <c r="A47" s="253">
        <v>44</v>
      </c>
      <c r="B47" s="254" t="s">
        <v>45</v>
      </c>
      <c r="C47" s="261" t="s">
        <v>2952</v>
      </c>
      <c r="D47" s="261" t="s">
        <v>3018</v>
      </c>
      <c r="E47" s="261" t="s">
        <v>3003</v>
      </c>
      <c r="F47" s="261" t="s">
        <v>3017</v>
      </c>
      <c r="G47" s="261" t="s">
        <v>2970</v>
      </c>
      <c r="H47" s="261" t="s">
        <v>2971</v>
      </c>
      <c r="I47" s="261" t="s">
        <v>2972</v>
      </c>
      <c r="J47" s="261" t="s">
        <v>2962</v>
      </c>
      <c r="K47" s="270" t="s">
        <v>3633</v>
      </c>
      <c r="L47" s="261" t="s">
        <v>3634</v>
      </c>
      <c r="M47" s="254" t="s">
        <v>93</v>
      </c>
      <c r="N47" s="261" t="s">
        <v>94</v>
      </c>
      <c r="O47" s="254" t="s">
        <v>45</v>
      </c>
      <c r="P47" s="266" t="str">
        <f>IF(COUNTIF($K$4:K47,K47)=1,1,"")</f>
        <v/>
      </c>
      <c r="Q47" s="266"/>
      <c r="R47" s="266">
        <v>1</v>
      </c>
      <c r="S47" s="266">
        <v>1</v>
      </c>
      <c r="T47" s="266"/>
      <c r="U47" s="254" t="s">
        <v>45</v>
      </c>
      <c r="V47" s="266"/>
      <c r="W47" s="266"/>
      <c r="X47" s="266"/>
      <c r="Y47" s="254" t="s">
        <v>45</v>
      </c>
      <c r="Z47" s="266"/>
      <c r="AA47" s="266">
        <v>0</v>
      </c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  <c r="AX47" s="266"/>
      <c r="AY47" s="266"/>
      <c r="AZ47" s="266"/>
      <c r="BA47" s="266"/>
      <c r="BB47" s="266"/>
      <c r="BC47" s="266"/>
      <c r="BD47" s="266"/>
      <c r="BE47" s="266"/>
      <c r="BF47" s="266"/>
      <c r="BG47" s="266"/>
      <c r="BH47" s="266"/>
      <c r="BI47" s="266"/>
      <c r="BJ47" s="266"/>
      <c r="BK47" s="266"/>
      <c r="BL47" s="266"/>
      <c r="BM47" s="266"/>
      <c r="BN47" s="266"/>
      <c r="BO47" s="266"/>
      <c r="BP47" s="266"/>
      <c r="BQ47" s="266"/>
      <c r="BR47" s="266"/>
      <c r="BS47" s="266"/>
      <c r="BT47" s="266"/>
      <c r="BU47" s="266"/>
      <c r="BV47" s="266"/>
      <c r="BW47" s="266"/>
      <c r="BX47" s="266"/>
      <c r="BY47" s="266"/>
      <c r="BZ47" s="266"/>
      <c r="CA47" s="266"/>
      <c r="CB47" s="266"/>
      <c r="CC47" s="266"/>
      <c r="CD47" s="266"/>
      <c r="CE47" s="266"/>
      <c r="CF47" s="266"/>
      <c r="CG47" s="266"/>
      <c r="CH47" s="271" t="s">
        <v>45</v>
      </c>
      <c r="CI47" s="266"/>
      <c r="CJ47" s="271" t="s">
        <v>45</v>
      </c>
      <c r="CK47" s="266"/>
      <c r="CL47" s="266"/>
      <c r="CM47" s="271" t="s">
        <v>45</v>
      </c>
      <c r="CN47" s="266">
        <v>0</v>
      </c>
      <c r="CO47" s="271" t="s">
        <v>45</v>
      </c>
      <c r="CP47" s="254" t="s">
        <v>60</v>
      </c>
      <c r="CQ47" s="271" t="s">
        <v>1850</v>
      </c>
      <c r="CR47" s="254" t="s">
        <v>45</v>
      </c>
      <c r="CS47" s="261" t="s">
        <v>139</v>
      </c>
      <c r="CT47" s="254" t="s">
        <v>1863</v>
      </c>
    </row>
    <row r="48" spans="1:98" x14ac:dyDescent="0.3">
      <c r="A48" s="253">
        <v>45</v>
      </c>
      <c r="B48" s="265" t="s">
        <v>45</v>
      </c>
      <c r="C48" s="294" t="s">
        <v>2952</v>
      </c>
      <c r="D48" s="294" t="s">
        <v>3018</v>
      </c>
      <c r="E48" s="294" t="s">
        <v>3003</v>
      </c>
      <c r="F48" s="294" t="s">
        <v>3017</v>
      </c>
      <c r="G48" s="294" t="s">
        <v>2970</v>
      </c>
      <c r="H48" s="294" t="s">
        <v>2971</v>
      </c>
      <c r="I48" s="294" t="s">
        <v>2972</v>
      </c>
      <c r="J48" s="294" t="s">
        <v>2962</v>
      </c>
      <c r="K48" s="263" t="s">
        <v>3633</v>
      </c>
      <c r="L48" s="294" t="s">
        <v>3634</v>
      </c>
      <c r="M48" s="265" t="s">
        <v>446</v>
      </c>
      <c r="N48" s="294" t="s">
        <v>445</v>
      </c>
      <c r="O48" s="265" t="s">
        <v>45</v>
      </c>
      <c r="P48" s="260" t="str">
        <f>IF(COUNTIF($K$4:K48,K48)=1,1,"")</f>
        <v/>
      </c>
      <c r="Q48" s="260"/>
      <c r="R48" s="260">
        <v>1</v>
      </c>
      <c r="S48" s="260">
        <v>1</v>
      </c>
      <c r="T48" s="260"/>
      <c r="U48" s="265" t="s">
        <v>45</v>
      </c>
      <c r="V48" s="260"/>
      <c r="W48" s="260"/>
      <c r="X48" s="260"/>
      <c r="Y48" s="265" t="s">
        <v>45</v>
      </c>
      <c r="Z48" s="260"/>
      <c r="AA48" s="260">
        <v>0</v>
      </c>
      <c r="AB48" s="260"/>
      <c r="AC48" s="260"/>
      <c r="AD48" s="260"/>
      <c r="AE48" s="260"/>
      <c r="AF48" s="26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0"/>
      <c r="AQ48" s="260"/>
      <c r="AR48" s="260"/>
      <c r="AS48" s="260"/>
      <c r="AT48" s="260"/>
      <c r="AU48" s="260"/>
      <c r="AV48" s="260"/>
      <c r="AW48" s="260"/>
      <c r="AX48" s="260"/>
      <c r="AY48" s="260"/>
      <c r="AZ48" s="260"/>
      <c r="BA48" s="260"/>
      <c r="BB48" s="260"/>
      <c r="BC48" s="260"/>
      <c r="BD48" s="260"/>
      <c r="BE48" s="260"/>
      <c r="BF48" s="260"/>
      <c r="BG48" s="260"/>
      <c r="BH48" s="260"/>
      <c r="BI48" s="260"/>
      <c r="BJ48" s="260"/>
      <c r="BK48" s="260"/>
      <c r="BL48" s="260"/>
      <c r="BM48" s="260"/>
      <c r="BN48" s="260"/>
      <c r="BO48" s="260"/>
      <c r="BP48" s="260"/>
      <c r="BQ48" s="260"/>
      <c r="BR48" s="260"/>
      <c r="BS48" s="260"/>
      <c r="BT48" s="260"/>
      <c r="BU48" s="260"/>
      <c r="BV48" s="260"/>
      <c r="BW48" s="260"/>
      <c r="BX48" s="260"/>
      <c r="BY48" s="260"/>
      <c r="BZ48" s="260"/>
      <c r="CA48" s="260"/>
      <c r="CB48" s="260"/>
      <c r="CC48" s="260"/>
      <c r="CD48" s="260"/>
      <c r="CE48" s="260"/>
      <c r="CF48" s="260"/>
      <c r="CG48" s="260"/>
      <c r="CH48" s="268" t="s">
        <v>45</v>
      </c>
      <c r="CI48" s="260"/>
      <c r="CJ48" s="268" t="s">
        <v>45</v>
      </c>
      <c r="CK48" s="260"/>
      <c r="CL48" s="260"/>
      <c r="CM48" s="268" t="s">
        <v>45</v>
      </c>
      <c r="CN48" s="260">
        <v>0</v>
      </c>
      <c r="CO48" s="268" t="s">
        <v>45</v>
      </c>
      <c r="CP48" s="265" t="s">
        <v>60</v>
      </c>
      <c r="CQ48" s="268" t="s">
        <v>1850</v>
      </c>
      <c r="CR48" s="265" t="s">
        <v>45</v>
      </c>
      <c r="CS48" s="294" t="s">
        <v>139</v>
      </c>
      <c r="CT48" s="265" t="s">
        <v>1863</v>
      </c>
    </row>
    <row r="49" spans="1:98" x14ac:dyDescent="0.3">
      <c r="A49" s="253">
        <v>46</v>
      </c>
      <c r="B49" s="254" t="s">
        <v>45</v>
      </c>
      <c r="C49" s="261" t="s">
        <v>2952</v>
      </c>
      <c r="D49" s="261" t="s">
        <v>3018</v>
      </c>
      <c r="E49" s="261" t="s">
        <v>3003</v>
      </c>
      <c r="F49" s="261" t="s">
        <v>3017</v>
      </c>
      <c r="G49" s="261" t="s">
        <v>2970</v>
      </c>
      <c r="H49" s="261" t="s">
        <v>2974</v>
      </c>
      <c r="I49" s="261" t="s">
        <v>2976</v>
      </c>
      <c r="J49" s="261" t="s">
        <v>2962</v>
      </c>
      <c r="K49" s="270" t="s">
        <v>292</v>
      </c>
      <c r="L49" s="261" t="s">
        <v>3635</v>
      </c>
      <c r="M49" s="254" t="s">
        <v>81</v>
      </c>
      <c r="N49" s="261" t="s">
        <v>82</v>
      </c>
      <c r="O49" s="254" t="s">
        <v>45</v>
      </c>
      <c r="P49" s="266">
        <f>IF(COUNTIF($K$4:K49,K49)=1,1,"")</f>
        <v>1</v>
      </c>
      <c r="Q49" s="266"/>
      <c r="R49" s="266">
        <v>600</v>
      </c>
      <c r="S49" s="266">
        <v>600</v>
      </c>
      <c r="T49" s="266"/>
      <c r="U49" s="262">
        <v>46248</v>
      </c>
      <c r="V49" s="266">
        <v>609</v>
      </c>
      <c r="W49" s="266">
        <v>609</v>
      </c>
      <c r="X49" s="266"/>
      <c r="Y49" s="262">
        <v>46253</v>
      </c>
      <c r="Z49" s="266">
        <v>247</v>
      </c>
      <c r="AA49" s="266">
        <v>0</v>
      </c>
      <c r="AB49" s="266">
        <v>352</v>
      </c>
      <c r="AC49" s="266">
        <v>362</v>
      </c>
      <c r="AD49" s="266">
        <v>166</v>
      </c>
      <c r="AE49" s="266">
        <v>528</v>
      </c>
      <c r="AF49" s="266">
        <v>609</v>
      </c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  <c r="AX49" s="266"/>
      <c r="AY49" s="266"/>
      <c r="AZ49" s="266"/>
      <c r="BA49" s="266"/>
      <c r="BB49" s="266"/>
      <c r="BC49" s="266"/>
      <c r="BD49" s="266"/>
      <c r="BE49" s="266"/>
      <c r="BF49" s="266"/>
      <c r="BG49" s="266"/>
      <c r="BH49" s="266"/>
      <c r="BI49" s="266"/>
      <c r="BJ49" s="266"/>
      <c r="BK49" s="266"/>
      <c r="BL49" s="266"/>
      <c r="BM49" s="266"/>
      <c r="BN49" s="266"/>
      <c r="BO49" s="266"/>
      <c r="BP49" s="266"/>
      <c r="BQ49" s="266"/>
      <c r="BR49" s="266"/>
      <c r="BS49" s="266"/>
      <c r="BT49" s="266"/>
      <c r="BU49" s="266"/>
      <c r="BV49" s="266"/>
      <c r="BW49" s="266"/>
      <c r="BX49" s="266"/>
      <c r="BY49" s="266"/>
      <c r="BZ49" s="266"/>
      <c r="CA49" s="266"/>
      <c r="CB49" s="266"/>
      <c r="CC49" s="266"/>
      <c r="CD49" s="266">
        <v>15</v>
      </c>
      <c r="CE49" s="266">
        <v>27</v>
      </c>
      <c r="CF49" s="266">
        <v>39</v>
      </c>
      <c r="CG49" s="266">
        <v>81</v>
      </c>
      <c r="CH49" s="271" t="s">
        <v>3756</v>
      </c>
      <c r="CI49" s="266">
        <v>81</v>
      </c>
      <c r="CJ49" s="271" t="s">
        <v>3756</v>
      </c>
      <c r="CK49" s="266">
        <v>19500</v>
      </c>
      <c r="CL49" s="266">
        <v>74000</v>
      </c>
      <c r="CM49" s="271" t="s">
        <v>421</v>
      </c>
      <c r="CN49" s="266">
        <v>59000</v>
      </c>
      <c r="CO49" s="271" t="s">
        <v>3250</v>
      </c>
      <c r="CP49" s="254" t="s">
        <v>53</v>
      </c>
      <c r="CQ49" s="271" t="s">
        <v>3251</v>
      </c>
      <c r="CR49" s="262">
        <v>46255</v>
      </c>
      <c r="CS49" s="261" t="s">
        <v>139</v>
      </c>
      <c r="CT49" s="254" t="s">
        <v>1862</v>
      </c>
    </row>
    <row r="50" spans="1:98" x14ac:dyDescent="0.3">
      <c r="A50" s="253">
        <v>47</v>
      </c>
      <c r="B50" s="265" t="s">
        <v>45</v>
      </c>
      <c r="C50" s="294" t="s">
        <v>2952</v>
      </c>
      <c r="D50" s="294" t="s">
        <v>3018</v>
      </c>
      <c r="E50" s="294" t="s">
        <v>3003</v>
      </c>
      <c r="F50" s="294" t="s">
        <v>3017</v>
      </c>
      <c r="G50" s="294" t="s">
        <v>2970</v>
      </c>
      <c r="H50" s="294" t="s">
        <v>2974</v>
      </c>
      <c r="I50" s="294" t="s">
        <v>2976</v>
      </c>
      <c r="J50" s="294" t="s">
        <v>2962</v>
      </c>
      <c r="K50" s="263" t="s">
        <v>292</v>
      </c>
      <c r="L50" s="294" t="s">
        <v>3635</v>
      </c>
      <c r="M50" s="265" t="s">
        <v>107</v>
      </c>
      <c r="N50" s="294" t="s">
        <v>108</v>
      </c>
      <c r="O50" s="265" t="s">
        <v>45</v>
      </c>
      <c r="P50" s="260" t="str">
        <f>IF(COUNTIF($K$4:K50,K50)=1,1,"")</f>
        <v/>
      </c>
      <c r="Q50" s="260"/>
      <c r="R50" s="260">
        <v>400</v>
      </c>
      <c r="S50" s="260">
        <v>400</v>
      </c>
      <c r="T50" s="260"/>
      <c r="U50" s="264">
        <v>46248</v>
      </c>
      <c r="V50" s="260">
        <v>409</v>
      </c>
      <c r="W50" s="260">
        <v>409</v>
      </c>
      <c r="X50" s="260"/>
      <c r="Y50" s="264">
        <v>46253</v>
      </c>
      <c r="Z50" s="260">
        <v>168</v>
      </c>
      <c r="AA50" s="260">
        <v>0</v>
      </c>
      <c r="AB50" s="260">
        <v>241</v>
      </c>
      <c r="AC50" s="260">
        <v>241</v>
      </c>
      <c r="AD50" s="260">
        <v>96</v>
      </c>
      <c r="AE50" s="260">
        <v>337</v>
      </c>
      <c r="AF50" s="260">
        <v>409</v>
      </c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  <c r="BC50" s="260"/>
      <c r="BD50" s="260"/>
      <c r="BE50" s="260"/>
      <c r="BF50" s="260"/>
      <c r="BG50" s="260"/>
      <c r="BH50" s="260"/>
      <c r="BI50" s="260"/>
      <c r="BJ50" s="260"/>
      <c r="BK50" s="260"/>
      <c r="BL50" s="260"/>
      <c r="BM50" s="260"/>
      <c r="BN50" s="260"/>
      <c r="BO50" s="260"/>
      <c r="BP50" s="260"/>
      <c r="BQ50" s="260"/>
      <c r="BR50" s="260"/>
      <c r="BS50" s="260"/>
      <c r="BT50" s="260"/>
      <c r="BU50" s="260"/>
      <c r="BV50" s="260"/>
      <c r="BW50" s="260"/>
      <c r="BX50" s="260"/>
      <c r="BY50" s="260"/>
      <c r="BZ50" s="260"/>
      <c r="CA50" s="260"/>
      <c r="CB50" s="260"/>
      <c r="CC50" s="260"/>
      <c r="CD50" s="260">
        <v>13</v>
      </c>
      <c r="CE50" s="260">
        <v>26</v>
      </c>
      <c r="CF50" s="260">
        <v>33</v>
      </c>
      <c r="CG50" s="260">
        <v>72</v>
      </c>
      <c r="CH50" s="268" t="s">
        <v>3948</v>
      </c>
      <c r="CI50" s="260">
        <v>72</v>
      </c>
      <c r="CJ50" s="268" t="s">
        <v>3948</v>
      </c>
      <c r="CK50" s="260">
        <v>19500</v>
      </c>
      <c r="CL50" s="260">
        <v>74000</v>
      </c>
      <c r="CM50" s="268" t="s">
        <v>421</v>
      </c>
      <c r="CN50" s="260">
        <v>59000</v>
      </c>
      <c r="CO50" s="268" t="s">
        <v>3250</v>
      </c>
      <c r="CP50" s="265" t="s">
        <v>53</v>
      </c>
      <c r="CQ50" s="268" t="s">
        <v>3251</v>
      </c>
      <c r="CR50" s="264">
        <v>46255</v>
      </c>
      <c r="CS50" s="294" t="s">
        <v>139</v>
      </c>
      <c r="CT50" s="265" t="s">
        <v>1862</v>
      </c>
    </row>
    <row r="51" spans="1:98" x14ac:dyDescent="0.3">
      <c r="A51" s="253">
        <v>48</v>
      </c>
      <c r="B51" s="254" t="s">
        <v>45</v>
      </c>
      <c r="C51" s="261" t="s">
        <v>2952</v>
      </c>
      <c r="D51" s="261" t="s">
        <v>3018</v>
      </c>
      <c r="E51" s="261" t="s">
        <v>3003</v>
      </c>
      <c r="F51" s="261" t="s">
        <v>3017</v>
      </c>
      <c r="G51" s="261" t="s">
        <v>2970</v>
      </c>
      <c r="H51" s="261" t="s">
        <v>2974</v>
      </c>
      <c r="I51" s="261" t="s">
        <v>2976</v>
      </c>
      <c r="J51" s="261" t="s">
        <v>2962</v>
      </c>
      <c r="K51" s="270" t="s">
        <v>293</v>
      </c>
      <c r="L51" s="261" t="s">
        <v>3636</v>
      </c>
      <c r="M51" s="254" t="s">
        <v>66</v>
      </c>
      <c r="N51" s="261" t="s">
        <v>67</v>
      </c>
      <c r="O51" s="254" t="s">
        <v>45</v>
      </c>
      <c r="P51" s="266">
        <f>IF(COUNTIF($K$4:K51,K51)=1,1,"")</f>
        <v>1</v>
      </c>
      <c r="Q51" s="266"/>
      <c r="R51" s="266">
        <v>600</v>
      </c>
      <c r="S51" s="266">
        <v>600</v>
      </c>
      <c r="T51" s="266"/>
      <c r="U51" s="254" t="s">
        <v>45</v>
      </c>
      <c r="V51" s="266"/>
      <c r="W51" s="266"/>
      <c r="X51" s="266"/>
      <c r="Y51" s="254" t="s">
        <v>45</v>
      </c>
      <c r="Z51" s="266"/>
      <c r="AA51" s="266">
        <v>0</v>
      </c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6"/>
      <c r="BB51" s="266"/>
      <c r="BC51" s="266"/>
      <c r="BD51" s="266"/>
      <c r="BE51" s="266"/>
      <c r="BF51" s="266"/>
      <c r="BG51" s="266"/>
      <c r="BH51" s="266"/>
      <c r="BI51" s="266"/>
      <c r="BJ51" s="266"/>
      <c r="BK51" s="266"/>
      <c r="BL51" s="266"/>
      <c r="BM51" s="266"/>
      <c r="BN51" s="266"/>
      <c r="BO51" s="266"/>
      <c r="BP51" s="266"/>
      <c r="BQ51" s="266"/>
      <c r="BR51" s="266"/>
      <c r="BS51" s="266"/>
      <c r="BT51" s="266"/>
      <c r="BU51" s="266"/>
      <c r="BV51" s="266"/>
      <c r="BW51" s="266"/>
      <c r="BX51" s="266"/>
      <c r="BY51" s="266"/>
      <c r="BZ51" s="266"/>
      <c r="CA51" s="266"/>
      <c r="CB51" s="266"/>
      <c r="CC51" s="266"/>
      <c r="CD51" s="266"/>
      <c r="CE51" s="266"/>
      <c r="CF51" s="266"/>
      <c r="CG51" s="266"/>
      <c r="CH51" s="271" t="s">
        <v>45</v>
      </c>
      <c r="CI51" s="266"/>
      <c r="CJ51" s="271" t="s">
        <v>45</v>
      </c>
      <c r="CK51" s="266">
        <v>21300</v>
      </c>
      <c r="CL51" s="266">
        <v>79000</v>
      </c>
      <c r="CM51" s="271" t="s">
        <v>302</v>
      </c>
      <c r="CN51" s="266">
        <v>79000</v>
      </c>
      <c r="CO51" s="271" t="s">
        <v>302</v>
      </c>
      <c r="CP51" s="254" t="s">
        <v>60</v>
      </c>
      <c r="CQ51" s="271" t="s">
        <v>1850</v>
      </c>
      <c r="CR51" s="262">
        <v>46216</v>
      </c>
      <c r="CS51" s="261" t="s">
        <v>142</v>
      </c>
      <c r="CT51" s="254" t="s">
        <v>1862</v>
      </c>
    </row>
    <row r="52" spans="1:98" x14ac:dyDescent="0.3">
      <c r="A52" s="253">
        <v>49</v>
      </c>
      <c r="B52" s="265" t="s">
        <v>45</v>
      </c>
      <c r="C52" s="294" t="s">
        <v>2952</v>
      </c>
      <c r="D52" s="294" t="s">
        <v>3018</v>
      </c>
      <c r="E52" s="294" t="s">
        <v>3003</v>
      </c>
      <c r="F52" s="294" t="s">
        <v>3017</v>
      </c>
      <c r="G52" s="294" t="s">
        <v>2970</v>
      </c>
      <c r="H52" s="294" t="s">
        <v>2974</v>
      </c>
      <c r="I52" s="294" t="s">
        <v>2976</v>
      </c>
      <c r="J52" s="294" t="s">
        <v>2962</v>
      </c>
      <c r="K52" s="263" t="s">
        <v>293</v>
      </c>
      <c r="L52" s="294" t="s">
        <v>3636</v>
      </c>
      <c r="M52" s="265" t="s">
        <v>285</v>
      </c>
      <c r="N52" s="294" t="s">
        <v>286</v>
      </c>
      <c r="O52" s="265" t="s">
        <v>45</v>
      </c>
      <c r="P52" s="260" t="str">
        <f>IF(COUNTIF($K$4:K52,K52)=1,1,"")</f>
        <v/>
      </c>
      <c r="Q52" s="260"/>
      <c r="R52" s="260">
        <v>400</v>
      </c>
      <c r="S52" s="260">
        <v>400</v>
      </c>
      <c r="T52" s="260"/>
      <c r="U52" s="265" t="s">
        <v>45</v>
      </c>
      <c r="V52" s="260"/>
      <c r="W52" s="260"/>
      <c r="X52" s="260"/>
      <c r="Y52" s="265" t="s">
        <v>45</v>
      </c>
      <c r="Z52" s="260"/>
      <c r="AA52" s="260">
        <v>0</v>
      </c>
      <c r="AB52" s="260"/>
      <c r="AC52" s="260"/>
      <c r="AD52" s="260"/>
      <c r="AE52" s="260"/>
      <c r="AF52" s="260"/>
      <c r="AG52" s="260"/>
      <c r="AH52" s="260"/>
      <c r="AI52" s="260"/>
      <c r="AJ52" s="260"/>
      <c r="AK52" s="260"/>
      <c r="AL52" s="260"/>
      <c r="AM52" s="260"/>
      <c r="AN52" s="260"/>
      <c r="AO52" s="260"/>
      <c r="AP52" s="260"/>
      <c r="AQ52" s="260"/>
      <c r="AR52" s="260"/>
      <c r="AS52" s="260"/>
      <c r="AT52" s="260"/>
      <c r="AU52" s="260"/>
      <c r="AV52" s="260"/>
      <c r="AW52" s="260"/>
      <c r="AX52" s="260"/>
      <c r="AY52" s="260"/>
      <c r="AZ52" s="260"/>
      <c r="BA52" s="260"/>
      <c r="BB52" s="260"/>
      <c r="BC52" s="260"/>
      <c r="BD52" s="260"/>
      <c r="BE52" s="260"/>
      <c r="BF52" s="260"/>
      <c r="BG52" s="260"/>
      <c r="BH52" s="260"/>
      <c r="BI52" s="260"/>
      <c r="BJ52" s="260"/>
      <c r="BK52" s="260"/>
      <c r="BL52" s="260"/>
      <c r="BM52" s="260"/>
      <c r="BN52" s="260"/>
      <c r="BO52" s="260"/>
      <c r="BP52" s="260"/>
      <c r="BQ52" s="260"/>
      <c r="BR52" s="260"/>
      <c r="BS52" s="260"/>
      <c r="BT52" s="260"/>
      <c r="BU52" s="260"/>
      <c r="BV52" s="260"/>
      <c r="BW52" s="260"/>
      <c r="BX52" s="260"/>
      <c r="BY52" s="260"/>
      <c r="BZ52" s="260"/>
      <c r="CA52" s="260"/>
      <c r="CB52" s="260"/>
      <c r="CC52" s="260"/>
      <c r="CD52" s="260"/>
      <c r="CE52" s="260"/>
      <c r="CF52" s="260"/>
      <c r="CG52" s="260"/>
      <c r="CH52" s="268" t="s">
        <v>45</v>
      </c>
      <c r="CI52" s="260"/>
      <c r="CJ52" s="268" t="s">
        <v>45</v>
      </c>
      <c r="CK52" s="260">
        <v>21300</v>
      </c>
      <c r="CL52" s="260">
        <v>79000</v>
      </c>
      <c r="CM52" s="268" t="s">
        <v>302</v>
      </c>
      <c r="CN52" s="260">
        <v>79000</v>
      </c>
      <c r="CO52" s="268" t="s">
        <v>302</v>
      </c>
      <c r="CP52" s="265" t="s">
        <v>60</v>
      </c>
      <c r="CQ52" s="268" t="s">
        <v>1850</v>
      </c>
      <c r="CR52" s="264">
        <v>46216</v>
      </c>
      <c r="CS52" s="294" t="s">
        <v>142</v>
      </c>
      <c r="CT52" s="265" t="s">
        <v>1862</v>
      </c>
    </row>
    <row r="53" spans="1:98" x14ac:dyDescent="0.3">
      <c r="A53" s="253">
        <v>50</v>
      </c>
      <c r="B53" s="254" t="s">
        <v>45</v>
      </c>
      <c r="C53" s="261" t="s">
        <v>2952</v>
      </c>
      <c r="D53" s="261" t="s">
        <v>3018</v>
      </c>
      <c r="E53" s="261" t="s">
        <v>3003</v>
      </c>
      <c r="F53" s="261" t="s">
        <v>3017</v>
      </c>
      <c r="G53" s="261" t="s">
        <v>2970</v>
      </c>
      <c r="H53" s="261" t="s">
        <v>2974</v>
      </c>
      <c r="I53" s="261" t="s">
        <v>2976</v>
      </c>
      <c r="J53" s="261" t="s">
        <v>2962</v>
      </c>
      <c r="K53" s="270" t="s">
        <v>294</v>
      </c>
      <c r="L53" s="261" t="s">
        <v>295</v>
      </c>
      <c r="M53" s="254" t="s">
        <v>66</v>
      </c>
      <c r="N53" s="261" t="s">
        <v>67</v>
      </c>
      <c r="O53" s="254" t="s">
        <v>45</v>
      </c>
      <c r="P53" s="266">
        <f>IF(COUNTIF($K$4:K53,K53)=1,1,"")</f>
        <v>1</v>
      </c>
      <c r="Q53" s="266"/>
      <c r="R53" s="266">
        <v>400</v>
      </c>
      <c r="S53" s="266">
        <v>400</v>
      </c>
      <c r="T53" s="266"/>
      <c r="U53" s="254" t="s">
        <v>45</v>
      </c>
      <c r="V53" s="266"/>
      <c r="W53" s="266"/>
      <c r="X53" s="266"/>
      <c r="Y53" s="254" t="s">
        <v>45</v>
      </c>
      <c r="Z53" s="266"/>
      <c r="AA53" s="266">
        <v>0</v>
      </c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6"/>
      <c r="BD53" s="266"/>
      <c r="BE53" s="266"/>
      <c r="BF53" s="266"/>
      <c r="BG53" s="266"/>
      <c r="BH53" s="266"/>
      <c r="BI53" s="266"/>
      <c r="BJ53" s="266"/>
      <c r="BK53" s="266"/>
      <c r="BL53" s="266"/>
      <c r="BM53" s="266"/>
      <c r="BN53" s="266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6"/>
      <c r="CC53" s="266"/>
      <c r="CD53" s="266"/>
      <c r="CE53" s="266"/>
      <c r="CF53" s="266"/>
      <c r="CG53" s="266"/>
      <c r="CH53" s="271" t="s">
        <v>45</v>
      </c>
      <c r="CI53" s="266"/>
      <c r="CJ53" s="271" t="s">
        <v>45</v>
      </c>
      <c r="CK53" s="266"/>
      <c r="CL53" s="266"/>
      <c r="CM53" s="271" t="s">
        <v>45</v>
      </c>
      <c r="CN53" s="266">
        <v>0</v>
      </c>
      <c r="CO53" s="271" t="s">
        <v>45</v>
      </c>
      <c r="CP53" s="254" t="s">
        <v>60</v>
      </c>
      <c r="CQ53" s="271" t="s">
        <v>1850</v>
      </c>
      <c r="CR53" s="254" t="s">
        <v>45</v>
      </c>
      <c r="CS53" s="261" t="s">
        <v>139</v>
      </c>
      <c r="CT53" s="254" t="s">
        <v>1863</v>
      </c>
    </row>
    <row r="54" spans="1:98" x14ac:dyDescent="0.3">
      <c r="A54" s="253">
        <v>51</v>
      </c>
      <c r="B54" s="265" t="s">
        <v>45</v>
      </c>
      <c r="C54" s="294" t="s">
        <v>2952</v>
      </c>
      <c r="D54" s="294" t="s">
        <v>3018</v>
      </c>
      <c r="E54" s="294" t="s">
        <v>3003</v>
      </c>
      <c r="F54" s="294" t="s">
        <v>3017</v>
      </c>
      <c r="G54" s="294" t="s">
        <v>2970</v>
      </c>
      <c r="H54" s="294" t="s">
        <v>2974</v>
      </c>
      <c r="I54" s="294" t="s">
        <v>2976</v>
      </c>
      <c r="J54" s="294" t="s">
        <v>2962</v>
      </c>
      <c r="K54" s="263" t="s">
        <v>294</v>
      </c>
      <c r="L54" s="294" t="s">
        <v>295</v>
      </c>
      <c r="M54" s="265" t="s">
        <v>93</v>
      </c>
      <c r="N54" s="294" t="s">
        <v>94</v>
      </c>
      <c r="O54" s="265" t="s">
        <v>45</v>
      </c>
      <c r="P54" s="260" t="str">
        <f>IF(COUNTIF($K$4:K54,K54)=1,1,"")</f>
        <v/>
      </c>
      <c r="Q54" s="260"/>
      <c r="R54" s="260">
        <v>300</v>
      </c>
      <c r="S54" s="260">
        <v>300</v>
      </c>
      <c r="T54" s="260"/>
      <c r="U54" s="265" t="s">
        <v>45</v>
      </c>
      <c r="V54" s="260"/>
      <c r="W54" s="260"/>
      <c r="X54" s="260"/>
      <c r="Y54" s="265" t="s">
        <v>45</v>
      </c>
      <c r="Z54" s="260"/>
      <c r="AA54" s="260">
        <v>0</v>
      </c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260"/>
      <c r="BC54" s="260"/>
      <c r="BD54" s="260"/>
      <c r="BE54" s="260"/>
      <c r="BF54" s="260"/>
      <c r="BG54" s="260"/>
      <c r="BH54" s="260"/>
      <c r="BI54" s="260"/>
      <c r="BJ54" s="260"/>
      <c r="BK54" s="260"/>
      <c r="BL54" s="260"/>
      <c r="BM54" s="260"/>
      <c r="BN54" s="260"/>
      <c r="BO54" s="260"/>
      <c r="BP54" s="260"/>
      <c r="BQ54" s="260"/>
      <c r="BR54" s="260"/>
      <c r="BS54" s="260"/>
      <c r="BT54" s="260"/>
      <c r="BU54" s="260"/>
      <c r="BV54" s="260"/>
      <c r="BW54" s="260"/>
      <c r="BX54" s="260"/>
      <c r="BY54" s="260"/>
      <c r="BZ54" s="260"/>
      <c r="CA54" s="260"/>
      <c r="CB54" s="260"/>
      <c r="CC54" s="260"/>
      <c r="CD54" s="260"/>
      <c r="CE54" s="260"/>
      <c r="CF54" s="260"/>
      <c r="CG54" s="260"/>
      <c r="CH54" s="268" t="s">
        <v>45</v>
      </c>
      <c r="CI54" s="260"/>
      <c r="CJ54" s="268" t="s">
        <v>45</v>
      </c>
      <c r="CK54" s="260"/>
      <c r="CL54" s="260"/>
      <c r="CM54" s="268" t="s">
        <v>45</v>
      </c>
      <c r="CN54" s="260">
        <v>0</v>
      </c>
      <c r="CO54" s="268" t="s">
        <v>45</v>
      </c>
      <c r="CP54" s="265" t="s">
        <v>60</v>
      </c>
      <c r="CQ54" s="268" t="s">
        <v>1850</v>
      </c>
      <c r="CR54" s="265" t="s">
        <v>45</v>
      </c>
      <c r="CS54" s="294" t="s">
        <v>139</v>
      </c>
      <c r="CT54" s="265" t="s">
        <v>1863</v>
      </c>
    </row>
    <row r="55" spans="1:98" x14ac:dyDescent="0.3">
      <c r="A55" s="253">
        <v>52</v>
      </c>
      <c r="B55" s="254" t="s">
        <v>45</v>
      </c>
      <c r="C55" s="261" t="s">
        <v>2952</v>
      </c>
      <c r="D55" s="261" t="s">
        <v>3018</v>
      </c>
      <c r="E55" s="261" t="s">
        <v>3003</v>
      </c>
      <c r="F55" s="261" t="s">
        <v>3017</v>
      </c>
      <c r="G55" s="261" t="s">
        <v>2977</v>
      </c>
      <c r="H55" s="261" t="s">
        <v>2980</v>
      </c>
      <c r="I55" s="261" t="s">
        <v>2982</v>
      </c>
      <c r="J55" s="261" t="s">
        <v>2962</v>
      </c>
      <c r="K55" s="270" t="s">
        <v>297</v>
      </c>
      <c r="L55" s="261" t="s">
        <v>3638</v>
      </c>
      <c r="M55" s="254" t="s">
        <v>89</v>
      </c>
      <c r="N55" s="261" t="s">
        <v>90</v>
      </c>
      <c r="O55" s="254" t="s">
        <v>45</v>
      </c>
      <c r="P55" s="266">
        <f>IF(COUNTIF($K$4:K55,K55)=1,1,"")</f>
        <v>1</v>
      </c>
      <c r="Q55" s="266"/>
      <c r="R55" s="266">
        <v>900</v>
      </c>
      <c r="S55" s="266">
        <v>900</v>
      </c>
      <c r="T55" s="266"/>
      <c r="U55" s="254" t="s">
        <v>45</v>
      </c>
      <c r="V55" s="266"/>
      <c r="W55" s="266"/>
      <c r="X55" s="266"/>
      <c r="Y55" s="254" t="s">
        <v>45</v>
      </c>
      <c r="Z55" s="266"/>
      <c r="AA55" s="266">
        <v>0</v>
      </c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6"/>
      <c r="BL55" s="266"/>
      <c r="BM55" s="266"/>
      <c r="BN55" s="266"/>
      <c r="BO55" s="266"/>
      <c r="BP55" s="266"/>
      <c r="BQ55" s="266"/>
      <c r="BR55" s="266"/>
      <c r="BS55" s="266"/>
      <c r="BT55" s="266"/>
      <c r="BU55" s="266"/>
      <c r="BV55" s="266"/>
      <c r="BW55" s="266"/>
      <c r="BX55" s="266"/>
      <c r="BY55" s="266"/>
      <c r="BZ55" s="266"/>
      <c r="CA55" s="266"/>
      <c r="CB55" s="266"/>
      <c r="CC55" s="266"/>
      <c r="CD55" s="266"/>
      <c r="CE55" s="266"/>
      <c r="CF55" s="266"/>
      <c r="CG55" s="266"/>
      <c r="CH55" s="271" t="s">
        <v>45</v>
      </c>
      <c r="CI55" s="266"/>
      <c r="CJ55" s="271" t="s">
        <v>45</v>
      </c>
      <c r="CK55" s="266">
        <v>16000</v>
      </c>
      <c r="CL55" s="266">
        <v>109000</v>
      </c>
      <c r="CM55" s="271" t="s">
        <v>4281</v>
      </c>
      <c r="CN55" s="266">
        <v>98000</v>
      </c>
      <c r="CO55" s="271" t="s">
        <v>497</v>
      </c>
      <c r="CP55" s="254" t="s">
        <v>60</v>
      </c>
      <c r="CQ55" s="271" t="s">
        <v>1850</v>
      </c>
      <c r="CR55" s="262">
        <v>46224</v>
      </c>
      <c r="CS55" s="261" t="s">
        <v>59</v>
      </c>
      <c r="CT55" s="254" t="s">
        <v>1862</v>
      </c>
    </row>
    <row r="56" spans="1:98" x14ac:dyDescent="0.3">
      <c r="A56" s="253">
        <v>53</v>
      </c>
      <c r="B56" s="265" t="s">
        <v>45</v>
      </c>
      <c r="C56" s="294" t="s">
        <v>2952</v>
      </c>
      <c r="D56" s="294" t="s">
        <v>3018</v>
      </c>
      <c r="E56" s="294" t="s">
        <v>3003</v>
      </c>
      <c r="F56" s="294" t="s">
        <v>3017</v>
      </c>
      <c r="G56" s="294" t="s">
        <v>2977</v>
      </c>
      <c r="H56" s="294" t="s">
        <v>2980</v>
      </c>
      <c r="I56" s="294" t="s">
        <v>2982</v>
      </c>
      <c r="J56" s="294" t="s">
        <v>2962</v>
      </c>
      <c r="K56" s="263" t="s">
        <v>297</v>
      </c>
      <c r="L56" s="294" t="s">
        <v>3638</v>
      </c>
      <c r="M56" s="265" t="s">
        <v>66</v>
      </c>
      <c r="N56" s="294" t="s">
        <v>67</v>
      </c>
      <c r="O56" s="265" t="s">
        <v>45</v>
      </c>
      <c r="P56" s="260" t="str">
        <f>IF(COUNTIF($K$4:K56,K56)=1,1,"")</f>
        <v/>
      </c>
      <c r="Q56" s="260"/>
      <c r="R56" s="260">
        <v>800</v>
      </c>
      <c r="S56" s="260">
        <v>800</v>
      </c>
      <c r="T56" s="260"/>
      <c r="U56" s="265" t="s">
        <v>45</v>
      </c>
      <c r="V56" s="260"/>
      <c r="W56" s="260"/>
      <c r="X56" s="260"/>
      <c r="Y56" s="265" t="s">
        <v>45</v>
      </c>
      <c r="Z56" s="260"/>
      <c r="AA56" s="260">
        <v>0</v>
      </c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  <c r="AW56" s="260"/>
      <c r="AX56" s="260"/>
      <c r="AY56" s="260"/>
      <c r="AZ56" s="260"/>
      <c r="BA56" s="260"/>
      <c r="BB56" s="260"/>
      <c r="BC56" s="260"/>
      <c r="BD56" s="260"/>
      <c r="BE56" s="260"/>
      <c r="BF56" s="260"/>
      <c r="BG56" s="260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0"/>
      <c r="CD56" s="260"/>
      <c r="CE56" s="260"/>
      <c r="CF56" s="260"/>
      <c r="CG56" s="260"/>
      <c r="CH56" s="268" t="s">
        <v>45</v>
      </c>
      <c r="CI56" s="260"/>
      <c r="CJ56" s="268" t="s">
        <v>45</v>
      </c>
      <c r="CK56" s="260">
        <v>16000</v>
      </c>
      <c r="CL56" s="260">
        <v>109000</v>
      </c>
      <c r="CM56" s="268" t="s">
        <v>4281</v>
      </c>
      <c r="CN56" s="260">
        <v>98000</v>
      </c>
      <c r="CO56" s="268" t="s">
        <v>497</v>
      </c>
      <c r="CP56" s="265" t="s">
        <v>60</v>
      </c>
      <c r="CQ56" s="268" t="s">
        <v>1850</v>
      </c>
      <c r="CR56" s="264">
        <v>46224</v>
      </c>
      <c r="CS56" s="294" t="s">
        <v>59</v>
      </c>
      <c r="CT56" s="265" t="s">
        <v>1862</v>
      </c>
    </row>
    <row r="57" spans="1:98" x14ac:dyDescent="0.3">
      <c r="A57" s="253">
        <v>54</v>
      </c>
      <c r="B57" s="254" t="s">
        <v>45</v>
      </c>
      <c r="C57" s="261" t="s">
        <v>2952</v>
      </c>
      <c r="D57" s="261" t="s">
        <v>3018</v>
      </c>
      <c r="E57" s="261" t="s">
        <v>3003</v>
      </c>
      <c r="F57" s="261" t="s">
        <v>3017</v>
      </c>
      <c r="G57" s="261" t="s">
        <v>2977</v>
      </c>
      <c r="H57" s="261" t="s">
        <v>2980</v>
      </c>
      <c r="I57" s="261" t="s">
        <v>2982</v>
      </c>
      <c r="J57" s="261" t="s">
        <v>2962</v>
      </c>
      <c r="K57" s="270" t="s">
        <v>297</v>
      </c>
      <c r="L57" s="261" t="s">
        <v>3638</v>
      </c>
      <c r="M57" s="254" t="s">
        <v>285</v>
      </c>
      <c r="N57" s="261" t="s">
        <v>286</v>
      </c>
      <c r="O57" s="254" t="s">
        <v>45</v>
      </c>
      <c r="P57" s="266" t="str">
        <f>IF(COUNTIF($K$4:K57,K57)=1,1,"")</f>
        <v/>
      </c>
      <c r="Q57" s="266"/>
      <c r="R57" s="266">
        <v>600</v>
      </c>
      <c r="S57" s="266">
        <v>600</v>
      </c>
      <c r="T57" s="266"/>
      <c r="U57" s="254" t="s">
        <v>45</v>
      </c>
      <c r="V57" s="266"/>
      <c r="W57" s="266"/>
      <c r="X57" s="266"/>
      <c r="Y57" s="254" t="s">
        <v>45</v>
      </c>
      <c r="Z57" s="266"/>
      <c r="AA57" s="266">
        <v>0</v>
      </c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  <c r="AX57" s="266"/>
      <c r="AY57" s="266"/>
      <c r="AZ57" s="266"/>
      <c r="BA57" s="266"/>
      <c r="BB57" s="266"/>
      <c r="BC57" s="266"/>
      <c r="BD57" s="266"/>
      <c r="BE57" s="266"/>
      <c r="BF57" s="266"/>
      <c r="BG57" s="266"/>
      <c r="BH57" s="266"/>
      <c r="BI57" s="266"/>
      <c r="BJ57" s="266"/>
      <c r="BK57" s="266"/>
      <c r="BL57" s="266"/>
      <c r="BM57" s="266"/>
      <c r="BN57" s="266"/>
      <c r="BO57" s="266"/>
      <c r="BP57" s="266"/>
      <c r="BQ57" s="266"/>
      <c r="BR57" s="266"/>
      <c r="BS57" s="266"/>
      <c r="BT57" s="266"/>
      <c r="BU57" s="266"/>
      <c r="BV57" s="266"/>
      <c r="BW57" s="266"/>
      <c r="BX57" s="266"/>
      <c r="BY57" s="266"/>
      <c r="BZ57" s="266"/>
      <c r="CA57" s="266"/>
      <c r="CB57" s="266"/>
      <c r="CC57" s="266"/>
      <c r="CD57" s="266"/>
      <c r="CE57" s="266"/>
      <c r="CF57" s="266"/>
      <c r="CG57" s="266"/>
      <c r="CH57" s="271" t="s">
        <v>45</v>
      </c>
      <c r="CI57" s="266"/>
      <c r="CJ57" s="271" t="s">
        <v>45</v>
      </c>
      <c r="CK57" s="266">
        <v>16000</v>
      </c>
      <c r="CL57" s="266">
        <v>109000</v>
      </c>
      <c r="CM57" s="271" t="s">
        <v>4281</v>
      </c>
      <c r="CN57" s="266">
        <v>98000</v>
      </c>
      <c r="CO57" s="271" t="s">
        <v>497</v>
      </c>
      <c r="CP57" s="254" t="s">
        <v>60</v>
      </c>
      <c r="CQ57" s="271" t="s">
        <v>1850</v>
      </c>
      <c r="CR57" s="262">
        <v>46224</v>
      </c>
      <c r="CS57" s="261" t="s">
        <v>59</v>
      </c>
      <c r="CT57" s="254" t="s">
        <v>1862</v>
      </c>
    </row>
    <row r="58" spans="1:98" x14ac:dyDescent="0.3">
      <c r="A58" s="253">
        <v>55</v>
      </c>
      <c r="B58" s="265" t="s">
        <v>45</v>
      </c>
      <c r="C58" s="294" t="s">
        <v>2952</v>
      </c>
      <c r="D58" s="294" t="s">
        <v>3018</v>
      </c>
      <c r="E58" s="294" t="s">
        <v>3003</v>
      </c>
      <c r="F58" s="294" t="s">
        <v>3017</v>
      </c>
      <c r="G58" s="294" t="s">
        <v>2977</v>
      </c>
      <c r="H58" s="294" t="s">
        <v>2980</v>
      </c>
      <c r="I58" s="294" t="s">
        <v>2982</v>
      </c>
      <c r="J58" s="294" t="s">
        <v>2962</v>
      </c>
      <c r="K58" s="263" t="s">
        <v>298</v>
      </c>
      <c r="L58" s="294" t="s">
        <v>3200</v>
      </c>
      <c r="M58" s="265" t="s">
        <v>71</v>
      </c>
      <c r="N58" s="294" t="s">
        <v>72</v>
      </c>
      <c r="O58" s="265" t="s">
        <v>45</v>
      </c>
      <c r="P58" s="260">
        <f>IF(COUNTIF($K$4:K58,K58)=1,1,"")</f>
        <v>1</v>
      </c>
      <c r="Q58" s="260"/>
      <c r="R58" s="260">
        <v>500</v>
      </c>
      <c r="S58" s="260">
        <v>500</v>
      </c>
      <c r="T58" s="260"/>
      <c r="U58" s="264">
        <v>46274</v>
      </c>
      <c r="V58" s="260">
        <v>113</v>
      </c>
      <c r="W58" s="260">
        <v>113</v>
      </c>
      <c r="X58" s="260"/>
      <c r="Y58" s="265" t="s">
        <v>45</v>
      </c>
      <c r="Z58" s="260"/>
      <c r="AA58" s="260">
        <v>0</v>
      </c>
      <c r="AB58" s="260">
        <v>113</v>
      </c>
      <c r="AC58" s="260">
        <v>113</v>
      </c>
      <c r="AD58" s="260"/>
      <c r="AE58" s="260">
        <v>113</v>
      </c>
      <c r="AF58" s="260">
        <v>113</v>
      </c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0"/>
      <c r="AV58" s="260"/>
      <c r="AW58" s="260"/>
      <c r="AX58" s="260"/>
      <c r="AY58" s="260"/>
      <c r="AZ58" s="260"/>
      <c r="BA58" s="260"/>
      <c r="BB58" s="260"/>
      <c r="BC58" s="260"/>
      <c r="BD58" s="260"/>
      <c r="BE58" s="260"/>
      <c r="BF58" s="260"/>
      <c r="BG58" s="260"/>
      <c r="BH58" s="260"/>
      <c r="BI58" s="260"/>
      <c r="BJ58" s="260"/>
      <c r="BK58" s="260"/>
      <c r="BL58" s="260"/>
      <c r="BM58" s="260"/>
      <c r="BN58" s="260"/>
      <c r="BO58" s="260"/>
      <c r="BP58" s="260"/>
      <c r="BQ58" s="260"/>
      <c r="BR58" s="260"/>
      <c r="BS58" s="260"/>
      <c r="BT58" s="260"/>
      <c r="BU58" s="260"/>
      <c r="BV58" s="260"/>
      <c r="BW58" s="260"/>
      <c r="BX58" s="260"/>
      <c r="BY58" s="260"/>
      <c r="BZ58" s="260"/>
      <c r="CA58" s="260"/>
      <c r="CB58" s="260"/>
      <c r="CC58" s="260"/>
      <c r="CD58" s="260"/>
      <c r="CE58" s="260"/>
      <c r="CF58" s="260"/>
      <c r="CG58" s="260"/>
      <c r="CH58" s="268" t="s">
        <v>45</v>
      </c>
      <c r="CI58" s="260"/>
      <c r="CJ58" s="268" t="s">
        <v>45</v>
      </c>
      <c r="CK58" s="260">
        <v>22000</v>
      </c>
      <c r="CL58" s="260">
        <v>139000</v>
      </c>
      <c r="CM58" s="268" t="s">
        <v>1864</v>
      </c>
      <c r="CN58" s="260">
        <v>109000</v>
      </c>
      <c r="CO58" s="268" t="s">
        <v>299</v>
      </c>
      <c r="CP58" s="265" t="s">
        <v>60</v>
      </c>
      <c r="CQ58" s="268" t="s">
        <v>1850</v>
      </c>
      <c r="CR58" s="264">
        <v>46206</v>
      </c>
      <c r="CS58" s="294" t="s">
        <v>51</v>
      </c>
      <c r="CT58" s="265" t="s">
        <v>1862</v>
      </c>
    </row>
    <row r="59" spans="1:98" x14ac:dyDescent="0.3">
      <c r="A59" s="253">
        <v>56</v>
      </c>
      <c r="B59" s="254" t="s">
        <v>45</v>
      </c>
      <c r="C59" s="261" t="s">
        <v>2952</v>
      </c>
      <c r="D59" s="261" t="s">
        <v>3018</v>
      </c>
      <c r="E59" s="261" t="s">
        <v>3003</v>
      </c>
      <c r="F59" s="261" t="s">
        <v>3017</v>
      </c>
      <c r="G59" s="261" t="s">
        <v>2977</v>
      </c>
      <c r="H59" s="261" t="s">
        <v>2980</v>
      </c>
      <c r="I59" s="261" t="s">
        <v>2982</v>
      </c>
      <c r="J59" s="261" t="s">
        <v>2962</v>
      </c>
      <c r="K59" s="270" t="s">
        <v>298</v>
      </c>
      <c r="L59" s="261" t="s">
        <v>3200</v>
      </c>
      <c r="M59" s="254" t="s">
        <v>93</v>
      </c>
      <c r="N59" s="261" t="s">
        <v>94</v>
      </c>
      <c r="O59" s="254" t="s">
        <v>45</v>
      </c>
      <c r="P59" s="266" t="str">
        <f>IF(COUNTIF($K$4:K59,K59)=1,1,"")</f>
        <v/>
      </c>
      <c r="Q59" s="266"/>
      <c r="R59" s="266">
        <v>700</v>
      </c>
      <c r="S59" s="266">
        <v>700</v>
      </c>
      <c r="T59" s="266"/>
      <c r="U59" s="262">
        <v>46273</v>
      </c>
      <c r="V59" s="266">
        <v>280</v>
      </c>
      <c r="W59" s="266">
        <v>280</v>
      </c>
      <c r="X59" s="266"/>
      <c r="Y59" s="254" t="s">
        <v>45</v>
      </c>
      <c r="Z59" s="266"/>
      <c r="AA59" s="266">
        <v>0</v>
      </c>
      <c r="AB59" s="266">
        <v>280</v>
      </c>
      <c r="AC59" s="266">
        <v>280</v>
      </c>
      <c r="AD59" s="266"/>
      <c r="AE59" s="266">
        <v>280</v>
      </c>
      <c r="AF59" s="266">
        <v>280</v>
      </c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66"/>
      <c r="AZ59" s="266"/>
      <c r="BA59" s="266"/>
      <c r="BB59" s="266"/>
      <c r="BC59" s="266"/>
      <c r="BD59" s="266"/>
      <c r="BE59" s="266"/>
      <c r="BF59" s="266"/>
      <c r="BG59" s="266"/>
      <c r="BH59" s="266"/>
      <c r="BI59" s="266"/>
      <c r="BJ59" s="266"/>
      <c r="BK59" s="266"/>
      <c r="BL59" s="266"/>
      <c r="BM59" s="266"/>
      <c r="BN59" s="266"/>
      <c r="BO59" s="266"/>
      <c r="BP59" s="266"/>
      <c r="BQ59" s="266"/>
      <c r="BR59" s="266"/>
      <c r="BS59" s="266"/>
      <c r="BT59" s="266"/>
      <c r="BU59" s="266"/>
      <c r="BV59" s="266"/>
      <c r="BW59" s="266"/>
      <c r="BX59" s="266"/>
      <c r="BY59" s="266"/>
      <c r="BZ59" s="266"/>
      <c r="CA59" s="266"/>
      <c r="CB59" s="266"/>
      <c r="CC59" s="266"/>
      <c r="CD59" s="266"/>
      <c r="CE59" s="266"/>
      <c r="CF59" s="266"/>
      <c r="CG59" s="266"/>
      <c r="CH59" s="271" t="s">
        <v>45</v>
      </c>
      <c r="CI59" s="266"/>
      <c r="CJ59" s="271" t="s">
        <v>45</v>
      </c>
      <c r="CK59" s="266">
        <v>22000</v>
      </c>
      <c r="CL59" s="266">
        <v>139000</v>
      </c>
      <c r="CM59" s="271" t="s">
        <v>1864</v>
      </c>
      <c r="CN59" s="266">
        <v>109000</v>
      </c>
      <c r="CO59" s="271" t="s">
        <v>299</v>
      </c>
      <c r="CP59" s="254" t="s">
        <v>60</v>
      </c>
      <c r="CQ59" s="271" t="s">
        <v>1850</v>
      </c>
      <c r="CR59" s="262">
        <v>46206</v>
      </c>
      <c r="CS59" s="261" t="s">
        <v>51</v>
      </c>
      <c r="CT59" s="254" t="s">
        <v>1862</v>
      </c>
    </row>
    <row r="60" spans="1:98" x14ac:dyDescent="0.3">
      <c r="A60" s="253">
        <v>57</v>
      </c>
      <c r="B60" s="265" t="s">
        <v>45</v>
      </c>
      <c r="C60" s="294" t="s">
        <v>2952</v>
      </c>
      <c r="D60" s="294" t="s">
        <v>3018</v>
      </c>
      <c r="E60" s="294" t="s">
        <v>3003</v>
      </c>
      <c r="F60" s="294" t="s">
        <v>3017</v>
      </c>
      <c r="G60" s="294" t="s">
        <v>2977</v>
      </c>
      <c r="H60" s="294" t="s">
        <v>2980</v>
      </c>
      <c r="I60" s="294" t="s">
        <v>2982</v>
      </c>
      <c r="J60" s="294" t="s">
        <v>2962</v>
      </c>
      <c r="K60" s="263" t="s">
        <v>298</v>
      </c>
      <c r="L60" s="294" t="s">
        <v>3200</v>
      </c>
      <c r="M60" s="265" t="s">
        <v>145</v>
      </c>
      <c r="N60" s="294" t="s">
        <v>146</v>
      </c>
      <c r="O60" s="265" t="s">
        <v>45</v>
      </c>
      <c r="P60" s="260" t="str">
        <f>IF(COUNTIF($K$4:K60,K60)=1,1,"")</f>
        <v/>
      </c>
      <c r="Q60" s="260"/>
      <c r="R60" s="260">
        <v>400</v>
      </c>
      <c r="S60" s="260">
        <v>400</v>
      </c>
      <c r="T60" s="260"/>
      <c r="U60" s="264">
        <v>46274</v>
      </c>
      <c r="V60" s="260">
        <v>60</v>
      </c>
      <c r="W60" s="260">
        <v>60</v>
      </c>
      <c r="X60" s="260"/>
      <c r="Y60" s="265" t="s">
        <v>45</v>
      </c>
      <c r="Z60" s="260"/>
      <c r="AA60" s="260">
        <v>0</v>
      </c>
      <c r="AB60" s="260">
        <v>60</v>
      </c>
      <c r="AC60" s="260">
        <v>60</v>
      </c>
      <c r="AD60" s="260"/>
      <c r="AE60" s="260">
        <v>60</v>
      </c>
      <c r="AF60" s="260">
        <v>60</v>
      </c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  <c r="AY60" s="260"/>
      <c r="AZ60" s="260"/>
      <c r="BA60" s="260"/>
      <c r="BB60" s="260"/>
      <c r="BC60" s="260"/>
      <c r="BD60" s="260"/>
      <c r="BE60" s="260"/>
      <c r="BF60" s="260"/>
      <c r="BG60" s="260"/>
      <c r="BH60" s="260"/>
      <c r="BI60" s="260"/>
      <c r="BJ60" s="260"/>
      <c r="BK60" s="260"/>
      <c r="BL60" s="260"/>
      <c r="BM60" s="260"/>
      <c r="BN60" s="260"/>
      <c r="BO60" s="260"/>
      <c r="BP60" s="260"/>
      <c r="BQ60" s="260"/>
      <c r="BR60" s="260"/>
      <c r="BS60" s="260"/>
      <c r="BT60" s="260"/>
      <c r="BU60" s="260"/>
      <c r="BV60" s="260"/>
      <c r="BW60" s="260"/>
      <c r="BX60" s="260"/>
      <c r="BY60" s="260"/>
      <c r="BZ60" s="260"/>
      <c r="CA60" s="260"/>
      <c r="CB60" s="260"/>
      <c r="CC60" s="260"/>
      <c r="CD60" s="260"/>
      <c r="CE60" s="260"/>
      <c r="CF60" s="260"/>
      <c r="CG60" s="260"/>
      <c r="CH60" s="268" t="s">
        <v>45</v>
      </c>
      <c r="CI60" s="260"/>
      <c r="CJ60" s="268" t="s">
        <v>45</v>
      </c>
      <c r="CK60" s="260">
        <v>22000</v>
      </c>
      <c r="CL60" s="260">
        <v>139000</v>
      </c>
      <c r="CM60" s="268" t="s">
        <v>1864</v>
      </c>
      <c r="CN60" s="260">
        <v>109000</v>
      </c>
      <c r="CO60" s="268" t="s">
        <v>299</v>
      </c>
      <c r="CP60" s="265" t="s">
        <v>60</v>
      </c>
      <c r="CQ60" s="268" t="s">
        <v>1850</v>
      </c>
      <c r="CR60" s="264">
        <v>46206</v>
      </c>
      <c r="CS60" s="294" t="s">
        <v>51</v>
      </c>
      <c r="CT60" s="265" t="s">
        <v>1862</v>
      </c>
    </row>
    <row r="61" spans="1:98" x14ac:dyDescent="0.3">
      <c r="A61" s="253">
        <v>58</v>
      </c>
      <c r="B61" s="254" t="s">
        <v>45</v>
      </c>
      <c r="C61" s="261" t="s">
        <v>2952</v>
      </c>
      <c r="D61" s="261" t="s">
        <v>3018</v>
      </c>
      <c r="E61" s="261" t="s">
        <v>3003</v>
      </c>
      <c r="F61" s="261" t="s">
        <v>3017</v>
      </c>
      <c r="G61" s="261" t="s">
        <v>2977</v>
      </c>
      <c r="H61" s="261" t="s">
        <v>2980</v>
      </c>
      <c r="I61" s="261" t="s">
        <v>2982</v>
      </c>
      <c r="J61" s="261" t="s">
        <v>2962</v>
      </c>
      <c r="K61" s="270" t="s">
        <v>300</v>
      </c>
      <c r="L61" s="261" t="s">
        <v>3639</v>
      </c>
      <c r="M61" s="254" t="s">
        <v>71</v>
      </c>
      <c r="N61" s="261" t="s">
        <v>72</v>
      </c>
      <c r="O61" s="254" t="s">
        <v>45</v>
      </c>
      <c r="P61" s="266">
        <f>IF(COUNTIF($K$4:K61,K61)=1,1,"")</f>
        <v>1</v>
      </c>
      <c r="Q61" s="266"/>
      <c r="R61" s="266">
        <v>200</v>
      </c>
      <c r="S61" s="266">
        <v>200</v>
      </c>
      <c r="T61" s="266"/>
      <c r="U61" s="254" t="s">
        <v>45</v>
      </c>
      <c r="V61" s="266"/>
      <c r="W61" s="266"/>
      <c r="X61" s="266"/>
      <c r="Y61" s="254" t="s">
        <v>45</v>
      </c>
      <c r="Z61" s="266"/>
      <c r="AA61" s="266">
        <v>0</v>
      </c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266"/>
      <c r="BC61" s="266"/>
      <c r="BD61" s="266"/>
      <c r="BE61" s="266"/>
      <c r="BF61" s="266"/>
      <c r="BG61" s="266"/>
      <c r="BH61" s="266"/>
      <c r="BI61" s="266"/>
      <c r="BJ61" s="266"/>
      <c r="BK61" s="266"/>
      <c r="BL61" s="266"/>
      <c r="BM61" s="266"/>
      <c r="BN61" s="266"/>
      <c r="BO61" s="266"/>
      <c r="BP61" s="266"/>
      <c r="BQ61" s="266"/>
      <c r="BR61" s="266"/>
      <c r="BS61" s="266"/>
      <c r="BT61" s="266"/>
      <c r="BU61" s="266"/>
      <c r="BV61" s="266"/>
      <c r="BW61" s="266"/>
      <c r="BX61" s="266"/>
      <c r="BY61" s="266"/>
      <c r="BZ61" s="266"/>
      <c r="CA61" s="266"/>
      <c r="CB61" s="266"/>
      <c r="CC61" s="266"/>
      <c r="CD61" s="266"/>
      <c r="CE61" s="266"/>
      <c r="CF61" s="266"/>
      <c r="CG61" s="266"/>
      <c r="CH61" s="271" t="s">
        <v>45</v>
      </c>
      <c r="CI61" s="266"/>
      <c r="CJ61" s="271" t="s">
        <v>45</v>
      </c>
      <c r="CK61" s="266">
        <v>40600</v>
      </c>
      <c r="CL61" s="266">
        <v>159000</v>
      </c>
      <c r="CM61" s="271" t="s">
        <v>983</v>
      </c>
      <c r="CN61" s="266">
        <v>143000</v>
      </c>
      <c r="CO61" s="271" t="s">
        <v>393</v>
      </c>
      <c r="CP61" s="254" t="s">
        <v>60</v>
      </c>
      <c r="CQ61" s="271" t="s">
        <v>1850</v>
      </c>
      <c r="CR61" s="262">
        <v>46247</v>
      </c>
      <c r="CS61" s="261" t="s">
        <v>51</v>
      </c>
      <c r="CT61" s="254" t="s">
        <v>1863</v>
      </c>
    </row>
    <row r="62" spans="1:98" x14ac:dyDescent="0.3">
      <c r="A62" s="253">
        <v>59</v>
      </c>
      <c r="B62" s="265" t="s">
        <v>45</v>
      </c>
      <c r="C62" s="294" t="s">
        <v>2952</v>
      </c>
      <c r="D62" s="294" t="s">
        <v>3018</v>
      </c>
      <c r="E62" s="294" t="s">
        <v>3003</v>
      </c>
      <c r="F62" s="294" t="s">
        <v>3017</v>
      </c>
      <c r="G62" s="294" t="s">
        <v>2977</v>
      </c>
      <c r="H62" s="294" t="s">
        <v>2980</v>
      </c>
      <c r="I62" s="294" t="s">
        <v>2982</v>
      </c>
      <c r="J62" s="294" t="s">
        <v>2962</v>
      </c>
      <c r="K62" s="263" t="s">
        <v>300</v>
      </c>
      <c r="L62" s="294" t="s">
        <v>3639</v>
      </c>
      <c r="M62" s="265" t="s">
        <v>93</v>
      </c>
      <c r="N62" s="294" t="s">
        <v>94</v>
      </c>
      <c r="O62" s="265" t="s">
        <v>45</v>
      </c>
      <c r="P62" s="260" t="str">
        <f>IF(COUNTIF($K$4:K62,K62)=1,1,"")</f>
        <v/>
      </c>
      <c r="Q62" s="260"/>
      <c r="R62" s="260">
        <v>200</v>
      </c>
      <c r="S62" s="260">
        <v>200</v>
      </c>
      <c r="T62" s="260"/>
      <c r="U62" s="265" t="s">
        <v>45</v>
      </c>
      <c r="V62" s="260"/>
      <c r="W62" s="260"/>
      <c r="X62" s="260"/>
      <c r="Y62" s="265" t="s">
        <v>45</v>
      </c>
      <c r="Z62" s="260"/>
      <c r="AA62" s="260">
        <v>0</v>
      </c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260"/>
      <c r="BH62" s="260"/>
      <c r="BI62" s="260"/>
      <c r="BJ62" s="260"/>
      <c r="BK62" s="260"/>
      <c r="BL62" s="260"/>
      <c r="BM62" s="260"/>
      <c r="BN62" s="260"/>
      <c r="BO62" s="260"/>
      <c r="BP62" s="260"/>
      <c r="BQ62" s="260"/>
      <c r="BR62" s="260"/>
      <c r="BS62" s="260"/>
      <c r="BT62" s="260"/>
      <c r="BU62" s="260"/>
      <c r="BV62" s="260"/>
      <c r="BW62" s="260"/>
      <c r="BX62" s="260"/>
      <c r="BY62" s="260"/>
      <c r="BZ62" s="260"/>
      <c r="CA62" s="260"/>
      <c r="CB62" s="260"/>
      <c r="CC62" s="260"/>
      <c r="CD62" s="260"/>
      <c r="CE62" s="260"/>
      <c r="CF62" s="260"/>
      <c r="CG62" s="260"/>
      <c r="CH62" s="268" t="s">
        <v>45</v>
      </c>
      <c r="CI62" s="260"/>
      <c r="CJ62" s="268" t="s">
        <v>45</v>
      </c>
      <c r="CK62" s="260">
        <v>40600</v>
      </c>
      <c r="CL62" s="260">
        <v>159000</v>
      </c>
      <c r="CM62" s="268" t="s">
        <v>983</v>
      </c>
      <c r="CN62" s="260">
        <v>143000</v>
      </c>
      <c r="CO62" s="268" t="s">
        <v>393</v>
      </c>
      <c r="CP62" s="265" t="s">
        <v>60</v>
      </c>
      <c r="CQ62" s="268" t="s">
        <v>1850</v>
      </c>
      <c r="CR62" s="264">
        <v>46247</v>
      </c>
      <c r="CS62" s="294" t="s">
        <v>51</v>
      </c>
      <c r="CT62" s="265" t="s">
        <v>1863</v>
      </c>
    </row>
    <row r="63" spans="1:98" x14ac:dyDescent="0.3">
      <c r="A63" s="253">
        <v>60</v>
      </c>
      <c r="B63" s="254" t="s">
        <v>45</v>
      </c>
      <c r="C63" s="261" t="s">
        <v>2952</v>
      </c>
      <c r="D63" s="261" t="s">
        <v>3018</v>
      </c>
      <c r="E63" s="261" t="s">
        <v>3003</v>
      </c>
      <c r="F63" s="261" t="s">
        <v>3017</v>
      </c>
      <c r="G63" s="261" t="s">
        <v>2977</v>
      </c>
      <c r="H63" s="261" t="s">
        <v>2980</v>
      </c>
      <c r="I63" s="261" t="s">
        <v>2983</v>
      </c>
      <c r="J63" s="261" t="s">
        <v>2962</v>
      </c>
      <c r="K63" s="270" t="s">
        <v>301</v>
      </c>
      <c r="L63" s="261" t="s">
        <v>3201</v>
      </c>
      <c r="M63" s="254" t="s">
        <v>71</v>
      </c>
      <c r="N63" s="261" t="s">
        <v>72</v>
      </c>
      <c r="O63" s="254" t="s">
        <v>45</v>
      </c>
      <c r="P63" s="266">
        <f>IF(COUNTIF($K$4:K63,K63)=1,1,"")</f>
        <v>1</v>
      </c>
      <c r="Q63" s="266"/>
      <c r="R63" s="266">
        <v>2500</v>
      </c>
      <c r="S63" s="266">
        <v>2500</v>
      </c>
      <c r="T63" s="266"/>
      <c r="U63" s="262">
        <v>46265</v>
      </c>
      <c r="V63" s="266">
        <v>2353</v>
      </c>
      <c r="W63" s="266">
        <v>2353</v>
      </c>
      <c r="X63" s="266"/>
      <c r="Y63" s="262">
        <v>46267</v>
      </c>
      <c r="Z63" s="266">
        <v>193</v>
      </c>
      <c r="AA63" s="266">
        <v>0</v>
      </c>
      <c r="AB63" s="266">
        <v>2155</v>
      </c>
      <c r="AC63" s="266">
        <v>2160</v>
      </c>
      <c r="AD63" s="266">
        <v>181</v>
      </c>
      <c r="AE63" s="266">
        <v>2341</v>
      </c>
      <c r="AF63" s="266">
        <v>2353</v>
      </c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AX63" s="266"/>
      <c r="AY63" s="266"/>
      <c r="AZ63" s="266"/>
      <c r="BA63" s="266"/>
      <c r="BB63" s="266"/>
      <c r="BC63" s="266"/>
      <c r="BD63" s="266"/>
      <c r="BE63" s="266"/>
      <c r="BF63" s="266"/>
      <c r="BG63" s="266"/>
      <c r="BH63" s="266"/>
      <c r="BI63" s="266"/>
      <c r="BJ63" s="266"/>
      <c r="BK63" s="266"/>
      <c r="BL63" s="266"/>
      <c r="BM63" s="266"/>
      <c r="BN63" s="266"/>
      <c r="BO63" s="266"/>
      <c r="BP63" s="266"/>
      <c r="BQ63" s="266"/>
      <c r="BR63" s="266"/>
      <c r="BS63" s="266"/>
      <c r="BT63" s="266"/>
      <c r="BU63" s="266"/>
      <c r="BV63" s="266"/>
      <c r="BW63" s="266"/>
      <c r="BX63" s="266"/>
      <c r="BY63" s="266"/>
      <c r="BZ63" s="266"/>
      <c r="CA63" s="266"/>
      <c r="CB63" s="266"/>
      <c r="CC63" s="266"/>
      <c r="CD63" s="266"/>
      <c r="CE63" s="266"/>
      <c r="CF63" s="266">
        <v>12</v>
      </c>
      <c r="CG63" s="266">
        <v>12</v>
      </c>
      <c r="CH63" s="271" t="s">
        <v>3086</v>
      </c>
      <c r="CI63" s="266">
        <v>12</v>
      </c>
      <c r="CJ63" s="271" t="s">
        <v>3086</v>
      </c>
      <c r="CK63" s="266">
        <v>38300</v>
      </c>
      <c r="CL63" s="266">
        <v>159000</v>
      </c>
      <c r="CM63" s="271" t="s">
        <v>920</v>
      </c>
      <c r="CN63" s="266">
        <v>114000</v>
      </c>
      <c r="CO63" s="271" t="s">
        <v>3684</v>
      </c>
      <c r="CP63" s="254" t="s">
        <v>53</v>
      </c>
      <c r="CQ63" s="271" t="s">
        <v>3251</v>
      </c>
      <c r="CR63" s="262">
        <v>46268</v>
      </c>
      <c r="CS63" s="261" t="s">
        <v>45</v>
      </c>
      <c r="CT63" s="254" t="s">
        <v>1863</v>
      </c>
    </row>
    <row r="64" spans="1:98" x14ac:dyDescent="0.3">
      <c r="A64" s="253">
        <v>61</v>
      </c>
      <c r="B64" s="265" t="s">
        <v>45</v>
      </c>
      <c r="C64" s="294" t="s">
        <v>2952</v>
      </c>
      <c r="D64" s="294" t="s">
        <v>3018</v>
      </c>
      <c r="E64" s="294" t="s">
        <v>3003</v>
      </c>
      <c r="F64" s="294" t="s">
        <v>3017</v>
      </c>
      <c r="G64" s="294" t="s">
        <v>2977</v>
      </c>
      <c r="H64" s="294" t="s">
        <v>2980</v>
      </c>
      <c r="I64" s="294" t="s">
        <v>2983</v>
      </c>
      <c r="J64" s="294" t="s">
        <v>2962</v>
      </c>
      <c r="K64" s="263" t="s">
        <v>301</v>
      </c>
      <c r="L64" s="294" t="s">
        <v>3201</v>
      </c>
      <c r="M64" s="265" t="s">
        <v>89</v>
      </c>
      <c r="N64" s="294" t="s">
        <v>90</v>
      </c>
      <c r="O64" s="265" t="s">
        <v>45</v>
      </c>
      <c r="P64" s="260" t="str">
        <f>IF(COUNTIF($K$4:K64,K64)=1,1,"")</f>
        <v/>
      </c>
      <c r="Q64" s="260"/>
      <c r="R64" s="260">
        <v>1500</v>
      </c>
      <c r="S64" s="260">
        <v>1500</v>
      </c>
      <c r="T64" s="260"/>
      <c r="U64" s="264">
        <v>46265</v>
      </c>
      <c r="V64" s="260">
        <v>1397</v>
      </c>
      <c r="W64" s="260">
        <v>1397</v>
      </c>
      <c r="X64" s="260"/>
      <c r="Y64" s="264">
        <v>46266</v>
      </c>
      <c r="Z64" s="260">
        <v>132</v>
      </c>
      <c r="AA64" s="260">
        <v>0</v>
      </c>
      <c r="AB64" s="260">
        <v>1261</v>
      </c>
      <c r="AC64" s="260">
        <v>1265</v>
      </c>
      <c r="AD64" s="260">
        <v>129</v>
      </c>
      <c r="AE64" s="260">
        <v>1394</v>
      </c>
      <c r="AF64" s="260">
        <v>1397</v>
      </c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  <c r="BD64" s="260"/>
      <c r="BE64" s="260"/>
      <c r="BF64" s="260"/>
      <c r="BG64" s="260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/>
      <c r="CF64" s="260">
        <v>3</v>
      </c>
      <c r="CG64" s="260">
        <v>3</v>
      </c>
      <c r="CH64" s="268" t="s">
        <v>150</v>
      </c>
      <c r="CI64" s="260">
        <v>3</v>
      </c>
      <c r="CJ64" s="268" t="s">
        <v>150</v>
      </c>
      <c r="CK64" s="260">
        <v>38300</v>
      </c>
      <c r="CL64" s="260">
        <v>159000</v>
      </c>
      <c r="CM64" s="268" t="s">
        <v>920</v>
      </c>
      <c r="CN64" s="260">
        <v>114000</v>
      </c>
      <c r="CO64" s="268" t="s">
        <v>3684</v>
      </c>
      <c r="CP64" s="265" t="s">
        <v>53</v>
      </c>
      <c r="CQ64" s="268" t="s">
        <v>3251</v>
      </c>
      <c r="CR64" s="264">
        <v>46268</v>
      </c>
      <c r="CS64" s="294" t="s">
        <v>45</v>
      </c>
      <c r="CT64" s="265" t="s">
        <v>1863</v>
      </c>
    </row>
    <row r="65" spans="1:98" x14ac:dyDescent="0.3">
      <c r="A65" s="253">
        <v>62</v>
      </c>
      <c r="B65" s="254" t="s">
        <v>45</v>
      </c>
      <c r="C65" s="261" t="s">
        <v>2952</v>
      </c>
      <c r="D65" s="261" t="s">
        <v>3018</v>
      </c>
      <c r="E65" s="261" t="s">
        <v>3003</v>
      </c>
      <c r="F65" s="261" t="s">
        <v>3017</v>
      </c>
      <c r="G65" s="261" t="s">
        <v>2977</v>
      </c>
      <c r="H65" s="261" t="s">
        <v>2980</v>
      </c>
      <c r="I65" s="261" t="s">
        <v>2983</v>
      </c>
      <c r="J65" s="261" t="s">
        <v>2962</v>
      </c>
      <c r="K65" s="270" t="s">
        <v>303</v>
      </c>
      <c r="L65" s="261" t="s">
        <v>3202</v>
      </c>
      <c r="M65" s="254" t="s">
        <v>89</v>
      </c>
      <c r="N65" s="261" t="s">
        <v>90</v>
      </c>
      <c r="O65" s="254" t="s">
        <v>45</v>
      </c>
      <c r="P65" s="266">
        <f>IF(COUNTIF($K$4:K65,K65)=1,1,"")</f>
        <v>1</v>
      </c>
      <c r="Q65" s="266"/>
      <c r="R65" s="266">
        <v>800</v>
      </c>
      <c r="S65" s="266">
        <v>800</v>
      </c>
      <c r="T65" s="266"/>
      <c r="U65" s="262">
        <v>46258</v>
      </c>
      <c r="V65" s="266">
        <v>802</v>
      </c>
      <c r="W65" s="266">
        <v>802</v>
      </c>
      <c r="X65" s="266"/>
      <c r="Y65" s="262">
        <v>46265</v>
      </c>
      <c r="Z65" s="266">
        <v>163</v>
      </c>
      <c r="AA65" s="266">
        <v>0</v>
      </c>
      <c r="AB65" s="266">
        <v>639</v>
      </c>
      <c r="AC65" s="266">
        <v>639</v>
      </c>
      <c r="AD65" s="266">
        <v>154</v>
      </c>
      <c r="AE65" s="266">
        <v>793</v>
      </c>
      <c r="AF65" s="266">
        <v>802</v>
      </c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  <c r="AV65" s="266"/>
      <c r="AW65" s="266"/>
      <c r="AX65" s="266"/>
      <c r="AY65" s="266"/>
      <c r="AZ65" s="266"/>
      <c r="BA65" s="266"/>
      <c r="BB65" s="266"/>
      <c r="BC65" s="266"/>
      <c r="BD65" s="266"/>
      <c r="BE65" s="266"/>
      <c r="BF65" s="266"/>
      <c r="BG65" s="266"/>
      <c r="BH65" s="266"/>
      <c r="BI65" s="266"/>
      <c r="BJ65" s="266"/>
      <c r="BK65" s="266"/>
      <c r="BL65" s="266"/>
      <c r="BM65" s="266"/>
      <c r="BN65" s="266"/>
      <c r="BO65" s="266"/>
      <c r="BP65" s="266"/>
      <c r="BQ65" s="266"/>
      <c r="BR65" s="266"/>
      <c r="BS65" s="266"/>
      <c r="BT65" s="266"/>
      <c r="BU65" s="266"/>
      <c r="BV65" s="266"/>
      <c r="BW65" s="266"/>
      <c r="BX65" s="266"/>
      <c r="BY65" s="266"/>
      <c r="BZ65" s="266"/>
      <c r="CA65" s="266"/>
      <c r="CB65" s="266"/>
      <c r="CC65" s="266"/>
      <c r="CD65" s="266"/>
      <c r="CE65" s="266"/>
      <c r="CF65" s="266">
        <v>9</v>
      </c>
      <c r="CG65" s="266">
        <v>9</v>
      </c>
      <c r="CH65" s="271" t="s">
        <v>3105</v>
      </c>
      <c r="CI65" s="266">
        <v>9</v>
      </c>
      <c r="CJ65" s="271" t="s">
        <v>3105</v>
      </c>
      <c r="CK65" s="266">
        <v>34700</v>
      </c>
      <c r="CL65" s="266">
        <v>149000</v>
      </c>
      <c r="CM65" s="271" t="s">
        <v>942</v>
      </c>
      <c r="CN65" s="266">
        <v>106000</v>
      </c>
      <c r="CO65" s="271" t="s">
        <v>1884</v>
      </c>
      <c r="CP65" s="254" t="s">
        <v>53</v>
      </c>
      <c r="CQ65" s="271" t="s">
        <v>3251</v>
      </c>
      <c r="CR65" s="262">
        <v>46268</v>
      </c>
      <c r="CS65" s="261" t="s">
        <v>51</v>
      </c>
      <c r="CT65" s="254" t="s">
        <v>1863</v>
      </c>
    </row>
    <row r="66" spans="1:98" x14ac:dyDescent="0.3">
      <c r="A66" s="253">
        <v>63</v>
      </c>
      <c r="B66" s="265" t="s">
        <v>45</v>
      </c>
      <c r="C66" s="294" t="s">
        <v>2952</v>
      </c>
      <c r="D66" s="294" t="s">
        <v>3018</v>
      </c>
      <c r="E66" s="294" t="s">
        <v>3003</v>
      </c>
      <c r="F66" s="294" t="s">
        <v>3017</v>
      </c>
      <c r="G66" s="294" t="s">
        <v>2977</v>
      </c>
      <c r="H66" s="294" t="s">
        <v>2980</v>
      </c>
      <c r="I66" s="294" t="s">
        <v>2983</v>
      </c>
      <c r="J66" s="294" t="s">
        <v>2962</v>
      </c>
      <c r="K66" s="263" t="s">
        <v>303</v>
      </c>
      <c r="L66" s="294" t="s">
        <v>3202</v>
      </c>
      <c r="M66" s="265" t="s">
        <v>68</v>
      </c>
      <c r="N66" s="294" t="s">
        <v>69</v>
      </c>
      <c r="O66" s="265" t="s">
        <v>45</v>
      </c>
      <c r="P66" s="260" t="str">
        <f>IF(COUNTIF($K$4:K66,K66)=1,1,"")</f>
        <v/>
      </c>
      <c r="Q66" s="260"/>
      <c r="R66" s="260">
        <v>500</v>
      </c>
      <c r="S66" s="260">
        <v>500</v>
      </c>
      <c r="T66" s="260"/>
      <c r="U66" s="264">
        <v>46258</v>
      </c>
      <c r="V66" s="260">
        <v>493</v>
      </c>
      <c r="W66" s="260">
        <v>493</v>
      </c>
      <c r="X66" s="260"/>
      <c r="Y66" s="264">
        <v>46265</v>
      </c>
      <c r="Z66" s="260">
        <v>149</v>
      </c>
      <c r="AA66" s="260">
        <v>0</v>
      </c>
      <c r="AB66" s="260">
        <v>344</v>
      </c>
      <c r="AC66" s="260">
        <v>344</v>
      </c>
      <c r="AD66" s="260">
        <v>144</v>
      </c>
      <c r="AE66" s="260">
        <v>488</v>
      </c>
      <c r="AF66" s="260">
        <v>493</v>
      </c>
      <c r="AG66" s="260"/>
      <c r="AH66" s="260"/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  <c r="AW66" s="260"/>
      <c r="AX66" s="260"/>
      <c r="AY66" s="260"/>
      <c r="AZ66" s="260"/>
      <c r="BA66" s="260"/>
      <c r="BB66" s="260"/>
      <c r="BC66" s="260"/>
      <c r="BD66" s="260"/>
      <c r="BE66" s="260"/>
      <c r="BF66" s="260"/>
      <c r="BG66" s="260"/>
      <c r="BH66" s="260"/>
      <c r="BI66" s="260"/>
      <c r="BJ66" s="260"/>
      <c r="BK66" s="260"/>
      <c r="BL66" s="260"/>
      <c r="BM66" s="260"/>
      <c r="BN66" s="260"/>
      <c r="BO66" s="260"/>
      <c r="BP66" s="260"/>
      <c r="BQ66" s="260"/>
      <c r="BR66" s="260"/>
      <c r="BS66" s="260"/>
      <c r="BT66" s="260"/>
      <c r="BU66" s="260"/>
      <c r="BV66" s="260"/>
      <c r="BW66" s="260"/>
      <c r="BX66" s="260"/>
      <c r="BY66" s="260"/>
      <c r="BZ66" s="260"/>
      <c r="CA66" s="260"/>
      <c r="CB66" s="260"/>
      <c r="CC66" s="260"/>
      <c r="CD66" s="260"/>
      <c r="CE66" s="260"/>
      <c r="CF66" s="260">
        <v>5</v>
      </c>
      <c r="CG66" s="260">
        <v>5</v>
      </c>
      <c r="CH66" s="268" t="s">
        <v>3130</v>
      </c>
      <c r="CI66" s="260">
        <v>5</v>
      </c>
      <c r="CJ66" s="268" t="s">
        <v>3130</v>
      </c>
      <c r="CK66" s="260">
        <v>34700</v>
      </c>
      <c r="CL66" s="260">
        <v>149000</v>
      </c>
      <c r="CM66" s="268" t="s">
        <v>942</v>
      </c>
      <c r="CN66" s="260">
        <v>106000</v>
      </c>
      <c r="CO66" s="268" t="s">
        <v>1884</v>
      </c>
      <c r="CP66" s="265" t="s">
        <v>53</v>
      </c>
      <c r="CQ66" s="268" t="s">
        <v>3251</v>
      </c>
      <c r="CR66" s="264">
        <v>46268</v>
      </c>
      <c r="CS66" s="294" t="s">
        <v>51</v>
      </c>
      <c r="CT66" s="265" t="s">
        <v>1863</v>
      </c>
    </row>
    <row r="67" spans="1:98" x14ac:dyDescent="0.3">
      <c r="A67" s="253">
        <v>64</v>
      </c>
      <c r="B67" s="254" t="s">
        <v>45</v>
      </c>
      <c r="C67" s="261" t="s">
        <v>2952</v>
      </c>
      <c r="D67" s="261" t="s">
        <v>3018</v>
      </c>
      <c r="E67" s="261" t="s">
        <v>3003</v>
      </c>
      <c r="F67" s="261" t="s">
        <v>3017</v>
      </c>
      <c r="G67" s="261" t="s">
        <v>2977</v>
      </c>
      <c r="H67" s="261" t="s">
        <v>2980</v>
      </c>
      <c r="I67" s="261" t="s">
        <v>2983</v>
      </c>
      <c r="J67" s="261" t="s">
        <v>2962</v>
      </c>
      <c r="K67" s="270" t="s">
        <v>304</v>
      </c>
      <c r="L67" s="261" t="s">
        <v>3640</v>
      </c>
      <c r="M67" s="254" t="s">
        <v>71</v>
      </c>
      <c r="N67" s="261" t="s">
        <v>72</v>
      </c>
      <c r="O67" s="254" t="s">
        <v>45</v>
      </c>
      <c r="P67" s="266">
        <f>IF(COUNTIF($K$4:K67,K67)=1,1,"")</f>
        <v>1</v>
      </c>
      <c r="Q67" s="266"/>
      <c r="R67" s="266">
        <v>700</v>
      </c>
      <c r="S67" s="266">
        <v>700</v>
      </c>
      <c r="T67" s="266"/>
      <c r="U67" s="254" t="s">
        <v>45</v>
      </c>
      <c r="V67" s="266"/>
      <c r="W67" s="266"/>
      <c r="X67" s="266"/>
      <c r="Y67" s="254" t="s">
        <v>45</v>
      </c>
      <c r="Z67" s="266"/>
      <c r="AA67" s="266">
        <v>0</v>
      </c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  <c r="AX67" s="266"/>
      <c r="AY67" s="266"/>
      <c r="AZ67" s="266"/>
      <c r="BA67" s="266"/>
      <c r="BB67" s="266"/>
      <c r="BC67" s="266"/>
      <c r="BD67" s="266"/>
      <c r="BE67" s="266"/>
      <c r="BF67" s="266"/>
      <c r="BG67" s="266"/>
      <c r="BH67" s="266"/>
      <c r="BI67" s="266"/>
      <c r="BJ67" s="266"/>
      <c r="BK67" s="266"/>
      <c r="BL67" s="266"/>
      <c r="BM67" s="266"/>
      <c r="BN67" s="266"/>
      <c r="BO67" s="266"/>
      <c r="BP67" s="266"/>
      <c r="BQ67" s="266"/>
      <c r="BR67" s="266"/>
      <c r="BS67" s="266"/>
      <c r="BT67" s="266"/>
      <c r="BU67" s="266"/>
      <c r="BV67" s="266"/>
      <c r="BW67" s="266"/>
      <c r="BX67" s="266"/>
      <c r="BY67" s="266"/>
      <c r="BZ67" s="266"/>
      <c r="CA67" s="266"/>
      <c r="CB67" s="266"/>
      <c r="CC67" s="266"/>
      <c r="CD67" s="266"/>
      <c r="CE67" s="266"/>
      <c r="CF67" s="266"/>
      <c r="CG67" s="266"/>
      <c r="CH67" s="271" t="s">
        <v>45</v>
      </c>
      <c r="CI67" s="266"/>
      <c r="CJ67" s="271" t="s">
        <v>45</v>
      </c>
      <c r="CK67" s="266"/>
      <c r="CL67" s="266"/>
      <c r="CM67" s="271" t="s">
        <v>45</v>
      </c>
      <c r="CN67" s="266">
        <v>0</v>
      </c>
      <c r="CO67" s="271" t="s">
        <v>45</v>
      </c>
      <c r="CP67" s="254" t="s">
        <v>60</v>
      </c>
      <c r="CQ67" s="271" t="s">
        <v>1850</v>
      </c>
      <c r="CR67" s="254" t="s">
        <v>45</v>
      </c>
      <c r="CS67" s="261" t="s">
        <v>51</v>
      </c>
      <c r="CT67" s="254" t="s">
        <v>1863</v>
      </c>
    </row>
    <row r="68" spans="1:98" x14ac:dyDescent="0.3">
      <c r="A68" s="253">
        <v>65</v>
      </c>
      <c r="B68" s="265" t="s">
        <v>45</v>
      </c>
      <c r="C68" s="294" t="s">
        <v>2952</v>
      </c>
      <c r="D68" s="294" t="s">
        <v>3018</v>
      </c>
      <c r="E68" s="294" t="s">
        <v>3003</v>
      </c>
      <c r="F68" s="294" t="s">
        <v>3017</v>
      </c>
      <c r="G68" s="294" t="s">
        <v>2977</v>
      </c>
      <c r="H68" s="294" t="s">
        <v>2980</v>
      </c>
      <c r="I68" s="294" t="s">
        <v>2983</v>
      </c>
      <c r="J68" s="294" t="s">
        <v>2962</v>
      </c>
      <c r="K68" s="263" t="s">
        <v>304</v>
      </c>
      <c r="L68" s="294" t="s">
        <v>3640</v>
      </c>
      <c r="M68" s="265" t="s">
        <v>93</v>
      </c>
      <c r="N68" s="294" t="s">
        <v>94</v>
      </c>
      <c r="O68" s="265" t="s">
        <v>45</v>
      </c>
      <c r="P68" s="260" t="str">
        <f>IF(COUNTIF($K$4:K68,K68)=1,1,"")</f>
        <v/>
      </c>
      <c r="Q68" s="260"/>
      <c r="R68" s="260">
        <v>900</v>
      </c>
      <c r="S68" s="260">
        <v>900</v>
      </c>
      <c r="T68" s="260"/>
      <c r="U68" s="265" t="s">
        <v>45</v>
      </c>
      <c r="V68" s="260"/>
      <c r="W68" s="260"/>
      <c r="X68" s="260"/>
      <c r="Y68" s="265" t="s">
        <v>45</v>
      </c>
      <c r="Z68" s="260"/>
      <c r="AA68" s="260">
        <v>0</v>
      </c>
      <c r="AB68" s="260"/>
      <c r="AC68" s="260"/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0"/>
      <c r="AV68" s="260"/>
      <c r="AW68" s="260"/>
      <c r="AX68" s="260"/>
      <c r="AY68" s="260"/>
      <c r="AZ68" s="260"/>
      <c r="BA68" s="260"/>
      <c r="BB68" s="260"/>
      <c r="BC68" s="260"/>
      <c r="BD68" s="260"/>
      <c r="BE68" s="260"/>
      <c r="BF68" s="260"/>
      <c r="BG68" s="260"/>
      <c r="BH68" s="260"/>
      <c r="BI68" s="260"/>
      <c r="BJ68" s="260"/>
      <c r="BK68" s="260"/>
      <c r="BL68" s="260"/>
      <c r="BM68" s="260"/>
      <c r="BN68" s="260"/>
      <c r="BO68" s="260"/>
      <c r="BP68" s="260"/>
      <c r="BQ68" s="260"/>
      <c r="BR68" s="260"/>
      <c r="BS68" s="260"/>
      <c r="BT68" s="260"/>
      <c r="BU68" s="260"/>
      <c r="BV68" s="260"/>
      <c r="BW68" s="260"/>
      <c r="BX68" s="260"/>
      <c r="BY68" s="260"/>
      <c r="BZ68" s="260"/>
      <c r="CA68" s="260"/>
      <c r="CB68" s="260"/>
      <c r="CC68" s="260"/>
      <c r="CD68" s="260"/>
      <c r="CE68" s="260"/>
      <c r="CF68" s="260"/>
      <c r="CG68" s="260"/>
      <c r="CH68" s="268" t="s">
        <v>45</v>
      </c>
      <c r="CI68" s="260"/>
      <c r="CJ68" s="268" t="s">
        <v>45</v>
      </c>
      <c r="CK68" s="260"/>
      <c r="CL68" s="260"/>
      <c r="CM68" s="268" t="s">
        <v>45</v>
      </c>
      <c r="CN68" s="260">
        <v>0</v>
      </c>
      <c r="CO68" s="268" t="s">
        <v>45</v>
      </c>
      <c r="CP68" s="265" t="s">
        <v>60</v>
      </c>
      <c r="CQ68" s="268" t="s">
        <v>1850</v>
      </c>
      <c r="CR68" s="265" t="s">
        <v>45</v>
      </c>
      <c r="CS68" s="294" t="s">
        <v>51</v>
      </c>
      <c r="CT68" s="265" t="s">
        <v>1863</v>
      </c>
    </row>
    <row r="69" spans="1:98" x14ac:dyDescent="0.3">
      <c r="A69" s="253">
        <v>66</v>
      </c>
      <c r="B69" s="254" t="s">
        <v>45</v>
      </c>
      <c r="C69" s="261" t="s">
        <v>2952</v>
      </c>
      <c r="D69" s="261" t="s">
        <v>3018</v>
      </c>
      <c r="E69" s="261" t="s">
        <v>3003</v>
      </c>
      <c r="F69" s="261" t="s">
        <v>3017</v>
      </c>
      <c r="G69" s="261" t="s">
        <v>2977</v>
      </c>
      <c r="H69" s="261" t="s">
        <v>2980</v>
      </c>
      <c r="I69" s="261" t="s">
        <v>2983</v>
      </c>
      <c r="J69" s="261" t="s">
        <v>2962</v>
      </c>
      <c r="K69" s="270" t="s">
        <v>305</v>
      </c>
      <c r="L69" s="261" t="s">
        <v>3203</v>
      </c>
      <c r="M69" s="254" t="s">
        <v>57</v>
      </c>
      <c r="N69" s="261" t="s">
        <v>58</v>
      </c>
      <c r="O69" s="254" t="s">
        <v>45</v>
      </c>
      <c r="P69" s="266">
        <f>IF(COUNTIF($K$4:K69,K69)=1,1,"")</f>
        <v>1</v>
      </c>
      <c r="Q69" s="266"/>
      <c r="R69" s="266">
        <v>700</v>
      </c>
      <c r="S69" s="266">
        <v>700</v>
      </c>
      <c r="T69" s="266"/>
      <c r="U69" s="262">
        <v>46273</v>
      </c>
      <c r="V69" s="266">
        <v>705</v>
      </c>
      <c r="W69" s="266">
        <v>705</v>
      </c>
      <c r="X69" s="266"/>
      <c r="Y69" s="262">
        <v>46275</v>
      </c>
      <c r="Z69" s="266">
        <v>88</v>
      </c>
      <c r="AA69" s="266">
        <v>0</v>
      </c>
      <c r="AB69" s="266">
        <v>617</v>
      </c>
      <c r="AC69" s="266">
        <v>617</v>
      </c>
      <c r="AD69" s="266">
        <v>88</v>
      </c>
      <c r="AE69" s="266">
        <v>705</v>
      </c>
      <c r="AF69" s="266">
        <v>705</v>
      </c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  <c r="AX69" s="266"/>
      <c r="AY69" s="266"/>
      <c r="AZ69" s="266"/>
      <c r="BA69" s="266"/>
      <c r="BB69" s="266"/>
      <c r="BC69" s="266"/>
      <c r="BD69" s="266"/>
      <c r="BE69" s="266"/>
      <c r="BF69" s="266"/>
      <c r="BG69" s="266"/>
      <c r="BH69" s="266"/>
      <c r="BI69" s="266"/>
      <c r="BJ69" s="266"/>
      <c r="BK69" s="266"/>
      <c r="BL69" s="266"/>
      <c r="BM69" s="266"/>
      <c r="BN69" s="266"/>
      <c r="BO69" s="266"/>
      <c r="BP69" s="266"/>
      <c r="BQ69" s="266"/>
      <c r="BR69" s="266"/>
      <c r="BS69" s="266"/>
      <c r="BT69" s="266"/>
      <c r="BU69" s="266"/>
      <c r="BV69" s="266"/>
      <c r="BW69" s="266"/>
      <c r="BX69" s="266"/>
      <c r="BY69" s="266"/>
      <c r="BZ69" s="266"/>
      <c r="CA69" s="266"/>
      <c r="CB69" s="266"/>
      <c r="CC69" s="266"/>
      <c r="CD69" s="266"/>
      <c r="CE69" s="266"/>
      <c r="CF69" s="266"/>
      <c r="CG69" s="266"/>
      <c r="CH69" s="271" t="s">
        <v>45</v>
      </c>
      <c r="CI69" s="266"/>
      <c r="CJ69" s="271" t="s">
        <v>45</v>
      </c>
      <c r="CK69" s="266">
        <v>33500</v>
      </c>
      <c r="CL69" s="266">
        <v>168000</v>
      </c>
      <c r="CM69" s="271" t="s">
        <v>1865</v>
      </c>
      <c r="CN69" s="266">
        <v>149000</v>
      </c>
      <c r="CO69" s="271" t="s">
        <v>306</v>
      </c>
      <c r="CP69" s="254" t="s">
        <v>60</v>
      </c>
      <c r="CQ69" s="271" t="s">
        <v>1850</v>
      </c>
      <c r="CR69" s="262">
        <v>46210</v>
      </c>
      <c r="CS69" s="261" t="s">
        <v>51</v>
      </c>
      <c r="CT69" s="254" t="s">
        <v>1862</v>
      </c>
    </row>
    <row r="70" spans="1:98" x14ac:dyDescent="0.3">
      <c r="A70" s="253">
        <v>67</v>
      </c>
      <c r="B70" s="265" t="s">
        <v>45</v>
      </c>
      <c r="C70" s="294" t="s">
        <v>2952</v>
      </c>
      <c r="D70" s="294" t="s">
        <v>3018</v>
      </c>
      <c r="E70" s="294" t="s">
        <v>3003</v>
      </c>
      <c r="F70" s="294" t="s">
        <v>3017</v>
      </c>
      <c r="G70" s="294" t="s">
        <v>2977</v>
      </c>
      <c r="H70" s="294" t="s">
        <v>2980</v>
      </c>
      <c r="I70" s="294" t="s">
        <v>2983</v>
      </c>
      <c r="J70" s="294" t="s">
        <v>2962</v>
      </c>
      <c r="K70" s="263" t="s">
        <v>305</v>
      </c>
      <c r="L70" s="294" t="s">
        <v>3203</v>
      </c>
      <c r="M70" s="265" t="s">
        <v>174</v>
      </c>
      <c r="N70" s="294" t="s">
        <v>175</v>
      </c>
      <c r="O70" s="265" t="s">
        <v>45</v>
      </c>
      <c r="P70" s="260" t="str">
        <f>IF(COUNTIF($K$4:K70,K70)=1,1,"")</f>
        <v/>
      </c>
      <c r="Q70" s="260"/>
      <c r="R70" s="260">
        <v>800</v>
      </c>
      <c r="S70" s="260">
        <v>800</v>
      </c>
      <c r="T70" s="260"/>
      <c r="U70" s="264">
        <v>46273</v>
      </c>
      <c r="V70" s="260">
        <v>828</v>
      </c>
      <c r="W70" s="260">
        <v>828</v>
      </c>
      <c r="X70" s="260"/>
      <c r="Y70" s="264">
        <v>46275</v>
      </c>
      <c r="Z70" s="260">
        <v>93</v>
      </c>
      <c r="AA70" s="260">
        <v>0</v>
      </c>
      <c r="AB70" s="260">
        <v>735</v>
      </c>
      <c r="AC70" s="260">
        <v>735</v>
      </c>
      <c r="AD70" s="260">
        <v>93</v>
      </c>
      <c r="AE70" s="260">
        <v>828</v>
      </c>
      <c r="AF70" s="260">
        <v>828</v>
      </c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  <c r="AW70" s="260"/>
      <c r="AX70" s="260"/>
      <c r="AY70" s="260"/>
      <c r="AZ70" s="260"/>
      <c r="BA70" s="260"/>
      <c r="BB70" s="260"/>
      <c r="BC70" s="260"/>
      <c r="BD70" s="260"/>
      <c r="BE70" s="260"/>
      <c r="BF70" s="260"/>
      <c r="BG70" s="260"/>
      <c r="BH70" s="260"/>
      <c r="BI70" s="260"/>
      <c r="BJ70" s="260"/>
      <c r="BK70" s="260"/>
      <c r="BL70" s="260"/>
      <c r="BM70" s="260"/>
      <c r="BN70" s="260"/>
      <c r="BO70" s="260"/>
      <c r="BP70" s="260"/>
      <c r="BQ70" s="260"/>
      <c r="BR70" s="260"/>
      <c r="BS70" s="260"/>
      <c r="BT70" s="260"/>
      <c r="BU70" s="260"/>
      <c r="BV70" s="260"/>
      <c r="BW70" s="260"/>
      <c r="BX70" s="260"/>
      <c r="BY70" s="260"/>
      <c r="BZ70" s="260"/>
      <c r="CA70" s="260"/>
      <c r="CB70" s="260"/>
      <c r="CC70" s="260"/>
      <c r="CD70" s="260"/>
      <c r="CE70" s="260"/>
      <c r="CF70" s="260"/>
      <c r="CG70" s="260"/>
      <c r="CH70" s="268" t="s">
        <v>45</v>
      </c>
      <c r="CI70" s="260"/>
      <c r="CJ70" s="268" t="s">
        <v>45</v>
      </c>
      <c r="CK70" s="260">
        <v>33500</v>
      </c>
      <c r="CL70" s="260">
        <v>168000</v>
      </c>
      <c r="CM70" s="268" t="s">
        <v>1865</v>
      </c>
      <c r="CN70" s="260">
        <v>149000</v>
      </c>
      <c r="CO70" s="268" t="s">
        <v>306</v>
      </c>
      <c r="CP70" s="265" t="s">
        <v>60</v>
      </c>
      <c r="CQ70" s="268" t="s">
        <v>1850</v>
      </c>
      <c r="CR70" s="264">
        <v>46210</v>
      </c>
      <c r="CS70" s="294" t="s">
        <v>51</v>
      </c>
      <c r="CT70" s="265" t="s">
        <v>1862</v>
      </c>
    </row>
    <row r="71" spans="1:98" x14ac:dyDescent="0.3">
      <c r="A71" s="253">
        <v>68</v>
      </c>
      <c r="B71" s="254" t="s">
        <v>45</v>
      </c>
      <c r="C71" s="261" t="s">
        <v>2952</v>
      </c>
      <c r="D71" s="261" t="s">
        <v>3018</v>
      </c>
      <c r="E71" s="261" t="s">
        <v>3003</v>
      </c>
      <c r="F71" s="261" t="s">
        <v>3017</v>
      </c>
      <c r="G71" s="261" t="s">
        <v>2977</v>
      </c>
      <c r="H71" s="261" t="s">
        <v>2980</v>
      </c>
      <c r="I71" s="261" t="s">
        <v>2983</v>
      </c>
      <c r="J71" s="261" t="s">
        <v>2962</v>
      </c>
      <c r="K71" s="270" t="s">
        <v>305</v>
      </c>
      <c r="L71" s="261" t="s">
        <v>3203</v>
      </c>
      <c r="M71" s="254" t="s">
        <v>81</v>
      </c>
      <c r="N71" s="261" t="s">
        <v>82</v>
      </c>
      <c r="O71" s="254" t="s">
        <v>45</v>
      </c>
      <c r="P71" s="266" t="str">
        <f>IF(COUNTIF($K$4:K71,K71)=1,1,"")</f>
        <v/>
      </c>
      <c r="Q71" s="266"/>
      <c r="R71" s="266">
        <v>500</v>
      </c>
      <c r="S71" s="266">
        <v>500</v>
      </c>
      <c r="T71" s="266"/>
      <c r="U71" s="262">
        <v>46273</v>
      </c>
      <c r="V71" s="266">
        <v>502</v>
      </c>
      <c r="W71" s="266">
        <v>502</v>
      </c>
      <c r="X71" s="266"/>
      <c r="Y71" s="262">
        <v>46275</v>
      </c>
      <c r="Z71" s="266">
        <v>89</v>
      </c>
      <c r="AA71" s="266">
        <v>0</v>
      </c>
      <c r="AB71" s="266">
        <v>413</v>
      </c>
      <c r="AC71" s="266">
        <v>413</v>
      </c>
      <c r="AD71" s="266">
        <v>89</v>
      </c>
      <c r="AE71" s="266">
        <v>502</v>
      </c>
      <c r="AF71" s="266">
        <v>502</v>
      </c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  <c r="AX71" s="266"/>
      <c r="AY71" s="266"/>
      <c r="AZ71" s="266"/>
      <c r="BA71" s="266"/>
      <c r="BB71" s="266"/>
      <c r="BC71" s="266"/>
      <c r="BD71" s="266"/>
      <c r="BE71" s="266"/>
      <c r="BF71" s="266"/>
      <c r="BG71" s="266"/>
      <c r="BH71" s="266"/>
      <c r="BI71" s="266"/>
      <c r="BJ71" s="266"/>
      <c r="BK71" s="266"/>
      <c r="BL71" s="266"/>
      <c r="BM71" s="266"/>
      <c r="BN71" s="266"/>
      <c r="BO71" s="266"/>
      <c r="BP71" s="266"/>
      <c r="BQ71" s="266"/>
      <c r="BR71" s="266"/>
      <c r="BS71" s="266"/>
      <c r="BT71" s="266"/>
      <c r="BU71" s="266"/>
      <c r="BV71" s="266"/>
      <c r="BW71" s="266"/>
      <c r="BX71" s="266"/>
      <c r="BY71" s="266"/>
      <c r="BZ71" s="266"/>
      <c r="CA71" s="266"/>
      <c r="CB71" s="266"/>
      <c r="CC71" s="266"/>
      <c r="CD71" s="266"/>
      <c r="CE71" s="266"/>
      <c r="CF71" s="266"/>
      <c r="CG71" s="266"/>
      <c r="CH71" s="271" t="s">
        <v>45</v>
      </c>
      <c r="CI71" s="266"/>
      <c r="CJ71" s="271" t="s">
        <v>45</v>
      </c>
      <c r="CK71" s="266">
        <v>33500</v>
      </c>
      <c r="CL71" s="266">
        <v>168000</v>
      </c>
      <c r="CM71" s="271" t="s">
        <v>1865</v>
      </c>
      <c r="CN71" s="266">
        <v>149000</v>
      </c>
      <c r="CO71" s="271" t="s">
        <v>306</v>
      </c>
      <c r="CP71" s="254" t="s">
        <v>60</v>
      </c>
      <c r="CQ71" s="271" t="s">
        <v>1850</v>
      </c>
      <c r="CR71" s="262">
        <v>46210</v>
      </c>
      <c r="CS71" s="261" t="s">
        <v>51</v>
      </c>
      <c r="CT71" s="254" t="s">
        <v>1862</v>
      </c>
    </row>
    <row r="72" spans="1:98" x14ac:dyDescent="0.3">
      <c r="A72" s="253">
        <v>69</v>
      </c>
      <c r="B72" s="265" t="s">
        <v>45</v>
      </c>
      <c r="C72" s="294" t="s">
        <v>2952</v>
      </c>
      <c r="D72" s="294" t="s">
        <v>3018</v>
      </c>
      <c r="E72" s="294" t="s">
        <v>3003</v>
      </c>
      <c r="F72" s="294" t="s">
        <v>3017</v>
      </c>
      <c r="G72" s="294" t="s">
        <v>2977</v>
      </c>
      <c r="H72" s="294" t="s">
        <v>2980</v>
      </c>
      <c r="I72" s="294" t="s">
        <v>2983</v>
      </c>
      <c r="J72" s="294" t="s">
        <v>2962</v>
      </c>
      <c r="K72" s="263" t="s">
        <v>307</v>
      </c>
      <c r="L72" s="294" t="s">
        <v>3641</v>
      </c>
      <c r="M72" s="265" t="s">
        <v>71</v>
      </c>
      <c r="N72" s="294" t="s">
        <v>72</v>
      </c>
      <c r="O72" s="265" t="s">
        <v>45</v>
      </c>
      <c r="P72" s="260">
        <f>IF(COUNTIF($K$4:K72,K72)=1,1,"")</f>
        <v>1</v>
      </c>
      <c r="Q72" s="260"/>
      <c r="R72" s="260">
        <v>1200</v>
      </c>
      <c r="S72" s="260">
        <v>1200</v>
      </c>
      <c r="T72" s="260"/>
      <c r="U72" s="264">
        <v>46273</v>
      </c>
      <c r="V72" s="260">
        <v>585</v>
      </c>
      <c r="W72" s="260">
        <v>585</v>
      </c>
      <c r="X72" s="260"/>
      <c r="Y72" s="264">
        <v>46275</v>
      </c>
      <c r="Z72" s="260">
        <v>71</v>
      </c>
      <c r="AA72" s="260">
        <v>0</v>
      </c>
      <c r="AB72" s="260">
        <v>513</v>
      </c>
      <c r="AC72" s="260">
        <v>514</v>
      </c>
      <c r="AD72" s="260">
        <v>71</v>
      </c>
      <c r="AE72" s="260">
        <v>585</v>
      </c>
      <c r="AF72" s="260">
        <v>585</v>
      </c>
      <c r="AG72" s="260"/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0"/>
      <c r="AV72" s="260"/>
      <c r="AW72" s="260"/>
      <c r="AX72" s="260"/>
      <c r="AY72" s="260"/>
      <c r="AZ72" s="260"/>
      <c r="BA72" s="260"/>
      <c r="BB72" s="260"/>
      <c r="BC72" s="260"/>
      <c r="BD72" s="260"/>
      <c r="BE72" s="260"/>
      <c r="BF72" s="260"/>
      <c r="BG72" s="260"/>
      <c r="BH72" s="260"/>
      <c r="BI72" s="260"/>
      <c r="BJ72" s="260"/>
      <c r="BK72" s="260"/>
      <c r="BL72" s="260"/>
      <c r="BM72" s="260"/>
      <c r="BN72" s="260"/>
      <c r="BO72" s="260"/>
      <c r="BP72" s="260"/>
      <c r="BQ72" s="260"/>
      <c r="BR72" s="260"/>
      <c r="BS72" s="260"/>
      <c r="BT72" s="260"/>
      <c r="BU72" s="260"/>
      <c r="BV72" s="260"/>
      <c r="BW72" s="260"/>
      <c r="BX72" s="260"/>
      <c r="BY72" s="260"/>
      <c r="BZ72" s="260"/>
      <c r="CA72" s="260"/>
      <c r="CB72" s="260"/>
      <c r="CC72" s="260"/>
      <c r="CD72" s="260"/>
      <c r="CE72" s="260"/>
      <c r="CF72" s="260"/>
      <c r="CG72" s="260"/>
      <c r="CH72" s="268" t="s">
        <v>45</v>
      </c>
      <c r="CI72" s="260"/>
      <c r="CJ72" s="268" t="s">
        <v>45</v>
      </c>
      <c r="CK72" s="260">
        <v>41200</v>
      </c>
      <c r="CL72" s="260">
        <v>175000</v>
      </c>
      <c r="CM72" s="268" t="s">
        <v>1078</v>
      </c>
      <c r="CN72" s="260">
        <v>157000</v>
      </c>
      <c r="CO72" s="268" t="s">
        <v>116</v>
      </c>
      <c r="CP72" s="265" t="s">
        <v>60</v>
      </c>
      <c r="CQ72" s="268" t="s">
        <v>1850</v>
      </c>
      <c r="CR72" s="264">
        <v>46191</v>
      </c>
      <c r="CS72" s="294" t="s">
        <v>51</v>
      </c>
      <c r="CT72" s="265" t="s">
        <v>1862</v>
      </c>
    </row>
    <row r="73" spans="1:98" x14ac:dyDescent="0.3">
      <c r="A73" s="253">
        <v>70</v>
      </c>
      <c r="B73" s="254" t="s">
        <v>45</v>
      </c>
      <c r="C73" s="261" t="s">
        <v>2952</v>
      </c>
      <c r="D73" s="261" t="s">
        <v>3018</v>
      </c>
      <c r="E73" s="261" t="s">
        <v>3003</v>
      </c>
      <c r="F73" s="261" t="s">
        <v>3017</v>
      </c>
      <c r="G73" s="261" t="s">
        <v>2977</v>
      </c>
      <c r="H73" s="261" t="s">
        <v>2980</v>
      </c>
      <c r="I73" s="261" t="s">
        <v>2983</v>
      </c>
      <c r="J73" s="261" t="s">
        <v>2962</v>
      </c>
      <c r="K73" s="270" t="s">
        <v>307</v>
      </c>
      <c r="L73" s="261" t="s">
        <v>3641</v>
      </c>
      <c r="M73" s="254" t="s">
        <v>93</v>
      </c>
      <c r="N73" s="261" t="s">
        <v>94</v>
      </c>
      <c r="O73" s="254" t="s">
        <v>45</v>
      </c>
      <c r="P73" s="266" t="str">
        <f>IF(COUNTIF($K$4:K73,K73)=1,1,"")</f>
        <v/>
      </c>
      <c r="Q73" s="266"/>
      <c r="R73" s="266">
        <v>700</v>
      </c>
      <c r="S73" s="266">
        <v>700</v>
      </c>
      <c r="T73" s="266"/>
      <c r="U73" s="262">
        <v>46273</v>
      </c>
      <c r="V73" s="266">
        <v>169</v>
      </c>
      <c r="W73" s="266">
        <v>169</v>
      </c>
      <c r="X73" s="266"/>
      <c r="Y73" s="262">
        <v>46275</v>
      </c>
      <c r="Z73" s="266">
        <v>22</v>
      </c>
      <c r="AA73" s="266">
        <v>0</v>
      </c>
      <c r="AB73" s="266">
        <v>147</v>
      </c>
      <c r="AC73" s="266">
        <v>147</v>
      </c>
      <c r="AD73" s="266">
        <v>22</v>
      </c>
      <c r="AE73" s="266">
        <v>169</v>
      </c>
      <c r="AF73" s="266">
        <v>169</v>
      </c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  <c r="AV73" s="266"/>
      <c r="AW73" s="266"/>
      <c r="AX73" s="266"/>
      <c r="AY73" s="266"/>
      <c r="AZ73" s="266"/>
      <c r="BA73" s="266"/>
      <c r="BB73" s="266"/>
      <c r="BC73" s="266"/>
      <c r="BD73" s="266"/>
      <c r="BE73" s="266"/>
      <c r="BF73" s="266"/>
      <c r="BG73" s="266"/>
      <c r="BH73" s="266"/>
      <c r="BI73" s="266"/>
      <c r="BJ73" s="266"/>
      <c r="BK73" s="266"/>
      <c r="BL73" s="266"/>
      <c r="BM73" s="266"/>
      <c r="BN73" s="266"/>
      <c r="BO73" s="266"/>
      <c r="BP73" s="266"/>
      <c r="BQ73" s="266"/>
      <c r="BR73" s="266"/>
      <c r="BS73" s="266"/>
      <c r="BT73" s="266"/>
      <c r="BU73" s="266"/>
      <c r="BV73" s="266"/>
      <c r="BW73" s="266"/>
      <c r="BX73" s="266"/>
      <c r="BY73" s="266"/>
      <c r="BZ73" s="266"/>
      <c r="CA73" s="266"/>
      <c r="CB73" s="266"/>
      <c r="CC73" s="266"/>
      <c r="CD73" s="266"/>
      <c r="CE73" s="266"/>
      <c r="CF73" s="266"/>
      <c r="CG73" s="266"/>
      <c r="CH73" s="271" t="s">
        <v>45</v>
      </c>
      <c r="CI73" s="266"/>
      <c r="CJ73" s="271" t="s">
        <v>45</v>
      </c>
      <c r="CK73" s="266">
        <v>41200</v>
      </c>
      <c r="CL73" s="266">
        <v>175000</v>
      </c>
      <c r="CM73" s="271" t="s">
        <v>1078</v>
      </c>
      <c r="CN73" s="266">
        <v>157000</v>
      </c>
      <c r="CO73" s="271" t="s">
        <v>116</v>
      </c>
      <c r="CP73" s="254" t="s">
        <v>60</v>
      </c>
      <c r="CQ73" s="271" t="s">
        <v>1850</v>
      </c>
      <c r="CR73" s="262">
        <v>46191</v>
      </c>
      <c r="CS73" s="261" t="s">
        <v>51</v>
      </c>
      <c r="CT73" s="254" t="s">
        <v>1862</v>
      </c>
    </row>
    <row r="74" spans="1:98" x14ac:dyDescent="0.3">
      <c r="A74" s="253">
        <v>71</v>
      </c>
      <c r="B74" s="265" t="s">
        <v>45</v>
      </c>
      <c r="C74" s="294" t="s">
        <v>2952</v>
      </c>
      <c r="D74" s="294" t="s">
        <v>3018</v>
      </c>
      <c r="E74" s="294" t="s">
        <v>3003</v>
      </c>
      <c r="F74" s="294" t="s">
        <v>3017</v>
      </c>
      <c r="G74" s="294" t="s">
        <v>2977</v>
      </c>
      <c r="H74" s="294" t="s">
        <v>2980</v>
      </c>
      <c r="I74" s="294" t="s">
        <v>2983</v>
      </c>
      <c r="J74" s="294" t="s">
        <v>2962</v>
      </c>
      <c r="K74" s="263" t="s">
        <v>308</v>
      </c>
      <c r="L74" s="294" t="s">
        <v>3642</v>
      </c>
      <c r="M74" s="265" t="s">
        <v>71</v>
      </c>
      <c r="N74" s="294" t="s">
        <v>72</v>
      </c>
      <c r="O74" s="265" t="s">
        <v>45</v>
      </c>
      <c r="P74" s="260">
        <f>IF(COUNTIF($K$4:K74,K74)=1,1,"")</f>
        <v>1</v>
      </c>
      <c r="Q74" s="260"/>
      <c r="R74" s="260">
        <v>600</v>
      </c>
      <c r="S74" s="260">
        <v>600</v>
      </c>
      <c r="T74" s="260"/>
      <c r="U74" s="265" t="s">
        <v>45</v>
      </c>
      <c r="V74" s="260"/>
      <c r="W74" s="260"/>
      <c r="X74" s="260"/>
      <c r="Y74" s="265" t="s">
        <v>45</v>
      </c>
      <c r="Z74" s="260"/>
      <c r="AA74" s="260">
        <v>0</v>
      </c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0"/>
      <c r="AV74" s="260"/>
      <c r="AW74" s="260"/>
      <c r="AX74" s="260"/>
      <c r="AY74" s="260"/>
      <c r="AZ74" s="260"/>
      <c r="BA74" s="260"/>
      <c r="BB74" s="260"/>
      <c r="BC74" s="260"/>
      <c r="BD74" s="260"/>
      <c r="BE74" s="260"/>
      <c r="BF74" s="260"/>
      <c r="BG74" s="260"/>
      <c r="BH74" s="260"/>
      <c r="BI74" s="260"/>
      <c r="BJ74" s="260"/>
      <c r="BK74" s="260"/>
      <c r="BL74" s="260"/>
      <c r="BM74" s="260"/>
      <c r="BN74" s="260"/>
      <c r="BO74" s="260"/>
      <c r="BP74" s="260"/>
      <c r="BQ74" s="260"/>
      <c r="BR74" s="260"/>
      <c r="BS74" s="260"/>
      <c r="BT74" s="260"/>
      <c r="BU74" s="260"/>
      <c r="BV74" s="260"/>
      <c r="BW74" s="260"/>
      <c r="BX74" s="260"/>
      <c r="BY74" s="260"/>
      <c r="BZ74" s="260"/>
      <c r="CA74" s="260"/>
      <c r="CB74" s="260"/>
      <c r="CC74" s="260"/>
      <c r="CD74" s="260"/>
      <c r="CE74" s="260"/>
      <c r="CF74" s="260"/>
      <c r="CG74" s="260"/>
      <c r="CH74" s="268" t="s">
        <v>45</v>
      </c>
      <c r="CI74" s="260"/>
      <c r="CJ74" s="268" t="s">
        <v>45</v>
      </c>
      <c r="CK74" s="260">
        <v>42400</v>
      </c>
      <c r="CL74" s="260">
        <v>189000</v>
      </c>
      <c r="CM74" s="268" t="s">
        <v>593</v>
      </c>
      <c r="CN74" s="260">
        <v>169000</v>
      </c>
      <c r="CO74" s="268" t="s">
        <v>1019</v>
      </c>
      <c r="CP74" s="265" t="s">
        <v>60</v>
      </c>
      <c r="CQ74" s="268" t="s">
        <v>1850</v>
      </c>
      <c r="CR74" s="264">
        <v>46205</v>
      </c>
      <c r="CS74" s="294" t="s">
        <v>51</v>
      </c>
      <c r="CT74" s="265" t="s">
        <v>1862</v>
      </c>
    </row>
    <row r="75" spans="1:98" x14ac:dyDescent="0.3">
      <c r="A75" s="253">
        <v>72</v>
      </c>
      <c r="B75" s="254" t="s">
        <v>45</v>
      </c>
      <c r="C75" s="261" t="s">
        <v>2952</v>
      </c>
      <c r="D75" s="261" t="s">
        <v>3018</v>
      </c>
      <c r="E75" s="261" t="s">
        <v>3003</v>
      </c>
      <c r="F75" s="261" t="s">
        <v>3017</v>
      </c>
      <c r="G75" s="261" t="s">
        <v>2977</v>
      </c>
      <c r="H75" s="261" t="s">
        <v>2980</v>
      </c>
      <c r="I75" s="261" t="s">
        <v>2983</v>
      </c>
      <c r="J75" s="261" t="s">
        <v>2962</v>
      </c>
      <c r="K75" s="270" t="s">
        <v>308</v>
      </c>
      <c r="L75" s="261" t="s">
        <v>3642</v>
      </c>
      <c r="M75" s="254" t="s">
        <v>66</v>
      </c>
      <c r="N75" s="261" t="s">
        <v>67</v>
      </c>
      <c r="O75" s="254" t="s">
        <v>45</v>
      </c>
      <c r="P75" s="266" t="str">
        <f>IF(COUNTIF($K$4:K75,K75)=1,1,"")</f>
        <v/>
      </c>
      <c r="Q75" s="266"/>
      <c r="R75" s="266">
        <v>400</v>
      </c>
      <c r="S75" s="266">
        <v>400</v>
      </c>
      <c r="T75" s="266"/>
      <c r="U75" s="254" t="s">
        <v>45</v>
      </c>
      <c r="V75" s="266"/>
      <c r="W75" s="266"/>
      <c r="X75" s="266"/>
      <c r="Y75" s="254" t="s">
        <v>45</v>
      </c>
      <c r="Z75" s="266"/>
      <c r="AA75" s="266">
        <v>0</v>
      </c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266"/>
      <c r="AY75" s="266"/>
      <c r="AZ75" s="266"/>
      <c r="BA75" s="266"/>
      <c r="BB75" s="266"/>
      <c r="BC75" s="266"/>
      <c r="BD75" s="266"/>
      <c r="BE75" s="266"/>
      <c r="BF75" s="266"/>
      <c r="BG75" s="266"/>
      <c r="BH75" s="266"/>
      <c r="BI75" s="266"/>
      <c r="BJ75" s="266"/>
      <c r="BK75" s="266"/>
      <c r="BL75" s="266"/>
      <c r="BM75" s="266"/>
      <c r="BN75" s="266"/>
      <c r="BO75" s="266"/>
      <c r="BP75" s="266"/>
      <c r="BQ75" s="266"/>
      <c r="BR75" s="266"/>
      <c r="BS75" s="266"/>
      <c r="BT75" s="266"/>
      <c r="BU75" s="266"/>
      <c r="BV75" s="266"/>
      <c r="BW75" s="266"/>
      <c r="BX75" s="266"/>
      <c r="BY75" s="266"/>
      <c r="BZ75" s="266"/>
      <c r="CA75" s="266"/>
      <c r="CB75" s="266"/>
      <c r="CC75" s="266"/>
      <c r="CD75" s="266"/>
      <c r="CE75" s="266"/>
      <c r="CF75" s="266"/>
      <c r="CG75" s="266"/>
      <c r="CH75" s="271" t="s">
        <v>45</v>
      </c>
      <c r="CI75" s="266"/>
      <c r="CJ75" s="271" t="s">
        <v>45</v>
      </c>
      <c r="CK75" s="266">
        <v>42400</v>
      </c>
      <c r="CL75" s="266">
        <v>189000</v>
      </c>
      <c r="CM75" s="271" t="s">
        <v>593</v>
      </c>
      <c r="CN75" s="266">
        <v>169000</v>
      </c>
      <c r="CO75" s="271" t="s">
        <v>1019</v>
      </c>
      <c r="CP75" s="254" t="s">
        <v>60</v>
      </c>
      <c r="CQ75" s="271" t="s">
        <v>1850</v>
      </c>
      <c r="CR75" s="262">
        <v>46205</v>
      </c>
      <c r="CS75" s="261" t="s">
        <v>51</v>
      </c>
      <c r="CT75" s="254" t="s">
        <v>1862</v>
      </c>
    </row>
    <row r="76" spans="1:98" x14ac:dyDescent="0.3">
      <c r="A76" s="253">
        <v>73</v>
      </c>
      <c r="B76" s="265" t="s">
        <v>45</v>
      </c>
      <c r="C76" s="294" t="s">
        <v>2952</v>
      </c>
      <c r="D76" s="294" t="s">
        <v>3018</v>
      </c>
      <c r="E76" s="294" t="s">
        <v>3003</v>
      </c>
      <c r="F76" s="294" t="s">
        <v>3017</v>
      </c>
      <c r="G76" s="294" t="s">
        <v>2977</v>
      </c>
      <c r="H76" s="294" t="s">
        <v>2980</v>
      </c>
      <c r="I76" s="294" t="s">
        <v>2983</v>
      </c>
      <c r="J76" s="294" t="s">
        <v>2962</v>
      </c>
      <c r="K76" s="263" t="s">
        <v>309</v>
      </c>
      <c r="L76" s="294" t="s">
        <v>3643</v>
      </c>
      <c r="M76" s="265" t="s">
        <v>107</v>
      </c>
      <c r="N76" s="294" t="s">
        <v>108</v>
      </c>
      <c r="O76" s="265" t="s">
        <v>45</v>
      </c>
      <c r="P76" s="260">
        <f>IF(COUNTIF($K$4:K76,K76)=1,1,"")</f>
        <v>1</v>
      </c>
      <c r="Q76" s="260"/>
      <c r="R76" s="260">
        <v>500</v>
      </c>
      <c r="S76" s="260">
        <v>500</v>
      </c>
      <c r="T76" s="260"/>
      <c r="U76" s="265" t="s">
        <v>45</v>
      </c>
      <c r="V76" s="260"/>
      <c r="W76" s="260"/>
      <c r="X76" s="260"/>
      <c r="Y76" s="265" t="s">
        <v>45</v>
      </c>
      <c r="Z76" s="260"/>
      <c r="AA76" s="260">
        <v>0</v>
      </c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  <c r="BC76" s="260"/>
      <c r="BD76" s="260"/>
      <c r="BE76" s="260"/>
      <c r="BF76" s="260"/>
      <c r="BG76" s="260"/>
      <c r="BH76" s="260"/>
      <c r="BI76" s="260"/>
      <c r="BJ76" s="260"/>
      <c r="BK76" s="260"/>
      <c r="BL76" s="260"/>
      <c r="BM76" s="260"/>
      <c r="BN76" s="260"/>
      <c r="BO76" s="260"/>
      <c r="BP76" s="260"/>
      <c r="BQ76" s="260"/>
      <c r="BR76" s="260"/>
      <c r="BS76" s="260"/>
      <c r="BT76" s="260"/>
      <c r="BU76" s="260"/>
      <c r="BV76" s="260"/>
      <c r="BW76" s="260"/>
      <c r="BX76" s="260"/>
      <c r="BY76" s="260"/>
      <c r="BZ76" s="260"/>
      <c r="CA76" s="260"/>
      <c r="CB76" s="260"/>
      <c r="CC76" s="260"/>
      <c r="CD76" s="260"/>
      <c r="CE76" s="260"/>
      <c r="CF76" s="260"/>
      <c r="CG76" s="260"/>
      <c r="CH76" s="268" t="s">
        <v>45</v>
      </c>
      <c r="CI76" s="260"/>
      <c r="CJ76" s="268" t="s">
        <v>45</v>
      </c>
      <c r="CK76" s="260">
        <v>34200</v>
      </c>
      <c r="CL76" s="260">
        <v>149000</v>
      </c>
      <c r="CM76" s="268" t="s">
        <v>970</v>
      </c>
      <c r="CN76" s="260">
        <v>134000</v>
      </c>
      <c r="CO76" s="268" t="s">
        <v>983</v>
      </c>
      <c r="CP76" s="265" t="s">
        <v>60</v>
      </c>
      <c r="CQ76" s="268" t="s">
        <v>1850</v>
      </c>
      <c r="CR76" s="264">
        <v>46206</v>
      </c>
      <c r="CS76" s="294" t="s">
        <v>51</v>
      </c>
      <c r="CT76" s="265" t="s">
        <v>1863</v>
      </c>
    </row>
    <row r="77" spans="1:98" x14ac:dyDescent="0.3">
      <c r="A77" s="253">
        <v>74</v>
      </c>
      <c r="B77" s="254" t="s">
        <v>45</v>
      </c>
      <c r="C77" s="261" t="s">
        <v>2952</v>
      </c>
      <c r="D77" s="261" t="s">
        <v>3018</v>
      </c>
      <c r="E77" s="261" t="s">
        <v>3003</v>
      </c>
      <c r="F77" s="261" t="s">
        <v>3017</v>
      </c>
      <c r="G77" s="261" t="s">
        <v>2977</v>
      </c>
      <c r="H77" s="261" t="s">
        <v>2980</v>
      </c>
      <c r="I77" s="261" t="s">
        <v>2983</v>
      </c>
      <c r="J77" s="261" t="s">
        <v>2962</v>
      </c>
      <c r="K77" s="270" t="s">
        <v>309</v>
      </c>
      <c r="L77" s="261" t="s">
        <v>3643</v>
      </c>
      <c r="M77" s="254" t="s">
        <v>310</v>
      </c>
      <c r="N77" s="261" t="s">
        <v>311</v>
      </c>
      <c r="O77" s="254" t="s">
        <v>45</v>
      </c>
      <c r="P77" s="266" t="str">
        <f>IF(COUNTIF($K$4:K77,K77)=1,1,"")</f>
        <v/>
      </c>
      <c r="Q77" s="266"/>
      <c r="R77" s="266">
        <v>300</v>
      </c>
      <c r="S77" s="266">
        <v>300</v>
      </c>
      <c r="T77" s="266"/>
      <c r="U77" s="254" t="s">
        <v>45</v>
      </c>
      <c r="V77" s="266"/>
      <c r="W77" s="266"/>
      <c r="X77" s="266"/>
      <c r="Y77" s="254" t="s">
        <v>45</v>
      </c>
      <c r="Z77" s="266"/>
      <c r="AA77" s="266">
        <v>0</v>
      </c>
      <c r="AB77" s="266"/>
      <c r="AC77" s="266"/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  <c r="AP77" s="266"/>
      <c r="AQ77" s="266"/>
      <c r="AR77" s="266"/>
      <c r="AS77" s="266"/>
      <c r="AT77" s="266"/>
      <c r="AU77" s="266"/>
      <c r="AV77" s="266"/>
      <c r="AW77" s="266"/>
      <c r="AX77" s="266"/>
      <c r="AY77" s="266"/>
      <c r="AZ77" s="266"/>
      <c r="BA77" s="266"/>
      <c r="BB77" s="266"/>
      <c r="BC77" s="266"/>
      <c r="BD77" s="266"/>
      <c r="BE77" s="266"/>
      <c r="BF77" s="266"/>
      <c r="BG77" s="266"/>
      <c r="BH77" s="266"/>
      <c r="BI77" s="266"/>
      <c r="BJ77" s="266"/>
      <c r="BK77" s="266"/>
      <c r="BL77" s="266"/>
      <c r="BM77" s="266"/>
      <c r="BN77" s="266"/>
      <c r="BO77" s="266"/>
      <c r="BP77" s="266"/>
      <c r="BQ77" s="266"/>
      <c r="BR77" s="266"/>
      <c r="BS77" s="266"/>
      <c r="BT77" s="266"/>
      <c r="BU77" s="266"/>
      <c r="BV77" s="266"/>
      <c r="BW77" s="266"/>
      <c r="BX77" s="266"/>
      <c r="BY77" s="266"/>
      <c r="BZ77" s="266"/>
      <c r="CA77" s="266"/>
      <c r="CB77" s="266"/>
      <c r="CC77" s="266"/>
      <c r="CD77" s="266"/>
      <c r="CE77" s="266"/>
      <c r="CF77" s="266"/>
      <c r="CG77" s="266"/>
      <c r="CH77" s="271" t="s">
        <v>45</v>
      </c>
      <c r="CI77" s="266"/>
      <c r="CJ77" s="271" t="s">
        <v>45</v>
      </c>
      <c r="CK77" s="266">
        <v>34200</v>
      </c>
      <c r="CL77" s="266">
        <v>149000</v>
      </c>
      <c r="CM77" s="271" t="s">
        <v>970</v>
      </c>
      <c r="CN77" s="266">
        <v>134000</v>
      </c>
      <c r="CO77" s="271" t="s">
        <v>983</v>
      </c>
      <c r="CP77" s="254" t="s">
        <v>60</v>
      </c>
      <c r="CQ77" s="271" t="s">
        <v>1850</v>
      </c>
      <c r="CR77" s="262">
        <v>46206</v>
      </c>
      <c r="CS77" s="261" t="s">
        <v>51</v>
      </c>
      <c r="CT77" s="254" t="s">
        <v>1863</v>
      </c>
    </row>
    <row r="78" spans="1:98" x14ac:dyDescent="0.3">
      <c r="A78" s="253">
        <v>75</v>
      </c>
      <c r="B78" s="265" t="s">
        <v>45</v>
      </c>
      <c r="C78" s="294" t="s">
        <v>2952</v>
      </c>
      <c r="D78" s="294" t="s">
        <v>3018</v>
      </c>
      <c r="E78" s="294" t="s">
        <v>3003</v>
      </c>
      <c r="F78" s="294" t="s">
        <v>3017</v>
      </c>
      <c r="G78" s="294" t="s">
        <v>2977</v>
      </c>
      <c r="H78" s="294" t="s">
        <v>2980</v>
      </c>
      <c r="I78" s="294" t="s">
        <v>2983</v>
      </c>
      <c r="J78" s="294" t="s">
        <v>2962</v>
      </c>
      <c r="K78" s="263" t="s">
        <v>312</v>
      </c>
      <c r="L78" s="294" t="s">
        <v>3644</v>
      </c>
      <c r="M78" s="265" t="s">
        <v>93</v>
      </c>
      <c r="N78" s="294" t="s">
        <v>94</v>
      </c>
      <c r="O78" s="265" t="s">
        <v>45</v>
      </c>
      <c r="P78" s="260">
        <f>IF(COUNTIF($K$4:K78,K78)=1,1,"")</f>
        <v>1</v>
      </c>
      <c r="Q78" s="260"/>
      <c r="R78" s="260">
        <v>300</v>
      </c>
      <c r="S78" s="260">
        <v>300</v>
      </c>
      <c r="T78" s="260"/>
      <c r="U78" s="265" t="s">
        <v>45</v>
      </c>
      <c r="V78" s="260"/>
      <c r="W78" s="260"/>
      <c r="X78" s="260"/>
      <c r="Y78" s="265" t="s">
        <v>45</v>
      </c>
      <c r="Z78" s="260"/>
      <c r="AA78" s="260">
        <v>0</v>
      </c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60"/>
      <c r="AQ78" s="260"/>
      <c r="AR78" s="260"/>
      <c r="AS78" s="260"/>
      <c r="AT78" s="260"/>
      <c r="AU78" s="260"/>
      <c r="AV78" s="260"/>
      <c r="AW78" s="260"/>
      <c r="AX78" s="260"/>
      <c r="AY78" s="260"/>
      <c r="AZ78" s="260"/>
      <c r="BA78" s="260"/>
      <c r="BB78" s="260"/>
      <c r="BC78" s="260"/>
      <c r="BD78" s="260"/>
      <c r="BE78" s="260"/>
      <c r="BF78" s="260"/>
      <c r="BG78" s="260"/>
      <c r="BH78" s="260"/>
      <c r="BI78" s="260"/>
      <c r="BJ78" s="260"/>
      <c r="BK78" s="260"/>
      <c r="BL78" s="260"/>
      <c r="BM78" s="260"/>
      <c r="BN78" s="260"/>
      <c r="BO78" s="260"/>
      <c r="BP78" s="260"/>
      <c r="BQ78" s="260"/>
      <c r="BR78" s="260"/>
      <c r="BS78" s="260"/>
      <c r="BT78" s="260"/>
      <c r="BU78" s="260"/>
      <c r="BV78" s="260"/>
      <c r="BW78" s="260"/>
      <c r="BX78" s="260"/>
      <c r="BY78" s="260"/>
      <c r="BZ78" s="260"/>
      <c r="CA78" s="260"/>
      <c r="CB78" s="260"/>
      <c r="CC78" s="260"/>
      <c r="CD78" s="260"/>
      <c r="CE78" s="260"/>
      <c r="CF78" s="260"/>
      <c r="CG78" s="260"/>
      <c r="CH78" s="268" t="s">
        <v>45</v>
      </c>
      <c r="CI78" s="260"/>
      <c r="CJ78" s="268" t="s">
        <v>45</v>
      </c>
      <c r="CK78" s="260"/>
      <c r="CL78" s="260"/>
      <c r="CM78" s="268" t="s">
        <v>45</v>
      </c>
      <c r="CN78" s="260">
        <v>0</v>
      </c>
      <c r="CO78" s="268" t="s">
        <v>45</v>
      </c>
      <c r="CP78" s="265" t="s">
        <v>60</v>
      </c>
      <c r="CQ78" s="268" t="s">
        <v>1850</v>
      </c>
      <c r="CR78" s="265" t="s">
        <v>45</v>
      </c>
      <c r="CS78" s="294" t="s">
        <v>51</v>
      </c>
      <c r="CT78" s="265" t="s">
        <v>1863</v>
      </c>
    </row>
    <row r="79" spans="1:98" x14ac:dyDescent="0.3">
      <c r="A79" s="253">
        <v>76</v>
      </c>
      <c r="B79" s="254" t="s">
        <v>45</v>
      </c>
      <c r="C79" s="261" t="s">
        <v>2952</v>
      </c>
      <c r="D79" s="261" t="s">
        <v>3018</v>
      </c>
      <c r="E79" s="261" t="s">
        <v>3003</v>
      </c>
      <c r="F79" s="261" t="s">
        <v>3017</v>
      </c>
      <c r="G79" s="261" t="s">
        <v>2977</v>
      </c>
      <c r="H79" s="261" t="s">
        <v>2980</v>
      </c>
      <c r="I79" s="261" t="s">
        <v>2983</v>
      </c>
      <c r="J79" s="261" t="s">
        <v>2962</v>
      </c>
      <c r="K79" s="270" t="s">
        <v>312</v>
      </c>
      <c r="L79" s="261" t="s">
        <v>3644</v>
      </c>
      <c r="M79" s="254" t="s">
        <v>63</v>
      </c>
      <c r="N79" s="261" t="s">
        <v>64</v>
      </c>
      <c r="O79" s="254" t="s">
        <v>45</v>
      </c>
      <c r="P79" s="266" t="str">
        <f>IF(COUNTIF($K$4:K79,K79)=1,1,"")</f>
        <v/>
      </c>
      <c r="Q79" s="266"/>
      <c r="R79" s="266">
        <v>300</v>
      </c>
      <c r="S79" s="266">
        <v>300</v>
      </c>
      <c r="T79" s="266"/>
      <c r="U79" s="254" t="s">
        <v>45</v>
      </c>
      <c r="V79" s="266"/>
      <c r="W79" s="266"/>
      <c r="X79" s="266"/>
      <c r="Y79" s="254" t="s">
        <v>45</v>
      </c>
      <c r="Z79" s="266"/>
      <c r="AA79" s="266">
        <v>0</v>
      </c>
      <c r="AB79" s="266"/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  <c r="AP79" s="266"/>
      <c r="AQ79" s="266"/>
      <c r="AR79" s="266"/>
      <c r="AS79" s="266"/>
      <c r="AT79" s="266"/>
      <c r="AU79" s="266"/>
      <c r="AV79" s="266"/>
      <c r="AW79" s="266"/>
      <c r="AX79" s="266"/>
      <c r="AY79" s="266"/>
      <c r="AZ79" s="266"/>
      <c r="BA79" s="266"/>
      <c r="BB79" s="266"/>
      <c r="BC79" s="266"/>
      <c r="BD79" s="266"/>
      <c r="BE79" s="266"/>
      <c r="BF79" s="266"/>
      <c r="BG79" s="266"/>
      <c r="BH79" s="266"/>
      <c r="BI79" s="266"/>
      <c r="BJ79" s="266"/>
      <c r="BK79" s="266"/>
      <c r="BL79" s="266"/>
      <c r="BM79" s="266"/>
      <c r="BN79" s="266"/>
      <c r="BO79" s="266"/>
      <c r="BP79" s="266"/>
      <c r="BQ79" s="266"/>
      <c r="BR79" s="266"/>
      <c r="BS79" s="266"/>
      <c r="BT79" s="266"/>
      <c r="BU79" s="266"/>
      <c r="BV79" s="266"/>
      <c r="BW79" s="266"/>
      <c r="BX79" s="266"/>
      <c r="BY79" s="266"/>
      <c r="BZ79" s="266"/>
      <c r="CA79" s="266"/>
      <c r="CB79" s="266"/>
      <c r="CC79" s="266"/>
      <c r="CD79" s="266"/>
      <c r="CE79" s="266"/>
      <c r="CF79" s="266"/>
      <c r="CG79" s="266"/>
      <c r="CH79" s="271" t="s">
        <v>45</v>
      </c>
      <c r="CI79" s="266"/>
      <c r="CJ79" s="271" t="s">
        <v>45</v>
      </c>
      <c r="CK79" s="266"/>
      <c r="CL79" s="266"/>
      <c r="CM79" s="271" t="s">
        <v>45</v>
      </c>
      <c r="CN79" s="266">
        <v>0</v>
      </c>
      <c r="CO79" s="271" t="s">
        <v>45</v>
      </c>
      <c r="CP79" s="254" t="s">
        <v>60</v>
      </c>
      <c r="CQ79" s="271" t="s">
        <v>1850</v>
      </c>
      <c r="CR79" s="254" t="s">
        <v>45</v>
      </c>
      <c r="CS79" s="261" t="s">
        <v>51</v>
      </c>
      <c r="CT79" s="254" t="s">
        <v>1863</v>
      </c>
    </row>
    <row r="80" spans="1:98" x14ac:dyDescent="0.3">
      <c r="A80" s="253">
        <v>77</v>
      </c>
      <c r="B80" s="265" t="s">
        <v>45</v>
      </c>
      <c r="C80" s="294" t="s">
        <v>2952</v>
      </c>
      <c r="D80" s="294" t="s">
        <v>3018</v>
      </c>
      <c r="E80" s="294" t="s">
        <v>3003</v>
      </c>
      <c r="F80" s="294" t="s">
        <v>3017</v>
      </c>
      <c r="G80" s="294" t="s">
        <v>2977</v>
      </c>
      <c r="H80" s="294" t="s">
        <v>2978</v>
      </c>
      <c r="I80" s="294" t="s">
        <v>3005</v>
      </c>
      <c r="J80" s="294" t="s">
        <v>2962</v>
      </c>
      <c r="K80" s="263" t="s">
        <v>296</v>
      </c>
      <c r="L80" s="294" t="s">
        <v>3637</v>
      </c>
      <c r="M80" s="265" t="s">
        <v>71</v>
      </c>
      <c r="N80" s="294" t="s">
        <v>72</v>
      </c>
      <c r="O80" s="265" t="s">
        <v>45</v>
      </c>
      <c r="P80" s="260">
        <f>IF(COUNTIF($K$4:K80,K80)=1,1,"")</f>
        <v>1</v>
      </c>
      <c r="Q80" s="260"/>
      <c r="R80" s="260">
        <v>300</v>
      </c>
      <c r="S80" s="260">
        <v>300</v>
      </c>
      <c r="T80" s="260"/>
      <c r="U80" s="265" t="s">
        <v>45</v>
      </c>
      <c r="V80" s="260"/>
      <c r="W80" s="260"/>
      <c r="X80" s="260"/>
      <c r="Y80" s="265" t="s">
        <v>45</v>
      </c>
      <c r="Z80" s="260"/>
      <c r="AA80" s="260">
        <v>0</v>
      </c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  <c r="AW80" s="260"/>
      <c r="AX80" s="260"/>
      <c r="AY80" s="260"/>
      <c r="AZ80" s="260"/>
      <c r="BA80" s="260"/>
      <c r="BB80" s="260"/>
      <c r="BC80" s="260"/>
      <c r="BD80" s="260"/>
      <c r="BE80" s="260"/>
      <c r="BF80" s="260"/>
      <c r="BG80" s="260"/>
      <c r="BH80" s="260"/>
      <c r="BI80" s="260"/>
      <c r="BJ80" s="260"/>
      <c r="BK80" s="260"/>
      <c r="BL80" s="260"/>
      <c r="BM80" s="260"/>
      <c r="BN80" s="260"/>
      <c r="BO80" s="260"/>
      <c r="BP80" s="260"/>
      <c r="BQ80" s="260"/>
      <c r="BR80" s="260"/>
      <c r="BS80" s="260"/>
      <c r="BT80" s="260"/>
      <c r="BU80" s="260"/>
      <c r="BV80" s="260"/>
      <c r="BW80" s="260"/>
      <c r="BX80" s="260"/>
      <c r="BY80" s="260"/>
      <c r="BZ80" s="260"/>
      <c r="CA80" s="260"/>
      <c r="CB80" s="260"/>
      <c r="CC80" s="260"/>
      <c r="CD80" s="260"/>
      <c r="CE80" s="260"/>
      <c r="CF80" s="260"/>
      <c r="CG80" s="260"/>
      <c r="CH80" s="268" t="s">
        <v>45</v>
      </c>
      <c r="CI80" s="260"/>
      <c r="CJ80" s="268" t="s">
        <v>45</v>
      </c>
      <c r="CK80" s="260">
        <v>20500</v>
      </c>
      <c r="CL80" s="260">
        <v>109000</v>
      </c>
      <c r="CM80" s="268" t="s">
        <v>4282</v>
      </c>
      <c r="CN80" s="260">
        <v>87000</v>
      </c>
      <c r="CO80" s="268" t="s">
        <v>1078</v>
      </c>
      <c r="CP80" s="265" t="s">
        <v>60</v>
      </c>
      <c r="CQ80" s="268" t="s">
        <v>1850</v>
      </c>
      <c r="CR80" s="264">
        <v>46224</v>
      </c>
      <c r="CS80" s="294" t="s">
        <v>59</v>
      </c>
      <c r="CT80" s="265" t="s">
        <v>1862</v>
      </c>
    </row>
    <row r="81" spans="1:98" x14ac:dyDescent="0.3">
      <c r="A81" s="253">
        <v>78</v>
      </c>
      <c r="B81" s="254" t="s">
        <v>45</v>
      </c>
      <c r="C81" s="261" t="s">
        <v>2952</v>
      </c>
      <c r="D81" s="261" t="s">
        <v>3018</v>
      </c>
      <c r="E81" s="261" t="s">
        <v>3003</v>
      </c>
      <c r="F81" s="261" t="s">
        <v>3017</v>
      </c>
      <c r="G81" s="261" t="s">
        <v>2977</v>
      </c>
      <c r="H81" s="261" t="s">
        <v>2978</v>
      </c>
      <c r="I81" s="261" t="s">
        <v>3005</v>
      </c>
      <c r="J81" s="261" t="s">
        <v>2962</v>
      </c>
      <c r="K81" s="270" t="s">
        <v>296</v>
      </c>
      <c r="L81" s="261" t="s">
        <v>3637</v>
      </c>
      <c r="M81" s="254" t="s">
        <v>89</v>
      </c>
      <c r="N81" s="261" t="s">
        <v>90</v>
      </c>
      <c r="O81" s="254" t="s">
        <v>45</v>
      </c>
      <c r="P81" s="266" t="str">
        <f>IF(COUNTIF($K$4:K81,K81)=1,1,"")</f>
        <v/>
      </c>
      <c r="Q81" s="266"/>
      <c r="R81" s="266">
        <v>300</v>
      </c>
      <c r="S81" s="266">
        <v>300</v>
      </c>
      <c r="T81" s="266"/>
      <c r="U81" s="254" t="s">
        <v>45</v>
      </c>
      <c r="V81" s="266"/>
      <c r="W81" s="266"/>
      <c r="X81" s="266"/>
      <c r="Y81" s="254" t="s">
        <v>45</v>
      </c>
      <c r="Z81" s="266"/>
      <c r="AA81" s="266">
        <v>0</v>
      </c>
      <c r="AB81" s="266"/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  <c r="AW81" s="266"/>
      <c r="AX81" s="266"/>
      <c r="AY81" s="266"/>
      <c r="AZ81" s="266"/>
      <c r="BA81" s="266"/>
      <c r="BB81" s="266"/>
      <c r="BC81" s="266"/>
      <c r="BD81" s="266"/>
      <c r="BE81" s="266"/>
      <c r="BF81" s="266"/>
      <c r="BG81" s="266"/>
      <c r="BH81" s="266"/>
      <c r="BI81" s="266"/>
      <c r="BJ81" s="266"/>
      <c r="BK81" s="266"/>
      <c r="BL81" s="266"/>
      <c r="BM81" s="266"/>
      <c r="BN81" s="266"/>
      <c r="BO81" s="266"/>
      <c r="BP81" s="266"/>
      <c r="BQ81" s="266"/>
      <c r="BR81" s="266"/>
      <c r="BS81" s="266"/>
      <c r="BT81" s="266"/>
      <c r="BU81" s="266"/>
      <c r="BV81" s="266"/>
      <c r="BW81" s="266"/>
      <c r="BX81" s="266"/>
      <c r="BY81" s="266"/>
      <c r="BZ81" s="266"/>
      <c r="CA81" s="266"/>
      <c r="CB81" s="266"/>
      <c r="CC81" s="266"/>
      <c r="CD81" s="266"/>
      <c r="CE81" s="266"/>
      <c r="CF81" s="266"/>
      <c r="CG81" s="266"/>
      <c r="CH81" s="271" t="s">
        <v>45</v>
      </c>
      <c r="CI81" s="266"/>
      <c r="CJ81" s="271" t="s">
        <v>45</v>
      </c>
      <c r="CK81" s="266">
        <v>20500</v>
      </c>
      <c r="CL81" s="266">
        <v>109000</v>
      </c>
      <c r="CM81" s="271" t="s">
        <v>4282</v>
      </c>
      <c r="CN81" s="266">
        <v>87000</v>
      </c>
      <c r="CO81" s="271" t="s">
        <v>1078</v>
      </c>
      <c r="CP81" s="254" t="s">
        <v>60</v>
      </c>
      <c r="CQ81" s="271" t="s">
        <v>1850</v>
      </c>
      <c r="CR81" s="262">
        <v>46224</v>
      </c>
      <c r="CS81" s="261" t="s">
        <v>59</v>
      </c>
      <c r="CT81" s="254" t="s">
        <v>1862</v>
      </c>
    </row>
    <row r="82" spans="1:98" x14ac:dyDescent="0.3">
      <c r="A82" s="253">
        <v>79</v>
      </c>
      <c r="B82" s="265" t="s">
        <v>45</v>
      </c>
      <c r="C82" s="294" t="s">
        <v>2952</v>
      </c>
      <c r="D82" s="294" t="s">
        <v>3018</v>
      </c>
      <c r="E82" s="294" t="s">
        <v>3003</v>
      </c>
      <c r="F82" s="294" t="s">
        <v>3017</v>
      </c>
      <c r="G82" s="294" t="s">
        <v>27</v>
      </c>
      <c r="H82" s="294" t="s">
        <v>27</v>
      </c>
      <c r="I82" s="294" t="s">
        <v>3012</v>
      </c>
      <c r="J82" s="294" t="s">
        <v>2962</v>
      </c>
      <c r="K82" s="263" t="s">
        <v>322</v>
      </c>
      <c r="L82" s="294" t="s">
        <v>323</v>
      </c>
      <c r="M82" s="265" t="s">
        <v>71</v>
      </c>
      <c r="N82" s="294" t="s">
        <v>72</v>
      </c>
      <c r="O82" s="265" t="s">
        <v>45</v>
      </c>
      <c r="P82" s="260">
        <f>IF(COUNTIF($K$4:K82,K82)=1,1,"")</f>
        <v>1</v>
      </c>
      <c r="Q82" s="260"/>
      <c r="R82" s="260">
        <v>5000</v>
      </c>
      <c r="S82" s="260">
        <v>5000</v>
      </c>
      <c r="T82" s="260"/>
      <c r="U82" s="264">
        <v>46244</v>
      </c>
      <c r="V82" s="260">
        <v>5000</v>
      </c>
      <c r="W82" s="260">
        <v>5000</v>
      </c>
      <c r="X82" s="260"/>
      <c r="Y82" s="264">
        <v>46246</v>
      </c>
      <c r="Z82" s="260">
        <v>4220</v>
      </c>
      <c r="AA82" s="260">
        <v>0</v>
      </c>
      <c r="AB82" s="260">
        <v>769</v>
      </c>
      <c r="AC82" s="260">
        <v>780</v>
      </c>
      <c r="AD82" s="260">
        <v>4012</v>
      </c>
      <c r="AE82" s="260">
        <v>4792</v>
      </c>
      <c r="AF82" s="260">
        <v>5000</v>
      </c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260"/>
      <c r="BK82" s="260"/>
      <c r="BL82" s="260"/>
      <c r="BM82" s="260"/>
      <c r="BN82" s="260"/>
      <c r="BO82" s="260"/>
      <c r="BP82" s="260"/>
      <c r="BQ82" s="260"/>
      <c r="BR82" s="260"/>
      <c r="BS82" s="260"/>
      <c r="BT82" s="260"/>
      <c r="BU82" s="260"/>
      <c r="BV82" s="260"/>
      <c r="BW82" s="260"/>
      <c r="BX82" s="260"/>
      <c r="BY82" s="260"/>
      <c r="BZ82" s="260"/>
      <c r="CA82" s="260"/>
      <c r="CB82" s="260"/>
      <c r="CC82" s="260"/>
      <c r="CD82" s="260">
        <v>5</v>
      </c>
      <c r="CE82" s="260">
        <v>98</v>
      </c>
      <c r="CF82" s="260">
        <v>105</v>
      </c>
      <c r="CG82" s="260">
        <v>208</v>
      </c>
      <c r="CH82" s="268" t="s">
        <v>3624</v>
      </c>
      <c r="CI82" s="260">
        <v>208</v>
      </c>
      <c r="CJ82" s="268" t="s">
        <v>3624</v>
      </c>
      <c r="CK82" s="260">
        <v>3550</v>
      </c>
      <c r="CL82" s="260">
        <v>1</v>
      </c>
      <c r="CM82" s="268" t="s">
        <v>45</v>
      </c>
      <c r="CN82" s="260">
        <v>1</v>
      </c>
      <c r="CO82" s="268" t="s">
        <v>45</v>
      </c>
      <c r="CP82" s="265" t="s">
        <v>60</v>
      </c>
      <c r="CQ82" s="268" t="s">
        <v>1850</v>
      </c>
      <c r="CR82" s="264">
        <v>46206</v>
      </c>
      <c r="CS82" s="294" t="s">
        <v>27</v>
      </c>
      <c r="CT82" s="265" t="s">
        <v>45</v>
      </c>
    </row>
    <row r="83" spans="1:98" x14ac:dyDescent="0.3">
      <c r="A83" s="253">
        <v>80</v>
      </c>
      <c r="B83" s="254" t="s">
        <v>45</v>
      </c>
      <c r="C83" s="261" t="s">
        <v>2952</v>
      </c>
      <c r="D83" s="261" t="s">
        <v>3018</v>
      </c>
      <c r="E83" s="261" t="s">
        <v>3003</v>
      </c>
      <c r="F83" s="261" t="s">
        <v>2997</v>
      </c>
      <c r="G83" s="261" t="s">
        <v>2985</v>
      </c>
      <c r="H83" s="261" t="s">
        <v>2986</v>
      </c>
      <c r="I83" s="261" t="s">
        <v>2989</v>
      </c>
      <c r="J83" s="261" t="s">
        <v>2962</v>
      </c>
      <c r="K83" s="270" t="s">
        <v>272</v>
      </c>
      <c r="L83" s="261" t="s">
        <v>3626</v>
      </c>
      <c r="M83" s="254" t="s">
        <v>89</v>
      </c>
      <c r="N83" s="261" t="s">
        <v>90</v>
      </c>
      <c r="O83" s="254" t="s">
        <v>45</v>
      </c>
      <c r="P83" s="266">
        <f>IF(COUNTIF($K$4:K83,K83)=1,1,"")</f>
        <v>1</v>
      </c>
      <c r="Q83" s="266"/>
      <c r="R83" s="266">
        <v>400</v>
      </c>
      <c r="S83" s="266">
        <v>400</v>
      </c>
      <c r="T83" s="266"/>
      <c r="U83" s="262">
        <v>46248</v>
      </c>
      <c r="V83" s="266">
        <v>381</v>
      </c>
      <c r="W83" s="266">
        <v>381</v>
      </c>
      <c r="X83" s="266"/>
      <c r="Y83" s="262">
        <v>46253</v>
      </c>
      <c r="Z83" s="266">
        <v>117</v>
      </c>
      <c r="AA83" s="266">
        <v>0</v>
      </c>
      <c r="AB83" s="266">
        <v>264</v>
      </c>
      <c r="AC83" s="266">
        <v>264</v>
      </c>
      <c r="AD83" s="266">
        <v>113</v>
      </c>
      <c r="AE83" s="266">
        <v>377</v>
      </c>
      <c r="AF83" s="266">
        <v>381</v>
      </c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  <c r="AW83" s="266"/>
      <c r="AX83" s="266"/>
      <c r="AY83" s="266"/>
      <c r="AZ83" s="266"/>
      <c r="BA83" s="266"/>
      <c r="BB83" s="266"/>
      <c r="BC83" s="266"/>
      <c r="BD83" s="266"/>
      <c r="BE83" s="266"/>
      <c r="BF83" s="266"/>
      <c r="BG83" s="266"/>
      <c r="BH83" s="266"/>
      <c r="BI83" s="266"/>
      <c r="BJ83" s="266"/>
      <c r="BK83" s="266"/>
      <c r="BL83" s="266"/>
      <c r="BM83" s="266"/>
      <c r="BN83" s="266"/>
      <c r="BO83" s="266"/>
      <c r="BP83" s="266"/>
      <c r="BQ83" s="266"/>
      <c r="BR83" s="266"/>
      <c r="BS83" s="266"/>
      <c r="BT83" s="266"/>
      <c r="BU83" s="266"/>
      <c r="BV83" s="266"/>
      <c r="BW83" s="266"/>
      <c r="BX83" s="266"/>
      <c r="BY83" s="266"/>
      <c r="BZ83" s="266"/>
      <c r="CA83" s="266"/>
      <c r="CB83" s="266"/>
      <c r="CC83" s="266"/>
      <c r="CD83" s="266">
        <v>2</v>
      </c>
      <c r="CE83" s="266">
        <v>2</v>
      </c>
      <c r="CF83" s="266"/>
      <c r="CG83" s="266">
        <v>4</v>
      </c>
      <c r="CH83" s="271" t="s">
        <v>3130</v>
      </c>
      <c r="CI83" s="266">
        <v>4</v>
      </c>
      <c r="CJ83" s="271" t="s">
        <v>3130</v>
      </c>
      <c r="CK83" s="266">
        <v>26500</v>
      </c>
      <c r="CL83" s="266">
        <v>99000</v>
      </c>
      <c r="CM83" s="271" t="s">
        <v>208</v>
      </c>
      <c r="CN83" s="266">
        <v>79000</v>
      </c>
      <c r="CO83" s="271" t="s">
        <v>3684</v>
      </c>
      <c r="CP83" s="254" t="s">
        <v>53</v>
      </c>
      <c r="CQ83" s="271" t="s">
        <v>3251</v>
      </c>
      <c r="CR83" s="262">
        <v>46255</v>
      </c>
      <c r="CS83" s="261" t="s">
        <v>51</v>
      </c>
      <c r="CT83" s="254" t="s">
        <v>1863</v>
      </c>
    </row>
    <row r="84" spans="1:98" x14ac:dyDescent="0.3">
      <c r="A84" s="253">
        <v>81</v>
      </c>
      <c r="B84" s="265" t="s">
        <v>45</v>
      </c>
      <c r="C84" s="294" t="s">
        <v>2952</v>
      </c>
      <c r="D84" s="294" t="s">
        <v>3018</v>
      </c>
      <c r="E84" s="294" t="s">
        <v>3003</v>
      </c>
      <c r="F84" s="294" t="s">
        <v>2997</v>
      </c>
      <c r="G84" s="294" t="s">
        <v>2985</v>
      </c>
      <c r="H84" s="294" t="s">
        <v>2986</v>
      </c>
      <c r="I84" s="294" t="s">
        <v>2989</v>
      </c>
      <c r="J84" s="294" t="s">
        <v>2962</v>
      </c>
      <c r="K84" s="263" t="s">
        <v>272</v>
      </c>
      <c r="L84" s="294" t="s">
        <v>3626</v>
      </c>
      <c r="M84" s="265" t="s">
        <v>68</v>
      </c>
      <c r="N84" s="294" t="s">
        <v>69</v>
      </c>
      <c r="O84" s="265" t="s">
        <v>45</v>
      </c>
      <c r="P84" s="260" t="str">
        <f>IF(COUNTIF($K$4:K84,K84)=1,1,"")</f>
        <v/>
      </c>
      <c r="Q84" s="260"/>
      <c r="R84" s="260">
        <v>300</v>
      </c>
      <c r="S84" s="260">
        <v>300</v>
      </c>
      <c r="T84" s="260"/>
      <c r="U84" s="264">
        <v>46248</v>
      </c>
      <c r="V84" s="260">
        <v>293</v>
      </c>
      <c r="W84" s="260">
        <v>293</v>
      </c>
      <c r="X84" s="260"/>
      <c r="Y84" s="264">
        <v>46253</v>
      </c>
      <c r="Z84" s="260">
        <v>91</v>
      </c>
      <c r="AA84" s="260">
        <v>0</v>
      </c>
      <c r="AB84" s="260">
        <v>202</v>
      </c>
      <c r="AC84" s="260">
        <v>202</v>
      </c>
      <c r="AD84" s="260">
        <v>88</v>
      </c>
      <c r="AE84" s="260">
        <v>290</v>
      </c>
      <c r="AF84" s="260">
        <v>293</v>
      </c>
      <c r="AG84" s="260"/>
      <c r="AH84" s="260"/>
      <c r="AI84" s="260"/>
      <c r="AJ84" s="260"/>
      <c r="AK84" s="260"/>
      <c r="AL84" s="260"/>
      <c r="AM84" s="260"/>
      <c r="AN84" s="260"/>
      <c r="AO84" s="260"/>
      <c r="AP84" s="260"/>
      <c r="AQ84" s="260"/>
      <c r="AR84" s="260"/>
      <c r="AS84" s="260"/>
      <c r="AT84" s="260"/>
      <c r="AU84" s="260"/>
      <c r="AV84" s="260"/>
      <c r="AW84" s="260"/>
      <c r="AX84" s="260"/>
      <c r="AY84" s="260"/>
      <c r="AZ84" s="260"/>
      <c r="BA84" s="260"/>
      <c r="BB84" s="260"/>
      <c r="BC84" s="260"/>
      <c r="BD84" s="260"/>
      <c r="BE84" s="260"/>
      <c r="BF84" s="260"/>
      <c r="BG84" s="260"/>
      <c r="BH84" s="260"/>
      <c r="BI84" s="260"/>
      <c r="BJ84" s="260"/>
      <c r="BK84" s="260"/>
      <c r="BL84" s="260"/>
      <c r="BM84" s="260"/>
      <c r="BN84" s="260"/>
      <c r="BO84" s="260"/>
      <c r="BP84" s="260"/>
      <c r="BQ84" s="260"/>
      <c r="BR84" s="260"/>
      <c r="BS84" s="260"/>
      <c r="BT84" s="260"/>
      <c r="BU84" s="260"/>
      <c r="BV84" s="260"/>
      <c r="BW84" s="260"/>
      <c r="BX84" s="260"/>
      <c r="BY84" s="260"/>
      <c r="BZ84" s="260"/>
      <c r="CA84" s="260"/>
      <c r="CB84" s="260"/>
      <c r="CC84" s="260"/>
      <c r="CD84" s="260">
        <v>2</v>
      </c>
      <c r="CE84" s="260">
        <v>1</v>
      </c>
      <c r="CF84" s="260"/>
      <c r="CG84" s="260">
        <v>3</v>
      </c>
      <c r="CH84" s="268" t="s">
        <v>3130</v>
      </c>
      <c r="CI84" s="260">
        <v>3</v>
      </c>
      <c r="CJ84" s="268" t="s">
        <v>3130</v>
      </c>
      <c r="CK84" s="260">
        <v>26500</v>
      </c>
      <c r="CL84" s="260">
        <v>99000</v>
      </c>
      <c r="CM84" s="268" t="s">
        <v>208</v>
      </c>
      <c r="CN84" s="260">
        <v>79000</v>
      </c>
      <c r="CO84" s="268" t="s">
        <v>3684</v>
      </c>
      <c r="CP84" s="265" t="s">
        <v>53</v>
      </c>
      <c r="CQ84" s="268" t="s">
        <v>3251</v>
      </c>
      <c r="CR84" s="264">
        <v>46255</v>
      </c>
      <c r="CS84" s="294" t="s">
        <v>51</v>
      </c>
      <c r="CT84" s="265" t="s">
        <v>1863</v>
      </c>
    </row>
    <row r="85" spans="1:98" x14ac:dyDescent="0.3">
      <c r="A85" s="253">
        <v>82</v>
      </c>
      <c r="B85" s="254" t="s">
        <v>45</v>
      </c>
      <c r="C85" s="261" t="s">
        <v>2952</v>
      </c>
      <c r="D85" s="261" t="s">
        <v>3018</v>
      </c>
      <c r="E85" s="261" t="s">
        <v>3003</v>
      </c>
      <c r="F85" s="261" t="s">
        <v>2997</v>
      </c>
      <c r="G85" s="261" t="s">
        <v>2985</v>
      </c>
      <c r="H85" s="261" t="s">
        <v>2986</v>
      </c>
      <c r="I85" s="261" t="s">
        <v>2989</v>
      </c>
      <c r="J85" s="261" t="s">
        <v>2962</v>
      </c>
      <c r="K85" s="270" t="s">
        <v>273</v>
      </c>
      <c r="L85" s="261" t="s">
        <v>3627</v>
      </c>
      <c r="M85" s="254" t="s">
        <v>114</v>
      </c>
      <c r="N85" s="261" t="s">
        <v>115</v>
      </c>
      <c r="O85" s="254" t="s">
        <v>45</v>
      </c>
      <c r="P85" s="266">
        <f>IF(COUNTIF($K$4:K85,K85)=1,1,"")</f>
        <v>1</v>
      </c>
      <c r="Q85" s="266"/>
      <c r="R85" s="266">
        <v>400</v>
      </c>
      <c r="S85" s="266">
        <v>400</v>
      </c>
      <c r="T85" s="266"/>
      <c r="U85" s="262">
        <v>46258</v>
      </c>
      <c r="V85" s="266">
        <v>366</v>
      </c>
      <c r="W85" s="266">
        <v>366</v>
      </c>
      <c r="X85" s="266"/>
      <c r="Y85" s="262">
        <v>46260</v>
      </c>
      <c r="Z85" s="266">
        <v>138</v>
      </c>
      <c r="AA85" s="266">
        <v>0</v>
      </c>
      <c r="AB85" s="266">
        <v>228</v>
      </c>
      <c r="AC85" s="266">
        <v>228</v>
      </c>
      <c r="AD85" s="266">
        <v>125</v>
      </c>
      <c r="AE85" s="266">
        <v>353</v>
      </c>
      <c r="AF85" s="266">
        <v>366</v>
      </c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  <c r="AW85" s="266"/>
      <c r="AX85" s="266"/>
      <c r="AY85" s="266"/>
      <c r="AZ85" s="266"/>
      <c r="BA85" s="266"/>
      <c r="BB85" s="266"/>
      <c r="BC85" s="266"/>
      <c r="BD85" s="266"/>
      <c r="BE85" s="266"/>
      <c r="BF85" s="266"/>
      <c r="BG85" s="266"/>
      <c r="BH85" s="266"/>
      <c r="BI85" s="266"/>
      <c r="BJ85" s="266"/>
      <c r="BK85" s="266"/>
      <c r="BL85" s="266"/>
      <c r="BM85" s="266"/>
      <c r="BN85" s="266"/>
      <c r="BO85" s="266"/>
      <c r="BP85" s="266"/>
      <c r="BQ85" s="266"/>
      <c r="BR85" s="266"/>
      <c r="BS85" s="266"/>
      <c r="BT85" s="266"/>
      <c r="BU85" s="266"/>
      <c r="BV85" s="266"/>
      <c r="BW85" s="266"/>
      <c r="BX85" s="266"/>
      <c r="BY85" s="266"/>
      <c r="BZ85" s="266"/>
      <c r="CA85" s="266"/>
      <c r="CB85" s="266"/>
      <c r="CC85" s="266"/>
      <c r="CD85" s="266">
        <v>1</v>
      </c>
      <c r="CE85" s="266">
        <v>5</v>
      </c>
      <c r="CF85" s="266">
        <v>7</v>
      </c>
      <c r="CG85" s="266">
        <v>13</v>
      </c>
      <c r="CH85" s="271" t="s">
        <v>3295</v>
      </c>
      <c r="CI85" s="266">
        <v>13</v>
      </c>
      <c r="CJ85" s="271" t="s">
        <v>3295</v>
      </c>
      <c r="CK85" s="266">
        <v>22500</v>
      </c>
      <c r="CL85" s="266">
        <v>94000</v>
      </c>
      <c r="CM85" s="271" t="s">
        <v>1896</v>
      </c>
      <c r="CN85" s="266">
        <v>75000</v>
      </c>
      <c r="CO85" s="271" t="s">
        <v>431</v>
      </c>
      <c r="CP85" s="254" t="s">
        <v>53</v>
      </c>
      <c r="CQ85" s="271" t="s">
        <v>3251</v>
      </c>
      <c r="CR85" s="262">
        <v>46262</v>
      </c>
      <c r="CS85" s="261" t="s">
        <v>51</v>
      </c>
      <c r="CT85" s="254" t="s">
        <v>1863</v>
      </c>
    </row>
    <row r="86" spans="1:98" x14ac:dyDescent="0.3">
      <c r="A86" s="253">
        <v>83</v>
      </c>
      <c r="B86" s="265" t="s">
        <v>45</v>
      </c>
      <c r="C86" s="294" t="s">
        <v>2952</v>
      </c>
      <c r="D86" s="294" t="s">
        <v>3018</v>
      </c>
      <c r="E86" s="294" t="s">
        <v>3003</v>
      </c>
      <c r="F86" s="294" t="s">
        <v>2997</v>
      </c>
      <c r="G86" s="294" t="s">
        <v>2985</v>
      </c>
      <c r="H86" s="294" t="s">
        <v>2986</v>
      </c>
      <c r="I86" s="294" t="s">
        <v>2989</v>
      </c>
      <c r="J86" s="294" t="s">
        <v>2962</v>
      </c>
      <c r="K86" s="263" t="s">
        <v>273</v>
      </c>
      <c r="L86" s="294" t="s">
        <v>3627</v>
      </c>
      <c r="M86" s="265" t="s">
        <v>89</v>
      </c>
      <c r="N86" s="294" t="s">
        <v>90</v>
      </c>
      <c r="O86" s="265" t="s">
        <v>45</v>
      </c>
      <c r="P86" s="260" t="str">
        <f>IF(COUNTIF($K$4:K86,K86)=1,1,"")</f>
        <v/>
      </c>
      <c r="Q86" s="260"/>
      <c r="R86" s="260">
        <v>650</v>
      </c>
      <c r="S86" s="260">
        <v>650</v>
      </c>
      <c r="T86" s="260"/>
      <c r="U86" s="264">
        <v>46258</v>
      </c>
      <c r="V86" s="260">
        <v>679</v>
      </c>
      <c r="W86" s="260">
        <v>679</v>
      </c>
      <c r="X86" s="260"/>
      <c r="Y86" s="264">
        <v>46260</v>
      </c>
      <c r="Z86" s="260">
        <v>191</v>
      </c>
      <c r="AA86" s="260">
        <v>0</v>
      </c>
      <c r="AB86" s="260">
        <v>488</v>
      </c>
      <c r="AC86" s="260">
        <v>488</v>
      </c>
      <c r="AD86" s="260">
        <v>161</v>
      </c>
      <c r="AE86" s="260">
        <v>649</v>
      </c>
      <c r="AF86" s="260">
        <v>679</v>
      </c>
      <c r="AG86" s="260"/>
      <c r="AH86" s="260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  <c r="AW86" s="260"/>
      <c r="AX86" s="260"/>
      <c r="AY86" s="260"/>
      <c r="AZ86" s="260"/>
      <c r="BA86" s="260"/>
      <c r="BB86" s="260"/>
      <c r="BC86" s="260"/>
      <c r="BD86" s="260"/>
      <c r="BE86" s="260"/>
      <c r="BF86" s="260"/>
      <c r="BG86" s="260"/>
      <c r="BH86" s="260"/>
      <c r="BI86" s="260"/>
      <c r="BJ86" s="260"/>
      <c r="BK86" s="260"/>
      <c r="BL86" s="260"/>
      <c r="BM86" s="260"/>
      <c r="BN86" s="260"/>
      <c r="BO86" s="260"/>
      <c r="BP86" s="260"/>
      <c r="BQ86" s="260"/>
      <c r="BR86" s="260"/>
      <c r="BS86" s="260"/>
      <c r="BT86" s="260"/>
      <c r="BU86" s="260"/>
      <c r="BV86" s="260"/>
      <c r="BW86" s="260"/>
      <c r="BX86" s="260"/>
      <c r="BY86" s="260"/>
      <c r="BZ86" s="260"/>
      <c r="CA86" s="260"/>
      <c r="CB86" s="260"/>
      <c r="CC86" s="260"/>
      <c r="CD86" s="260"/>
      <c r="CE86" s="260">
        <v>14</v>
      </c>
      <c r="CF86" s="260">
        <v>16</v>
      </c>
      <c r="CG86" s="260">
        <v>30</v>
      </c>
      <c r="CH86" s="268" t="s">
        <v>3279</v>
      </c>
      <c r="CI86" s="260">
        <v>30</v>
      </c>
      <c r="CJ86" s="268" t="s">
        <v>3279</v>
      </c>
      <c r="CK86" s="260">
        <v>22500</v>
      </c>
      <c r="CL86" s="260">
        <v>94000</v>
      </c>
      <c r="CM86" s="268" t="s">
        <v>1896</v>
      </c>
      <c r="CN86" s="260">
        <v>75000</v>
      </c>
      <c r="CO86" s="268" t="s">
        <v>431</v>
      </c>
      <c r="CP86" s="265" t="s">
        <v>53</v>
      </c>
      <c r="CQ86" s="268" t="s">
        <v>3251</v>
      </c>
      <c r="CR86" s="264">
        <v>46262</v>
      </c>
      <c r="CS86" s="294" t="s">
        <v>51</v>
      </c>
      <c r="CT86" s="265" t="s">
        <v>1863</v>
      </c>
    </row>
    <row r="87" spans="1:98" x14ac:dyDescent="0.3">
      <c r="A87" s="253">
        <v>84</v>
      </c>
      <c r="B87" s="254" t="s">
        <v>45</v>
      </c>
      <c r="C87" s="261" t="s">
        <v>2952</v>
      </c>
      <c r="D87" s="261" t="s">
        <v>3018</v>
      </c>
      <c r="E87" s="261" t="s">
        <v>3003</v>
      </c>
      <c r="F87" s="261" t="s">
        <v>2997</v>
      </c>
      <c r="G87" s="261" t="s">
        <v>2985</v>
      </c>
      <c r="H87" s="261" t="s">
        <v>2986</v>
      </c>
      <c r="I87" s="261" t="s">
        <v>2989</v>
      </c>
      <c r="J87" s="261" t="s">
        <v>2962</v>
      </c>
      <c r="K87" s="270" t="s">
        <v>273</v>
      </c>
      <c r="L87" s="261" t="s">
        <v>3627</v>
      </c>
      <c r="M87" s="254" t="s">
        <v>93</v>
      </c>
      <c r="N87" s="261" t="s">
        <v>94</v>
      </c>
      <c r="O87" s="254" t="s">
        <v>45</v>
      </c>
      <c r="P87" s="266" t="str">
        <f>IF(COUNTIF($K$4:K87,K87)=1,1,"")</f>
        <v/>
      </c>
      <c r="Q87" s="266"/>
      <c r="R87" s="266">
        <v>650</v>
      </c>
      <c r="S87" s="266">
        <v>650</v>
      </c>
      <c r="T87" s="266"/>
      <c r="U87" s="262">
        <v>46258</v>
      </c>
      <c r="V87" s="266">
        <v>658</v>
      </c>
      <c r="W87" s="266">
        <v>658</v>
      </c>
      <c r="X87" s="266"/>
      <c r="Y87" s="262">
        <v>46260</v>
      </c>
      <c r="Z87" s="266">
        <v>168</v>
      </c>
      <c r="AA87" s="266">
        <v>0</v>
      </c>
      <c r="AB87" s="266">
        <v>490</v>
      </c>
      <c r="AC87" s="266">
        <v>490</v>
      </c>
      <c r="AD87" s="266">
        <v>144</v>
      </c>
      <c r="AE87" s="266">
        <v>634</v>
      </c>
      <c r="AF87" s="266">
        <v>658</v>
      </c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  <c r="AV87" s="266"/>
      <c r="AW87" s="266"/>
      <c r="AX87" s="266"/>
      <c r="AY87" s="266"/>
      <c r="AZ87" s="266"/>
      <c r="BA87" s="266"/>
      <c r="BB87" s="266"/>
      <c r="BC87" s="266"/>
      <c r="BD87" s="266"/>
      <c r="BE87" s="266"/>
      <c r="BF87" s="266"/>
      <c r="BG87" s="266"/>
      <c r="BH87" s="266"/>
      <c r="BI87" s="266"/>
      <c r="BJ87" s="266"/>
      <c r="BK87" s="266"/>
      <c r="BL87" s="266"/>
      <c r="BM87" s="266"/>
      <c r="BN87" s="266"/>
      <c r="BO87" s="266"/>
      <c r="BP87" s="266"/>
      <c r="BQ87" s="266"/>
      <c r="BR87" s="266"/>
      <c r="BS87" s="266"/>
      <c r="BT87" s="266"/>
      <c r="BU87" s="266"/>
      <c r="BV87" s="266"/>
      <c r="BW87" s="266"/>
      <c r="BX87" s="266"/>
      <c r="BY87" s="266"/>
      <c r="BZ87" s="266"/>
      <c r="CA87" s="266"/>
      <c r="CB87" s="266"/>
      <c r="CC87" s="266"/>
      <c r="CD87" s="266"/>
      <c r="CE87" s="266">
        <v>12</v>
      </c>
      <c r="CF87" s="266">
        <v>12</v>
      </c>
      <c r="CG87" s="266">
        <v>24</v>
      </c>
      <c r="CH87" s="271" t="s">
        <v>3295</v>
      </c>
      <c r="CI87" s="266">
        <v>24</v>
      </c>
      <c r="CJ87" s="271" t="s">
        <v>3295</v>
      </c>
      <c r="CK87" s="266">
        <v>22500</v>
      </c>
      <c r="CL87" s="266">
        <v>94000</v>
      </c>
      <c r="CM87" s="271" t="s">
        <v>1896</v>
      </c>
      <c r="CN87" s="266">
        <v>75000</v>
      </c>
      <c r="CO87" s="271" t="s">
        <v>431</v>
      </c>
      <c r="CP87" s="254" t="s">
        <v>53</v>
      </c>
      <c r="CQ87" s="271" t="s">
        <v>3251</v>
      </c>
      <c r="CR87" s="262">
        <v>46262</v>
      </c>
      <c r="CS87" s="261" t="s">
        <v>51</v>
      </c>
      <c r="CT87" s="254" t="s">
        <v>1863</v>
      </c>
    </row>
    <row r="88" spans="1:98" x14ac:dyDescent="0.3">
      <c r="A88" s="253">
        <v>85</v>
      </c>
      <c r="B88" s="265" t="s">
        <v>45</v>
      </c>
      <c r="C88" s="294" t="s">
        <v>2952</v>
      </c>
      <c r="D88" s="294" t="s">
        <v>3018</v>
      </c>
      <c r="E88" s="294" t="s">
        <v>3003</v>
      </c>
      <c r="F88" s="294" t="s">
        <v>2997</v>
      </c>
      <c r="G88" s="294" t="s">
        <v>2985</v>
      </c>
      <c r="H88" s="294" t="s">
        <v>2986</v>
      </c>
      <c r="I88" s="294" t="s">
        <v>2989</v>
      </c>
      <c r="J88" s="294" t="s">
        <v>2962</v>
      </c>
      <c r="K88" s="263" t="s">
        <v>274</v>
      </c>
      <c r="L88" s="294" t="s">
        <v>275</v>
      </c>
      <c r="M88" s="265" t="s">
        <v>57</v>
      </c>
      <c r="N88" s="294" t="s">
        <v>58</v>
      </c>
      <c r="O88" s="265" t="s">
        <v>45</v>
      </c>
      <c r="P88" s="260">
        <f>IF(COUNTIF($K$4:K88,K88)=1,1,"")</f>
        <v>1</v>
      </c>
      <c r="Q88" s="260"/>
      <c r="R88" s="260">
        <v>1</v>
      </c>
      <c r="S88" s="260">
        <v>1</v>
      </c>
      <c r="T88" s="260"/>
      <c r="U88" s="265" t="s">
        <v>45</v>
      </c>
      <c r="V88" s="260"/>
      <c r="W88" s="260"/>
      <c r="X88" s="260"/>
      <c r="Y88" s="265" t="s">
        <v>45</v>
      </c>
      <c r="Z88" s="260"/>
      <c r="AA88" s="260">
        <v>0</v>
      </c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  <c r="BD88" s="260"/>
      <c r="BE88" s="260"/>
      <c r="BF88" s="260"/>
      <c r="BG88" s="260"/>
      <c r="BH88" s="260"/>
      <c r="BI88" s="260"/>
      <c r="BJ88" s="260"/>
      <c r="BK88" s="260"/>
      <c r="BL88" s="260"/>
      <c r="BM88" s="260"/>
      <c r="BN88" s="260"/>
      <c r="BO88" s="260"/>
      <c r="BP88" s="260"/>
      <c r="BQ88" s="260"/>
      <c r="BR88" s="260"/>
      <c r="BS88" s="260"/>
      <c r="BT88" s="260"/>
      <c r="BU88" s="260"/>
      <c r="BV88" s="260"/>
      <c r="BW88" s="260"/>
      <c r="BX88" s="260"/>
      <c r="BY88" s="260"/>
      <c r="BZ88" s="260"/>
      <c r="CA88" s="260"/>
      <c r="CB88" s="260"/>
      <c r="CC88" s="260"/>
      <c r="CD88" s="260"/>
      <c r="CE88" s="260"/>
      <c r="CF88" s="260"/>
      <c r="CG88" s="260"/>
      <c r="CH88" s="268" t="s">
        <v>45</v>
      </c>
      <c r="CI88" s="260"/>
      <c r="CJ88" s="268" t="s">
        <v>45</v>
      </c>
      <c r="CK88" s="260"/>
      <c r="CL88" s="260"/>
      <c r="CM88" s="268" t="s">
        <v>45</v>
      </c>
      <c r="CN88" s="260">
        <v>0</v>
      </c>
      <c r="CO88" s="268" t="s">
        <v>45</v>
      </c>
      <c r="CP88" s="265" t="s">
        <v>60</v>
      </c>
      <c r="CQ88" s="268" t="s">
        <v>1850</v>
      </c>
      <c r="CR88" s="265" t="s">
        <v>45</v>
      </c>
      <c r="CS88" s="294" t="s">
        <v>51</v>
      </c>
      <c r="CT88" s="265" t="s">
        <v>1863</v>
      </c>
    </row>
    <row r="89" spans="1:98" x14ac:dyDescent="0.3">
      <c r="A89" s="253">
        <v>86</v>
      </c>
      <c r="B89" s="254" t="s">
        <v>45</v>
      </c>
      <c r="C89" s="261" t="s">
        <v>2952</v>
      </c>
      <c r="D89" s="261" t="s">
        <v>3018</v>
      </c>
      <c r="E89" s="261" t="s">
        <v>3003</v>
      </c>
      <c r="F89" s="261" t="s">
        <v>2997</v>
      </c>
      <c r="G89" s="261" t="s">
        <v>2985</v>
      </c>
      <c r="H89" s="261" t="s">
        <v>2986</v>
      </c>
      <c r="I89" s="261" t="s">
        <v>2989</v>
      </c>
      <c r="J89" s="261" t="s">
        <v>2962</v>
      </c>
      <c r="K89" s="270" t="s">
        <v>274</v>
      </c>
      <c r="L89" s="261" t="s">
        <v>275</v>
      </c>
      <c r="M89" s="254" t="s">
        <v>89</v>
      </c>
      <c r="N89" s="261" t="s">
        <v>90</v>
      </c>
      <c r="O89" s="254" t="s">
        <v>45</v>
      </c>
      <c r="P89" s="266" t="str">
        <f>IF(COUNTIF($K$4:K89,K89)=1,1,"")</f>
        <v/>
      </c>
      <c r="Q89" s="266"/>
      <c r="R89" s="266">
        <v>1</v>
      </c>
      <c r="S89" s="266">
        <v>1</v>
      </c>
      <c r="T89" s="266"/>
      <c r="U89" s="254" t="s">
        <v>45</v>
      </c>
      <c r="V89" s="266"/>
      <c r="W89" s="266"/>
      <c r="X89" s="266"/>
      <c r="Y89" s="254" t="s">
        <v>45</v>
      </c>
      <c r="Z89" s="266"/>
      <c r="AA89" s="266">
        <v>0</v>
      </c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  <c r="AW89" s="266"/>
      <c r="AX89" s="266"/>
      <c r="AY89" s="266"/>
      <c r="AZ89" s="266"/>
      <c r="BA89" s="266"/>
      <c r="BB89" s="266"/>
      <c r="BC89" s="266"/>
      <c r="BD89" s="266"/>
      <c r="BE89" s="266"/>
      <c r="BF89" s="266"/>
      <c r="BG89" s="266"/>
      <c r="BH89" s="266"/>
      <c r="BI89" s="266"/>
      <c r="BJ89" s="266"/>
      <c r="BK89" s="266"/>
      <c r="BL89" s="266"/>
      <c r="BM89" s="266"/>
      <c r="BN89" s="266"/>
      <c r="BO89" s="266"/>
      <c r="BP89" s="266"/>
      <c r="BQ89" s="266"/>
      <c r="BR89" s="266"/>
      <c r="BS89" s="266"/>
      <c r="BT89" s="266"/>
      <c r="BU89" s="266"/>
      <c r="BV89" s="266"/>
      <c r="BW89" s="266"/>
      <c r="BX89" s="266"/>
      <c r="BY89" s="266"/>
      <c r="BZ89" s="266"/>
      <c r="CA89" s="266"/>
      <c r="CB89" s="266"/>
      <c r="CC89" s="266"/>
      <c r="CD89" s="266"/>
      <c r="CE89" s="266"/>
      <c r="CF89" s="266"/>
      <c r="CG89" s="266"/>
      <c r="CH89" s="271" t="s">
        <v>45</v>
      </c>
      <c r="CI89" s="266"/>
      <c r="CJ89" s="271" t="s">
        <v>45</v>
      </c>
      <c r="CK89" s="266"/>
      <c r="CL89" s="266"/>
      <c r="CM89" s="271" t="s">
        <v>45</v>
      </c>
      <c r="CN89" s="266">
        <v>0</v>
      </c>
      <c r="CO89" s="271" t="s">
        <v>45</v>
      </c>
      <c r="CP89" s="254" t="s">
        <v>60</v>
      </c>
      <c r="CQ89" s="271" t="s">
        <v>1850</v>
      </c>
      <c r="CR89" s="254" t="s">
        <v>45</v>
      </c>
      <c r="CS89" s="261" t="s">
        <v>51</v>
      </c>
      <c r="CT89" s="254" t="s">
        <v>1863</v>
      </c>
    </row>
    <row r="90" spans="1:98" x14ac:dyDescent="0.3">
      <c r="A90" s="253">
        <v>87</v>
      </c>
      <c r="B90" s="265" t="s">
        <v>45</v>
      </c>
      <c r="C90" s="294" t="s">
        <v>2952</v>
      </c>
      <c r="D90" s="294" t="s">
        <v>3018</v>
      </c>
      <c r="E90" s="294" t="s">
        <v>3003</v>
      </c>
      <c r="F90" s="294" t="s">
        <v>2997</v>
      </c>
      <c r="G90" s="294" t="s">
        <v>2985</v>
      </c>
      <c r="H90" s="294" t="s">
        <v>2986</v>
      </c>
      <c r="I90" s="294" t="s">
        <v>2989</v>
      </c>
      <c r="J90" s="294" t="s">
        <v>2962</v>
      </c>
      <c r="K90" s="263" t="s">
        <v>274</v>
      </c>
      <c r="L90" s="294" t="s">
        <v>275</v>
      </c>
      <c r="M90" s="265" t="s">
        <v>66</v>
      </c>
      <c r="N90" s="294" t="s">
        <v>67</v>
      </c>
      <c r="O90" s="265" t="s">
        <v>45</v>
      </c>
      <c r="P90" s="260" t="str">
        <f>IF(COUNTIF($K$4:K90,K90)=1,1,"")</f>
        <v/>
      </c>
      <c r="Q90" s="260"/>
      <c r="R90" s="260">
        <v>1</v>
      </c>
      <c r="S90" s="260">
        <v>1</v>
      </c>
      <c r="T90" s="260"/>
      <c r="U90" s="265" t="s">
        <v>45</v>
      </c>
      <c r="V90" s="260"/>
      <c r="W90" s="260"/>
      <c r="X90" s="260"/>
      <c r="Y90" s="265" t="s">
        <v>45</v>
      </c>
      <c r="Z90" s="260"/>
      <c r="AA90" s="260">
        <v>0</v>
      </c>
      <c r="AB90" s="260"/>
      <c r="AC90" s="260"/>
      <c r="AD90" s="260"/>
      <c r="AE90" s="260"/>
      <c r="AF90" s="260"/>
      <c r="AG90" s="260"/>
      <c r="AH90" s="260"/>
      <c r="AI90" s="260"/>
      <c r="AJ90" s="260"/>
      <c r="AK90" s="260"/>
      <c r="AL90" s="260"/>
      <c r="AM90" s="260"/>
      <c r="AN90" s="260"/>
      <c r="AO90" s="260"/>
      <c r="AP90" s="260"/>
      <c r="AQ90" s="260"/>
      <c r="AR90" s="260"/>
      <c r="AS90" s="260"/>
      <c r="AT90" s="260"/>
      <c r="AU90" s="260"/>
      <c r="AV90" s="260"/>
      <c r="AW90" s="260"/>
      <c r="AX90" s="260"/>
      <c r="AY90" s="260"/>
      <c r="AZ90" s="260"/>
      <c r="BA90" s="260"/>
      <c r="BB90" s="260"/>
      <c r="BC90" s="260"/>
      <c r="BD90" s="260"/>
      <c r="BE90" s="260"/>
      <c r="BF90" s="260"/>
      <c r="BG90" s="260"/>
      <c r="BH90" s="260"/>
      <c r="BI90" s="260"/>
      <c r="BJ90" s="260"/>
      <c r="BK90" s="260"/>
      <c r="BL90" s="260"/>
      <c r="BM90" s="260"/>
      <c r="BN90" s="260"/>
      <c r="BO90" s="260"/>
      <c r="BP90" s="260"/>
      <c r="BQ90" s="260"/>
      <c r="BR90" s="260"/>
      <c r="BS90" s="260"/>
      <c r="BT90" s="260"/>
      <c r="BU90" s="260"/>
      <c r="BV90" s="260"/>
      <c r="BW90" s="260"/>
      <c r="BX90" s="260"/>
      <c r="BY90" s="260"/>
      <c r="BZ90" s="260"/>
      <c r="CA90" s="260"/>
      <c r="CB90" s="260"/>
      <c r="CC90" s="260"/>
      <c r="CD90" s="260"/>
      <c r="CE90" s="260"/>
      <c r="CF90" s="260"/>
      <c r="CG90" s="260"/>
      <c r="CH90" s="268" t="s">
        <v>45</v>
      </c>
      <c r="CI90" s="260"/>
      <c r="CJ90" s="268" t="s">
        <v>45</v>
      </c>
      <c r="CK90" s="260"/>
      <c r="CL90" s="260"/>
      <c r="CM90" s="268" t="s">
        <v>45</v>
      </c>
      <c r="CN90" s="260">
        <v>0</v>
      </c>
      <c r="CO90" s="268" t="s">
        <v>45</v>
      </c>
      <c r="CP90" s="265" t="s">
        <v>60</v>
      </c>
      <c r="CQ90" s="268" t="s">
        <v>1850</v>
      </c>
      <c r="CR90" s="265" t="s">
        <v>45</v>
      </c>
      <c r="CS90" s="294" t="s">
        <v>51</v>
      </c>
      <c r="CT90" s="265" t="s">
        <v>1863</v>
      </c>
    </row>
    <row r="91" spans="1:98" x14ac:dyDescent="0.3">
      <c r="A91" s="253">
        <v>88</v>
      </c>
      <c r="B91" s="254" t="s">
        <v>45</v>
      </c>
      <c r="C91" s="261" t="s">
        <v>2952</v>
      </c>
      <c r="D91" s="261" t="s">
        <v>3018</v>
      </c>
      <c r="E91" s="261" t="s">
        <v>3003</v>
      </c>
      <c r="F91" s="261" t="s">
        <v>2997</v>
      </c>
      <c r="G91" s="261" t="s">
        <v>2955</v>
      </c>
      <c r="H91" s="261" t="s">
        <v>2966</v>
      </c>
      <c r="I91" s="261" t="s">
        <v>2967</v>
      </c>
      <c r="J91" s="261" t="s">
        <v>2962</v>
      </c>
      <c r="K91" s="270" t="s">
        <v>3197</v>
      </c>
      <c r="L91" s="261" t="s">
        <v>3198</v>
      </c>
      <c r="M91" s="254" t="s">
        <v>89</v>
      </c>
      <c r="N91" s="261" t="s">
        <v>90</v>
      </c>
      <c r="O91" s="254" t="s">
        <v>45</v>
      </c>
      <c r="P91" s="266">
        <f>IF(COUNTIF($K$4:K91,K91)=1,1,"")</f>
        <v>1</v>
      </c>
      <c r="Q91" s="266"/>
      <c r="R91" s="266">
        <v>300</v>
      </c>
      <c r="S91" s="266">
        <v>300</v>
      </c>
      <c r="T91" s="266"/>
      <c r="U91" s="262">
        <v>46241</v>
      </c>
      <c r="V91" s="266">
        <v>300</v>
      </c>
      <c r="W91" s="266">
        <v>300</v>
      </c>
      <c r="X91" s="266"/>
      <c r="Y91" s="262">
        <v>46260</v>
      </c>
      <c r="Z91" s="266">
        <v>104</v>
      </c>
      <c r="AA91" s="266">
        <v>0</v>
      </c>
      <c r="AB91" s="266">
        <v>195</v>
      </c>
      <c r="AC91" s="266">
        <v>196</v>
      </c>
      <c r="AD91" s="266">
        <v>89</v>
      </c>
      <c r="AE91" s="266">
        <v>285</v>
      </c>
      <c r="AF91" s="266">
        <v>300</v>
      </c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  <c r="AV91" s="266"/>
      <c r="AW91" s="266"/>
      <c r="AX91" s="266"/>
      <c r="AY91" s="266"/>
      <c r="AZ91" s="266"/>
      <c r="BA91" s="266"/>
      <c r="BB91" s="266"/>
      <c r="BC91" s="266"/>
      <c r="BD91" s="266"/>
      <c r="BE91" s="266"/>
      <c r="BF91" s="266"/>
      <c r="BG91" s="266"/>
      <c r="BH91" s="266"/>
      <c r="BI91" s="266"/>
      <c r="BJ91" s="266"/>
      <c r="BK91" s="266"/>
      <c r="BL91" s="266"/>
      <c r="BM91" s="266"/>
      <c r="BN91" s="266"/>
      <c r="BO91" s="266"/>
      <c r="BP91" s="266"/>
      <c r="BQ91" s="266"/>
      <c r="BR91" s="266"/>
      <c r="BS91" s="266"/>
      <c r="BT91" s="266"/>
      <c r="BU91" s="266"/>
      <c r="BV91" s="266"/>
      <c r="BW91" s="266"/>
      <c r="BX91" s="266"/>
      <c r="BY91" s="266"/>
      <c r="BZ91" s="266"/>
      <c r="CA91" s="266"/>
      <c r="CB91" s="266"/>
      <c r="CC91" s="266"/>
      <c r="CD91" s="266"/>
      <c r="CE91" s="266">
        <v>9</v>
      </c>
      <c r="CF91" s="266">
        <v>6</v>
      </c>
      <c r="CG91" s="266">
        <v>15</v>
      </c>
      <c r="CH91" s="271" t="s">
        <v>3392</v>
      </c>
      <c r="CI91" s="266">
        <v>15</v>
      </c>
      <c r="CJ91" s="271" t="s">
        <v>3392</v>
      </c>
      <c r="CK91" s="266">
        <v>21100</v>
      </c>
      <c r="CL91" s="266">
        <v>75000</v>
      </c>
      <c r="CM91" s="271" t="s">
        <v>204</v>
      </c>
      <c r="CN91" s="266">
        <v>60000</v>
      </c>
      <c r="CO91" s="271" t="s">
        <v>3685</v>
      </c>
      <c r="CP91" s="254" t="s">
        <v>53</v>
      </c>
      <c r="CQ91" s="271" t="s">
        <v>3251</v>
      </c>
      <c r="CR91" s="262">
        <v>46262</v>
      </c>
      <c r="CS91" s="261" t="s">
        <v>51</v>
      </c>
      <c r="CT91" s="254" t="s">
        <v>1863</v>
      </c>
    </row>
    <row r="92" spans="1:98" x14ac:dyDescent="0.3">
      <c r="A92" s="253">
        <v>89</v>
      </c>
      <c r="B92" s="265" t="s">
        <v>45</v>
      </c>
      <c r="C92" s="294" t="s">
        <v>2952</v>
      </c>
      <c r="D92" s="294" t="s">
        <v>3018</v>
      </c>
      <c r="E92" s="294" t="s">
        <v>3003</v>
      </c>
      <c r="F92" s="294" t="s">
        <v>2997</v>
      </c>
      <c r="G92" s="294" t="s">
        <v>2955</v>
      </c>
      <c r="H92" s="294" t="s">
        <v>2966</v>
      </c>
      <c r="I92" s="294" t="s">
        <v>2967</v>
      </c>
      <c r="J92" s="294" t="s">
        <v>2962</v>
      </c>
      <c r="K92" s="263" t="s">
        <v>3197</v>
      </c>
      <c r="L92" s="294" t="s">
        <v>3198</v>
      </c>
      <c r="M92" s="265" t="s">
        <v>63</v>
      </c>
      <c r="N92" s="294" t="s">
        <v>64</v>
      </c>
      <c r="O92" s="265" t="s">
        <v>45</v>
      </c>
      <c r="P92" s="260" t="str">
        <f>IF(COUNTIF($K$4:K92,K92)=1,1,"")</f>
        <v/>
      </c>
      <c r="Q92" s="260"/>
      <c r="R92" s="260">
        <v>300</v>
      </c>
      <c r="S92" s="260">
        <v>300</v>
      </c>
      <c r="T92" s="260"/>
      <c r="U92" s="264">
        <v>46241</v>
      </c>
      <c r="V92" s="260">
        <v>301</v>
      </c>
      <c r="W92" s="260">
        <v>301</v>
      </c>
      <c r="X92" s="260"/>
      <c r="Y92" s="264">
        <v>46260</v>
      </c>
      <c r="Z92" s="260">
        <v>108</v>
      </c>
      <c r="AA92" s="260">
        <v>0</v>
      </c>
      <c r="AB92" s="260">
        <v>192</v>
      </c>
      <c r="AC92" s="260">
        <v>193</v>
      </c>
      <c r="AD92" s="260">
        <v>89</v>
      </c>
      <c r="AE92" s="260">
        <v>282</v>
      </c>
      <c r="AF92" s="260">
        <v>301</v>
      </c>
      <c r="AG92" s="260"/>
      <c r="AH92" s="260"/>
      <c r="AI92" s="260"/>
      <c r="AJ92" s="260"/>
      <c r="AK92" s="260"/>
      <c r="AL92" s="260"/>
      <c r="AM92" s="260"/>
      <c r="AN92" s="260"/>
      <c r="AO92" s="260"/>
      <c r="AP92" s="260"/>
      <c r="AQ92" s="260"/>
      <c r="AR92" s="260"/>
      <c r="AS92" s="260"/>
      <c r="AT92" s="260"/>
      <c r="AU92" s="260"/>
      <c r="AV92" s="260"/>
      <c r="AW92" s="260"/>
      <c r="AX92" s="260"/>
      <c r="AY92" s="260"/>
      <c r="AZ92" s="260"/>
      <c r="BA92" s="260"/>
      <c r="BB92" s="260"/>
      <c r="BC92" s="260"/>
      <c r="BD92" s="260"/>
      <c r="BE92" s="260"/>
      <c r="BF92" s="260"/>
      <c r="BG92" s="260"/>
      <c r="BH92" s="260"/>
      <c r="BI92" s="260"/>
      <c r="BJ92" s="260"/>
      <c r="BK92" s="260"/>
      <c r="BL92" s="260"/>
      <c r="BM92" s="260"/>
      <c r="BN92" s="260"/>
      <c r="BO92" s="260"/>
      <c r="BP92" s="260"/>
      <c r="BQ92" s="260"/>
      <c r="BR92" s="260"/>
      <c r="BS92" s="260"/>
      <c r="BT92" s="260"/>
      <c r="BU92" s="260"/>
      <c r="BV92" s="260"/>
      <c r="BW92" s="260"/>
      <c r="BX92" s="260"/>
      <c r="BY92" s="260"/>
      <c r="BZ92" s="260"/>
      <c r="CA92" s="260"/>
      <c r="CB92" s="260"/>
      <c r="CC92" s="260"/>
      <c r="CD92" s="260"/>
      <c r="CE92" s="260">
        <v>9</v>
      </c>
      <c r="CF92" s="260">
        <v>10</v>
      </c>
      <c r="CG92" s="260">
        <v>19</v>
      </c>
      <c r="CH92" s="268" t="s">
        <v>3445</v>
      </c>
      <c r="CI92" s="260">
        <v>19</v>
      </c>
      <c r="CJ92" s="268" t="s">
        <v>3445</v>
      </c>
      <c r="CK92" s="260">
        <v>21100</v>
      </c>
      <c r="CL92" s="260">
        <v>75000</v>
      </c>
      <c r="CM92" s="268" t="s">
        <v>204</v>
      </c>
      <c r="CN92" s="260">
        <v>60000</v>
      </c>
      <c r="CO92" s="268" t="s">
        <v>3685</v>
      </c>
      <c r="CP92" s="265" t="s">
        <v>53</v>
      </c>
      <c r="CQ92" s="268" t="s">
        <v>3251</v>
      </c>
      <c r="CR92" s="264">
        <v>46262</v>
      </c>
      <c r="CS92" s="294" t="s">
        <v>51</v>
      </c>
      <c r="CT92" s="265" t="s">
        <v>1863</v>
      </c>
    </row>
    <row r="93" spans="1:98" x14ac:dyDescent="0.3">
      <c r="A93" s="253">
        <v>90</v>
      </c>
      <c r="B93" s="254" t="s">
        <v>45</v>
      </c>
      <c r="C93" s="261" t="s">
        <v>2952</v>
      </c>
      <c r="D93" s="261" t="s">
        <v>3018</v>
      </c>
      <c r="E93" s="261" t="s">
        <v>3003</v>
      </c>
      <c r="F93" s="261" t="s">
        <v>2997</v>
      </c>
      <c r="G93" s="261" t="s">
        <v>2970</v>
      </c>
      <c r="H93" s="261" t="s">
        <v>2974</v>
      </c>
      <c r="I93" s="261" t="s">
        <v>2976</v>
      </c>
      <c r="J93" s="261" t="s">
        <v>2962</v>
      </c>
      <c r="K93" s="270" t="s">
        <v>269</v>
      </c>
      <c r="L93" s="261" t="s">
        <v>4220</v>
      </c>
      <c r="M93" s="254" t="s">
        <v>71</v>
      </c>
      <c r="N93" s="261" t="s">
        <v>72</v>
      </c>
      <c r="O93" s="254" t="s">
        <v>45</v>
      </c>
      <c r="P93" s="266">
        <f>IF(COUNTIF($K$4:K93,K93)=1,1,"")</f>
        <v>1</v>
      </c>
      <c r="Q93" s="266"/>
      <c r="R93" s="266">
        <v>200</v>
      </c>
      <c r="S93" s="266">
        <v>200</v>
      </c>
      <c r="T93" s="266"/>
      <c r="U93" s="254" t="s">
        <v>45</v>
      </c>
      <c r="V93" s="266"/>
      <c r="W93" s="266"/>
      <c r="X93" s="266"/>
      <c r="Y93" s="254" t="s">
        <v>45</v>
      </c>
      <c r="Z93" s="266"/>
      <c r="AA93" s="266">
        <v>0</v>
      </c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  <c r="AV93" s="266"/>
      <c r="AW93" s="266"/>
      <c r="AX93" s="266"/>
      <c r="AY93" s="266"/>
      <c r="AZ93" s="266"/>
      <c r="BA93" s="266"/>
      <c r="BB93" s="266"/>
      <c r="BC93" s="266"/>
      <c r="BD93" s="266"/>
      <c r="BE93" s="266"/>
      <c r="BF93" s="266"/>
      <c r="BG93" s="266"/>
      <c r="BH93" s="266"/>
      <c r="BI93" s="266"/>
      <c r="BJ93" s="266"/>
      <c r="BK93" s="266"/>
      <c r="BL93" s="266"/>
      <c r="BM93" s="266"/>
      <c r="BN93" s="266"/>
      <c r="BO93" s="266"/>
      <c r="BP93" s="266"/>
      <c r="BQ93" s="266"/>
      <c r="BR93" s="266"/>
      <c r="BS93" s="266"/>
      <c r="BT93" s="266"/>
      <c r="BU93" s="266"/>
      <c r="BV93" s="266"/>
      <c r="BW93" s="266"/>
      <c r="BX93" s="266"/>
      <c r="BY93" s="266"/>
      <c r="BZ93" s="266"/>
      <c r="CA93" s="266"/>
      <c r="CB93" s="266"/>
      <c r="CC93" s="266"/>
      <c r="CD93" s="266"/>
      <c r="CE93" s="266"/>
      <c r="CF93" s="266"/>
      <c r="CG93" s="266"/>
      <c r="CH93" s="271" t="s">
        <v>45</v>
      </c>
      <c r="CI93" s="266"/>
      <c r="CJ93" s="271" t="s">
        <v>45</v>
      </c>
      <c r="CK93" s="266">
        <v>21000</v>
      </c>
      <c r="CL93" s="266">
        <v>78000</v>
      </c>
      <c r="CM93" s="271" t="s">
        <v>399</v>
      </c>
      <c r="CN93" s="266">
        <v>78000</v>
      </c>
      <c r="CO93" s="271" t="s">
        <v>399</v>
      </c>
      <c r="CP93" s="254" t="s">
        <v>60</v>
      </c>
      <c r="CQ93" s="271" t="s">
        <v>1850</v>
      </c>
      <c r="CR93" s="262">
        <v>46218</v>
      </c>
      <c r="CS93" s="261" t="s">
        <v>74</v>
      </c>
      <c r="CT93" s="254" t="s">
        <v>1862</v>
      </c>
    </row>
    <row r="94" spans="1:98" x14ac:dyDescent="0.3">
      <c r="A94" s="253">
        <v>91</v>
      </c>
      <c r="B94" s="265" t="s">
        <v>45</v>
      </c>
      <c r="C94" s="294" t="s">
        <v>2952</v>
      </c>
      <c r="D94" s="294" t="s">
        <v>3018</v>
      </c>
      <c r="E94" s="294" t="s">
        <v>3003</v>
      </c>
      <c r="F94" s="294" t="s">
        <v>2997</v>
      </c>
      <c r="G94" s="294" t="s">
        <v>2970</v>
      </c>
      <c r="H94" s="294" t="s">
        <v>2974</v>
      </c>
      <c r="I94" s="294" t="s">
        <v>2976</v>
      </c>
      <c r="J94" s="294" t="s">
        <v>2962</v>
      </c>
      <c r="K94" s="263" t="s">
        <v>269</v>
      </c>
      <c r="L94" s="294" t="s">
        <v>4220</v>
      </c>
      <c r="M94" s="265" t="s">
        <v>66</v>
      </c>
      <c r="N94" s="294" t="s">
        <v>67</v>
      </c>
      <c r="O94" s="265" t="s">
        <v>45</v>
      </c>
      <c r="P94" s="260" t="str">
        <f>IF(COUNTIF($K$4:K94,K94)=1,1,"")</f>
        <v/>
      </c>
      <c r="Q94" s="260"/>
      <c r="R94" s="260">
        <v>200</v>
      </c>
      <c r="S94" s="260">
        <v>200</v>
      </c>
      <c r="T94" s="260"/>
      <c r="U94" s="265" t="s">
        <v>45</v>
      </c>
      <c r="V94" s="260"/>
      <c r="W94" s="260"/>
      <c r="X94" s="260"/>
      <c r="Y94" s="265" t="s">
        <v>45</v>
      </c>
      <c r="Z94" s="260"/>
      <c r="AA94" s="260">
        <v>0</v>
      </c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  <c r="AP94" s="260"/>
      <c r="AQ94" s="260"/>
      <c r="AR94" s="260"/>
      <c r="AS94" s="260"/>
      <c r="AT94" s="260"/>
      <c r="AU94" s="260"/>
      <c r="AV94" s="260"/>
      <c r="AW94" s="260"/>
      <c r="AX94" s="260"/>
      <c r="AY94" s="260"/>
      <c r="AZ94" s="260"/>
      <c r="BA94" s="260"/>
      <c r="BB94" s="260"/>
      <c r="BC94" s="260"/>
      <c r="BD94" s="260"/>
      <c r="BE94" s="260"/>
      <c r="BF94" s="260"/>
      <c r="BG94" s="260"/>
      <c r="BH94" s="260"/>
      <c r="BI94" s="260"/>
      <c r="BJ94" s="260"/>
      <c r="BK94" s="260"/>
      <c r="BL94" s="260"/>
      <c r="BM94" s="260"/>
      <c r="BN94" s="260"/>
      <c r="BO94" s="260"/>
      <c r="BP94" s="260"/>
      <c r="BQ94" s="260"/>
      <c r="BR94" s="260"/>
      <c r="BS94" s="260"/>
      <c r="BT94" s="260"/>
      <c r="BU94" s="260"/>
      <c r="BV94" s="260"/>
      <c r="BW94" s="260"/>
      <c r="BX94" s="260"/>
      <c r="BY94" s="260"/>
      <c r="BZ94" s="260"/>
      <c r="CA94" s="260"/>
      <c r="CB94" s="260"/>
      <c r="CC94" s="260"/>
      <c r="CD94" s="260"/>
      <c r="CE94" s="260"/>
      <c r="CF94" s="260"/>
      <c r="CG94" s="260"/>
      <c r="CH94" s="268" t="s">
        <v>45</v>
      </c>
      <c r="CI94" s="260"/>
      <c r="CJ94" s="268" t="s">
        <v>45</v>
      </c>
      <c r="CK94" s="260">
        <v>21000</v>
      </c>
      <c r="CL94" s="260">
        <v>78000</v>
      </c>
      <c r="CM94" s="268" t="s">
        <v>399</v>
      </c>
      <c r="CN94" s="260">
        <v>78000</v>
      </c>
      <c r="CO94" s="268" t="s">
        <v>399</v>
      </c>
      <c r="CP94" s="265" t="s">
        <v>60</v>
      </c>
      <c r="CQ94" s="268" t="s">
        <v>1850</v>
      </c>
      <c r="CR94" s="264">
        <v>46218</v>
      </c>
      <c r="CS94" s="294" t="s">
        <v>74</v>
      </c>
      <c r="CT94" s="265" t="s">
        <v>1862</v>
      </c>
    </row>
    <row r="95" spans="1:98" x14ac:dyDescent="0.3">
      <c r="A95" s="253">
        <v>92</v>
      </c>
      <c r="B95" s="254" t="s">
        <v>45</v>
      </c>
      <c r="C95" s="261" t="s">
        <v>2952</v>
      </c>
      <c r="D95" s="261" t="s">
        <v>3018</v>
      </c>
      <c r="E95" s="261" t="s">
        <v>3003</v>
      </c>
      <c r="F95" s="261" t="s">
        <v>2997</v>
      </c>
      <c r="G95" s="261" t="s">
        <v>2970</v>
      </c>
      <c r="H95" s="261" t="s">
        <v>2974</v>
      </c>
      <c r="I95" s="261" t="s">
        <v>2976</v>
      </c>
      <c r="J95" s="261" t="s">
        <v>2962</v>
      </c>
      <c r="K95" s="270" t="s">
        <v>270</v>
      </c>
      <c r="L95" s="261" t="s">
        <v>3625</v>
      </c>
      <c r="M95" s="254" t="s">
        <v>57</v>
      </c>
      <c r="N95" s="261" t="s">
        <v>58</v>
      </c>
      <c r="O95" s="254" t="s">
        <v>45</v>
      </c>
      <c r="P95" s="266">
        <f>IF(COUNTIF($K$4:K95,K95)=1,1,"")</f>
        <v>1</v>
      </c>
      <c r="Q95" s="266"/>
      <c r="R95" s="266">
        <v>300</v>
      </c>
      <c r="S95" s="266">
        <v>300</v>
      </c>
      <c r="T95" s="266"/>
      <c r="U95" s="254" t="s">
        <v>45</v>
      </c>
      <c r="V95" s="266"/>
      <c r="W95" s="266"/>
      <c r="X95" s="266"/>
      <c r="Y95" s="254" t="s">
        <v>45</v>
      </c>
      <c r="Z95" s="266"/>
      <c r="AA95" s="266">
        <v>0</v>
      </c>
      <c r="AB95" s="266"/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  <c r="AV95" s="266"/>
      <c r="AW95" s="266"/>
      <c r="AX95" s="266"/>
      <c r="AY95" s="266"/>
      <c r="AZ95" s="266"/>
      <c r="BA95" s="266"/>
      <c r="BB95" s="266"/>
      <c r="BC95" s="266"/>
      <c r="BD95" s="266"/>
      <c r="BE95" s="266"/>
      <c r="BF95" s="266"/>
      <c r="BG95" s="266"/>
      <c r="BH95" s="266"/>
      <c r="BI95" s="266"/>
      <c r="BJ95" s="266"/>
      <c r="BK95" s="266"/>
      <c r="BL95" s="266"/>
      <c r="BM95" s="266"/>
      <c r="BN95" s="266"/>
      <c r="BO95" s="266"/>
      <c r="BP95" s="266"/>
      <c r="BQ95" s="266"/>
      <c r="BR95" s="266"/>
      <c r="BS95" s="266"/>
      <c r="BT95" s="266"/>
      <c r="BU95" s="266"/>
      <c r="BV95" s="266"/>
      <c r="BW95" s="266"/>
      <c r="BX95" s="266"/>
      <c r="BY95" s="266"/>
      <c r="BZ95" s="266"/>
      <c r="CA95" s="266"/>
      <c r="CB95" s="266"/>
      <c r="CC95" s="266"/>
      <c r="CD95" s="266"/>
      <c r="CE95" s="266"/>
      <c r="CF95" s="266"/>
      <c r="CG95" s="266"/>
      <c r="CH95" s="271" t="s">
        <v>45</v>
      </c>
      <c r="CI95" s="266"/>
      <c r="CJ95" s="271" t="s">
        <v>45</v>
      </c>
      <c r="CK95" s="266">
        <v>20150</v>
      </c>
      <c r="CL95" s="266">
        <v>89000</v>
      </c>
      <c r="CM95" s="271" t="s">
        <v>960</v>
      </c>
      <c r="CN95" s="266">
        <v>79000</v>
      </c>
      <c r="CO95" s="271" t="s">
        <v>983</v>
      </c>
      <c r="CP95" s="254" t="s">
        <v>60</v>
      </c>
      <c r="CQ95" s="271" t="s">
        <v>1850</v>
      </c>
      <c r="CR95" s="262">
        <v>46225</v>
      </c>
      <c r="CS95" s="261" t="s">
        <v>139</v>
      </c>
      <c r="CT95" s="254" t="s">
        <v>1862</v>
      </c>
    </row>
    <row r="96" spans="1:98" x14ac:dyDescent="0.3">
      <c r="A96" s="253">
        <v>93</v>
      </c>
      <c r="B96" s="265" t="s">
        <v>45</v>
      </c>
      <c r="C96" s="294" t="s">
        <v>2952</v>
      </c>
      <c r="D96" s="294" t="s">
        <v>3018</v>
      </c>
      <c r="E96" s="294" t="s">
        <v>3003</v>
      </c>
      <c r="F96" s="294" t="s">
        <v>2997</v>
      </c>
      <c r="G96" s="294" t="s">
        <v>2970</v>
      </c>
      <c r="H96" s="294" t="s">
        <v>2974</v>
      </c>
      <c r="I96" s="294" t="s">
        <v>2976</v>
      </c>
      <c r="J96" s="294" t="s">
        <v>2962</v>
      </c>
      <c r="K96" s="263" t="s">
        <v>270</v>
      </c>
      <c r="L96" s="294" t="s">
        <v>3625</v>
      </c>
      <c r="M96" s="265" t="s">
        <v>71</v>
      </c>
      <c r="N96" s="294" t="s">
        <v>72</v>
      </c>
      <c r="O96" s="265" t="s">
        <v>45</v>
      </c>
      <c r="P96" s="260" t="str">
        <f>IF(COUNTIF($K$4:K96,K96)=1,1,"")</f>
        <v/>
      </c>
      <c r="Q96" s="260"/>
      <c r="R96" s="260">
        <v>400</v>
      </c>
      <c r="S96" s="260">
        <v>400</v>
      </c>
      <c r="T96" s="260"/>
      <c r="U96" s="265" t="s">
        <v>45</v>
      </c>
      <c r="V96" s="260"/>
      <c r="W96" s="260"/>
      <c r="X96" s="260"/>
      <c r="Y96" s="265" t="s">
        <v>45</v>
      </c>
      <c r="Z96" s="260"/>
      <c r="AA96" s="260">
        <v>0</v>
      </c>
      <c r="AB96" s="260"/>
      <c r="AC96" s="260"/>
      <c r="AD96" s="260"/>
      <c r="AE96" s="260"/>
      <c r="AF96" s="260"/>
      <c r="AG96" s="260"/>
      <c r="AH96" s="260"/>
      <c r="AI96" s="260"/>
      <c r="AJ96" s="260"/>
      <c r="AK96" s="260"/>
      <c r="AL96" s="260"/>
      <c r="AM96" s="260"/>
      <c r="AN96" s="260"/>
      <c r="AO96" s="260"/>
      <c r="AP96" s="260"/>
      <c r="AQ96" s="260"/>
      <c r="AR96" s="260"/>
      <c r="AS96" s="260"/>
      <c r="AT96" s="260"/>
      <c r="AU96" s="260"/>
      <c r="AV96" s="260"/>
      <c r="AW96" s="260"/>
      <c r="AX96" s="260"/>
      <c r="AY96" s="260"/>
      <c r="AZ96" s="260"/>
      <c r="BA96" s="260"/>
      <c r="BB96" s="260"/>
      <c r="BC96" s="260"/>
      <c r="BD96" s="260"/>
      <c r="BE96" s="260"/>
      <c r="BF96" s="260"/>
      <c r="BG96" s="260"/>
      <c r="BH96" s="260"/>
      <c r="BI96" s="260"/>
      <c r="BJ96" s="260"/>
      <c r="BK96" s="260"/>
      <c r="BL96" s="260"/>
      <c r="BM96" s="260"/>
      <c r="BN96" s="260"/>
      <c r="BO96" s="260"/>
      <c r="BP96" s="260"/>
      <c r="BQ96" s="260"/>
      <c r="BR96" s="260"/>
      <c r="BS96" s="260"/>
      <c r="BT96" s="260"/>
      <c r="BU96" s="260"/>
      <c r="BV96" s="260"/>
      <c r="BW96" s="260"/>
      <c r="BX96" s="260"/>
      <c r="BY96" s="260"/>
      <c r="BZ96" s="260"/>
      <c r="CA96" s="260"/>
      <c r="CB96" s="260"/>
      <c r="CC96" s="260"/>
      <c r="CD96" s="260"/>
      <c r="CE96" s="260"/>
      <c r="CF96" s="260"/>
      <c r="CG96" s="260"/>
      <c r="CH96" s="268" t="s">
        <v>45</v>
      </c>
      <c r="CI96" s="260"/>
      <c r="CJ96" s="268" t="s">
        <v>45</v>
      </c>
      <c r="CK96" s="260">
        <v>20150</v>
      </c>
      <c r="CL96" s="260">
        <v>89000</v>
      </c>
      <c r="CM96" s="268" t="s">
        <v>960</v>
      </c>
      <c r="CN96" s="260">
        <v>79000</v>
      </c>
      <c r="CO96" s="268" t="s">
        <v>983</v>
      </c>
      <c r="CP96" s="265" t="s">
        <v>60</v>
      </c>
      <c r="CQ96" s="268" t="s">
        <v>1850</v>
      </c>
      <c r="CR96" s="264">
        <v>46225</v>
      </c>
      <c r="CS96" s="294" t="s">
        <v>139</v>
      </c>
      <c r="CT96" s="265" t="s">
        <v>1862</v>
      </c>
    </row>
    <row r="97" spans="1:98" x14ac:dyDescent="0.3">
      <c r="A97" s="253">
        <v>94</v>
      </c>
      <c r="B97" s="254" t="s">
        <v>45</v>
      </c>
      <c r="C97" s="261" t="s">
        <v>2952</v>
      </c>
      <c r="D97" s="261" t="s">
        <v>3018</v>
      </c>
      <c r="E97" s="261" t="s">
        <v>3003</v>
      </c>
      <c r="F97" s="261" t="s">
        <v>2997</v>
      </c>
      <c r="G97" s="261" t="s">
        <v>2970</v>
      </c>
      <c r="H97" s="261" t="s">
        <v>2974</v>
      </c>
      <c r="I97" s="261" t="s">
        <v>2976</v>
      </c>
      <c r="J97" s="261" t="s">
        <v>2962</v>
      </c>
      <c r="K97" s="270" t="s">
        <v>270</v>
      </c>
      <c r="L97" s="261" t="s">
        <v>3625</v>
      </c>
      <c r="M97" s="254" t="s">
        <v>66</v>
      </c>
      <c r="N97" s="261" t="s">
        <v>67</v>
      </c>
      <c r="O97" s="254" t="s">
        <v>45</v>
      </c>
      <c r="P97" s="266" t="str">
        <f>IF(COUNTIF($K$4:K97,K97)=1,1,"")</f>
        <v/>
      </c>
      <c r="Q97" s="266"/>
      <c r="R97" s="266">
        <v>500</v>
      </c>
      <c r="S97" s="266">
        <v>500</v>
      </c>
      <c r="T97" s="266"/>
      <c r="U97" s="254" t="s">
        <v>45</v>
      </c>
      <c r="V97" s="266"/>
      <c r="W97" s="266"/>
      <c r="X97" s="266"/>
      <c r="Y97" s="254" t="s">
        <v>45</v>
      </c>
      <c r="Z97" s="266"/>
      <c r="AA97" s="266">
        <v>0</v>
      </c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  <c r="AV97" s="266"/>
      <c r="AW97" s="266"/>
      <c r="AX97" s="266"/>
      <c r="AY97" s="266"/>
      <c r="AZ97" s="266"/>
      <c r="BA97" s="266"/>
      <c r="BB97" s="266"/>
      <c r="BC97" s="266"/>
      <c r="BD97" s="266"/>
      <c r="BE97" s="266"/>
      <c r="BF97" s="266"/>
      <c r="BG97" s="266"/>
      <c r="BH97" s="266"/>
      <c r="BI97" s="266"/>
      <c r="BJ97" s="266"/>
      <c r="BK97" s="266"/>
      <c r="BL97" s="266"/>
      <c r="BM97" s="266"/>
      <c r="BN97" s="266"/>
      <c r="BO97" s="266"/>
      <c r="BP97" s="266"/>
      <c r="BQ97" s="266"/>
      <c r="BR97" s="266"/>
      <c r="BS97" s="266"/>
      <c r="BT97" s="266"/>
      <c r="BU97" s="266"/>
      <c r="BV97" s="266"/>
      <c r="BW97" s="266"/>
      <c r="BX97" s="266"/>
      <c r="BY97" s="266"/>
      <c r="BZ97" s="266"/>
      <c r="CA97" s="266"/>
      <c r="CB97" s="266"/>
      <c r="CC97" s="266"/>
      <c r="CD97" s="266"/>
      <c r="CE97" s="266"/>
      <c r="CF97" s="266"/>
      <c r="CG97" s="266"/>
      <c r="CH97" s="271" t="s">
        <v>45</v>
      </c>
      <c r="CI97" s="266"/>
      <c r="CJ97" s="271" t="s">
        <v>45</v>
      </c>
      <c r="CK97" s="266">
        <v>20150</v>
      </c>
      <c r="CL97" s="266">
        <v>89000</v>
      </c>
      <c r="CM97" s="271" t="s">
        <v>960</v>
      </c>
      <c r="CN97" s="266">
        <v>79000</v>
      </c>
      <c r="CO97" s="271" t="s">
        <v>983</v>
      </c>
      <c r="CP97" s="254" t="s">
        <v>60</v>
      </c>
      <c r="CQ97" s="271" t="s">
        <v>1850</v>
      </c>
      <c r="CR97" s="262">
        <v>46225</v>
      </c>
      <c r="CS97" s="261" t="s">
        <v>139</v>
      </c>
      <c r="CT97" s="254" t="s">
        <v>1862</v>
      </c>
    </row>
    <row r="98" spans="1:98" x14ac:dyDescent="0.3">
      <c r="A98" s="253">
        <v>95</v>
      </c>
      <c r="B98" s="265" t="s">
        <v>45</v>
      </c>
      <c r="C98" s="294" t="s">
        <v>2952</v>
      </c>
      <c r="D98" s="294" t="s">
        <v>3018</v>
      </c>
      <c r="E98" s="294" t="s">
        <v>3003</v>
      </c>
      <c r="F98" s="294" t="s">
        <v>2997</v>
      </c>
      <c r="G98" s="294" t="s">
        <v>2977</v>
      </c>
      <c r="H98" s="294" t="s">
        <v>3008</v>
      </c>
      <c r="I98" s="294" t="s">
        <v>3009</v>
      </c>
      <c r="J98" s="294" t="s">
        <v>2962</v>
      </c>
      <c r="K98" s="263" t="s">
        <v>271</v>
      </c>
      <c r="L98" s="294" t="s">
        <v>3199</v>
      </c>
      <c r="M98" s="265" t="s">
        <v>71</v>
      </c>
      <c r="N98" s="294" t="s">
        <v>72</v>
      </c>
      <c r="O98" s="265" t="s">
        <v>45</v>
      </c>
      <c r="P98" s="260">
        <f>IF(COUNTIF($K$4:K98,K98)=1,1,"")</f>
        <v>1</v>
      </c>
      <c r="Q98" s="260"/>
      <c r="R98" s="260">
        <v>350</v>
      </c>
      <c r="S98" s="260">
        <v>350</v>
      </c>
      <c r="T98" s="260"/>
      <c r="U98" s="265" t="s">
        <v>45</v>
      </c>
      <c r="V98" s="260"/>
      <c r="W98" s="260"/>
      <c r="X98" s="260"/>
      <c r="Y98" s="265" t="s">
        <v>45</v>
      </c>
      <c r="Z98" s="260"/>
      <c r="AA98" s="260">
        <v>0</v>
      </c>
      <c r="AB98" s="260"/>
      <c r="AC98" s="260"/>
      <c r="AD98" s="260"/>
      <c r="AE98" s="260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/>
      <c r="AT98" s="260"/>
      <c r="AU98" s="260"/>
      <c r="AV98" s="260"/>
      <c r="AW98" s="260"/>
      <c r="AX98" s="260"/>
      <c r="AY98" s="260"/>
      <c r="AZ98" s="260"/>
      <c r="BA98" s="260"/>
      <c r="BB98" s="260"/>
      <c r="BC98" s="260"/>
      <c r="BD98" s="260"/>
      <c r="BE98" s="260"/>
      <c r="BF98" s="260"/>
      <c r="BG98" s="260"/>
      <c r="BH98" s="260"/>
      <c r="BI98" s="260"/>
      <c r="BJ98" s="260"/>
      <c r="BK98" s="260"/>
      <c r="BL98" s="260"/>
      <c r="BM98" s="260"/>
      <c r="BN98" s="260"/>
      <c r="BO98" s="260"/>
      <c r="BP98" s="260"/>
      <c r="BQ98" s="260"/>
      <c r="BR98" s="260"/>
      <c r="BS98" s="260"/>
      <c r="BT98" s="260"/>
      <c r="BU98" s="260"/>
      <c r="BV98" s="260"/>
      <c r="BW98" s="260"/>
      <c r="BX98" s="260"/>
      <c r="BY98" s="260"/>
      <c r="BZ98" s="260"/>
      <c r="CA98" s="260"/>
      <c r="CB98" s="260"/>
      <c r="CC98" s="260"/>
      <c r="CD98" s="260"/>
      <c r="CE98" s="260"/>
      <c r="CF98" s="260"/>
      <c r="CG98" s="260"/>
      <c r="CH98" s="268" t="s">
        <v>45</v>
      </c>
      <c r="CI98" s="260"/>
      <c r="CJ98" s="268" t="s">
        <v>45</v>
      </c>
      <c r="CK98" s="260">
        <v>47000</v>
      </c>
      <c r="CL98" s="260">
        <v>198000</v>
      </c>
      <c r="CM98" s="268" t="s">
        <v>836</v>
      </c>
      <c r="CN98" s="260">
        <v>179000</v>
      </c>
      <c r="CO98" s="268" t="s">
        <v>116</v>
      </c>
      <c r="CP98" s="265" t="s">
        <v>60</v>
      </c>
      <c r="CQ98" s="268" t="s">
        <v>1850</v>
      </c>
      <c r="CR98" s="264">
        <v>46188</v>
      </c>
      <c r="CS98" s="294" t="s">
        <v>45</v>
      </c>
      <c r="CT98" s="265" t="s">
        <v>1862</v>
      </c>
    </row>
    <row r="99" spans="1:98" x14ac:dyDescent="0.3">
      <c r="A99" s="253">
        <v>96</v>
      </c>
      <c r="B99" s="254" t="s">
        <v>45</v>
      </c>
      <c r="C99" s="261" t="s">
        <v>2952</v>
      </c>
      <c r="D99" s="261" t="s">
        <v>3018</v>
      </c>
      <c r="E99" s="261" t="s">
        <v>3003</v>
      </c>
      <c r="F99" s="261" t="s">
        <v>2997</v>
      </c>
      <c r="G99" s="261" t="s">
        <v>2977</v>
      </c>
      <c r="H99" s="261" t="s">
        <v>3008</v>
      </c>
      <c r="I99" s="261" t="s">
        <v>3009</v>
      </c>
      <c r="J99" s="261" t="s">
        <v>2962</v>
      </c>
      <c r="K99" s="270" t="s">
        <v>271</v>
      </c>
      <c r="L99" s="261" t="s">
        <v>3199</v>
      </c>
      <c r="M99" s="254" t="s">
        <v>93</v>
      </c>
      <c r="N99" s="261" t="s">
        <v>94</v>
      </c>
      <c r="O99" s="254" t="s">
        <v>45</v>
      </c>
      <c r="P99" s="266" t="str">
        <f>IF(COUNTIF($K$4:K99,K99)=1,1,"")</f>
        <v/>
      </c>
      <c r="Q99" s="266"/>
      <c r="R99" s="266">
        <v>350</v>
      </c>
      <c r="S99" s="266">
        <v>350</v>
      </c>
      <c r="T99" s="266"/>
      <c r="U99" s="254" t="s">
        <v>45</v>
      </c>
      <c r="V99" s="266"/>
      <c r="W99" s="266"/>
      <c r="X99" s="266"/>
      <c r="Y99" s="254" t="s">
        <v>45</v>
      </c>
      <c r="Z99" s="266"/>
      <c r="AA99" s="266">
        <v>0</v>
      </c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  <c r="AX99" s="266"/>
      <c r="AY99" s="266"/>
      <c r="AZ99" s="266"/>
      <c r="BA99" s="266"/>
      <c r="BB99" s="266"/>
      <c r="BC99" s="266"/>
      <c r="BD99" s="266"/>
      <c r="BE99" s="266"/>
      <c r="BF99" s="266"/>
      <c r="BG99" s="266"/>
      <c r="BH99" s="266"/>
      <c r="BI99" s="266"/>
      <c r="BJ99" s="266"/>
      <c r="BK99" s="266"/>
      <c r="BL99" s="266"/>
      <c r="BM99" s="266"/>
      <c r="BN99" s="266"/>
      <c r="BO99" s="266"/>
      <c r="BP99" s="266"/>
      <c r="BQ99" s="266"/>
      <c r="BR99" s="266"/>
      <c r="BS99" s="266"/>
      <c r="BT99" s="266"/>
      <c r="BU99" s="266"/>
      <c r="BV99" s="266"/>
      <c r="BW99" s="266"/>
      <c r="BX99" s="266"/>
      <c r="BY99" s="266"/>
      <c r="BZ99" s="266"/>
      <c r="CA99" s="266"/>
      <c r="CB99" s="266"/>
      <c r="CC99" s="266"/>
      <c r="CD99" s="266"/>
      <c r="CE99" s="266"/>
      <c r="CF99" s="266"/>
      <c r="CG99" s="266"/>
      <c r="CH99" s="271" t="s">
        <v>45</v>
      </c>
      <c r="CI99" s="266"/>
      <c r="CJ99" s="271" t="s">
        <v>45</v>
      </c>
      <c r="CK99" s="266">
        <v>47000</v>
      </c>
      <c r="CL99" s="266">
        <v>198000</v>
      </c>
      <c r="CM99" s="271" t="s">
        <v>836</v>
      </c>
      <c r="CN99" s="266">
        <v>179000</v>
      </c>
      <c r="CO99" s="271" t="s">
        <v>116</v>
      </c>
      <c r="CP99" s="254" t="s">
        <v>60</v>
      </c>
      <c r="CQ99" s="271" t="s">
        <v>1850</v>
      </c>
      <c r="CR99" s="262">
        <v>46188</v>
      </c>
      <c r="CS99" s="261" t="s">
        <v>45</v>
      </c>
      <c r="CT99" s="254" t="s">
        <v>1862</v>
      </c>
    </row>
    <row r="100" spans="1:98" x14ac:dyDescent="0.3">
      <c r="A100" s="253">
        <v>97</v>
      </c>
      <c r="B100" s="265" t="s">
        <v>45</v>
      </c>
      <c r="C100" s="294" t="s">
        <v>2952</v>
      </c>
      <c r="D100" s="294" t="s">
        <v>3018</v>
      </c>
      <c r="E100" s="294" t="s">
        <v>3003</v>
      </c>
      <c r="F100" s="294" t="s">
        <v>2959</v>
      </c>
      <c r="G100" s="294" t="s">
        <v>2956</v>
      </c>
      <c r="H100" s="294" t="s">
        <v>2956</v>
      </c>
      <c r="I100" s="294" t="s">
        <v>2993</v>
      </c>
      <c r="J100" s="294" t="s">
        <v>2962</v>
      </c>
      <c r="K100" s="263" t="s">
        <v>3189</v>
      </c>
      <c r="L100" s="294" t="s">
        <v>3190</v>
      </c>
      <c r="M100" s="265" t="s">
        <v>71</v>
      </c>
      <c r="N100" s="294" t="s">
        <v>72</v>
      </c>
      <c r="O100" s="265" t="s">
        <v>45</v>
      </c>
      <c r="P100" s="260">
        <f>IF(COUNTIF($K$4:K100,K100)=1,1,"")</f>
        <v>1</v>
      </c>
      <c r="Q100" s="260"/>
      <c r="R100" s="260">
        <v>1</v>
      </c>
      <c r="S100" s="260">
        <v>1</v>
      </c>
      <c r="T100" s="260"/>
      <c r="U100" s="265" t="s">
        <v>45</v>
      </c>
      <c r="V100" s="260"/>
      <c r="W100" s="260"/>
      <c r="X100" s="260"/>
      <c r="Y100" s="265" t="s">
        <v>45</v>
      </c>
      <c r="Z100" s="260"/>
      <c r="AA100" s="260">
        <v>0</v>
      </c>
      <c r="AB100" s="260"/>
      <c r="AC100" s="260"/>
      <c r="AD100" s="260"/>
      <c r="AE100" s="260"/>
      <c r="AF100" s="260"/>
      <c r="AG100" s="260"/>
      <c r="AH100" s="260"/>
      <c r="AI100" s="260"/>
      <c r="AJ100" s="260"/>
      <c r="AK100" s="260"/>
      <c r="AL100" s="260"/>
      <c r="AM100" s="260"/>
      <c r="AN100" s="260"/>
      <c r="AO100" s="260"/>
      <c r="AP100" s="260"/>
      <c r="AQ100" s="260"/>
      <c r="AR100" s="260"/>
      <c r="AS100" s="260"/>
      <c r="AT100" s="260"/>
      <c r="AU100" s="260"/>
      <c r="AV100" s="260"/>
      <c r="AW100" s="260"/>
      <c r="AX100" s="260"/>
      <c r="AY100" s="260"/>
      <c r="AZ100" s="260"/>
      <c r="BA100" s="260"/>
      <c r="BB100" s="260"/>
      <c r="BC100" s="260"/>
      <c r="BD100" s="260"/>
      <c r="BE100" s="260"/>
      <c r="BF100" s="260"/>
      <c r="BG100" s="260"/>
      <c r="BH100" s="260"/>
      <c r="BI100" s="260"/>
      <c r="BJ100" s="260"/>
      <c r="BK100" s="260"/>
      <c r="BL100" s="260"/>
      <c r="BM100" s="260"/>
      <c r="BN100" s="260"/>
      <c r="BO100" s="260"/>
      <c r="BP100" s="260"/>
      <c r="BQ100" s="260"/>
      <c r="BR100" s="260"/>
      <c r="BS100" s="260"/>
      <c r="BT100" s="260"/>
      <c r="BU100" s="260"/>
      <c r="BV100" s="260"/>
      <c r="BW100" s="260"/>
      <c r="BX100" s="260"/>
      <c r="BY100" s="260"/>
      <c r="BZ100" s="260"/>
      <c r="CA100" s="260"/>
      <c r="CB100" s="260"/>
      <c r="CC100" s="260"/>
      <c r="CD100" s="260"/>
      <c r="CE100" s="260"/>
      <c r="CF100" s="260"/>
      <c r="CG100" s="260"/>
      <c r="CH100" s="268" t="s">
        <v>45</v>
      </c>
      <c r="CI100" s="260"/>
      <c r="CJ100" s="268" t="s">
        <v>45</v>
      </c>
      <c r="CK100" s="260"/>
      <c r="CL100" s="260"/>
      <c r="CM100" s="268" t="s">
        <v>45</v>
      </c>
      <c r="CN100" s="260">
        <v>0</v>
      </c>
      <c r="CO100" s="268" t="s">
        <v>45</v>
      </c>
      <c r="CP100" s="265" t="s">
        <v>60</v>
      </c>
      <c r="CQ100" s="268" t="s">
        <v>1850</v>
      </c>
      <c r="CR100" s="265" t="s">
        <v>45</v>
      </c>
      <c r="CS100" s="294" t="s">
        <v>266</v>
      </c>
      <c r="CT100" s="265" t="s">
        <v>1858</v>
      </c>
    </row>
    <row r="101" spans="1:98" x14ac:dyDescent="0.3">
      <c r="A101" s="253">
        <v>98</v>
      </c>
      <c r="B101" s="254" t="s">
        <v>45</v>
      </c>
      <c r="C101" s="261" t="s">
        <v>2952</v>
      </c>
      <c r="D101" s="261" t="s">
        <v>3018</v>
      </c>
      <c r="E101" s="261" t="s">
        <v>3003</v>
      </c>
      <c r="F101" s="261" t="s">
        <v>2959</v>
      </c>
      <c r="G101" s="261" t="s">
        <v>2956</v>
      </c>
      <c r="H101" s="261" t="s">
        <v>2956</v>
      </c>
      <c r="I101" s="261" t="s">
        <v>2993</v>
      </c>
      <c r="J101" s="261" t="s">
        <v>2962</v>
      </c>
      <c r="K101" s="270" t="s">
        <v>3189</v>
      </c>
      <c r="L101" s="261" t="s">
        <v>3190</v>
      </c>
      <c r="M101" s="254" t="s">
        <v>81</v>
      </c>
      <c r="N101" s="261" t="s">
        <v>82</v>
      </c>
      <c r="O101" s="254" t="s">
        <v>45</v>
      </c>
      <c r="P101" s="266" t="str">
        <f>IF(COUNTIF($K$4:K101,K101)=1,1,"")</f>
        <v/>
      </c>
      <c r="Q101" s="266"/>
      <c r="R101" s="266">
        <v>1</v>
      </c>
      <c r="S101" s="266">
        <v>1</v>
      </c>
      <c r="T101" s="266"/>
      <c r="U101" s="254" t="s">
        <v>45</v>
      </c>
      <c r="V101" s="266"/>
      <c r="W101" s="266"/>
      <c r="X101" s="266"/>
      <c r="Y101" s="254" t="s">
        <v>45</v>
      </c>
      <c r="Z101" s="266"/>
      <c r="AA101" s="266">
        <v>0</v>
      </c>
      <c r="AB101" s="266"/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  <c r="AV101" s="266"/>
      <c r="AW101" s="266"/>
      <c r="AX101" s="266"/>
      <c r="AY101" s="266"/>
      <c r="AZ101" s="266"/>
      <c r="BA101" s="266"/>
      <c r="BB101" s="266"/>
      <c r="BC101" s="266"/>
      <c r="BD101" s="266"/>
      <c r="BE101" s="266"/>
      <c r="BF101" s="266"/>
      <c r="BG101" s="266"/>
      <c r="BH101" s="266"/>
      <c r="BI101" s="266"/>
      <c r="BJ101" s="266"/>
      <c r="BK101" s="266"/>
      <c r="BL101" s="266"/>
      <c r="BM101" s="266"/>
      <c r="BN101" s="266"/>
      <c r="BO101" s="266"/>
      <c r="BP101" s="266"/>
      <c r="BQ101" s="266"/>
      <c r="BR101" s="266"/>
      <c r="BS101" s="266"/>
      <c r="BT101" s="266"/>
      <c r="BU101" s="266"/>
      <c r="BV101" s="266"/>
      <c r="BW101" s="266"/>
      <c r="BX101" s="266"/>
      <c r="BY101" s="266"/>
      <c r="BZ101" s="266"/>
      <c r="CA101" s="266"/>
      <c r="CB101" s="266"/>
      <c r="CC101" s="266"/>
      <c r="CD101" s="266"/>
      <c r="CE101" s="266"/>
      <c r="CF101" s="266"/>
      <c r="CG101" s="266"/>
      <c r="CH101" s="271" t="s">
        <v>45</v>
      </c>
      <c r="CI101" s="266"/>
      <c r="CJ101" s="271" t="s">
        <v>45</v>
      </c>
      <c r="CK101" s="266"/>
      <c r="CL101" s="266"/>
      <c r="CM101" s="271" t="s">
        <v>45</v>
      </c>
      <c r="CN101" s="266">
        <v>0</v>
      </c>
      <c r="CO101" s="271" t="s">
        <v>45</v>
      </c>
      <c r="CP101" s="254" t="s">
        <v>60</v>
      </c>
      <c r="CQ101" s="271" t="s">
        <v>1850</v>
      </c>
      <c r="CR101" s="254" t="s">
        <v>45</v>
      </c>
      <c r="CS101" s="261" t="s">
        <v>266</v>
      </c>
      <c r="CT101" s="254" t="s">
        <v>1858</v>
      </c>
    </row>
    <row r="102" spans="1:98" x14ac:dyDescent="0.3">
      <c r="A102" s="253">
        <v>99</v>
      </c>
      <c r="B102" s="265" t="s">
        <v>45</v>
      </c>
      <c r="C102" s="294" t="s">
        <v>2952</v>
      </c>
      <c r="D102" s="294" t="s">
        <v>3018</v>
      </c>
      <c r="E102" s="294" t="s">
        <v>3003</v>
      </c>
      <c r="F102" s="294" t="s">
        <v>2959</v>
      </c>
      <c r="G102" s="294" t="s">
        <v>2956</v>
      </c>
      <c r="H102" s="294" t="s">
        <v>2956</v>
      </c>
      <c r="I102" s="294" t="s">
        <v>2993</v>
      </c>
      <c r="J102" s="294" t="s">
        <v>2962</v>
      </c>
      <c r="K102" s="263" t="s">
        <v>3189</v>
      </c>
      <c r="L102" s="294" t="s">
        <v>3190</v>
      </c>
      <c r="M102" s="265" t="s">
        <v>93</v>
      </c>
      <c r="N102" s="294" t="s">
        <v>94</v>
      </c>
      <c r="O102" s="265" t="s">
        <v>45</v>
      </c>
      <c r="P102" s="260" t="str">
        <f>IF(COUNTIF($K$4:K102,K102)=1,1,"")</f>
        <v/>
      </c>
      <c r="Q102" s="260"/>
      <c r="R102" s="260">
        <v>1</v>
      </c>
      <c r="S102" s="260">
        <v>1</v>
      </c>
      <c r="T102" s="260"/>
      <c r="U102" s="265" t="s">
        <v>45</v>
      </c>
      <c r="V102" s="260"/>
      <c r="W102" s="260"/>
      <c r="X102" s="260"/>
      <c r="Y102" s="265" t="s">
        <v>45</v>
      </c>
      <c r="Z102" s="260"/>
      <c r="AA102" s="260">
        <v>0</v>
      </c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  <c r="BD102" s="260"/>
      <c r="BE102" s="260"/>
      <c r="BF102" s="260"/>
      <c r="BG102" s="260"/>
      <c r="BH102" s="260"/>
      <c r="BI102" s="260"/>
      <c r="BJ102" s="260"/>
      <c r="BK102" s="260"/>
      <c r="BL102" s="260"/>
      <c r="BM102" s="260"/>
      <c r="BN102" s="260"/>
      <c r="BO102" s="260"/>
      <c r="BP102" s="260"/>
      <c r="BQ102" s="260"/>
      <c r="BR102" s="260"/>
      <c r="BS102" s="260"/>
      <c r="BT102" s="260"/>
      <c r="BU102" s="260"/>
      <c r="BV102" s="260"/>
      <c r="BW102" s="260"/>
      <c r="BX102" s="260"/>
      <c r="BY102" s="260"/>
      <c r="BZ102" s="260"/>
      <c r="CA102" s="260"/>
      <c r="CB102" s="260"/>
      <c r="CC102" s="260"/>
      <c r="CD102" s="260"/>
      <c r="CE102" s="260"/>
      <c r="CF102" s="260"/>
      <c r="CG102" s="260"/>
      <c r="CH102" s="268" t="s">
        <v>45</v>
      </c>
      <c r="CI102" s="260"/>
      <c r="CJ102" s="268" t="s">
        <v>45</v>
      </c>
      <c r="CK102" s="260"/>
      <c r="CL102" s="260"/>
      <c r="CM102" s="268" t="s">
        <v>45</v>
      </c>
      <c r="CN102" s="260">
        <v>0</v>
      </c>
      <c r="CO102" s="268" t="s">
        <v>45</v>
      </c>
      <c r="CP102" s="265" t="s">
        <v>60</v>
      </c>
      <c r="CQ102" s="268" t="s">
        <v>1850</v>
      </c>
      <c r="CR102" s="265" t="s">
        <v>45</v>
      </c>
      <c r="CS102" s="294" t="s">
        <v>266</v>
      </c>
      <c r="CT102" s="265" t="s">
        <v>1858</v>
      </c>
    </row>
    <row r="103" spans="1:98" x14ac:dyDescent="0.3">
      <c r="A103" s="253">
        <v>100</v>
      </c>
      <c r="B103" s="254" t="s">
        <v>45</v>
      </c>
      <c r="C103" s="261" t="s">
        <v>2952</v>
      </c>
      <c r="D103" s="261" t="s">
        <v>3018</v>
      </c>
      <c r="E103" s="261" t="s">
        <v>3003</v>
      </c>
      <c r="F103" s="261" t="s">
        <v>2959</v>
      </c>
      <c r="G103" s="261" t="s">
        <v>2956</v>
      </c>
      <c r="H103" s="261" t="s">
        <v>2956</v>
      </c>
      <c r="I103" s="261" t="s">
        <v>2993</v>
      </c>
      <c r="J103" s="261" t="s">
        <v>2962</v>
      </c>
      <c r="K103" s="270" t="s">
        <v>3191</v>
      </c>
      <c r="L103" s="261" t="s">
        <v>3192</v>
      </c>
      <c r="M103" s="254" t="s">
        <v>71</v>
      </c>
      <c r="N103" s="261" t="s">
        <v>72</v>
      </c>
      <c r="O103" s="254" t="s">
        <v>45</v>
      </c>
      <c r="P103" s="266">
        <f>IF(COUNTIF($K$4:K103,K103)=1,1,"")</f>
        <v>1</v>
      </c>
      <c r="Q103" s="266"/>
      <c r="R103" s="266">
        <v>1</v>
      </c>
      <c r="S103" s="266">
        <v>1</v>
      </c>
      <c r="T103" s="266"/>
      <c r="U103" s="254" t="s">
        <v>45</v>
      </c>
      <c r="V103" s="266"/>
      <c r="W103" s="266"/>
      <c r="X103" s="266"/>
      <c r="Y103" s="254" t="s">
        <v>45</v>
      </c>
      <c r="Z103" s="266"/>
      <c r="AA103" s="266">
        <v>0</v>
      </c>
      <c r="AB103" s="266"/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  <c r="AV103" s="266"/>
      <c r="AW103" s="266"/>
      <c r="AX103" s="266"/>
      <c r="AY103" s="266"/>
      <c r="AZ103" s="266"/>
      <c r="BA103" s="266"/>
      <c r="BB103" s="266"/>
      <c r="BC103" s="266"/>
      <c r="BD103" s="266"/>
      <c r="BE103" s="266"/>
      <c r="BF103" s="266"/>
      <c r="BG103" s="266"/>
      <c r="BH103" s="266"/>
      <c r="BI103" s="266"/>
      <c r="BJ103" s="266"/>
      <c r="BK103" s="266"/>
      <c r="BL103" s="266"/>
      <c r="BM103" s="266"/>
      <c r="BN103" s="266"/>
      <c r="BO103" s="266"/>
      <c r="BP103" s="266"/>
      <c r="BQ103" s="266"/>
      <c r="BR103" s="266"/>
      <c r="BS103" s="266"/>
      <c r="BT103" s="266"/>
      <c r="BU103" s="266"/>
      <c r="BV103" s="266"/>
      <c r="BW103" s="266"/>
      <c r="BX103" s="266"/>
      <c r="BY103" s="266"/>
      <c r="BZ103" s="266"/>
      <c r="CA103" s="266"/>
      <c r="CB103" s="266"/>
      <c r="CC103" s="266"/>
      <c r="CD103" s="266"/>
      <c r="CE103" s="266"/>
      <c r="CF103" s="266"/>
      <c r="CG103" s="266"/>
      <c r="CH103" s="271" t="s">
        <v>45</v>
      </c>
      <c r="CI103" s="266"/>
      <c r="CJ103" s="271" t="s">
        <v>45</v>
      </c>
      <c r="CK103" s="266"/>
      <c r="CL103" s="266"/>
      <c r="CM103" s="271" t="s">
        <v>45</v>
      </c>
      <c r="CN103" s="266">
        <v>0</v>
      </c>
      <c r="CO103" s="271" t="s">
        <v>45</v>
      </c>
      <c r="CP103" s="254" t="s">
        <v>60</v>
      </c>
      <c r="CQ103" s="271" t="s">
        <v>1850</v>
      </c>
      <c r="CR103" s="254" t="s">
        <v>45</v>
      </c>
      <c r="CS103" s="261" t="s">
        <v>266</v>
      </c>
      <c r="CT103" s="254" t="s">
        <v>1851</v>
      </c>
    </row>
    <row r="104" spans="1:98" x14ac:dyDescent="0.3">
      <c r="A104" s="253">
        <v>101</v>
      </c>
      <c r="B104" s="265" t="s">
        <v>45</v>
      </c>
      <c r="C104" s="294" t="s">
        <v>2952</v>
      </c>
      <c r="D104" s="294" t="s">
        <v>3018</v>
      </c>
      <c r="E104" s="294" t="s">
        <v>3003</v>
      </c>
      <c r="F104" s="294" t="s">
        <v>2959</v>
      </c>
      <c r="G104" s="294" t="s">
        <v>2956</v>
      </c>
      <c r="H104" s="294" t="s">
        <v>2956</v>
      </c>
      <c r="I104" s="294" t="s">
        <v>2993</v>
      </c>
      <c r="J104" s="294" t="s">
        <v>2962</v>
      </c>
      <c r="K104" s="263" t="s">
        <v>3191</v>
      </c>
      <c r="L104" s="294" t="s">
        <v>3192</v>
      </c>
      <c r="M104" s="265" t="s">
        <v>48</v>
      </c>
      <c r="N104" s="294" t="s">
        <v>49</v>
      </c>
      <c r="O104" s="265" t="s">
        <v>45</v>
      </c>
      <c r="P104" s="260" t="str">
        <f>IF(COUNTIF($K$4:K104,K104)=1,1,"")</f>
        <v/>
      </c>
      <c r="Q104" s="260"/>
      <c r="R104" s="260">
        <v>1</v>
      </c>
      <c r="S104" s="260">
        <v>1</v>
      </c>
      <c r="T104" s="260"/>
      <c r="U104" s="265" t="s">
        <v>45</v>
      </c>
      <c r="V104" s="260"/>
      <c r="W104" s="260"/>
      <c r="X104" s="260"/>
      <c r="Y104" s="265" t="s">
        <v>45</v>
      </c>
      <c r="Z104" s="260"/>
      <c r="AA104" s="260">
        <v>0</v>
      </c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0"/>
      <c r="AZ104" s="260"/>
      <c r="BA104" s="260"/>
      <c r="BB104" s="260"/>
      <c r="BC104" s="260"/>
      <c r="BD104" s="260"/>
      <c r="BE104" s="260"/>
      <c r="BF104" s="260"/>
      <c r="BG104" s="260"/>
      <c r="BH104" s="260"/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60"/>
      <c r="CE104" s="260"/>
      <c r="CF104" s="260"/>
      <c r="CG104" s="260"/>
      <c r="CH104" s="268" t="s">
        <v>45</v>
      </c>
      <c r="CI104" s="260"/>
      <c r="CJ104" s="268" t="s">
        <v>45</v>
      </c>
      <c r="CK104" s="260"/>
      <c r="CL104" s="260"/>
      <c r="CM104" s="268" t="s">
        <v>45</v>
      </c>
      <c r="CN104" s="260">
        <v>0</v>
      </c>
      <c r="CO104" s="268" t="s">
        <v>45</v>
      </c>
      <c r="CP104" s="265" t="s">
        <v>60</v>
      </c>
      <c r="CQ104" s="268" t="s">
        <v>1850</v>
      </c>
      <c r="CR104" s="265" t="s">
        <v>45</v>
      </c>
      <c r="CS104" s="294" t="s">
        <v>266</v>
      </c>
      <c r="CT104" s="265" t="s">
        <v>1851</v>
      </c>
    </row>
    <row r="105" spans="1:98" x14ac:dyDescent="0.3">
      <c r="A105" s="253">
        <v>102</v>
      </c>
      <c r="B105" s="254" t="s">
        <v>45</v>
      </c>
      <c r="C105" s="261" t="s">
        <v>2952</v>
      </c>
      <c r="D105" s="261" t="s">
        <v>3018</v>
      </c>
      <c r="E105" s="261" t="s">
        <v>3003</v>
      </c>
      <c r="F105" s="261" t="s">
        <v>2959</v>
      </c>
      <c r="G105" s="261" t="s">
        <v>2956</v>
      </c>
      <c r="H105" s="261" t="s">
        <v>2956</v>
      </c>
      <c r="I105" s="261" t="s">
        <v>2993</v>
      </c>
      <c r="J105" s="261" t="s">
        <v>2962</v>
      </c>
      <c r="K105" s="270" t="s">
        <v>3193</v>
      </c>
      <c r="L105" s="261" t="s">
        <v>3194</v>
      </c>
      <c r="M105" s="254" t="s">
        <v>71</v>
      </c>
      <c r="N105" s="261" t="s">
        <v>72</v>
      </c>
      <c r="O105" s="254" t="s">
        <v>45</v>
      </c>
      <c r="P105" s="266">
        <f>IF(COUNTIF($K$4:K105,K105)=1,1,"")</f>
        <v>1</v>
      </c>
      <c r="Q105" s="266"/>
      <c r="R105" s="266">
        <v>1</v>
      </c>
      <c r="S105" s="266">
        <v>1</v>
      </c>
      <c r="T105" s="266"/>
      <c r="U105" s="254" t="s">
        <v>45</v>
      </c>
      <c r="V105" s="266"/>
      <c r="W105" s="266"/>
      <c r="X105" s="266"/>
      <c r="Y105" s="254" t="s">
        <v>45</v>
      </c>
      <c r="Z105" s="266"/>
      <c r="AA105" s="266">
        <v>0</v>
      </c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  <c r="AW105" s="266"/>
      <c r="AX105" s="266"/>
      <c r="AY105" s="266"/>
      <c r="AZ105" s="266"/>
      <c r="BA105" s="266"/>
      <c r="BB105" s="266"/>
      <c r="BC105" s="266"/>
      <c r="BD105" s="266"/>
      <c r="BE105" s="266"/>
      <c r="BF105" s="266"/>
      <c r="BG105" s="266"/>
      <c r="BH105" s="266"/>
      <c r="BI105" s="266"/>
      <c r="BJ105" s="266"/>
      <c r="BK105" s="266"/>
      <c r="BL105" s="266"/>
      <c r="BM105" s="266"/>
      <c r="BN105" s="266"/>
      <c r="BO105" s="266"/>
      <c r="BP105" s="266"/>
      <c r="BQ105" s="266"/>
      <c r="BR105" s="266"/>
      <c r="BS105" s="266"/>
      <c r="BT105" s="266"/>
      <c r="BU105" s="266"/>
      <c r="BV105" s="266"/>
      <c r="BW105" s="266"/>
      <c r="BX105" s="266"/>
      <c r="BY105" s="266"/>
      <c r="BZ105" s="266"/>
      <c r="CA105" s="266"/>
      <c r="CB105" s="266"/>
      <c r="CC105" s="266"/>
      <c r="CD105" s="266"/>
      <c r="CE105" s="266"/>
      <c r="CF105" s="266"/>
      <c r="CG105" s="266"/>
      <c r="CH105" s="271" t="s">
        <v>45</v>
      </c>
      <c r="CI105" s="266"/>
      <c r="CJ105" s="271" t="s">
        <v>45</v>
      </c>
      <c r="CK105" s="266"/>
      <c r="CL105" s="266"/>
      <c r="CM105" s="271" t="s">
        <v>45</v>
      </c>
      <c r="CN105" s="266">
        <v>0</v>
      </c>
      <c r="CO105" s="271" t="s">
        <v>45</v>
      </c>
      <c r="CP105" s="254" t="s">
        <v>60</v>
      </c>
      <c r="CQ105" s="271" t="s">
        <v>1850</v>
      </c>
      <c r="CR105" s="254" t="s">
        <v>45</v>
      </c>
      <c r="CS105" s="261" t="s">
        <v>266</v>
      </c>
      <c r="CT105" s="254" t="s">
        <v>1851</v>
      </c>
    </row>
    <row r="106" spans="1:98" x14ac:dyDescent="0.3">
      <c r="A106" s="253">
        <v>103</v>
      </c>
      <c r="B106" s="265" t="s">
        <v>45</v>
      </c>
      <c r="C106" s="294" t="s">
        <v>2952</v>
      </c>
      <c r="D106" s="294" t="s">
        <v>3018</v>
      </c>
      <c r="E106" s="294" t="s">
        <v>3003</v>
      </c>
      <c r="F106" s="294" t="s">
        <v>2959</v>
      </c>
      <c r="G106" s="294" t="s">
        <v>2956</v>
      </c>
      <c r="H106" s="294" t="s">
        <v>2956</v>
      </c>
      <c r="I106" s="294" t="s">
        <v>2993</v>
      </c>
      <c r="J106" s="294" t="s">
        <v>2962</v>
      </c>
      <c r="K106" s="263" t="s">
        <v>3193</v>
      </c>
      <c r="L106" s="294" t="s">
        <v>3194</v>
      </c>
      <c r="M106" s="265" t="s">
        <v>48</v>
      </c>
      <c r="N106" s="294" t="s">
        <v>49</v>
      </c>
      <c r="O106" s="265" t="s">
        <v>45</v>
      </c>
      <c r="P106" s="260" t="str">
        <f>IF(COUNTIF($K$4:K106,K106)=1,1,"")</f>
        <v/>
      </c>
      <c r="Q106" s="260"/>
      <c r="R106" s="260">
        <v>1</v>
      </c>
      <c r="S106" s="260">
        <v>1</v>
      </c>
      <c r="T106" s="260"/>
      <c r="U106" s="265" t="s">
        <v>45</v>
      </c>
      <c r="V106" s="260"/>
      <c r="W106" s="260"/>
      <c r="X106" s="260"/>
      <c r="Y106" s="265" t="s">
        <v>45</v>
      </c>
      <c r="Z106" s="260"/>
      <c r="AA106" s="260">
        <v>0</v>
      </c>
      <c r="AB106" s="260"/>
      <c r="AC106" s="260"/>
      <c r="AD106" s="260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  <c r="AP106" s="260"/>
      <c r="AQ106" s="260"/>
      <c r="AR106" s="260"/>
      <c r="AS106" s="260"/>
      <c r="AT106" s="260"/>
      <c r="AU106" s="260"/>
      <c r="AV106" s="260"/>
      <c r="AW106" s="260"/>
      <c r="AX106" s="260"/>
      <c r="AY106" s="260"/>
      <c r="AZ106" s="260"/>
      <c r="BA106" s="260"/>
      <c r="BB106" s="260"/>
      <c r="BC106" s="260"/>
      <c r="BD106" s="260"/>
      <c r="BE106" s="260"/>
      <c r="BF106" s="260"/>
      <c r="BG106" s="26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60"/>
      <c r="CE106" s="260"/>
      <c r="CF106" s="260"/>
      <c r="CG106" s="260"/>
      <c r="CH106" s="268" t="s">
        <v>45</v>
      </c>
      <c r="CI106" s="260"/>
      <c r="CJ106" s="268" t="s">
        <v>45</v>
      </c>
      <c r="CK106" s="260"/>
      <c r="CL106" s="260"/>
      <c r="CM106" s="268" t="s">
        <v>45</v>
      </c>
      <c r="CN106" s="260">
        <v>0</v>
      </c>
      <c r="CO106" s="268" t="s">
        <v>45</v>
      </c>
      <c r="CP106" s="265" t="s">
        <v>60</v>
      </c>
      <c r="CQ106" s="268" t="s">
        <v>1850</v>
      </c>
      <c r="CR106" s="265" t="s">
        <v>45</v>
      </c>
      <c r="CS106" s="294" t="s">
        <v>266</v>
      </c>
      <c r="CT106" s="265" t="s">
        <v>1851</v>
      </c>
    </row>
    <row r="107" spans="1:98" x14ac:dyDescent="0.3">
      <c r="A107" s="253">
        <v>104</v>
      </c>
      <c r="B107" s="254" t="s">
        <v>45</v>
      </c>
      <c r="C107" s="261" t="s">
        <v>2952</v>
      </c>
      <c r="D107" s="261" t="s">
        <v>3018</v>
      </c>
      <c r="E107" s="261" t="s">
        <v>3003</v>
      </c>
      <c r="F107" s="261" t="s">
        <v>2959</v>
      </c>
      <c r="G107" s="261" t="s">
        <v>2956</v>
      </c>
      <c r="H107" s="261" t="s">
        <v>2956</v>
      </c>
      <c r="I107" s="261" t="s">
        <v>2995</v>
      </c>
      <c r="J107" s="261" t="s">
        <v>2962</v>
      </c>
      <c r="K107" s="270" t="s">
        <v>3195</v>
      </c>
      <c r="L107" s="261" t="s">
        <v>4283</v>
      </c>
      <c r="M107" s="254" t="s">
        <v>71</v>
      </c>
      <c r="N107" s="261" t="s">
        <v>72</v>
      </c>
      <c r="O107" s="254" t="s">
        <v>45</v>
      </c>
      <c r="P107" s="266">
        <f>IF(COUNTIF($K$4:K107,K107)=1,1,"")</f>
        <v>1</v>
      </c>
      <c r="Q107" s="266"/>
      <c r="R107" s="266">
        <v>200</v>
      </c>
      <c r="S107" s="266">
        <v>200</v>
      </c>
      <c r="T107" s="266"/>
      <c r="U107" s="254" t="s">
        <v>45</v>
      </c>
      <c r="V107" s="266"/>
      <c r="W107" s="266"/>
      <c r="X107" s="266"/>
      <c r="Y107" s="254" t="s">
        <v>45</v>
      </c>
      <c r="Z107" s="266"/>
      <c r="AA107" s="266">
        <v>0</v>
      </c>
      <c r="AB107" s="266"/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  <c r="AW107" s="266"/>
      <c r="AX107" s="266"/>
      <c r="AY107" s="266"/>
      <c r="AZ107" s="266"/>
      <c r="BA107" s="266"/>
      <c r="BB107" s="266"/>
      <c r="BC107" s="266"/>
      <c r="BD107" s="266"/>
      <c r="BE107" s="266"/>
      <c r="BF107" s="266"/>
      <c r="BG107" s="266"/>
      <c r="BH107" s="266"/>
      <c r="BI107" s="266"/>
      <c r="BJ107" s="266"/>
      <c r="BK107" s="266"/>
      <c r="BL107" s="266"/>
      <c r="BM107" s="266"/>
      <c r="BN107" s="266"/>
      <c r="BO107" s="266"/>
      <c r="BP107" s="266"/>
      <c r="BQ107" s="266"/>
      <c r="BR107" s="266"/>
      <c r="BS107" s="266"/>
      <c r="BT107" s="266"/>
      <c r="BU107" s="266"/>
      <c r="BV107" s="266"/>
      <c r="BW107" s="266"/>
      <c r="BX107" s="266"/>
      <c r="BY107" s="266"/>
      <c r="BZ107" s="266"/>
      <c r="CA107" s="266"/>
      <c r="CB107" s="266"/>
      <c r="CC107" s="266"/>
      <c r="CD107" s="266"/>
      <c r="CE107" s="266"/>
      <c r="CF107" s="266"/>
      <c r="CG107" s="266"/>
      <c r="CH107" s="271" t="s">
        <v>45</v>
      </c>
      <c r="CI107" s="266"/>
      <c r="CJ107" s="271" t="s">
        <v>45</v>
      </c>
      <c r="CK107" s="266">
        <v>9800</v>
      </c>
      <c r="CL107" s="266">
        <v>34000</v>
      </c>
      <c r="CM107" s="271" t="s">
        <v>1186</v>
      </c>
      <c r="CN107" s="266">
        <v>34000</v>
      </c>
      <c r="CO107" s="271" t="s">
        <v>1186</v>
      </c>
      <c r="CP107" s="254" t="s">
        <v>60</v>
      </c>
      <c r="CQ107" s="271" t="s">
        <v>1850</v>
      </c>
      <c r="CR107" s="262">
        <v>46254</v>
      </c>
      <c r="CS107" s="261" t="s">
        <v>51</v>
      </c>
      <c r="CT107" s="254" t="s">
        <v>1856</v>
      </c>
    </row>
    <row r="108" spans="1:98" x14ac:dyDescent="0.3">
      <c r="A108" s="253">
        <v>105</v>
      </c>
      <c r="B108" s="265" t="s">
        <v>45</v>
      </c>
      <c r="C108" s="294" t="s">
        <v>2952</v>
      </c>
      <c r="D108" s="294" t="s">
        <v>3018</v>
      </c>
      <c r="E108" s="294" t="s">
        <v>3003</v>
      </c>
      <c r="F108" s="294" t="s">
        <v>2959</v>
      </c>
      <c r="G108" s="294" t="s">
        <v>2956</v>
      </c>
      <c r="H108" s="294" t="s">
        <v>2956</v>
      </c>
      <c r="I108" s="294" t="s">
        <v>2995</v>
      </c>
      <c r="J108" s="294" t="s">
        <v>2962</v>
      </c>
      <c r="K108" s="263" t="s">
        <v>3195</v>
      </c>
      <c r="L108" s="294" t="s">
        <v>4283</v>
      </c>
      <c r="M108" s="265" t="s">
        <v>89</v>
      </c>
      <c r="N108" s="294" t="s">
        <v>90</v>
      </c>
      <c r="O108" s="265" t="s">
        <v>45</v>
      </c>
      <c r="P108" s="260" t="str">
        <f>IF(COUNTIF($K$4:K108,K108)=1,1,"")</f>
        <v/>
      </c>
      <c r="Q108" s="260"/>
      <c r="R108" s="260">
        <v>200</v>
      </c>
      <c r="S108" s="260">
        <v>200</v>
      </c>
      <c r="T108" s="260"/>
      <c r="U108" s="265" t="s">
        <v>45</v>
      </c>
      <c r="V108" s="260"/>
      <c r="W108" s="260"/>
      <c r="X108" s="260"/>
      <c r="Y108" s="265" t="s">
        <v>45</v>
      </c>
      <c r="Z108" s="260"/>
      <c r="AA108" s="260">
        <v>0</v>
      </c>
      <c r="AB108" s="260"/>
      <c r="AC108" s="260"/>
      <c r="AD108" s="260"/>
      <c r="AE108" s="260"/>
      <c r="AF108" s="260"/>
      <c r="AG108" s="260"/>
      <c r="AH108" s="260"/>
      <c r="AI108" s="260"/>
      <c r="AJ108" s="260"/>
      <c r="AK108" s="260"/>
      <c r="AL108" s="260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60"/>
      <c r="AZ108" s="260"/>
      <c r="BA108" s="260"/>
      <c r="BB108" s="260"/>
      <c r="BC108" s="260"/>
      <c r="BD108" s="260"/>
      <c r="BE108" s="260"/>
      <c r="BF108" s="260"/>
      <c r="BG108" s="260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60"/>
      <c r="CE108" s="260"/>
      <c r="CF108" s="260"/>
      <c r="CG108" s="260"/>
      <c r="CH108" s="268" t="s">
        <v>45</v>
      </c>
      <c r="CI108" s="260"/>
      <c r="CJ108" s="268" t="s">
        <v>45</v>
      </c>
      <c r="CK108" s="260">
        <v>9800</v>
      </c>
      <c r="CL108" s="260">
        <v>34000</v>
      </c>
      <c r="CM108" s="268" t="s">
        <v>1186</v>
      </c>
      <c r="CN108" s="260">
        <v>34000</v>
      </c>
      <c r="CO108" s="268" t="s">
        <v>1186</v>
      </c>
      <c r="CP108" s="265" t="s">
        <v>60</v>
      </c>
      <c r="CQ108" s="268" t="s">
        <v>1850</v>
      </c>
      <c r="CR108" s="264">
        <v>46254</v>
      </c>
      <c r="CS108" s="294" t="s">
        <v>51</v>
      </c>
      <c r="CT108" s="265" t="s">
        <v>1856</v>
      </c>
    </row>
    <row r="109" spans="1:98" x14ac:dyDescent="0.3">
      <c r="A109" s="253">
        <v>106</v>
      </c>
      <c r="B109" s="254" t="s">
        <v>45</v>
      </c>
      <c r="C109" s="261" t="s">
        <v>2952</v>
      </c>
      <c r="D109" s="261" t="s">
        <v>3018</v>
      </c>
      <c r="E109" s="261" t="s">
        <v>3003</v>
      </c>
      <c r="F109" s="261" t="s">
        <v>2959</v>
      </c>
      <c r="G109" s="261" t="s">
        <v>2956</v>
      </c>
      <c r="H109" s="261" t="s">
        <v>2956</v>
      </c>
      <c r="I109" s="261" t="s">
        <v>2995</v>
      </c>
      <c r="J109" s="261" t="s">
        <v>2962</v>
      </c>
      <c r="K109" s="270" t="s">
        <v>265</v>
      </c>
      <c r="L109" s="261" t="s">
        <v>3623</v>
      </c>
      <c r="M109" s="254" t="s">
        <v>71</v>
      </c>
      <c r="N109" s="261" t="s">
        <v>72</v>
      </c>
      <c r="O109" s="254" t="s">
        <v>45</v>
      </c>
      <c r="P109" s="266">
        <f>IF(COUNTIF($K$4:K109,K109)=1,1,"")</f>
        <v>1</v>
      </c>
      <c r="Q109" s="266"/>
      <c r="R109" s="266">
        <v>200</v>
      </c>
      <c r="S109" s="266">
        <v>200</v>
      </c>
      <c r="T109" s="266"/>
      <c r="U109" s="254" t="s">
        <v>45</v>
      </c>
      <c r="V109" s="266"/>
      <c r="W109" s="266"/>
      <c r="X109" s="266"/>
      <c r="Y109" s="254" t="s">
        <v>45</v>
      </c>
      <c r="Z109" s="266"/>
      <c r="AA109" s="266">
        <v>0</v>
      </c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  <c r="AV109" s="266"/>
      <c r="AW109" s="266"/>
      <c r="AX109" s="266"/>
      <c r="AY109" s="266"/>
      <c r="AZ109" s="266"/>
      <c r="BA109" s="266"/>
      <c r="BB109" s="266"/>
      <c r="BC109" s="266"/>
      <c r="BD109" s="266"/>
      <c r="BE109" s="266"/>
      <c r="BF109" s="266"/>
      <c r="BG109" s="266"/>
      <c r="BH109" s="266"/>
      <c r="BI109" s="266"/>
      <c r="BJ109" s="266"/>
      <c r="BK109" s="266"/>
      <c r="BL109" s="266"/>
      <c r="BM109" s="266"/>
      <c r="BN109" s="266"/>
      <c r="BO109" s="266"/>
      <c r="BP109" s="266"/>
      <c r="BQ109" s="266"/>
      <c r="BR109" s="266"/>
      <c r="BS109" s="266"/>
      <c r="BT109" s="266"/>
      <c r="BU109" s="266"/>
      <c r="BV109" s="266"/>
      <c r="BW109" s="266"/>
      <c r="BX109" s="266"/>
      <c r="BY109" s="266"/>
      <c r="BZ109" s="266"/>
      <c r="CA109" s="266"/>
      <c r="CB109" s="266"/>
      <c r="CC109" s="266"/>
      <c r="CD109" s="266"/>
      <c r="CE109" s="266"/>
      <c r="CF109" s="266"/>
      <c r="CG109" s="266"/>
      <c r="CH109" s="271" t="s">
        <v>45</v>
      </c>
      <c r="CI109" s="266"/>
      <c r="CJ109" s="271" t="s">
        <v>45</v>
      </c>
      <c r="CK109" s="266"/>
      <c r="CL109" s="266"/>
      <c r="CM109" s="271" t="s">
        <v>45</v>
      </c>
      <c r="CN109" s="266">
        <v>0</v>
      </c>
      <c r="CO109" s="271" t="s">
        <v>45</v>
      </c>
      <c r="CP109" s="254" t="s">
        <v>60</v>
      </c>
      <c r="CQ109" s="271" t="s">
        <v>1850</v>
      </c>
      <c r="CR109" s="254" t="s">
        <v>45</v>
      </c>
      <c r="CS109" s="261" t="s">
        <v>266</v>
      </c>
      <c r="CT109" s="254" t="s">
        <v>1856</v>
      </c>
    </row>
    <row r="110" spans="1:98" x14ac:dyDescent="0.3">
      <c r="A110" s="253">
        <v>107</v>
      </c>
      <c r="B110" s="265" t="s">
        <v>45</v>
      </c>
      <c r="C110" s="294" t="s">
        <v>2952</v>
      </c>
      <c r="D110" s="294" t="s">
        <v>3018</v>
      </c>
      <c r="E110" s="294" t="s">
        <v>3003</v>
      </c>
      <c r="F110" s="294" t="s">
        <v>2959</v>
      </c>
      <c r="G110" s="294" t="s">
        <v>2956</v>
      </c>
      <c r="H110" s="294" t="s">
        <v>2956</v>
      </c>
      <c r="I110" s="294" t="s">
        <v>2995</v>
      </c>
      <c r="J110" s="294" t="s">
        <v>2962</v>
      </c>
      <c r="K110" s="263" t="s">
        <v>265</v>
      </c>
      <c r="L110" s="294" t="s">
        <v>3623</v>
      </c>
      <c r="M110" s="265" t="s">
        <v>89</v>
      </c>
      <c r="N110" s="294" t="s">
        <v>90</v>
      </c>
      <c r="O110" s="265" t="s">
        <v>45</v>
      </c>
      <c r="P110" s="260" t="str">
        <f>IF(COUNTIF($K$4:K110,K110)=1,1,"")</f>
        <v/>
      </c>
      <c r="Q110" s="260"/>
      <c r="R110" s="260">
        <v>200</v>
      </c>
      <c r="S110" s="260">
        <v>200</v>
      </c>
      <c r="T110" s="260"/>
      <c r="U110" s="265" t="s">
        <v>45</v>
      </c>
      <c r="V110" s="260"/>
      <c r="W110" s="260"/>
      <c r="X110" s="260"/>
      <c r="Y110" s="265" t="s">
        <v>45</v>
      </c>
      <c r="Z110" s="260"/>
      <c r="AA110" s="260">
        <v>0</v>
      </c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60"/>
      <c r="AQ110" s="260"/>
      <c r="AR110" s="260"/>
      <c r="AS110" s="260"/>
      <c r="AT110" s="260"/>
      <c r="AU110" s="260"/>
      <c r="AV110" s="260"/>
      <c r="AW110" s="260"/>
      <c r="AX110" s="260"/>
      <c r="AY110" s="260"/>
      <c r="AZ110" s="260"/>
      <c r="BA110" s="260"/>
      <c r="BB110" s="260"/>
      <c r="BC110" s="260"/>
      <c r="BD110" s="260"/>
      <c r="BE110" s="260"/>
      <c r="BF110" s="260"/>
      <c r="BG110" s="260"/>
      <c r="BH110" s="260"/>
      <c r="BI110" s="260"/>
      <c r="BJ110" s="260"/>
      <c r="BK110" s="260"/>
      <c r="BL110" s="260"/>
      <c r="BM110" s="260"/>
      <c r="BN110" s="260"/>
      <c r="BO110" s="260"/>
      <c r="BP110" s="260"/>
      <c r="BQ110" s="260"/>
      <c r="BR110" s="260"/>
      <c r="BS110" s="260"/>
      <c r="BT110" s="260"/>
      <c r="BU110" s="260"/>
      <c r="BV110" s="260"/>
      <c r="BW110" s="260"/>
      <c r="BX110" s="260"/>
      <c r="BY110" s="260"/>
      <c r="BZ110" s="260"/>
      <c r="CA110" s="260"/>
      <c r="CB110" s="260"/>
      <c r="CC110" s="260"/>
      <c r="CD110" s="260"/>
      <c r="CE110" s="260"/>
      <c r="CF110" s="260"/>
      <c r="CG110" s="260"/>
      <c r="CH110" s="268" t="s">
        <v>45</v>
      </c>
      <c r="CI110" s="260"/>
      <c r="CJ110" s="268" t="s">
        <v>45</v>
      </c>
      <c r="CK110" s="260"/>
      <c r="CL110" s="260"/>
      <c r="CM110" s="268" t="s">
        <v>45</v>
      </c>
      <c r="CN110" s="260">
        <v>0</v>
      </c>
      <c r="CO110" s="268" t="s">
        <v>45</v>
      </c>
      <c r="CP110" s="265" t="s">
        <v>60</v>
      </c>
      <c r="CQ110" s="268" t="s">
        <v>1850</v>
      </c>
      <c r="CR110" s="265" t="s">
        <v>45</v>
      </c>
      <c r="CS110" s="294" t="s">
        <v>266</v>
      </c>
      <c r="CT110" s="265" t="s">
        <v>1856</v>
      </c>
    </row>
    <row r="111" spans="1:98" x14ac:dyDescent="0.3">
      <c r="A111" s="253">
        <v>108</v>
      </c>
      <c r="B111" s="254" t="s">
        <v>45</v>
      </c>
      <c r="C111" s="261" t="s">
        <v>2952</v>
      </c>
      <c r="D111" s="261" t="s">
        <v>3018</v>
      </c>
      <c r="E111" s="261" t="s">
        <v>3003</v>
      </c>
      <c r="F111" s="261" t="s">
        <v>2959</v>
      </c>
      <c r="G111" s="261" t="s">
        <v>2956</v>
      </c>
      <c r="H111" s="261" t="s">
        <v>2956</v>
      </c>
      <c r="I111" s="261" t="s">
        <v>2994</v>
      </c>
      <c r="J111" s="261" t="s">
        <v>2962</v>
      </c>
      <c r="K111" s="270" t="s">
        <v>263</v>
      </c>
      <c r="L111" s="261" t="s">
        <v>264</v>
      </c>
      <c r="M111" s="254" t="s">
        <v>71</v>
      </c>
      <c r="N111" s="261" t="s">
        <v>72</v>
      </c>
      <c r="O111" s="254" t="s">
        <v>45</v>
      </c>
      <c r="P111" s="266">
        <f>IF(COUNTIF($K$4:K111,K111)=1,1,"")</f>
        <v>1</v>
      </c>
      <c r="Q111" s="266"/>
      <c r="R111" s="266">
        <v>200</v>
      </c>
      <c r="S111" s="266">
        <v>200</v>
      </c>
      <c r="T111" s="266"/>
      <c r="U111" s="254" t="s">
        <v>45</v>
      </c>
      <c r="V111" s="266"/>
      <c r="W111" s="266"/>
      <c r="X111" s="266"/>
      <c r="Y111" s="254" t="s">
        <v>45</v>
      </c>
      <c r="Z111" s="266"/>
      <c r="AA111" s="266">
        <v>0</v>
      </c>
      <c r="AB111" s="266"/>
      <c r="AC111" s="266"/>
      <c r="AD111" s="266"/>
      <c r="AE111" s="266"/>
      <c r="AF111" s="266"/>
      <c r="AG111" s="266"/>
      <c r="AH111" s="266"/>
      <c r="AI111" s="266"/>
      <c r="AJ111" s="266"/>
      <c r="AK111" s="266"/>
      <c r="AL111" s="266"/>
      <c r="AM111" s="266"/>
      <c r="AN111" s="266"/>
      <c r="AO111" s="266"/>
      <c r="AP111" s="266"/>
      <c r="AQ111" s="266"/>
      <c r="AR111" s="266"/>
      <c r="AS111" s="266"/>
      <c r="AT111" s="266"/>
      <c r="AU111" s="266"/>
      <c r="AV111" s="266"/>
      <c r="AW111" s="266"/>
      <c r="AX111" s="266"/>
      <c r="AY111" s="266"/>
      <c r="AZ111" s="266"/>
      <c r="BA111" s="266"/>
      <c r="BB111" s="266"/>
      <c r="BC111" s="266"/>
      <c r="BD111" s="266"/>
      <c r="BE111" s="266"/>
      <c r="BF111" s="266"/>
      <c r="BG111" s="266"/>
      <c r="BH111" s="266"/>
      <c r="BI111" s="266"/>
      <c r="BJ111" s="266"/>
      <c r="BK111" s="266"/>
      <c r="BL111" s="266"/>
      <c r="BM111" s="266"/>
      <c r="BN111" s="266"/>
      <c r="BO111" s="266"/>
      <c r="BP111" s="266"/>
      <c r="BQ111" s="266"/>
      <c r="BR111" s="266"/>
      <c r="BS111" s="266"/>
      <c r="BT111" s="266"/>
      <c r="BU111" s="266"/>
      <c r="BV111" s="266"/>
      <c r="BW111" s="266"/>
      <c r="BX111" s="266"/>
      <c r="BY111" s="266"/>
      <c r="BZ111" s="266"/>
      <c r="CA111" s="266"/>
      <c r="CB111" s="266"/>
      <c r="CC111" s="266"/>
      <c r="CD111" s="266"/>
      <c r="CE111" s="266"/>
      <c r="CF111" s="266"/>
      <c r="CG111" s="266"/>
      <c r="CH111" s="271" t="s">
        <v>45</v>
      </c>
      <c r="CI111" s="266"/>
      <c r="CJ111" s="271" t="s">
        <v>45</v>
      </c>
      <c r="CK111" s="266"/>
      <c r="CL111" s="266"/>
      <c r="CM111" s="271" t="s">
        <v>45</v>
      </c>
      <c r="CN111" s="266">
        <v>0</v>
      </c>
      <c r="CO111" s="271" t="s">
        <v>45</v>
      </c>
      <c r="CP111" s="254" t="s">
        <v>60</v>
      </c>
      <c r="CQ111" s="271" t="s">
        <v>1850</v>
      </c>
      <c r="CR111" s="254" t="s">
        <v>45</v>
      </c>
      <c r="CS111" s="261" t="s">
        <v>51</v>
      </c>
      <c r="CT111" s="254" t="s">
        <v>1854</v>
      </c>
    </row>
    <row r="112" spans="1:98" x14ac:dyDescent="0.3">
      <c r="A112" s="253">
        <v>109</v>
      </c>
      <c r="B112" s="265" t="s">
        <v>45</v>
      </c>
      <c r="C112" s="294" t="s">
        <v>2952</v>
      </c>
      <c r="D112" s="294" t="s">
        <v>3018</v>
      </c>
      <c r="E112" s="294" t="s">
        <v>3003</v>
      </c>
      <c r="F112" s="294" t="s">
        <v>2959</v>
      </c>
      <c r="G112" s="294" t="s">
        <v>2956</v>
      </c>
      <c r="H112" s="294" t="s">
        <v>2956</v>
      </c>
      <c r="I112" s="294" t="s">
        <v>2994</v>
      </c>
      <c r="J112" s="294" t="s">
        <v>2962</v>
      </c>
      <c r="K112" s="263" t="s">
        <v>263</v>
      </c>
      <c r="L112" s="294" t="s">
        <v>264</v>
      </c>
      <c r="M112" s="265" t="s">
        <v>114</v>
      </c>
      <c r="N112" s="294" t="s">
        <v>115</v>
      </c>
      <c r="O112" s="265" t="s">
        <v>45</v>
      </c>
      <c r="P112" s="260" t="str">
        <f>IF(COUNTIF($K$4:K112,K112)=1,1,"")</f>
        <v/>
      </c>
      <c r="Q112" s="260"/>
      <c r="R112" s="260">
        <v>200</v>
      </c>
      <c r="S112" s="260">
        <v>200</v>
      </c>
      <c r="T112" s="260"/>
      <c r="U112" s="265" t="s">
        <v>45</v>
      </c>
      <c r="V112" s="260"/>
      <c r="W112" s="260"/>
      <c r="X112" s="260"/>
      <c r="Y112" s="265" t="s">
        <v>45</v>
      </c>
      <c r="Z112" s="260"/>
      <c r="AA112" s="260">
        <v>0</v>
      </c>
      <c r="AB112" s="260"/>
      <c r="AC112" s="260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0"/>
      <c r="AR112" s="260"/>
      <c r="AS112" s="260"/>
      <c r="AT112" s="260"/>
      <c r="AU112" s="260"/>
      <c r="AV112" s="260"/>
      <c r="AW112" s="260"/>
      <c r="AX112" s="260"/>
      <c r="AY112" s="260"/>
      <c r="AZ112" s="260"/>
      <c r="BA112" s="260"/>
      <c r="BB112" s="260"/>
      <c r="BC112" s="260"/>
      <c r="BD112" s="260"/>
      <c r="BE112" s="260"/>
      <c r="BF112" s="260"/>
      <c r="BG112" s="260"/>
      <c r="BH112" s="260"/>
      <c r="BI112" s="260"/>
      <c r="BJ112" s="260"/>
      <c r="BK112" s="260"/>
      <c r="BL112" s="260"/>
      <c r="BM112" s="260"/>
      <c r="BN112" s="260"/>
      <c r="BO112" s="260"/>
      <c r="BP112" s="260"/>
      <c r="BQ112" s="260"/>
      <c r="BR112" s="260"/>
      <c r="BS112" s="260"/>
      <c r="BT112" s="260"/>
      <c r="BU112" s="260"/>
      <c r="BV112" s="260"/>
      <c r="BW112" s="260"/>
      <c r="BX112" s="260"/>
      <c r="BY112" s="260"/>
      <c r="BZ112" s="260"/>
      <c r="CA112" s="260"/>
      <c r="CB112" s="260"/>
      <c r="CC112" s="260"/>
      <c r="CD112" s="260"/>
      <c r="CE112" s="260"/>
      <c r="CF112" s="260"/>
      <c r="CG112" s="260"/>
      <c r="CH112" s="268" t="s">
        <v>45</v>
      </c>
      <c r="CI112" s="260"/>
      <c r="CJ112" s="268" t="s">
        <v>45</v>
      </c>
      <c r="CK112" s="260"/>
      <c r="CL112" s="260"/>
      <c r="CM112" s="268" t="s">
        <v>45</v>
      </c>
      <c r="CN112" s="260">
        <v>0</v>
      </c>
      <c r="CO112" s="268" t="s">
        <v>45</v>
      </c>
      <c r="CP112" s="265" t="s">
        <v>60</v>
      </c>
      <c r="CQ112" s="268" t="s">
        <v>1850</v>
      </c>
      <c r="CR112" s="265" t="s">
        <v>45</v>
      </c>
      <c r="CS112" s="294" t="s">
        <v>51</v>
      </c>
      <c r="CT112" s="265" t="s">
        <v>1854</v>
      </c>
    </row>
    <row r="113" spans="1:98" x14ac:dyDescent="0.3">
      <c r="A113" s="253">
        <v>110</v>
      </c>
      <c r="B113" s="254" t="s">
        <v>45</v>
      </c>
      <c r="C113" s="261" t="s">
        <v>2952</v>
      </c>
      <c r="D113" s="261" t="s">
        <v>3018</v>
      </c>
      <c r="E113" s="261" t="s">
        <v>3003</v>
      </c>
      <c r="F113" s="261" t="s">
        <v>2959</v>
      </c>
      <c r="G113" s="261" t="s">
        <v>2956</v>
      </c>
      <c r="H113" s="261" t="s">
        <v>2956</v>
      </c>
      <c r="I113" s="261" t="s">
        <v>2994</v>
      </c>
      <c r="J113" s="261" t="s">
        <v>2962</v>
      </c>
      <c r="K113" s="270" t="s">
        <v>263</v>
      </c>
      <c r="L113" s="261" t="s">
        <v>264</v>
      </c>
      <c r="M113" s="254" t="s">
        <v>96</v>
      </c>
      <c r="N113" s="261" t="s">
        <v>97</v>
      </c>
      <c r="O113" s="254" t="s">
        <v>45</v>
      </c>
      <c r="P113" s="266" t="str">
        <f>IF(COUNTIF($K$4:K113,K113)=1,1,"")</f>
        <v/>
      </c>
      <c r="Q113" s="266"/>
      <c r="R113" s="266">
        <v>200</v>
      </c>
      <c r="S113" s="266">
        <v>200</v>
      </c>
      <c r="T113" s="266"/>
      <c r="U113" s="254" t="s">
        <v>45</v>
      </c>
      <c r="V113" s="266"/>
      <c r="W113" s="266"/>
      <c r="X113" s="266"/>
      <c r="Y113" s="254" t="s">
        <v>45</v>
      </c>
      <c r="Z113" s="266"/>
      <c r="AA113" s="266">
        <v>0</v>
      </c>
      <c r="AB113" s="266"/>
      <c r="AC113" s="266"/>
      <c r="AD113" s="266"/>
      <c r="AE113" s="266"/>
      <c r="AF113" s="266"/>
      <c r="AG113" s="266"/>
      <c r="AH113" s="266"/>
      <c r="AI113" s="266"/>
      <c r="AJ113" s="266"/>
      <c r="AK113" s="266"/>
      <c r="AL113" s="266"/>
      <c r="AM113" s="266"/>
      <c r="AN113" s="266"/>
      <c r="AO113" s="266"/>
      <c r="AP113" s="266"/>
      <c r="AQ113" s="266"/>
      <c r="AR113" s="266"/>
      <c r="AS113" s="266"/>
      <c r="AT113" s="266"/>
      <c r="AU113" s="266"/>
      <c r="AV113" s="266"/>
      <c r="AW113" s="266"/>
      <c r="AX113" s="266"/>
      <c r="AY113" s="266"/>
      <c r="AZ113" s="266"/>
      <c r="BA113" s="266"/>
      <c r="BB113" s="266"/>
      <c r="BC113" s="266"/>
      <c r="BD113" s="266"/>
      <c r="BE113" s="266"/>
      <c r="BF113" s="266"/>
      <c r="BG113" s="266"/>
      <c r="BH113" s="266"/>
      <c r="BI113" s="266"/>
      <c r="BJ113" s="266"/>
      <c r="BK113" s="266"/>
      <c r="BL113" s="266"/>
      <c r="BM113" s="266"/>
      <c r="BN113" s="266"/>
      <c r="BO113" s="266"/>
      <c r="BP113" s="266"/>
      <c r="BQ113" s="266"/>
      <c r="BR113" s="266"/>
      <c r="BS113" s="266"/>
      <c r="BT113" s="266"/>
      <c r="BU113" s="266"/>
      <c r="BV113" s="266"/>
      <c r="BW113" s="266"/>
      <c r="BX113" s="266"/>
      <c r="BY113" s="266"/>
      <c r="BZ113" s="266"/>
      <c r="CA113" s="266"/>
      <c r="CB113" s="266"/>
      <c r="CC113" s="266"/>
      <c r="CD113" s="266"/>
      <c r="CE113" s="266"/>
      <c r="CF113" s="266"/>
      <c r="CG113" s="266"/>
      <c r="CH113" s="271" t="s">
        <v>45</v>
      </c>
      <c r="CI113" s="266"/>
      <c r="CJ113" s="271" t="s">
        <v>45</v>
      </c>
      <c r="CK113" s="266"/>
      <c r="CL113" s="266"/>
      <c r="CM113" s="271" t="s">
        <v>45</v>
      </c>
      <c r="CN113" s="266">
        <v>0</v>
      </c>
      <c r="CO113" s="271" t="s">
        <v>45</v>
      </c>
      <c r="CP113" s="254" t="s">
        <v>60</v>
      </c>
      <c r="CQ113" s="271" t="s">
        <v>1850</v>
      </c>
      <c r="CR113" s="254" t="s">
        <v>45</v>
      </c>
      <c r="CS113" s="261" t="s">
        <v>51</v>
      </c>
      <c r="CT113" s="254" t="s">
        <v>1854</v>
      </c>
    </row>
    <row r="114" spans="1:98" x14ac:dyDescent="0.3">
      <c r="A114" s="253">
        <v>111</v>
      </c>
      <c r="B114" s="265" t="s">
        <v>45</v>
      </c>
      <c r="C114" s="294" t="s">
        <v>2952</v>
      </c>
      <c r="D114" s="294" t="s">
        <v>3018</v>
      </c>
      <c r="E114" s="294" t="s">
        <v>3003</v>
      </c>
      <c r="F114" s="294" t="s">
        <v>2959</v>
      </c>
      <c r="G114" s="294" t="s">
        <v>2956</v>
      </c>
      <c r="H114" s="294" t="s">
        <v>2956</v>
      </c>
      <c r="I114" s="294" t="s">
        <v>2996</v>
      </c>
      <c r="J114" s="294" t="s">
        <v>2962</v>
      </c>
      <c r="K114" s="263" t="s">
        <v>267</v>
      </c>
      <c r="L114" s="294" t="s">
        <v>268</v>
      </c>
      <c r="M114" s="265" t="s">
        <v>57</v>
      </c>
      <c r="N114" s="294" t="s">
        <v>58</v>
      </c>
      <c r="O114" s="265" t="s">
        <v>45</v>
      </c>
      <c r="P114" s="260">
        <f>IF(COUNTIF($K$4:K114,K114)=1,1,"")</f>
        <v>1</v>
      </c>
      <c r="Q114" s="260"/>
      <c r="R114" s="260">
        <v>100</v>
      </c>
      <c r="S114" s="260">
        <v>100</v>
      </c>
      <c r="T114" s="260"/>
      <c r="U114" s="265" t="s">
        <v>45</v>
      </c>
      <c r="V114" s="260"/>
      <c r="W114" s="260"/>
      <c r="X114" s="260"/>
      <c r="Y114" s="265" t="s">
        <v>45</v>
      </c>
      <c r="Z114" s="260"/>
      <c r="AA114" s="260">
        <v>0</v>
      </c>
      <c r="AB114" s="260"/>
      <c r="AC114" s="260"/>
      <c r="AD114" s="260"/>
      <c r="AE114" s="260"/>
      <c r="AF114" s="260"/>
      <c r="AG114" s="260"/>
      <c r="AH114" s="260"/>
      <c r="AI114" s="260"/>
      <c r="AJ114" s="260"/>
      <c r="AK114" s="260"/>
      <c r="AL114" s="260"/>
      <c r="AM114" s="260"/>
      <c r="AN114" s="260"/>
      <c r="AO114" s="260"/>
      <c r="AP114" s="260"/>
      <c r="AQ114" s="260"/>
      <c r="AR114" s="260"/>
      <c r="AS114" s="260"/>
      <c r="AT114" s="260"/>
      <c r="AU114" s="260"/>
      <c r="AV114" s="260"/>
      <c r="AW114" s="260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  <c r="BP114" s="260"/>
      <c r="BQ114" s="260"/>
      <c r="BR114" s="260"/>
      <c r="BS114" s="260"/>
      <c r="BT114" s="260"/>
      <c r="BU114" s="260"/>
      <c r="BV114" s="260"/>
      <c r="BW114" s="260"/>
      <c r="BX114" s="260"/>
      <c r="BY114" s="260"/>
      <c r="BZ114" s="260"/>
      <c r="CA114" s="260"/>
      <c r="CB114" s="260"/>
      <c r="CC114" s="260"/>
      <c r="CD114" s="260"/>
      <c r="CE114" s="260"/>
      <c r="CF114" s="260"/>
      <c r="CG114" s="260"/>
      <c r="CH114" s="268" t="s">
        <v>45</v>
      </c>
      <c r="CI114" s="260"/>
      <c r="CJ114" s="268" t="s">
        <v>45</v>
      </c>
      <c r="CK114" s="260"/>
      <c r="CL114" s="260"/>
      <c r="CM114" s="268" t="s">
        <v>45</v>
      </c>
      <c r="CN114" s="260">
        <v>0</v>
      </c>
      <c r="CO114" s="268" t="s">
        <v>45</v>
      </c>
      <c r="CP114" s="265" t="s">
        <v>60</v>
      </c>
      <c r="CQ114" s="268" t="s">
        <v>1850</v>
      </c>
      <c r="CR114" s="265" t="s">
        <v>45</v>
      </c>
      <c r="CS114" s="294" t="s">
        <v>127</v>
      </c>
      <c r="CT114" s="265" t="s">
        <v>1851</v>
      </c>
    </row>
    <row r="115" spans="1:98" x14ac:dyDescent="0.3">
      <c r="A115" s="253">
        <v>112</v>
      </c>
      <c r="B115" s="254" t="s">
        <v>45</v>
      </c>
      <c r="C115" s="261" t="s">
        <v>2952</v>
      </c>
      <c r="D115" s="261" t="s">
        <v>3018</v>
      </c>
      <c r="E115" s="261" t="s">
        <v>3003</v>
      </c>
      <c r="F115" s="261" t="s">
        <v>2959</v>
      </c>
      <c r="G115" s="261" t="s">
        <v>2956</v>
      </c>
      <c r="H115" s="261" t="s">
        <v>2956</v>
      </c>
      <c r="I115" s="261" t="s">
        <v>2996</v>
      </c>
      <c r="J115" s="261" t="s">
        <v>2962</v>
      </c>
      <c r="K115" s="270" t="s">
        <v>267</v>
      </c>
      <c r="L115" s="261" t="s">
        <v>268</v>
      </c>
      <c r="M115" s="254" t="s">
        <v>71</v>
      </c>
      <c r="N115" s="261" t="s">
        <v>72</v>
      </c>
      <c r="O115" s="254" t="s">
        <v>45</v>
      </c>
      <c r="P115" s="266" t="str">
        <f>IF(COUNTIF($K$4:K115,K115)=1,1,"")</f>
        <v/>
      </c>
      <c r="Q115" s="266"/>
      <c r="R115" s="266">
        <v>100</v>
      </c>
      <c r="S115" s="266">
        <v>100</v>
      </c>
      <c r="T115" s="266"/>
      <c r="U115" s="254" t="s">
        <v>45</v>
      </c>
      <c r="V115" s="266"/>
      <c r="W115" s="266"/>
      <c r="X115" s="266"/>
      <c r="Y115" s="254" t="s">
        <v>45</v>
      </c>
      <c r="Z115" s="266"/>
      <c r="AA115" s="266">
        <v>0</v>
      </c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  <c r="AV115" s="266"/>
      <c r="AW115" s="266"/>
      <c r="AX115" s="266"/>
      <c r="AY115" s="266"/>
      <c r="AZ115" s="266"/>
      <c r="BA115" s="266"/>
      <c r="BB115" s="266"/>
      <c r="BC115" s="266"/>
      <c r="BD115" s="266"/>
      <c r="BE115" s="266"/>
      <c r="BF115" s="266"/>
      <c r="BG115" s="266"/>
      <c r="BH115" s="266"/>
      <c r="BI115" s="266"/>
      <c r="BJ115" s="266"/>
      <c r="BK115" s="266"/>
      <c r="BL115" s="266"/>
      <c r="BM115" s="266"/>
      <c r="BN115" s="266"/>
      <c r="BO115" s="266"/>
      <c r="BP115" s="266"/>
      <c r="BQ115" s="266"/>
      <c r="BR115" s="266"/>
      <c r="BS115" s="266"/>
      <c r="BT115" s="266"/>
      <c r="BU115" s="266"/>
      <c r="BV115" s="266"/>
      <c r="BW115" s="266"/>
      <c r="BX115" s="266"/>
      <c r="BY115" s="266"/>
      <c r="BZ115" s="266"/>
      <c r="CA115" s="266"/>
      <c r="CB115" s="266"/>
      <c r="CC115" s="266"/>
      <c r="CD115" s="266"/>
      <c r="CE115" s="266"/>
      <c r="CF115" s="266"/>
      <c r="CG115" s="266"/>
      <c r="CH115" s="271" t="s">
        <v>45</v>
      </c>
      <c r="CI115" s="266"/>
      <c r="CJ115" s="271" t="s">
        <v>45</v>
      </c>
      <c r="CK115" s="266"/>
      <c r="CL115" s="266"/>
      <c r="CM115" s="271" t="s">
        <v>45</v>
      </c>
      <c r="CN115" s="266">
        <v>0</v>
      </c>
      <c r="CO115" s="271" t="s">
        <v>45</v>
      </c>
      <c r="CP115" s="254" t="s">
        <v>60</v>
      </c>
      <c r="CQ115" s="271" t="s">
        <v>1850</v>
      </c>
      <c r="CR115" s="254" t="s">
        <v>45</v>
      </c>
      <c r="CS115" s="261" t="s">
        <v>127</v>
      </c>
      <c r="CT115" s="254" t="s">
        <v>1851</v>
      </c>
    </row>
    <row r="116" spans="1:98" x14ac:dyDescent="0.3">
      <c r="A116" s="253">
        <v>113</v>
      </c>
      <c r="B116" s="265" t="s">
        <v>45</v>
      </c>
      <c r="C116" s="294" t="s">
        <v>2952</v>
      </c>
      <c r="D116" s="294" t="s">
        <v>3018</v>
      </c>
      <c r="E116" s="294" t="s">
        <v>3003</v>
      </c>
      <c r="F116" s="294" t="s">
        <v>2959</v>
      </c>
      <c r="G116" s="294" t="s">
        <v>2956</v>
      </c>
      <c r="H116" s="294" t="s">
        <v>2956</v>
      </c>
      <c r="I116" s="294" t="s">
        <v>2996</v>
      </c>
      <c r="J116" s="294" t="s">
        <v>2962</v>
      </c>
      <c r="K116" s="263" t="s">
        <v>267</v>
      </c>
      <c r="L116" s="294" t="s">
        <v>268</v>
      </c>
      <c r="M116" s="265" t="s">
        <v>190</v>
      </c>
      <c r="N116" s="294" t="s">
        <v>191</v>
      </c>
      <c r="O116" s="265" t="s">
        <v>45</v>
      </c>
      <c r="P116" s="260" t="str">
        <f>IF(COUNTIF($K$4:K116,K116)=1,1,"")</f>
        <v/>
      </c>
      <c r="Q116" s="260"/>
      <c r="R116" s="260">
        <v>100</v>
      </c>
      <c r="S116" s="260">
        <v>100</v>
      </c>
      <c r="T116" s="260"/>
      <c r="U116" s="265" t="s">
        <v>45</v>
      </c>
      <c r="V116" s="260"/>
      <c r="W116" s="260"/>
      <c r="X116" s="260"/>
      <c r="Y116" s="265" t="s">
        <v>45</v>
      </c>
      <c r="Z116" s="260"/>
      <c r="AA116" s="260">
        <v>0</v>
      </c>
      <c r="AB116" s="260"/>
      <c r="AC116" s="260"/>
      <c r="AD116" s="260"/>
      <c r="AE116" s="260"/>
      <c r="AF116" s="260"/>
      <c r="AG116" s="260"/>
      <c r="AH116" s="260"/>
      <c r="AI116" s="260"/>
      <c r="AJ116" s="260"/>
      <c r="AK116" s="260"/>
      <c r="AL116" s="260"/>
      <c r="AM116" s="260"/>
      <c r="AN116" s="260"/>
      <c r="AO116" s="260"/>
      <c r="AP116" s="260"/>
      <c r="AQ116" s="260"/>
      <c r="AR116" s="260"/>
      <c r="AS116" s="260"/>
      <c r="AT116" s="260"/>
      <c r="AU116" s="260"/>
      <c r="AV116" s="260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  <c r="BP116" s="260"/>
      <c r="BQ116" s="260"/>
      <c r="BR116" s="260"/>
      <c r="BS116" s="260"/>
      <c r="BT116" s="260"/>
      <c r="BU116" s="260"/>
      <c r="BV116" s="260"/>
      <c r="BW116" s="260"/>
      <c r="BX116" s="260"/>
      <c r="BY116" s="260"/>
      <c r="BZ116" s="260"/>
      <c r="CA116" s="260"/>
      <c r="CB116" s="260"/>
      <c r="CC116" s="260"/>
      <c r="CD116" s="260"/>
      <c r="CE116" s="260"/>
      <c r="CF116" s="260"/>
      <c r="CG116" s="260"/>
      <c r="CH116" s="268" t="s">
        <v>45</v>
      </c>
      <c r="CI116" s="260"/>
      <c r="CJ116" s="268" t="s">
        <v>45</v>
      </c>
      <c r="CK116" s="260"/>
      <c r="CL116" s="260"/>
      <c r="CM116" s="268" t="s">
        <v>45</v>
      </c>
      <c r="CN116" s="260">
        <v>0</v>
      </c>
      <c r="CO116" s="268" t="s">
        <v>45</v>
      </c>
      <c r="CP116" s="265" t="s">
        <v>60</v>
      </c>
      <c r="CQ116" s="268" t="s">
        <v>1850</v>
      </c>
      <c r="CR116" s="265" t="s">
        <v>45</v>
      </c>
      <c r="CS116" s="294" t="s">
        <v>127</v>
      </c>
      <c r="CT116" s="265" t="s">
        <v>1851</v>
      </c>
    </row>
    <row r="117" spans="1:98" x14ac:dyDescent="0.3">
      <c r="A117" s="253">
        <v>114</v>
      </c>
      <c r="B117" s="254" t="s">
        <v>45</v>
      </c>
      <c r="C117" s="261" t="s">
        <v>2952</v>
      </c>
      <c r="D117" s="261" t="s">
        <v>3018</v>
      </c>
      <c r="E117" s="261" t="s">
        <v>3003</v>
      </c>
      <c r="F117" s="261" t="s">
        <v>2959</v>
      </c>
      <c r="G117" s="261" t="s">
        <v>2956</v>
      </c>
      <c r="H117" s="261" t="s">
        <v>2956</v>
      </c>
      <c r="I117" s="261" t="s">
        <v>2996</v>
      </c>
      <c r="J117" s="261" t="s">
        <v>2962</v>
      </c>
      <c r="K117" s="270" t="s">
        <v>3348</v>
      </c>
      <c r="L117" s="261" t="s">
        <v>3349</v>
      </c>
      <c r="M117" s="254" t="s">
        <v>71</v>
      </c>
      <c r="N117" s="261" t="s">
        <v>72</v>
      </c>
      <c r="O117" s="254" t="s">
        <v>45</v>
      </c>
      <c r="P117" s="266">
        <f>IF(COUNTIF($K$4:K117,K117)=1,1,"")</f>
        <v>1</v>
      </c>
      <c r="Q117" s="266"/>
      <c r="R117" s="266">
        <v>300</v>
      </c>
      <c r="S117" s="266">
        <v>300</v>
      </c>
      <c r="T117" s="266"/>
      <c r="U117" s="254" t="s">
        <v>45</v>
      </c>
      <c r="V117" s="266"/>
      <c r="W117" s="266"/>
      <c r="X117" s="266"/>
      <c r="Y117" s="254" t="s">
        <v>45</v>
      </c>
      <c r="Z117" s="266"/>
      <c r="AA117" s="266">
        <v>0</v>
      </c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  <c r="AV117" s="266"/>
      <c r="AW117" s="266"/>
      <c r="AX117" s="266"/>
      <c r="AY117" s="266"/>
      <c r="AZ117" s="266"/>
      <c r="BA117" s="266"/>
      <c r="BB117" s="266"/>
      <c r="BC117" s="266"/>
      <c r="BD117" s="266"/>
      <c r="BE117" s="266"/>
      <c r="BF117" s="266"/>
      <c r="BG117" s="266"/>
      <c r="BH117" s="266"/>
      <c r="BI117" s="266"/>
      <c r="BJ117" s="266"/>
      <c r="BK117" s="266"/>
      <c r="BL117" s="266"/>
      <c r="BM117" s="266"/>
      <c r="BN117" s="266"/>
      <c r="BO117" s="266"/>
      <c r="BP117" s="266"/>
      <c r="BQ117" s="266"/>
      <c r="BR117" s="266"/>
      <c r="BS117" s="266"/>
      <c r="BT117" s="266"/>
      <c r="BU117" s="266"/>
      <c r="BV117" s="266"/>
      <c r="BW117" s="266"/>
      <c r="BX117" s="266"/>
      <c r="BY117" s="266"/>
      <c r="BZ117" s="266"/>
      <c r="CA117" s="266"/>
      <c r="CB117" s="266"/>
      <c r="CC117" s="266"/>
      <c r="CD117" s="266"/>
      <c r="CE117" s="266"/>
      <c r="CF117" s="266"/>
      <c r="CG117" s="266"/>
      <c r="CH117" s="271" t="s">
        <v>45</v>
      </c>
      <c r="CI117" s="266"/>
      <c r="CJ117" s="271" t="s">
        <v>45</v>
      </c>
      <c r="CK117" s="266"/>
      <c r="CL117" s="266"/>
      <c r="CM117" s="271" t="s">
        <v>45</v>
      </c>
      <c r="CN117" s="266">
        <v>0</v>
      </c>
      <c r="CO117" s="271" t="s">
        <v>45</v>
      </c>
      <c r="CP117" s="254" t="s">
        <v>60</v>
      </c>
      <c r="CQ117" s="271" t="s">
        <v>1850</v>
      </c>
      <c r="CR117" s="254" t="s">
        <v>45</v>
      </c>
      <c r="CS117" s="261" t="s">
        <v>51</v>
      </c>
      <c r="CT117" s="254" t="s">
        <v>1858</v>
      </c>
    </row>
    <row r="118" spans="1:98" x14ac:dyDescent="0.3">
      <c r="A118" s="253">
        <v>115</v>
      </c>
      <c r="B118" s="265" t="s">
        <v>45</v>
      </c>
      <c r="C118" s="294" t="s">
        <v>2952</v>
      </c>
      <c r="D118" s="294" t="s">
        <v>3018</v>
      </c>
      <c r="E118" s="294" t="s">
        <v>3003</v>
      </c>
      <c r="F118" s="294" t="s">
        <v>2959</v>
      </c>
      <c r="G118" s="294" t="s">
        <v>2956</v>
      </c>
      <c r="H118" s="294" t="s">
        <v>2956</v>
      </c>
      <c r="I118" s="294" t="s">
        <v>2996</v>
      </c>
      <c r="J118" s="294" t="s">
        <v>2962</v>
      </c>
      <c r="K118" s="263" t="s">
        <v>3348</v>
      </c>
      <c r="L118" s="294" t="s">
        <v>3349</v>
      </c>
      <c r="M118" s="265" t="s">
        <v>145</v>
      </c>
      <c r="N118" s="294" t="s">
        <v>146</v>
      </c>
      <c r="O118" s="265" t="s">
        <v>45</v>
      </c>
      <c r="P118" s="260" t="str">
        <f>IF(COUNTIF($K$4:K118,K118)=1,1,"")</f>
        <v/>
      </c>
      <c r="Q118" s="260"/>
      <c r="R118" s="260">
        <v>300</v>
      </c>
      <c r="S118" s="260">
        <v>300</v>
      </c>
      <c r="T118" s="260"/>
      <c r="U118" s="265" t="s">
        <v>45</v>
      </c>
      <c r="V118" s="260"/>
      <c r="W118" s="260"/>
      <c r="X118" s="260"/>
      <c r="Y118" s="265" t="s">
        <v>45</v>
      </c>
      <c r="Z118" s="260"/>
      <c r="AA118" s="260">
        <v>0</v>
      </c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260"/>
      <c r="CH118" s="268" t="s">
        <v>45</v>
      </c>
      <c r="CI118" s="260"/>
      <c r="CJ118" s="268" t="s">
        <v>45</v>
      </c>
      <c r="CK118" s="260"/>
      <c r="CL118" s="260"/>
      <c r="CM118" s="268" t="s">
        <v>45</v>
      </c>
      <c r="CN118" s="260">
        <v>0</v>
      </c>
      <c r="CO118" s="268" t="s">
        <v>45</v>
      </c>
      <c r="CP118" s="265" t="s">
        <v>60</v>
      </c>
      <c r="CQ118" s="268" t="s">
        <v>1850</v>
      </c>
      <c r="CR118" s="265" t="s">
        <v>45</v>
      </c>
      <c r="CS118" s="294" t="s">
        <v>51</v>
      </c>
      <c r="CT118" s="265" t="s">
        <v>1858</v>
      </c>
    </row>
    <row r="119" spans="1:98" x14ac:dyDescent="0.3">
      <c r="A119" s="253">
        <v>116</v>
      </c>
      <c r="B119" s="254" t="s">
        <v>45</v>
      </c>
      <c r="C119" s="261" t="s">
        <v>2952</v>
      </c>
      <c r="D119" s="261" t="s">
        <v>3018</v>
      </c>
      <c r="E119" s="261" t="s">
        <v>3003</v>
      </c>
      <c r="F119" s="261" t="s">
        <v>2959</v>
      </c>
      <c r="G119" s="261" t="s">
        <v>2985</v>
      </c>
      <c r="H119" s="261" t="s">
        <v>2986</v>
      </c>
      <c r="I119" s="261" t="s">
        <v>2989</v>
      </c>
      <c r="J119" s="261" t="s">
        <v>2962</v>
      </c>
      <c r="K119" s="270" t="s">
        <v>217</v>
      </c>
      <c r="L119" s="261" t="s">
        <v>3175</v>
      </c>
      <c r="M119" s="254" t="s">
        <v>71</v>
      </c>
      <c r="N119" s="261" t="s">
        <v>72</v>
      </c>
      <c r="O119" s="254" t="s">
        <v>45</v>
      </c>
      <c r="P119" s="266">
        <f>IF(COUNTIF($K$4:K119,K119)=1,1,"")</f>
        <v>1</v>
      </c>
      <c r="Q119" s="266"/>
      <c r="R119" s="266">
        <v>700</v>
      </c>
      <c r="S119" s="266">
        <v>700</v>
      </c>
      <c r="T119" s="266"/>
      <c r="U119" s="262">
        <v>46266</v>
      </c>
      <c r="V119" s="266">
        <v>701</v>
      </c>
      <c r="W119" s="266">
        <v>701</v>
      </c>
      <c r="X119" s="266"/>
      <c r="Y119" s="262">
        <v>46267</v>
      </c>
      <c r="Z119" s="266">
        <v>275</v>
      </c>
      <c r="AA119" s="266">
        <v>0</v>
      </c>
      <c r="AB119" s="266">
        <v>418</v>
      </c>
      <c r="AC119" s="266">
        <v>426</v>
      </c>
      <c r="AD119" s="266">
        <v>253</v>
      </c>
      <c r="AE119" s="266">
        <v>679</v>
      </c>
      <c r="AF119" s="266">
        <v>701</v>
      </c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  <c r="AV119" s="266"/>
      <c r="AW119" s="266"/>
      <c r="AX119" s="266"/>
      <c r="AY119" s="266"/>
      <c r="AZ119" s="266"/>
      <c r="BA119" s="266"/>
      <c r="BB119" s="266"/>
      <c r="BC119" s="266"/>
      <c r="BD119" s="266"/>
      <c r="BE119" s="266"/>
      <c r="BF119" s="266"/>
      <c r="BG119" s="266"/>
      <c r="BH119" s="266"/>
      <c r="BI119" s="266"/>
      <c r="BJ119" s="266"/>
      <c r="BK119" s="266"/>
      <c r="BL119" s="266"/>
      <c r="BM119" s="266"/>
      <c r="BN119" s="266"/>
      <c r="BO119" s="266"/>
      <c r="BP119" s="266"/>
      <c r="BQ119" s="266"/>
      <c r="BR119" s="266"/>
      <c r="BS119" s="266"/>
      <c r="BT119" s="266"/>
      <c r="BU119" s="266"/>
      <c r="BV119" s="266"/>
      <c r="BW119" s="266"/>
      <c r="BX119" s="266"/>
      <c r="BY119" s="266"/>
      <c r="BZ119" s="266"/>
      <c r="CA119" s="266"/>
      <c r="CB119" s="266"/>
      <c r="CC119" s="266"/>
      <c r="CD119" s="266"/>
      <c r="CE119" s="266">
        <v>1</v>
      </c>
      <c r="CF119" s="266">
        <v>21</v>
      </c>
      <c r="CG119" s="266">
        <v>22</v>
      </c>
      <c r="CH119" s="271" t="s">
        <v>3123</v>
      </c>
      <c r="CI119" s="266">
        <v>22</v>
      </c>
      <c r="CJ119" s="271" t="s">
        <v>3123</v>
      </c>
      <c r="CK119" s="266">
        <v>18260</v>
      </c>
      <c r="CL119" s="266">
        <v>72000</v>
      </c>
      <c r="CM119" s="271" t="s">
        <v>678</v>
      </c>
      <c r="CN119" s="266">
        <v>58000</v>
      </c>
      <c r="CO119" s="271" t="s">
        <v>3686</v>
      </c>
      <c r="CP119" s="254" t="s">
        <v>53</v>
      </c>
      <c r="CQ119" s="271" t="s">
        <v>3259</v>
      </c>
      <c r="CR119" s="262">
        <v>46268</v>
      </c>
      <c r="CS119" s="261" t="s">
        <v>120</v>
      </c>
      <c r="CT119" s="254" t="s">
        <v>1861</v>
      </c>
    </row>
    <row r="120" spans="1:98" x14ac:dyDescent="0.3">
      <c r="A120" s="253">
        <v>117</v>
      </c>
      <c r="B120" s="265" t="s">
        <v>45</v>
      </c>
      <c r="C120" s="294" t="s">
        <v>2952</v>
      </c>
      <c r="D120" s="294" t="s">
        <v>3018</v>
      </c>
      <c r="E120" s="294" t="s">
        <v>3003</v>
      </c>
      <c r="F120" s="294" t="s">
        <v>2959</v>
      </c>
      <c r="G120" s="294" t="s">
        <v>2985</v>
      </c>
      <c r="H120" s="294" t="s">
        <v>2986</v>
      </c>
      <c r="I120" s="294" t="s">
        <v>2989</v>
      </c>
      <c r="J120" s="294" t="s">
        <v>2962</v>
      </c>
      <c r="K120" s="263" t="s">
        <v>217</v>
      </c>
      <c r="L120" s="294" t="s">
        <v>3175</v>
      </c>
      <c r="M120" s="265" t="s">
        <v>174</v>
      </c>
      <c r="N120" s="294" t="s">
        <v>175</v>
      </c>
      <c r="O120" s="265" t="s">
        <v>45</v>
      </c>
      <c r="P120" s="260" t="str">
        <f>IF(COUNTIF($K$4:K120,K120)=1,1,"")</f>
        <v/>
      </c>
      <c r="Q120" s="260"/>
      <c r="R120" s="260">
        <v>1300</v>
      </c>
      <c r="S120" s="260">
        <v>1300</v>
      </c>
      <c r="T120" s="260"/>
      <c r="U120" s="264">
        <v>46267</v>
      </c>
      <c r="V120" s="260">
        <v>1324</v>
      </c>
      <c r="W120" s="260">
        <v>1324</v>
      </c>
      <c r="X120" s="260"/>
      <c r="Y120" s="264">
        <v>46268</v>
      </c>
      <c r="Z120" s="260">
        <v>385</v>
      </c>
      <c r="AA120" s="260">
        <v>0</v>
      </c>
      <c r="AB120" s="260">
        <v>923</v>
      </c>
      <c r="AC120" s="260">
        <v>939</v>
      </c>
      <c r="AD120" s="260">
        <v>354</v>
      </c>
      <c r="AE120" s="260">
        <v>1293</v>
      </c>
      <c r="AF120" s="260">
        <v>1324</v>
      </c>
      <c r="AG120" s="260"/>
      <c r="AH120" s="260"/>
      <c r="AI120" s="260"/>
      <c r="AJ120" s="260"/>
      <c r="AK120" s="260"/>
      <c r="AL120" s="260"/>
      <c r="AM120" s="260"/>
      <c r="AN120" s="260"/>
      <c r="AO120" s="260"/>
      <c r="AP120" s="260"/>
      <c r="AQ120" s="260"/>
      <c r="AR120" s="260"/>
      <c r="AS120" s="260"/>
      <c r="AT120" s="260"/>
      <c r="AU120" s="260"/>
      <c r="AV120" s="260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  <c r="BP120" s="260"/>
      <c r="BQ120" s="260"/>
      <c r="BR120" s="260"/>
      <c r="BS120" s="260"/>
      <c r="BT120" s="260"/>
      <c r="BU120" s="260"/>
      <c r="BV120" s="260"/>
      <c r="BW120" s="260"/>
      <c r="BX120" s="260"/>
      <c r="BY120" s="260"/>
      <c r="BZ120" s="260"/>
      <c r="CA120" s="260"/>
      <c r="CB120" s="260"/>
      <c r="CC120" s="260"/>
      <c r="CD120" s="260"/>
      <c r="CE120" s="260">
        <v>2</v>
      </c>
      <c r="CF120" s="260">
        <v>29</v>
      </c>
      <c r="CG120" s="260">
        <v>31</v>
      </c>
      <c r="CH120" s="268" t="s">
        <v>3120</v>
      </c>
      <c r="CI120" s="260">
        <v>31</v>
      </c>
      <c r="CJ120" s="268" t="s">
        <v>3120</v>
      </c>
      <c r="CK120" s="260">
        <v>18260</v>
      </c>
      <c r="CL120" s="260">
        <v>72000</v>
      </c>
      <c r="CM120" s="268" t="s">
        <v>678</v>
      </c>
      <c r="CN120" s="260">
        <v>58000</v>
      </c>
      <c r="CO120" s="268" t="s">
        <v>3686</v>
      </c>
      <c r="CP120" s="265" t="s">
        <v>53</v>
      </c>
      <c r="CQ120" s="268" t="s">
        <v>3259</v>
      </c>
      <c r="CR120" s="264">
        <v>46268</v>
      </c>
      <c r="CS120" s="294" t="s">
        <v>120</v>
      </c>
      <c r="CT120" s="265" t="s">
        <v>1861</v>
      </c>
    </row>
    <row r="121" spans="1:98" x14ac:dyDescent="0.3">
      <c r="A121" s="253">
        <v>118</v>
      </c>
      <c r="B121" s="254" t="s">
        <v>45</v>
      </c>
      <c r="C121" s="261" t="s">
        <v>2952</v>
      </c>
      <c r="D121" s="261" t="s">
        <v>3018</v>
      </c>
      <c r="E121" s="261" t="s">
        <v>3003</v>
      </c>
      <c r="F121" s="261" t="s">
        <v>2959</v>
      </c>
      <c r="G121" s="261" t="s">
        <v>2985</v>
      </c>
      <c r="H121" s="261" t="s">
        <v>2986</v>
      </c>
      <c r="I121" s="261" t="s">
        <v>2989</v>
      </c>
      <c r="J121" s="261" t="s">
        <v>2962</v>
      </c>
      <c r="K121" s="270" t="s">
        <v>218</v>
      </c>
      <c r="L121" s="261" t="s">
        <v>3176</v>
      </c>
      <c r="M121" s="254" t="s">
        <v>71</v>
      </c>
      <c r="N121" s="261" t="s">
        <v>72</v>
      </c>
      <c r="O121" s="254" t="s">
        <v>45</v>
      </c>
      <c r="P121" s="266">
        <f>IF(COUNTIF($K$4:K121,K121)=1,1,"")</f>
        <v>1</v>
      </c>
      <c r="Q121" s="266"/>
      <c r="R121" s="266">
        <v>1000</v>
      </c>
      <c r="S121" s="266">
        <v>1000</v>
      </c>
      <c r="T121" s="266"/>
      <c r="U121" s="262">
        <v>46266</v>
      </c>
      <c r="V121" s="266">
        <v>1013</v>
      </c>
      <c r="W121" s="266">
        <v>1013</v>
      </c>
      <c r="X121" s="266"/>
      <c r="Y121" s="262">
        <v>46267</v>
      </c>
      <c r="Z121" s="266">
        <v>315</v>
      </c>
      <c r="AA121" s="266">
        <v>0</v>
      </c>
      <c r="AB121" s="266">
        <v>675</v>
      </c>
      <c r="AC121" s="266">
        <v>698</v>
      </c>
      <c r="AD121" s="266">
        <v>292</v>
      </c>
      <c r="AE121" s="266">
        <v>990</v>
      </c>
      <c r="AF121" s="266">
        <v>1013</v>
      </c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  <c r="AV121" s="266"/>
      <c r="AW121" s="266"/>
      <c r="AX121" s="266"/>
      <c r="AY121" s="266"/>
      <c r="AZ121" s="266"/>
      <c r="BA121" s="266"/>
      <c r="BB121" s="266"/>
      <c r="BC121" s="266"/>
      <c r="BD121" s="266"/>
      <c r="BE121" s="266"/>
      <c r="BF121" s="266"/>
      <c r="BG121" s="266"/>
      <c r="BH121" s="266"/>
      <c r="BI121" s="266"/>
      <c r="BJ121" s="266"/>
      <c r="BK121" s="266"/>
      <c r="BL121" s="266"/>
      <c r="BM121" s="266"/>
      <c r="BN121" s="266"/>
      <c r="BO121" s="266"/>
      <c r="BP121" s="266"/>
      <c r="BQ121" s="266"/>
      <c r="BR121" s="266"/>
      <c r="BS121" s="266"/>
      <c r="BT121" s="266"/>
      <c r="BU121" s="266"/>
      <c r="BV121" s="266"/>
      <c r="BW121" s="266"/>
      <c r="BX121" s="266"/>
      <c r="BY121" s="266"/>
      <c r="BZ121" s="266"/>
      <c r="CA121" s="266"/>
      <c r="CB121" s="266"/>
      <c r="CC121" s="266"/>
      <c r="CD121" s="266"/>
      <c r="CE121" s="266">
        <v>13</v>
      </c>
      <c r="CF121" s="266">
        <v>10</v>
      </c>
      <c r="CG121" s="266">
        <v>23</v>
      </c>
      <c r="CH121" s="271" t="s">
        <v>3120</v>
      </c>
      <c r="CI121" s="266">
        <v>23</v>
      </c>
      <c r="CJ121" s="271" t="s">
        <v>3120</v>
      </c>
      <c r="CK121" s="266">
        <v>17500</v>
      </c>
      <c r="CL121" s="266">
        <v>69000</v>
      </c>
      <c r="CM121" s="271" t="s">
        <v>678</v>
      </c>
      <c r="CN121" s="266">
        <v>55000</v>
      </c>
      <c r="CO121" s="271" t="s">
        <v>3687</v>
      </c>
      <c r="CP121" s="254" t="s">
        <v>53</v>
      </c>
      <c r="CQ121" s="271" t="s">
        <v>3251</v>
      </c>
      <c r="CR121" s="262">
        <v>46268</v>
      </c>
      <c r="CS121" s="261" t="s">
        <v>120</v>
      </c>
      <c r="CT121" s="254" t="s">
        <v>1855</v>
      </c>
    </row>
    <row r="122" spans="1:98" x14ac:dyDescent="0.3">
      <c r="A122" s="253">
        <v>119</v>
      </c>
      <c r="B122" s="265" t="s">
        <v>45</v>
      </c>
      <c r="C122" s="294" t="s">
        <v>2952</v>
      </c>
      <c r="D122" s="294" t="s">
        <v>3018</v>
      </c>
      <c r="E122" s="294" t="s">
        <v>3003</v>
      </c>
      <c r="F122" s="294" t="s">
        <v>2959</v>
      </c>
      <c r="G122" s="294" t="s">
        <v>2985</v>
      </c>
      <c r="H122" s="294" t="s">
        <v>2986</v>
      </c>
      <c r="I122" s="294" t="s">
        <v>2989</v>
      </c>
      <c r="J122" s="294" t="s">
        <v>2962</v>
      </c>
      <c r="K122" s="263" t="s">
        <v>218</v>
      </c>
      <c r="L122" s="294" t="s">
        <v>3176</v>
      </c>
      <c r="M122" s="265" t="s">
        <v>114</v>
      </c>
      <c r="N122" s="294" t="s">
        <v>115</v>
      </c>
      <c r="O122" s="265" t="s">
        <v>45</v>
      </c>
      <c r="P122" s="260" t="str">
        <f>IF(COUNTIF($K$4:K122,K122)=1,1,"")</f>
        <v/>
      </c>
      <c r="Q122" s="260"/>
      <c r="R122" s="260">
        <v>700</v>
      </c>
      <c r="S122" s="260">
        <v>700</v>
      </c>
      <c r="T122" s="260"/>
      <c r="U122" s="265" t="s">
        <v>45</v>
      </c>
      <c r="V122" s="260"/>
      <c r="W122" s="260"/>
      <c r="X122" s="260"/>
      <c r="Y122" s="265" t="s">
        <v>45</v>
      </c>
      <c r="Z122" s="260"/>
      <c r="AA122" s="260">
        <v>0</v>
      </c>
      <c r="AB122" s="260"/>
      <c r="AC122" s="260"/>
      <c r="AD122" s="260"/>
      <c r="AE122" s="260"/>
      <c r="AF122" s="260"/>
      <c r="AG122" s="260"/>
      <c r="AH122" s="260"/>
      <c r="AI122" s="260"/>
      <c r="AJ122" s="260"/>
      <c r="AK122" s="260"/>
      <c r="AL122" s="260"/>
      <c r="AM122" s="260"/>
      <c r="AN122" s="260"/>
      <c r="AO122" s="260"/>
      <c r="AP122" s="260"/>
      <c r="AQ122" s="260"/>
      <c r="AR122" s="260"/>
      <c r="AS122" s="260"/>
      <c r="AT122" s="260"/>
      <c r="AU122" s="260"/>
      <c r="AV122" s="260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  <c r="BP122" s="260"/>
      <c r="BQ122" s="260"/>
      <c r="BR122" s="260"/>
      <c r="BS122" s="260"/>
      <c r="BT122" s="260"/>
      <c r="BU122" s="260"/>
      <c r="BV122" s="260"/>
      <c r="BW122" s="260"/>
      <c r="BX122" s="260"/>
      <c r="BY122" s="260"/>
      <c r="BZ122" s="260"/>
      <c r="CA122" s="260"/>
      <c r="CB122" s="260"/>
      <c r="CC122" s="260"/>
      <c r="CD122" s="260"/>
      <c r="CE122" s="260"/>
      <c r="CF122" s="260"/>
      <c r="CG122" s="260"/>
      <c r="CH122" s="268" t="s">
        <v>45</v>
      </c>
      <c r="CI122" s="260"/>
      <c r="CJ122" s="268" t="s">
        <v>45</v>
      </c>
      <c r="CK122" s="260">
        <v>17500</v>
      </c>
      <c r="CL122" s="260">
        <v>69000</v>
      </c>
      <c r="CM122" s="268" t="s">
        <v>678</v>
      </c>
      <c r="CN122" s="260">
        <v>55000</v>
      </c>
      <c r="CO122" s="268" t="s">
        <v>3687</v>
      </c>
      <c r="CP122" s="265" t="s">
        <v>53</v>
      </c>
      <c r="CQ122" s="268" t="s">
        <v>3251</v>
      </c>
      <c r="CR122" s="264">
        <v>46268</v>
      </c>
      <c r="CS122" s="294" t="s">
        <v>120</v>
      </c>
      <c r="CT122" s="265" t="s">
        <v>1855</v>
      </c>
    </row>
    <row r="123" spans="1:98" x14ac:dyDescent="0.3">
      <c r="A123" s="253">
        <v>120</v>
      </c>
      <c r="B123" s="254" t="s">
        <v>45</v>
      </c>
      <c r="C123" s="261" t="s">
        <v>2952</v>
      </c>
      <c r="D123" s="261" t="s">
        <v>3018</v>
      </c>
      <c r="E123" s="261" t="s">
        <v>3003</v>
      </c>
      <c r="F123" s="261" t="s">
        <v>2959</v>
      </c>
      <c r="G123" s="261" t="s">
        <v>2985</v>
      </c>
      <c r="H123" s="261" t="s">
        <v>2986</v>
      </c>
      <c r="I123" s="261" t="s">
        <v>2989</v>
      </c>
      <c r="J123" s="261" t="s">
        <v>2962</v>
      </c>
      <c r="K123" s="270" t="s">
        <v>218</v>
      </c>
      <c r="L123" s="261" t="s">
        <v>3176</v>
      </c>
      <c r="M123" s="254" t="s">
        <v>219</v>
      </c>
      <c r="N123" s="261" t="s">
        <v>220</v>
      </c>
      <c r="O123" s="254" t="s">
        <v>45</v>
      </c>
      <c r="P123" s="266" t="str">
        <f>IF(COUNTIF($K$4:K123,K123)=1,1,"")</f>
        <v/>
      </c>
      <c r="Q123" s="266"/>
      <c r="R123" s="266">
        <v>1100</v>
      </c>
      <c r="S123" s="266">
        <v>1100</v>
      </c>
      <c r="T123" s="266"/>
      <c r="U123" s="254" t="s">
        <v>45</v>
      </c>
      <c r="V123" s="266"/>
      <c r="W123" s="266"/>
      <c r="X123" s="266"/>
      <c r="Y123" s="254" t="s">
        <v>45</v>
      </c>
      <c r="Z123" s="266"/>
      <c r="AA123" s="266">
        <v>0</v>
      </c>
      <c r="AB123" s="266"/>
      <c r="AC123" s="266"/>
      <c r="AD123" s="266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  <c r="AV123" s="266"/>
      <c r="AW123" s="266"/>
      <c r="AX123" s="266"/>
      <c r="AY123" s="266"/>
      <c r="AZ123" s="266"/>
      <c r="BA123" s="266"/>
      <c r="BB123" s="266"/>
      <c r="BC123" s="266"/>
      <c r="BD123" s="266"/>
      <c r="BE123" s="266"/>
      <c r="BF123" s="266"/>
      <c r="BG123" s="266"/>
      <c r="BH123" s="266"/>
      <c r="BI123" s="266"/>
      <c r="BJ123" s="266"/>
      <c r="BK123" s="266"/>
      <c r="BL123" s="266"/>
      <c r="BM123" s="266"/>
      <c r="BN123" s="266"/>
      <c r="BO123" s="266"/>
      <c r="BP123" s="266"/>
      <c r="BQ123" s="266"/>
      <c r="BR123" s="266"/>
      <c r="BS123" s="266"/>
      <c r="BT123" s="266"/>
      <c r="BU123" s="266"/>
      <c r="BV123" s="266"/>
      <c r="BW123" s="266"/>
      <c r="BX123" s="266"/>
      <c r="BY123" s="266"/>
      <c r="BZ123" s="266"/>
      <c r="CA123" s="266"/>
      <c r="CB123" s="266"/>
      <c r="CC123" s="266"/>
      <c r="CD123" s="266"/>
      <c r="CE123" s="266"/>
      <c r="CF123" s="266"/>
      <c r="CG123" s="266"/>
      <c r="CH123" s="271" t="s">
        <v>45</v>
      </c>
      <c r="CI123" s="266"/>
      <c r="CJ123" s="271" t="s">
        <v>45</v>
      </c>
      <c r="CK123" s="266">
        <v>17500</v>
      </c>
      <c r="CL123" s="266">
        <v>69000</v>
      </c>
      <c r="CM123" s="271" t="s">
        <v>678</v>
      </c>
      <c r="CN123" s="266">
        <v>55000</v>
      </c>
      <c r="CO123" s="271" t="s">
        <v>3687</v>
      </c>
      <c r="CP123" s="254" t="s">
        <v>53</v>
      </c>
      <c r="CQ123" s="271" t="s">
        <v>3251</v>
      </c>
      <c r="CR123" s="262">
        <v>46268</v>
      </c>
      <c r="CS123" s="261" t="s">
        <v>120</v>
      </c>
      <c r="CT123" s="254" t="s">
        <v>1855</v>
      </c>
    </row>
    <row r="124" spans="1:98" x14ac:dyDescent="0.3">
      <c r="A124" s="253">
        <v>121</v>
      </c>
      <c r="B124" s="265" t="s">
        <v>45</v>
      </c>
      <c r="C124" s="294" t="s">
        <v>2952</v>
      </c>
      <c r="D124" s="294" t="s">
        <v>3018</v>
      </c>
      <c r="E124" s="294" t="s">
        <v>3003</v>
      </c>
      <c r="F124" s="294" t="s">
        <v>2959</v>
      </c>
      <c r="G124" s="294" t="s">
        <v>2985</v>
      </c>
      <c r="H124" s="294" t="s">
        <v>2986</v>
      </c>
      <c r="I124" s="294" t="s">
        <v>2989</v>
      </c>
      <c r="J124" s="294" t="s">
        <v>2962</v>
      </c>
      <c r="K124" s="263" t="s">
        <v>221</v>
      </c>
      <c r="L124" s="294" t="s">
        <v>3177</v>
      </c>
      <c r="M124" s="265" t="s">
        <v>71</v>
      </c>
      <c r="N124" s="294" t="s">
        <v>72</v>
      </c>
      <c r="O124" s="265" t="s">
        <v>45</v>
      </c>
      <c r="P124" s="260">
        <f>IF(COUNTIF($K$4:K124,K124)=1,1,"")</f>
        <v>1</v>
      </c>
      <c r="Q124" s="260"/>
      <c r="R124" s="260">
        <v>1000</v>
      </c>
      <c r="S124" s="260">
        <v>1000</v>
      </c>
      <c r="T124" s="260"/>
      <c r="U124" s="264">
        <v>46265</v>
      </c>
      <c r="V124" s="260">
        <v>1012</v>
      </c>
      <c r="W124" s="260">
        <v>1012</v>
      </c>
      <c r="X124" s="260"/>
      <c r="Y124" s="264">
        <v>46267</v>
      </c>
      <c r="Z124" s="260">
        <v>270</v>
      </c>
      <c r="AA124" s="260">
        <v>0</v>
      </c>
      <c r="AB124" s="260">
        <v>722</v>
      </c>
      <c r="AC124" s="260">
        <v>742</v>
      </c>
      <c r="AD124" s="260">
        <v>235</v>
      </c>
      <c r="AE124" s="260">
        <v>977</v>
      </c>
      <c r="AF124" s="260">
        <v>1012</v>
      </c>
      <c r="AG124" s="260"/>
      <c r="AH124" s="260"/>
      <c r="AI124" s="260"/>
      <c r="AJ124" s="260"/>
      <c r="AK124" s="260"/>
      <c r="AL124" s="260"/>
      <c r="AM124" s="260"/>
      <c r="AN124" s="260"/>
      <c r="AO124" s="260"/>
      <c r="AP124" s="260"/>
      <c r="AQ124" s="260"/>
      <c r="AR124" s="260"/>
      <c r="AS124" s="260"/>
      <c r="AT124" s="260"/>
      <c r="AU124" s="260"/>
      <c r="AV124" s="260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  <c r="BP124" s="260"/>
      <c r="BQ124" s="260"/>
      <c r="BR124" s="260"/>
      <c r="BS124" s="260"/>
      <c r="BT124" s="260"/>
      <c r="BU124" s="260"/>
      <c r="BV124" s="260"/>
      <c r="BW124" s="260"/>
      <c r="BX124" s="260"/>
      <c r="BY124" s="260"/>
      <c r="BZ124" s="260"/>
      <c r="CA124" s="260"/>
      <c r="CB124" s="260"/>
      <c r="CC124" s="260"/>
      <c r="CD124" s="260"/>
      <c r="CE124" s="260">
        <v>10</v>
      </c>
      <c r="CF124" s="260">
        <v>25</v>
      </c>
      <c r="CG124" s="260">
        <v>35</v>
      </c>
      <c r="CH124" s="268" t="s">
        <v>3015</v>
      </c>
      <c r="CI124" s="260">
        <v>35</v>
      </c>
      <c r="CJ124" s="268" t="s">
        <v>3015</v>
      </c>
      <c r="CK124" s="260">
        <v>23400</v>
      </c>
      <c r="CL124" s="260">
        <v>79000</v>
      </c>
      <c r="CM124" s="268" t="s">
        <v>1894</v>
      </c>
      <c r="CN124" s="260">
        <v>63000</v>
      </c>
      <c r="CO124" s="268" t="s">
        <v>1887</v>
      </c>
      <c r="CP124" s="265" t="s">
        <v>53</v>
      </c>
      <c r="CQ124" s="268" t="s">
        <v>3251</v>
      </c>
      <c r="CR124" s="264">
        <v>46268</v>
      </c>
      <c r="CS124" s="294" t="s">
        <v>51</v>
      </c>
      <c r="CT124" s="265" t="s">
        <v>1851</v>
      </c>
    </row>
    <row r="125" spans="1:98" x14ac:dyDescent="0.3">
      <c r="A125" s="253">
        <v>122</v>
      </c>
      <c r="B125" s="254" t="s">
        <v>45</v>
      </c>
      <c r="C125" s="261" t="s">
        <v>2952</v>
      </c>
      <c r="D125" s="261" t="s">
        <v>3018</v>
      </c>
      <c r="E125" s="261" t="s">
        <v>3003</v>
      </c>
      <c r="F125" s="261" t="s">
        <v>2959</v>
      </c>
      <c r="G125" s="261" t="s">
        <v>2985</v>
      </c>
      <c r="H125" s="261" t="s">
        <v>2986</v>
      </c>
      <c r="I125" s="261" t="s">
        <v>2989</v>
      </c>
      <c r="J125" s="261" t="s">
        <v>2962</v>
      </c>
      <c r="K125" s="270" t="s">
        <v>221</v>
      </c>
      <c r="L125" s="261" t="s">
        <v>3177</v>
      </c>
      <c r="M125" s="254" t="s">
        <v>66</v>
      </c>
      <c r="N125" s="261" t="s">
        <v>67</v>
      </c>
      <c r="O125" s="254" t="s">
        <v>45</v>
      </c>
      <c r="P125" s="266" t="str">
        <f>IF(COUNTIF($K$4:K125,K125)=1,1,"")</f>
        <v/>
      </c>
      <c r="Q125" s="266"/>
      <c r="R125" s="266">
        <v>1000</v>
      </c>
      <c r="S125" s="266">
        <v>1000</v>
      </c>
      <c r="T125" s="266"/>
      <c r="U125" s="262">
        <v>46265</v>
      </c>
      <c r="V125" s="266">
        <v>987</v>
      </c>
      <c r="W125" s="266">
        <v>987</v>
      </c>
      <c r="X125" s="266"/>
      <c r="Y125" s="262">
        <v>46267</v>
      </c>
      <c r="Z125" s="266">
        <v>241</v>
      </c>
      <c r="AA125" s="266">
        <v>0</v>
      </c>
      <c r="AB125" s="266">
        <v>730</v>
      </c>
      <c r="AC125" s="266">
        <v>746</v>
      </c>
      <c r="AD125" s="266">
        <v>218</v>
      </c>
      <c r="AE125" s="266">
        <v>964</v>
      </c>
      <c r="AF125" s="266">
        <v>987</v>
      </c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  <c r="AW125" s="266"/>
      <c r="AX125" s="266"/>
      <c r="AY125" s="266"/>
      <c r="AZ125" s="266"/>
      <c r="BA125" s="266"/>
      <c r="BB125" s="266"/>
      <c r="BC125" s="266"/>
      <c r="BD125" s="266"/>
      <c r="BE125" s="266"/>
      <c r="BF125" s="266"/>
      <c r="BG125" s="266"/>
      <c r="BH125" s="266"/>
      <c r="BI125" s="266"/>
      <c r="BJ125" s="266"/>
      <c r="BK125" s="266"/>
      <c r="BL125" s="266"/>
      <c r="BM125" s="266"/>
      <c r="BN125" s="266"/>
      <c r="BO125" s="266"/>
      <c r="BP125" s="266"/>
      <c r="BQ125" s="266"/>
      <c r="BR125" s="266"/>
      <c r="BS125" s="266"/>
      <c r="BT125" s="266"/>
      <c r="BU125" s="266"/>
      <c r="BV125" s="266"/>
      <c r="BW125" s="266"/>
      <c r="BX125" s="266"/>
      <c r="BY125" s="266"/>
      <c r="BZ125" s="266"/>
      <c r="CA125" s="266"/>
      <c r="CB125" s="266"/>
      <c r="CC125" s="266"/>
      <c r="CD125" s="266"/>
      <c r="CE125" s="266">
        <v>1</v>
      </c>
      <c r="CF125" s="266">
        <v>22</v>
      </c>
      <c r="CG125" s="266">
        <v>23</v>
      </c>
      <c r="CH125" s="271" t="s">
        <v>3120</v>
      </c>
      <c r="CI125" s="266">
        <v>23</v>
      </c>
      <c r="CJ125" s="271" t="s">
        <v>3120</v>
      </c>
      <c r="CK125" s="266">
        <v>23400</v>
      </c>
      <c r="CL125" s="266">
        <v>79000</v>
      </c>
      <c r="CM125" s="271" t="s">
        <v>1894</v>
      </c>
      <c r="CN125" s="266">
        <v>63000</v>
      </c>
      <c r="CO125" s="271" t="s">
        <v>1887</v>
      </c>
      <c r="CP125" s="254" t="s">
        <v>53</v>
      </c>
      <c r="CQ125" s="271" t="s">
        <v>3251</v>
      </c>
      <c r="CR125" s="262">
        <v>46268</v>
      </c>
      <c r="CS125" s="261" t="s">
        <v>51</v>
      </c>
      <c r="CT125" s="254" t="s">
        <v>1851</v>
      </c>
    </row>
    <row r="126" spans="1:98" x14ac:dyDescent="0.3">
      <c r="A126" s="253">
        <v>123</v>
      </c>
      <c r="B126" s="265" t="s">
        <v>45</v>
      </c>
      <c r="C126" s="294" t="s">
        <v>2952</v>
      </c>
      <c r="D126" s="294" t="s">
        <v>3018</v>
      </c>
      <c r="E126" s="294" t="s">
        <v>3003</v>
      </c>
      <c r="F126" s="294" t="s">
        <v>2959</v>
      </c>
      <c r="G126" s="294" t="s">
        <v>2985</v>
      </c>
      <c r="H126" s="294" t="s">
        <v>2986</v>
      </c>
      <c r="I126" s="294" t="s">
        <v>2989</v>
      </c>
      <c r="J126" s="294" t="s">
        <v>2962</v>
      </c>
      <c r="K126" s="263" t="s">
        <v>222</v>
      </c>
      <c r="L126" s="294" t="s">
        <v>3178</v>
      </c>
      <c r="M126" s="265" t="s">
        <v>66</v>
      </c>
      <c r="N126" s="294" t="s">
        <v>67</v>
      </c>
      <c r="O126" s="265" t="s">
        <v>45</v>
      </c>
      <c r="P126" s="260">
        <f>IF(COUNTIF($K$4:K126,K126)=1,1,"")</f>
        <v>1</v>
      </c>
      <c r="Q126" s="260"/>
      <c r="R126" s="260">
        <v>700</v>
      </c>
      <c r="S126" s="260">
        <v>700</v>
      </c>
      <c r="T126" s="260"/>
      <c r="U126" s="264">
        <v>46273</v>
      </c>
      <c r="V126" s="260">
        <v>265</v>
      </c>
      <c r="W126" s="260">
        <v>265</v>
      </c>
      <c r="X126" s="260"/>
      <c r="Y126" s="264">
        <v>46274</v>
      </c>
      <c r="Z126" s="260">
        <v>27</v>
      </c>
      <c r="AA126" s="260">
        <v>0</v>
      </c>
      <c r="AB126" s="260">
        <v>214</v>
      </c>
      <c r="AC126" s="260">
        <v>238</v>
      </c>
      <c r="AD126" s="260">
        <v>24</v>
      </c>
      <c r="AE126" s="260">
        <v>262</v>
      </c>
      <c r="AF126" s="260">
        <v>265</v>
      </c>
      <c r="AG126" s="260"/>
      <c r="AH126" s="260"/>
      <c r="AI126" s="260"/>
      <c r="AJ126" s="260"/>
      <c r="AK126" s="260"/>
      <c r="AL126" s="260"/>
      <c r="AM126" s="260"/>
      <c r="AN126" s="260"/>
      <c r="AO126" s="260"/>
      <c r="AP126" s="260"/>
      <c r="AQ126" s="260"/>
      <c r="AR126" s="260"/>
      <c r="AS126" s="260"/>
      <c r="AT126" s="260"/>
      <c r="AU126" s="260"/>
      <c r="AV126" s="260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  <c r="BP126" s="260"/>
      <c r="BQ126" s="260"/>
      <c r="BR126" s="260"/>
      <c r="BS126" s="260"/>
      <c r="BT126" s="260"/>
      <c r="BU126" s="260"/>
      <c r="BV126" s="260"/>
      <c r="BW126" s="260"/>
      <c r="BX126" s="260"/>
      <c r="BY126" s="260"/>
      <c r="BZ126" s="260"/>
      <c r="CA126" s="260"/>
      <c r="CB126" s="260"/>
      <c r="CC126" s="260"/>
      <c r="CD126" s="260"/>
      <c r="CE126" s="260"/>
      <c r="CF126" s="260">
        <v>3</v>
      </c>
      <c r="CG126" s="260">
        <v>3</v>
      </c>
      <c r="CH126" s="268" t="s">
        <v>3105</v>
      </c>
      <c r="CI126" s="260">
        <v>3</v>
      </c>
      <c r="CJ126" s="268" t="s">
        <v>3105</v>
      </c>
      <c r="CK126" s="260">
        <v>26000</v>
      </c>
      <c r="CL126" s="260">
        <v>89000</v>
      </c>
      <c r="CM126" s="268" t="s">
        <v>2257</v>
      </c>
      <c r="CN126" s="260">
        <v>89000</v>
      </c>
      <c r="CO126" s="268" t="s">
        <v>2257</v>
      </c>
      <c r="CP126" s="265" t="s">
        <v>60</v>
      </c>
      <c r="CQ126" s="268" t="s">
        <v>1850</v>
      </c>
      <c r="CR126" s="264">
        <v>46189</v>
      </c>
      <c r="CS126" s="294" t="s">
        <v>51</v>
      </c>
      <c r="CT126" s="265" t="s">
        <v>1855</v>
      </c>
    </row>
    <row r="127" spans="1:98" x14ac:dyDescent="0.3">
      <c r="A127" s="253">
        <v>124</v>
      </c>
      <c r="B127" s="254" t="s">
        <v>45</v>
      </c>
      <c r="C127" s="261" t="s">
        <v>2952</v>
      </c>
      <c r="D127" s="261" t="s">
        <v>3018</v>
      </c>
      <c r="E127" s="261" t="s">
        <v>3003</v>
      </c>
      <c r="F127" s="261" t="s">
        <v>2959</v>
      </c>
      <c r="G127" s="261" t="s">
        <v>2985</v>
      </c>
      <c r="H127" s="261" t="s">
        <v>2986</v>
      </c>
      <c r="I127" s="261" t="s">
        <v>2989</v>
      </c>
      <c r="J127" s="261" t="s">
        <v>2962</v>
      </c>
      <c r="K127" s="270" t="s">
        <v>222</v>
      </c>
      <c r="L127" s="261" t="s">
        <v>3178</v>
      </c>
      <c r="M127" s="254" t="s">
        <v>223</v>
      </c>
      <c r="N127" s="261" t="s">
        <v>224</v>
      </c>
      <c r="O127" s="254" t="s">
        <v>45</v>
      </c>
      <c r="P127" s="266" t="str">
        <f>IF(COUNTIF($K$4:K127,K127)=1,1,"")</f>
        <v/>
      </c>
      <c r="Q127" s="266"/>
      <c r="R127" s="266">
        <v>500</v>
      </c>
      <c r="S127" s="266">
        <v>500</v>
      </c>
      <c r="T127" s="266"/>
      <c r="U127" s="262">
        <v>46273</v>
      </c>
      <c r="V127" s="266">
        <v>205</v>
      </c>
      <c r="W127" s="266">
        <v>205</v>
      </c>
      <c r="X127" s="266"/>
      <c r="Y127" s="262">
        <v>46274</v>
      </c>
      <c r="Z127" s="266">
        <v>19</v>
      </c>
      <c r="AA127" s="266">
        <v>0</v>
      </c>
      <c r="AB127" s="266">
        <v>163</v>
      </c>
      <c r="AC127" s="266">
        <v>186</v>
      </c>
      <c r="AD127" s="266">
        <v>18</v>
      </c>
      <c r="AE127" s="266">
        <v>204</v>
      </c>
      <c r="AF127" s="266">
        <v>205</v>
      </c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  <c r="AW127" s="266"/>
      <c r="AX127" s="266"/>
      <c r="AY127" s="266"/>
      <c r="AZ127" s="266"/>
      <c r="BA127" s="266"/>
      <c r="BB127" s="266"/>
      <c r="BC127" s="266"/>
      <c r="BD127" s="266"/>
      <c r="BE127" s="266"/>
      <c r="BF127" s="266"/>
      <c r="BG127" s="266"/>
      <c r="BH127" s="266"/>
      <c r="BI127" s="266"/>
      <c r="BJ127" s="266"/>
      <c r="BK127" s="266"/>
      <c r="BL127" s="266"/>
      <c r="BM127" s="266"/>
      <c r="BN127" s="266"/>
      <c r="BO127" s="266"/>
      <c r="BP127" s="266"/>
      <c r="BQ127" s="266"/>
      <c r="BR127" s="266"/>
      <c r="BS127" s="266"/>
      <c r="BT127" s="266"/>
      <c r="BU127" s="266"/>
      <c r="BV127" s="266"/>
      <c r="BW127" s="266"/>
      <c r="BX127" s="266"/>
      <c r="BY127" s="266"/>
      <c r="BZ127" s="266"/>
      <c r="CA127" s="266"/>
      <c r="CB127" s="266"/>
      <c r="CC127" s="266"/>
      <c r="CD127" s="266"/>
      <c r="CE127" s="266"/>
      <c r="CF127" s="266">
        <v>1</v>
      </c>
      <c r="CG127" s="266">
        <v>1</v>
      </c>
      <c r="CH127" s="271" t="s">
        <v>3086</v>
      </c>
      <c r="CI127" s="266">
        <v>1</v>
      </c>
      <c r="CJ127" s="271" t="s">
        <v>3086</v>
      </c>
      <c r="CK127" s="266">
        <v>26000</v>
      </c>
      <c r="CL127" s="266">
        <v>89000</v>
      </c>
      <c r="CM127" s="271" t="s">
        <v>2257</v>
      </c>
      <c r="CN127" s="266">
        <v>89000</v>
      </c>
      <c r="CO127" s="271" t="s">
        <v>2257</v>
      </c>
      <c r="CP127" s="254" t="s">
        <v>60</v>
      </c>
      <c r="CQ127" s="271" t="s">
        <v>1850</v>
      </c>
      <c r="CR127" s="262">
        <v>46189</v>
      </c>
      <c r="CS127" s="261" t="s">
        <v>51</v>
      </c>
      <c r="CT127" s="254" t="s">
        <v>1855</v>
      </c>
    </row>
    <row r="128" spans="1:98" x14ac:dyDescent="0.3">
      <c r="A128" s="253">
        <v>125</v>
      </c>
      <c r="B128" s="265" t="s">
        <v>45</v>
      </c>
      <c r="C128" s="294" t="s">
        <v>2952</v>
      </c>
      <c r="D128" s="294" t="s">
        <v>3018</v>
      </c>
      <c r="E128" s="294" t="s">
        <v>3003</v>
      </c>
      <c r="F128" s="294" t="s">
        <v>2959</v>
      </c>
      <c r="G128" s="294" t="s">
        <v>2985</v>
      </c>
      <c r="H128" s="294" t="s">
        <v>2986</v>
      </c>
      <c r="I128" s="294" t="s">
        <v>2989</v>
      </c>
      <c r="J128" s="294" t="s">
        <v>2962</v>
      </c>
      <c r="K128" s="263" t="s">
        <v>225</v>
      </c>
      <c r="L128" s="294" t="s">
        <v>3179</v>
      </c>
      <c r="M128" s="265" t="s">
        <v>71</v>
      </c>
      <c r="N128" s="294" t="s">
        <v>72</v>
      </c>
      <c r="O128" s="265" t="s">
        <v>45</v>
      </c>
      <c r="P128" s="260">
        <f>IF(COUNTIF($K$4:K128,K128)=1,1,"")</f>
        <v>1</v>
      </c>
      <c r="Q128" s="260"/>
      <c r="R128" s="260">
        <v>400</v>
      </c>
      <c r="S128" s="260">
        <v>400</v>
      </c>
      <c r="T128" s="260"/>
      <c r="U128" s="264">
        <v>46262</v>
      </c>
      <c r="V128" s="260">
        <v>393</v>
      </c>
      <c r="W128" s="260">
        <v>393</v>
      </c>
      <c r="X128" s="260"/>
      <c r="Y128" s="264">
        <v>46267</v>
      </c>
      <c r="Z128" s="260">
        <v>152</v>
      </c>
      <c r="AA128" s="260">
        <v>0</v>
      </c>
      <c r="AB128" s="260">
        <v>236</v>
      </c>
      <c r="AC128" s="260">
        <v>241</v>
      </c>
      <c r="AD128" s="260">
        <v>130</v>
      </c>
      <c r="AE128" s="260">
        <v>371</v>
      </c>
      <c r="AF128" s="260">
        <v>393</v>
      </c>
      <c r="AG128" s="260"/>
      <c r="AH128" s="260"/>
      <c r="AI128" s="260"/>
      <c r="AJ128" s="260"/>
      <c r="AK128" s="260"/>
      <c r="AL128" s="260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  <c r="BP128" s="260"/>
      <c r="BQ128" s="260"/>
      <c r="BR128" s="260"/>
      <c r="BS128" s="260"/>
      <c r="BT128" s="260"/>
      <c r="BU128" s="260"/>
      <c r="BV128" s="260"/>
      <c r="BW128" s="260"/>
      <c r="BX128" s="260"/>
      <c r="BY128" s="260"/>
      <c r="BZ128" s="260"/>
      <c r="CA128" s="260"/>
      <c r="CB128" s="260"/>
      <c r="CC128" s="260"/>
      <c r="CD128" s="260"/>
      <c r="CE128" s="260"/>
      <c r="CF128" s="260">
        <v>22</v>
      </c>
      <c r="CG128" s="260">
        <v>22</v>
      </c>
      <c r="CH128" s="268" t="s">
        <v>3394</v>
      </c>
      <c r="CI128" s="260">
        <v>22</v>
      </c>
      <c r="CJ128" s="268" t="s">
        <v>3394</v>
      </c>
      <c r="CK128" s="260">
        <v>23000</v>
      </c>
      <c r="CL128" s="260">
        <v>89000</v>
      </c>
      <c r="CM128" s="268" t="s">
        <v>566</v>
      </c>
      <c r="CN128" s="260">
        <v>71000</v>
      </c>
      <c r="CO128" s="268" t="s">
        <v>3434</v>
      </c>
      <c r="CP128" s="265" t="s">
        <v>53</v>
      </c>
      <c r="CQ128" s="268" t="s">
        <v>3251</v>
      </c>
      <c r="CR128" s="264">
        <v>46268</v>
      </c>
      <c r="CS128" s="294" t="s">
        <v>110</v>
      </c>
      <c r="CT128" s="265" t="s">
        <v>1861</v>
      </c>
    </row>
    <row r="129" spans="1:98" x14ac:dyDescent="0.3">
      <c r="A129" s="253">
        <v>126</v>
      </c>
      <c r="B129" s="254" t="s">
        <v>45</v>
      </c>
      <c r="C129" s="261" t="s">
        <v>2952</v>
      </c>
      <c r="D129" s="261" t="s">
        <v>3018</v>
      </c>
      <c r="E129" s="261" t="s">
        <v>3003</v>
      </c>
      <c r="F129" s="261" t="s">
        <v>2959</v>
      </c>
      <c r="G129" s="261" t="s">
        <v>2985</v>
      </c>
      <c r="H129" s="261" t="s">
        <v>2986</v>
      </c>
      <c r="I129" s="261" t="s">
        <v>2989</v>
      </c>
      <c r="J129" s="261" t="s">
        <v>2962</v>
      </c>
      <c r="K129" s="270" t="s">
        <v>225</v>
      </c>
      <c r="L129" s="261" t="s">
        <v>3179</v>
      </c>
      <c r="M129" s="254" t="s">
        <v>89</v>
      </c>
      <c r="N129" s="261" t="s">
        <v>90</v>
      </c>
      <c r="O129" s="254" t="s">
        <v>45</v>
      </c>
      <c r="P129" s="266" t="str">
        <f>IF(COUNTIF($K$4:K129,K129)=1,1,"")</f>
        <v/>
      </c>
      <c r="Q129" s="266"/>
      <c r="R129" s="266">
        <v>400</v>
      </c>
      <c r="S129" s="266">
        <v>400</v>
      </c>
      <c r="T129" s="266"/>
      <c r="U129" s="262">
        <v>46262</v>
      </c>
      <c r="V129" s="266">
        <v>385</v>
      </c>
      <c r="W129" s="266">
        <v>385</v>
      </c>
      <c r="X129" s="266"/>
      <c r="Y129" s="262">
        <v>46267</v>
      </c>
      <c r="Z129" s="266">
        <v>143</v>
      </c>
      <c r="AA129" s="266">
        <v>0</v>
      </c>
      <c r="AB129" s="266">
        <v>236</v>
      </c>
      <c r="AC129" s="266">
        <v>242</v>
      </c>
      <c r="AD129" s="266">
        <v>137</v>
      </c>
      <c r="AE129" s="266">
        <v>379</v>
      </c>
      <c r="AF129" s="266">
        <v>385</v>
      </c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  <c r="AW129" s="266"/>
      <c r="AX129" s="266"/>
      <c r="AY129" s="266"/>
      <c r="AZ129" s="266"/>
      <c r="BA129" s="266"/>
      <c r="BB129" s="266"/>
      <c r="BC129" s="266"/>
      <c r="BD129" s="266"/>
      <c r="BE129" s="266"/>
      <c r="BF129" s="266"/>
      <c r="BG129" s="266"/>
      <c r="BH129" s="266"/>
      <c r="BI129" s="266"/>
      <c r="BJ129" s="266"/>
      <c r="BK129" s="266"/>
      <c r="BL129" s="266"/>
      <c r="BM129" s="266"/>
      <c r="BN129" s="266"/>
      <c r="BO129" s="266"/>
      <c r="BP129" s="266"/>
      <c r="BQ129" s="266"/>
      <c r="BR129" s="266"/>
      <c r="BS129" s="266"/>
      <c r="BT129" s="266"/>
      <c r="BU129" s="266"/>
      <c r="BV129" s="266"/>
      <c r="BW129" s="266"/>
      <c r="BX129" s="266"/>
      <c r="BY129" s="266"/>
      <c r="BZ129" s="266"/>
      <c r="CA129" s="266"/>
      <c r="CB129" s="266"/>
      <c r="CC129" s="266"/>
      <c r="CD129" s="266"/>
      <c r="CE129" s="266"/>
      <c r="CF129" s="266">
        <v>6</v>
      </c>
      <c r="CG129" s="266">
        <v>6</v>
      </c>
      <c r="CH129" s="271" t="s">
        <v>3127</v>
      </c>
      <c r="CI129" s="266">
        <v>6</v>
      </c>
      <c r="CJ129" s="271" t="s">
        <v>3127</v>
      </c>
      <c r="CK129" s="266">
        <v>23000</v>
      </c>
      <c r="CL129" s="266">
        <v>89000</v>
      </c>
      <c r="CM129" s="271" t="s">
        <v>566</v>
      </c>
      <c r="CN129" s="266">
        <v>71000</v>
      </c>
      <c r="CO129" s="271" t="s">
        <v>3434</v>
      </c>
      <c r="CP129" s="254" t="s">
        <v>53</v>
      </c>
      <c r="CQ129" s="271" t="s">
        <v>3251</v>
      </c>
      <c r="CR129" s="262">
        <v>46268</v>
      </c>
      <c r="CS129" s="261" t="s">
        <v>110</v>
      </c>
      <c r="CT129" s="254" t="s">
        <v>1861</v>
      </c>
    </row>
    <row r="130" spans="1:98" x14ac:dyDescent="0.3">
      <c r="A130" s="253">
        <v>127</v>
      </c>
      <c r="B130" s="265" t="s">
        <v>45</v>
      </c>
      <c r="C130" s="294" t="s">
        <v>2952</v>
      </c>
      <c r="D130" s="294" t="s">
        <v>3018</v>
      </c>
      <c r="E130" s="294" t="s">
        <v>3003</v>
      </c>
      <c r="F130" s="294" t="s">
        <v>2959</v>
      </c>
      <c r="G130" s="294" t="s">
        <v>2985</v>
      </c>
      <c r="H130" s="294" t="s">
        <v>2986</v>
      </c>
      <c r="I130" s="294" t="s">
        <v>2989</v>
      </c>
      <c r="J130" s="294" t="s">
        <v>2962</v>
      </c>
      <c r="K130" s="263" t="s">
        <v>225</v>
      </c>
      <c r="L130" s="294" t="s">
        <v>3179</v>
      </c>
      <c r="M130" s="265" t="s">
        <v>223</v>
      </c>
      <c r="N130" s="294" t="s">
        <v>224</v>
      </c>
      <c r="O130" s="265" t="s">
        <v>45</v>
      </c>
      <c r="P130" s="260" t="str">
        <f>IF(COUNTIF($K$4:K130,K130)=1,1,"")</f>
        <v/>
      </c>
      <c r="Q130" s="260"/>
      <c r="R130" s="260">
        <v>400</v>
      </c>
      <c r="S130" s="260">
        <v>400</v>
      </c>
      <c r="T130" s="260"/>
      <c r="U130" s="264">
        <v>46262</v>
      </c>
      <c r="V130" s="260">
        <v>390</v>
      </c>
      <c r="W130" s="260">
        <v>390</v>
      </c>
      <c r="X130" s="260"/>
      <c r="Y130" s="264">
        <v>46267</v>
      </c>
      <c r="Z130" s="260">
        <v>143</v>
      </c>
      <c r="AA130" s="260">
        <v>0</v>
      </c>
      <c r="AB130" s="260">
        <v>241</v>
      </c>
      <c r="AC130" s="260">
        <v>247</v>
      </c>
      <c r="AD130" s="260">
        <v>138</v>
      </c>
      <c r="AE130" s="260">
        <v>385</v>
      </c>
      <c r="AF130" s="260">
        <v>390</v>
      </c>
      <c r="AG130" s="260"/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  <c r="BP130" s="260"/>
      <c r="BQ130" s="260"/>
      <c r="BR130" s="260"/>
      <c r="BS130" s="260"/>
      <c r="BT130" s="260"/>
      <c r="BU130" s="260"/>
      <c r="BV130" s="260"/>
      <c r="BW130" s="260"/>
      <c r="BX130" s="260"/>
      <c r="BY130" s="260"/>
      <c r="BZ130" s="260"/>
      <c r="CA130" s="260"/>
      <c r="CB130" s="260"/>
      <c r="CC130" s="260"/>
      <c r="CD130" s="260"/>
      <c r="CE130" s="260"/>
      <c r="CF130" s="260">
        <v>5</v>
      </c>
      <c r="CG130" s="260">
        <v>5</v>
      </c>
      <c r="CH130" s="268" t="s">
        <v>3264</v>
      </c>
      <c r="CI130" s="260">
        <v>5</v>
      </c>
      <c r="CJ130" s="268" t="s">
        <v>3264</v>
      </c>
      <c r="CK130" s="260">
        <v>23000</v>
      </c>
      <c r="CL130" s="260">
        <v>89000</v>
      </c>
      <c r="CM130" s="268" t="s">
        <v>566</v>
      </c>
      <c r="CN130" s="260">
        <v>71000</v>
      </c>
      <c r="CO130" s="268" t="s">
        <v>3434</v>
      </c>
      <c r="CP130" s="265" t="s">
        <v>53</v>
      </c>
      <c r="CQ130" s="268" t="s">
        <v>3251</v>
      </c>
      <c r="CR130" s="264">
        <v>46268</v>
      </c>
      <c r="CS130" s="294" t="s">
        <v>110</v>
      </c>
      <c r="CT130" s="265" t="s">
        <v>1861</v>
      </c>
    </row>
    <row r="131" spans="1:98" x14ac:dyDescent="0.3">
      <c r="A131" s="253">
        <v>128</v>
      </c>
      <c r="B131" s="254" t="s">
        <v>45</v>
      </c>
      <c r="C131" s="261" t="s">
        <v>2952</v>
      </c>
      <c r="D131" s="261" t="s">
        <v>3018</v>
      </c>
      <c r="E131" s="261" t="s">
        <v>3003</v>
      </c>
      <c r="F131" s="261" t="s">
        <v>2959</v>
      </c>
      <c r="G131" s="261" t="s">
        <v>2985</v>
      </c>
      <c r="H131" s="261" t="s">
        <v>2986</v>
      </c>
      <c r="I131" s="261" t="s">
        <v>2989</v>
      </c>
      <c r="J131" s="261" t="s">
        <v>2962</v>
      </c>
      <c r="K131" s="270" t="s">
        <v>226</v>
      </c>
      <c r="L131" s="261" t="s">
        <v>3180</v>
      </c>
      <c r="M131" s="254" t="s">
        <v>114</v>
      </c>
      <c r="N131" s="261" t="s">
        <v>115</v>
      </c>
      <c r="O131" s="254" t="s">
        <v>45</v>
      </c>
      <c r="P131" s="266">
        <f>IF(COUNTIF($K$4:K131,K131)=1,1,"")</f>
        <v>1</v>
      </c>
      <c r="Q131" s="266"/>
      <c r="R131" s="266">
        <v>500</v>
      </c>
      <c r="S131" s="266">
        <v>500</v>
      </c>
      <c r="T131" s="266"/>
      <c r="U131" s="262">
        <v>46266</v>
      </c>
      <c r="V131" s="266">
        <v>516</v>
      </c>
      <c r="W131" s="266">
        <v>516</v>
      </c>
      <c r="X131" s="266"/>
      <c r="Y131" s="262">
        <v>46269</v>
      </c>
      <c r="Z131" s="266">
        <v>85</v>
      </c>
      <c r="AA131" s="266">
        <v>0</v>
      </c>
      <c r="AB131" s="266">
        <v>400</v>
      </c>
      <c r="AC131" s="266">
        <v>431</v>
      </c>
      <c r="AD131" s="266">
        <v>78</v>
      </c>
      <c r="AE131" s="266">
        <v>509</v>
      </c>
      <c r="AF131" s="266">
        <v>516</v>
      </c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  <c r="AV131" s="266"/>
      <c r="AW131" s="266"/>
      <c r="AX131" s="266"/>
      <c r="AY131" s="266"/>
      <c r="AZ131" s="266"/>
      <c r="BA131" s="266"/>
      <c r="BB131" s="266"/>
      <c r="BC131" s="266"/>
      <c r="BD131" s="266"/>
      <c r="BE131" s="266"/>
      <c r="BF131" s="266"/>
      <c r="BG131" s="266"/>
      <c r="BH131" s="266"/>
      <c r="BI131" s="266"/>
      <c r="BJ131" s="266"/>
      <c r="BK131" s="266"/>
      <c r="BL131" s="266"/>
      <c r="BM131" s="266"/>
      <c r="BN131" s="266"/>
      <c r="BO131" s="266"/>
      <c r="BP131" s="266"/>
      <c r="BQ131" s="266"/>
      <c r="BR131" s="266"/>
      <c r="BS131" s="266"/>
      <c r="BT131" s="266"/>
      <c r="BU131" s="266"/>
      <c r="BV131" s="266"/>
      <c r="BW131" s="266"/>
      <c r="BX131" s="266"/>
      <c r="BY131" s="266"/>
      <c r="BZ131" s="266"/>
      <c r="CA131" s="266"/>
      <c r="CB131" s="266"/>
      <c r="CC131" s="266"/>
      <c r="CD131" s="266"/>
      <c r="CE131" s="266"/>
      <c r="CF131" s="266">
        <v>7</v>
      </c>
      <c r="CG131" s="266">
        <v>7</v>
      </c>
      <c r="CH131" s="271" t="s">
        <v>3125</v>
      </c>
      <c r="CI131" s="266">
        <v>7</v>
      </c>
      <c r="CJ131" s="271" t="s">
        <v>3125</v>
      </c>
      <c r="CK131" s="266">
        <v>18600</v>
      </c>
      <c r="CL131" s="266">
        <v>72000</v>
      </c>
      <c r="CM131" s="271" t="s">
        <v>566</v>
      </c>
      <c r="CN131" s="266">
        <v>58000</v>
      </c>
      <c r="CO131" s="271" t="s">
        <v>449</v>
      </c>
      <c r="CP131" s="254" t="s">
        <v>53</v>
      </c>
      <c r="CQ131" s="271" t="s">
        <v>3259</v>
      </c>
      <c r="CR131" s="262">
        <v>46268</v>
      </c>
      <c r="CS131" s="261" t="s">
        <v>120</v>
      </c>
      <c r="CT131" s="254" t="s">
        <v>1861</v>
      </c>
    </row>
    <row r="132" spans="1:98" x14ac:dyDescent="0.3">
      <c r="A132" s="253">
        <v>129</v>
      </c>
      <c r="B132" s="265" t="s">
        <v>45</v>
      </c>
      <c r="C132" s="294" t="s">
        <v>2952</v>
      </c>
      <c r="D132" s="294" t="s">
        <v>3018</v>
      </c>
      <c r="E132" s="294" t="s">
        <v>3003</v>
      </c>
      <c r="F132" s="294" t="s">
        <v>2959</v>
      </c>
      <c r="G132" s="294" t="s">
        <v>2985</v>
      </c>
      <c r="H132" s="294" t="s">
        <v>2986</v>
      </c>
      <c r="I132" s="294" t="s">
        <v>2989</v>
      </c>
      <c r="J132" s="294" t="s">
        <v>2962</v>
      </c>
      <c r="K132" s="263" t="s">
        <v>226</v>
      </c>
      <c r="L132" s="294" t="s">
        <v>3180</v>
      </c>
      <c r="M132" s="265" t="s">
        <v>68</v>
      </c>
      <c r="N132" s="294" t="s">
        <v>69</v>
      </c>
      <c r="O132" s="265" t="s">
        <v>45</v>
      </c>
      <c r="P132" s="260" t="str">
        <f>IF(COUNTIF($K$4:K132,K132)=1,1,"")</f>
        <v/>
      </c>
      <c r="Q132" s="260"/>
      <c r="R132" s="260">
        <v>500</v>
      </c>
      <c r="S132" s="260">
        <v>500</v>
      </c>
      <c r="T132" s="260"/>
      <c r="U132" s="264">
        <v>46266</v>
      </c>
      <c r="V132" s="260">
        <v>502</v>
      </c>
      <c r="W132" s="260">
        <v>502</v>
      </c>
      <c r="X132" s="260"/>
      <c r="Y132" s="264">
        <v>46269</v>
      </c>
      <c r="Z132" s="260">
        <v>71</v>
      </c>
      <c r="AA132" s="260">
        <v>0</v>
      </c>
      <c r="AB132" s="260">
        <v>406</v>
      </c>
      <c r="AC132" s="260">
        <v>431</v>
      </c>
      <c r="AD132" s="260">
        <v>64</v>
      </c>
      <c r="AE132" s="260">
        <v>495</v>
      </c>
      <c r="AF132" s="260">
        <v>502</v>
      </c>
      <c r="AG132" s="260"/>
      <c r="AH132" s="260"/>
      <c r="AI132" s="260"/>
      <c r="AJ132" s="260"/>
      <c r="AK132" s="260"/>
      <c r="AL132" s="260"/>
      <c r="AM132" s="260"/>
      <c r="AN132" s="260"/>
      <c r="AO132" s="260"/>
      <c r="AP132" s="260"/>
      <c r="AQ132" s="260"/>
      <c r="AR132" s="260"/>
      <c r="AS132" s="260"/>
      <c r="AT132" s="260"/>
      <c r="AU132" s="260"/>
      <c r="AV132" s="260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  <c r="BP132" s="260"/>
      <c r="BQ132" s="260"/>
      <c r="BR132" s="260"/>
      <c r="BS132" s="260"/>
      <c r="BT132" s="260"/>
      <c r="BU132" s="260"/>
      <c r="BV132" s="260"/>
      <c r="BW132" s="260"/>
      <c r="BX132" s="260"/>
      <c r="BY132" s="260"/>
      <c r="BZ132" s="260"/>
      <c r="CA132" s="260"/>
      <c r="CB132" s="260"/>
      <c r="CC132" s="260"/>
      <c r="CD132" s="260"/>
      <c r="CE132" s="260"/>
      <c r="CF132" s="260">
        <v>7</v>
      </c>
      <c r="CG132" s="260">
        <v>7</v>
      </c>
      <c r="CH132" s="268" t="s">
        <v>3125</v>
      </c>
      <c r="CI132" s="260">
        <v>7</v>
      </c>
      <c r="CJ132" s="268" t="s">
        <v>3125</v>
      </c>
      <c r="CK132" s="260">
        <v>18600</v>
      </c>
      <c r="CL132" s="260">
        <v>72000</v>
      </c>
      <c r="CM132" s="268" t="s">
        <v>566</v>
      </c>
      <c r="CN132" s="260">
        <v>58000</v>
      </c>
      <c r="CO132" s="268" t="s">
        <v>449</v>
      </c>
      <c r="CP132" s="265" t="s">
        <v>53</v>
      </c>
      <c r="CQ132" s="268" t="s">
        <v>3259</v>
      </c>
      <c r="CR132" s="264">
        <v>46268</v>
      </c>
      <c r="CS132" s="294" t="s">
        <v>120</v>
      </c>
      <c r="CT132" s="265" t="s">
        <v>1861</v>
      </c>
    </row>
    <row r="133" spans="1:98" x14ac:dyDescent="0.3">
      <c r="A133" s="253">
        <v>130</v>
      </c>
      <c r="B133" s="254" t="s">
        <v>45</v>
      </c>
      <c r="C133" s="261" t="s">
        <v>2952</v>
      </c>
      <c r="D133" s="261" t="s">
        <v>3018</v>
      </c>
      <c r="E133" s="261" t="s">
        <v>3003</v>
      </c>
      <c r="F133" s="261" t="s">
        <v>2959</v>
      </c>
      <c r="G133" s="261" t="s">
        <v>2985</v>
      </c>
      <c r="H133" s="261" t="s">
        <v>2986</v>
      </c>
      <c r="I133" s="261" t="s">
        <v>2989</v>
      </c>
      <c r="J133" s="261" t="s">
        <v>2962</v>
      </c>
      <c r="K133" s="270" t="s">
        <v>227</v>
      </c>
      <c r="L133" s="261" t="s">
        <v>4210</v>
      </c>
      <c r="M133" s="254" t="s">
        <v>71</v>
      </c>
      <c r="N133" s="261" t="s">
        <v>72</v>
      </c>
      <c r="O133" s="254" t="s">
        <v>45</v>
      </c>
      <c r="P133" s="266">
        <f>IF(COUNTIF($K$4:K133,K133)=1,1,"")</f>
        <v>1</v>
      </c>
      <c r="Q133" s="266"/>
      <c r="R133" s="266">
        <v>450</v>
      </c>
      <c r="S133" s="266">
        <v>450</v>
      </c>
      <c r="T133" s="266"/>
      <c r="U133" s="254" t="s">
        <v>45</v>
      </c>
      <c r="V133" s="266"/>
      <c r="W133" s="266"/>
      <c r="X133" s="266"/>
      <c r="Y133" s="254" t="s">
        <v>45</v>
      </c>
      <c r="Z133" s="266"/>
      <c r="AA133" s="266">
        <v>0</v>
      </c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  <c r="AW133" s="266"/>
      <c r="AX133" s="266"/>
      <c r="AY133" s="266"/>
      <c r="AZ133" s="266"/>
      <c r="BA133" s="266"/>
      <c r="BB133" s="266"/>
      <c r="BC133" s="266"/>
      <c r="BD133" s="266"/>
      <c r="BE133" s="266"/>
      <c r="BF133" s="266"/>
      <c r="BG133" s="266"/>
      <c r="BH133" s="266"/>
      <c r="BI133" s="266"/>
      <c r="BJ133" s="266"/>
      <c r="BK133" s="266"/>
      <c r="BL133" s="266"/>
      <c r="BM133" s="266"/>
      <c r="BN133" s="266"/>
      <c r="BO133" s="266"/>
      <c r="BP133" s="266"/>
      <c r="BQ133" s="266"/>
      <c r="BR133" s="266"/>
      <c r="BS133" s="266"/>
      <c r="BT133" s="266"/>
      <c r="BU133" s="266"/>
      <c r="BV133" s="266"/>
      <c r="BW133" s="266"/>
      <c r="BX133" s="266"/>
      <c r="BY133" s="266"/>
      <c r="BZ133" s="266"/>
      <c r="CA133" s="266"/>
      <c r="CB133" s="266"/>
      <c r="CC133" s="266"/>
      <c r="CD133" s="266"/>
      <c r="CE133" s="266"/>
      <c r="CF133" s="266"/>
      <c r="CG133" s="266"/>
      <c r="CH133" s="271" t="s">
        <v>45</v>
      </c>
      <c r="CI133" s="266"/>
      <c r="CJ133" s="271" t="s">
        <v>45</v>
      </c>
      <c r="CK133" s="266">
        <v>22600</v>
      </c>
      <c r="CL133" s="266">
        <v>87000</v>
      </c>
      <c r="CM133" s="271" t="s">
        <v>201</v>
      </c>
      <c r="CN133" s="266">
        <v>87000</v>
      </c>
      <c r="CO133" s="271" t="s">
        <v>201</v>
      </c>
      <c r="CP133" s="254" t="s">
        <v>60</v>
      </c>
      <c r="CQ133" s="271" t="s">
        <v>1850</v>
      </c>
      <c r="CR133" s="262">
        <v>46225</v>
      </c>
      <c r="CS133" s="261" t="s">
        <v>127</v>
      </c>
      <c r="CT133" s="254" t="s">
        <v>1858</v>
      </c>
    </row>
    <row r="134" spans="1:98" x14ac:dyDescent="0.3">
      <c r="A134" s="253">
        <v>131</v>
      </c>
      <c r="B134" s="265" t="s">
        <v>45</v>
      </c>
      <c r="C134" s="294" t="s">
        <v>2952</v>
      </c>
      <c r="D134" s="294" t="s">
        <v>3018</v>
      </c>
      <c r="E134" s="294" t="s">
        <v>3003</v>
      </c>
      <c r="F134" s="294" t="s">
        <v>2959</v>
      </c>
      <c r="G134" s="294" t="s">
        <v>2985</v>
      </c>
      <c r="H134" s="294" t="s">
        <v>2986</v>
      </c>
      <c r="I134" s="294" t="s">
        <v>2989</v>
      </c>
      <c r="J134" s="294" t="s">
        <v>2962</v>
      </c>
      <c r="K134" s="263" t="s">
        <v>227</v>
      </c>
      <c r="L134" s="294" t="s">
        <v>4210</v>
      </c>
      <c r="M134" s="265" t="s">
        <v>66</v>
      </c>
      <c r="N134" s="294" t="s">
        <v>67</v>
      </c>
      <c r="O134" s="265" t="s">
        <v>45</v>
      </c>
      <c r="P134" s="260" t="str">
        <f>IF(COUNTIF($K$4:K134,K134)=1,1,"")</f>
        <v/>
      </c>
      <c r="Q134" s="260"/>
      <c r="R134" s="260">
        <v>450</v>
      </c>
      <c r="S134" s="260">
        <v>450</v>
      </c>
      <c r="T134" s="260"/>
      <c r="U134" s="265" t="s">
        <v>45</v>
      </c>
      <c r="V134" s="260"/>
      <c r="W134" s="260"/>
      <c r="X134" s="260"/>
      <c r="Y134" s="265" t="s">
        <v>45</v>
      </c>
      <c r="Z134" s="260"/>
      <c r="AA134" s="260">
        <v>0</v>
      </c>
      <c r="AB134" s="260"/>
      <c r="AC134" s="260"/>
      <c r="AD134" s="260"/>
      <c r="AE134" s="260"/>
      <c r="AF134" s="260"/>
      <c r="AG134" s="260"/>
      <c r="AH134" s="260"/>
      <c r="AI134" s="260"/>
      <c r="AJ134" s="260"/>
      <c r="AK134" s="260"/>
      <c r="AL134" s="260"/>
      <c r="AM134" s="260"/>
      <c r="AN134" s="260"/>
      <c r="AO134" s="260"/>
      <c r="AP134" s="260"/>
      <c r="AQ134" s="260"/>
      <c r="AR134" s="260"/>
      <c r="AS134" s="260"/>
      <c r="AT134" s="260"/>
      <c r="AU134" s="260"/>
      <c r="AV134" s="260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  <c r="BP134" s="260"/>
      <c r="BQ134" s="260"/>
      <c r="BR134" s="260"/>
      <c r="BS134" s="260"/>
      <c r="BT134" s="260"/>
      <c r="BU134" s="260"/>
      <c r="BV134" s="260"/>
      <c r="BW134" s="260"/>
      <c r="BX134" s="260"/>
      <c r="BY134" s="260"/>
      <c r="BZ134" s="260"/>
      <c r="CA134" s="260"/>
      <c r="CB134" s="260"/>
      <c r="CC134" s="260"/>
      <c r="CD134" s="260"/>
      <c r="CE134" s="260"/>
      <c r="CF134" s="260"/>
      <c r="CG134" s="260"/>
      <c r="CH134" s="268" t="s">
        <v>45</v>
      </c>
      <c r="CI134" s="260"/>
      <c r="CJ134" s="268" t="s">
        <v>45</v>
      </c>
      <c r="CK134" s="260">
        <v>22600</v>
      </c>
      <c r="CL134" s="260">
        <v>87000</v>
      </c>
      <c r="CM134" s="268" t="s">
        <v>201</v>
      </c>
      <c r="CN134" s="260">
        <v>87000</v>
      </c>
      <c r="CO134" s="268" t="s">
        <v>201</v>
      </c>
      <c r="CP134" s="265" t="s">
        <v>60</v>
      </c>
      <c r="CQ134" s="268" t="s">
        <v>1850</v>
      </c>
      <c r="CR134" s="264">
        <v>46225</v>
      </c>
      <c r="CS134" s="294" t="s">
        <v>127</v>
      </c>
      <c r="CT134" s="265" t="s">
        <v>1858</v>
      </c>
    </row>
    <row r="135" spans="1:98" x14ac:dyDescent="0.3">
      <c r="A135" s="253">
        <v>132</v>
      </c>
      <c r="B135" s="254" t="s">
        <v>45</v>
      </c>
      <c r="C135" s="261" t="s">
        <v>2952</v>
      </c>
      <c r="D135" s="261" t="s">
        <v>3018</v>
      </c>
      <c r="E135" s="261" t="s">
        <v>3003</v>
      </c>
      <c r="F135" s="261" t="s">
        <v>2959</v>
      </c>
      <c r="G135" s="261" t="s">
        <v>2985</v>
      </c>
      <c r="H135" s="261" t="s">
        <v>2986</v>
      </c>
      <c r="I135" s="261" t="s">
        <v>2989</v>
      </c>
      <c r="J135" s="261" t="s">
        <v>2962</v>
      </c>
      <c r="K135" s="270" t="s">
        <v>228</v>
      </c>
      <c r="L135" s="261" t="s">
        <v>4211</v>
      </c>
      <c r="M135" s="254" t="s">
        <v>71</v>
      </c>
      <c r="N135" s="261" t="s">
        <v>72</v>
      </c>
      <c r="O135" s="254" t="s">
        <v>45</v>
      </c>
      <c r="P135" s="266">
        <f>IF(COUNTIF($K$4:K135,K135)=1,1,"")</f>
        <v>1</v>
      </c>
      <c r="Q135" s="266"/>
      <c r="R135" s="266">
        <v>800</v>
      </c>
      <c r="S135" s="266">
        <v>800</v>
      </c>
      <c r="T135" s="266"/>
      <c r="U135" s="254" t="s">
        <v>45</v>
      </c>
      <c r="V135" s="266"/>
      <c r="W135" s="266"/>
      <c r="X135" s="266"/>
      <c r="Y135" s="254" t="s">
        <v>45</v>
      </c>
      <c r="Z135" s="266"/>
      <c r="AA135" s="266">
        <v>0</v>
      </c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  <c r="AW135" s="266"/>
      <c r="AX135" s="266"/>
      <c r="AY135" s="266"/>
      <c r="AZ135" s="266"/>
      <c r="BA135" s="266"/>
      <c r="BB135" s="266"/>
      <c r="BC135" s="266"/>
      <c r="BD135" s="266"/>
      <c r="BE135" s="266"/>
      <c r="BF135" s="266"/>
      <c r="BG135" s="266"/>
      <c r="BH135" s="266"/>
      <c r="BI135" s="266"/>
      <c r="BJ135" s="266"/>
      <c r="BK135" s="266"/>
      <c r="BL135" s="266"/>
      <c r="BM135" s="266"/>
      <c r="BN135" s="266"/>
      <c r="BO135" s="266"/>
      <c r="BP135" s="266"/>
      <c r="BQ135" s="266"/>
      <c r="BR135" s="266"/>
      <c r="BS135" s="266"/>
      <c r="BT135" s="266"/>
      <c r="BU135" s="266"/>
      <c r="BV135" s="266"/>
      <c r="BW135" s="266"/>
      <c r="BX135" s="266"/>
      <c r="BY135" s="266"/>
      <c r="BZ135" s="266"/>
      <c r="CA135" s="266"/>
      <c r="CB135" s="266"/>
      <c r="CC135" s="266"/>
      <c r="CD135" s="266"/>
      <c r="CE135" s="266"/>
      <c r="CF135" s="266"/>
      <c r="CG135" s="266"/>
      <c r="CH135" s="271" t="s">
        <v>45</v>
      </c>
      <c r="CI135" s="266"/>
      <c r="CJ135" s="271" t="s">
        <v>45</v>
      </c>
      <c r="CK135" s="266">
        <v>10000</v>
      </c>
      <c r="CL135" s="266">
        <v>59000</v>
      </c>
      <c r="CM135" s="271" t="s">
        <v>3437</v>
      </c>
      <c r="CN135" s="266">
        <v>47000</v>
      </c>
      <c r="CO135" s="271" t="s">
        <v>1188</v>
      </c>
      <c r="CP135" s="254" t="s">
        <v>60</v>
      </c>
      <c r="CQ135" s="271" t="s">
        <v>1850</v>
      </c>
      <c r="CR135" s="262">
        <v>46225</v>
      </c>
      <c r="CS135" s="261" t="s">
        <v>59</v>
      </c>
      <c r="CT135" s="254" t="s">
        <v>1854</v>
      </c>
    </row>
    <row r="136" spans="1:98" x14ac:dyDescent="0.3">
      <c r="A136" s="253">
        <v>133</v>
      </c>
      <c r="B136" s="265" t="s">
        <v>45</v>
      </c>
      <c r="C136" s="294" t="s">
        <v>2952</v>
      </c>
      <c r="D136" s="294" t="s">
        <v>3018</v>
      </c>
      <c r="E136" s="294" t="s">
        <v>3003</v>
      </c>
      <c r="F136" s="294" t="s">
        <v>2959</v>
      </c>
      <c r="G136" s="294" t="s">
        <v>2985</v>
      </c>
      <c r="H136" s="294" t="s">
        <v>2986</v>
      </c>
      <c r="I136" s="294" t="s">
        <v>2989</v>
      </c>
      <c r="J136" s="294" t="s">
        <v>2962</v>
      </c>
      <c r="K136" s="263" t="s">
        <v>228</v>
      </c>
      <c r="L136" s="294" t="s">
        <v>4211</v>
      </c>
      <c r="M136" s="265" t="s">
        <v>66</v>
      </c>
      <c r="N136" s="294" t="s">
        <v>67</v>
      </c>
      <c r="O136" s="265" t="s">
        <v>45</v>
      </c>
      <c r="P136" s="260" t="str">
        <f>IF(COUNTIF($K$4:K136,K136)=1,1,"")</f>
        <v/>
      </c>
      <c r="Q136" s="260"/>
      <c r="R136" s="260">
        <v>900</v>
      </c>
      <c r="S136" s="260">
        <v>900</v>
      </c>
      <c r="T136" s="260"/>
      <c r="U136" s="265" t="s">
        <v>45</v>
      </c>
      <c r="V136" s="260"/>
      <c r="W136" s="260"/>
      <c r="X136" s="260"/>
      <c r="Y136" s="265" t="s">
        <v>45</v>
      </c>
      <c r="Z136" s="260"/>
      <c r="AA136" s="260">
        <v>0</v>
      </c>
      <c r="AB136" s="260"/>
      <c r="AC136" s="260"/>
      <c r="AD136" s="260"/>
      <c r="AE136" s="260"/>
      <c r="AF136" s="260"/>
      <c r="AG136" s="260"/>
      <c r="AH136" s="260"/>
      <c r="AI136" s="260"/>
      <c r="AJ136" s="260"/>
      <c r="AK136" s="260"/>
      <c r="AL136" s="260"/>
      <c r="AM136" s="260"/>
      <c r="AN136" s="260"/>
      <c r="AO136" s="260"/>
      <c r="AP136" s="260"/>
      <c r="AQ136" s="260"/>
      <c r="AR136" s="260"/>
      <c r="AS136" s="260"/>
      <c r="AT136" s="260"/>
      <c r="AU136" s="260"/>
      <c r="AV136" s="260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  <c r="BP136" s="260"/>
      <c r="BQ136" s="260"/>
      <c r="BR136" s="260"/>
      <c r="BS136" s="260"/>
      <c r="BT136" s="260"/>
      <c r="BU136" s="260"/>
      <c r="BV136" s="260"/>
      <c r="BW136" s="260"/>
      <c r="BX136" s="260"/>
      <c r="BY136" s="260"/>
      <c r="BZ136" s="260"/>
      <c r="CA136" s="260"/>
      <c r="CB136" s="260"/>
      <c r="CC136" s="260"/>
      <c r="CD136" s="260"/>
      <c r="CE136" s="260"/>
      <c r="CF136" s="260"/>
      <c r="CG136" s="260"/>
      <c r="CH136" s="268" t="s">
        <v>45</v>
      </c>
      <c r="CI136" s="260"/>
      <c r="CJ136" s="268" t="s">
        <v>45</v>
      </c>
      <c r="CK136" s="260">
        <v>10000</v>
      </c>
      <c r="CL136" s="260">
        <v>59000</v>
      </c>
      <c r="CM136" s="268" t="s">
        <v>3437</v>
      </c>
      <c r="CN136" s="260">
        <v>47000</v>
      </c>
      <c r="CO136" s="268" t="s">
        <v>1188</v>
      </c>
      <c r="CP136" s="265" t="s">
        <v>60</v>
      </c>
      <c r="CQ136" s="268" t="s">
        <v>1850</v>
      </c>
      <c r="CR136" s="264">
        <v>46225</v>
      </c>
      <c r="CS136" s="294" t="s">
        <v>59</v>
      </c>
      <c r="CT136" s="265" t="s">
        <v>1854</v>
      </c>
    </row>
    <row r="137" spans="1:98" x14ac:dyDescent="0.3">
      <c r="A137" s="253">
        <v>134</v>
      </c>
      <c r="B137" s="254" t="s">
        <v>45</v>
      </c>
      <c r="C137" s="261" t="s">
        <v>2952</v>
      </c>
      <c r="D137" s="261" t="s">
        <v>3018</v>
      </c>
      <c r="E137" s="261" t="s">
        <v>3003</v>
      </c>
      <c r="F137" s="261" t="s">
        <v>2959</v>
      </c>
      <c r="G137" s="261" t="s">
        <v>2985</v>
      </c>
      <c r="H137" s="261" t="s">
        <v>2986</v>
      </c>
      <c r="I137" s="261" t="s">
        <v>2989</v>
      </c>
      <c r="J137" s="261" t="s">
        <v>2962</v>
      </c>
      <c r="K137" s="270" t="s">
        <v>228</v>
      </c>
      <c r="L137" s="261" t="s">
        <v>4211</v>
      </c>
      <c r="M137" s="254" t="s">
        <v>61</v>
      </c>
      <c r="N137" s="261" t="s">
        <v>62</v>
      </c>
      <c r="O137" s="254" t="s">
        <v>45</v>
      </c>
      <c r="P137" s="266" t="str">
        <f>IF(COUNTIF($K$4:K137,K137)=1,1,"")</f>
        <v/>
      </c>
      <c r="Q137" s="266"/>
      <c r="R137" s="266">
        <v>400</v>
      </c>
      <c r="S137" s="266">
        <v>400</v>
      </c>
      <c r="T137" s="266"/>
      <c r="U137" s="254" t="s">
        <v>45</v>
      </c>
      <c r="V137" s="266"/>
      <c r="W137" s="266"/>
      <c r="X137" s="266"/>
      <c r="Y137" s="254" t="s">
        <v>45</v>
      </c>
      <c r="Z137" s="266"/>
      <c r="AA137" s="266">
        <v>0</v>
      </c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  <c r="AW137" s="266"/>
      <c r="AX137" s="266"/>
      <c r="AY137" s="266"/>
      <c r="AZ137" s="266"/>
      <c r="BA137" s="266"/>
      <c r="BB137" s="266"/>
      <c r="BC137" s="266"/>
      <c r="BD137" s="266"/>
      <c r="BE137" s="266"/>
      <c r="BF137" s="266"/>
      <c r="BG137" s="266"/>
      <c r="BH137" s="266"/>
      <c r="BI137" s="266"/>
      <c r="BJ137" s="266"/>
      <c r="BK137" s="266"/>
      <c r="BL137" s="266"/>
      <c r="BM137" s="266"/>
      <c r="BN137" s="266"/>
      <c r="BO137" s="266"/>
      <c r="BP137" s="266"/>
      <c r="BQ137" s="266"/>
      <c r="BR137" s="266"/>
      <c r="BS137" s="266"/>
      <c r="BT137" s="266"/>
      <c r="BU137" s="266"/>
      <c r="BV137" s="266"/>
      <c r="BW137" s="266"/>
      <c r="BX137" s="266"/>
      <c r="BY137" s="266"/>
      <c r="BZ137" s="266"/>
      <c r="CA137" s="266"/>
      <c r="CB137" s="266"/>
      <c r="CC137" s="266"/>
      <c r="CD137" s="266"/>
      <c r="CE137" s="266"/>
      <c r="CF137" s="266"/>
      <c r="CG137" s="266"/>
      <c r="CH137" s="271" t="s">
        <v>45</v>
      </c>
      <c r="CI137" s="266"/>
      <c r="CJ137" s="271" t="s">
        <v>45</v>
      </c>
      <c r="CK137" s="266">
        <v>10000</v>
      </c>
      <c r="CL137" s="266">
        <v>59000</v>
      </c>
      <c r="CM137" s="271" t="s">
        <v>3437</v>
      </c>
      <c r="CN137" s="266">
        <v>47000</v>
      </c>
      <c r="CO137" s="271" t="s">
        <v>1188</v>
      </c>
      <c r="CP137" s="254" t="s">
        <v>60</v>
      </c>
      <c r="CQ137" s="271" t="s">
        <v>1850</v>
      </c>
      <c r="CR137" s="262">
        <v>46225</v>
      </c>
      <c r="CS137" s="261" t="s">
        <v>59</v>
      </c>
      <c r="CT137" s="254" t="s">
        <v>1854</v>
      </c>
    </row>
    <row r="138" spans="1:98" x14ac:dyDescent="0.3">
      <c r="A138" s="253">
        <v>135</v>
      </c>
      <c r="B138" s="265" t="s">
        <v>45</v>
      </c>
      <c r="C138" s="294" t="s">
        <v>2952</v>
      </c>
      <c r="D138" s="294" t="s">
        <v>3018</v>
      </c>
      <c r="E138" s="294" t="s">
        <v>3003</v>
      </c>
      <c r="F138" s="294" t="s">
        <v>2959</v>
      </c>
      <c r="G138" s="294" t="s">
        <v>2985</v>
      </c>
      <c r="H138" s="294" t="s">
        <v>2986</v>
      </c>
      <c r="I138" s="294" t="s">
        <v>2989</v>
      </c>
      <c r="J138" s="294" t="s">
        <v>2962</v>
      </c>
      <c r="K138" s="263" t="s">
        <v>228</v>
      </c>
      <c r="L138" s="294" t="s">
        <v>4211</v>
      </c>
      <c r="M138" s="265" t="s">
        <v>68</v>
      </c>
      <c r="N138" s="294" t="s">
        <v>69</v>
      </c>
      <c r="O138" s="265" t="s">
        <v>45</v>
      </c>
      <c r="P138" s="260" t="str">
        <f>IF(COUNTIF($K$4:K138,K138)=1,1,"")</f>
        <v/>
      </c>
      <c r="Q138" s="260"/>
      <c r="R138" s="260">
        <v>400</v>
      </c>
      <c r="S138" s="260">
        <v>400</v>
      </c>
      <c r="T138" s="260"/>
      <c r="U138" s="265" t="s">
        <v>45</v>
      </c>
      <c r="V138" s="260"/>
      <c r="W138" s="260"/>
      <c r="X138" s="260"/>
      <c r="Y138" s="265" t="s">
        <v>45</v>
      </c>
      <c r="Z138" s="260"/>
      <c r="AA138" s="260">
        <v>0</v>
      </c>
      <c r="AB138" s="260"/>
      <c r="AC138" s="260"/>
      <c r="AD138" s="260"/>
      <c r="AE138" s="260"/>
      <c r="AF138" s="260"/>
      <c r="AG138" s="260"/>
      <c r="AH138" s="260"/>
      <c r="AI138" s="260"/>
      <c r="AJ138" s="260"/>
      <c r="AK138" s="260"/>
      <c r="AL138" s="260"/>
      <c r="AM138" s="260"/>
      <c r="AN138" s="260"/>
      <c r="AO138" s="260"/>
      <c r="AP138" s="260"/>
      <c r="AQ138" s="260"/>
      <c r="AR138" s="260"/>
      <c r="AS138" s="260"/>
      <c r="AT138" s="260"/>
      <c r="AU138" s="260"/>
      <c r="AV138" s="260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  <c r="BP138" s="260"/>
      <c r="BQ138" s="260"/>
      <c r="BR138" s="260"/>
      <c r="BS138" s="260"/>
      <c r="BT138" s="260"/>
      <c r="BU138" s="260"/>
      <c r="BV138" s="260"/>
      <c r="BW138" s="260"/>
      <c r="BX138" s="260"/>
      <c r="BY138" s="260"/>
      <c r="BZ138" s="260"/>
      <c r="CA138" s="260"/>
      <c r="CB138" s="260"/>
      <c r="CC138" s="260"/>
      <c r="CD138" s="260"/>
      <c r="CE138" s="260"/>
      <c r="CF138" s="260"/>
      <c r="CG138" s="260"/>
      <c r="CH138" s="268" t="s">
        <v>45</v>
      </c>
      <c r="CI138" s="260"/>
      <c r="CJ138" s="268" t="s">
        <v>45</v>
      </c>
      <c r="CK138" s="260">
        <v>10000</v>
      </c>
      <c r="CL138" s="260">
        <v>59000</v>
      </c>
      <c r="CM138" s="268" t="s">
        <v>3437</v>
      </c>
      <c r="CN138" s="260">
        <v>47000</v>
      </c>
      <c r="CO138" s="268" t="s">
        <v>1188</v>
      </c>
      <c r="CP138" s="265" t="s">
        <v>60</v>
      </c>
      <c r="CQ138" s="268" t="s">
        <v>1850</v>
      </c>
      <c r="CR138" s="264">
        <v>46225</v>
      </c>
      <c r="CS138" s="294" t="s">
        <v>59</v>
      </c>
      <c r="CT138" s="265" t="s">
        <v>1854</v>
      </c>
    </row>
    <row r="139" spans="1:98" x14ac:dyDescent="0.3">
      <c r="A139" s="253">
        <v>136</v>
      </c>
      <c r="B139" s="254" t="s">
        <v>45</v>
      </c>
      <c r="C139" s="261" t="s">
        <v>2952</v>
      </c>
      <c r="D139" s="261" t="s">
        <v>3018</v>
      </c>
      <c r="E139" s="261" t="s">
        <v>3003</v>
      </c>
      <c r="F139" s="261" t="s">
        <v>2959</v>
      </c>
      <c r="G139" s="261" t="s">
        <v>2985</v>
      </c>
      <c r="H139" s="261" t="s">
        <v>2986</v>
      </c>
      <c r="I139" s="261" t="s">
        <v>2989</v>
      </c>
      <c r="J139" s="261" t="s">
        <v>2962</v>
      </c>
      <c r="K139" s="270" t="s">
        <v>229</v>
      </c>
      <c r="L139" s="261" t="s">
        <v>4212</v>
      </c>
      <c r="M139" s="254" t="s">
        <v>71</v>
      </c>
      <c r="N139" s="261" t="s">
        <v>72</v>
      </c>
      <c r="O139" s="254" t="s">
        <v>45</v>
      </c>
      <c r="P139" s="266">
        <f>IF(COUNTIF($K$4:K139,K139)=1,1,"")</f>
        <v>1</v>
      </c>
      <c r="Q139" s="266"/>
      <c r="R139" s="266">
        <v>800</v>
      </c>
      <c r="S139" s="266">
        <v>800</v>
      </c>
      <c r="T139" s="266"/>
      <c r="U139" s="254" t="s">
        <v>45</v>
      </c>
      <c r="V139" s="266"/>
      <c r="W139" s="266"/>
      <c r="X139" s="266"/>
      <c r="Y139" s="254" t="s">
        <v>45</v>
      </c>
      <c r="Z139" s="266"/>
      <c r="AA139" s="266">
        <v>0</v>
      </c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  <c r="AW139" s="266"/>
      <c r="AX139" s="266"/>
      <c r="AY139" s="266"/>
      <c r="AZ139" s="266"/>
      <c r="BA139" s="266"/>
      <c r="BB139" s="266"/>
      <c r="BC139" s="266"/>
      <c r="BD139" s="266"/>
      <c r="BE139" s="266"/>
      <c r="BF139" s="266"/>
      <c r="BG139" s="266"/>
      <c r="BH139" s="266"/>
      <c r="BI139" s="266"/>
      <c r="BJ139" s="266"/>
      <c r="BK139" s="266"/>
      <c r="BL139" s="266"/>
      <c r="BM139" s="266"/>
      <c r="BN139" s="266"/>
      <c r="BO139" s="266"/>
      <c r="BP139" s="266"/>
      <c r="BQ139" s="266"/>
      <c r="BR139" s="266"/>
      <c r="BS139" s="266"/>
      <c r="BT139" s="266"/>
      <c r="BU139" s="266"/>
      <c r="BV139" s="266"/>
      <c r="BW139" s="266"/>
      <c r="BX139" s="266"/>
      <c r="BY139" s="266"/>
      <c r="BZ139" s="266"/>
      <c r="CA139" s="266"/>
      <c r="CB139" s="266"/>
      <c r="CC139" s="266"/>
      <c r="CD139" s="266"/>
      <c r="CE139" s="266"/>
      <c r="CF139" s="266"/>
      <c r="CG139" s="266"/>
      <c r="CH139" s="271" t="s">
        <v>45</v>
      </c>
      <c r="CI139" s="266"/>
      <c r="CJ139" s="271" t="s">
        <v>45</v>
      </c>
      <c r="CK139" s="266">
        <v>23000</v>
      </c>
      <c r="CL139" s="266">
        <v>87000</v>
      </c>
      <c r="CM139" s="271" t="s">
        <v>363</v>
      </c>
      <c r="CN139" s="266">
        <v>87000</v>
      </c>
      <c r="CO139" s="271" t="s">
        <v>363</v>
      </c>
      <c r="CP139" s="254" t="s">
        <v>60</v>
      </c>
      <c r="CQ139" s="271" t="s">
        <v>1850</v>
      </c>
      <c r="CR139" s="262">
        <v>46226</v>
      </c>
      <c r="CS139" s="261" t="s">
        <v>127</v>
      </c>
      <c r="CT139" s="254" t="s">
        <v>1851</v>
      </c>
    </row>
    <row r="140" spans="1:98" x14ac:dyDescent="0.3">
      <c r="A140" s="253">
        <v>137</v>
      </c>
      <c r="B140" s="265" t="s">
        <v>45</v>
      </c>
      <c r="C140" s="294" t="s">
        <v>2952</v>
      </c>
      <c r="D140" s="294" t="s">
        <v>3018</v>
      </c>
      <c r="E140" s="294" t="s">
        <v>3003</v>
      </c>
      <c r="F140" s="294" t="s">
        <v>2959</v>
      </c>
      <c r="G140" s="294" t="s">
        <v>2985</v>
      </c>
      <c r="H140" s="294" t="s">
        <v>2986</v>
      </c>
      <c r="I140" s="294" t="s">
        <v>2989</v>
      </c>
      <c r="J140" s="294" t="s">
        <v>2962</v>
      </c>
      <c r="K140" s="263" t="s">
        <v>229</v>
      </c>
      <c r="L140" s="294" t="s">
        <v>4212</v>
      </c>
      <c r="M140" s="265" t="s">
        <v>89</v>
      </c>
      <c r="N140" s="294" t="s">
        <v>90</v>
      </c>
      <c r="O140" s="265" t="s">
        <v>45</v>
      </c>
      <c r="P140" s="260" t="str">
        <f>IF(COUNTIF($K$4:K140,K140)=1,1,"")</f>
        <v/>
      </c>
      <c r="Q140" s="260"/>
      <c r="R140" s="260">
        <v>800</v>
      </c>
      <c r="S140" s="260">
        <v>800</v>
      </c>
      <c r="T140" s="260"/>
      <c r="U140" s="265" t="s">
        <v>45</v>
      </c>
      <c r="V140" s="260"/>
      <c r="W140" s="260"/>
      <c r="X140" s="260"/>
      <c r="Y140" s="265" t="s">
        <v>45</v>
      </c>
      <c r="Z140" s="260"/>
      <c r="AA140" s="260">
        <v>0</v>
      </c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  <c r="AU140" s="260"/>
      <c r="AV140" s="260"/>
      <c r="AW140" s="260"/>
      <c r="AX140" s="260"/>
      <c r="AY140" s="260"/>
      <c r="AZ140" s="260"/>
      <c r="BA140" s="260"/>
      <c r="BB140" s="260"/>
      <c r="BC140" s="260"/>
      <c r="BD140" s="260"/>
      <c r="BE140" s="260"/>
      <c r="BF140" s="260"/>
      <c r="BG140" s="260"/>
      <c r="BH140" s="260"/>
      <c r="BI140" s="260"/>
      <c r="BJ140" s="260"/>
      <c r="BK140" s="260"/>
      <c r="BL140" s="260"/>
      <c r="BM140" s="260"/>
      <c r="BN140" s="260"/>
      <c r="BO140" s="260"/>
      <c r="BP140" s="260"/>
      <c r="BQ140" s="260"/>
      <c r="BR140" s="260"/>
      <c r="BS140" s="260"/>
      <c r="BT140" s="260"/>
      <c r="BU140" s="260"/>
      <c r="BV140" s="260"/>
      <c r="BW140" s="260"/>
      <c r="BX140" s="260"/>
      <c r="BY140" s="260"/>
      <c r="BZ140" s="260"/>
      <c r="CA140" s="260"/>
      <c r="CB140" s="260"/>
      <c r="CC140" s="260"/>
      <c r="CD140" s="260"/>
      <c r="CE140" s="260"/>
      <c r="CF140" s="260"/>
      <c r="CG140" s="260"/>
      <c r="CH140" s="268" t="s">
        <v>45</v>
      </c>
      <c r="CI140" s="260"/>
      <c r="CJ140" s="268" t="s">
        <v>45</v>
      </c>
      <c r="CK140" s="260">
        <v>23000</v>
      </c>
      <c r="CL140" s="260">
        <v>87000</v>
      </c>
      <c r="CM140" s="268" t="s">
        <v>363</v>
      </c>
      <c r="CN140" s="260">
        <v>87000</v>
      </c>
      <c r="CO140" s="268" t="s">
        <v>363</v>
      </c>
      <c r="CP140" s="265" t="s">
        <v>60</v>
      </c>
      <c r="CQ140" s="268" t="s">
        <v>1850</v>
      </c>
      <c r="CR140" s="264">
        <v>46226</v>
      </c>
      <c r="CS140" s="294" t="s">
        <v>127</v>
      </c>
      <c r="CT140" s="265" t="s">
        <v>1851</v>
      </c>
    </row>
    <row r="141" spans="1:98" x14ac:dyDescent="0.3">
      <c r="A141" s="253">
        <v>138</v>
      </c>
      <c r="B141" s="254" t="s">
        <v>45</v>
      </c>
      <c r="C141" s="261" t="s">
        <v>2952</v>
      </c>
      <c r="D141" s="261" t="s">
        <v>3018</v>
      </c>
      <c r="E141" s="261" t="s">
        <v>3003</v>
      </c>
      <c r="F141" s="261" t="s">
        <v>2959</v>
      </c>
      <c r="G141" s="261" t="s">
        <v>2985</v>
      </c>
      <c r="H141" s="261" t="s">
        <v>2986</v>
      </c>
      <c r="I141" s="261" t="s">
        <v>2989</v>
      </c>
      <c r="J141" s="261" t="s">
        <v>2962</v>
      </c>
      <c r="K141" s="270" t="s">
        <v>230</v>
      </c>
      <c r="L141" s="261" t="s">
        <v>3181</v>
      </c>
      <c r="M141" s="254" t="s">
        <v>89</v>
      </c>
      <c r="N141" s="261" t="s">
        <v>90</v>
      </c>
      <c r="O141" s="254" t="s">
        <v>45</v>
      </c>
      <c r="P141" s="266">
        <f>IF(COUNTIF($K$4:K141,K141)=1,1,"")</f>
        <v>1</v>
      </c>
      <c r="Q141" s="266"/>
      <c r="R141" s="266">
        <v>500</v>
      </c>
      <c r="S141" s="266">
        <v>500</v>
      </c>
      <c r="T141" s="266"/>
      <c r="U141" s="254" t="s">
        <v>45</v>
      </c>
      <c r="V141" s="266"/>
      <c r="W141" s="266"/>
      <c r="X141" s="266"/>
      <c r="Y141" s="254" t="s">
        <v>45</v>
      </c>
      <c r="Z141" s="266"/>
      <c r="AA141" s="266">
        <v>0</v>
      </c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  <c r="AW141" s="266"/>
      <c r="AX141" s="266"/>
      <c r="AY141" s="266"/>
      <c r="AZ141" s="266"/>
      <c r="BA141" s="266"/>
      <c r="BB141" s="266"/>
      <c r="BC141" s="266"/>
      <c r="BD141" s="266"/>
      <c r="BE141" s="266"/>
      <c r="BF141" s="266"/>
      <c r="BG141" s="266"/>
      <c r="BH141" s="266"/>
      <c r="BI141" s="266"/>
      <c r="BJ141" s="266"/>
      <c r="BK141" s="266"/>
      <c r="BL141" s="266"/>
      <c r="BM141" s="266"/>
      <c r="BN141" s="266"/>
      <c r="BO141" s="266"/>
      <c r="BP141" s="266"/>
      <c r="BQ141" s="266"/>
      <c r="BR141" s="266"/>
      <c r="BS141" s="266"/>
      <c r="BT141" s="266"/>
      <c r="BU141" s="266"/>
      <c r="BV141" s="266"/>
      <c r="BW141" s="266"/>
      <c r="BX141" s="266"/>
      <c r="BY141" s="266"/>
      <c r="BZ141" s="266"/>
      <c r="CA141" s="266"/>
      <c r="CB141" s="266"/>
      <c r="CC141" s="266"/>
      <c r="CD141" s="266"/>
      <c r="CE141" s="266"/>
      <c r="CF141" s="266"/>
      <c r="CG141" s="266"/>
      <c r="CH141" s="271" t="s">
        <v>45</v>
      </c>
      <c r="CI141" s="266"/>
      <c r="CJ141" s="271" t="s">
        <v>45</v>
      </c>
      <c r="CK141" s="266">
        <v>17560</v>
      </c>
      <c r="CL141" s="266">
        <v>69000</v>
      </c>
      <c r="CM141" s="271" t="s">
        <v>839</v>
      </c>
      <c r="CN141" s="266">
        <v>69000</v>
      </c>
      <c r="CO141" s="271" t="s">
        <v>839</v>
      </c>
      <c r="CP141" s="254" t="s">
        <v>60</v>
      </c>
      <c r="CQ141" s="271" t="s">
        <v>1850</v>
      </c>
      <c r="CR141" s="262">
        <v>46203</v>
      </c>
      <c r="CS141" s="261" t="s">
        <v>59</v>
      </c>
      <c r="CT141" s="254" t="s">
        <v>1861</v>
      </c>
    </row>
    <row r="142" spans="1:98" x14ac:dyDescent="0.3">
      <c r="A142" s="253">
        <v>139</v>
      </c>
      <c r="B142" s="265" t="s">
        <v>45</v>
      </c>
      <c r="C142" s="294" t="s">
        <v>2952</v>
      </c>
      <c r="D142" s="294" t="s">
        <v>3018</v>
      </c>
      <c r="E142" s="294" t="s">
        <v>3003</v>
      </c>
      <c r="F142" s="294" t="s">
        <v>2959</v>
      </c>
      <c r="G142" s="294" t="s">
        <v>2985</v>
      </c>
      <c r="H142" s="294" t="s">
        <v>2986</v>
      </c>
      <c r="I142" s="294" t="s">
        <v>2989</v>
      </c>
      <c r="J142" s="294" t="s">
        <v>2962</v>
      </c>
      <c r="K142" s="263" t="s">
        <v>230</v>
      </c>
      <c r="L142" s="294" t="s">
        <v>3181</v>
      </c>
      <c r="M142" s="265" t="s">
        <v>66</v>
      </c>
      <c r="N142" s="294" t="s">
        <v>67</v>
      </c>
      <c r="O142" s="265" t="s">
        <v>45</v>
      </c>
      <c r="P142" s="260" t="str">
        <f>IF(COUNTIF($K$4:K142,K142)=1,1,"")</f>
        <v/>
      </c>
      <c r="Q142" s="260"/>
      <c r="R142" s="260">
        <v>500</v>
      </c>
      <c r="S142" s="260">
        <v>500</v>
      </c>
      <c r="T142" s="260"/>
      <c r="U142" s="265" t="s">
        <v>45</v>
      </c>
      <c r="V142" s="260"/>
      <c r="W142" s="260"/>
      <c r="X142" s="260"/>
      <c r="Y142" s="265" t="s">
        <v>45</v>
      </c>
      <c r="Z142" s="260"/>
      <c r="AA142" s="260">
        <v>0</v>
      </c>
      <c r="AB142" s="260"/>
      <c r="AC142" s="260"/>
      <c r="AD142" s="260"/>
      <c r="AE142" s="260"/>
      <c r="AF142" s="260"/>
      <c r="AG142" s="260"/>
      <c r="AH142" s="260"/>
      <c r="AI142" s="260"/>
      <c r="AJ142" s="260"/>
      <c r="AK142" s="260"/>
      <c r="AL142" s="260"/>
      <c r="AM142" s="260"/>
      <c r="AN142" s="260"/>
      <c r="AO142" s="260"/>
      <c r="AP142" s="260"/>
      <c r="AQ142" s="260"/>
      <c r="AR142" s="260"/>
      <c r="AS142" s="260"/>
      <c r="AT142" s="260"/>
      <c r="AU142" s="260"/>
      <c r="AV142" s="260"/>
      <c r="AW142" s="260"/>
      <c r="AX142" s="260"/>
      <c r="AY142" s="260"/>
      <c r="AZ142" s="260"/>
      <c r="BA142" s="260"/>
      <c r="BB142" s="260"/>
      <c r="BC142" s="260"/>
      <c r="BD142" s="260"/>
      <c r="BE142" s="260"/>
      <c r="BF142" s="260"/>
      <c r="BG142" s="260"/>
      <c r="BH142" s="260"/>
      <c r="BI142" s="260"/>
      <c r="BJ142" s="260"/>
      <c r="BK142" s="260"/>
      <c r="BL142" s="260"/>
      <c r="BM142" s="260"/>
      <c r="BN142" s="260"/>
      <c r="BO142" s="260"/>
      <c r="BP142" s="260"/>
      <c r="BQ142" s="260"/>
      <c r="BR142" s="260"/>
      <c r="BS142" s="260"/>
      <c r="BT142" s="260"/>
      <c r="BU142" s="260"/>
      <c r="BV142" s="260"/>
      <c r="BW142" s="260"/>
      <c r="BX142" s="260"/>
      <c r="BY142" s="260"/>
      <c r="BZ142" s="260"/>
      <c r="CA142" s="260"/>
      <c r="CB142" s="260"/>
      <c r="CC142" s="260"/>
      <c r="CD142" s="260"/>
      <c r="CE142" s="260"/>
      <c r="CF142" s="260"/>
      <c r="CG142" s="260"/>
      <c r="CH142" s="268" t="s">
        <v>45</v>
      </c>
      <c r="CI142" s="260"/>
      <c r="CJ142" s="268" t="s">
        <v>45</v>
      </c>
      <c r="CK142" s="260">
        <v>17560</v>
      </c>
      <c r="CL142" s="260">
        <v>69000</v>
      </c>
      <c r="CM142" s="268" t="s">
        <v>839</v>
      </c>
      <c r="CN142" s="260">
        <v>69000</v>
      </c>
      <c r="CO142" s="268" t="s">
        <v>839</v>
      </c>
      <c r="CP142" s="265" t="s">
        <v>60</v>
      </c>
      <c r="CQ142" s="268" t="s">
        <v>1850</v>
      </c>
      <c r="CR142" s="264">
        <v>46203</v>
      </c>
      <c r="CS142" s="294" t="s">
        <v>59</v>
      </c>
      <c r="CT142" s="265" t="s">
        <v>1861</v>
      </c>
    </row>
    <row r="143" spans="1:98" x14ac:dyDescent="0.3">
      <c r="A143" s="253">
        <v>140</v>
      </c>
      <c r="B143" s="254" t="s">
        <v>45</v>
      </c>
      <c r="C143" s="261" t="s">
        <v>2952</v>
      </c>
      <c r="D143" s="261" t="s">
        <v>3018</v>
      </c>
      <c r="E143" s="261" t="s">
        <v>3003</v>
      </c>
      <c r="F143" s="261" t="s">
        <v>2959</v>
      </c>
      <c r="G143" s="261" t="s">
        <v>2985</v>
      </c>
      <c r="H143" s="261" t="s">
        <v>2986</v>
      </c>
      <c r="I143" s="261" t="s">
        <v>2989</v>
      </c>
      <c r="J143" s="261" t="s">
        <v>2962</v>
      </c>
      <c r="K143" s="270" t="s">
        <v>231</v>
      </c>
      <c r="L143" s="261" t="s">
        <v>4213</v>
      </c>
      <c r="M143" s="254" t="s">
        <v>71</v>
      </c>
      <c r="N143" s="261" t="s">
        <v>72</v>
      </c>
      <c r="O143" s="254" t="s">
        <v>45</v>
      </c>
      <c r="P143" s="266">
        <f>IF(COUNTIF($K$4:K143,K143)=1,1,"")</f>
        <v>1</v>
      </c>
      <c r="Q143" s="266"/>
      <c r="R143" s="266">
        <v>650</v>
      </c>
      <c r="S143" s="266">
        <v>650</v>
      </c>
      <c r="T143" s="266"/>
      <c r="U143" s="254" t="s">
        <v>45</v>
      </c>
      <c r="V143" s="266"/>
      <c r="W143" s="266"/>
      <c r="X143" s="266"/>
      <c r="Y143" s="254" t="s">
        <v>45</v>
      </c>
      <c r="Z143" s="266"/>
      <c r="AA143" s="266">
        <v>0</v>
      </c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  <c r="AW143" s="266"/>
      <c r="AX143" s="266"/>
      <c r="AY143" s="266"/>
      <c r="AZ143" s="266"/>
      <c r="BA143" s="266"/>
      <c r="BB143" s="266"/>
      <c r="BC143" s="266"/>
      <c r="BD143" s="266"/>
      <c r="BE143" s="266"/>
      <c r="BF143" s="266"/>
      <c r="BG143" s="266"/>
      <c r="BH143" s="266"/>
      <c r="BI143" s="266"/>
      <c r="BJ143" s="266"/>
      <c r="BK143" s="266"/>
      <c r="BL143" s="266"/>
      <c r="BM143" s="266"/>
      <c r="BN143" s="266"/>
      <c r="BO143" s="266"/>
      <c r="BP143" s="266"/>
      <c r="BQ143" s="266"/>
      <c r="BR143" s="266"/>
      <c r="BS143" s="266"/>
      <c r="BT143" s="266"/>
      <c r="BU143" s="266"/>
      <c r="BV143" s="266"/>
      <c r="BW143" s="266"/>
      <c r="BX143" s="266"/>
      <c r="BY143" s="266"/>
      <c r="BZ143" s="266"/>
      <c r="CA143" s="266"/>
      <c r="CB143" s="266"/>
      <c r="CC143" s="266"/>
      <c r="CD143" s="266"/>
      <c r="CE143" s="266"/>
      <c r="CF143" s="266"/>
      <c r="CG143" s="266"/>
      <c r="CH143" s="271" t="s">
        <v>45</v>
      </c>
      <c r="CI143" s="266"/>
      <c r="CJ143" s="271" t="s">
        <v>45</v>
      </c>
      <c r="CK143" s="266">
        <v>13470</v>
      </c>
      <c r="CL143" s="266">
        <v>59000</v>
      </c>
      <c r="CM143" s="271" t="s">
        <v>915</v>
      </c>
      <c r="CN143" s="266">
        <v>59000</v>
      </c>
      <c r="CO143" s="271" t="s">
        <v>915</v>
      </c>
      <c r="CP143" s="254" t="s">
        <v>60</v>
      </c>
      <c r="CQ143" s="271" t="s">
        <v>1850</v>
      </c>
      <c r="CR143" s="262">
        <v>46240</v>
      </c>
      <c r="CS143" s="261" t="s">
        <v>59</v>
      </c>
      <c r="CT143" s="254" t="s">
        <v>1854</v>
      </c>
    </row>
    <row r="144" spans="1:98" x14ac:dyDescent="0.3">
      <c r="A144" s="253">
        <v>141</v>
      </c>
      <c r="B144" s="265" t="s">
        <v>45</v>
      </c>
      <c r="C144" s="294" t="s">
        <v>2952</v>
      </c>
      <c r="D144" s="294" t="s">
        <v>3018</v>
      </c>
      <c r="E144" s="294" t="s">
        <v>3003</v>
      </c>
      <c r="F144" s="294" t="s">
        <v>2959</v>
      </c>
      <c r="G144" s="294" t="s">
        <v>2985</v>
      </c>
      <c r="H144" s="294" t="s">
        <v>2986</v>
      </c>
      <c r="I144" s="294" t="s">
        <v>2989</v>
      </c>
      <c r="J144" s="294" t="s">
        <v>2962</v>
      </c>
      <c r="K144" s="263" t="s">
        <v>231</v>
      </c>
      <c r="L144" s="294" t="s">
        <v>4213</v>
      </c>
      <c r="M144" s="265" t="s">
        <v>66</v>
      </c>
      <c r="N144" s="294" t="s">
        <v>67</v>
      </c>
      <c r="O144" s="265" t="s">
        <v>45</v>
      </c>
      <c r="P144" s="260" t="str">
        <f>IF(COUNTIF($K$4:K144,K144)=1,1,"")</f>
        <v/>
      </c>
      <c r="Q144" s="260"/>
      <c r="R144" s="260">
        <v>550</v>
      </c>
      <c r="S144" s="260">
        <v>550</v>
      </c>
      <c r="T144" s="260"/>
      <c r="U144" s="265" t="s">
        <v>45</v>
      </c>
      <c r="V144" s="260"/>
      <c r="W144" s="260"/>
      <c r="X144" s="260"/>
      <c r="Y144" s="265" t="s">
        <v>45</v>
      </c>
      <c r="Z144" s="260"/>
      <c r="AA144" s="260">
        <v>0</v>
      </c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260"/>
      <c r="AM144" s="260"/>
      <c r="AN144" s="260"/>
      <c r="AO144" s="260"/>
      <c r="AP144" s="260"/>
      <c r="AQ144" s="260"/>
      <c r="AR144" s="260"/>
      <c r="AS144" s="260"/>
      <c r="AT144" s="260"/>
      <c r="AU144" s="260"/>
      <c r="AV144" s="260"/>
      <c r="AW144" s="260"/>
      <c r="AX144" s="260"/>
      <c r="AY144" s="260"/>
      <c r="AZ144" s="260"/>
      <c r="BA144" s="260"/>
      <c r="BB144" s="260"/>
      <c r="BC144" s="260"/>
      <c r="BD144" s="260"/>
      <c r="BE144" s="260"/>
      <c r="BF144" s="260"/>
      <c r="BG144" s="260"/>
      <c r="BH144" s="260"/>
      <c r="BI144" s="260"/>
      <c r="BJ144" s="260"/>
      <c r="BK144" s="260"/>
      <c r="BL144" s="260"/>
      <c r="BM144" s="260"/>
      <c r="BN144" s="260"/>
      <c r="BO144" s="260"/>
      <c r="BP144" s="260"/>
      <c r="BQ144" s="260"/>
      <c r="BR144" s="260"/>
      <c r="BS144" s="260"/>
      <c r="BT144" s="260"/>
      <c r="BU144" s="260"/>
      <c r="BV144" s="260"/>
      <c r="BW144" s="260"/>
      <c r="BX144" s="260"/>
      <c r="BY144" s="260"/>
      <c r="BZ144" s="260"/>
      <c r="CA144" s="260"/>
      <c r="CB144" s="260"/>
      <c r="CC144" s="260"/>
      <c r="CD144" s="260"/>
      <c r="CE144" s="260"/>
      <c r="CF144" s="260"/>
      <c r="CG144" s="260"/>
      <c r="CH144" s="268" t="s">
        <v>45</v>
      </c>
      <c r="CI144" s="260"/>
      <c r="CJ144" s="268" t="s">
        <v>45</v>
      </c>
      <c r="CK144" s="260">
        <v>13470</v>
      </c>
      <c r="CL144" s="260">
        <v>59000</v>
      </c>
      <c r="CM144" s="268" t="s">
        <v>915</v>
      </c>
      <c r="CN144" s="260">
        <v>59000</v>
      </c>
      <c r="CO144" s="268" t="s">
        <v>915</v>
      </c>
      <c r="CP144" s="265" t="s">
        <v>60</v>
      </c>
      <c r="CQ144" s="268" t="s">
        <v>1850</v>
      </c>
      <c r="CR144" s="264">
        <v>46240</v>
      </c>
      <c r="CS144" s="294" t="s">
        <v>59</v>
      </c>
      <c r="CT144" s="265" t="s">
        <v>1854</v>
      </c>
    </row>
    <row r="145" spans="1:98" x14ac:dyDescent="0.3">
      <c r="A145" s="253">
        <v>142</v>
      </c>
      <c r="B145" s="254" t="s">
        <v>45</v>
      </c>
      <c r="C145" s="261" t="s">
        <v>2952</v>
      </c>
      <c r="D145" s="261" t="s">
        <v>3018</v>
      </c>
      <c r="E145" s="261" t="s">
        <v>3003</v>
      </c>
      <c r="F145" s="261" t="s">
        <v>2959</v>
      </c>
      <c r="G145" s="261" t="s">
        <v>2985</v>
      </c>
      <c r="H145" s="261" t="s">
        <v>2986</v>
      </c>
      <c r="I145" s="261" t="s">
        <v>2989</v>
      </c>
      <c r="J145" s="261" t="s">
        <v>2962</v>
      </c>
      <c r="K145" s="270" t="s">
        <v>231</v>
      </c>
      <c r="L145" s="261" t="s">
        <v>4213</v>
      </c>
      <c r="M145" s="254" t="s">
        <v>61</v>
      </c>
      <c r="N145" s="261" t="s">
        <v>62</v>
      </c>
      <c r="O145" s="254" t="s">
        <v>45</v>
      </c>
      <c r="P145" s="266" t="str">
        <f>IF(COUNTIF($K$4:K145,K145)=1,1,"")</f>
        <v/>
      </c>
      <c r="Q145" s="266"/>
      <c r="R145" s="266">
        <v>400</v>
      </c>
      <c r="S145" s="266">
        <v>400</v>
      </c>
      <c r="T145" s="266"/>
      <c r="U145" s="254" t="s">
        <v>45</v>
      </c>
      <c r="V145" s="266"/>
      <c r="W145" s="266"/>
      <c r="X145" s="266"/>
      <c r="Y145" s="254" t="s">
        <v>45</v>
      </c>
      <c r="Z145" s="266"/>
      <c r="AA145" s="266">
        <v>0</v>
      </c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  <c r="AP145" s="266"/>
      <c r="AQ145" s="266"/>
      <c r="AR145" s="266"/>
      <c r="AS145" s="266"/>
      <c r="AT145" s="266"/>
      <c r="AU145" s="266"/>
      <c r="AV145" s="266"/>
      <c r="AW145" s="266"/>
      <c r="AX145" s="266"/>
      <c r="AY145" s="266"/>
      <c r="AZ145" s="266"/>
      <c r="BA145" s="266"/>
      <c r="BB145" s="266"/>
      <c r="BC145" s="266"/>
      <c r="BD145" s="266"/>
      <c r="BE145" s="266"/>
      <c r="BF145" s="266"/>
      <c r="BG145" s="266"/>
      <c r="BH145" s="266"/>
      <c r="BI145" s="266"/>
      <c r="BJ145" s="266"/>
      <c r="BK145" s="266"/>
      <c r="BL145" s="266"/>
      <c r="BM145" s="266"/>
      <c r="BN145" s="266"/>
      <c r="BO145" s="266"/>
      <c r="BP145" s="266"/>
      <c r="BQ145" s="266"/>
      <c r="BR145" s="266"/>
      <c r="BS145" s="266"/>
      <c r="BT145" s="266"/>
      <c r="BU145" s="266"/>
      <c r="BV145" s="266"/>
      <c r="BW145" s="266"/>
      <c r="BX145" s="266"/>
      <c r="BY145" s="266"/>
      <c r="BZ145" s="266"/>
      <c r="CA145" s="266"/>
      <c r="CB145" s="266"/>
      <c r="CC145" s="266"/>
      <c r="CD145" s="266"/>
      <c r="CE145" s="266"/>
      <c r="CF145" s="266"/>
      <c r="CG145" s="266"/>
      <c r="CH145" s="271" t="s">
        <v>45</v>
      </c>
      <c r="CI145" s="266"/>
      <c r="CJ145" s="271" t="s">
        <v>45</v>
      </c>
      <c r="CK145" s="266">
        <v>13470</v>
      </c>
      <c r="CL145" s="266">
        <v>59000</v>
      </c>
      <c r="CM145" s="271" t="s">
        <v>915</v>
      </c>
      <c r="CN145" s="266">
        <v>59000</v>
      </c>
      <c r="CO145" s="271" t="s">
        <v>915</v>
      </c>
      <c r="CP145" s="254" t="s">
        <v>60</v>
      </c>
      <c r="CQ145" s="271" t="s">
        <v>1850</v>
      </c>
      <c r="CR145" s="262">
        <v>46240</v>
      </c>
      <c r="CS145" s="261" t="s">
        <v>59</v>
      </c>
      <c r="CT145" s="254" t="s">
        <v>1854</v>
      </c>
    </row>
    <row r="146" spans="1:98" x14ac:dyDescent="0.3">
      <c r="A146" s="253">
        <v>143</v>
      </c>
      <c r="B146" s="265" t="s">
        <v>45</v>
      </c>
      <c r="C146" s="294" t="s">
        <v>2952</v>
      </c>
      <c r="D146" s="294" t="s">
        <v>3018</v>
      </c>
      <c r="E146" s="294" t="s">
        <v>3003</v>
      </c>
      <c r="F146" s="294" t="s">
        <v>2959</v>
      </c>
      <c r="G146" s="294" t="s">
        <v>2985</v>
      </c>
      <c r="H146" s="294" t="s">
        <v>2986</v>
      </c>
      <c r="I146" s="294" t="s">
        <v>2989</v>
      </c>
      <c r="J146" s="294" t="s">
        <v>2962</v>
      </c>
      <c r="K146" s="263" t="s">
        <v>231</v>
      </c>
      <c r="L146" s="294" t="s">
        <v>4213</v>
      </c>
      <c r="M146" s="265" t="s">
        <v>81</v>
      </c>
      <c r="N146" s="294" t="s">
        <v>82</v>
      </c>
      <c r="O146" s="265" t="s">
        <v>45</v>
      </c>
      <c r="P146" s="260" t="str">
        <f>IF(COUNTIF($K$4:K146,K146)=1,1,"")</f>
        <v/>
      </c>
      <c r="Q146" s="260"/>
      <c r="R146" s="260">
        <v>300</v>
      </c>
      <c r="S146" s="260">
        <v>300</v>
      </c>
      <c r="T146" s="260"/>
      <c r="U146" s="265" t="s">
        <v>45</v>
      </c>
      <c r="V146" s="260"/>
      <c r="W146" s="260"/>
      <c r="X146" s="260"/>
      <c r="Y146" s="265" t="s">
        <v>45</v>
      </c>
      <c r="Z146" s="260"/>
      <c r="AA146" s="260">
        <v>0</v>
      </c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  <c r="AP146" s="260"/>
      <c r="AQ146" s="260"/>
      <c r="AR146" s="260"/>
      <c r="AS146" s="260"/>
      <c r="AT146" s="260"/>
      <c r="AU146" s="260"/>
      <c r="AV146" s="260"/>
      <c r="AW146" s="260"/>
      <c r="AX146" s="260"/>
      <c r="AY146" s="260"/>
      <c r="AZ146" s="260"/>
      <c r="BA146" s="260"/>
      <c r="BB146" s="260"/>
      <c r="BC146" s="260"/>
      <c r="BD146" s="260"/>
      <c r="BE146" s="260"/>
      <c r="BF146" s="260"/>
      <c r="BG146" s="260"/>
      <c r="BH146" s="260"/>
      <c r="BI146" s="260"/>
      <c r="BJ146" s="260"/>
      <c r="BK146" s="260"/>
      <c r="BL146" s="260"/>
      <c r="BM146" s="260"/>
      <c r="BN146" s="260"/>
      <c r="BO146" s="260"/>
      <c r="BP146" s="260"/>
      <c r="BQ146" s="260"/>
      <c r="BR146" s="260"/>
      <c r="BS146" s="260"/>
      <c r="BT146" s="260"/>
      <c r="BU146" s="260"/>
      <c r="BV146" s="260"/>
      <c r="BW146" s="260"/>
      <c r="BX146" s="260"/>
      <c r="BY146" s="260"/>
      <c r="BZ146" s="260"/>
      <c r="CA146" s="260"/>
      <c r="CB146" s="260"/>
      <c r="CC146" s="260"/>
      <c r="CD146" s="260"/>
      <c r="CE146" s="260"/>
      <c r="CF146" s="260"/>
      <c r="CG146" s="260"/>
      <c r="CH146" s="268" t="s">
        <v>45</v>
      </c>
      <c r="CI146" s="260"/>
      <c r="CJ146" s="268" t="s">
        <v>45</v>
      </c>
      <c r="CK146" s="260">
        <v>13470</v>
      </c>
      <c r="CL146" s="260">
        <v>59000</v>
      </c>
      <c r="CM146" s="268" t="s">
        <v>915</v>
      </c>
      <c r="CN146" s="260">
        <v>59000</v>
      </c>
      <c r="CO146" s="268" t="s">
        <v>915</v>
      </c>
      <c r="CP146" s="265" t="s">
        <v>60</v>
      </c>
      <c r="CQ146" s="268" t="s">
        <v>1850</v>
      </c>
      <c r="CR146" s="264">
        <v>46240</v>
      </c>
      <c r="CS146" s="294" t="s">
        <v>59</v>
      </c>
      <c r="CT146" s="265" t="s">
        <v>1854</v>
      </c>
    </row>
    <row r="147" spans="1:98" x14ac:dyDescent="0.3">
      <c r="A147" s="253">
        <v>144</v>
      </c>
      <c r="B147" s="254" t="s">
        <v>45</v>
      </c>
      <c r="C147" s="261" t="s">
        <v>2952</v>
      </c>
      <c r="D147" s="261" t="s">
        <v>3018</v>
      </c>
      <c r="E147" s="261" t="s">
        <v>3003</v>
      </c>
      <c r="F147" s="261" t="s">
        <v>2959</v>
      </c>
      <c r="G147" s="261" t="s">
        <v>2985</v>
      </c>
      <c r="H147" s="261" t="s">
        <v>2986</v>
      </c>
      <c r="I147" s="261" t="s">
        <v>2989</v>
      </c>
      <c r="J147" s="261" t="s">
        <v>2962</v>
      </c>
      <c r="K147" s="270" t="s">
        <v>231</v>
      </c>
      <c r="L147" s="261" t="s">
        <v>4213</v>
      </c>
      <c r="M147" s="254" t="s">
        <v>48</v>
      </c>
      <c r="N147" s="261" t="s">
        <v>49</v>
      </c>
      <c r="O147" s="254" t="s">
        <v>45</v>
      </c>
      <c r="P147" s="266" t="str">
        <f>IF(COUNTIF($K$4:K147,K147)=1,1,"")</f>
        <v/>
      </c>
      <c r="Q147" s="266"/>
      <c r="R147" s="266">
        <v>300</v>
      </c>
      <c r="S147" s="266">
        <v>300</v>
      </c>
      <c r="T147" s="266"/>
      <c r="U147" s="254" t="s">
        <v>45</v>
      </c>
      <c r="V147" s="266"/>
      <c r="W147" s="266"/>
      <c r="X147" s="266"/>
      <c r="Y147" s="254" t="s">
        <v>45</v>
      </c>
      <c r="Z147" s="266"/>
      <c r="AA147" s="266">
        <v>0</v>
      </c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  <c r="AP147" s="266"/>
      <c r="AQ147" s="266"/>
      <c r="AR147" s="266"/>
      <c r="AS147" s="266"/>
      <c r="AT147" s="266"/>
      <c r="AU147" s="266"/>
      <c r="AV147" s="266"/>
      <c r="AW147" s="266"/>
      <c r="AX147" s="266"/>
      <c r="AY147" s="266"/>
      <c r="AZ147" s="266"/>
      <c r="BA147" s="266"/>
      <c r="BB147" s="266"/>
      <c r="BC147" s="266"/>
      <c r="BD147" s="266"/>
      <c r="BE147" s="266"/>
      <c r="BF147" s="266"/>
      <c r="BG147" s="266"/>
      <c r="BH147" s="266"/>
      <c r="BI147" s="266"/>
      <c r="BJ147" s="266"/>
      <c r="BK147" s="266"/>
      <c r="BL147" s="266"/>
      <c r="BM147" s="266"/>
      <c r="BN147" s="266"/>
      <c r="BO147" s="266"/>
      <c r="BP147" s="266"/>
      <c r="BQ147" s="266"/>
      <c r="BR147" s="266"/>
      <c r="BS147" s="266"/>
      <c r="BT147" s="266"/>
      <c r="BU147" s="266"/>
      <c r="BV147" s="266"/>
      <c r="BW147" s="266"/>
      <c r="BX147" s="266"/>
      <c r="BY147" s="266"/>
      <c r="BZ147" s="266"/>
      <c r="CA147" s="266"/>
      <c r="CB147" s="266"/>
      <c r="CC147" s="266"/>
      <c r="CD147" s="266"/>
      <c r="CE147" s="266"/>
      <c r="CF147" s="266"/>
      <c r="CG147" s="266"/>
      <c r="CH147" s="271" t="s">
        <v>45</v>
      </c>
      <c r="CI147" s="266"/>
      <c r="CJ147" s="271" t="s">
        <v>45</v>
      </c>
      <c r="CK147" s="266">
        <v>13470</v>
      </c>
      <c r="CL147" s="266">
        <v>59000</v>
      </c>
      <c r="CM147" s="271" t="s">
        <v>915</v>
      </c>
      <c r="CN147" s="266">
        <v>59000</v>
      </c>
      <c r="CO147" s="271" t="s">
        <v>915</v>
      </c>
      <c r="CP147" s="254" t="s">
        <v>60</v>
      </c>
      <c r="CQ147" s="271" t="s">
        <v>1850</v>
      </c>
      <c r="CR147" s="262">
        <v>46240</v>
      </c>
      <c r="CS147" s="261" t="s">
        <v>59</v>
      </c>
      <c r="CT147" s="254" t="s">
        <v>1854</v>
      </c>
    </row>
    <row r="148" spans="1:98" x14ac:dyDescent="0.3">
      <c r="A148" s="253">
        <v>145</v>
      </c>
      <c r="B148" s="265" t="s">
        <v>45</v>
      </c>
      <c r="C148" s="294" t="s">
        <v>2952</v>
      </c>
      <c r="D148" s="294" t="s">
        <v>3018</v>
      </c>
      <c r="E148" s="294" t="s">
        <v>3003</v>
      </c>
      <c r="F148" s="294" t="s">
        <v>2959</v>
      </c>
      <c r="G148" s="294" t="s">
        <v>2985</v>
      </c>
      <c r="H148" s="294" t="s">
        <v>2986</v>
      </c>
      <c r="I148" s="294" t="s">
        <v>2989</v>
      </c>
      <c r="J148" s="294" t="s">
        <v>2962</v>
      </c>
      <c r="K148" s="263" t="s">
        <v>232</v>
      </c>
      <c r="L148" s="294" t="s">
        <v>4214</v>
      </c>
      <c r="M148" s="265" t="s">
        <v>71</v>
      </c>
      <c r="N148" s="294" t="s">
        <v>72</v>
      </c>
      <c r="O148" s="265" t="s">
        <v>45</v>
      </c>
      <c r="P148" s="260">
        <f>IF(COUNTIF($K$4:K148,K148)=1,1,"")</f>
        <v>1</v>
      </c>
      <c r="Q148" s="260"/>
      <c r="R148" s="260">
        <v>700</v>
      </c>
      <c r="S148" s="260">
        <v>700</v>
      </c>
      <c r="T148" s="260"/>
      <c r="U148" s="265" t="s">
        <v>45</v>
      </c>
      <c r="V148" s="260"/>
      <c r="W148" s="260"/>
      <c r="X148" s="260"/>
      <c r="Y148" s="265" t="s">
        <v>45</v>
      </c>
      <c r="Z148" s="260"/>
      <c r="AA148" s="260">
        <v>0</v>
      </c>
      <c r="AB148" s="260"/>
      <c r="AC148" s="260"/>
      <c r="AD148" s="260"/>
      <c r="AE148" s="260"/>
      <c r="AF148" s="260"/>
      <c r="AG148" s="260"/>
      <c r="AH148" s="260"/>
      <c r="AI148" s="260"/>
      <c r="AJ148" s="260"/>
      <c r="AK148" s="260"/>
      <c r="AL148" s="260"/>
      <c r="AM148" s="260"/>
      <c r="AN148" s="260"/>
      <c r="AO148" s="260"/>
      <c r="AP148" s="260"/>
      <c r="AQ148" s="260"/>
      <c r="AR148" s="260"/>
      <c r="AS148" s="260"/>
      <c r="AT148" s="260"/>
      <c r="AU148" s="260"/>
      <c r="AV148" s="260"/>
      <c r="AW148" s="260"/>
      <c r="AX148" s="260"/>
      <c r="AY148" s="260"/>
      <c r="AZ148" s="260"/>
      <c r="BA148" s="260"/>
      <c r="BB148" s="260"/>
      <c r="BC148" s="260"/>
      <c r="BD148" s="260"/>
      <c r="BE148" s="260"/>
      <c r="BF148" s="260"/>
      <c r="BG148" s="260"/>
      <c r="BH148" s="260"/>
      <c r="BI148" s="260"/>
      <c r="BJ148" s="260"/>
      <c r="BK148" s="260"/>
      <c r="BL148" s="260"/>
      <c r="BM148" s="260"/>
      <c r="BN148" s="260"/>
      <c r="BO148" s="260"/>
      <c r="BP148" s="260"/>
      <c r="BQ148" s="260"/>
      <c r="BR148" s="260"/>
      <c r="BS148" s="260"/>
      <c r="BT148" s="260"/>
      <c r="BU148" s="260"/>
      <c r="BV148" s="260"/>
      <c r="BW148" s="260"/>
      <c r="BX148" s="260"/>
      <c r="BY148" s="260"/>
      <c r="BZ148" s="260"/>
      <c r="CA148" s="260"/>
      <c r="CB148" s="260"/>
      <c r="CC148" s="260"/>
      <c r="CD148" s="260"/>
      <c r="CE148" s="260"/>
      <c r="CF148" s="260"/>
      <c r="CG148" s="260"/>
      <c r="CH148" s="268" t="s">
        <v>45</v>
      </c>
      <c r="CI148" s="260"/>
      <c r="CJ148" s="268" t="s">
        <v>45</v>
      </c>
      <c r="CK148" s="260">
        <v>18500</v>
      </c>
      <c r="CL148" s="260">
        <v>79000</v>
      </c>
      <c r="CM148" s="268" t="s">
        <v>945</v>
      </c>
      <c r="CN148" s="260">
        <v>79000</v>
      </c>
      <c r="CO148" s="268" t="s">
        <v>945</v>
      </c>
      <c r="CP148" s="265" t="s">
        <v>60</v>
      </c>
      <c r="CQ148" s="268" t="s">
        <v>1850</v>
      </c>
      <c r="CR148" s="264">
        <v>46230</v>
      </c>
      <c r="CS148" s="294" t="s">
        <v>139</v>
      </c>
      <c r="CT148" s="265" t="s">
        <v>1857</v>
      </c>
    </row>
    <row r="149" spans="1:98" x14ac:dyDescent="0.3">
      <c r="A149" s="253">
        <v>146</v>
      </c>
      <c r="B149" s="254" t="s">
        <v>45</v>
      </c>
      <c r="C149" s="261" t="s">
        <v>2952</v>
      </c>
      <c r="D149" s="261" t="s">
        <v>3018</v>
      </c>
      <c r="E149" s="261" t="s">
        <v>3003</v>
      </c>
      <c r="F149" s="261" t="s">
        <v>2959</v>
      </c>
      <c r="G149" s="261" t="s">
        <v>2985</v>
      </c>
      <c r="H149" s="261" t="s">
        <v>2986</v>
      </c>
      <c r="I149" s="261" t="s">
        <v>2989</v>
      </c>
      <c r="J149" s="261" t="s">
        <v>2962</v>
      </c>
      <c r="K149" s="270" t="s">
        <v>232</v>
      </c>
      <c r="L149" s="261" t="s">
        <v>4214</v>
      </c>
      <c r="M149" s="254" t="s">
        <v>161</v>
      </c>
      <c r="N149" s="261" t="s">
        <v>162</v>
      </c>
      <c r="O149" s="254" t="s">
        <v>45</v>
      </c>
      <c r="P149" s="266" t="str">
        <f>IF(COUNTIF($K$4:K149,K149)=1,1,"")</f>
        <v/>
      </c>
      <c r="Q149" s="266"/>
      <c r="R149" s="266">
        <v>600</v>
      </c>
      <c r="S149" s="266">
        <v>600</v>
      </c>
      <c r="T149" s="266"/>
      <c r="U149" s="254" t="s">
        <v>45</v>
      </c>
      <c r="V149" s="266"/>
      <c r="W149" s="266"/>
      <c r="X149" s="266"/>
      <c r="Y149" s="254" t="s">
        <v>45</v>
      </c>
      <c r="Z149" s="266"/>
      <c r="AA149" s="266">
        <v>0</v>
      </c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  <c r="AV149" s="266"/>
      <c r="AW149" s="266"/>
      <c r="AX149" s="266"/>
      <c r="AY149" s="266"/>
      <c r="AZ149" s="266"/>
      <c r="BA149" s="266"/>
      <c r="BB149" s="266"/>
      <c r="BC149" s="266"/>
      <c r="BD149" s="266"/>
      <c r="BE149" s="266"/>
      <c r="BF149" s="266"/>
      <c r="BG149" s="266"/>
      <c r="BH149" s="266"/>
      <c r="BI149" s="266"/>
      <c r="BJ149" s="266"/>
      <c r="BK149" s="266"/>
      <c r="BL149" s="266"/>
      <c r="BM149" s="266"/>
      <c r="BN149" s="266"/>
      <c r="BO149" s="266"/>
      <c r="BP149" s="266"/>
      <c r="BQ149" s="266"/>
      <c r="BR149" s="266"/>
      <c r="BS149" s="266"/>
      <c r="BT149" s="266"/>
      <c r="BU149" s="266"/>
      <c r="BV149" s="266"/>
      <c r="BW149" s="266"/>
      <c r="BX149" s="266"/>
      <c r="BY149" s="266"/>
      <c r="BZ149" s="266"/>
      <c r="CA149" s="266"/>
      <c r="CB149" s="266"/>
      <c r="CC149" s="266"/>
      <c r="CD149" s="266"/>
      <c r="CE149" s="266"/>
      <c r="CF149" s="266"/>
      <c r="CG149" s="266"/>
      <c r="CH149" s="271" t="s">
        <v>45</v>
      </c>
      <c r="CI149" s="266"/>
      <c r="CJ149" s="271" t="s">
        <v>45</v>
      </c>
      <c r="CK149" s="266">
        <v>18500</v>
      </c>
      <c r="CL149" s="266">
        <v>79000</v>
      </c>
      <c r="CM149" s="271" t="s">
        <v>945</v>
      </c>
      <c r="CN149" s="266">
        <v>79000</v>
      </c>
      <c r="CO149" s="271" t="s">
        <v>945</v>
      </c>
      <c r="CP149" s="254" t="s">
        <v>60</v>
      </c>
      <c r="CQ149" s="271" t="s">
        <v>1850</v>
      </c>
      <c r="CR149" s="262">
        <v>46230</v>
      </c>
      <c r="CS149" s="261" t="s">
        <v>139</v>
      </c>
      <c r="CT149" s="254" t="s">
        <v>1857</v>
      </c>
    </row>
    <row r="150" spans="1:98" x14ac:dyDescent="0.3">
      <c r="A150" s="253">
        <v>147</v>
      </c>
      <c r="B150" s="265" t="s">
        <v>45</v>
      </c>
      <c r="C150" s="294" t="s">
        <v>2952</v>
      </c>
      <c r="D150" s="294" t="s">
        <v>3018</v>
      </c>
      <c r="E150" s="294" t="s">
        <v>3003</v>
      </c>
      <c r="F150" s="294" t="s">
        <v>2959</v>
      </c>
      <c r="G150" s="294" t="s">
        <v>2985</v>
      </c>
      <c r="H150" s="294" t="s">
        <v>2986</v>
      </c>
      <c r="I150" s="294" t="s">
        <v>2989</v>
      </c>
      <c r="J150" s="294" t="s">
        <v>2962</v>
      </c>
      <c r="K150" s="263" t="s">
        <v>232</v>
      </c>
      <c r="L150" s="294" t="s">
        <v>4214</v>
      </c>
      <c r="M150" s="265" t="s">
        <v>145</v>
      </c>
      <c r="N150" s="294" t="s">
        <v>146</v>
      </c>
      <c r="O150" s="265" t="s">
        <v>45</v>
      </c>
      <c r="P150" s="260" t="str">
        <f>IF(COUNTIF($K$4:K150,K150)=1,1,"")</f>
        <v/>
      </c>
      <c r="Q150" s="260"/>
      <c r="R150" s="260">
        <v>500</v>
      </c>
      <c r="S150" s="260">
        <v>500</v>
      </c>
      <c r="T150" s="260"/>
      <c r="U150" s="265" t="s">
        <v>45</v>
      </c>
      <c r="V150" s="260"/>
      <c r="W150" s="260"/>
      <c r="X150" s="260"/>
      <c r="Y150" s="265" t="s">
        <v>45</v>
      </c>
      <c r="Z150" s="260"/>
      <c r="AA150" s="260">
        <v>0</v>
      </c>
      <c r="AB150" s="260"/>
      <c r="AC150" s="260"/>
      <c r="AD150" s="260"/>
      <c r="AE150" s="260"/>
      <c r="AF150" s="260"/>
      <c r="AG150" s="260"/>
      <c r="AH150" s="260"/>
      <c r="AI150" s="260"/>
      <c r="AJ150" s="260"/>
      <c r="AK150" s="260"/>
      <c r="AL150" s="260"/>
      <c r="AM150" s="260"/>
      <c r="AN150" s="260"/>
      <c r="AO150" s="260"/>
      <c r="AP150" s="260"/>
      <c r="AQ150" s="260"/>
      <c r="AR150" s="260"/>
      <c r="AS150" s="260"/>
      <c r="AT150" s="260"/>
      <c r="AU150" s="260"/>
      <c r="AV150" s="260"/>
      <c r="AW150" s="260"/>
      <c r="AX150" s="260"/>
      <c r="AY150" s="260"/>
      <c r="AZ150" s="260"/>
      <c r="BA150" s="260"/>
      <c r="BB150" s="260"/>
      <c r="BC150" s="260"/>
      <c r="BD150" s="260"/>
      <c r="BE150" s="260"/>
      <c r="BF150" s="260"/>
      <c r="BG150" s="260"/>
      <c r="BH150" s="260"/>
      <c r="BI150" s="260"/>
      <c r="BJ150" s="260"/>
      <c r="BK150" s="260"/>
      <c r="BL150" s="260"/>
      <c r="BM150" s="260"/>
      <c r="BN150" s="260"/>
      <c r="BO150" s="260"/>
      <c r="BP150" s="260"/>
      <c r="BQ150" s="260"/>
      <c r="BR150" s="260"/>
      <c r="BS150" s="260"/>
      <c r="BT150" s="260"/>
      <c r="BU150" s="260"/>
      <c r="BV150" s="260"/>
      <c r="BW150" s="260"/>
      <c r="BX150" s="260"/>
      <c r="BY150" s="260"/>
      <c r="BZ150" s="260"/>
      <c r="CA150" s="260"/>
      <c r="CB150" s="260"/>
      <c r="CC150" s="260"/>
      <c r="CD150" s="260"/>
      <c r="CE150" s="260"/>
      <c r="CF150" s="260"/>
      <c r="CG150" s="260"/>
      <c r="CH150" s="268" t="s">
        <v>45</v>
      </c>
      <c r="CI150" s="260"/>
      <c r="CJ150" s="268" t="s">
        <v>45</v>
      </c>
      <c r="CK150" s="260">
        <v>18500</v>
      </c>
      <c r="CL150" s="260">
        <v>79000</v>
      </c>
      <c r="CM150" s="268" t="s">
        <v>945</v>
      </c>
      <c r="CN150" s="260">
        <v>79000</v>
      </c>
      <c r="CO150" s="268" t="s">
        <v>945</v>
      </c>
      <c r="CP150" s="265" t="s">
        <v>60</v>
      </c>
      <c r="CQ150" s="268" t="s">
        <v>1850</v>
      </c>
      <c r="CR150" s="264">
        <v>46230</v>
      </c>
      <c r="CS150" s="294" t="s">
        <v>139</v>
      </c>
      <c r="CT150" s="265" t="s">
        <v>1857</v>
      </c>
    </row>
    <row r="151" spans="1:98" x14ac:dyDescent="0.3">
      <c r="A151" s="253">
        <v>148</v>
      </c>
      <c r="B151" s="254" t="s">
        <v>45</v>
      </c>
      <c r="C151" s="261" t="s">
        <v>2952</v>
      </c>
      <c r="D151" s="261" t="s">
        <v>3018</v>
      </c>
      <c r="E151" s="261" t="s">
        <v>3003</v>
      </c>
      <c r="F151" s="261" t="s">
        <v>2959</v>
      </c>
      <c r="G151" s="261" t="s">
        <v>2985</v>
      </c>
      <c r="H151" s="261" t="s">
        <v>2986</v>
      </c>
      <c r="I151" s="261" t="s">
        <v>2989</v>
      </c>
      <c r="J151" s="261" t="s">
        <v>2962</v>
      </c>
      <c r="K151" s="270" t="s">
        <v>233</v>
      </c>
      <c r="L151" s="261" t="s">
        <v>4284</v>
      </c>
      <c r="M151" s="254" t="s">
        <v>71</v>
      </c>
      <c r="N151" s="261" t="s">
        <v>72</v>
      </c>
      <c r="O151" s="254" t="s">
        <v>45</v>
      </c>
      <c r="P151" s="266">
        <f>IF(COUNTIF($K$4:K151,K151)=1,1,"")</f>
        <v>1</v>
      </c>
      <c r="Q151" s="266"/>
      <c r="R151" s="266">
        <v>800</v>
      </c>
      <c r="S151" s="266">
        <v>800</v>
      </c>
      <c r="T151" s="266"/>
      <c r="U151" s="254" t="s">
        <v>45</v>
      </c>
      <c r="V151" s="266"/>
      <c r="W151" s="266"/>
      <c r="X151" s="266"/>
      <c r="Y151" s="254" t="s">
        <v>45</v>
      </c>
      <c r="Z151" s="266"/>
      <c r="AA151" s="266">
        <v>0</v>
      </c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66"/>
      <c r="AW151" s="266"/>
      <c r="AX151" s="266"/>
      <c r="AY151" s="266"/>
      <c r="AZ151" s="266"/>
      <c r="BA151" s="266"/>
      <c r="BB151" s="266"/>
      <c r="BC151" s="266"/>
      <c r="BD151" s="266"/>
      <c r="BE151" s="266"/>
      <c r="BF151" s="266"/>
      <c r="BG151" s="266"/>
      <c r="BH151" s="266"/>
      <c r="BI151" s="266"/>
      <c r="BJ151" s="266"/>
      <c r="BK151" s="266"/>
      <c r="BL151" s="266"/>
      <c r="BM151" s="266"/>
      <c r="BN151" s="266"/>
      <c r="BO151" s="266"/>
      <c r="BP151" s="266"/>
      <c r="BQ151" s="266"/>
      <c r="BR151" s="266"/>
      <c r="BS151" s="266"/>
      <c r="BT151" s="266"/>
      <c r="BU151" s="266"/>
      <c r="BV151" s="266"/>
      <c r="BW151" s="266"/>
      <c r="BX151" s="266"/>
      <c r="BY151" s="266"/>
      <c r="BZ151" s="266"/>
      <c r="CA151" s="266"/>
      <c r="CB151" s="266"/>
      <c r="CC151" s="266"/>
      <c r="CD151" s="266"/>
      <c r="CE151" s="266"/>
      <c r="CF151" s="266"/>
      <c r="CG151" s="266"/>
      <c r="CH151" s="271" t="s">
        <v>45</v>
      </c>
      <c r="CI151" s="266"/>
      <c r="CJ151" s="271" t="s">
        <v>45</v>
      </c>
      <c r="CK151" s="266">
        <v>28900</v>
      </c>
      <c r="CL151" s="266">
        <v>105000</v>
      </c>
      <c r="CM151" s="271" t="s">
        <v>662</v>
      </c>
      <c r="CN151" s="266">
        <v>95000</v>
      </c>
      <c r="CO151" s="271" t="s">
        <v>1242</v>
      </c>
      <c r="CP151" s="254" t="s">
        <v>60</v>
      </c>
      <c r="CQ151" s="271" t="s">
        <v>1850</v>
      </c>
      <c r="CR151" s="262">
        <v>46230</v>
      </c>
      <c r="CS151" s="261" t="s">
        <v>74</v>
      </c>
      <c r="CT151" s="254" t="s">
        <v>1851</v>
      </c>
    </row>
    <row r="152" spans="1:98" x14ac:dyDescent="0.3">
      <c r="A152" s="253">
        <v>149</v>
      </c>
      <c r="B152" s="265" t="s">
        <v>45</v>
      </c>
      <c r="C152" s="294" t="s">
        <v>2952</v>
      </c>
      <c r="D152" s="294" t="s">
        <v>3018</v>
      </c>
      <c r="E152" s="294" t="s">
        <v>3003</v>
      </c>
      <c r="F152" s="294" t="s">
        <v>2959</v>
      </c>
      <c r="G152" s="294" t="s">
        <v>2985</v>
      </c>
      <c r="H152" s="294" t="s">
        <v>2986</v>
      </c>
      <c r="I152" s="294" t="s">
        <v>2989</v>
      </c>
      <c r="J152" s="294" t="s">
        <v>2962</v>
      </c>
      <c r="K152" s="263" t="s">
        <v>233</v>
      </c>
      <c r="L152" s="294" t="s">
        <v>4284</v>
      </c>
      <c r="M152" s="265" t="s">
        <v>66</v>
      </c>
      <c r="N152" s="294" t="s">
        <v>67</v>
      </c>
      <c r="O152" s="265" t="s">
        <v>45</v>
      </c>
      <c r="P152" s="260" t="str">
        <f>IF(COUNTIF($K$4:K152,K152)=1,1,"")</f>
        <v/>
      </c>
      <c r="Q152" s="260"/>
      <c r="R152" s="260">
        <v>700</v>
      </c>
      <c r="S152" s="260">
        <v>700</v>
      </c>
      <c r="T152" s="260"/>
      <c r="U152" s="265" t="s">
        <v>45</v>
      </c>
      <c r="V152" s="260"/>
      <c r="W152" s="260"/>
      <c r="X152" s="260"/>
      <c r="Y152" s="265" t="s">
        <v>45</v>
      </c>
      <c r="Z152" s="260"/>
      <c r="AA152" s="260">
        <v>0</v>
      </c>
      <c r="AB152" s="260"/>
      <c r="AC152" s="260"/>
      <c r="AD152" s="260"/>
      <c r="AE152" s="260"/>
      <c r="AF152" s="260"/>
      <c r="AG152" s="260"/>
      <c r="AH152" s="260"/>
      <c r="AI152" s="260"/>
      <c r="AJ152" s="260"/>
      <c r="AK152" s="260"/>
      <c r="AL152" s="260"/>
      <c r="AM152" s="260"/>
      <c r="AN152" s="260"/>
      <c r="AO152" s="260"/>
      <c r="AP152" s="260"/>
      <c r="AQ152" s="260"/>
      <c r="AR152" s="260"/>
      <c r="AS152" s="260"/>
      <c r="AT152" s="260"/>
      <c r="AU152" s="260"/>
      <c r="AV152" s="260"/>
      <c r="AW152" s="260"/>
      <c r="AX152" s="260"/>
      <c r="AY152" s="260"/>
      <c r="AZ152" s="260"/>
      <c r="BA152" s="260"/>
      <c r="BB152" s="260"/>
      <c r="BC152" s="260"/>
      <c r="BD152" s="260"/>
      <c r="BE152" s="260"/>
      <c r="BF152" s="260"/>
      <c r="BG152" s="260"/>
      <c r="BH152" s="260"/>
      <c r="BI152" s="260"/>
      <c r="BJ152" s="260"/>
      <c r="BK152" s="260"/>
      <c r="BL152" s="260"/>
      <c r="BM152" s="260"/>
      <c r="BN152" s="260"/>
      <c r="BO152" s="260"/>
      <c r="BP152" s="260"/>
      <c r="BQ152" s="260"/>
      <c r="BR152" s="260"/>
      <c r="BS152" s="260"/>
      <c r="BT152" s="260"/>
      <c r="BU152" s="260"/>
      <c r="BV152" s="260"/>
      <c r="BW152" s="260"/>
      <c r="BX152" s="260"/>
      <c r="BY152" s="260"/>
      <c r="BZ152" s="260"/>
      <c r="CA152" s="260"/>
      <c r="CB152" s="260"/>
      <c r="CC152" s="260"/>
      <c r="CD152" s="260"/>
      <c r="CE152" s="260"/>
      <c r="CF152" s="260"/>
      <c r="CG152" s="260"/>
      <c r="CH152" s="268" t="s">
        <v>45</v>
      </c>
      <c r="CI152" s="260"/>
      <c r="CJ152" s="268" t="s">
        <v>45</v>
      </c>
      <c r="CK152" s="260">
        <v>28900</v>
      </c>
      <c r="CL152" s="260">
        <v>105000</v>
      </c>
      <c r="CM152" s="268" t="s">
        <v>662</v>
      </c>
      <c r="CN152" s="260">
        <v>95000</v>
      </c>
      <c r="CO152" s="268" t="s">
        <v>1242</v>
      </c>
      <c r="CP152" s="265" t="s">
        <v>60</v>
      </c>
      <c r="CQ152" s="268" t="s">
        <v>1850</v>
      </c>
      <c r="CR152" s="264">
        <v>46230</v>
      </c>
      <c r="CS152" s="294" t="s">
        <v>74</v>
      </c>
      <c r="CT152" s="265" t="s">
        <v>1851</v>
      </c>
    </row>
    <row r="153" spans="1:98" x14ac:dyDescent="0.3">
      <c r="A153" s="253">
        <v>150</v>
      </c>
      <c r="B153" s="254" t="s">
        <v>45</v>
      </c>
      <c r="C153" s="261" t="s">
        <v>2952</v>
      </c>
      <c r="D153" s="261" t="s">
        <v>3018</v>
      </c>
      <c r="E153" s="261" t="s">
        <v>3003</v>
      </c>
      <c r="F153" s="261" t="s">
        <v>2959</v>
      </c>
      <c r="G153" s="261" t="s">
        <v>2985</v>
      </c>
      <c r="H153" s="261" t="s">
        <v>2986</v>
      </c>
      <c r="I153" s="261" t="s">
        <v>2989</v>
      </c>
      <c r="J153" s="261" t="s">
        <v>2962</v>
      </c>
      <c r="K153" s="270" t="s">
        <v>235</v>
      </c>
      <c r="L153" s="261" t="s">
        <v>236</v>
      </c>
      <c r="M153" s="254" t="s">
        <v>174</v>
      </c>
      <c r="N153" s="261" t="s">
        <v>175</v>
      </c>
      <c r="O153" s="254" t="s">
        <v>45</v>
      </c>
      <c r="P153" s="266">
        <f>IF(COUNTIF($K$4:K153,K153)=1,1,"")</f>
        <v>1</v>
      </c>
      <c r="Q153" s="266"/>
      <c r="R153" s="266">
        <v>800</v>
      </c>
      <c r="S153" s="266">
        <v>800</v>
      </c>
      <c r="T153" s="266"/>
      <c r="U153" s="254" t="s">
        <v>45</v>
      </c>
      <c r="V153" s="266"/>
      <c r="W153" s="266"/>
      <c r="X153" s="266"/>
      <c r="Y153" s="254" t="s">
        <v>45</v>
      </c>
      <c r="Z153" s="266"/>
      <c r="AA153" s="266">
        <v>0</v>
      </c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  <c r="AV153" s="266"/>
      <c r="AW153" s="266"/>
      <c r="AX153" s="266"/>
      <c r="AY153" s="266"/>
      <c r="AZ153" s="266"/>
      <c r="BA153" s="266"/>
      <c r="BB153" s="266"/>
      <c r="BC153" s="266"/>
      <c r="BD153" s="266"/>
      <c r="BE153" s="266"/>
      <c r="BF153" s="266"/>
      <c r="BG153" s="266"/>
      <c r="BH153" s="266"/>
      <c r="BI153" s="266"/>
      <c r="BJ153" s="266"/>
      <c r="BK153" s="266"/>
      <c r="BL153" s="266"/>
      <c r="BM153" s="266"/>
      <c r="BN153" s="266"/>
      <c r="BO153" s="266"/>
      <c r="BP153" s="266"/>
      <c r="BQ153" s="266"/>
      <c r="BR153" s="266"/>
      <c r="BS153" s="266"/>
      <c r="BT153" s="266"/>
      <c r="BU153" s="266"/>
      <c r="BV153" s="266"/>
      <c r="BW153" s="266"/>
      <c r="BX153" s="266"/>
      <c r="BY153" s="266"/>
      <c r="BZ153" s="266"/>
      <c r="CA153" s="266"/>
      <c r="CB153" s="266"/>
      <c r="CC153" s="266"/>
      <c r="CD153" s="266"/>
      <c r="CE153" s="266"/>
      <c r="CF153" s="266"/>
      <c r="CG153" s="266"/>
      <c r="CH153" s="271" t="s">
        <v>45</v>
      </c>
      <c r="CI153" s="266"/>
      <c r="CJ153" s="271" t="s">
        <v>45</v>
      </c>
      <c r="CK153" s="266"/>
      <c r="CL153" s="266"/>
      <c r="CM153" s="271" t="s">
        <v>45</v>
      </c>
      <c r="CN153" s="266">
        <v>0</v>
      </c>
      <c r="CO153" s="271" t="s">
        <v>45</v>
      </c>
      <c r="CP153" s="254" t="s">
        <v>60</v>
      </c>
      <c r="CQ153" s="271" t="s">
        <v>1850</v>
      </c>
      <c r="CR153" s="254" t="s">
        <v>45</v>
      </c>
      <c r="CS153" s="261" t="s">
        <v>120</v>
      </c>
      <c r="CT153" s="254" t="s">
        <v>1856</v>
      </c>
    </row>
    <row r="154" spans="1:98" x14ac:dyDescent="0.3">
      <c r="A154" s="253">
        <v>151</v>
      </c>
      <c r="B154" s="265" t="s">
        <v>45</v>
      </c>
      <c r="C154" s="294" t="s">
        <v>2952</v>
      </c>
      <c r="D154" s="294" t="s">
        <v>3018</v>
      </c>
      <c r="E154" s="294" t="s">
        <v>3003</v>
      </c>
      <c r="F154" s="294" t="s">
        <v>2959</v>
      </c>
      <c r="G154" s="294" t="s">
        <v>2985</v>
      </c>
      <c r="H154" s="294" t="s">
        <v>2986</v>
      </c>
      <c r="I154" s="294" t="s">
        <v>2989</v>
      </c>
      <c r="J154" s="294" t="s">
        <v>2962</v>
      </c>
      <c r="K154" s="263" t="s">
        <v>235</v>
      </c>
      <c r="L154" s="294" t="s">
        <v>236</v>
      </c>
      <c r="M154" s="265" t="s">
        <v>237</v>
      </c>
      <c r="N154" s="294" t="s">
        <v>238</v>
      </c>
      <c r="O154" s="265" t="s">
        <v>45</v>
      </c>
      <c r="P154" s="260" t="str">
        <f>IF(COUNTIF($K$4:K154,K154)=1,1,"")</f>
        <v/>
      </c>
      <c r="Q154" s="260"/>
      <c r="R154" s="260">
        <v>600</v>
      </c>
      <c r="S154" s="260">
        <v>600</v>
      </c>
      <c r="T154" s="260"/>
      <c r="U154" s="265" t="s">
        <v>45</v>
      </c>
      <c r="V154" s="260"/>
      <c r="W154" s="260"/>
      <c r="X154" s="260"/>
      <c r="Y154" s="265" t="s">
        <v>45</v>
      </c>
      <c r="Z154" s="260"/>
      <c r="AA154" s="260">
        <v>0</v>
      </c>
      <c r="AB154" s="260"/>
      <c r="AC154" s="260"/>
      <c r="AD154" s="260"/>
      <c r="AE154" s="260"/>
      <c r="AF154" s="260"/>
      <c r="AG154" s="260"/>
      <c r="AH154" s="260"/>
      <c r="AI154" s="260"/>
      <c r="AJ154" s="260"/>
      <c r="AK154" s="260"/>
      <c r="AL154" s="260"/>
      <c r="AM154" s="260"/>
      <c r="AN154" s="260"/>
      <c r="AO154" s="260"/>
      <c r="AP154" s="260"/>
      <c r="AQ154" s="260"/>
      <c r="AR154" s="260"/>
      <c r="AS154" s="260"/>
      <c r="AT154" s="260"/>
      <c r="AU154" s="260"/>
      <c r="AV154" s="260"/>
      <c r="AW154" s="260"/>
      <c r="AX154" s="260"/>
      <c r="AY154" s="260"/>
      <c r="AZ154" s="260"/>
      <c r="BA154" s="260"/>
      <c r="BB154" s="260"/>
      <c r="BC154" s="260"/>
      <c r="BD154" s="260"/>
      <c r="BE154" s="260"/>
      <c r="BF154" s="260"/>
      <c r="BG154" s="260"/>
      <c r="BH154" s="260"/>
      <c r="BI154" s="260"/>
      <c r="BJ154" s="260"/>
      <c r="BK154" s="260"/>
      <c r="BL154" s="260"/>
      <c r="BM154" s="260"/>
      <c r="BN154" s="260"/>
      <c r="BO154" s="260"/>
      <c r="BP154" s="260"/>
      <c r="BQ154" s="260"/>
      <c r="BR154" s="260"/>
      <c r="BS154" s="260"/>
      <c r="BT154" s="260"/>
      <c r="BU154" s="260"/>
      <c r="BV154" s="260"/>
      <c r="BW154" s="260"/>
      <c r="BX154" s="260"/>
      <c r="BY154" s="260"/>
      <c r="BZ154" s="260"/>
      <c r="CA154" s="260"/>
      <c r="CB154" s="260"/>
      <c r="CC154" s="260"/>
      <c r="CD154" s="260"/>
      <c r="CE154" s="260"/>
      <c r="CF154" s="260"/>
      <c r="CG154" s="260"/>
      <c r="CH154" s="268" t="s">
        <v>45</v>
      </c>
      <c r="CI154" s="260"/>
      <c r="CJ154" s="268" t="s">
        <v>45</v>
      </c>
      <c r="CK154" s="260"/>
      <c r="CL154" s="260"/>
      <c r="CM154" s="268" t="s">
        <v>45</v>
      </c>
      <c r="CN154" s="260">
        <v>0</v>
      </c>
      <c r="CO154" s="268" t="s">
        <v>45</v>
      </c>
      <c r="CP154" s="265" t="s">
        <v>60</v>
      </c>
      <c r="CQ154" s="268" t="s">
        <v>1850</v>
      </c>
      <c r="CR154" s="265" t="s">
        <v>45</v>
      </c>
      <c r="CS154" s="294" t="s">
        <v>120</v>
      </c>
      <c r="CT154" s="265" t="s">
        <v>1856</v>
      </c>
    </row>
    <row r="155" spans="1:98" x14ac:dyDescent="0.3">
      <c r="A155" s="253">
        <v>152</v>
      </c>
      <c r="B155" s="254" t="s">
        <v>45</v>
      </c>
      <c r="C155" s="261" t="s">
        <v>2952</v>
      </c>
      <c r="D155" s="261" t="s">
        <v>3018</v>
      </c>
      <c r="E155" s="261" t="s">
        <v>3003</v>
      </c>
      <c r="F155" s="261" t="s">
        <v>2959</v>
      </c>
      <c r="G155" s="261" t="s">
        <v>2985</v>
      </c>
      <c r="H155" s="261" t="s">
        <v>2986</v>
      </c>
      <c r="I155" s="261" t="s">
        <v>2989</v>
      </c>
      <c r="J155" s="261" t="s">
        <v>2962</v>
      </c>
      <c r="K155" s="270" t="s">
        <v>239</v>
      </c>
      <c r="L155" s="261" t="s">
        <v>4285</v>
      </c>
      <c r="M155" s="254" t="s">
        <v>71</v>
      </c>
      <c r="N155" s="261" t="s">
        <v>72</v>
      </c>
      <c r="O155" s="254" t="s">
        <v>45</v>
      </c>
      <c r="P155" s="266">
        <f>IF(COUNTIF($K$4:K155,K155)=1,1,"")</f>
        <v>1</v>
      </c>
      <c r="Q155" s="266"/>
      <c r="R155" s="266">
        <v>500</v>
      </c>
      <c r="S155" s="266">
        <v>500</v>
      </c>
      <c r="T155" s="266"/>
      <c r="U155" s="254" t="s">
        <v>45</v>
      </c>
      <c r="V155" s="266"/>
      <c r="W155" s="266"/>
      <c r="X155" s="266"/>
      <c r="Y155" s="254" t="s">
        <v>45</v>
      </c>
      <c r="Z155" s="266"/>
      <c r="AA155" s="266">
        <v>0</v>
      </c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  <c r="AV155" s="266"/>
      <c r="AW155" s="266"/>
      <c r="AX155" s="266"/>
      <c r="AY155" s="266"/>
      <c r="AZ155" s="266"/>
      <c r="BA155" s="266"/>
      <c r="BB155" s="266"/>
      <c r="BC155" s="266"/>
      <c r="BD155" s="266"/>
      <c r="BE155" s="266"/>
      <c r="BF155" s="266"/>
      <c r="BG155" s="266"/>
      <c r="BH155" s="266"/>
      <c r="BI155" s="266"/>
      <c r="BJ155" s="266"/>
      <c r="BK155" s="266"/>
      <c r="BL155" s="266"/>
      <c r="BM155" s="266"/>
      <c r="BN155" s="266"/>
      <c r="BO155" s="266"/>
      <c r="BP155" s="266"/>
      <c r="BQ155" s="266"/>
      <c r="BR155" s="266"/>
      <c r="BS155" s="266"/>
      <c r="BT155" s="266"/>
      <c r="BU155" s="266"/>
      <c r="BV155" s="266"/>
      <c r="BW155" s="266"/>
      <c r="BX155" s="266"/>
      <c r="BY155" s="266"/>
      <c r="BZ155" s="266"/>
      <c r="CA155" s="266"/>
      <c r="CB155" s="266"/>
      <c r="CC155" s="266"/>
      <c r="CD155" s="266"/>
      <c r="CE155" s="266"/>
      <c r="CF155" s="266"/>
      <c r="CG155" s="266"/>
      <c r="CH155" s="271" t="s">
        <v>45</v>
      </c>
      <c r="CI155" s="266"/>
      <c r="CJ155" s="271" t="s">
        <v>45</v>
      </c>
      <c r="CK155" s="266">
        <v>18500</v>
      </c>
      <c r="CL155" s="266">
        <v>74000</v>
      </c>
      <c r="CM155" s="271" t="s">
        <v>665</v>
      </c>
      <c r="CN155" s="266">
        <v>74000</v>
      </c>
      <c r="CO155" s="271" t="s">
        <v>665</v>
      </c>
      <c r="CP155" s="254" t="s">
        <v>60</v>
      </c>
      <c r="CQ155" s="271" t="s">
        <v>1850</v>
      </c>
      <c r="CR155" s="262">
        <v>46238</v>
      </c>
      <c r="CS155" s="261" t="s">
        <v>120</v>
      </c>
      <c r="CT155" s="254" t="s">
        <v>1858</v>
      </c>
    </row>
    <row r="156" spans="1:98" x14ac:dyDescent="0.3">
      <c r="A156" s="253">
        <v>153</v>
      </c>
      <c r="B156" s="265" t="s">
        <v>45</v>
      </c>
      <c r="C156" s="294" t="s">
        <v>2952</v>
      </c>
      <c r="D156" s="294" t="s">
        <v>3018</v>
      </c>
      <c r="E156" s="294" t="s">
        <v>3003</v>
      </c>
      <c r="F156" s="294" t="s">
        <v>2959</v>
      </c>
      <c r="G156" s="294" t="s">
        <v>2985</v>
      </c>
      <c r="H156" s="294" t="s">
        <v>2986</v>
      </c>
      <c r="I156" s="294" t="s">
        <v>2989</v>
      </c>
      <c r="J156" s="294" t="s">
        <v>2962</v>
      </c>
      <c r="K156" s="263" t="s">
        <v>239</v>
      </c>
      <c r="L156" s="294" t="s">
        <v>4285</v>
      </c>
      <c r="M156" s="265" t="s">
        <v>241</v>
      </c>
      <c r="N156" s="294" t="s">
        <v>242</v>
      </c>
      <c r="O156" s="265" t="s">
        <v>45</v>
      </c>
      <c r="P156" s="260" t="str">
        <f>IF(COUNTIF($K$4:K156,K156)=1,1,"")</f>
        <v/>
      </c>
      <c r="Q156" s="260"/>
      <c r="R156" s="260">
        <v>400</v>
      </c>
      <c r="S156" s="260">
        <v>400</v>
      </c>
      <c r="T156" s="260"/>
      <c r="U156" s="265" t="s">
        <v>45</v>
      </c>
      <c r="V156" s="260"/>
      <c r="W156" s="260"/>
      <c r="X156" s="260"/>
      <c r="Y156" s="265" t="s">
        <v>45</v>
      </c>
      <c r="Z156" s="260"/>
      <c r="AA156" s="260">
        <v>0</v>
      </c>
      <c r="AB156" s="260"/>
      <c r="AC156" s="260"/>
      <c r="AD156" s="260"/>
      <c r="AE156" s="260"/>
      <c r="AF156" s="260"/>
      <c r="AG156" s="260"/>
      <c r="AH156" s="260"/>
      <c r="AI156" s="260"/>
      <c r="AJ156" s="260"/>
      <c r="AK156" s="260"/>
      <c r="AL156" s="260"/>
      <c r="AM156" s="260"/>
      <c r="AN156" s="260"/>
      <c r="AO156" s="260"/>
      <c r="AP156" s="260"/>
      <c r="AQ156" s="260"/>
      <c r="AR156" s="260"/>
      <c r="AS156" s="260"/>
      <c r="AT156" s="260"/>
      <c r="AU156" s="260"/>
      <c r="AV156" s="260"/>
      <c r="AW156" s="260"/>
      <c r="AX156" s="260"/>
      <c r="AY156" s="260"/>
      <c r="AZ156" s="260"/>
      <c r="BA156" s="260"/>
      <c r="BB156" s="260"/>
      <c r="BC156" s="260"/>
      <c r="BD156" s="260"/>
      <c r="BE156" s="260"/>
      <c r="BF156" s="260"/>
      <c r="BG156" s="260"/>
      <c r="BH156" s="260"/>
      <c r="BI156" s="260"/>
      <c r="BJ156" s="260"/>
      <c r="BK156" s="260"/>
      <c r="BL156" s="260"/>
      <c r="BM156" s="260"/>
      <c r="BN156" s="260"/>
      <c r="BO156" s="260"/>
      <c r="BP156" s="260"/>
      <c r="BQ156" s="260"/>
      <c r="BR156" s="260"/>
      <c r="BS156" s="260"/>
      <c r="BT156" s="260"/>
      <c r="BU156" s="260"/>
      <c r="BV156" s="260"/>
      <c r="BW156" s="260"/>
      <c r="BX156" s="260"/>
      <c r="BY156" s="260"/>
      <c r="BZ156" s="260"/>
      <c r="CA156" s="260"/>
      <c r="CB156" s="260"/>
      <c r="CC156" s="260"/>
      <c r="CD156" s="260"/>
      <c r="CE156" s="260"/>
      <c r="CF156" s="260"/>
      <c r="CG156" s="260"/>
      <c r="CH156" s="268" t="s">
        <v>45</v>
      </c>
      <c r="CI156" s="260"/>
      <c r="CJ156" s="268" t="s">
        <v>45</v>
      </c>
      <c r="CK156" s="260">
        <v>18500</v>
      </c>
      <c r="CL156" s="260">
        <v>74000</v>
      </c>
      <c r="CM156" s="268" t="s">
        <v>665</v>
      </c>
      <c r="CN156" s="260">
        <v>74000</v>
      </c>
      <c r="CO156" s="268" t="s">
        <v>665</v>
      </c>
      <c r="CP156" s="265" t="s">
        <v>60</v>
      </c>
      <c r="CQ156" s="268" t="s">
        <v>1850</v>
      </c>
      <c r="CR156" s="264">
        <v>46238</v>
      </c>
      <c r="CS156" s="294" t="s">
        <v>120</v>
      </c>
      <c r="CT156" s="265" t="s">
        <v>1858</v>
      </c>
    </row>
    <row r="157" spans="1:98" x14ac:dyDescent="0.3">
      <c r="A157" s="253">
        <v>154</v>
      </c>
      <c r="B157" s="254" t="s">
        <v>45</v>
      </c>
      <c r="C157" s="261" t="s">
        <v>2952</v>
      </c>
      <c r="D157" s="261" t="s">
        <v>3018</v>
      </c>
      <c r="E157" s="261" t="s">
        <v>3003</v>
      </c>
      <c r="F157" s="261" t="s">
        <v>2959</v>
      </c>
      <c r="G157" s="261" t="s">
        <v>2985</v>
      </c>
      <c r="H157" s="261" t="s">
        <v>2986</v>
      </c>
      <c r="I157" s="261" t="s">
        <v>2989</v>
      </c>
      <c r="J157" s="261" t="s">
        <v>2962</v>
      </c>
      <c r="K157" s="270" t="s">
        <v>3182</v>
      </c>
      <c r="L157" s="261" t="s">
        <v>3183</v>
      </c>
      <c r="M157" s="254" t="s">
        <v>219</v>
      </c>
      <c r="N157" s="261" t="s">
        <v>220</v>
      </c>
      <c r="O157" s="254" t="s">
        <v>45</v>
      </c>
      <c r="P157" s="266">
        <f>IF(COUNTIF($K$4:K157,K157)=1,1,"")</f>
        <v>1</v>
      </c>
      <c r="Q157" s="266"/>
      <c r="R157" s="266">
        <v>1</v>
      </c>
      <c r="S157" s="266">
        <v>1</v>
      </c>
      <c r="T157" s="266"/>
      <c r="U157" s="254" t="s">
        <v>45</v>
      </c>
      <c r="V157" s="266"/>
      <c r="W157" s="266"/>
      <c r="X157" s="266"/>
      <c r="Y157" s="254" t="s">
        <v>45</v>
      </c>
      <c r="Z157" s="266"/>
      <c r="AA157" s="266">
        <v>0</v>
      </c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  <c r="AV157" s="266"/>
      <c r="AW157" s="266"/>
      <c r="AX157" s="266"/>
      <c r="AY157" s="266"/>
      <c r="AZ157" s="266"/>
      <c r="BA157" s="266"/>
      <c r="BB157" s="266"/>
      <c r="BC157" s="266"/>
      <c r="BD157" s="266"/>
      <c r="BE157" s="266"/>
      <c r="BF157" s="266"/>
      <c r="BG157" s="266"/>
      <c r="BH157" s="266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6"/>
      <c r="BS157" s="266"/>
      <c r="BT157" s="266"/>
      <c r="BU157" s="266"/>
      <c r="BV157" s="266"/>
      <c r="BW157" s="266"/>
      <c r="BX157" s="266"/>
      <c r="BY157" s="266"/>
      <c r="BZ157" s="266"/>
      <c r="CA157" s="266"/>
      <c r="CB157" s="266"/>
      <c r="CC157" s="266"/>
      <c r="CD157" s="266"/>
      <c r="CE157" s="266"/>
      <c r="CF157" s="266"/>
      <c r="CG157" s="266"/>
      <c r="CH157" s="271" t="s">
        <v>45</v>
      </c>
      <c r="CI157" s="266"/>
      <c r="CJ157" s="271" t="s">
        <v>45</v>
      </c>
      <c r="CK157" s="266"/>
      <c r="CL157" s="266"/>
      <c r="CM157" s="271" t="s">
        <v>45</v>
      </c>
      <c r="CN157" s="266">
        <v>0</v>
      </c>
      <c r="CO157" s="271" t="s">
        <v>45</v>
      </c>
      <c r="CP157" s="254" t="s">
        <v>60</v>
      </c>
      <c r="CQ157" s="271" t="s">
        <v>1850</v>
      </c>
      <c r="CR157" s="254" t="s">
        <v>45</v>
      </c>
      <c r="CS157" s="261" t="s">
        <v>120</v>
      </c>
      <c r="CT157" s="254" t="s">
        <v>1855</v>
      </c>
    </row>
    <row r="158" spans="1:98" x14ac:dyDescent="0.3">
      <c r="A158" s="253">
        <v>155</v>
      </c>
      <c r="B158" s="265" t="s">
        <v>45</v>
      </c>
      <c r="C158" s="294" t="s">
        <v>2952</v>
      </c>
      <c r="D158" s="294" t="s">
        <v>3018</v>
      </c>
      <c r="E158" s="294" t="s">
        <v>3003</v>
      </c>
      <c r="F158" s="294" t="s">
        <v>2959</v>
      </c>
      <c r="G158" s="294" t="s">
        <v>2985</v>
      </c>
      <c r="H158" s="294" t="s">
        <v>2986</v>
      </c>
      <c r="I158" s="294" t="s">
        <v>2989</v>
      </c>
      <c r="J158" s="294" t="s">
        <v>2962</v>
      </c>
      <c r="K158" s="263" t="s">
        <v>3182</v>
      </c>
      <c r="L158" s="294" t="s">
        <v>3183</v>
      </c>
      <c r="M158" s="265" t="s">
        <v>63</v>
      </c>
      <c r="N158" s="294" t="s">
        <v>64</v>
      </c>
      <c r="O158" s="265" t="s">
        <v>45</v>
      </c>
      <c r="P158" s="260" t="str">
        <f>IF(COUNTIF($K$4:K158,K158)=1,1,"")</f>
        <v/>
      </c>
      <c r="Q158" s="260"/>
      <c r="R158" s="260">
        <v>1</v>
      </c>
      <c r="S158" s="260">
        <v>1</v>
      </c>
      <c r="T158" s="260"/>
      <c r="U158" s="265" t="s">
        <v>45</v>
      </c>
      <c r="V158" s="260"/>
      <c r="W158" s="260"/>
      <c r="X158" s="260"/>
      <c r="Y158" s="265" t="s">
        <v>45</v>
      </c>
      <c r="Z158" s="260"/>
      <c r="AA158" s="260">
        <v>0</v>
      </c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60"/>
      <c r="AQ158" s="260"/>
      <c r="AR158" s="260"/>
      <c r="AS158" s="260"/>
      <c r="AT158" s="260"/>
      <c r="AU158" s="260"/>
      <c r="AV158" s="260"/>
      <c r="AW158" s="260"/>
      <c r="AX158" s="260"/>
      <c r="AY158" s="260"/>
      <c r="AZ158" s="260"/>
      <c r="BA158" s="260"/>
      <c r="BB158" s="260"/>
      <c r="BC158" s="260"/>
      <c r="BD158" s="260"/>
      <c r="BE158" s="260"/>
      <c r="BF158" s="260"/>
      <c r="BG158" s="260"/>
      <c r="BH158" s="260"/>
      <c r="BI158" s="260"/>
      <c r="BJ158" s="260"/>
      <c r="BK158" s="260"/>
      <c r="BL158" s="260"/>
      <c r="BM158" s="260"/>
      <c r="BN158" s="260"/>
      <c r="BO158" s="260"/>
      <c r="BP158" s="260"/>
      <c r="BQ158" s="260"/>
      <c r="BR158" s="260"/>
      <c r="BS158" s="260"/>
      <c r="BT158" s="260"/>
      <c r="BU158" s="260"/>
      <c r="BV158" s="260"/>
      <c r="BW158" s="260"/>
      <c r="BX158" s="260"/>
      <c r="BY158" s="260"/>
      <c r="BZ158" s="260"/>
      <c r="CA158" s="260"/>
      <c r="CB158" s="260"/>
      <c r="CC158" s="260"/>
      <c r="CD158" s="260"/>
      <c r="CE158" s="260"/>
      <c r="CF158" s="260"/>
      <c r="CG158" s="260"/>
      <c r="CH158" s="268" t="s">
        <v>45</v>
      </c>
      <c r="CI158" s="260"/>
      <c r="CJ158" s="268" t="s">
        <v>45</v>
      </c>
      <c r="CK158" s="260"/>
      <c r="CL158" s="260"/>
      <c r="CM158" s="268" t="s">
        <v>45</v>
      </c>
      <c r="CN158" s="260">
        <v>0</v>
      </c>
      <c r="CO158" s="268" t="s">
        <v>45</v>
      </c>
      <c r="CP158" s="265" t="s">
        <v>60</v>
      </c>
      <c r="CQ158" s="268" t="s">
        <v>1850</v>
      </c>
      <c r="CR158" s="265" t="s">
        <v>45</v>
      </c>
      <c r="CS158" s="294" t="s">
        <v>120</v>
      </c>
      <c r="CT158" s="265" t="s">
        <v>1855</v>
      </c>
    </row>
    <row r="159" spans="1:98" x14ac:dyDescent="0.3">
      <c r="A159" s="253">
        <v>156</v>
      </c>
      <c r="B159" s="254" t="s">
        <v>45</v>
      </c>
      <c r="C159" s="261" t="s">
        <v>2952</v>
      </c>
      <c r="D159" s="261" t="s">
        <v>3018</v>
      </c>
      <c r="E159" s="261" t="s">
        <v>3003</v>
      </c>
      <c r="F159" s="261" t="s">
        <v>2959</v>
      </c>
      <c r="G159" s="261" t="s">
        <v>2985</v>
      </c>
      <c r="H159" s="261" t="s">
        <v>2986</v>
      </c>
      <c r="I159" s="261" t="s">
        <v>2989</v>
      </c>
      <c r="J159" s="261" t="s">
        <v>2962</v>
      </c>
      <c r="K159" s="270" t="s">
        <v>3343</v>
      </c>
      <c r="L159" s="261" t="s">
        <v>3344</v>
      </c>
      <c r="M159" s="254" t="s">
        <v>81</v>
      </c>
      <c r="N159" s="261" t="s">
        <v>82</v>
      </c>
      <c r="O159" s="254" t="s">
        <v>45</v>
      </c>
      <c r="P159" s="266">
        <f>IF(COUNTIF($K$4:K159,K159)=1,1,"")</f>
        <v>1</v>
      </c>
      <c r="Q159" s="266"/>
      <c r="R159" s="266">
        <v>1</v>
      </c>
      <c r="S159" s="266">
        <v>1</v>
      </c>
      <c r="T159" s="266"/>
      <c r="U159" s="254" t="s">
        <v>45</v>
      </c>
      <c r="V159" s="266"/>
      <c r="W159" s="266"/>
      <c r="X159" s="266"/>
      <c r="Y159" s="254" t="s">
        <v>45</v>
      </c>
      <c r="Z159" s="266"/>
      <c r="AA159" s="266">
        <v>0</v>
      </c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  <c r="AV159" s="266"/>
      <c r="AW159" s="266"/>
      <c r="AX159" s="266"/>
      <c r="AY159" s="266"/>
      <c r="AZ159" s="266"/>
      <c r="BA159" s="266"/>
      <c r="BB159" s="266"/>
      <c r="BC159" s="266"/>
      <c r="BD159" s="266"/>
      <c r="BE159" s="266"/>
      <c r="BF159" s="266"/>
      <c r="BG159" s="266"/>
      <c r="BH159" s="266"/>
      <c r="BI159" s="266"/>
      <c r="BJ159" s="266"/>
      <c r="BK159" s="266"/>
      <c r="BL159" s="266"/>
      <c r="BM159" s="266"/>
      <c r="BN159" s="266"/>
      <c r="BO159" s="266"/>
      <c r="BP159" s="266"/>
      <c r="BQ159" s="266"/>
      <c r="BR159" s="266"/>
      <c r="BS159" s="266"/>
      <c r="BT159" s="266"/>
      <c r="BU159" s="266"/>
      <c r="BV159" s="266"/>
      <c r="BW159" s="266"/>
      <c r="BX159" s="266"/>
      <c r="BY159" s="266"/>
      <c r="BZ159" s="266"/>
      <c r="CA159" s="266"/>
      <c r="CB159" s="266"/>
      <c r="CC159" s="266"/>
      <c r="CD159" s="266"/>
      <c r="CE159" s="266"/>
      <c r="CF159" s="266"/>
      <c r="CG159" s="266"/>
      <c r="CH159" s="271" t="s">
        <v>45</v>
      </c>
      <c r="CI159" s="266"/>
      <c r="CJ159" s="271" t="s">
        <v>45</v>
      </c>
      <c r="CK159" s="266"/>
      <c r="CL159" s="266"/>
      <c r="CM159" s="271" t="s">
        <v>45</v>
      </c>
      <c r="CN159" s="266">
        <v>0</v>
      </c>
      <c r="CO159" s="271" t="s">
        <v>45</v>
      </c>
      <c r="CP159" s="254" t="s">
        <v>60</v>
      </c>
      <c r="CQ159" s="271" t="s">
        <v>1850</v>
      </c>
      <c r="CR159" s="254" t="s">
        <v>45</v>
      </c>
      <c r="CS159" s="261" t="s">
        <v>51</v>
      </c>
      <c r="CT159" s="254" t="s">
        <v>1855</v>
      </c>
    </row>
    <row r="160" spans="1:98" x14ac:dyDescent="0.3">
      <c r="A160" s="253">
        <v>157</v>
      </c>
      <c r="B160" s="265" t="s">
        <v>45</v>
      </c>
      <c r="C160" s="294" t="s">
        <v>2952</v>
      </c>
      <c r="D160" s="294" t="s">
        <v>3018</v>
      </c>
      <c r="E160" s="294" t="s">
        <v>3003</v>
      </c>
      <c r="F160" s="294" t="s">
        <v>2959</v>
      </c>
      <c r="G160" s="294" t="s">
        <v>2985</v>
      </c>
      <c r="H160" s="294" t="s">
        <v>2986</v>
      </c>
      <c r="I160" s="294" t="s">
        <v>2989</v>
      </c>
      <c r="J160" s="294" t="s">
        <v>2962</v>
      </c>
      <c r="K160" s="263" t="s">
        <v>3343</v>
      </c>
      <c r="L160" s="294" t="s">
        <v>3344</v>
      </c>
      <c r="M160" s="265" t="s">
        <v>223</v>
      </c>
      <c r="N160" s="294" t="s">
        <v>224</v>
      </c>
      <c r="O160" s="265" t="s">
        <v>45</v>
      </c>
      <c r="P160" s="260" t="str">
        <f>IF(COUNTIF($K$4:K160,K160)=1,1,"")</f>
        <v/>
      </c>
      <c r="Q160" s="260"/>
      <c r="R160" s="260">
        <v>1</v>
      </c>
      <c r="S160" s="260">
        <v>1</v>
      </c>
      <c r="T160" s="260"/>
      <c r="U160" s="265" t="s">
        <v>45</v>
      </c>
      <c r="V160" s="260"/>
      <c r="W160" s="260"/>
      <c r="X160" s="260"/>
      <c r="Y160" s="265" t="s">
        <v>45</v>
      </c>
      <c r="Z160" s="260"/>
      <c r="AA160" s="260">
        <v>0</v>
      </c>
      <c r="AB160" s="260"/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260"/>
      <c r="AU160" s="260"/>
      <c r="AV160" s="260"/>
      <c r="AW160" s="260"/>
      <c r="AX160" s="260"/>
      <c r="AY160" s="260"/>
      <c r="AZ160" s="260"/>
      <c r="BA160" s="260"/>
      <c r="BB160" s="260"/>
      <c r="BC160" s="260"/>
      <c r="BD160" s="260"/>
      <c r="BE160" s="260"/>
      <c r="BF160" s="260"/>
      <c r="BG160" s="260"/>
      <c r="BH160" s="260"/>
      <c r="BI160" s="260"/>
      <c r="BJ160" s="260"/>
      <c r="BK160" s="260"/>
      <c r="BL160" s="260"/>
      <c r="BM160" s="260"/>
      <c r="BN160" s="260"/>
      <c r="BO160" s="260"/>
      <c r="BP160" s="260"/>
      <c r="BQ160" s="260"/>
      <c r="BR160" s="260"/>
      <c r="BS160" s="260"/>
      <c r="BT160" s="260"/>
      <c r="BU160" s="260"/>
      <c r="BV160" s="260"/>
      <c r="BW160" s="260"/>
      <c r="BX160" s="260"/>
      <c r="BY160" s="260"/>
      <c r="BZ160" s="260"/>
      <c r="CA160" s="260"/>
      <c r="CB160" s="260"/>
      <c r="CC160" s="260"/>
      <c r="CD160" s="260"/>
      <c r="CE160" s="260"/>
      <c r="CF160" s="260"/>
      <c r="CG160" s="260"/>
      <c r="CH160" s="268" t="s">
        <v>45</v>
      </c>
      <c r="CI160" s="260"/>
      <c r="CJ160" s="268" t="s">
        <v>45</v>
      </c>
      <c r="CK160" s="260"/>
      <c r="CL160" s="260"/>
      <c r="CM160" s="268" t="s">
        <v>45</v>
      </c>
      <c r="CN160" s="260">
        <v>0</v>
      </c>
      <c r="CO160" s="268" t="s">
        <v>45</v>
      </c>
      <c r="CP160" s="265" t="s">
        <v>60</v>
      </c>
      <c r="CQ160" s="268" t="s">
        <v>1850</v>
      </c>
      <c r="CR160" s="265" t="s">
        <v>45</v>
      </c>
      <c r="CS160" s="294" t="s">
        <v>51</v>
      </c>
      <c r="CT160" s="265" t="s">
        <v>1855</v>
      </c>
    </row>
    <row r="161" spans="1:98" x14ac:dyDescent="0.3">
      <c r="A161" s="253">
        <v>158</v>
      </c>
      <c r="B161" s="254" t="s">
        <v>45</v>
      </c>
      <c r="C161" s="261" t="s">
        <v>2952</v>
      </c>
      <c r="D161" s="261" t="s">
        <v>3018</v>
      </c>
      <c r="E161" s="261" t="s">
        <v>3003</v>
      </c>
      <c r="F161" s="261" t="s">
        <v>2959</v>
      </c>
      <c r="G161" s="261" t="s">
        <v>2985</v>
      </c>
      <c r="H161" s="261" t="s">
        <v>2986</v>
      </c>
      <c r="I161" s="261" t="s">
        <v>2989</v>
      </c>
      <c r="J161" s="261" t="s">
        <v>2962</v>
      </c>
      <c r="K161" s="270" t="s">
        <v>3617</v>
      </c>
      <c r="L161" s="261" t="s">
        <v>3345</v>
      </c>
      <c r="M161" s="254" t="s">
        <v>66</v>
      </c>
      <c r="N161" s="261" t="s">
        <v>67</v>
      </c>
      <c r="O161" s="254" t="s">
        <v>45</v>
      </c>
      <c r="P161" s="266">
        <f>IF(COUNTIF($K$4:K161,K161)=1,1,"")</f>
        <v>1</v>
      </c>
      <c r="Q161" s="266"/>
      <c r="R161" s="266">
        <v>1</v>
      </c>
      <c r="S161" s="266">
        <v>1</v>
      </c>
      <c r="T161" s="266"/>
      <c r="U161" s="254" t="s">
        <v>45</v>
      </c>
      <c r="V161" s="266"/>
      <c r="W161" s="266"/>
      <c r="X161" s="266"/>
      <c r="Y161" s="254" t="s">
        <v>45</v>
      </c>
      <c r="Z161" s="266"/>
      <c r="AA161" s="266">
        <v>0</v>
      </c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  <c r="AV161" s="266"/>
      <c r="AW161" s="266"/>
      <c r="AX161" s="266"/>
      <c r="AY161" s="266"/>
      <c r="AZ161" s="266"/>
      <c r="BA161" s="266"/>
      <c r="BB161" s="266"/>
      <c r="BC161" s="266"/>
      <c r="BD161" s="266"/>
      <c r="BE161" s="266"/>
      <c r="BF161" s="266"/>
      <c r="BG161" s="266"/>
      <c r="BH161" s="266"/>
      <c r="BI161" s="266"/>
      <c r="BJ161" s="266"/>
      <c r="BK161" s="266"/>
      <c r="BL161" s="266"/>
      <c r="BM161" s="266"/>
      <c r="BN161" s="266"/>
      <c r="BO161" s="266"/>
      <c r="BP161" s="266"/>
      <c r="BQ161" s="266"/>
      <c r="BR161" s="266"/>
      <c r="BS161" s="266"/>
      <c r="BT161" s="266"/>
      <c r="BU161" s="266"/>
      <c r="BV161" s="266"/>
      <c r="BW161" s="266"/>
      <c r="BX161" s="266"/>
      <c r="BY161" s="266"/>
      <c r="BZ161" s="266"/>
      <c r="CA161" s="266"/>
      <c r="CB161" s="266"/>
      <c r="CC161" s="266"/>
      <c r="CD161" s="266"/>
      <c r="CE161" s="266"/>
      <c r="CF161" s="266"/>
      <c r="CG161" s="266"/>
      <c r="CH161" s="271" t="s">
        <v>45</v>
      </c>
      <c r="CI161" s="266"/>
      <c r="CJ161" s="271" t="s">
        <v>45</v>
      </c>
      <c r="CK161" s="266"/>
      <c r="CL161" s="266"/>
      <c r="CM161" s="271" t="s">
        <v>45</v>
      </c>
      <c r="CN161" s="266">
        <v>0</v>
      </c>
      <c r="CO161" s="271" t="s">
        <v>45</v>
      </c>
      <c r="CP161" s="254" t="s">
        <v>60</v>
      </c>
      <c r="CQ161" s="271" t="s">
        <v>1850</v>
      </c>
      <c r="CR161" s="254" t="s">
        <v>45</v>
      </c>
      <c r="CS161" s="261" t="s">
        <v>59</v>
      </c>
      <c r="CT161" s="254" t="s">
        <v>1851</v>
      </c>
    </row>
    <row r="162" spans="1:98" x14ac:dyDescent="0.3">
      <c r="A162" s="253">
        <v>159</v>
      </c>
      <c r="B162" s="265" t="s">
        <v>45</v>
      </c>
      <c r="C162" s="294" t="s">
        <v>2952</v>
      </c>
      <c r="D162" s="294" t="s">
        <v>3018</v>
      </c>
      <c r="E162" s="294" t="s">
        <v>3003</v>
      </c>
      <c r="F162" s="294" t="s">
        <v>2959</v>
      </c>
      <c r="G162" s="294" t="s">
        <v>2985</v>
      </c>
      <c r="H162" s="294" t="s">
        <v>2986</v>
      </c>
      <c r="I162" s="294" t="s">
        <v>2989</v>
      </c>
      <c r="J162" s="294" t="s">
        <v>2962</v>
      </c>
      <c r="K162" s="263" t="s">
        <v>3617</v>
      </c>
      <c r="L162" s="294" t="s">
        <v>3345</v>
      </c>
      <c r="M162" s="265" t="s">
        <v>93</v>
      </c>
      <c r="N162" s="294" t="s">
        <v>94</v>
      </c>
      <c r="O162" s="265" t="s">
        <v>45</v>
      </c>
      <c r="P162" s="260" t="str">
        <f>IF(COUNTIF($K$4:K162,K162)=1,1,"")</f>
        <v/>
      </c>
      <c r="Q162" s="260"/>
      <c r="R162" s="260">
        <v>1</v>
      </c>
      <c r="S162" s="260">
        <v>1</v>
      </c>
      <c r="T162" s="260"/>
      <c r="U162" s="265" t="s">
        <v>45</v>
      </c>
      <c r="V162" s="260"/>
      <c r="W162" s="260"/>
      <c r="X162" s="260"/>
      <c r="Y162" s="265" t="s">
        <v>45</v>
      </c>
      <c r="Z162" s="260"/>
      <c r="AA162" s="260">
        <v>0</v>
      </c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260"/>
      <c r="AM162" s="260"/>
      <c r="AN162" s="260"/>
      <c r="AO162" s="260"/>
      <c r="AP162" s="260"/>
      <c r="AQ162" s="260"/>
      <c r="AR162" s="260"/>
      <c r="AS162" s="260"/>
      <c r="AT162" s="260"/>
      <c r="AU162" s="260"/>
      <c r="AV162" s="260"/>
      <c r="AW162" s="260"/>
      <c r="AX162" s="260"/>
      <c r="AY162" s="260"/>
      <c r="AZ162" s="260"/>
      <c r="BA162" s="260"/>
      <c r="BB162" s="260"/>
      <c r="BC162" s="260"/>
      <c r="BD162" s="260"/>
      <c r="BE162" s="260"/>
      <c r="BF162" s="260"/>
      <c r="BG162" s="260"/>
      <c r="BH162" s="260"/>
      <c r="BI162" s="260"/>
      <c r="BJ162" s="260"/>
      <c r="BK162" s="260"/>
      <c r="BL162" s="260"/>
      <c r="BM162" s="260"/>
      <c r="BN162" s="260"/>
      <c r="BO162" s="260"/>
      <c r="BP162" s="260"/>
      <c r="BQ162" s="260"/>
      <c r="BR162" s="260"/>
      <c r="BS162" s="260"/>
      <c r="BT162" s="260"/>
      <c r="BU162" s="260"/>
      <c r="BV162" s="260"/>
      <c r="BW162" s="260"/>
      <c r="BX162" s="260"/>
      <c r="BY162" s="260"/>
      <c r="BZ162" s="260"/>
      <c r="CA162" s="260"/>
      <c r="CB162" s="260"/>
      <c r="CC162" s="260"/>
      <c r="CD162" s="260"/>
      <c r="CE162" s="260"/>
      <c r="CF162" s="260"/>
      <c r="CG162" s="260"/>
      <c r="CH162" s="268" t="s">
        <v>45</v>
      </c>
      <c r="CI162" s="260"/>
      <c r="CJ162" s="268" t="s">
        <v>45</v>
      </c>
      <c r="CK162" s="260"/>
      <c r="CL162" s="260"/>
      <c r="CM162" s="268" t="s">
        <v>45</v>
      </c>
      <c r="CN162" s="260">
        <v>0</v>
      </c>
      <c r="CO162" s="268" t="s">
        <v>45</v>
      </c>
      <c r="CP162" s="265" t="s">
        <v>60</v>
      </c>
      <c r="CQ162" s="268" t="s">
        <v>1850</v>
      </c>
      <c r="CR162" s="265" t="s">
        <v>45</v>
      </c>
      <c r="CS162" s="294" t="s">
        <v>59</v>
      </c>
      <c r="CT162" s="265" t="s">
        <v>1851</v>
      </c>
    </row>
    <row r="163" spans="1:98" x14ac:dyDescent="0.3">
      <c r="A163" s="253">
        <v>160</v>
      </c>
      <c r="B163" s="254" t="s">
        <v>45</v>
      </c>
      <c r="C163" s="261" t="s">
        <v>2952</v>
      </c>
      <c r="D163" s="261" t="s">
        <v>3018</v>
      </c>
      <c r="E163" s="261" t="s">
        <v>3003</v>
      </c>
      <c r="F163" s="261" t="s">
        <v>2959</v>
      </c>
      <c r="G163" s="261" t="s">
        <v>2985</v>
      </c>
      <c r="H163" s="261" t="s">
        <v>2986</v>
      </c>
      <c r="I163" s="261" t="s">
        <v>2987</v>
      </c>
      <c r="J163" s="261" t="s">
        <v>2962</v>
      </c>
      <c r="K163" s="270" t="s">
        <v>215</v>
      </c>
      <c r="L163" s="261" t="s">
        <v>3614</v>
      </c>
      <c r="M163" s="254" t="s">
        <v>71</v>
      </c>
      <c r="N163" s="261" t="s">
        <v>72</v>
      </c>
      <c r="O163" s="254" t="s">
        <v>45</v>
      </c>
      <c r="P163" s="266">
        <f>IF(COUNTIF($K$4:K163,K163)=1,1,"")</f>
        <v>1</v>
      </c>
      <c r="Q163" s="266"/>
      <c r="R163" s="266">
        <v>650</v>
      </c>
      <c r="S163" s="266">
        <v>650</v>
      </c>
      <c r="T163" s="266"/>
      <c r="U163" s="262">
        <v>46262</v>
      </c>
      <c r="V163" s="266">
        <v>597</v>
      </c>
      <c r="W163" s="266">
        <v>597</v>
      </c>
      <c r="X163" s="266"/>
      <c r="Y163" s="262">
        <v>46265</v>
      </c>
      <c r="Z163" s="266">
        <v>198</v>
      </c>
      <c r="AA163" s="266">
        <v>0</v>
      </c>
      <c r="AB163" s="266">
        <v>379</v>
      </c>
      <c r="AC163" s="266">
        <v>399</v>
      </c>
      <c r="AD163" s="266">
        <v>180</v>
      </c>
      <c r="AE163" s="266">
        <v>579</v>
      </c>
      <c r="AF163" s="266">
        <v>597</v>
      </c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  <c r="AV163" s="266"/>
      <c r="AW163" s="266"/>
      <c r="AX163" s="266"/>
      <c r="AY163" s="266"/>
      <c r="AZ163" s="266"/>
      <c r="BA163" s="266"/>
      <c r="BB163" s="266"/>
      <c r="BC163" s="266"/>
      <c r="BD163" s="266"/>
      <c r="BE163" s="266"/>
      <c r="BF163" s="266"/>
      <c r="BG163" s="266"/>
      <c r="BH163" s="266"/>
      <c r="BI163" s="266"/>
      <c r="BJ163" s="266"/>
      <c r="BK163" s="266"/>
      <c r="BL163" s="266"/>
      <c r="BM163" s="266"/>
      <c r="BN163" s="266"/>
      <c r="BO163" s="266"/>
      <c r="BP163" s="266"/>
      <c r="BQ163" s="266"/>
      <c r="BR163" s="266"/>
      <c r="BS163" s="266"/>
      <c r="BT163" s="266"/>
      <c r="BU163" s="266"/>
      <c r="BV163" s="266"/>
      <c r="BW163" s="266"/>
      <c r="BX163" s="266"/>
      <c r="BY163" s="266"/>
      <c r="BZ163" s="266"/>
      <c r="CA163" s="266"/>
      <c r="CB163" s="266"/>
      <c r="CC163" s="266"/>
      <c r="CD163" s="266"/>
      <c r="CE163" s="266">
        <v>2</v>
      </c>
      <c r="CF163" s="266">
        <v>16</v>
      </c>
      <c r="CG163" s="266">
        <v>18</v>
      </c>
      <c r="CH163" s="271" t="s">
        <v>3257</v>
      </c>
      <c r="CI163" s="266">
        <v>18</v>
      </c>
      <c r="CJ163" s="271" t="s">
        <v>3257</v>
      </c>
      <c r="CK163" s="266">
        <v>20000</v>
      </c>
      <c r="CL163" s="266">
        <v>79000</v>
      </c>
      <c r="CM163" s="271" t="s">
        <v>655</v>
      </c>
      <c r="CN163" s="266">
        <v>63000</v>
      </c>
      <c r="CO163" s="271" t="s">
        <v>3687</v>
      </c>
      <c r="CP163" s="254" t="s">
        <v>53</v>
      </c>
      <c r="CQ163" s="271" t="s">
        <v>3251</v>
      </c>
      <c r="CR163" s="262">
        <v>46268</v>
      </c>
      <c r="CS163" s="261" t="s">
        <v>51</v>
      </c>
      <c r="CT163" s="254" t="s">
        <v>1851</v>
      </c>
    </row>
    <row r="164" spans="1:98" x14ac:dyDescent="0.3">
      <c r="A164" s="253">
        <v>161</v>
      </c>
      <c r="B164" s="265" t="s">
        <v>45</v>
      </c>
      <c r="C164" s="294" t="s">
        <v>2952</v>
      </c>
      <c r="D164" s="294" t="s">
        <v>3018</v>
      </c>
      <c r="E164" s="294" t="s">
        <v>3003</v>
      </c>
      <c r="F164" s="294" t="s">
        <v>2959</v>
      </c>
      <c r="G164" s="294" t="s">
        <v>2985</v>
      </c>
      <c r="H164" s="294" t="s">
        <v>2986</v>
      </c>
      <c r="I164" s="294" t="s">
        <v>2987</v>
      </c>
      <c r="J164" s="294" t="s">
        <v>2962</v>
      </c>
      <c r="K164" s="263" t="s">
        <v>215</v>
      </c>
      <c r="L164" s="294" t="s">
        <v>3614</v>
      </c>
      <c r="M164" s="265" t="s">
        <v>81</v>
      </c>
      <c r="N164" s="294" t="s">
        <v>82</v>
      </c>
      <c r="O164" s="265" t="s">
        <v>45</v>
      </c>
      <c r="P164" s="260" t="str">
        <f>IF(COUNTIF($K$4:K164,K164)=1,1,"")</f>
        <v/>
      </c>
      <c r="Q164" s="260"/>
      <c r="R164" s="260">
        <v>450</v>
      </c>
      <c r="S164" s="260">
        <v>450</v>
      </c>
      <c r="T164" s="260"/>
      <c r="U164" s="264">
        <v>46262</v>
      </c>
      <c r="V164" s="260">
        <v>404</v>
      </c>
      <c r="W164" s="260">
        <v>404</v>
      </c>
      <c r="X164" s="260"/>
      <c r="Y164" s="264">
        <v>46265</v>
      </c>
      <c r="Z164" s="260">
        <v>117</v>
      </c>
      <c r="AA164" s="260">
        <v>0</v>
      </c>
      <c r="AB164" s="260">
        <v>270</v>
      </c>
      <c r="AC164" s="260">
        <v>287</v>
      </c>
      <c r="AD164" s="260">
        <v>101</v>
      </c>
      <c r="AE164" s="260">
        <v>388</v>
      </c>
      <c r="AF164" s="260">
        <v>404</v>
      </c>
      <c r="AG164" s="260"/>
      <c r="AH164" s="260"/>
      <c r="AI164" s="260"/>
      <c r="AJ164" s="260"/>
      <c r="AK164" s="260"/>
      <c r="AL164" s="260"/>
      <c r="AM164" s="260"/>
      <c r="AN164" s="260"/>
      <c r="AO164" s="260"/>
      <c r="AP164" s="260"/>
      <c r="AQ164" s="260"/>
      <c r="AR164" s="260"/>
      <c r="AS164" s="260"/>
      <c r="AT164" s="260"/>
      <c r="AU164" s="260"/>
      <c r="AV164" s="260"/>
      <c r="AW164" s="260"/>
      <c r="AX164" s="260"/>
      <c r="AY164" s="260"/>
      <c r="AZ164" s="260"/>
      <c r="BA164" s="260"/>
      <c r="BB164" s="260"/>
      <c r="BC164" s="260"/>
      <c r="BD164" s="260"/>
      <c r="BE164" s="260"/>
      <c r="BF164" s="260"/>
      <c r="BG164" s="260"/>
      <c r="BH164" s="260"/>
      <c r="BI164" s="260"/>
      <c r="BJ164" s="260"/>
      <c r="BK164" s="260"/>
      <c r="BL164" s="260"/>
      <c r="BM164" s="260"/>
      <c r="BN164" s="260"/>
      <c r="BO164" s="260"/>
      <c r="BP164" s="260"/>
      <c r="BQ164" s="260"/>
      <c r="BR164" s="260"/>
      <c r="BS164" s="260"/>
      <c r="BT164" s="260"/>
      <c r="BU164" s="260"/>
      <c r="BV164" s="260"/>
      <c r="BW164" s="260"/>
      <c r="BX164" s="260"/>
      <c r="BY164" s="260"/>
      <c r="BZ164" s="260"/>
      <c r="CA164" s="260"/>
      <c r="CB164" s="260"/>
      <c r="CC164" s="260"/>
      <c r="CD164" s="260"/>
      <c r="CE164" s="260">
        <v>5</v>
      </c>
      <c r="CF164" s="260">
        <v>11</v>
      </c>
      <c r="CG164" s="260">
        <v>16</v>
      </c>
      <c r="CH164" s="268" t="s">
        <v>3331</v>
      </c>
      <c r="CI164" s="260">
        <v>16</v>
      </c>
      <c r="CJ164" s="268" t="s">
        <v>3331</v>
      </c>
      <c r="CK164" s="260">
        <v>20000</v>
      </c>
      <c r="CL164" s="260">
        <v>79000</v>
      </c>
      <c r="CM164" s="268" t="s">
        <v>655</v>
      </c>
      <c r="CN164" s="260">
        <v>63000</v>
      </c>
      <c r="CO164" s="268" t="s">
        <v>3687</v>
      </c>
      <c r="CP164" s="265" t="s">
        <v>53</v>
      </c>
      <c r="CQ164" s="268" t="s">
        <v>3251</v>
      </c>
      <c r="CR164" s="264">
        <v>46268</v>
      </c>
      <c r="CS164" s="294" t="s">
        <v>51</v>
      </c>
      <c r="CT164" s="265" t="s">
        <v>1851</v>
      </c>
    </row>
    <row r="165" spans="1:98" x14ac:dyDescent="0.3">
      <c r="A165" s="253">
        <v>162</v>
      </c>
      <c r="B165" s="254" t="s">
        <v>45</v>
      </c>
      <c r="C165" s="261" t="s">
        <v>2952</v>
      </c>
      <c r="D165" s="261" t="s">
        <v>3018</v>
      </c>
      <c r="E165" s="261" t="s">
        <v>3003</v>
      </c>
      <c r="F165" s="261" t="s">
        <v>2959</v>
      </c>
      <c r="G165" s="261" t="s">
        <v>2985</v>
      </c>
      <c r="H165" s="261" t="s">
        <v>2986</v>
      </c>
      <c r="I165" s="261" t="s">
        <v>2987</v>
      </c>
      <c r="J165" s="261" t="s">
        <v>2962</v>
      </c>
      <c r="K165" s="270" t="s">
        <v>216</v>
      </c>
      <c r="L165" s="261" t="s">
        <v>3615</v>
      </c>
      <c r="M165" s="254" t="s">
        <v>71</v>
      </c>
      <c r="N165" s="261" t="s">
        <v>72</v>
      </c>
      <c r="O165" s="254" t="s">
        <v>45</v>
      </c>
      <c r="P165" s="266">
        <f>IF(COUNTIF($K$4:K165,K165)=1,1,"")</f>
        <v>1</v>
      </c>
      <c r="Q165" s="266"/>
      <c r="R165" s="266">
        <v>500</v>
      </c>
      <c r="S165" s="266">
        <v>500</v>
      </c>
      <c r="T165" s="266"/>
      <c r="U165" s="262">
        <v>46272</v>
      </c>
      <c r="V165" s="266">
        <v>510</v>
      </c>
      <c r="W165" s="266">
        <v>510</v>
      </c>
      <c r="X165" s="266"/>
      <c r="Y165" s="262">
        <v>46275</v>
      </c>
      <c r="Z165" s="266">
        <v>88</v>
      </c>
      <c r="AA165" s="266">
        <v>0</v>
      </c>
      <c r="AB165" s="266">
        <v>422</v>
      </c>
      <c r="AC165" s="266">
        <v>422</v>
      </c>
      <c r="AD165" s="266">
        <v>88</v>
      </c>
      <c r="AE165" s="266">
        <v>510</v>
      </c>
      <c r="AF165" s="266">
        <v>510</v>
      </c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6"/>
      <c r="AU165" s="266"/>
      <c r="AV165" s="266"/>
      <c r="AW165" s="266"/>
      <c r="AX165" s="266"/>
      <c r="AY165" s="266"/>
      <c r="AZ165" s="266"/>
      <c r="BA165" s="266"/>
      <c r="BB165" s="266"/>
      <c r="BC165" s="266"/>
      <c r="BD165" s="266"/>
      <c r="BE165" s="266"/>
      <c r="BF165" s="266"/>
      <c r="BG165" s="266"/>
      <c r="BH165" s="266"/>
      <c r="BI165" s="266"/>
      <c r="BJ165" s="266"/>
      <c r="BK165" s="266"/>
      <c r="BL165" s="266"/>
      <c r="BM165" s="266"/>
      <c r="BN165" s="266"/>
      <c r="BO165" s="266"/>
      <c r="BP165" s="266"/>
      <c r="BQ165" s="266"/>
      <c r="BR165" s="266"/>
      <c r="BS165" s="266"/>
      <c r="BT165" s="266"/>
      <c r="BU165" s="266"/>
      <c r="BV165" s="266"/>
      <c r="BW165" s="266"/>
      <c r="BX165" s="266"/>
      <c r="BY165" s="266"/>
      <c r="BZ165" s="266"/>
      <c r="CA165" s="266"/>
      <c r="CB165" s="266"/>
      <c r="CC165" s="266"/>
      <c r="CD165" s="266"/>
      <c r="CE165" s="266"/>
      <c r="CF165" s="266"/>
      <c r="CG165" s="266"/>
      <c r="CH165" s="271" t="s">
        <v>45</v>
      </c>
      <c r="CI165" s="266"/>
      <c r="CJ165" s="271" t="s">
        <v>45</v>
      </c>
      <c r="CK165" s="266">
        <v>18200</v>
      </c>
      <c r="CL165" s="266">
        <v>69000</v>
      </c>
      <c r="CM165" s="271" t="s">
        <v>421</v>
      </c>
      <c r="CN165" s="266">
        <v>69000</v>
      </c>
      <c r="CO165" s="271" t="s">
        <v>421</v>
      </c>
      <c r="CP165" s="254" t="s">
        <v>60</v>
      </c>
      <c r="CQ165" s="271" t="s">
        <v>1850</v>
      </c>
      <c r="CR165" s="262">
        <v>46216</v>
      </c>
      <c r="CS165" s="261" t="s">
        <v>139</v>
      </c>
      <c r="CT165" s="254" t="s">
        <v>1857</v>
      </c>
    </row>
    <row r="166" spans="1:98" x14ac:dyDescent="0.3">
      <c r="A166" s="253">
        <v>163</v>
      </c>
      <c r="B166" s="265" t="s">
        <v>45</v>
      </c>
      <c r="C166" s="294" t="s">
        <v>2952</v>
      </c>
      <c r="D166" s="294" t="s">
        <v>3018</v>
      </c>
      <c r="E166" s="294" t="s">
        <v>3003</v>
      </c>
      <c r="F166" s="294" t="s">
        <v>2959</v>
      </c>
      <c r="G166" s="294" t="s">
        <v>2985</v>
      </c>
      <c r="H166" s="294" t="s">
        <v>2986</v>
      </c>
      <c r="I166" s="294" t="s">
        <v>2987</v>
      </c>
      <c r="J166" s="294" t="s">
        <v>2962</v>
      </c>
      <c r="K166" s="263" t="s">
        <v>216</v>
      </c>
      <c r="L166" s="294" t="s">
        <v>3615</v>
      </c>
      <c r="M166" s="265" t="s">
        <v>66</v>
      </c>
      <c r="N166" s="294" t="s">
        <v>67</v>
      </c>
      <c r="O166" s="265" t="s">
        <v>45</v>
      </c>
      <c r="P166" s="260" t="str">
        <f>IF(COUNTIF($K$4:K166,K166)=1,1,"")</f>
        <v/>
      </c>
      <c r="Q166" s="260"/>
      <c r="R166" s="260">
        <v>300</v>
      </c>
      <c r="S166" s="260">
        <v>300</v>
      </c>
      <c r="T166" s="260"/>
      <c r="U166" s="264">
        <v>46272</v>
      </c>
      <c r="V166" s="260">
        <v>306</v>
      </c>
      <c r="W166" s="260">
        <v>306</v>
      </c>
      <c r="X166" s="260"/>
      <c r="Y166" s="264">
        <v>46275</v>
      </c>
      <c r="Z166" s="260">
        <v>88</v>
      </c>
      <c r="AA166" s="260">
        <v>0</v>
      </c>
      <c r="AB166" s="260">
        <v>218</v>
      </c>
      <c r="AC166" s="260">
        <v>218</v>
      </c>
      <c r="AD166" s="260">
        <v>88</v>
      </c>
      <c r="AE166" s="260">
        <v>306</v>
      </c>
      <c r="AF166" s="260">
        <v>306</v>
      </c>
      <c r="AG166" s="260"/>
      <c r="AH166" s="260"/>
      <c r="AI166" s="260"/>
      <c r="AJ166" s="260"/>
      <c r="AK166" s="260"/>
      <c r="AL166" s="260"/>
      <c r="AM166" s="260"/>
      <c r="AN166" s="260"/>
      <c r="AO166" s="260"/>
      <c r="AP166" s="260"/>
      <c r="AQ166" s="260"/>
      <c r="AR166" s="260"/>
      <c r="AS166" s="260"/>
      <c r="AT166" s="260"/>
      <c r="AU166" s="260"/>
      <c r="AV166" s="260"/>
      <c r="AW166" s="260"/>
      <c r="AX166" s="260"/>
      <c r="AY166" s="260"/>
      <c r="AZ166" s="260"/>
      <c r="BA166" s="260"/>
      <c r="BB166" s="260"/>
      <c r="BC166" s="260"/>
      <c r="BD166" s="260"/>
      <c r="BE166" s="260"/>
      <c r="BF166" s="260"/>
      <c r="BG166" s="260"/>
      <c r="BH166" s="260"/>
      <c r="BI166" s="260"/>
      <c r="BJ166" s="260"/>
      <c r="BK166" s="260"/>
      <c r="BL166" s="260"/>
      <c r="BM166" s="260"/>
      <c r="BN166" s="260"/>
      <c r="BO166" s="260"/>
      <c r="BP166" s="260"/>
      <c r="BQ166" s="260"/>
      <c r="BR166" s="260"/>
      <c r="BS166" s="260"/>
      <c r="BT166" s="260"/>
      <c r="BU166" s="260"/>
      <c r="BV166" s="260"/>
      <c r="BW166" s="260"/>
      <c r="BX166" s="260"/>
      <c r="BY166" s="260"/>
      <c r="BZ166" s="260"/>
      <c r="CA166" s="260"/>
      <c r="CB166" s="260"/>
      <c r="CC166" s="260"/>
      <c r="CD166" s="260"/>
      <c r="CE166" s="260"/>
      <c r="CF166" s="260"/>
      <c r="CG166" s="260"/>
      <c r="CH166" s="268" t="s">
        <v>45</v>
      </c>
      <c r="CI166" s="260"/>
      <c r="CJ166" s="268" t="s">
        <v>45</v>
      </c>
      <c r="CK166" s="260">
        <v>18200</v>
      </c>
      <c r="CL166" s="260">
        <v>69000</v>
      </c>
      <c r="CM166" s="268" t="s">
        <v>421</v>
      </c>
      <c r="CN166" s="260">
        <v>69000</v>
      </c>
      <c r="CO166" s="268" t="s">
        <v>421</v>
      </c>
      <c r="CP166" s="265" t="s">
        <v>60</v>
      </c>
      <c r="CQ166" s="268" t="s">
        <v>1850</v>
      </c>
      <c r="CR166" s="264">
        <v>46216</v>
      </c>
      <c r="CS166" s="294" t="s">
        <v>139</v>
      </c>
      <c r="CT166" s="265" t="s">
        <v>1857</v>
      </c>
    </row>
    <row r="167" spans="1:98" x14ac:dyDescent="0.3">
      <c r="A167" s="253">
        <v>164</v>
      </c>
      <c r="B167" s="254" t="s">
        <v>45</v>
      </c>
      <c r="C167" s="261" t="s">
        <v>2952</v>
      </c>
      <c r="D167" s="261" t="s">
        <v>3018</v>
      </c>
      <c r="E167" s="261" t="s">
        <v>3003</v>
      </c>
      <c r="F167" s="261" t="s">
        <v>2959</v>
      </c>
      <c r="G167" s="261" t="s">
        <v>2985</v>
      </c>
      <c r="H167" s="261" t="s">
        <v>2986</v>
      </c>
      <c r="I167" s="261" t="s">
        <v>2987</v>
      </c>
      <c r="J167" s="261" t="s">
        <v>2962</v>
      </c>
      <c r="K167" s="270" t="s">
        <v>3616</v>
      </c>
      <c r="L167" s="261" t="s">
        <v>3342</v>
      </c>
      <c r="M167" s="254" t="s">
        <v>66</v>
      </c>
      <c r="N167" s="261" t="s">
        <v>67</v>
      </c>
      <c r="O167" s="254" t="s">
        <v>45</v>
      </c>
      <c r="P167" s="266">
        <f>IF(COUNTIF($K$4:K167,K167)=1,1,"")</f>
        <v>1</v>
      </c>
      <c r="Q167" s="266"/>
      <c r="R167" s="266">
        <v>1</v>
      </c>
      <c r="S167" s="266">
        <v>1</v>
      </c>
      <c r="T167" s="266"/>
      <c r="U167" s="254" t="s">
        <v>45</v>
      </c>
      <c r="V167" s="266"/>
      <c r="W167" s="266"/>
      <c r="X167" s="266"/>
      <c r="Y167" s="254" t="s">
        <v>45</v>
      </c>
      <c r="Z167" s="266"/>
      <c r="AA167" s="266">
        <v>0</v>
      </c>
      <c r="AB167" s="266"/>
      <c r="AC167" s="266"/>
      <c r="AD167" s="266"/>
      <c r="AE167" s="266"/>
      <c r="AF167" s="266"/>
      <c r="AG167" s="266"/>
      <c r="AH167" s="266"/>
      <c r="AI167" s="266"/>
      <c r="AJ167" s="266"/>
      <c r="AK167" s="266"/>
      <c r="AL167" s="266"/>
      <c r="AM167" s="266"/>
      <c r="AN167" s="266"/>
      <c r="AO167" s="266"/>
      <c r="AP167" s="266"/>
      <c r="AQ167" s="266"/>
      <c r="AR167" s="266"/>
      <c r="AS167" s="266"/>
      <c r="AT167" s="266"/>
      <c r="AU167" s="266"/>
      <c r="AV167" s="266"/>
      <c r="AW167" s="266"/>
      <c r="AX167" s="266"/>
      <c r="AY167" s="266"/>
      <c r="AZ167" s="266"/>
      <c r="BA167" s="266"/>
      <c r="BB167" s="266"/>
      <c r="BC167" s="266"/>
      <c r="BD167" s="266"/>
      <c r="BE167" s="266"/>
      <c r="BF167" s="266"/>
      <c r="BG167" s="266"/>
      <c r="BH167" s="266"/>
      <c r="BI167" s="266"/>
      <c r="BJ167" s="266"/>
      <c r="BK167" s="266"/>
      <c r="BL167" s="266"/>
      <c r="BM167" s="266"/>
      <c r="BN167" s="266"/>
      <c r="BO167" s="266"/>
      <c r="BP167" s="266"/>
      <c r="BQ167" s="266"/>
      <c r="BR167" s="266"/>
      <c r="BS167" s="266"/>
      <c r="BT167" s="266"/>
      <c r="BU167" s="266"/>
      <c r="BV167" s="266"/>
      <c r="BW167" s="266"/>
      <c r="BX167" s="266"/>
      <c r="BY167" s="266"/>
      <c r="BZ167" s="266"/>
      <c r="CA167" s="266"/>
      <c r="CB167" s="266"/>
      <c r="CC167" s="266"/>
      <c r="CD167" s="266"/>
      <c r="CE167" s="266"/>
      <c r="CF167" s="266"/>
      <c r="CG167" s="266"/>
      <c r="CH167" s="271" t="s">
        <v>45</v>
      </c>
      <c r="CI167" s="266"/>
      <c r="CJ167" s="271" t="s">
        <v>45</v>
      </c>
      <c r="CK167" s="266"/>
      <c r="CL167" s="266"/>
      <c r="CM167" s="271" t="s">
        <v>45</v>
      </c>
      <c r="CN167" s="266">
        <v>0</v>
      </c>
      <c r="CO167" s="271" t="s">
        <v>45</v>
      </c>
      <c r="CP167" s="254" t="s">
        <v>60</v>
      </c>
      <c r="CQ167" s="271" t="s">
        <v>1850</v>
      </c>
      <c r="CR167" s="254" t="s">
        <v>45</v>
      </c>
      <c r="CS167" s="261" t="s">
        <v>59</v>
      </c>
      <c r="CT167" s="254" t="s">
        <v>1851</v>
      </c>
    </row>
    <row r="168" spans="1:98" x14ac:dyDescent="0.3">
      <c r="A168" s="253">
        <v>165</v>
      </c>
      <c r="B168" s="265" t="s">
        <v>45</v>
      </c>
      <c r="C168" s="294" t="s">
        <v>2952</v>
      </c>
      <c r="D168" s="294" t="s">
        <v>3018</v>
      </c>
      <c r="E168" s="294" t="s">
        <v>3003</v>
      </c>
      <c r="F168" s="294" t="s">
        <v>2959</v>
      </c>
      <c r="G168" s="294" t="s">
        <v>2985</v>
      </c>
      <c r="H168" s="294" t="s">
        <v>2986</v>
      </c>
      <c r="I168" s="294" t="s">
        <v>2987</v>
      </c>
      <c r="J168" s="294" t="s">
        <v>2962</v>
      </c>
      <c r="K168" s="263" t="s">
        <v>3616</v>
      </c>
      <c r="L168" s="294" t="s">
        <v>3342</v>
      </c>
      <c r="M168" s="265" t="s">
        <v>93</v>
      </c>
      <c r="N168" s="294" t="s">
        <v>94</v>
      </c>
      <c r="O168" s="265" t="s">
        <v>45</v>
      </c>
      <c r="P168" s="260" t="str">
        <f>IF(COUNTIF($K$4:K168,K168)=1,1,"")</f>
        <v/>
      </c>
      <c r="Q168" s="260"/>
      <c r="R168" s="260">
        <v>1</v>
      </c>
      <c r="S168" s="260">
        <v>1</v>
      </c>
      <c r="T168" s="260"/>
      <c r="U168" s="265" t="s">
        <v>45</v>
      </c>
      <c r="V168" s="260"/>
      <c r="W168" s="260"/>
      <c r="X168" s="260"/>
      <c r="Y168" s="265" t="s">
        <v>45</v>
      </c>
      <c r="Z168" s="260"/>
      <c r="AA168" s="260">
        <v>0</v>
      </c>
      <c r="AB168" s="260"/>
      <c r="AC168" s="260"/>
      <c r="AD168" s="260"/>
      <c r="AE168" s="260"/>
      <c r="AF168" s="260"/>
      <c r="AG168" s="260"/>
      <c r="AH168" s="260"/>
      <c r="AI168" s="260"/>
      <c r="AJ168" s="260"/>
      <c r="AK168" s="260"/>
      <c r="AL168" s="260"/>
      <c r="AM168" s="260"/>
      <c r="AN168" s="260"/>
      <c r="AO168" s="260"/>
      <c r="AP168" s="260"/>
      <c r="AQ168" s="260"/>
      <c r="AR168" s="260"/>
      <c r="AS168" s="260"/>
      <c r="AT168" s="260"/>
      <c r="AU168" s="260"/>
      <c r="AV168" s="260"/>
      <c r="AW168" s="260"/>
      <c r="AX168" s="260"/>
      <c r="AY168" s="260"/>
      <c r="AZ168" s="260"/>
      <c r="BA168" s="260"/>
      <c r="BB168" s="260"/>
      <c r="BC168" s="260"/>
      <c r="BD168" s="260"/>
      <c r="BE168" s="260"/>
      <c r="BF168" s="260"/>
      <c r="BG168" s="260"/>
      <c r="BH168" s="260"/>
      <c r="BI168" s="260"/>
      <c r="BJ168" s="260"/>
      <c r="BK168" s="260"/>
      <c r="BL168" s="260"/>
      <c r="BM168" s="260"/>
      <c r="BN168" s="260"/>
      <c r="BO168" s="260"/>
      <c r="BP168" s="260"/>
      <c r="BQ168" s="260"/>
      <c r="BR168" s="260"/>
      <c r="BS168" s="260"/>
      <c r="BT168" s="260"/>
      <c r="BU168" s="260"/>
      <c r="BV168" s="260"/>
      <c r="BW168" s="260"/>
      <c r="BX168" s="260"/>
      <c r="BY168" s="260"/>
      <c r="BZ168" s="260"/>
      <c r="CA168" s="260"/>
      <c r="CB168" s="260"/>
      <c r="CC168" s="260"/>
      <c r="CD168" s="260"/>
      <c r="CE168" s="260"/>
      <c r="CF168" s="260"/>
      <c r="CG168" s="260"/>
      <c r="CH168" s="268" t="s">
        <v>45</v>
      </c>
      <c r="CI168" s="260"/>
      <c r="CJ168" s="268" t="s">
        <v>45</v>
      </c>
      <c r="CK168" s="260"/>
      <c r="CL168" s="260"/>
      <c r="CM168" s="268" t="s">
        <v>45</v>
      </c>
      <c r="CN168" s="260">
        <v>0</v>
      </c>
      <c r="CO168" s="268" t="s">
        <v>45</v>
      </c>
      <c r="CP168" s="265" t="s">
        <v>60</v>
      </c>
      <c r="CQ168" s="268" t="s">
        <v>1850</v>
      </c>
      <c r="CR168" s="265" t="s">
        <v>45</v>
      </c>
      <c r="CS168" s="294" t="s">
        <v>59</v>
      </c>
      <c r="CT168" s="265" t="s">
        <v>1851</v>
      </c>
    </row>
    <row r="169" spans="1:98" x14ac:dyDescent="0.3">
      <c r="A169" s="253">
        <v>166</v>
      </c>
      <c r="B169" s="254" t="s">
        <v>45</v>
      </c>
      <c r="C169" s="261" t="s">
        <v>2952</v>
      </c>
      <c r="D169" s="261" t="s">
        <v>3018</v>
      </c>
      <c r="E169" s="261" t="s">
        <v>3003</v>
      </c>
      <c r="F169" s="261" t="s">
        <v>2959</v>
      </c>
      <c r="G169" s="261" t="s">
        <v>2985</v>
      </c>
      <c r="H169" s="261" t="s">
        <v>2991</v>
      </c>
      <c r="I169" s="261" t="s">
        <v>2992</v>
      </c>
      <c r="J169" s="261" t="s">
        <v>2962</v>
      </c>
      <c r="K169" s="270" t="s">
        <v>243</v>
      </c>
      <c r="L169" s="261" t="s">
        <v>3618</v>
      </c>
      <c r="M169" s="254" t="s">
        <v>71</v>
      </c>
      <c r="N169" s="261" t="s">
        <v>72</v>
      </c>
      <c r="O169" s="254" t="s">
        <v>45</v>
      </c>
      <c r="P169" s="266">
        <f>IF(COUNTIF($K$4:K169,K169)=1,1,"")</f>
        <v>1</v>
      </c>
      <c r="Q169" s="266"/>
      <c r="R169" s="266">
        <v>600</v>
      </c>
      <c r="S169" s="266">
        <v>600</v>
      </c>
      <c r="T169" s="266"/>
      <c r="U169" s="262">
        <v>46241</v>
      </c>
      <c r="V169" s="266">
        <v>569</v>
      </c>
      <c r="W169" s="266">
        <v>569</v>
      </c>
      <c r="X169" s="266"/>
      <c r="Y169" s="262">
        <v>46253</v>
      </c>
      <c r="Z169" s="266">
        <v>324</v>
      </c>
      <c r="AA169" s="266">
        <v>0</v>
      </c>
      <c r="AB169" s="266">
        <v>244</v>
      </c>
      <c r="AC169" s="266">
        <v>245</v>
      </c>
      <c r="AD169" s="266">
        <v>169</v>
      </c>
      <c r="AE169" s="266">
        <v>414</v>
      </c>
      <c r="AF169" s="266">
        <v>569</v>
      </c>
      <c r="AG169" s="266"/>
      <c r="AH169" s="266"/>
      <c r="AI169" s="266"/>
      <c r="AJ169" s="266"/>
      <c r="AK169" s="266"/>
      <c r="AL169" s="266"/>
      <c r="AM169" s="266"/>
      <c r="AN169" s="266"/>
      <c r="AO169" s="266"/>
      <c r="AP169" s="266"/>
      <c r="AQ169" s="266"/>
      <c r="AR169" s="266"/>
      <c r="AS169" s="266"/>
      <c r="AT169" s="266"/>
      <c r="AU169" s="266"/>
      <c r="AV169" s="266"/>
      <c r="AW169" s="266"/>
      <c r="AX169" s="266"/>
      <c r="AY169" s="266"/>
      <c r="AZ169" s="266"/>
      <c r="BA169" s="266"/>
      <c r="BB169" s="266"/>
      <c r="BC169" s="266"/>
      <c r="BD169" s="266"/>
      <c r="BE169" s="266"/>
      <c r="BF169" s="266"/>
      <c r="BG169" s="266"/>
      <c r="BH169" s="266"/>
      <c r="BI169" s="266"/>
      <c r="BJ169" s="266"/>
      <c r="BK169" s="266"/>
      <c r="BL169" s="266"/>
      <c r="BM169" s="266"/>
      <c r="BN169" s="266"/>
      <c r="BO169" s="266"/>
      <c r="BP169" s="266"/>
      <c r="BQ169" s="266"/>
      <c r="BR169" s="266"/>
      <c r="BS169" s="266"/>
      <c r="BT169" s="266"/>
      <c r="BU169" s="266"/>
      <c r="BV169" s="266"/>
      <c r="BW169" s="266"/>
      <c r="BX169" s="266"/>
      <c r="BY169" s="266"/>
      <c r="BZ169" s="266"/>
      <c r="CA169" s="266"/>
      <c r="CB169" s="266"/>
      <c r="CC169" s="266"/>
      <c r="CD169" s="266">
        <v>36</v>
      </c>
      <c r="CE169" s="266">
        <v>53</v>
      </c>
      <c r="CF169" s="266">
        <v>66</v>
      </c>
      <c r="CG169" s="266">
        <v>155</v>
      </c>
      <c r="CH169" s="271" t="s">
        <v>3489</v>
      </c>
      <c r="CI169" s="266">
        <v>155</v>
      </c>
      <c r="CJ169" s="271" t="s">
        <v>3489</v>
      </c>
      <c r="CK169" s="266">
        <v>14100</v>
      </c>
      <c r="CL169" s="266">
        <v>64000</v>
      </c>
      <c r="CM169" s="271" t="s">
        <v>1886</v>
      </c>
      <c r="CN169" s="266">
        <v>51000</v>
      </c>
      <c r="CO169" s="271" t="s">
        <v>687</v>
      </c>
      <c r="CP169" s="254" t="s">
        <v>53</v>
      </c>
      <c r="CQ169" s="271" t="s">
        <v>3251</v>
      </c>
      <c r="CR169" s="262">
        <v>46255</v>
      </c>
      <c r="CS169" s="261" t="s">
        <v>51</v>
      </c>
      <c r="CT169" s="254" t="s">
        <v>1857</v>
      </c>
    </row>
    <row r="170" spans="1:98" x14ac:dyDescent="0.3">
      <c r="A170" s="253">
        <v>167</v>
      </c>
      <c r="B170" s="265" t="s">
        <v>45</v>
      </c>
      <c r="C170" s="294" t="s">
        <v>2952</v>
      </c>
      <c r="D170" s="294" t="s">
        <v>3018</v>
      </c>
      <c r="E170" s="294" t="s">
        <v>3003</v>
      </c>
      <c r="F170" s="294" t="s">
        <v>2959</v>
      </c>
      <c r="G170" s="294" t="s">
        <v>2985</v>
      </c>
      <c r="H170" s="294" t="s">
        <v>2991</v>
      </c>
      <c r="I170" s="294" t="s">
        <v>2992</v>
      </c>
      <c r="J170" s="294" t="s">
        <v>2962</v>
      </c>
      <c r="K170" s="263" t="s">
        <v>243</v>
      </c>
      <c r="L170" s="294" t="s">
        <v>3618</v>
      </c>
      <c r="M170" s="265" t="s">
        <v>78</v>
      </c>
      <c r="N170" s="294" t="s">
        <v>79</v>
      </c>
      <c r="O170" s="265" t="s">
        <v>45</v>
      </c>
      <c r="P170" s="260" t="str">
        <f>IF(COUNTIF($K$4:K170,K170)=1,1,"")</f>
        <v/>
      </c>
      <c r="Q170" s="260"/>
      <c r="R170" s="260">
        <v>600</v>
      </c>
      <c r="S170" s="260">
        <v>600</v>
      </c>
      <c r="T170" s="260"/>
      <c r="U170" s="264">
        <v>46241</v>
      </c>
      <c r="V170" s="260">
        <v>597</v>
      </c>
      <c r="W170" s="260">
        <v>597</v>
      </c>
      <c r="X170" s="260"/>
      <c r="Y170" s="264">
        <v>46253</v>
      </c>
      <c r="Z170" s="260">
        <v>294</v>
      </c>
      <c r="AA170" s="260">
        <v>0</v>
      </c>
      <c r="AB170" s="260">
        <v>300</v>
      </c>
      <c r="AC170" s="260">
        <v>303</v>
      </c>
      <c r="AD170" s="260">
        <v>224</v>
      </c>
      <c r="AE170" s="260">
        <v>527</v>
      </c>
      <c r="AF170" s="260">
        <v>597</v>
      </c>
      <c r="AG170" s="260"/>
      <c r="AH170" s="260"/>
      <c r="AI170" s="260"/>
      <c r="AJ170" s="260"/>
      <c r="AK170" s="260"/>
      <c r="AL170" s="260"/>
      <c r="AM170" s="260"/>
      <c r="AN170" s="260"/>
      <c r="AO170" s="260"/>
      <c r="AP170" s="260"/>
      <c r="AQ170" s="260"/>
      <c r="AR170" s="260"/>
      <c r="AS170" s="260"/>
      <c r="AT170" s="260"/>
      <c r="AU170" s="260"/>
      <c r="AV170" s="260"/>
      <c r="AW170" s="260"/>
      <c r="AX170" s="260"/>
      <c r="AY170" s="260"/>
      <c r="AZ170" s="260"/>
      <c r="BA170" s="260"/>
      <c r="BB170" s="260"/>
      <c r="BC170" s="260"/>
      <c r="BD170" s="260"/>
      <c r="BE170" s="260"/>
      <c r="BF170" s="260"/>
      <c r="BG170" s="260"/>
      <c r="BH170" s="260"/>
      <c r="BI170" s="260"/>
      <c r="BJ170" s="260"/>
      <c r="BK170" s="260"/>
      <c r="BL170" s="260"/>
      <c r="BM170" s="260"/>
      <c r="BN170" s="260"/>
      <c r="BO170" s="260"/>
      <c r="BP170" s="260"/>
      <c r="BQ170" s="260"/>
      <c r="BR170" s="260"/>
      <c r="BS170" s="260"/>
      <c r="BT170" s="260"/>
      <c r="BU170" s="260"/>
      <c r="BV170" s="260"/>
      <c r="BW170" s="260"/>
      <c r="BX170" s="260"/>
      <c r="BY170" s="260"/>
      <c r="BZ170" s="260"/>
      <c r="CA170" s="260"/>
      <c r="CB170" s="260"/>
      <c r="CC170" s="260"/>
      <c r="CD170" s="260">
        <v>7</v>
      </c>
      <c r="CE170" s="260">
        <v>27</v>
      </c>
      <c r="CF170" s="260">
        <v>36</v>
      </c>
      <c r="CG170" s="260">
        <v>70</v>
      </c>
      <c r="CH170" s="268" t="s">
        <v>3983</v>
      </c>
      <c r="CI170" s="260">
        <v>70</v>
      </c>
      <c r="CJ170" s="268" t="s">
        <v>3983</v>
      </c>
      <c r="CK170" s="260">
        <v>14100</v>
      </c>
      <c r="CL170" s="260">
        <v>64000</v>
      </c>
      <c r="CM170" s="268" t="s">
        <v>1886</v>
      </c>
      <c r="CN170" s="260">
        <v>51000</v>
      </c>
      <c r="CO170" s="268" t="s">
        <v>687</v>
      </c>
      <c r="CP170" s="265" t="s">
        <v>53</v>
      </c>
      <c r="CQ170" s="268" t="s">
        <v>3251</v>
      </c>
      <c r="CR170" s="264">
        <v>46255</v>
      </c>
      <c r="CS170" s="294" t="s">
        <v>51</v>
      </c>
      <c r="CT170" s="265" t="s">
        <v>1857</v>
      </c>
    </row>
    <row r="171" spans="1:98" x14ac:dyDescent="0.3">
      <c r="A171" s="253">
        <v>168</v>
      </c>
      <c r="B171" s="254" t="s">
        <v>45</v>
      </c>
      <c r="C171" s="261" t="s">
        <v>2952</v>
      </c>
      <c r="D171" s="261" t="s">
        <v>3018</v>
      </c>
      <c r="E171" s="261" t="s">
        <v>3003</v>
      </c>
      <c r="F171" s="261" t="s">
        <v>2959</v>
      </c>
      <c r="G171" s="261" t="s">
        <v>2985</v>
      </c>
      <c r="H171" s="261" t="s">
        <v>2991</v>
      </c>
      <c r="I171" s="261" t="s">
        <v>2992</v>
      </c>
      <c r="J171" s="261" t="s">
        <v>2962</v>
      </c>
      <c r="K171" s="270" t="s">
        <v>243</v>
      </c>
      <c r="L171" s="261" t="s">
        <v>3618</v>
      </c>
      <c r="M171" s="254" t="s">
        <v>85</v>
      </c>
      <c r="N171" s="261" t="s">
        <v>86</v>
      </c>
      <c r="O171" s="254" t="s">
        <v>45</v>
      </c>
      <c r="P171" s="266" t="str">
        <f>IF(COUNTIF($K$4:K171,K171)=1,1,"")</f>
        <v/>
      </c>
      <c r="Q171" s="266"/>
      <c r="R171" s="266">
        <v>400</v>
      </c>
      <c r="S171" s="266">
        <v>400</v>
      </c>
      <c r="T171" s="266"/>
      <c r="U171" s="262">
        <v>46241</v>
      </c>
      <c r="V171" s="266">
        <v>402</v>
      </c>
      <c r="W171" s="266">
        <v>402</v>
      </c>
      <c r="X171" s="266"/>
      <c r="Y171" s="262">
        <v>46253</v>
      </c>
      <c r="Z171" s="266">
        <v>203</v>
      </c>
      <c r="AA171" s="266">
        <v>0</v>
      </c>
      <c r="AB171" s="266">
        <v>198</v>
      </c>
      <c r="AC171" s="266">
        <v>199</v>
      </c>
      <c r="AD171" s="266">
        <v>148</v>
      </c>
      <c r="AE171" s="266">
        <v>347</v>
      </c>
      <c r="AF171" s="266">
        <v>402</v>
      </c>
      <c r="AG171" s="266"/>
      <c r="AH171" s="266"/>
      <c r="AI171" s="266"/>
      <c r="AJ171" s="266"/>
      <c r="AK171" s="266"/>
      <c r="AL171" s="266"/>
      <c r="AM171" s="266"/>
      <c r="AN171" s="266"/>
      <c r="AO171" s="266"/>
      <c r="AP171" s="266"/>
      <c r="AQ171" s="266"/>
      <c r="AR171" s="266"/>
      <c r="AS171" s="266"/>
      <c r="AT171" s="266"/>
      <c r="AU171" s="266"/>
      <c r="AV171" s="266"/>
      <c r="AW171" s="266"/>
      <c r="AX171" s="266"/>
      <c r="AY171" s="266"/>
      <c r="AZ171" s="266"/>
      <c r="BA171" s="266"/>
      <c r="BB171" s="266"/>
      <c r="BC171" s="266"/>
      <c r="BD171" s="266"/>
      <c r="BE171" s="266"/>
      <c r="BF171" s="266"/>
      <c r="BG171" s="266"/>
      <c r="BH171" s="266"/>
      <c r="BI171" s="266"/>
      <c r="BJ171" s="266"/>
      <c r="BK171" s="266"/>
      <c r="BL171" s="266"/>
      <c r="BM171" s="266"/>
      <c r="BN171" s="266"/>
      <c r="BO171" s="266"/>
      <c r="BP171" s="266"/>
      <c r="BQ171" s="266"/>
      <c r="BR171" s="266"/>
      <c r="BS171" s="266"/>
      <c r="BT171" s="266"/>
      <c r="BU171" s="266"/>
      <c r="BV171" s="266"/>
      <c r="BW171" s="266"/>
      <c r="BX171" s="266"/>
      <c r="BY171" s="266"/>
      <c r="BZ171" s="266"/>
      <c r="CA171" s="266"/>
      <c r="CB171" s="266"/>
      <c r="CC171" s="266"/>
      <c r="CD171" s="266">
        <v>11</v>
      </c>
      <c r="CE171" s="266">
        <v>26</v>
      </c>
      <c r="CF171" s="266">
        <v>18</v>
      </c>
      <c r="CG171" s="266">
        <v>55</v>
      </c>
      <c r="CH171" s="271" t="s">
        <v>3501</v>
      </c>
      <c r="CI171" s="266">
        <v>55</v>
      </c>
      <c r="CJ171" s="271" t="s">
        <v>3501</v>
      </c>
      <c r="CK171" s="266">
        <v>14100</v>
      </c>
      <c r="CL171" s="266">
        <v>64000</v>
      </c>
      <c r="CM171" s="271" t="s">
        <v>1886</v>
      </c>
      <c r="CN171" s="266">
        <v>51000</v>
      </c>
      <c r="CO171" s="271" t="s">
        <v>687</v>
      </c>
      <c r="CP171" s="254" t="s">
        <v>53</v>
      </c>
      <c r="CQ171" s="271" t="s">
        <v>3251</v>
      </c>
      <c r="CR171" s="262">
        <v>46255</v>
      </c>
      <c r="CS171" s="261" t="s">
        <v>51</v>
      </c>
      <c r="CT171" s="254" t="s">
        <v>1857</v>
      </c>
    </row>
    <row r="172" spans="1:98" x14ac:dyDescent="0.3">
      <c r="A172" s="253">
        <v>169</v>
      </c>
      <c r="B172" s="265" t="s">
        <v>45</v>
      </c>
      <c r="C172" s="294" t="s">
        <v>2952</v>
      </c>
      <c r="D172" s="294" t="s">
        <v>3018</v>
      </c>
      <c r="E172" s="294" t="s">
        <v>3003</v>
      </c>
      <c r="F172" s="294" t="s">
        <v>2959</v>
      </c>
      <c r="G172" s="294" t="s">
        <v>2985</v>
      </c>
      <c r="H172" s="294" t="s">
        <v>2991</v>
      </c>
      <c r="I172" s="294" t="s">
        <v>2992</v>
      </c>
      <c r="J172" s="294" t="s">
        <v>2962</v>
      </c>
      <c r="K172" s="263" t="s">
        <v>244</v>
      </c>
      <c r="L172" s="294" t="s">
        <v>3184</v>
      </c>
      <c r="M172" s="265" t="s">
        <v>71</v>
      </c>
      <c r="N172" s="294" t="s">
        <v>72</v>
      </c>
      <c r="O172" s="265" t="s">
        <v>45</v>
      </c>
      <c r="P172" s="260">
        <f>IF(COUNTIF($K$4:K172,K172)=1,1,"")</f>
        <v>1</v>
      </c>
      <c r="Q172" s="260"/>
      <c r="R172" s="260">
        <v>800</v>
      </c>
      <c r="S172" s="260">
        <v>800</v>
      </c>
      <c r="T172" s="260"/>
      <c r="U172" s="264">
        <v>46253</v>
      </c>
      <c r="V172" s="260">
        <v>759</v>
      </c>
      <c r="W172" s="260">
        <v>759</v>
      </c>
      <c r="X172" s="260"/>
      <c r="Y172" s="264">
        <v>46255</v>
      </c>
      <c r="Z172" s="260">
        <v>264</v>
      </c>
      <c r="AA172" s="260">
        <v>0</v>
      </c>
      <c r="AB172" s="260">
        <v>480</v>
      </c>
      <c r="AC172" s="260">
        <v>495</v>
      </c>
      <c r="AD172" s="260">
        <v>241</v>
      </c>
      <c r="AE172" s="260">
        <v>736</v>
      </c>
      <c r="AF172" s="260">
        <v>759</v>
      </c>
      <c r="AG172" s="260"/>
      <c r="AH172" s="260"/>
      <c r="AI172" s="260"/>
      <c r="AJ172" s="260"/>
      <c r="AK172" s="260"/>
      <c r="AL172" s="260"/>
      <c r="AM172" s="260"/>
      <c r="AN172" s="260"/>
      <c r="AO172" s="260"/>
      <c r="AP172" s="260"/>
      <c r="AQ172" s="260"/>
      <c r="AR172" s="260"/>
      <c r="AS172" s="260"/>
      <c r="AT172" s="260"/>
      <c r="AU172" s="260"/>
      <c r="AV172" s="260"/>
      <c r="AW172" s="260"/>
      <c r="AX172" s="260"/>
      <c r="AY172" s="260"/>
      <c r="AZ172" s="260"/>
      <c r="BA172" s="260"/>
      <c r="BB172" s="260"/>
      <c r="BC172" s="260"/>
      <c r="BD172" s="260"/>
      <c r="BE172" s="260"/>
      <c r="BF172" s="260"/>
      <c r="BG172" s="260"/>
      <c r="BH172" s="260"/>
      <c r="BI172" s="260"/>
      <c r="BJ172" s="260"/>
      <c r="BK172" s="260"/>
      <c r="BL172" s="260"/>
      <c r="BM172" s="260"/>
      <c r="BN172" s="260"/>
      <c r="BO172" s="260"/>
      <c r="BP172" s="260"/>
      <c r="BQ172" s="260"/>
      <c r="BR172" s="260"/>
      <c r="BS172" s="260"/>
      <c r="BT172" s="260"/>
      <c r="BU172" s="260"/>
      <c r="BV172" s="260"/>
      <c r="BW172" s="260"/>
      <c r="BX172" s="260"/>
      <c r="BY172" s="260"/>
      <c r="BZ172" s="260"/>
      <c r="CA172" s="260"/>
      <c r="CB172" s="260"/>
      <c r="CC172" s="260"/>
      <c r="CD172" s="260">
        <v>5</v>
      </c>
      <c r="CE172" s="260">
        <v>14</v>
      </c>
      <c r="CF172" s="260">
        <v>4</v>
      </c>
      <c r="CG172" s="260">
        <v>23</v>
      </c>
      <c r="CH172" s="268" t="s">
        <v>3257</v>
      </c>
      <c r="CI172" s="260">
        <v>23</v>
      </c>
      <c r="CJ172" s="268" t="s">
        <v>3257</v>
      </c>
      <c r="CK172" s="260">
        <v>17800</v>
      </c>
      <c r="CL172" s="260">
        <v>69000</v>
      </c>
      <c r="CM172" s="268" t="s">
        <v>566</v>
      </c>
      <c r="CN172" s="260">
        <v>69000</v>
      </c>
      <c r="CO172" s="268" t="s">
        <v>566</v>
      </c>
      <c r="CP172" s="265" t="s">
        <v>60</v>
      </c>
      <c r="CQ172" s="268" t="s">
        <v>1850</v>
      </c>
      <c r="CR172" s="264">
        <v>46185</v>
      </c>
      <c r="CS172" s="294" t="s">
        <v>74</v>
      </c>
      <c r="CT172" s="265" t="s">
        <v>1854</v>
      </c>
    </row>
    <row r="173" spans="1:98" x14ac:dyDescent="0.3">
      <c r="A173" s="253">
        <v>170</v>
      </c>
      <c r="B173" s="254" t="s">
        <v>45</v>
      </c>
      <c r="C173" s="261" t="s">
        <v>2952</v>
      </c>
      <c r="D173" s="261" t="s">
        <v>3018</v>
      </c>
      <c r="E173" s="261" t="s">
        <v>3003</v>
      </c>
      <c r="F173" s="261" t="s">
        <v>2959</v>
      </c>
      <c r="G173" s="261" t="s">
        <v>2985</v>
      </c>
      <c r="H173" s="261" t="s">
        <v>2991</v>
      </c>
      <c r="I173" s="261" t="s">
        <v>2992</v>
      </c>
      <c r="J173" s="261" t="s">
        <v>2962</v>
      </c>
      <c r="K173" s="270" t="s">
        <v>244</v>
      </c>
      <c r="L173" s="261" t="s">
        <v>3184</v>
      </c>
      <c r="M173" s="254" t="s">
        <v>66</v>
      </c>
      <c r="N173" s="261" t="s">
        <v>67</v>
      </c>
      <c r="O173" s="254" t="s">
        <v>45</v>
      </c>
      <c r="P173" s="266" t="str">
        <f>IF(COUNTIF($K$4:K173,K173)=1,1,"")</f>
        <v/>
      </c>
      <c r="Q173" s="266"/>
      <c r="R173" s="266">
        <v>500</v>
      </c>
      <c r="S173" s="266">
        <v>500</v>
      </c>
      <c r="T173" s="266"/>
      <c r="U173" s="262">
        <v>46253</v>
      </c>
      <c r="V173" s="266">
        <v>487</v>
      </c>
      <c r="W173" s="266">
        <v>487</v>
      </c>
      <c r="X173" s="266"/>
      <c r="Y173" s="262">
        <v>46255</v>
      </c>
      <c r="Z173" s="266">
        <v>232</v>
      </c>
      <c r="AA173" s="266">
        <v>0</v>
      </c>
      <c r="AB173" s="266">
        <v>249</v>
      </c>
      <c r="AC173" s="266">
        <v>255</v>
      </c>
      <c r="AD173" s="266">
        <v>213</v>
      </c>
      <c r="AE173" s="266">
        <v>468</v>
      </c>
      <c r="AF173" s="266">
        <v>487</v>
      </c>
      <c r="AG173" s="266"/>
      <c r="AH173" s="266"/>
      <c r="AI173" s="266"/>
      <c r="AJ173" s="266"/>
      <c r="AK173" s="266"/>
      <c r="AL173" s="266"/>
      <c r="AM173" s="266"/>
      <c r="AN173" s="266"/>
      <c r="AO173" s="266"/>
      <c r="AP173" s="266"/>
      <c r="AQ173" s="266"/>
      <c r="AR173" s="266"/>
      <c r="AS173" s="266"/>
      <c r="AT173" s="266"/>
      <c r="AU173" s="266"/>
      <c r="AV173" s="266"/>
      <c r="AW173" s="266"/>
      <c r="AX173" s="266"/>
      <c r="AY173" s="266"/>
      <c r="AZ173" s="266"/>
      <c r="BA173" s="266"/>
      <c r="BB173" s="266"/>
      <c r="BC173" s="266"/>
      <c r="BD173" s="266"/>
      <c r="BE173" s="266"/>
      <c r="BF173" s="266"/>
      <c r="BG173" s="266"/>
      <c r="BH173" s="266"/>
      <c r="BI173" s="266"/>
      <c r="BJ173" s="266"/>
      <c r="BK173" s="266"/>
      <c r="BL173" s="266"/>
      <c r="BM173" s="266"/>
      <c r="BN173" s="266"/>
      <c r="BO173" s="266"/>
      <c r="BP173" s="266"/>
      <c r="BQ173" s="266"/>
      <c r="BR173" s="266"/>
      <c r="BS173" s="266"/>
      <c r="BT173" s="266"/>
      <c r="BU173" s="266"/>
      <c r="BV173" s="266"/>
      <c r="BW173" s="266"/>
      <c r="BX173" s="266"/>
      <c r="BY173" s="266"/>
      <c r="BZ173" s="266"/>
      <c r="CA173" s="266"/>
      <c r="CB173" s="266"/>
      <c r="CC173" s="266"/>
      <c r="CD173" s="266">
        <v>4</v>
      </c>
      <c r="CE173" s="266">
        <v>8</v>
      </c>
      <c r="CF173" s="266">
        <v>7</v>
      </c>
      <c r="CG173" s="266">
        <v>19</v>
      </c>
      <c r="CH173" s="271" t="s">
        <v>3574</v>
      </c>
      <c r="CI173" s="266">
        <v>19</v>
      </c>
      <c r="CJ173" s="271" t="s">
        <v>3574</v>
      </c>
      <c r="CK173" s="266">
        <v>17800</v>
      </c>
      <c r="CL173" s="266">
        <v>69000</v>
      </c>
      <c r="CM173" s="271" t="s">
        <v>566</v>
      </c>
      <c r="CN173" s="266">
        <v>69000</v>
      </c>
      <c r="CO173" s="271" t="s">
        <v>566</v>
      </c>
      <c r="CP173" s="254" t="s">
        <v>60</v>
      </c>
      <c r="CQ173" s="271" t="s">
        <v>1850</v>
      </c>
      <c r="CR173" s="262">
        <v>46185</v>
      </c>
      <c r="CS173" s="261" t="s">
        <v>74</v>
      </c>
      <c r="CT173" s="254" t="s">
        <v>1854</v>
      </c>
    </row>
    <row r="174" spans="1:98" x14ac:dyDescent="0.3">
      <c r="A174" s="253">
        <v>171</v>
      </c>
      <c r="B174" s="265" t="s">
        <v>45</v>
      </c>
      <c r="C174" s="294" t="s">
        <v>2952</v>
      </c>
      <c r="D174" s="294" t="s">
        <v>3018</v>
      </c>
      <c r="E174" s="294" t="s">
        <v>3003</v>
      </c>
      <c r="F174" s="294" t="s">
        <v>2959</v>
      </c>
      <c r="G174" s="294" t="s">
        <v>2985</v>
      </c>
      <c r="H174" s="294" t="s">
        <v>2991</v>
      </c>
      <c r="I174" s="294" t="s">
        <v>2992</v>
      </c>
      <c r="J174" s="294" t="s">
        <v>2962</v>
      </c>
      <c r="K174" s="263" t="s">
        <v>245</v>
      </c>
      <c r="L174" s="294" t="s">
        <v>3185</v>
      </c>
      <c r="M174" s="265" t="s">
        <v>71</v>
      </c>
      <c r="N174" s="294" t="s">
        <v>72</v>
      </c>
      <c r="O174" s="265" t="s">
        <v>45</v>
      </c>
      <c r="P174" s="260">
        <f>IF(COUNTIF($K$4:K174,K174)=1,1,"")</f>
        <v>1</v>
      </c>
      <c r="Q174" s="260"/>
      <c r="R174" s="260">
        <v>700</v>
      </c>
      <c r="S174" s="260">
        <v>700</v>
      </c>
      <c r="T174" s="260"/>
      <c r="U174" s="264">
        <v>46262</v>
      </c>
      <c r="V174" s="260">
        <v>651</v>
      </c>
      <c r="W174" s="260">
        <v>651</v>
      </c>
      <c r="X174" s="260"/>
      <c r="Y174" s="264">
        <v>46265</v>
      </c>
      <c r="Z174" s="260">
        <v>278</v>
      </c>
      <c r="AA174" s="260">
        <v>0</v>
      </c>
      <c r="AB174" s="260">
        <v>369</v>
      </c>
      <c r="AC174" s="260">
        <v>373</v>
      </c>
      <c r="AD174" s="260">
        <v>237</v>
      </c>
      <c r="AE174" s="260">
        <v>610</v>
      </c>
      <c r="AF174" s="260">
        <v>651</v>
      </c>
      <c r="AG174" s="260"/>
      <c r="AH174" s="260"/>
      <c r="AI174" s="260"/>
      <c r="AJ174" s="260"/>
      <c r="AK174" s="260"/>
      <c r="AL174" s="260"/>
      <c r="AM174" s="260"/>
      <c r="AN174" s="260"/>
      <c r="AO174" s="260"/>
      <c r="AP174" s="260"/>
      <c r="AQ174" s="260"/>
      <c r="AR174" s="260"/>
      <c r="AS174" s="260"/>
      <c r="AT174" s="260"/>
      <c r="AU174" s="260"/>
      <c r="AV174" s="260"/>
      <c r="AW174" s="260"/>
      <c r="AX174" s="260"/>
      <c r="AY174" s="260"/>
      <c r="AZ174" s="260"/>
      <c r="BA174" s="260"/>
      <c r="BB174" s="260"/>
      <c r="BC174" s="260"/>
      <c r="BD174" s="260"/>
      <c r="BE174" s="260"/>
      <c r="BF174" s="260"/>
      <c r="BG174" s="260"/>
      <c r="BH174" s="260"/>
      <c r="BI174" s="260"/>
      <c r="BJ174" s="260"/>
      <c r="BK174" s="260"/>
      <c r="BL174" s="260"/>
      <c r="BM174" s="260"/>
      <c r="BN174" s="260"/>
      <c r="BO174" s="260"/>
      <c r="BP174" s="260"/>
      <c r="BQ174" s="260"/>
      <c r="BR174" s="260"/>
      <c r="BS174" s="260"/>
      <c r="BT174" s="260"/>
      <c r="BU174" s="260"/>
      <c r="BV174" s="260"/>
      <c r="BW174" s="260"/>
      <c r="BX174" s="260"/>
      <c r="BY174" s="260"/>
      <c r="BZ174" s="260"/>
      <c r="CA174" s="260"/>
      <c r="CB174" s="260"/>
      <c r="CC174" s="260"/>
      <c r="CD174" s="260"/>
      <c r="CE174" s="260">
        <v>2</v>
      </c>
      <c r="CF174" s="260">
        <v>39</v>
      </c>
      <c r="CG174" s="260">
        <v>41</v>
      </c>
      <c r="CH174" s="268" t="s">
        <v>3445</v>
      </c>
      <c r="CI174" s="260">
        <v>41</v>
      </c>
      <c r="CJ174" s="268" t="s">
        <v>3445</v>
      </c>
      <c r="CK174" s="260">
        <v>15700</v>
      </c>
      <c r="CL174" s="260">
        <v>69000</v>
      </c>
      <c r="CM174" s="268" t="s">
        <v>912</v>
      </c>
      <c r="CN174" s="260">
        <v>55000</v>
      </c>
      <c r="CO174" s="268" t="s">
        <v>1118</v>
      </c>
      <c r="CP174" s="265" t="s">
        <v>53</v>
      </c>
      <c r="CQ174" s="268" t="s">
        <v>3251</v>
      </c>
      <c r="CR174" s="264">
        <v>46268</v>
      </c>
      <c r="CS174" s="294" t="s">
        <v>51</v>
      </c>
      <c r="CT174" s="265" t="s">
        <v>1856</v>
      </c>
    </row>
    <row r="175" spans="1:98" x14ac:dyDescent="0.3">
      <c r="A175" s="253">
        <v>172</v>
      </c>
      <c r="B175" s="254" t="s">
        <v>45</v>
      </c>
      <c r="C175" s="261" t="s">
        <v>2952</v>
      </c>
      <c r="D175" s="261" t="s">
        <v>3018</v>
      </c>
      <c r="E175" s="261" t="s">
        <v>3003</v>
      </c>
      <c r="F175" s="261" t="s">
        <v>2959</v>
      </c>
      <c r="G175" s="261" t="s">
        <v>2985</v>
      </c>
      <c r="H175" s="261" t="s">
        <v>2991</v>
      </c>
      <c r="I175" s="261" t="s">
        <v>2992</v>
      </c>
      <c r="J175" s="261" t="s">
        <v>2962</v>
      </c>
      <c r="K175" s="270" t="s">
        <v>245</v>
      </c>
      <c r="L175" s="261" t="s">
        <v>3185</v>
      </c>
      <c r="M175" s="254" t="s">
        <v>89</v>
      </c>
      <c r="N175" s="261" t="s">
        <v>90</v>
      </c>
      <c r="O175" s="254" t="s">
        <v>45</v>
      </c>
      <c r="P175" s="266" t="str">
        <f>IF(COUNTIF($K$4:K175,K175)=1,1,"")</f>
        <v/>
      </c>
      <c r="Q175" s="266"/>
      <c r="R175" s="266">
        <v>500</v>
      </c>
      <c r="S175" s="266">
        <v>500</v>
      </c>
      <c r="T175" s="266"/>
      <c r="U175" s="262">
        <v>46262</v>
      </c>
      <c r="V175" s="266">
        <v>468</v>
      </c>
      <c r="W175" s="266">
        <v>468</v>
      </c>
      <c r="X175" s="266"/>
      <c r="Y175" s="262">
        <v>46266</v>
      </c>
      <c r="Z175" s="266">
        <v>194</v>
      </c>
      <c r="AA175" s="266">
        <v>0</v>
      </c>
      <c r="AB175" s="266">
        <v>273</v>
      </c>
      <c r="AC175" s="266">
        <v>274</v>
      </c>
      <c r="AD175" s="266">
        <v>171</v>
      </c>
      <c r="AE175" s="266">
        <v>445</v>
      </c>
      <c r="AF175" s="266">
        <v>468</v>
      </c>
      <c r="AG175" s="266"/>
      <c r="AH175" s="266"/>
      <c r="AI175" s="266"/>
      <c r="AJ175" s="266"/>
      <c r="AK175" s="266"/>
      <c r="AL175" s="266"/>
      <c r="AM175" s="266"/>
      <c r="AN175" s="266"/>
      <c r="AO175" s="266"/>
      <c r="AP175" s="266"/>
      <c r="AQ175" s="266"/>
      <c r="AR175" s="266"/>
      <c r="AS175" s="266"/>
      <c r="AT175" s="266"/>
      <c r="AU175" s="266"/>
      <c r="AV175" s="266"/>
      <c r="AW175" s="266"/>
      <c r="AX175" s="266"/>
      <c r="AY175" s="266"/>
      <c r="AZ175" s="266"/>
      <c r="BA175" s="266"/>
      <c r="BB175" s="266"/>
      <c r="BC175" s="266"/>
      <c r="BD175" s="266"/>
      <c r="BE175" s="266"/>
      <c r="BF175" s="266"/>
      <c r="BG175" s="266"/>
      <c r="BH175" s="266"/>
      <c r="BI175" s="266"/>
      <c r="BJ175" s="266"/>
      <c r="BK175" s="266"/>
      <c r="BL175" s="266"/>
      <c r="BM175" s="266"/>
      <c r="BN175" s="266"/>
      <c r="BO175" s="266"/>
      <c r="BP175" s="266"/>
      <c r="BQ175" s="266"/>
      <c r="BR175" s="266"/>
      <c r="BS175" s="266"/>
      <c r="BT175" s="266"/>
      <c r="BU175" s="266"/>
      <c r="BV175" s="266"/>
      <c r="BW175" s="266"/>
      <c r="BX175" s="266"/>
      <c r="BY175" s="266"/>
      <c r="BZ175" s="266"/>
      <c r="CA175" s="266"/>
      <c r="CB175" s="266"/>
      <c r="CC175" s="266"/>
      <c r="CD175" s="266"/>
      <c r="CE175" s="266">
        <v>1</v>
      </c>
      <c r="CF175" s="266">
        <v>22</v>
      </c>
      <c r="CG175" s="266">
        <v>23</v>
      </c>
      <c r="CH175" s="271" t="s">
        <v>3397</v>
      </c>
      <c r="CI175" s="266">
        <v>23</v>
      </c>
      <c r="CJ175" s="271" t="s">
        <v>3397</v>
      </c>
      <c r="CK175" s="266">
        <v>15700</v>
      </c>
      <c r="CL175" s="266">
        <v>69000</v>
      </c>
      <c r="CM175" s="271" t="s">
        <v>912</v>
      </c>
      <c r="CN175" s="266">
        <v>55000</v>
      </c>
      <c r="CO175" s="271" t="s">
        <v>1118</v>
      </c>
      <c r="CP175" s="254" t="s">
        <v>53</v>
      </c>
      <c r="CQ175" s="271" t="s">
        <v>3251</v>
      </c>
      <c r="CR175" s="262">
        <v>46268</v>
      </c>
      <c r="CS175" s="261" t="s">
        <v>51</v>
      </c>
      <c r="CT175" s="254" t="s">
        <v>1856</v>
      </c>
    </row>
    <row r="176" spans="1:98" x14ac:dyDescent="0.3">
      <c r="A176" s="253">
        <v>173</v>
      </c>
      <c r="B176" s="265" t="s">
        <v>45</v>
      </c>
      <c r="C176" s="294" t="s">
        <v>2952</v>
      </c>
      <c r="D176" s="294" t="s">
        <v>3018</v>
      </c>
      <c r="E176" s="294" t="s">
        <v>3003</v>
      </c>
      <c r="F176" s="294" t="s">
        <v>2959</v>
      </c>
      <c r="G176" s="294" t="s">
        <v>2985</v>
      </c>
      <c r="H176" s="294" t="s">
        <v>2991</v>
      </c>
      <c r="I176" s="294" t="s">
        <v>2992</v>
      </c>
      <c r="J176" s="294" t="s">
        <v>2962</v>
      </c>
      <c r="K176" s="263" t="s">
        <v>246</v>
      </c>
      <c r="L176" s="294" t="s">
        <v>3619</v>
      </c>
      <c r="M176" s="265" t="s">
        <v>71</v>
      </c>
      <c r="N176" s="294" t="s">
        <v>72</v>
      </c>
      <c r="O176" s="265" t="s">
        <v>45</v>
      </c>
      <c r="P176" s="260">
        <f>IF(COUNTIF($K$4:K176,K176)=1,1,"")</f>
        <v>1</v>
      </c>
      <c r="Q176" s="260"/>
      <c r="R176" s="260">
        <v>600</v>
      </c>
      <c r="S176" s="260">
        <v>600</v>
      </c>
      <c r="T176" s="260"/>
      <c r="U176" s="264">
        <v>46261</v>
      </c>
      <c r="V176" s="260">
        <v>581</v>
      </c>
      <c r="W176" s="260">
        <v>581</v>
      </c>
      <c r="X176" s="260"/>
      <c r="Y176" s="264">
        <v>46266</v>
      </c>
      <c r="Z176" s="260">
        <v>164</v>
      </c>
      <c r="AA176" s="260">
        <v>0</v>
      </c>
      <c r="AB176" s="260">
        <v>385</v>
      </c>
      <c r="AC176" s="260">
        <v>417</v>
      </c>
      <c r="AD176" s="260">
        <v>151</v>
      </c>
      <c r="AE176" s="260">
        <v>568</v>
      </c>
      <c r="AF176" s="260">
        <v>581</v>
      </c>
      <c r="AG176" s="260"/>
      <c r="AH176" s="260"/>
      <c r="AI176" s="260"/>
      <c r="AJ176" s="260"/>
      <c r="AK176" s="260"/>
      <c r="AL176" s="260"/>
      <c r="AM176" s="260"/>
      <c r="AN176" s="260"/>
      <c r="AO176" s="260"/>
      <c r="AP176" s="260"/>
      <c r="AQ176" s="260"/>
      <c r="AR176" s="260"/>
      <c r="AS176" s="260"/>
      <c r="AT176" s="260"/>
      <c r="AU176" s="260"/>
      <c r="AV176" s="260"/>
      <c r="AW176" s="260"/>
      <c r="AX176" s="260"/>
      <c r="AY176" s="260"/>
      <c r="AZ176" s="260"/>
      <c r="BA176" s="260"/>
      <c r="BB176" s="260"/>
      <c r="BC176" s="260"/>
      <c r="BD176" s="260"/>
      <c r="BE176" s="260"/>
      <c r="BF176" s="260"/>
      <c r="BG176" s="260"/>
      <c r="BH176" s="260"/>
      <c r="BI176" s="260"/>
      <c r="BJ176" s="260"/>
      <c r="BK176" s="260"/>
      <c r="BL176" s="260"/>
      <c r="BM176" s="260"/>
      <c r="BN176" s="260"/>
      <c r="BO176" s="260"/>
      <c r="BP176" s="260"/>
      <c r="BQ176" s="260"/>
      <c r="BR176" s="260"/>
      <c r="BS176" s="260"/>
      <c r="BT176" s="260"/>
      <c r="BU176" s="260"/>
      <c r="BV176" s="260"/>
      <c r="BW176" s="260"/>
      <c r="BX176" s="260"/>
      <c r="BY176" s="260"/>
      <c r="BZ176" s="260"/>
      <c r="CA176" s="260"/>
      <c r="CB176" s="260"/>
      <c r="CC176" s="260"/>
      <c r="CD176" s="260"/>
      <c r="CE176" s="260">
        <v>1</v>
      </c>
      <c r="CF176" s="260">
        <v>12</v>
      </c>
      <c r="CG176" s="260">
        <v>13</v>
      </c>
      <c r="CH176" s="268" t="s">
        <v>3124</v>
      </c>
      <c r="CI176" s="260">
        <v>13</v>
      </c>
      <c r="CJ176" s="268" t="s">
        <v>3124</v>
      </c>
      <c r="CK176" s="260">
        <v>15700</v>
      </c>
      <c r="CL176" s="260">
        <v>64000</v>
      </c>
      <c r="CM176" s="268" t="s">
        <v>439</v>
      </c>
      <c r="CN176" s="260">
        <v>51000</v>
      </c>
      <c r="CO176" s="268" t="s">
        <v>3680</v>
      </c>
      <c r="CP176" s="265" t="s">
        <v>53</v>
      </c>
      <c r="CQ176" s="268" t="s">
        <v>3251</v>
      </c>
      <c r="CR176" s="264">
        <v>46268</v>
      </c>
      <c r="CS176" s="294" t="s">
        <v>74</v>
      </c>
      <c r="CT176" s="265" t="s">
        <v>1856</v>
      </c>
    </row>
    <row r="177" spans="1:98" x14ac:dyDescent="0.3">
      <c r="A177" s="253">
        <v>174</v>
      </c>
      <c r="B177" s="254" t="s">
        <v>45</v>
      </c>
      <c r="C177" s="261" t="s">
        <v>2952</v>
      </c>
      <c r="D177" s="261" t="s">
        <v>3018</v>
      </c>
      <c r="E177" s="261" t="s">
        <v>3003</v>
      </c>
      <c r="F177" s="261" t="s">
        <v>2959</v>
      </c>
      <c r="G177" s="261" t="s">
        <v>2985</v>
      </c>
      <c r="H177" s="261" t="s">
        <v>2991</v>
      </c>
      <c r="I177" s="261" t="s">
        <v>2992</v>
      </c>
      <c r="J177" s="261" t="s">
        <v>2962</v>
      </c>
      <c r="K177" s="270" t="s">
        <v>246</v>
      </c>
      <c r="L177" s="261" t="s">
        <v>3619</v>
      </c>
      <c r="M177" s="254" t="s">
        <v>66</v>
      </c>
      <c r="N177" s="261" t="s">
        <v>67</v>
      </c>
      <c r="O177" s="254" t="s">
        <v>45</v>
      </c>
      <c r="P177" s="266" t="str">
        <f>IF(COUNTIF($K$4:K177,K177)=1,1,"")</f>
        <v/>
      </c>
      <c r="Q177" s="266"/>
      <c r="R177" s="266">
        <v>500</v>
      </c>
      <c r="S177" s="266">
        <v>500</v>
      </c>
      <c r="T177" s="266"/>
      <c r="U177" s="262">
        <v>46261</v>
      </c>
      <c r="V177" s="266">
        <v>499</v>
      </c>
      <c r="W177" s="266">
        <v>499</v>
      </c>
      <c r="X177" s="266"/>
      <c r="Y177" s="262">
        <v>46266</v>
      </c>
      <c r="Z177" s="266">
        <v>150</v>
      </c>
      <c r="AA177" s="266">
        <v>0</v>
      </c>
      <c r="AB177" s="266">
        <v>321</v>
      </c>
      <c r="AC177" s="266">
        <v>349</v>
      </c>
      <c r="AD177" s="266">
        <v>143</v>
      </c>
      <c r="AE177" s="266">
        <v>492</v>
      </c>
      <c r="AF177" s="266">
        <v>499</v>
      </c>
      <c r="AG177" s="266"/>
      <c r="AH177" s="266"/>
      <c r="AI177" s="266"/>
      <c r="AJ177" s="266"/>
      <c r="AK177" s="266"/>
      <c r="AL177" s="266"/>
      <c r="AM177" s="266"/>
      <c r="AN177" s="266"/>
      <c r="AO177" s="266"/>
      <c r="AP177" s="266"/>
      <c r="AQ177" s="266"/>
      <c r="AR177" s="266"/>
      <c r="AS177" s="266"/>
      <c r="AT177" s="266"/>
      <c r="AU177" s="266"/>
      <c r="AV177" s="266"/>
      <c r="AW177" s="266"/>
      <c r="AX177" s="266"/>
      <c r="AY177" s="266"/>
      <c r="AZ177" s="266"/>
      <c r="BA177" s="266"/>
      <c r="BB177" s="266"/>
      <c r="BC177" s="266"/>
      <c r="BD177" s="266"/>
      <c r="BE177" s="266"/>
      <c r="BF177" s="266"/>
      <c r="BG177" s="266"/>
      <c r="BH177" s="266"/>
      <c r="BI177" s="266"/>
      <c r="BJ177" s="266"/>
      <c r="BK177" s="266"/>
      <c r="BL177" s="266"/>
      <c r="BM177" s="266"/>
      <c r="BN177" s="266"/>
      <c r="BO177" s="266"/>
      <c r="BP177" s="266"/>
      <c r="BQ177" s="266"/>
      <c r="BR177" s="266"/>
      <c r="BS177" s="266"/>
      <c r="BT177" s="266"/>
      <c r="BU177" s="266"/>
      <c r="BV177" s="266"/>
      <c r="BW177" s="266"/>
      <c r="BX177" s="266"/>
      <c r="BY177" s="266"/>
      <c r="BZ177" s="266"/>
      <c r="CA177" s="266"/>
      <c r="CB177" s="266"/>
      <c r="CC177" s="266"/>
      <c r="CD177" s="266"/>
      <c r="CE177" s="266"/>
      <c r="CF177" s="266">
        <v>7</v>
      </c>
      <c r="CG177" s="266">
        <v>7</v>
      </c>
      <c r="CH177" s="271" t="s">
        <v>3125</v>
      </c>
      <c r="CI177" s="266">
        <v>7</v>
      </c>
      <c r="CJ177" s="271" t="s">
        <v>3125</v>
      </c>
      <c r="CK177" s="266">
        <v>15700</v>
      </c>
      <c r="CL177" s="266">
        <v>64000</v>
      </c>
      <c r="CM177" s="271" t="s">
        <v>439</v>
      </c>
      <c r="CN177" s="266">
        <v>51000</v>
      </c>
      <c r="CO177" s="271" t="s">
        <v>3680</v>
      </c>
      <c r="CP177" s="254" t="s">
        <v>53</v>
      </c>
      <c r="CQ177" s="271" t="s">
        <v>3251</v>
      </c>
      <c r="CR177" s="262">
        <v>46268</v>
      </c>
      <c r="CS177" s="261" t="s">
        <v>74</v>
      </c>
      <c r="CT177" s="254" t="s">
        <v>1856</v>
      </c>
    </row>
    <row r="178" spans="1:98" x14ac:dyDescent="0.3">
      <c r="A178" s="253">
        <v>175</v>
      </c>
      <c r="B178" s="265" t="s">
        <v>45</v>
      </c>
      <c r="C178" s="294" t="s">
        <v>2952</v>
      </c>
      <c r="D178" s="294" t="s">
        <v>3018</v>
      </c>
      <c r="E178" s="294" t="s">
        <v>3003</v>
      </c>
      <c r="F178" s="294" t="s">
        <v>2959</v>
      </c>
      <c r="G178" s="294" t="s">
        <v>2985</v>
      </c>
      <c r="H178" s="294" t="s">
        <v>2991</v>
      </c>
      <c r="I178" s="294" t="s">
        <v>2992</v>
      </c>
      <c r="J178" s="294" t="s">
        <v>2962</v>
      </c>
      <c r="K178" s="263" t="s">
        <v>247</v>
      </c>
      <c r="L178" s="294" t="s">
        <v>3620</v>
      </c>
      <c r="M178" s="265" t="s">
        <v>57</v>
      </c>
      <c r="N178" s="294" t="s">
        <v>58</v>
      </c>
      <c r="O178" s="265" t="s">
        <v>45</v>
      </c>
      <c r="P178" s="260">
        <f>IF(COUNTIF($K$4:K178,K178)=1,1,"")</f>
        <v>1</v>
      </c>
      <c r="Q178" s="260"/>
      <c r="R178" s="260">
        <v>700</v>
      </c>
      <c r="S178" s="260">
        <v>700</v>
      </c>
      <c r="T178" s="260"/>
      <c r="U178" s="264">
        <v>46274</v>
      </c>
      <c r="V178" s="260">
        <v>90</v>
      </c>
      <c r="W178" s="260">
        <v>90</v>
      </c>
      <c r="X178" s="260"/>
      <c r="Y178" s="265" t="s">
        <v>45</v>
      </c>
      <c r="Z178" s="260"/>
      <c r="AA178" s="260">
        <v>0</v>
      </c>
      <c r="AB178" s="260">
        <v>90</v>
      </c>
      <c r="AC178" s="260">
        <v>90</v>
      </c>
      <c r="AD178" s="260"/>
      <c r="AE178" s="260">
        <v>90</v>
      </c>
      <c r="AF178" s="260">
        <v>90</v>
      </c>
      <c r="AG178" s="260"/>
      <c r="AH178" s="260"/>
      <c r="AI178" s="260"/>
      <c r="AJ178" s="260"/>
      <c r="AK178" s="260"/>
      <c r="AL178" s="260"/>
      <c r="AM178" s="260"/>
      <c r="AN178" s="260"/>
      <c r="AO178" s="260"/>
      <c r="AP178" s="260"/>
      <c r="AQ178" s="260"/>
      <c r="AR178" s="260"/>
      <c r="AS178" s="260"/>
      <c r="AT178" s="260"/>
      <c r="AU178" s="260"/>
      <c r="AV178" s="260"/>
      <c r="AW178" s="260"/>
      <c r="AX178" s="260"/>
      <c r="AY178" s="260"/>
      <c r="AZ178" s="260"/>
      <c r="BA178" s="260"/>
      <c r="BB178" s="260"/>
      <c r="BC178" s="260"/>
      <c r="BD178" s="260"/>
      <c r="BE178" s="260"/>
      <c r="BF178" s="260"/>
      <c r="BG178" s="260"/>
      <c r="BH178" s="260"/>
      <c r="BI178" s="260"/>
      <c r="BJ178" s="260"/>
      <c r="BK178" s="260"/>
      <c r="BL178" s="260"/>
      <c r="BM178" s="260"/>
      <c r="BN178" s="260"/>
      <c r="BO178" s="260"/>
      <c r="BP178" s="260"/>
      <c r="BQ178" s="260"/>
      <c r="BR178" s="260"/>
      <c r="BS178" s="260"/>
      <c r="BT178" s="260"/>
      <c r="BU178" s="260"/>
      <c r="BV178" s="260"/>
      <c r="BW178" s="260"/>
      <c r="BX178" s="260"/>
      <c r="BY178" s="260"/>
      <c r="BZ178" s="260"/>
      <c r="CA178" s="260"/>
      <c r="CB178" s="260"/>
      <c r="CC178" s="260"/>
      <c r="CD178" s="260"/>
      <c r="CE178" s="260"/>
      <c r="CF178" s="260"/>
      <c r="CG178" s="260"/>
      <c r="CH178" s="268" t="s">
        <v>45</v>
      </c>
      <c r="CI178" s="260"/>
      <c r="CJ178" s="268" t="s">
        <v>45</v>
      </c>
      <c r="CK178" s="260">
        <v>22000</v>
      </c>
      <c r="CL178" s="260">
        <v>79000</v>
      </c>
      <c r="CM178" s="268" t="s">
        <v>1602</v>
      </c>
      <c r="CN178" s="260">
        <v>79000</v>
      </c>
      <c r="CO178" s="268" t="s">
        <v>1602</v>
      </c>
      <c r="CP178" s="265" t="s">
        <v>60</v>
      </c>
      <c r="CQ178" s="268" t="s">
        <v>1850</v>
      </c>
      <c r="CR178" s="264">
        <v>46192</v>
      </c>
      <c r="CS178" s="294" t="s">
        <v>51</v>
      </c>
      <c r="CT178" s="265" t="s">
        <v>1858</v>
      </c>
    </row>
    <row r="179" spans="1:98" x14ac:dyDescent="0.3">
      <c r="A179" s="253">
        <v>176</v>
      </c>
      <c r="B179" s="254" t="s">
        <v>45</v>
      </c>
      <c r="C179" s="261" t="s">
        <v>2952</v>
      </c>
      <c r="D179" s="261" t="s">
        <v>3018</v>
      </c>
      <c r="E179" s="261" t="s">
        <v>3003</v>
      </c>
      <c r="F179" s="261" t="s">
        <v>2959</v>
      </c>
      <c r="G179" s="261" t="s">
        <v>2985</v>
      </c>
      <c r="H179" s="261" t="s">
        <v>2991</v>
      </c>
      <c r="I179" s="261" t="s">
        <v>2992</v>
      </c>
      <c r="J179" s="261" t="s">
        <v>2962</v>
      </c>
      <c r="K179" s="270" t="s">
        <v>247</v>
      </c>
      <c r="L179" s="261" t="s">
        <v>3620</v>
      </c>
      <c r="M179" s="254" t="s">
        <v>71</v>
      </c>
      <c r="N179" s="261" t="s">
        <v>72</v>
      </c>
      <c r="O179" s="254" t="s">
        <v>45</v>
      </c>
      <c r="P179" s="266" t="str">
        <f>IF(COUNTIF($K$4:K179,K179)=1,1,"")</f>
        <v/>
      </c>
      <c r="Q179" s="266"/>
      <c r="R179" s="266">
        <v>800</v>
      </c>
      <c r="S179" s="266">
        <v>800</v>
      </c>
      <c r="T179" s="266"/>
      <c r="U179" s="262">
        <v>46274</v>
      </c>
      <c r="V179" s="266">
        <v>75</v>
      </c>
      <c r="W179" s="266">
        <v>75</v>
      </c>
      <c r="X179" s="266"/>
      <c r="Y179" s="254" t="s">
        <v>45</v>
      </c>
      <c r="Z179" s="266"/>
      <c r="AA179" s="266">
        <v>0</v>
      </c>
      <c r="AB179" s="266">
        <v>75</v>
      </c>
      <c r="AC179" s="266">
        <v>75</v>
      </c>
      <c r="AD179" s="266"/>
      <c r="AE179" s="266">
        <v>75</v>
      </c>
      <c r="AF179" s="266">
        <v>75</v>
      </c>
      <c r="AG179" s="266"/>
      <c r="AH179" s="266"/>
      <c r="AI179" s="266"/>
      <c r="AJ179" s="266"/>
      <c r="AK179" s="266"/>
      <c r="AL179" s="266"/>
      <c r="AM179" s="266"/>
      <c r="AN179" s="266"/>
      <c r="AO179" s="266"/>
      <c r="AP179" s="266"/>
      <c r="AQ179" s="266"/>
      <c r="AR179" s="266"/>
      <c r="AS179" s="266"/>
      <c r="AT179" s="266"/>
      <c r="AU179" s="266"/>
      <c r="AV179" s="266"/>
      <c r="AW179" s="266"/>
      <c r="AX179" s="266"/>
      <c r="AY179" s="266"/>
      <c r="AZ179" s="266"/>
      <c r="BA179" s="266"/>
      <c r="BB179" s="266"/>
      <c r="BC179" s="266"/>
      <c r="BD179" s="266"/>
      <c r="BE179" s="266"/>
      <c r="BF179" s="266"/>
      <c r="BG179" s="266"/>
      <c r="BH179" s="266"/>
      <c r="BI179" s="266"/>
      <c r="BJ179" s="266"/>
      <c r="BK179" s="266"/>
      <c r="BL179" s="266"/>
      <c r="BM179" s="266"/>
      <c r="BN179" s="266"/>
      <c r="BO179" s="266"/>
      <c r="BP179" s="266"/>
      <c r="BQ179" s="266"/>
      <c r="BR179" s="266"/>
      <c r="BS179" s="266"/>
      <c r="BT179" s="266"/>
      <c r="BU179" s="266"/>
      <c r="BV179" s="266"/>
      <c r="BW179" s="266"/>
      <c r="BX179" s="266"/>
      <c r="BY179" s="266"/>
      <c r="BZ179" s="266"/>
      <c r="CA179" s="266"/>
      <c r="CB179" s="266"/>
      <c r="CC179" s="266"/>
      <c r="CD179" s="266"/>
      <c r="CE179" s="266"/>
      <c r="CF179" s="266"/>
      <c r="CG179" s="266"/>
      <c r="CH179" s="271" t="s">
        <v>45</v>
      </c>
      <c r="CI179" s="266"/>
      <c r="CJ179" s="271" t="s">
        <v>45</v>
      </c>
      <c r="CK179" s="266">
        <v>22000</v>
      </c>
      <c r="CL179" s="266">
        <v>79000</v>
      </c>
      <c r="CM179" s="271" t="s">
        <v>1602</v>
      </c>
      <c r="CN179" s="266">
        <v>79000</v>
      </c>
      <c r="CO179" s="271" t="s">
        <v>1602</v>
      </c>
      <c r="CP179" s="254" t="s">
        <v>60</v>
      </c>
      <c r="CQ179" s="271" t="s">
        <v>1850</v>
      </c>
      <c r="CR179" s="262">
        <v>46192</v>
      </c>
      <c r="CS179" s="261" t="s">
        <v>51</v>
      </c>
      <c r="CT179" s="254" t="s">
        <v>1858</v>
      </c>
    </row>
    <row r="180" spans="1:98" x14ac:dyDescent="0.3">
      <c r="A180" s="253">
        <v>177</v>
      </c>
      <c r="B180" s="265" t="s">
        <v>45</v>
      </c>
      <c r="C180" s="294" t="s">
        <v>2952</v>
      </c>
      <c r="D180" s="294" t="s">
        <v>3018</v>
      </c>
      <c r="E180" s="294" t="s">
        <v>3003</v>
      </c>
      <c r="F180" s="294" t="s">
        <v>2959</v>
      </c>
      <c r="G180" s="294" t="s">
        <v>2985</v>
      </c>
      <c r="H180" s="294" t="s">
        <v>2991</v>
      </c>
      <c r="I180" s="294" t="s">
        <v>2992</v>
      </c>
      <c r="J180" s="294" t="s">
        <v>2962</v>
      </c>
      <c r="K180" s="263" t="s">
        <v>247</v>
      </c>
      <c r="L180" s="294" t="s">
        <v>3620</v>
      </c>
      <c r="M180" s="265" t="s">
        <v>93</v>
      </c>
      <c r="N180" s="294" t="s">
        <v>94</v>
      </c>
      <c r="O180" s="265" t="s">
        <v>45</v>
      </c>
      <c r="P180" s="260" t="str">
        <f>IF(COUNTIF($K$4:K180,K180)=1,1,"")</f>
        <v/>
      </c>
      <c r="Q180" s="260"/>
      <c r="R180" s="260">
        <v>400</v>
      </c>
      <c r="S180" s="260">
        <v>400</v>
      </c>
      <c r="T180" s="260"/>
      <c r="U180" s="264">
        <v>46274</v>
      </c>
      <c r="V180" s="260">
        <v>62</v>
      </c>
      <c r="W180" s="260">
        <v>62</v>
      </c>
      <c r="X180" s="260"/>
      <c r="Y180" s="265" t="s">
        <v>45</v>
      </c>
      <c r="Z180" s="260"/>
      <c r="AA180" s="260">
        <v>0</v>
      </c>
      <c r="AB180" s="260">
        <v>62</v>
      </c>
      <c r="AC180" s="260">
        <v>62</v>
      </c>
      <c r="AD180" s="260"/>
      <c r="AE180" s="260">
        <v>62</v>
      </c>
      <c r="AF180" s="260">
        <v>62</v>
      </c>
      <c r="AG180" s="260"/>
      <c r="AH180" s="260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260"/>
      <c r="AT180" s="260"/>
      <c r="AU180" s="260"/>
      <c r="AV180" s="260"/>
      <c r="AW180" s="260"/>
      <c r="AX180" s="260"/>
      <c r="AY180" s="260"/>
      <c r="AZ180" s="260"/>
      <c r="BA180" s="260"/>
      <c r="BB180" s="260"/>
      <c r="BC180" s="260"/>
      <c r="BD180" s="260"/>
      <c r="BE180" s="260"/>
      <c r="BF180" s="260"/>
      <c r="BG180" s="260"/>
      <c r="BH180" s="260"/>
      <c r="BI180" s="260"/>
      <c r="BJ180" s="260"/>
      <c r="BK180" s="260"/>
      <c r="BL180" s="260"/>
      <c r="BM180" s="260"/>
      <c r="BN180" s="260"/>
      <c r="BO180" s="260"/>
      <c r="BP180" s="260"/>
      <c r="BQ180" s="260"/>
      <c r="BR180" s="260"/>
      <c r="BS180" s="260"/>
      <c r="BT180" s="260"/>
      <c r="BU180" s="260"/>
      <c r="BV180" s="260"/>
      <c r="BW180" s="260"/>
      <c r="BX180" s="260"/>
      <c r="BY180" s="260"/>
      <c r="BZ180" s="260"/>
      <c r="CA180" s="260"/>
      <c r="CB180" s="260"/>
      <c r="CC180" s="260"/>
      <c r="CD180" s="260"/>
      <c r="CE180" s="260"/>
      <c r="CF180" s="260"/>
      <c r="CG180" s="260"/>
      <c r="CH180" s="268" t="s">
        <v>45</v>
      </c>
      <c r="CI180" s="260"/>
      <c r="CJ180" s="268" t="s">
        <v>45</v>
      </c>
      <c r="CK180" s="260">
        <v>22000</v>
      </c>
      <c r="CL180" s="260">
        <v>79000</v>
      </c>
      <c r="CM180" s="268" t="s">
        <v>1602</v>
      </c>
      <c r="CN180" s="260">
        <v>79000</v>
      </c>
      <c r="CO180" s="268" t="s">
        <v>1602</v>
      </c>
      <c r="CP180" s="265" t="s">
        <v>60</v>
      </c>
      <c r="CQ180" s="268" t="s">
        <v>1850</v>
      </c>
      <c r="CR180" s="264">
        <v>46192</v>
      </c>
      <c r="CS180" s="294" t="s">
        <v>51</v>
      </c>
      <c r="CT180" s="265" t="s">
        <v>1858</v>
      </c>
    </row>
    <row r="181" spans="1:98" x14ac:dyDescent="0.3">
      <c r="A181" s="253">
        <v>178</v>
      </c>
      <c r="B181" s="254" t="s">
        <v>45</v>
      </c>
      <c r="C181" s="261" t="s">
        <v>2952</v>
      </c>
      <c r="D181" s="261" t="s">
        <v>3018</v>
      </c>
      <c r="E181" s="261" t="s">
        <v>3003</v>
      </c>
      <c r="F181" s="261" t="s">
        <v>2959</v>
      </c>
      <c r="G181" s="261" t="s">
        <v>2985</v>
      </c>
      <c r="H181" s="261" t="s">
        <v>2991</v>
      </c>
      <c r="I181" s="261" t="s">
        <v>2992</v>
      </c>
      <c r="J181" s="261" t="s">
        <v>2962</v>
      </c>
      <c r="K181" s="270" t="s">
        <v>248</v>
      </c>
      <c r="L181" s="261" t="s">
        <v>3186</v>
      </c>
      <c r="M181" s="254" t="s">
        <v>71</v>
      </c>
      <c r="N181" s="261" t="s">
        <v>72</v>
      </c>
      <c r="O181" s="254" t="s">
        <v>45</v>
      </c>
      <c r="P181" s="266">
        <f>IF(COUNTIF($K$4:K181,K181)=1,1,"")</f>
        <v>1</v>
      </c>
      <c r="Q181" s="266"/>
      <c r="R181" s="266">
        <v>800</v>
      </c>
      <c r="S181" s="266">
        <v>800</v>
      </c>
      <c r="T181" s="266"/>
      <c r="U181" s="262">
        <v>46268</v>
      </c>
      <c r="V181" s="266">
        <v>800</v>
      </c>
      <c r="W181" s="266">
        <v>800</v>
      </c>
      <c r="X181" s="266"/>
      <c r="Y181" s="262">
        <v>46269</v>
      </c>
      <c r="Z181" s="266">
        <v>175</v>
      </c>
      <c r="AA181" s="266">
        <v>0</v>
      </c>
      <c r="AB181" s="266">
        <v>594</v>
      </c>
      <c r="AC181" s="266">
        <v>625</v>
      </c>
      <c r="AD181" s="266">
        <v>133</v>
      </c>
      <c r="AE181" s="266">
        <v>758</v>
      </c>
      <c r="AF181" s="266">
        <v>800</v>
      </c>
      <c r="AG181" s="266"/>
      <c r="AH181" s="266"/>
      <c r="AI181" s="266"/>
      <c r="AJ181" s="266"/>
      <c r="AK181" s="266"/>
      <c r="AL181" s="266"/>
      <c r="AM181" s="266"/>
      <c r="AN181" s="266"/>
      <c r="AO181" s="266"/>
      <c r="AP181" s="266"/>
      <c r="AQ181" s="266"/>
      <c r="AR181" s="266"/>
      <c r="AS181" s="266"/>
      <c r="AT181" s="266"/>
      <c r="AU181" s="266"/>
      <c r="AV181" s="266"/>
      <c r="AW181" s="266"/>
      <c r="AX181" s="266"/>
      <c r="AY181" s="266"/>
      <c r="AZ181" s="266"/>
      <c r="BA181" s="266"/>
      <c r="BB181" s="266"/>
      <c r="BC181" s="266"/>
      <c r="BD181" s="266"/>
      <c r="BE181" s="266"/>
      <c r="BF181" s="266"/>
      <c r="BG181" s="266"/>
      <c r="BH181" s="266"/>
      <c r="BI181" s="266"/>
      <c r="BJ181" s="266"/>
      <c r="BK181" s="266"/>
      <c r="BL181" s="266"/>
      <c r="BM181" s="266"/>
      <c r="BN181" s="266"/>
      <c r="BO181" s="266"/>
      <c r="BP181" s="266"/>
      <c r="BQ181" s="266"/>
      <c r="BR181" s="266"/>
      <c r="BS181" s="266"/>
      <c r="BT181" s="266"/>
      <c r="BU181" s="266"/>
      <c r="BV181" s="266"/>
      <c r="BW181" s="266"/>
      <c r="BX181" s="266"/>
      <c r="BY181" s="266"/>
      <c r="BZ181" s="266"/>
      <c r="CA181" s="266"/>
      <c r="CB181" s="266"/>
      <c r="CC181" s="266"/>
      <c r="CD181" s="266"/>
      <c r="CE181" s="266"/>
      <c r="CF181" s="266">
        <v>42</v>
      </c>
      <c r="CG181" s="266">
        <v>42</v>
      </c>
      <c r="CH181" s="271" t="s">
        <v>3478</v>
      </c>
      <c r="CI181" s="266">
        <v>42</v>
      </c>
      <c r="CJ181" s="271" t="s">
        <v>3478</v>
      </c>
      <c r="CK181" s="266">
        <v>16700</v>
      </c>
      <c r="CL181" s="266">
        <v>69000</v>
      </c>
      <c r="CM181" s="271" t="s">
        <v>751</v>
      </c>
      <c r="CN181" s="266">
        <v>55000</v>
      </c>
      <c r="CO181" s="271" t="s">
        <v>1242</v>
      </c>
      <c r="CP181" s="254" t="s">
        <v>53</v>
      </c>
      <c r="CQ181" s="271" t="s">
        <v>3251</v>
      </c>
      <c r="CR181" s="262">
        <v>46268</v>
      </c>
      <c r="CS181" s="261" t="s">
        <v>51</v>
      </c>
      <c r="CT181" s="254" t="s">
        <v>1856</v>
      </c>
    </row>
    <row r="182" spans="1:98" x14ac:dyDescent="0.3">
      <c r="A182" s="253">
        <v>179</v>
      </c>
      <c r="B182" s="265" t="s">
        <v>45</v>
      </c>
      <c r="C182" s="294" t="s">
        <v>2952</v>
      </c>
      <c r="D182" s="294" t="s">
        <v>3018</v>
      </c>
      <c r="E182" s="294" t="s">
        <v>3003</v>
      </c>
      <c r="F182" s="294" t="s">
        <v>2959</v>
      </c>
      <c r="G182" s="294" t="s">
        <v>2985</v>
      </c>
      <c r="H182" s="294" t="s">
        <v>2991</v>
      </c>
      <c r="I182" s="294" t="s">
        <v>2992</v>
      </c>
      <c r="J182" s="294" t="s">
        <v>2962</v>
      </c>
      <c r="K182" s="263" t="s">
        <v>248</v>
      </c>
      <c r="L182" s="294" t="s">
        <v>3186</v>
      </c>
      <c r="M182" s="265" t="s">
        <v>89</v>
      </c>
      <c r="N182" s="294" t="s">
        <v>90</v>
      </c>
      <c r="O182" s="265" t="s">
        <v>45</v>
      </c>
      <c r="P182" s="260" t="str">
        <f>IF(COUNTIF($K$4:K182,K182)=1,1,"")</f>
        <v/>
      </c>
      <c r="Q182" s="260"/>
      <c r="R182" s="260">
        <v>500</v>
      </c>
      <c r="S182" s="260">
        <v>500</v>
      </c>
      <c r="T182" s="260"/>
      <c r="U182" s="264">
        <v>46268</v>
      </c>
      <c r="V182" s="260">
        <v>505</v>
      </c>
      <c r="W182" s="260">
        <v>505</v>
      </c>
      <c r="X182" s="260"/>
      <c r="Y182" s="264">
        <v>46269</v>
      </c>
      <c r="Z182" s="260">
        <v>111</v>
      </c>
      <c r="AA182" s="260">
        <v>0</v>
      </c>
      <c r="AB182" s="260">
        <v>370</v>
      </c>
      <c r="AC182" s="260">
        <v>394</v>
      </c>
      <c r="AD182" s="260">
        <v>97</v>
      </c>
      <c r="AE182" s="260">
        <v>491</v>
      </c>
      <c r="AF182" s="260">
        <v>505</v>
      </c>
      <c r="AG182" s="260"/>
      <c r="AH182" s="260"/>
      <c r="AI182" s="260"/>
      <c r="AJ182" s="260"/>
      <c r="AK182" s="260"/>
      <c r="AL182" s="260"/>
      <c r="AM182" s="260"/>
      <c r="AN182" s="260"/>
      <c r="AO182" s="260"/>
      <c r="AP182" s="260"/>
      <c r="AQ182" s="260"/>
      <c r="AR182" s="260"/>
      <c r="AS182" s="260"/>
      <c r="AT182" s="260"/>
      <c r="AU182" s="260"/>
      <c r="AV182" s="260"/>
      <c r="AW182" s="260"/>
      <c r="AX182" s="260"/>
      <c r="AY182" s="260"/>
      <c r="AZ182" s="260"/>
      <c r="BA182" s="260"/>
      <c r="BB182" s="260"/>
      <c r="BC182" s="260"/>
      <c r="BD182" s="260"/>
      <c r="BE182" s="260"/>
      <c r="BF182" s="260"/>
      <c r="BG182" s="260"/>
      <c r="BH182" s="260"/>
      <c r="BI182" s="260"/>
      <c r="BJ182" s="260"/>
      <c r="BK182" s="260"/>
      <c r="BL182" s="260"/>
      <c r="BM182" s="260"/>
      <c r="BN182" s="260"/>
      <c r="BO182" s="260"/>
      <c r="BP182" s="260"/>
      <c r="BQ182" s="260"/>
      <c r="BR182" s="260"/>
      <c r="BS182" s="260"/>
      <c r="BT182" s="260"/>
      <c r="BU182" s="260"/>
      <c r="BV182" s="260"/>
      <c r="BW182" s="260"/>
      <c r="BX182" s="260"/>
      <c r="BY182" s="260"/>
      <c r="BZ182" s="260"/>
      <c r="CA182" s="260"/>
      <c r="CB182" s="260"/>
      <c r="CC182" s="260"/>
      <c r="CD182" s="260"/>
      <c r="CE182" s="260"/>
      <c r="CF182" s="260">
        <v>14</v>
      </c>
      <c r="CG182" s="260">
        <v>14</v>
      </c>
      <c r="CH182" s="268" t="s">
        <v>3101</v>
      </c>
      <c r="CI182" s="260">
        <v>14</v>
      </c>
      <c r="CJ182" s="268" t="s">
        <v>3101</v>
      </c>
      <c r="CK182" s="260">
        <v>16700</v>
      </c>
      <c r="CL182" s="260">
        <v>69000</v>
      </c>
      <c r="CM182" s="268" t="s">
        <v>751</v>
      </c>
      <c r="CN182" s="260">
        <v>55000</v>
      </c>
      <c r="CO182" s="268" t="s">
        <v>1242</v>
      </c>
      <c r="CP182" s="265" t="s">
        <v>53</v>
      </c>
      <c r="CQ182" s="268" t="s">
        <v>3251</v>
      </c>
      <c r="CR182" s="264">
        <v>46268</v>
      </c>
      <c r="CS182" s="294" t="s">
        <v>51</v>
      </c>
      <c r="CT182" s="265" t="s">
        <v>1856</v>
      </c>
    </row>
    <row r="183" spans="1:98" x14ac:dyDescent="0.3">
      <c r="A183" s="253">
        <v>180</v>
      </c>
      <c r="B183" s="254" t="s">
        <v>45</v>
      </c>
      <c r="C183" s="261" t="s">
        <v>2952</v>
      </c>
      <c r="D183" s="261" t="s">
        <v>3018</v>
      </c>
      <c r="E183" s="261" t="s">
        <v>3003</v>
      </c>
      <c r="F183" s="261" t="s">
        <v>2959</v>
      </c>
      <c r="G183" s="261" t="s">
        <v>2985</v>
      </c>
      <c r="H183" s="261" t="s">
        <v>2991</v>
      </c>
      <c r="I183" s="261" t="s">
        <v>2992</v>
      </c>
      <c r="J183" s="261" t="s">
        <v>2962</v>
      </c>
      <c r="K183" s="270" t="s">
        <v>248</v>
      </c>
      <c r="L183" s="261" t="s">
        <v>3186</v>
      </c>
      <c r="M183" s="254" t="s">
        <v>107</v>
      </c>
      <c r="N183" s="261" t="s">
        <v>108</v>
      </c>
      <c r="O183" s="254" t="s">
        <v>45</v>
      </c>
      <c r="P183" s="266" t="str">
        <f>IF(COUNTIF($K$4:K183,K183)=1,1,"")</f>
        <v/>
      </c>
      <c r="Q183" s="266"/>
      <c r="R183" s="266">
        <v>500</v>
      </c>
      <c r="S183" s="266">
        <v>500</v>
      </c>
      <c r="T183" s="266"/>
      <c r="U183" s="262">
        <v>46268</v>
      </c>
      <c r="V183" s="266">
        <v>512</v>
      </c>
      <c r="W183" s="266">
        <v>512</v>
      </c>
      <c r="X183" s="266"/>
      <c r="Y183" s="262">
        <v>46269</v>
      </c>
      <c r="Z183" s="266">
        <v>181</v>
      </c>
      <c r="AA183" s="266">
        <v>0</v>
      </c>
      <c r="AB183" s="266">
        <v>315</v>
      </c>
      <c r="AC183" s="266">
        <v>331</v>
      </c>
      <c r="AD183" s="266">
        <v>144</v>
      </c>
      <c r="AE183" s="266">
        <v>475</v>
      </c>
      <c r="AF183" s="266">
        <v>512</v>
      </c>
      <c r="AG183" s="266"/>
      <c r="AH183" s="266"/>
      <c r="AI183" s="266"/>
      <c r="AJ183" s="266"/>
      <c r="AK183" s="266"/>
      <c r="AL183" s="266"/>
      <c r="AM183" s="266"/>
      <c r="AN183" s="266"/>
      <c r="AO183" s="266"/>
      <c r="AP183" s="266"/>
      <c r="AQ183" s="266"/>
      <c r="AR183" s="266"/>
      <c r="AS183" s="266"/>
      <c r="AT183" s="266"/>
      <c r="AU183" s="266"/>
      <c r="AV183" s="266"/>
      <c r="AW183" s="266"/>
      <c r="AX183" s="266"/>
      <c r="AY183" s="266"/>
      <c r="AZ183" s="266"/>
      <c r="BA183" s="266"/>
      <c r="BB183" s="266"/>
      <c r="BC183" s="266"/>
      <c r="BD183" s="266"/>
      <c r="BE183" s="266"/>
      <c r="BF183" s="266"/>
      <c r="BG183" s="266"/>
      <c r="BH183" s="266"/>
      <c r="BI183" s="266"/>
      <c r="BJ183" s="266"/>
      <c r="BK183" s="266"/>
      <c r="BL183" s="266"/>
      <c r="BM183" s="266"/>
      <c r="BN183" s="266"/>
      <c r="BO183" s="266"/>
      <c r="BP183" s="266"/>
      <c r="BQ183" s="266"/>
      <c r="BR183" s="266"/>
      <c r="BS183" s="266"/>
      <c r="BT183" s="266"/>
      <c r="BU183" s="266"/>
      <c r="BV183" s="266"/>
      <c r="BW183" s="266"/>
      <c r="BX183" s="266"/>
      <c r="BY183" s="266"/>
      <c r="BZ183" s="266"/>
      <c r="CA183" s="266"/>
      <c r="CB183" s="266"/>
      <c r="CC183" s="266"/>
      <c r="CD183" s="266"/>
      <c r="CE183" s="266"/>
      <c r="CF183" s="266">
        <v>37</v>
      </c>
      <c r="CG183" s="266">
        <v>37</v>
      </c>
      <c r="CH183" s="271" t="s">
        <v>3503</v>
      </c>
      <c r="CI183" s="266">
        <v>37</v>
      </c>
      <c r="CJ183" s="271" t="s">
        <v>3503</v>
      </c>
      <c r="CK183" s="266">
        <v>16700</v>
      </c>
      <c r="CL183" s="266">
        <v>69000</v>
      </c>
      <c r="CM183" s="271" t="s">
        <v>751</v>
      </c>
      <c r="CN183" s="266">
        <v>55000</v>
      </c>
      <c r="CO183" s="271" t="s">
        <v>1242</v>
      </c>
      <c r="CP183" s="254" t="s">
        <v>53</v>
      </c>
      <c r="CQ183" s="271" t="s">
        <v>3251</v>
      </c>
      <c r="CR183" s="262">
        <v>46268</v>
      </c>
      <c r="CS183" s="261" t="s">
        <v>51</v>
      </c>
      <c r="CT183" s="254" t="s">
        <v>1856</v>
      </c>
    </row>
    <row r="184" spans="1:98" x14ac:dyDescent="0.3">
      <c r="A184" s="253">
        <v>181</v>
      </c>
      <c r="B184" s="265" t="s">
        <v>45</v>
      </c>
      <c r="C184" s="294" t="s">
        <v>2952</v>
      </c>
      <c r="D184" s="294" t="s">
        <v>3018</v>
      </c>
      <c r="E184" s="294" t="s">
        <v>3003</v>
      </c>
      <c r="F184" s="294" t="s">
        <v>2959</v>
      </c>
      <c r="G184" s="294" t="s">
        <v>2985</v>
      </c>
      <c r="H184" s="294" t="s">
        <v>2991</v>
      </c>
      <c r="I184" s="294" t="s">
        <v>2992</v>
      </c>
      <c r="J184" s="294" t="s">
        <v>2962</v>
      </c>
      <c r="K184" s="263" t="s">
        <v>249</v>
      </c>
      <c r="L184" s="294" t="s">
        <v>4286</v>
      </c>
      <c r="M184" s="265" t="s">
        <v>71</v>
      </c>
      <c r="N184" s="294" t="s">
        <v>72</v>
      </c>
      <c r="O184" s="265" t="s">
        <v>45</v>
      </c>
      <c r="P184" s="260">
        <f>IF(COUNTIF($K$4:K184,K184)=1,1,"")</f>
        <v>1</v>
      </c>
      <c r="Q184" s="260"/>
      <c r="R184" s="260">
        <v>700</v>
      </c>
      <c r="S184" s="260">
        <v>700</v>
      </c>
      <c r="T184" s="260"/>
      <c r="U184" s="265" t="s">
        <v>45</v>
      </c>
      <c r="V184" s="260"/>
      <c r="W184" s="260"/>
      <c r="X184" s="260"/>
      <c r="Y184" s="265" t="s">
        <v>45</v>
      </c>
      <c r="Z184" s="260"/>
      <c r="AA184" s="260">
        <v>0</v>
      </c>
      <c r="AB184" s="260"/>
      <c r="AC184" s="260"/>
      <c r="AD184" s="260"/>
      <c r="AE184" s="260"/>
      <c r="AF184" s="260"/>
      <c r="AG184" s="260"/>
      <c r="AH184" s="260"/>
      <c r="AI184" s="260"/>
      <c r="AJ184" s="260"/>
      <c r="AK184" s="260"/>
      <c r="AL184" s="260"/>
      <c r="AM184" s="260"/>
      <c r="AN184" s="260"/>
      <c r="AO184" s="260"/>
      <c r="AP184" s="260"/>
      <c r="AQ184" s="260"/>
      <c r="AR184" s="260"/>
      <c r="AS184" s="260"/>
      <c r="AT184" s="260"/>
      <c r="AU184" s="260"/>
      <c r="AV184" s="260"/>
      <c r="AW184" s="260"/>
      <c r="AX184" s="260"/>
      <c r="AY184" s="260"/>
      <c r="AZ184" s="260"/>
      <c r="BA184" s="260"/>
      <c r="BB184" s="260"/>
      <c r="BC184" s="260"/>
      <c r="BD184" s="260"/>
      <c r="BE184" s="260"/>
      <c r="BF184" s="260"/>
      <c r="BG184" s="260"/>
      <c r="BH184" s="260"/>
      <c r="BI184" s="260"/>
      <c r="BJ184" s="260"/>
      <c r="BK184" s="260"/>
      <c r="BL184" s="260"/>
      <c r="BM184" s="260"/>
      <c r="BN184" s="260"/>
      <c r="BO184" s="260"/>
      <c r="BP184" s="260"/>
      <c r="BQ184" s="260"/>
      <c r="BR184" s="260"/>
      <c r="BS184" s="260"/>
      <c r="BT184" s="260"/>
      <c r="BU184" s="260"/>
      <c r="BV184" s="260"/>
      <c r="BW184" s="260"/>
      <c r="BX184" s="260"/>
      <c r="BY184" s="260"/>
      <c r="BZ184" s="260"/>
      <c r="CA184" s="260"/>
      <c r="CB184" s="260"/>
      <c r="CC184" s="260"/>
      <c r="CD184" s="260"/>
      <c r="CE184" s="260"/>
      <c r="CF184" s="260"/>
      <c r="CG184" s="260"/>
      <c r="CH184" s="268" t="s">
        <v>45</v>
      </c>
      <c r="CI184" s="260"/>
      <c r="CJ184" s="268" t="s">
        <v>45</v>
      </c>
      <c r="CK184" s="260">
        <v>25800</v>
      </c>
      <c r="CL184" s="260">
        <v>123000</v>
      </c>
      <c r="CM184" s="268" t="s">
        <v>3104</v>
      </c>
      <c r="CN184" s="260">
        <v>99000</v>
      </c>
      <c r="CO184" s="268" t="s">
        <v>583</v>
      </c>
      <c r="CP184" s="265" t="s">
        <v>60</v>
      </c>
      <c r="CQ184" s="268" t="s">
        <v>1850</v>
      </c>
      <c r="CR184" s="264">
        <v>46232</v>
      </c>
      <c r="CS184" s="294" t="s">
        <v>127</v>
      </c>
      <c r="CT184" s="265" t="s">
        <v>1856</v>
      </c>
    </row>
    <row r="185" spans="1:98" x14ac:dyDescent="0.3">
      <c r="A185" s="253">
        <v>182</v>
      </c>
      <c r="B185" s="254" t="s">
        <v>45</v>
      </c>
      <c r="C185" s="261" t="s">
        <v>2952</v>
      </c>
      <c r="D185" s="261" t="s">
        <v>3018</v>
      </c>
      <c r="E185" s="261" t="s">
        <v>3003</v>
      </c>
      <c r="F185" s="261" t="s">
        <v>2959</v>
      </c>
      <c r="G185" s="261" t="s">
        <v>2985</v>
      </c>
      <c r="H185" s="261" t="s">
        <v>2991</v>
      </c>
      <c r="I185" s="261" t="s">
        <v>2992</v>
      </c>
      <c r="J185" s="261" t="s">
        <v>2962</v>
      </c>
      <c r="K185" s="270" t="s">
        <v>249</v>
      </c>
      <c r="L185" s="261" t="s">
        <v>4286</v>
      </c>
      <c r="M185" s="254" t="s">
        <v>66</v>
      </c>
      <c r="N185" s="261" t="s">
        <v>67</v>
      </c>
      <c r="O185" s="254" t="s">
        <v>45</v>
      </c>
      <c r="P185" s="266" t="str">
        <f>IF(COUNTIF($K$4:K185,K185)=1,1,"")</f>
        <v/>
      </c>
      <c r="Q185" s="266"/>
      <c r="R185" s="266">
        <v>500</v>
      </c>
      <c r="S185" s="266">
        <v>500</v>
      </c>
      <c r="T185" s="266"/>
      <c r="U185" s="254" t="s">
        <v>45</v>
      </c>
      <c r="V185" s="266"/>
      <c r="W185" s="266"/>
      <c r="X185" s="266"/>
      <c r="Y185" s="254" t="s">
        <v>45</v>
      </c>
      <c r="Z185" s="266"/>
      <c r="AA185" s="266">
        <v>0</v>
      </c>
      <c r="AB185" s="266"/>
      <c r="AC185" s="266"/>
      <c r="AD185" s="266"/>
      <c r="AE185" s="266"/>
      <c r="AF185" s="266"/>
      <c r="AG185" s="266"/>
      <c r="AH185" s="266"/>
      <c r="AI185" s="266"/>
      <c r="AJ185" s="266"/>
      <c r="AK185" s="266"/>
      <c r="AL185" s="266"/>
      <c r="AM185" s="266"/>
      <c r="AN185" s="266"/>
      <c r="AO185" s="266"/>
      <c r="AP185" s="266"/>
      <c r="AQ185" s="266"/>
      <c r="AR185" s="266"/>
      <c r="AS185" s="266"/>
      <c r="AT185" s="266"/>
      <c r="AU185" s="266"/>
      <c r="AV185" s="266"/>
      <c r="AW185" s="266"/>
      <c r="AX185" s="266"/>
      <c r="AY185" s="266"/>
      <c r="AZ185" s="266"/>
      <c r="BA185" s="266"/>
      <c r="BB185" s="266"/>
      <c r="BC185" s="266"/>
      <c r="BD185" s="266"/>
      <c r="BE185" s="266"/>
      <c r="BF185" s="266"/>
      <c r="BG185" s="266"/>
      <c r="BH185" s="266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6"/>
      <c r="BS185" s="266"/>
      <c r="BT185" s="266"/>
      <c r="BU185" s="266"/>
      <c r="BV185" s="266"/>
      <c r="BW185" s="266"/>
      <c r="BX185" s="266"/>
      <c r="BY185" s="266"/>
      <c r="BZ185" s="266"/>
      <c r="CA185" s="266"/>
      <c r="CB185" s="266"/>
      <c r="CC185" s="266"/>
      <c r="CD185" s="266"/>
      <c r="CE185" s="266"/>
      <c r="CF185" s="266"/>
      <c r="CG185" s="266"/>
      <c r="CH185" s="271" t="s">
        <v>45</v>
      </c>
      <c r="CI185" s="266"/>
      <c r="CJ185" s="271" t="s">
        <v>45</v>
      </c>
      <c r="CK185" s="266">
        <v>25800</v>
      </c>
      <c r="CL185" s="266">
        <v>123000</v>
      </c>
      <c r="CM185" s="271" t="s">
        <v>3104</v>
      </c>
      <c r="CN185" s="266">
        <v>99000</v>
      </c>
      <c r="CO185" s="271" t="s">
        <v>583</v>
      </c>
      <c r="CP185" s="254" t="s">
        <v>60</v>
      </c>
      <c r="CQ185" s="271" t="s">
        <v>1850</v>
      </c>
      <c r="CR185" s="262">
        <v>46232</v>
      </c>
      <c r="CS185" s="261" t="s">
        <v>127</v>
      </c>
      <c r="CT185" s="254" t="s">
        <v>1856</v>
      </c>
    </row>
    <row r="186" spans="1:98" x14ac:dyDescent="0.3">
      <c r="A186" s="253">
        <v>183</v>
      </c>
      <c r="B186" s="265" t="s">
        <v>45</v>
      </c>
      <c r="C186" s="294" t="s">
        <v>2952</v>
      </c>
      <c r="D186" s="294" t="s">
        <v>3018</v>
      </c>
      <c r="E186" s="294" t="s">
        <v>3003</v>
      </c>
      <c r="F186" s="294" t="s">
        <v>2959</v>
      </c>
      <c r="G186" s="294" t="s">
        <v>2985</v>
      </c>
      <c r="H186" s="294" t="s">
        <v>2991</v>
      </c>
      <c r="I186" s="294" t="s">
        <v>2992</v>
      </c>
      <c r="J186" s="294" t="s">
        <v>2962</v>
      </c>
      <c r="K186" s="263" t="s">
        <v>251</v>
      </c>
      <c r="L186" s="294" t="s">
        <v>4287</v>
      </c>
      <c r="M186" s="265" t="s">
        <v>71</v>
      </c>
      <c r="N186" s="294" t="s">
        <v>72</v>
      </c>
      <c r="O186" s="265" t="s">
        <v>45</v>
      </c>
      <c r="P186" s="260">
        <f>IF(COUNTIF($K$4:K186,K186)=1,1,"")</f>
        <v>1</v>
      </c>
      <c r="Q186" s="260"/>
      <c r="R186" s="260">
        <v>1000</v>
      </c>
      <c r="S186" s="260">
        <v>1000</v>
      </c>
      <c r="T186" s="260"/>
      <c r="U186" s="265" t="s">
        <v>45</v>
      </c>
      <c r="V186" s="260"/>
      <c r="W186" s="260"/>
      <c r="X186" s="260"/>
      <c r="Y186" s="265" t="s">
        <v>45</v>
      </c>
      <c r="Z186" s="260"/>
      <c r="AA186" s="260">
        <v>0</v>
      </c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260"/>
      <c r="AX186" s="260"/>
      <c r="AY186" s="260"/>
      <c r="AZ186" s="260"/>
      <c r="BA186" s="260"/>
      <c r="BB186" s="260"/>
      <c r="BC186" s="260"/>
      <c r="BD186" s="260"/>
      <c r="BE186" s="260"/>
      <c r="BF186" s="260"/>
      <c r="BG186" s="260"/>
      <c r="BH186" s="260"/>
      <c r="BI186" s="260"/>
      <c r="BJ186" s="260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260"/>
      <c r="CH186" s="268" t="s">
        <v>45</v>
      </c>
      <c r="CI186" s="260"/>
      <c r="CJ186" s="268" t="s">
        <v>45</v>
      </c>
      <c r="CK186" s="260">
        <v>20900</v>
      </c>
      <c r="CL186" s="260">
        <v>76000</v>
      </c>
      <c r="CM186" s="268" t="s">
        <v>569</v>
      </c>
      <c r="CN186" s="260">
        <v>76000</v>
      </c>
      <c r="CO186" s="268" t="s">
        <v>569</v>
      </c>
      <c r="CP186" s="265" t="s">
        <v>60</v>
      </c>
      <c r="CQ186" s="268" t="s">
        <v>1850</v>
      </c>
      <c r="CR186" s="264">
        <v>46232</v>
      </c>
      <c r="CS186" s="294" t="s">
        <v>120</v>
      </c>
      <c r="CT186" s="265" t="s">
        <v>1858</v>
      </c>
    </row>
    <row r="187" spans="1:98" x14ac:dyDescent="0.3">
      <c r="A187" s="253">
        <v>184</v>
      </c>
      <c r="B187" s="254" t="s">
        <v>45</v>
      </c>
      <c r="C187" s="261" t="s">
        <v>2952</v>
      </c>
      <c r="D187" s="261" t="s">
        <v>3018</v>
      </c>
      <c r="E187" s="261" t="s">
        <v>3003</v>
      </c>
      <c r="F187" s="261" t="s">
        <v>2959</v>
      </c>
      <c r="G187" s="261" t="s">
        <v>2985</v>
      </c>
      <c r="H187" s="261" t="s">
        <v>2991</v>
      </c>
      <c r="I187" s="261" t="s">
        <v>2992</v>
      </c>
      <c r="J187" s="261" t="s">
        <v>2962</v>
      </c>
      <c r="K187" s="270" t="s">
        <v>251</v>
      </c>
      <c r="L187" s="261" t="s">
        <v>4287</v>
      </c>
      <c r="M187" s="254" t="s">
        <v>114</v>
      </c>
      <c r="N187" s="261" t="s">
        <v>115</v>
      </c>
      <c r="O187" s="254" t="s">
        <v>45</v>
      </c>
      <c r="P187" s="266" t="str">
        <f>IF(COUNTIF($K$4:K187,K187)=1,1,"")</f>
        <v/>
      </c>
      <c r="Q187" s="266"/>
      <c r="R187" s="266">
        <v>800</v>
      </c>
      <c r="S187" s="266">
        <v>800</v>
      </c>
      <c r="T187" s="266"/>
      <c r="U187" s="254" t="s">
        <v>45</v>
      </c>
      <c r="V187" s="266"/>
      <c r="W187" s="266"/>
      <c r="X187" s="266"/>
      <c r="Y187" s="254" t="s">
        <v>45</v>
      </c>
      <c r="Z187" s="266"/>
      <c r="AA187" s="266">
        <v>0</v>
      </c>
      <c r="AB187" s="266"/>
      <c r="AC187" s="266"/>
      <c r="AD187" s="266"/>
      <c r="AE187" s="266"/>
      <c r="AF187" s="266"/>
      <c r="AG187" s="266"/>
      <c r="AH187" s="266"/>
      <c r="AI187" s="266"/>
      <c r="AJ187" s="266"/>
      <c r="AK187" s="266"/>
      <c r="AL187" s="266"/>
      <c r="AM187" s="266"/>
      <c r="AN187" s="266"/>
      <c r="AO187" s="266"/>
      <c r="AP187" s="266"/>
      <c r="AQ187" s="266"/>
      <c r="AR187" s="266"/>
      <c r="AS187" s="266"/>
      <c r="AT187" s="266"/>
      <c r="AU187" s="266"/>
      <c r="AV187" s="266"/>
      <c r="AW187" s="266"/>
      <c r="AX187" s="266"/>
      <c r="AY187" s="266"/>
      <c r="AZ187" s="266"/>
      <c r="BA187" s="266"/>
      <c r="BB187" s="266"/>
      <c r="BC187" s="266"/>
      <c r="BD187" s="266"/>
      <c r="BE187" s="266"/>
      <c r="BF187" s="266"/>
      <c r="BG187" s="266"/>
      <c r="BH187" s="266"/>
      <c r="BI187" s="266"/>
      <c r="BJ187" s="266"/>
      <c r="BK187" s="266"/>
      <c r="BL187" s="266"/>
      <c r="BM187" s="266"/>
      <c r="BN187" s="266"/>
      <c r="BO187" s="266"/>
      <c r="BP187" s="266"/>
      <c r="BQ187" s="266"/>
      <c r="BR187" s="266"/>
      <c r="BS187" s="266"/>
      <c r="BT187" s="266"/>
      <c r="BU187" s="266"/>
      <c r="BV187" s="266"/>
      <c r="BW187" s="266"/>
      <c r="BX187" s="266"/>
      <c r="BY187" s="266"/>
      <c r="BZ187" s="266"/>
      <c r="CA187" s="266"/>
      <c r="CB187" s="266"/>
      <c r="CC187" s="266"/>
      <c r="CD187" s="266"/>
      <c r="CE187" s="266"/>
      <c r="CF187" s="266"/>
      <c r="CG187" s="266"/>
      <c r="CH187" s="271" t="s">
        <v>45</v>
      </c>
      <c r="CI187" s="266"/>
      <c r="CJ187" s="271" t="s">
        <v>45</v>
      </c>
      <c r="CK187" s="266">
        <v>20900</v>
      </c>
      <c r="CL187" s="266">
        <v>76000</v>
      </c>
      <c r="CM187" s="271" t="s">
        <v>569</v>
      </c>
      <c r="CN187" s="266">
        <v>76000</v>
      </c>
      <c r="CO187" s="271" t="s">
        <v>569</v>
      </c>
      <c r="CP187" s="254" t="s">
        <v>60</v>
      </c>
      <c r="CQ187" s="271" t="s">
        <v>1850</v>
      </c>
      <c r="CR187" s="262">
        <v>46232</v>
      </c>
      <c r="CS187" s="261" t="s">
        <v>120</v>
      </c>
      <c r="CT187" s="254" t="s">
        <v>1858</v>
      </c>
    </row>
    <row r="188" spans="1:98" x14ac:dyDescent="0.3">
      <c r="A188" s="253">
        <v>185</v>
      </c>
      <c r="B188" s="265" t="s">
        <v>45</v>
      </c>
      <c r="C188" s="294" t="s">
        <v>2952</v>
      </c>
      <c r="D188" s="294" t="s">
        <v>3018</v>
      </c>
      <c r="E188" s="294" t="s">
        <v>3003</v>
      </c>
      <c r="F188" s="294" t="s">
        <v>2959</v>
      </c>
      <c r="G188" s="294" t="s">
        <v>2985</v>
      </c>
      <c r="H188" s="294" t="s">
        <v>2991</v>
      </c>
      <c r="I188" s="294" t="s">
        <v>2992</v>
      </c>
      <c r="J188" s="294" t="s">
        <v>2962</v>
      </c>
      <c r="K188" s="263" t="s">
        <v>253</v>
      </c>
      <c r="L188" s="294" t="s">
        <v>4288</v>
      </c>
      <c r="M188" s="265" t="s">
        <v>66</v>
      </c>
      <c r="N188" s="294" t="s">
        <v>67</v>
      </c>
      <c r="O188" s="265" t="s">
        <v>45</v>
      </c>
      <c r="P188" s="260">
        <f>IF(COUNTIF($K$4:K188,K188)=1,1,"")</f>
        <v>1</v>
      </c>
      <c r="Q188" s="260"/>
      <c r="R188" s="260">
        <v>600</v>
      </c>
      <c r="S188" s="260">
        <v>600</v>
      </c>
      <c r="T188" s="260"/>
      <c r="U188" s="265" t="s">
        <v>45</v>
      </c>
      <c r="V188" s="260"/>
      <c r="W188" s="260"/>
      <c r="X188" s="260"/>
      <c r="Y188" s="265" t="s">
        <v>45</v>
      </c>
      <c r="Z188" s="260"/>
      <c r="AA188" s="260">
        <v>0</v>
      </c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60"/>
      <c r="AP188" s="260"/>
      <c r="AQ188" s="260"/>
      <c r="AR188" s="260"/>
      <c r="AS188" s="260"/>
      <c r="AT188" s="260"/>
      <c r="AU188" s="260"/>
      <c r="AV188" s="260"/>
      <c r="AW188" s="260"/>
      <c r="AX188" s="260"/>
      <c r="AY188" s="260"/>
      <c r="AZ188" s="260"/>
      <c r="BA188" s="260"/>
      <c r="BB188" s="260"/>
      <c r="BC188" s="260"/>
      <c r="BD188" s="260"/>
      <c r="BE188" s="260"/>
      <c r="BF188" s="260"/>
      <c r="BG188" s="260"/>
      <c r="BH188" s="260"/>
      <c r="BI188" s="260"/>
      <c r="BJ188" s="260"/>
      <c r="BK188" s="260"/>
      <c r="BL188" s="260"/>
      <c r="BM188" s="260"/>
      <c r="BN188" s="260"/>
      <c r="BO188" s="260"/>
      <c r="BP188" s="260"/>
      <c r="BQ188" s="260"/>
      <c r="BR188" s="260"/>
      <c r="BS188" s="260"/>
      <c r="BT188" s="260"/>
      <c r="BU188" s="260"/>
      <c r="BV188" s="260"/>
      <c r="BW188" s="260"/>
      <c r="BX188" s="260"/>
      <c r="BY188" s="260"/>
      <c r="BZ188" s="260"/>
      <c r="CA188" s="260"/>
      <c r="CB188" s="260"/>
      <c r="CC188" s="260"/>
      <c r="CD188" s="260"/>
      <c r="CE188" s="260"/>
      <c r="CF188" s="260"/>
      <c r="CG188" s="260"/>
      <c r="CH188" s="268" t="s">
        <v>45</v>
      </c>
      <c r="CI188" s="260"/>
      <c r="CJ188" s="268" t="s">
        <v>45</v>
      </c>
      <c r="CK188" s="260">
        <v>13200</v>
      </c>
      <c r="CL188" s="260">
        <v>62000</v>
      </c>
      <c r="CM188" s="268" t="s">
        <v>1188</v>
      </c>
      <c r="CN188" s="260">
        <v>62000</v>
      </c>
      <c r="CO188" s="268" t="s">
        <v>1188</v>
      </c>
      <c r="CP188" s="265" t="s">
        <v>60</v>
      </c>
      <c r="CQ188" s="268" t="s">
        <v>1850</v>
      </c>
      <c r="CR188" s="264">
        <v>46231</v>
      </c>
      <c r="CS188" s="294" t="s">
        <v>59</v>
      </c>
      <c r="CT188" s="265" t="s">
        <v>1861</v>
      </c>
    </row>
    <row r="189" spans="1:98" x14ac:dyDescent="0.3">
      <c r="A189" s="253">
        <v>186</v>
      </c>
      <c r="B189" s="254" t="s">
        <v>45</v>
      </c>
      <c r="C189" s="261" t="s">
        <v>2952</v>
      </c>
      <c r="D189" s="261" t="s">
        <v>3018</v>
      </c>
      <c r="E189" s="261" t="s">
        <v>3003</v>
      </c>
      <c r="F189" s="261" t="s">
        <v>2959</v>
      </c>
      <c r="G189" s="261" t="s">
        <v>2985</v>
      </c>
      <c r="H189" s="261" t="s">
        <v>2991</v>
      </c>
      <c r="I189" s="261" t="s">
        <v>2992</v>
      </c>
      <c r="J189" s="261" t="s">
        <v>2962</v>
      </c>
      <c r="K189" s="270" t="s">
        <v>253</v>
      </c>
      <c r="L189" s="261" t="s">
        <v>4288</v>
      </c>
      <c r="M189" s="254" t="s">
        <v>61</v>
      </c>
      <c r="N189" s="261" t="s">
        <v>62</v>
      </c>
      <c r="O189" s="254" t="s">
        <v>45</v>
      </c>
      <c r="P189" s="266" t="str">
        <f>IF(COUNTIF($K$4:K189,K189)=1,1,"")</f>
        <v/>
      </c>
      <c r="Q189" s="266"/>
      <c r="R189" s="266">
        <v>400</v>
      </c>
      <c r="S189" s="266">
        <v>400</v>
      </c>
      <c r="T189" s="266"/>
      <c r="U189" s="254" t="s">
        <v>45</v>
      </c>
      <c r="V189" s="266"/>
      <c r="W189" s="266"/>
      <c r="X189" s="266"/>
      <c r="Y189" s="254" t="s">
        <v>45</v>
      </c>
      <c r="Z189" s="266"/>
      <c r="AA189" s="266">
        <v>0</v>
      </c>
      <c r="AB189" s="266"/>
      <c r="AC189" s="266"/>
      <c r="AD189" s="266"/>
      <c r="AE189" s="266"/>
      <c r="AF189" s="266"/>
      <c r="AG189" s="266"/>
      <c r="AH189" s="266"/>
      <c r="AI189" s="266"/>
      <c r="AJ189" s="266"/>
      <c r="AK189" s="266"/>
      <c r="AL189" s="266"/>
      <c r="AM189" s="266"/>
      <c r="AN189" s="266"/>
      <c r="AO189" s="266"/>
      <c r="AP189" s="266"/>
      <c r="AQ189" s="266"/>
      <c r="AR189" s="266"/>
      <c r="AS189" s="266"/>
      <c r="AT189" s="266"/>
      <c r="AU189" s="266"/>
      <c r="AV189" s="266"/>
      <c r="AW189" s="266"/>
      <c r="AX189" s="266"/>
      <c r="AY189" s="266"/>
      <c r="AZ189" s="266"/>
      <c r="BA189" s="266"/>
      <c r="BB189" s="266"/>
      <c r="BC189" s="266"/>
      <c r="BD189" s="266"/>
      <c r="BE189" s="266"/>
      <c r="BF189" s="266"/>
      <c r="BG189" s="266"/>
      <c r="BH189" s="266"/>
      <c r="BI189" s="266"/>
      <c r="BJ189" s="266"/>
      <c r="BK189" s="266"/>
      <c r="BL189" s="266"/>
      <c r="BM189" s="266"/>
      <c r="BN189" s="266"/>
      <c r="BO189" s="266"/>
      <c r="BP189" s="266"/>
      <c r="BQ189" s="266"/>
      <c r="BR189" s="266"/>
      <c r="BS189" s="266"/>
      <c r="BT189" s="266"/>
      <c r="BU189" s="266"/>
      <c r="BV189" s="266"/>
      <c r="BW189" s="266"/>
      <c r="BX189" s="266"/>
      <c r="BY189" s="266"/>
      <c r="BZ189" s="266"/>
      <c r="CA189" s="266"/>
      <c r="CB189" s="266"/>
      <c r="CC189" s="266"/>
      <c r="CD189" s="266"/>
      <c r="CE189" s="266"/>
      <c r="CF189" s="266"/>
      <c r="CG189" s="266"/>
      <c r="CH189" s="271" t="s">
        <v>45</v>
      </c>
      <c r="CI189" s="266"/>
      <c r="CJ189" s="271" t="s">
        <v>45</v>
      </c>
      <c r="CK189" s="266">
        <v>13200</v>
      </c>
      <c r="CL189" s="266">
        <v>62000</v>
      </c>
      <c r="CM189" s="271" t="s">
        <v>1188</v>
      </c>
      <c r="CN189" s="266">
        <v>62000</v>
      </c>
      <c r="CO189" s="271" t="s">
        <v>1188</v>
      </c>
      <c r="CP189" s="254" t="s">
        <v>60</v>
      </c>
      <c r="CQ189" s="271" t="s">
        <v>1850</v>
      </c>
      <c r="CR189" s="262">
        <v>46231</v>
      </c>
      <c r="CS189" s="261" t="s">
        <v>59</v>
      </c>
      <c r="CT189" s="254" t="s">
        <v>1861</v>
      </c>
    </row>
    <row r="190" spans="1:98" x14ac:dyDescent="0.3">
      <c r="A190" s="253">
        <v>187</v>
      </c>
      <c r="B190" s="265" t="s">
        <v>45</v>
      </c>
      <c r="C190" s="294" t="s">
        <v>2952</v>
      </c>
      <c r="D190" s="294" t="s">
        <v>3018</v>
      </c>
      <c r="E190" s="294" t="s">
        <v>3003</v>
      </c>
      <c r="F190" s="294" t="s">
        <v>2959</v>
      </c>
      <c r="G190" s="294" t="s">
        <v>2985</v>
      </c>
      <c r="H190" s="294" t="s">
        <v>2991</v>
      </c>
      <c r="I190" s="294" t="s">
        <v>2992</v>
      </c>
      <c r="J190" s="294" t="s">
        <v>2962</v>
      </c>
      <c r="K190" s="263" t="s">
        <v>255</v>
      </c>
      <c r="L190" s="294" t="s">
        <v>3621</v>
      </c>
      <c r="M190" s="265" t="s">
        <v>71</v>
      </c>
      <c r="N190" s="294" t="s">
        <v>72</v>
      </c>
      <c r="O190" s="265" t="s">
        <v>45</v>
      </c>
      <c r="P190" s="260">
        <f>IF(COUNTIF($K$4:K190,K190)=1,1,"")</f>
        <v>1</v>
      </c>
      <c r="Q190" s="260"/>
      <c r="R190" s="260">
        <v>600</v>
      </c>
      <c r="S190" s="260">
        <v>600</v>
      </c>
      <c r="T190" s="260"/>
      <c r="U190" s="265" t="s">
        <v>45</v>
      </c>
      <c r="V190" s="260"/>
      <c r="W190" s="260"/>
      <c r="X190" s="260"/>
      <c r="Y190" s="265" t="s">
        <v>45</v>
      </c>
      <c r="Z190" s="260"/>
      <c r="AA190" s="260">
        <v>0</v>
      </c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60"/>
      <c r="AQ190" s="260"/>
      <c r="AR190" s="260"/>
      <c r="AS190" s="260"/>
      <c r="AT190" s="260"/>
      <c r="AU190" s="260"/>
      <c r="AV190" s="260"/>
      <c r="AW190" s="260"/>
      <c r="AX190" s="260"/>
      <c r="AY190" s="260"/>
      <c r="AZ190" s="260"/>
      <c r="BA190" s="260"/>
      <c r="BB190" s="260"/>
      <c r="BC190" s="260"/>
      <c r="BD190" s="260"/>
      <c r="BE190" s="260"/>
      <c r="BF190" s="260"/>
      <c r="BG190" s="260"/>
      <c r="BH190" s="260"/>
      <c r="BI190" s="260"/>
      <c r="BJ190" s="260"/>
      <c r="BK190" s="260"/>
      <c r="BL190" s="260"/>
      <c r="BM190" s="260"/>
      <c r="BN190" s="260"/>
      <c r="BO190" s="260"/>
      <c r="BP190" s="260"/>
      <c r="BQ190" s="260"/>
      <c r="BR190" s="260"/>
      <c r="BS190" s="260"/>
      <c r="BT190" s="260"/>
      <c r="BU190" s="260"/>
      <c r="BV190" s="260"/>
      <c r="BW190" s="260"/>
      <c r="BX190" s="260"/>
      <c r="BY190" s="260"/>
      <c r="BZ190" s="260"/>
      <c r="CA190" s="260"/>
      <c r="CB190" s="260"/>
      <c r="CC190" s="260"/>
      <c r="CD190" s="260"/>
      <c r="CE190" s="260"/>
      <c r="CF190" s="260"/>
      <c r="CG190" s="260"/>
      <c r="CH190" s="268" t="s">
        <v>45</v>
      </c>
      <c r="CI190" s="260"/>
      <c r="CJ190" s="268" t="s">
        <v>45</v>
      </c>
      <c r="CK190" s="260">
        <v>19200</v>
      </c>
      <c r="CL190" s="260">
        <v>79000</v>
      </c>
      <c r="CM190" s="268" t="s">
        <v>601</v>
      </c>
      <c r="CN190" s="260">
        <v>79000</v>
      </c>
      <c r="CO190" s="268" t="s">
        <v>601</v>
      </c>
      <c r="CP190" s="265" t="s">
        <v>60</v>
      </c>
      <c r="CQ190" s="268" t="s">
        <v>1850</v>
      </c>
      <c r="CR190" s="264">
        <v>46225</v>
      </c>
      <c r="CS190" s="294" t="s">
        <v>51</v>
      </c>
      <c r="CT190" s="265" t="s">
        <v>1858</v>
      </c>
    </row>
    <row r="191" spans="1:98" x14ac:dyDescent="0.3">
      <c r="A191" s="253">
        <v>188</v>
      </c>
      <c r="B191" s="254" t="s">
        <v>45</v>
      </c>
      <c r="C191" s="261" t="s">
        <v>2952</v>
      </c>
      <c r="D191" s="261" t="s">
        <v>3018</v>
      </c>
      <c r="E191" s="261" t="s">
        <v>3003</v>
      </c>
      <c r="F191" s="261" t="s">
        <v>2959</v>
      </c>
      <c r="G191" s="261" t="s">
        <v>2985</v>
      </c>
      <c r="H191" s="261" t="s">
        <v>2991</v>
      </c>
      <c r="I191" s="261" t="s">
        <v>2992</v>
      </c>
      <c r="J191" s="261" t="s">
        <v>2962</v>
      </c>
      <c r="K191" s="270" t="s">
        <v>255</v>
      </c>
      <c r="L191" s="261" t="s">
        <v>3621</v>
      </c>
      <c r="M191" s="254" t="s">
        <v>89</v>
      </c>
      <c r="N191" s="261" t="s">
        <v>90</v>
      </c>
      <c r="O191" s="254" t="s">
        <v>45</v>
      </c>
      <c r="P191" s="266" t="str">
        <f>IF(COUNTIF($K$4:K191,K191)=1,1,"")</f>
        <v/>
      </c>
      <c r="Q191" s="266"/>
      <c r="R191" s="266">
        <v>350</v>
      </c>
      <c r="S191" s="266">
        <v>350</v>
      </c>
      <c r="T191" s="266"/>
      <c r="U191" s="254" t="s">
        <v>45</v>
      </c>
      <c r="V191" s="266"/>
      <c r="W191" s="266"/>
      <c r="X191" s="266"/>
      <c r="Y191" s="254" t="s">
        <v>45</v>
      </c>
      <c r="Z191" s="266"/>
      <c r="AA191" s="266">
        <v>0</v>
      </c>
      <c r="AB191" s="266"/>
      <c r="AC191" s="266"/>
      <c r="AD191" s="266"/>
      <c r="AE191" s="266"/>
      <c r="AF191" s="266"/>
      <c r="AG191" s="266"/>
      <c r="AH191" s="266"/>
      <c r="AI191" s="266"/>
      <c r="AJ191" s="266"/>
      <c r="AK191" s="266"/>
      <c r="AL191" s="266"/>
      <c r="AM191" s="266"/>
      <c r="AN191" s="266"/>
      <c r="AO191" s="266"/>
      <c r="AP191" s="266"/>
      <c r="AQ191" s="266"/>
      <c r="AR191" s="266"/>
      <c r="AS191" s="266"/>
      <c r="AT191" s="266"/>
      <c r="AU191" s="266"/>
      <c r="AV191" s="266"/>
      <c r="AW191" s="266"/>
      <c r="AX191" s="266"/>
      <c r="AY191" s="266"/>
      <c r="AZ191" s="266"/>
      <c r="BA191" s="266"/>
      <c r="BB191" s="266"/>
      <c r="BC191" s="266"/>
      <c r="BD191" s="266"/>
      <c r="BE191" s="266"/>
      <c r="BF191" s="266"/>
      <c r="BG191" s="266"/>
      <c r="BH191" s="266"/>
      <c r="BI191" s="266"/>
      <c r="BJ191" s="266"/>
      <c r="BK191" s="266"/>
      <c r="BL191" s="266"/>
      <c r="BM191" s="266"/>
      <c r="BN191" s="266"/>
      <c r="BO191" s="266"/>
      <c r="BP191" s="266"/>
      <c r="BQ191" s="266"/>
      <c r="BR191" s="266"/>
      <c r="BS191" s="266"/>
      <c r="BT191" s="266"/>
      <c r="BU191" s="266"/>
      <c r="BV191" s="266"/>
      <c r="BW191" s="266"/>
      <c r="BX191" s="266"/>
      <c r="BY191" s="266"/>
      <c r="BZ191" s="266"/>
      <c r="CA191" s="266"/>
      <c r="CB191" s="266"/>
      <c r="CC191" s="266"/>
      <c r="CD191" s="266"/>
      <c r="CE191" s="266"/>
      <c r="CF191" s="266"/>
      <c r="CG191" s="266"/>
      <c r="CH191" s="271" t="s">
        <v>45</v>
      </c>
      <c r="CI191" s="266"/>
      <c r="CJ191" s="271" t="s">
        <v>45</v>
      </c>
      <c r="CK191" s="266">
        <v>19200</v>
      </c>
      <c r="CL191" s="266">
        <v>79000</v>
      </c>
      <c r="CM191" s="271" t="s">
        <v>601</v>
      </c>
      <c r="CN191" s="266">
        <v>79000</v>
      </c>
      <c r="CO191" s="271" t="s">
        <v>601</v>
      </c>
      <c r="CP191" s="254" t="s">
        <v>60</v>
      </c>
      <c r="CQ191" s="271" t="s">
        <v>1850</v>
      </c>
      <c r="CR191" s="262">
        <v>46225</v>
      </c>
      <c r="CS191" s="261" t="s">
        <v>51</v>
      </c>
      <c r="CT191" s="254" t="s">
        <v>1858</v>
      </c>
    </row>
    <row r="192" spans="1:98" x14ac:dyDescent="0.3">
      <c r="A192" s="253">
        <v>189</v>
      </c>
      <c r="B192" s="265" t="s">
        <v>45</v>
      </c>
      <c r="C192" s="294" t="s">
        <v>2952</v>
      </c>
      <c r="D192" s="294" t="s">
        <v>3018</v>
      </c>
      <c r="E192" s="294" t="s">
        <v>3003</v>
      </c>
      <c r="F192" s="294" t="s">
        <v>2959</v>
      </c>
      <c r="G192" s="294" t="s">
        <v>2985</v>
      </c>
      <c r="H192" s="294" t="s">
        <v>2991</v>
      </c>
      <c r="I192" s="294" t="s">
        <v>2992</v>
      </c>
      <c r="J192" s="294" t="s">
        <v>2962</v>
      </c>
      <c r="K192" s="263" t="s">
        <v>256</v>
      </c>
      <c r="L192" s="294" t="s">
        <v>3187</v>
      </c>
      <c r="M192" s="265" t="s">
        <v>89</v>
      </c>
      <c r="N192" s="294" t="s">
        <v>90</v>
      </c>
      <c r="O192" s="265" t="s">
        <v>45</v>
      </c>
      <c r="P192" s="260">
        <f>IF(COUNTIF($K$4:K192,K192)=1,1,"")</f>
        <v>1</v>
      </c>
      <c r="Q192" s="260"/>
      <c r="R192" s="260">
        <v>500</v>
      </c>
      <c r="S192" s="260">
        <v>500</v>
      </c>
      <c r="T192" s="260"/>
      <c r="U192" s="265" t="s">
        <v>45</v>
      </c>
      <c r="V192" s="260"/>
      <c r="W192" s="260"/>
      <c r="X192" s="260"/>
      <c r="Y192" s="265" t="s">
        <v>45</v>
      </c>
      <c r="Z192" s="260"/>
      <c r="AA192" s="260">
        <v>0</v>
      </c>
      <c r="AB192" s="260"/>
      <c r="AC192" s="260"/>
      <c r="AD192" s="260"/>
      <c r="AE192" s="260"/>
      <c r="AF192" s="260"/>
      <c r="AG192" s="260"/>
      <c r="AH192" s="260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260"/>
      <c r="AT192" s="260"/>
      <c r="AU192" s="260"/>
      <c r="AV192" s="260"/>
      <c r="AW192" s="260"/>
      <c r="AX192" s="260"/>
      <c r="AY192" s="260"/>
      <c r="AZ192" s="260"/>
      <c r="BA192" s="260"/>
      <c r="BB192" s="260"/>
      <c r="BC192" s="260"/>
      <c r="BD192" s="260"/>
      <c r="BE192" s="260"/>
      <c r="BF192" s="260"/>
      <c r="BG192" s="260"/>
      <c r="BH192" s="260"/>
      <c r="BI192" s="260"/>
      <c r="BJ192" s="260"/>
      <c r="BK192" s="260"/>
      <c r="BL192" s="260"/>
      <c r="BM192" s="260"/>
      <c r="BN192" s="260"/>
      <c r="BO192" s="260"/>
      <c r="BP192" s="260"/>
      <c r="BQ192" s="260"/>
      <c r="BR192" s="260"/>
      <c r="BS192" s="260"/>
      <c r="BT192" s="260"/>
      <c r="BU192" s="260"/>
      <c r="BV192" s="260"/>
      <c r="BW192" s="260"/>
      <c r="BX192" s="260"/>
      <c r="BY192" s="260"/>
      <c r="BZ192" s="260"/>
      <c r="CA192" s="260"/>
      <c r="CB192" s="260"/>
      <c r="CC192" s="260"/>
      <c r="CD192" s="260"/>
      <c r="CE192" s="260"/>
      <c r="CF192" s="260"/>
      <c r="CG192" s="260"/>
      <c r="CH192" s="268" t="s">
        <v>45</v>
      </c>
      <c r="CI192" s="260"/>
      <c r="CJ192" s="268" t="s">
        <v>45</v>
      </c>
      <c r="CK192" s="260">
        <v>17290</v>
      </c>
      <c r="CL192" s="260">
        <v>72000</v>
      </c>
      <c r="CM192" s="268" t="s">
        <v>3188</v>
      </c>
      <c r="CN192" s="260">
        <v>72000</v>
      </c>
      <c r="CO192" s="268" t="s">
        <v>3188</v>
      </c>
      <c r="CP192" s="265" t="s">
        <v>60</v>
      </c>
      <c r="CQ192" s="268" t="s">
        <v>1850</v>
      </c>
      <c r="CR192" s="264">
        <v>46203</v>
      </c>
      <c r="CS192" s="294" t="s">
        <v>59</v>
      </c>
      <c r="CT192" s="265" t="s">
        <v>1861</v>
      </c>
    </row>
    <row r="193" spans="1:98" x14ac:dyDescent="0.3">
      <c r="A193" s="253">
        <v>190</v>
      </c>
      <c r="B193" s="254" t="s">
        <v>45</v>
      </c>
      <c r="C193" s="261" t="s">
        <v>2952</v>
      </c>
      <c r="D193" s="261" t="s">
        <v>3018</v>
      </c>
      <c r="E193" s="261" t="s">
        <v>3003</v>
      </c>
      <c r="F193" s="261" t="s">
        <v>2959</v>
      </c>
      <c r="G193" s="261" t="s">
        <v>2985</v>
      </c>
      <c r="H193" s="261" t="s">
        <v>2991</v>
      </c>
      <c r="I193" s="261" t="s">
        <v>2992</v>
      </c>
      <c r="J193" s="261" t="s">
        <v>2962</v>
      </c>
      <c r="K193" s="270" t="s">
        <v>256</v>
      </c>
      <c r="L193" s="261" t="s">
        <v>3187</v>
      </c>
      <c r="M193" s="254" t="s">
        <v>66</v>
      </c>
      <c r="N193" s="261" t="s">
        <v>67</v>
      </c>
      <c r="O193" s="254" t="s">
        <v>45</v>
      </c>
      <c r="P193" s="266" t="str">
        <f>IF(COUNTIF($K$4:K193,K193)=1,1,"")</f>
        <v/>
      </c>
      <c r="Q193" s="266"/>
      <c r="R193" s="266">
        <v>500</v>
      </c>
      <c r="S193" s="266">
        <v>500</v>
      </c>
      <c r="T193" s="266"/>
      <c r="U193" s="254" t="s">
        <v>45</v>
      </c>
      <c r="V193" s="266"/>
      <c r="W193" s="266"/>
      <c r="X193" s="266"/>
      <c r="Y193" s="254" t="s">
        <v>45</v>
      </c>
      <c r="Z193" s="266"/>
      <c r="AA193" s="266">
        <v>0</v>
      </c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  <c r="AP193" s="266"/>
      <c r="AQ193" s="266"/>
      <c r="AR193" s="266"/>
      <c r="AS193" s="266"/>
      <c r="AT193" s="266"/>
      <c r="AU193" s="266"/>
      <c r="AV193" s="266"/>
      <c r="AW193" s="266"/>
      <c r="AX193" s="266"/>
      <c r="AY193" s="266"/>
      <c r="AZ193" s="266"/>
      <c r="BA193" s="266"/>
      <c r="BB193" s="266"/>
      <c r="BC193" s="266"/>
      <c r="BD193" s="266"/>
      <c r="BE193" s="266"/>
      <c r="BF193" s="266"/>
      <c r="BG193" s="266"/>
      <c r="BH193" s="266"/>
      <c r="BI193" s="266"/>
      <c r="BJ193" s="266"/>
      <c r="BK193" s="266"/>
      <c r="BL193" s="266"/>
      <c r="BM193" s="266"/>
      <c r="BN193" s="266"/>
      <c r="BO193" s="266"/>
      <c r="BP193" s="266"/>
      <c r="BQ193" s="266"/>
      <c r="BR193" s="266"/>
      <c r="BS193" s="266"/>
      <c r="BT193" s="266"/>
      <c r="BU193" s="266"/>
      <c r="BV193" s="266"/>
      <c r="BW193" s="266"/>
      <c r="BX193" s="266"/>
      <c r="BY193" s="266"/>
      <c r="BZ193" s="266"/>
      <c r="CA193" s="266"/>
      <c r="CB193" s="266"/>
      <c r="CC193" s="266"/>
      <c r="CD193" s="266"/>
      <c r="CE193" s="266"/>
      <c r="CF193" s="266"/>
      <c r="CG193" s="266"/>
      <c r="CH193" s="271" t="s">
        <v>45</v>
      </c>
      <c r="CI193" s="266"/>
      <c r="CJ193" s="271" t="s">
        <v>45</v>
      </c>
      <c r="CK193" s="266">
        <v>17290</v>
      </c>
      <c r="CL193" s="266">
        <v>72000</v>
      </c>
      <c r="CM193" s="271" t="s">
        <v>3188</v>
      </c>
      <c r="CN193" s="266">
        <v>72000</v>
      </c>
      <c r="CO193" s="271" t="s">
        <v>3188</v>
      </c>
      <c r="CP193" s="254" t="s">
        <v>60</v>
      </c>
      <c r="CQ193" s="271" t="s">
        <v>1850</v>
      </c>
      <c r="CR193" s="262">
        <v>46203</v>
      </c>
      <c r="CS193" s="261" t="s">
        <v>59</v>
      </c>
      <c r="CT193" s="254" t="s">
        <v>1861</v>
      </c>
    </row>
    <row r="194" spans="1:98" x14ac:dyDescent="0.3">
      <c r="A194" s="253">
        <v>191</v>
      </c>
      <c r="B194" s="265" t="s">
        <v>45</v>
      </c>
      <c r="C194" s="294" t="s">
        <v>2952</v>
      </c>
      <c r="D194" s="294" t="s">
        <v>3018</v>
      </c>
      <c r="E194" s="294" t="s">
        <v>3003</v>
      </c>
      <c r="F194" s="294" t="s">
        <v>2959</v>
      </c>
      <c r="G194" s="294" t="s">
        <v>2985</v>
      </c>
      <c r="H194" s="294" t="s">
        <v>2991</v>
      </c>
      <c r="I194" s="294" t="s">
        <v>2992</v>
      </c>
      <c r="J194" s="294" t="s">
        <v>2962</v>
      </c>
      <c r="K194" s="263" t="s">
        <v>257</v>
      </c>
      <c r="L194" s="294" t="s">
        <v>3346</v>
      </c>
      <c r="M194" s="265" t="s">
        <v>71</v>
      </c>
      <c r="N194" s="294" t="s">
        <v>72</v>
      </c>
      <c r="O194" s="265" t="s">
        <v>45</v>
      </c>
      <c r="P194" s="260">
        <f>IF(COUNTIF($K$4:K194,K194)=1,1,"")</f>
        <v>1</v>
      </c>
      <c r="Q194" s="260"/>
      <c r="R194" s="260">
        <v>350</v>
      </c>
      <c r="S194" s="260">
        <v>350</v>
      </c>
      <c r="T194" s="260"/>
      <c r="U194" s="264">
        <v>46266</v>
      </c>
      <c r="V194" s="260">
        <v>364</v>
      </c>
      <c r="W194" s="260">
        <v>364</v>
      </c>
      <c r="X194" s="260"/>
      <c r="Y194" s="264">
        <v>46268</v>
      </c>
      <c r="Z194" s="260">
        <v>123</v>
      </c>
      <c r="AA194" s="260">
        <v>0</v>
      </c>
      <c r="AB194" s="260">
        <v>227</v>
      </c>
      <c r="AC194" s="260">
        <v>241</v>
      </c>
      <c r="AD194" s="260">
        <v>114</v>
      </c>
      <c r="AE194" s="260">
        <v>355</v>
      </c>
      <c r="AF194" s="260">
        <v>364</v>
      </c>
      <c r="AG194" s="260"/>
      <c r="AH194" s="260"/>
      <c r="AI194" s="260"/>
      <c r="AJ194" s="260"/>
      <c r="AK194" s="260"/>
      <c r="AL194" s="260"/>
      <c r="AM194" s="260"/>
      <c r="AN194" s="260"/>
      <c r="AO194" s="260"/>
      <c r="AP194" s="260"/>
      <c r="AQ194" s="260"/>
      <c r="AR194" s="260"/>
      <c r="AS194" s="260"/>
      <c r="AT194" s="260"/>
      <c r="AU194" s="260"/>
      <c r="AV194" s="260"/>
      <c r="AW194" s="260"/>
      <c r="AX194" s="260"/>
      <c r="AY194" s="260"/>
      <c r="AZ194" s="260"/>
      <c r="BA194" s="260"/>
      <c r="BB194" s="260"/>
      <c r="BC194" s="260"/>
      <c r="BD194" s="260"/>
      <c r="BE194" s="260"/>
      <c r="BF194" s="260"/>
      <c r="BG194" s="260"/>
      <c r="BH194" s="260"/>
      <c r="BI194" s="260"/>
      <c r="BJ194" s="260"/>
      <c r="BK194" s="260"/>
      <c r="BL194" s="260"/>
      <c r="BM194" s="260"/>
      <c r="BN194" s="260"/>
      <c r="BO194" s="260"/>
      <c r="BP194" s="260"/>
      <c r="BQ194" s="260"/>
      <c r="BR194" s="260"/>
      <c r="BS194" s="260"/>
      <c r="BT194" s="260"/>
      <c r="BU194" s="260"/>
      <c r="BV194" s="260"/>
      <c r="BW194" s="260"/>
      <c r="BX194" s="260"/>
      <c r="BY194" s="260"/>
      <c r="BZ194" s="260"/>
      <c r="CA194" s="260"/>
      <c r="CB194" s="260"/>
      <c r="CC194" s="260"/>
      <c r="CD194" s="260"/>
      <c r="CE194" s="260"/>
      <c r="CF194" s="260">
        <v>9</v>
      </c>
      <c r="CG194" s="260">
        <v>9</v>
      </c>
      <c r="CH194" s="268" t="s">
        <v>3327</v>
      </c>
      <c r="CI194" s="260">
        <v>9</v>
      </c>
      <c r="CJ194" s="268" t="s">
        <v>3327</v>
      </c>
      <c r="CK194" s="260">
        <v>22500</v>
      </c>
      <c r="CL194" s="260">
        <v>49000</v>
      </c>
      <c r="CM194" s="268" t="s">
        <v>3347</v>
      </c>
      <c r="CN194" s="260">
        <v>39000</v>
      </c>
      <c r="CO194" s="268" t="s">
        <v>3689</v>
      </c>
      <c r="CP194" s="265" t="s">
        <v>53</v>
      </c>
      <c r="CQ194" s="268" t="s">
        <v>3251</v>
      </c>
      <c r="CR194" s="264">
        <v>46268</v>
      </c>
      <c r="CS194" s="294" t="s">
        <v>127</v>
      </c>
      <c r="CT194" s="265" t="s">
        <v>1851</v>
      </c>
    </row>
    <row r="195" spans="1:98" x14ac:dyDescent="0.3">
      <c r="A195" s="253">
        <v>192</v>
      </c>
      <c r="B195" s="254" t="s">
        <v>45</v>
      </c>
      <c r="C195" s="261" t="s">
        <v>2952</v>
      </c>
      <c r="D195" s="261" t="s">
        <v>3018</v>
      </c>
      <c r="E195" s="261" t="s">
        <v>3003</v>
      </c>
      <c r="F195" s="261" t="s">
        <v>2959</v>
      </c>
      <c r="G195" s="261" t="s">
        <v>2985</v>
      </c>
      <c r="H195" s="261" t="s">
        <v>2991</v>
      </c>
      <c r="I195" s="261" t="s">
        <v>2992</v>
      </c>
      <c r="J195" s="261" t="s">
        <v>2962</v>
      </c>
      <c r="K195" s="270" t="s">
        <v>257</v>
      </c>
      <c r="L195" s="261" t="s">
        <v>3346</v>
      </c>
      <c r="M195" s="254" t="s">
        <v>66</v>
      </c>
      <c r="N195" s="261" t="s">
        <v>67</v>
      </c>
      <c r="O195" s="254" t="s">
        <v>45</v>
      </c>
      <c r="P195" s="266" t="str">
        <f>IF(COUNTIF($K$4:K195,K195)=1,1,"")</f>
        <v/>
      </c>
      <c r="Q195" s="266"/>
      <c r="R195" s="266">
        <v>300</v>
      </c>
      <c r="S195" s="266">
        <v>300</v>
      </c>
      <c r="T195" s="266"/>
      <c r="U195" s="262">
        <v>46266</v>
      </c>
      <c r="V195" s="266">
        <v>311</v>
      </c>
      <c r="W195" s="266">
        <v>311</v>
      </c>
      <c r="X195" s="266"/>
      <c r="Y195" s="262">
        <v>46267</v>
      </c>
      <c r="Z195" s="266">
        <v>120</v>
      </c>
      <c r="AA195" s="266">
        <v>0</v>
      </c>
      <c r="AB195" s="266">
        <v>183</v>
      </c>
      <c r="AC195" s="266">
        <v>191</v>
      </c>
      <c r="AD195" s="266">
        <v>102</v>
      </c>
      <c r="AE195" s="266">
        <v>293</v>
      </c>
      <c r="AF195" s="266">
        <v>311</v>
      </c>
      <c r="AG195" s="266"/>
      <c r="AH195" s="266"/>
      <c r="AI195" s="266"/>
      <c r="AJ195" s="266"/>
      <c r="AK195" s="266"/>
      <c r="AL195" s="266"/>
      <c r="AM195" s="266"/>
      <c r="AN195" s="266"/>
      <c r="AO195" s="266"/>
      <c r="AP195" s="266"/>
      <c r="AQ195" s="266"/>
      <c r="AR195" s="266"/>
      <c r="AS195" s="266"/>
      <c r="AT195" s="266"/>
      <c r="AU195" s="266"/>
      <c r="AV195" s="266"/>
      <c r="AW195" s="266"/>
      <c r="AX195" s="266"/>
      <c r="AY195" s="266"/>
      <c r="AZ195" s="266"/>
      <c r="BA195" s="266"/>
      <c r="BB195" s="266"/>
      <c r="BC195" s="266"/>
      <c r="BD195" s="266"/>
      <c r="BE195" s="266"/>
      <c r="BF195" s="266"/>
      <c r="BG195" s="266"/>
      <c r="BH195" s="266"/>
      <c r="BI195" s="266"/>
      <c r="BJ195" s="266"/>
      <c r="BK195" s="266"/>
      <c r="BL195" s="266"/>
      <c r="BM195" s="266"/>
      <c r="BN195" s="266"/>
      <c r="BO195" s="266"/>
      <c r="BP195" s="266"/>
      <c r="BQ195" s="266"/>
      <c r="BR195" s="266"/>
      <c r="BS195" s="266"/>
      <c r="BT195" s="266"/>
      <c r="BU195" s="266"/>
      <c r="BV195" s="266"/>
      <c r="BW195" s="266"/>
      <c r="BX195" s="266"/>
      <c r="BY195" s="266"/>
      <c r="BZ195" s="266"/>
      <c r="CA195" s="266"/>
      <c r="CB195" s="266"/>
      <c r="CC195" s="266"/>
      <c r="CD195" s="266"/>
      <c r="CE195" s="266">
        <v>3</v>
      </c>
      <c r="CF195" s="266">
        <v>15</v>
      </c>
      <c r="CG195" s="266">
        <v>18</v>
      </c>
      <c r="CH195" s="271" t="s">
        <v>3508</v>
      </c>
      <c r="CI195" s="266">
        <v>18</v>
      </c>
      <c r="CJ195" s="271" t="s">
        <v>3508</v>
      </c>
      <c r="CK195" s="266">
        <v>22500</v>
      </c>
      <c r="CL195" s="266">
        <v>49000</v>
      </c>
      <c r="CM195" s="271" t="s">
        <v>3347</v>
      </c>
      <c r="CN195" s="266">
        <v>39000</v>
      </c>
      <c r="CO195" s="271" t="s">
        <v>3689</v>
      </c>
      <c r="CP195" s="254" t="s">
        <v>53</v>
      </c>
      <c r="CQ195" s="271" t="s">
        <v>3251</v>
      </c>
      <c r="CR195" s="262">
        <v>46268</v>
      </c>
      <c r="CS195" s="261" t="s">
        <v>127</v>
      </c>
      <c r="CT195" s="254" t="s">
        <v>1851</v>
      </c>
    </row>
    <row r="196" spans="1:98" x14ac:dyDescent="0.3">
      <c r="A196" s="253">
        <v>193</v>
      </c>
      <c r="B196" s="265" t="s">
        <v>45</v>
      </c>
      <c r="C196" s="294" t="s">
        <v>2952</v>
      </c>
      <c r="D196" s="294" t="s">
        <v>3018</v>
      </c>
      <c r="E196" s="294" t="s">
        <v>3003</v>
      </c>
      <c r="F196" s="294" t="s">
        <v>2959</v>
      </c>
      <c r="G196" s="294" t="s">
        <v>2985</v>
      </c>
      <c r="H196" s="294" t="s">
        <v>2991</v>
      </c>
      <c r="I196" s="294" t="s">
        <v>2992</v>
      </c>
      <c r="J196" s="294" t="s">
        <v>2962</v>
      </c>
      <c r="K196" s="263" t="s">
        <v>258</v>
      </c>
      <c r="L196" s="294" t="s">
        <v>4216</v>
      </c>
      <c r="M196" s="265" t="s">
        <v>57</v>
      </c>
      <c r="N196" s="294" t="s">
        <v>58</v>
      </c>
      <c r="O196" s="265" t="s">
        <v>45</v>
      </c>
      <c r="P196" s="260">
        <f>IF(COUNTIF($K$4:K196,K196)=1,1,"")</f>
        <v>1</v>
      </c>
      <c r="Q196" s="260"/>
      <c r="R196" s="260">
        <v>500</v>
      </c>
      <c r="S196" s="260">
        <v>500</v>
      </c>
      <c r="T196" s="260"/>
      <c r="U196" s="265" t="s">
        <v>45</v>
      </c>
      <c r="V196" s="260"/>
      <c r="W196" s="260"/>
      <c r="X196" s="260"/>
      <c r="Y196" s="265" t="s">
        <v>45</v>
      </c>
      <c r="Z196" s="260"/>
      <c r="AA196" s="260">
        <v>0</v>
      </c>
      <c r="AB196" s="260"/>
      <c r="AC196" s="260"/>
      <c r="AD196" s="260"/>
      <c r="AE196" s="260"/>
      <c r="AF196" s="260"/>
      <c r="AG196" s="260"/>
      <c r="AH196" s="260"/>
      <c r="AI196" s="260"/>
      <c r="AJ196" s="260"/>
      <c r="AK196" s="260"/>
      <c r="AL196" s="260"/>
      <c r="AM196" s="260"/>
      <c r="AN196" s="260"/>
      <c r="AO196" s="260"/>
      <c r="AP196" s="260"/>
      <c r="AQ196" s="260"/>
      <c r="AR196" s="260"/>
      <c r="AS196" s="260"/>
      <c r="AT196" s="260"/>
      <c r="AU196" s="260"/>
      <c r="AV196" s="260"/>
      <c r="AW196" s="260"/>
      <c r="AX196" s="260"/>
      <c r="AY196" s="260"/>
      <c r="AZ196" s="260"/>
      <c r="BA196" s="260"/>
      <c r="BB196" s="260"/>
      <c r="BC196" s="260"/>
      <c r="BD196" s="260"/>
      <c r="BE196" s="260"/>
      <c r="BF196" s="260"/>
      <c r="BG196" s="260"/>
      <c r="BH196" s="260"/>
      <c r="BI196" s="260"/>
      <c r="BJ196" s="260"/>
      <c r="BK196" s="260"/>
      <c r="BL196" s="260"/>
      <c r="BM196" s="260"/>
      <c r="BN196" s="260"/>
      <c r="BO196" s="260"/>
      <c r="BP196" s="260"/>
      <c r="BQ196" s="260"/>
      <c r="BR196" s="260"/>
      <c r="BS196" s="260"/>
      <c r="BT196" s="260"/>
      <c r="BU196" s="260"/>
      <c r="BV196" s="260"/>
      <c r="BW196" s="260"/>
      <c r="BX196" s="260"/>
      <c r="BY196" s="260"/>
      <c r="BZ196" s="260"/>
      <c r="CA196" s="260"/>
      <c r="CB196" s="260"/>
      <c r="CC196" s="260"/>
      <c r="CD196" s="260"/>
      <c r="CE196" s="260"/>
      <c r="CF196" s="260"/>
      <c r="CG196" s="260"/>
      <c r="CH196" s="268" t="s">
        <v>45</v>
      </c>
      <c r="CI196" s="260"/>
      <c r="CJ196" s="268" t="s">
        <v>45</v>
      </c>
      <c r="CK196" s="260">
        <v>23100</v>
      </c>
      <c r="CL196" s="260">
        <v>87000</v>
      </c>
      <c r="CM196" s="268" t="s">
        <v>531</v>
      </c>
      <c r="CN196" s="260">
        <v>87000</v>
      </c>
      <c r="CO196" s="268" t="s">
        <v>531</v>
      </c>
      <c r="CP196" s="265" t="s">
        <v>60</v>
      </c>
      <c r="CQ196" s="268" t="s">
        <v>1850</v>
      </c>
      <c r="CR196" s="264">
        <v>46223</v>
      </c>
      <c r="CS196" s="294" t="s">
        <v>51</v>
      </c>
      <c r="CT196" s="265" t="s">
        <v>1855</v>
      </c>
    </row>
    <row r="197" spans="1:98" x14ac:dyDescent="0.3">
      <c r="A197" s="253">
        <v>194</v>
      </c>
      <c r="B197" s="254" t="s">
        <v>45</v>
      </c>
      <c r="C197" s="261" t="s">
        <v>2952</v>
      </c>
      <c r="D197" s="261" t="s">
        <v>3018</v>
      </c>
      <c r="E197" s="261" t="s">
        <v>3003</v>
      </c>
      <c r="F197" s="261" t="s">
        <v>2959</v>
      </c>
      <c r="G197" s="261" t="s">
        <v>2985</v>
      </c>
      <c r="H197" s="261" t="s">
        <v>2991</v>
      </c>
      <c r="I197" s="261" t="s">
        <v>2992</v>
      </c>
      <c r="J197" s="261" t="s">
        <v>2962</v>
      </c>
      <c r="K197" s="270" t="s">
        <v>258</v>
      </c>
      <c r="L197" s="261" t="s">
        <v>4216</v>
      </c>
      <c r="M197" s="254" t="s">
        <v>71</v>
      </c>
      <c r="N197" s="261" t="s">
        <v>72</v>
      </c>
      <c r="O197" s="254" t="s">
        <v>45</v>
      </c>
      <c r="P197" s="266" t="str">
        <f>IF(COUNTIF($K$4:K197,K197)=1,1,"")</f>
        <v/>
      </c>
      <c r="Q197" s="266"/>
      <c r="R197" s="266">
        <v>900</v>
      </c>
      <c r="S197" s="266">
        <v>900</v>
      </c>
      <c r="T197" s="266"/>
      <c r="U197" s="254" t="s">
        <v>45</v>
      </c>
      <c r="V197" s="266"/>
      <c r="W197" s="266"/>
      <c r="X197" s="266"/>
      <c r="Y197" s="254" t="s">
        <v>45</v>
      </c>
      <c r="Z197" s="266"/>
      <c r="AA197" s="266">
        <v>0</v>
      </c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  <c r="AP197" s="266"/>
      <c r="AQ197" s="266"/>
      <c r="AR197" s="266"/>
      <c r="AS197" s="266"/>
      <c r="AT197" s="266"/>
      <c r="AU197" s="266"/>
      <c r="AV197" s="266"/>
      <c r="AW197" s="266"/>
      <c r="AX197" s="266"/>
      <c r="AY197" s="266"/>
      <c r="AZ197" s="266"/>
      <c r="BA197" s="266"/>
      <c r="BB197" s="266"/>
      <c r="BC197" s="266"/>
      <c r="BD197" s="266"/>
      <c r="BE197" s="266"/>
      <c r="BF197" s="266"/>
      <c r="BG197" s="266"/>
      <c r="BH197" s="266"/>
      <c r="BI197" s="266"/>
      <c r="BJ197" s="266"/>
      <c r="BK197" s="266"/>
      <c r="BL197" s="266"/>
      <c r="BM197" s="266"/>
      <c r="BN197" s="266"/>
      <c r="BO197" s="266"/>
      <c r="BP197" s="266"/>
      <c r="BQ197" s="266"/>
      <c r="BR197" s="266"/>
      <c r="BS197" s="266"/>
      <c r="BT197" s="266"/>
      <c r="BU197" s="266"/>
      <c r="BV197" s="266"/>
      <c r="BW197" s="266"/>
      <c r="BX197" s="266"/>
      <c r="BY197" s="266"/>
      <c r="BZ197" s="266"/>
      <c r="CA197" s="266"/>
      <c r="CB197" s="266"/>
      <c r="CC197" s="266"/>
      <c r="CD197" s="266"/>
      <c r="CE197" s="266"/>
      <c r="CF197" s="266"/>
      <c r="CG197" s="266"/>
      <c r="CH197" s="271" t="s">
        <v>45</v>
      </c>
      <c r="CI197" s="266"/>
      <c r="CJ197" s="271" t="s">
        <v>45</v>
      </c>
      <c r="CK197" s="266">
        <v>23100</v>
      </c>
      <c r="CL197" s="266">
        <v>87000</v>
      </c>
      <c r="CM197" s="271" t="s">
        <v>531</v>
      </c>
      <c r="CN197" s="266">
        <v>87000</v>
      </c>
      <c r="CO197" s="271" t="s">
        <v>531</v>
      </c>
      <c r="CP197" s="254" t="s">
        <v>60</v>
      </c>
      <c r="CQ197" s="271" t="s">
        <v>1850</v>
      </c>
      <c r="CR197" s="262">
        <v>46223</v>
      </c>
      <c r="CS197" s="261" t="s">
        <v>51</v>
      </c>
      <c r="CT197" s="254" t="s">
        <v>1855</v>
      </c>
    </row>
    <row r="198" spans="1:98" x14ac:dyDescent="0.3">
      <c r="A198" s="253">
        <v>195</v>
      </c>
      <c r="B198" s="265" t="s">
        <v>45</v>
      </c>
      <c r="C198" s="294" t="s">
        <v>2952</v>
      </c>
      <c r="D198" s="294" t="s">
        <v>3018</v>
      </c>
      <c r="E198" s="294" t="s">
        <v>3003</v>
      </c>
      <c r="F198" s="294" t="s">
        <v>2959</v>
      </c>
      <c r="G198" s="294" t="s">
        <v>2985</v>
      </c>
      <c r="H198" s="294" t="s">
        <v>2991</v>
      </c>
      <c r="I198" s="294" t="s">
        <v>2992</v>
      </c>
      <c r="J198" s="294" t="s">
        <v>2962</v>
      </c>
      <c r="K198" s="263" t="s">
        <v>259</v>
      </c>
      <c r="L198" s="294" t="s">
        <v>4217</v>
      </c>
      <c r="M198" s="265" t="s">
        <v>57</v>
      </c>
      <c r="N198" s="294" t="s">
        <v>58</v>
      </c>
      <c r="O198" s="265" t="s">
        <v>45</v>
      </c>
      <c r="P198" s="260">
        <f>IF(COUNTIF($K$4:K198,K198)=1,1,"")</f>
        <v>1</v>
      </c>
      <c r="Q198" s="260"/>
      <c r="R198" s="260">
        <v>1</v>
      </c>
      <c r="S198" s="260">
        <v>1</v>
      </c>
      <c r="T198" s="260"/>
      <c r="U198" s="265" t="s">
        <v>45</v>
      </c>
      <c r="V198" s="260"/>
      <c r="W198" s="260"/>
      <c r="X198" s="260"/>
      <c r="Y198" s="265" t="s">
        <v>45</v>
      </c>
      <c r="Z198" s="260"/>
      <c r="AA198" s="260">
        <v>0</v>
      </c>
      <c r="AB198" s="260"/>
      <c r="AC198" s="260"/>
      <c r="AD198" s="260"/>
      <c r="AE198" s="260"/>
      <c r="AF198" s="260"/>
      <c r="AG198" s="260"/>
      <c r="AH198" s="260"/>
      <c r="AI198" s="260"/>
      <c r="AJ198" s="260"/>
      <c r="AK198" s="260"/>
      <c r="AL198" s="260"/>
      <c r="AM198" s="260"/>
      <c r="AN198" s="260"/>
      <c r="AO198" s="260"/>
      <c r="AP198" s="260"/>
      <c r="AQ198" s="260"/>
      <c r="AR198" s="260"/>
      <c r="AS198" s="260"/>
      <c r="AT198" s="260"/>
      <c r="AU198" s="260"/>
      <c r="AV198" s="260"/>
      <c r="AW198" s="260"/>
      <c r="AX198" s="260"/>
      <c r="AY198" s="260"/>
      <c r="AZ198" s="260"/>
      <c r="BA198" s="260"/>
      <c r="BB198" s="260"/>
      <c r="BC198" s="260"/>
      <c r="BD198" s="260"/>
      <c r="BE198" s="260"/>
      <c r="BF198" s="260"/>
      <c r="BG198" s="260"/>
      <c r="BH198" s="260"/>
      <c r="BI198" s="260"/>
      <c r="BJ198" s="260"/>
      <c r="BK198" s="260"/>
      <c r="BL198" s="260"/>
      <c r="BM198" s="260"/>
      <c r="BN198" s="260"/>
      <c r="BO198" s="260"/>
      <c r="BP198" s="260"/>
      <c r="BQ198" s="260"/>
      <c r="BR198" s="260"/>
      <c r="BS198" s="260"/>
      <c r="BT198" s="260"/>
      <c r="BU198" s="260"/>
      <c r="BV198" s="260"/>
      <c r="BW198" s="260"/>
      <c r="BX198" s="260"/>
      <c r="BY198" s="260"/>
      <c r="BZ198" s="260"/>
      <c r="CA198" s="260"/>
      <c r="CB198" s="260"/>
      <c r="CC198" s="260"/>
      <c r="CD198" s="260"/>
      <c r="CE198" s="260"/>
      <c r="CF198" s="260"/>
      <c r="CG198" s="260"/>
      <c r="CH198" s="268" t="s">
        <v>45</v>
      </c>
      <c r="CI198" s="260"/>
      <c r="CJ198" s="268" t="s">
        <v>45</v>
      </c>
      <c r="CK198" s="260">
        <v>13200</v>
      </c>
      <c r="CL198" s="260">
        <v>55000</v>
      </c>
      <c r="CM198" s="268" t="s">
        <v>3188</v>
      </c>
      <c r="CN198" s="260">
        <v>55000</v>
      </c>
      <c r="CO198" s="268" t="s">
        <v>3188</v>
      </c>
      <c r="CP198" s="265" t="s">
        <v>60</v>
      </c>
      <c r="CQ198" s="268" t="s">
        <v>1850</v>
      </c>
      <c r="CR198" s="264">
        <v>46227</v>
      </c>
      <c r="CS198" s="294" t="s">
        <v>59</v>
      </c>
      <c r="CT198" s="265" t="s">
        <v>1861</v>
      </c>
    </row>
    <row r="199" spans="1:98" x14ac:dyDescent="0.3">
      <c r="A199" s="253">
        <v>196</v>
      </c>
      <c r="B199" s="254" t="s">
        <v>45</v>
      </c>
      <c r="C199" s="261" t="s">
        <v>2952</v>
      </c>
      <c r="D199" s="261" t="s">
        <v>3018</v>
      </c>
      <c r="E199" s="261" t="s">
        <v>3003</v>
      </c>
      <c r="F199" s="261" t="s">
        <v>2959</v>
      </c>
      <c r="G199" s="261" t="s">
        <v>2985</v>
      </c>
      <c r="H199" s="261" t="s">
        <v>2991</v>
      </c>
      <c r="I199" s="261" t="s">
        <v>2992</v>
      </c>
      <c r="J199" s="261" t="s">
        <v>2962</v>
      </c>
      <c r="K199" s="270" t="s">
        <v>259</v>
      </c>
      <c r="L199" s="261" t="s">
        <v>4217</v>
      </c>
      <c r="M199" s="254" t="s">
        <v>61</v>
      </c>
      <c r="N199" s="261" t="s">
        <v>62</v>
      </c>
      <c r="O199" s="254" t="s">
        <v>45</v>
      </c>
      <c r="P199" s="266" t="str">
        <f>IF(COUNTIF($K$4:K199,K199)=1,1,"")</f>
        <v/>
      </c>
      <c r="Q199" s="266"/>
      <c r="R199" s="266">
        <v>1</v>
      </c>
      <c r="S199" s="266">
        <v>1</v>
      </c>
      <c r="T199" s="266"/>
      <c r="U199" s="254" t="s">
        <v>45</v>
      </c>
      <c r="V199" s="266"/>
      <c r="W199" s="266"/>
      <c r="X199" s="266"/>
      <c r="Y199" s="254" t="s">
        <v>45</v>
      </c>
      <c r="Z199" s="266"/>
      <c r="AA199" s="266">
        <v>0</v>
      </c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  <c r="AP199" s="266"/>
      <c r="AQ199" s="266"/>
      <c r="AR199" s="266"/>
      <c r="AS199" s="266"/>
      <c r="AT199" s="266"/>
      <c r="AU199" s="266"/>
      <c r="AV199" s="266"/>
      <c r="AW199" s="266"/>
      <c r="AX199" s="266"/>
      <c r="AY199" s="266"/>
      <c r="AZ199" s="266"/>
      <c r="BA199" s="266"/>
      <c r="BB199" s="266"/>
      <c r="BC199" s="266"/>
      <c r="BD199" s="266"/>
      <c r="BE199" s="266"/>
      <c r="BF199" s="266"/>
      <c r="BG199" s="266"/>
      <c r="BH199" s="266"/>
      <c r="BI199" s="266"/>
      <c r="BJ199" s="266"/>
      <c r="BK199" s="266"/>
      <c r="BL199" s="266"/>
      <c r="BM199" s="266"/>
      <c r="BN199" s="266"/>
      <c r="BO199" s="266"/>
      <c r="BP199" s="266"/>
      <c r="BQ199" s="266"/>
      <c r="BR199" s="266"/>
      <c r="BS199" s="266"/>
      <c r="BT199" s="266"/>
      <c r="BU199" s="266"/>
      <c r="BV199" s="266"/>
      <c r="BW199" s="266"/>
      <c r="BX199" s="266"/>
      <c r="BY199" s="266"/>
      <c r="BZ199" s="266"/>
      <c r="CA199" s="266"/>
      <c r="CB199" s="266"/>
      <c r="CC199" s="266"/>
      <c r="CD199" s="266"/>
      <c r="CE199" s="266"/>
      <c r="CF199" s="266"/>
      <c r="CG199" s="266"/>
      <c r="CH199" s="271" t="s">
        <v>45</v>
      </c>
      <c r="CI199" s="266"/>
      <c r="CJ199" s="271" t="s">
        <v>45</v>
      </c>
      <c r="CK199" s="266">
        <v>13200</v>
      </c>
      <c r="CL199" s="266">
        <v>55000</v>
      </c>
      <c r="CM199" s="271" t="s">
        <v>3188</v>
      </c>
      <c r="CN199" s="266">
        <v>55000</v>
      </c>
      <c r="CO199" s="271" t="s">
        <v>3188</v>
      </c>
      <c r="CP199" s="254" t="s">
        <v>60</v>
      </c>
      <c r="CQ199" s="271" t="s">
        <v>1850</v>
      </c>
      <c r="CR199" s="262">
        <v>46227</v>
      </c>
      <c r="CS199" s="261" t="s">
        <v>59</v>
      </c>
      <c r="CT199" s="254" t="s">
        <v>1861</v>
      </c>
    </row>
    <row r="200" spans="1:98" x14ac:dyDescent="0.3">
      <c r="A200" s="253">
        <v>197</v>
      </c>
      <c r="B200" s="265" t="s">
        <v>45</v>
      </c>
      <c r="C200" s="294" t="s">
        <v>2952</v>
      </c>
      <c r="D200" s="294" t="s">
        <v>3018</v>
      </c>
      <c r="E200" s="294" t="s">
        <v>3003</v>
      </c>
      <c r="F200" s="294" t="s">
        <v>2959</v>
      </c>
      <c r="G200" s="294" t="s">
        <v>2985</v>
      </c>
      <c r="H200" s="294" t="s">
        <v>2991</v>
      </c>
      <c r="I200" s="294" t="s">
        <v>2992</v>
      </c>
      <c r="J200" s="294" t="s">
        <v>2962</v>
      </c>
      <c r="K200" s="263" t="s">
        <v>259</v>
      </c>
      <c r="L200" s="294" t="s">
        <v>4217</v>
      </c>
      <c r="M200" s="265" t="s">
        <v>63</v>
      </c>
      <c r="N200" s="294" t="s">
        <v>64</v>
      </c>
      <c r="O200" s="265" t="s">
        <v>45</v>
      </c>
      <c r="P200" s="260" t="str">
        <f>IF(COUNTIF($K$4:K200,K200)=1,1,"")</f>
        <v/>
      </c>
      <c r="Q200" s="260"/>
      <c r="R200" s="260">
        <v>1</v>
      </c>
      <c r="S200" s="260">
        <v>1</v>
      </c>
      <c r="T200" s="260"/>
      <c r="U200" s="265" t="s">
        <v>45</v>
      </c>
      <c r="V200" s="260"/>
      <c r="W200" s="260"/>
      <c r="X200" s="260"/>
      <c r="Y200" s="265" t="s">
        <v>45</v>
      </c>
      <c r="Z200" s="260"/>
      <c r="AA200" s="260">
        <v>0</v>
      </c>
      <c r="AB200" s="260"/>
      <c r="AC200" s="260"/>
      <c r="AD200" s="260"/>
      <c r="AE200" s="260"/>
      <c r="AF200" s="260"/>
      <c r="AG200" s="260"/>
      <c r="AH200" s="260"/>
      <c r="AI200" s="260"/>
      <c r="AJ200" s="260"/>
      <c r="AK200" s="260"/>
      <c r="AL200" s="260"/>
      <c r="AM200" s="260"/>
      <c r="AN200" s="260"/>
      <c r="AO200" s="260"/>
      <c r="AP200" s="260"/>
      <c r="AQ200" s="260"/>
      <c r="AR200" s="260"/>
      <c r="AS200" s="260"/>
      <c r="AT200" s="260"/>
      <c r="AU200" s="260"/>
      <c r="AV200" s="260"/>
      <c r="AW200" s="260"/>
      <c r="AX200" s="260"/>
      <c r="AY200" s="260"/>
      <c r="AZ200" s="260"/>
      <c r="BA200" s="260"/>
      <c r="BB200" s="260"/>
      <c r="BC200" s="260"/>
      <c r="BD200" s="260"/>
      <c r="BE200" s="260"/>
      <c r="BF200" s="260"/>
      <c r="BG200" s="260"/>
      <c r="BH200" s="260"/>
      <c r="BI200" s="260"/>
      <c r="BJ200" s="260"/>
      <c r="BK200" s="260"/>
      <c r="BL200" s="260"/>
      <c r="BM200" s="260"/>
      <c r="BN200" s="260"/>
      <c r="BO200" s="260"/>
      <c r="BP200" s="260"/>
      <c r="BQ200" s="260"/>
      <c r="BR200" s="260"/>
      <c r="BS200" s="260"/>
      <c r="BT200" s="260"/>
      <c r="BU200" s="260"/>
      <c r="BV200" s="260"/>
      <c r="BW200" s="260"/>
      <c r="BX200" s="260"/>
      <c r="BY200" s="260"/>
      <c r="BZ200" s="260"/>
      <c r="CA200" s="260"/>
      <c r="CB200" s="260"/>
      <c r="CC200" s="260"/>
      <c r="CD200" s="260"/>
      <c r="CE200" s="260"/>
      <c r="CF200" s="260"/>
      <c r="CG200" s="260"/>
      <c r="CH200" s="268" t="s">
        <v>45</v>
      </c>
      <c r="CI200" s="260"/>
      <c r="CJ200" s="268" t="s">
        <v>45</v>
      </c>
      <c r="CK200" s="260">
        <v>13200</v>
      </c>
      <c r="CL200" s="260">
        <v>55000</v>
      </c>
      <c r="CM200" s="268" t="s">
        <v>3188</v>
      </c>
      <c r="CN200" s="260">
        <v>55000</v>
      </c>
      <c r="CO200" s="268" t="s">
        <v>3188</v>
      </c>
      <c r="CP200" s="265" t="s">
        <v>60</v>
      </c>
      <c r="CQ200" s="268" t="s">
        <v>1850</v>
      </c>
      <c r="CR200" s="264">
        <v>46227</v>
      </c>
      <c r="CS200" s="294" t="s">
        <v>59</v>
      </c>
      <c r="CT200" s="265" t="s">
        <v>1861</v>
      </c>
    </row>
    <row r="201" spans="1:98" x14ac:dyDescent="0.3">
      <c r="A201" s="253">
        <v>198</v>
      </c>
      <c r="B201" s="254" t="s">
        <v>45</v>
      </c>
      <c r="C201" s="261" t="s">
        <v>2952</v>
      </c>
      <c r="D201" s="261" t="s">
        <v>3018</v>
      </c>
      <c r="E201" s="261" t="s">
        <v>3003</v>
      </c>
      <c r="F201" s="261" t="s">
        <v>2959</v>
      </c>
      <c r="G201" s="261" t="s">
        <v>2985</v>
      </c>
      <c r="H201" s="261" t="s">
        <v>2991</v>
      </c>
      <c r="I201" s="261" t="s">
        <v>2992</v>
      </c>
      <c r="J201" s="261" t="s">
        <v>2962</v>
      </c>
      <c r="K201" s="270" t="s">
        <v>260</v>
      </c>
      <c r="L201" s="261" t="s">
        <v>3622</v>
      </c>
      <c r="M201" s="254" t="s">
        <v>57</v>
      </c>
      <c r="N201" s="261" t="s">
        <v>58</v>
      </c>
      <c r="O201" s="254" t="s">
        <v>45</v>
      </c>
      <c r="P201" s="266">
        <f>IF(COUNTIF($K$4:K201,K201)=1,1,"")</f>
        <v>1</v>
      </c>
      <c r="Q201" s="266"/>
      <c r="R201" s="266">
        <v>500</v>
      </c>
      <c r="S201" s="266">
        <v>500</v>
      </c>
      <c r="T201" s="266"/>
      <c r="U201" s="254" t="s">
        <v>45</v>
      </c>
      <c r="V201" s="266"/>
      <c r="W201" s="266"/>
      <c r="X201" s="266"/>
      <c r="Y201" s="254" t="s">
        <v>45</v>
      </c>
      <c r="Z201" s="266"/>
      <c r="AA201" s="266">
        <v>0</v>
      </c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  <c r="AP201" s="266"/>
      <c r="AQ201" s="266"/>
      <c r="AR201" s="266"/>
      <c r="AS201" s="266"/>
      <c r="AT201" s="266"/>
      <c r="AU201" s="266"/>
      <c r="AV201" s="266"/>
      <c r="AW201" s="266"/>
      <c r="AX201" s="266"/>
      <c r="AY201" s="266"/>
      <c r="AZ201" s="266"/>
      <c r="BA201" s="266"/>
      <c r="BB201" s="266"/>
      <c r="BC201" s="266"/>
      <c r="BD201" s="266"/>
      <c r="BE201" s="266"/>
      <c r="BF201" s="266"/>
      <c r="BG201" s="266"/>
      <c r="BH201" s="266"/>
      <c r="BI201" s="266"/>
      <c r="BJ201" s="266"/>
      <c r="BK201" s="266"/>
      <c r="BL201" s="266"/>
      <c r="BM201" s="266"/>
      <c r="BN201" s="266"/>
      <c r="BO201" s="266"/>
      <c r="BP201" s="266"/>
      <c r="BQ201" s="266"/>
      <c r="BR201" s="266"/>
      <c r="BS201" s="266"/>
      <c r="BT201" s="266"/>
      <c r="BU201" s="266"/>
      <c r="BV201" s="266"/>
      <c r="BW201" s="266"/>
      <c r="BX201" s="266"/>
      <c r="BY201" s="266"/>
      <c r="BZ201" s="266"/>
      <c r="CA201" s="266"/>
      <c r="CB201" s="266"/>
      <c r="CC201" s="266"/>
      <c r="CD201" s="266"/>
      <c r="CE201" s="266"/>
      <c r="CF201" s="266"/>
      <c r="CG201" s="266"/>
      <c r="CH201" s="271" t="s">
        <v>45</v>
      </c>
      <c r="CI201" s="266"/>
      <c r="CJ201" s="271" t="s">
        <v>45</v>
      </c>
      <c r="CK201" s="266">
        <v>16200</v>
      </c>
      <c r="CL201" s="266">
        <v>72000</v>
      </c>
      <c r="CM201" s="271" t="s">
        <v>306</v>
      </c>
      <c r="CN201" s="266">
        <v>72000</v>
      </c>
      <c r="CO201" s="271" t="s">
        <v>306</v>
      </c>
      <c r="CP201" s="254" t="s">
        <v>60</v>
      </c>
      <c r="CQ201" s="271" t="s">
        <v>1850</v>
      </c>
      <c r="CR201" s="262">
        <v>46230</v>
      </c>
      <c r="CS201" s="261" t="s">
        <v>139</v>
      </c>
      <c r="CT201" s="254" t="s">
        <v>1857</v>
      </c>
    </row>
    <row r="202" spans="1:98" x14ac:dyDescent="0.3">
      <c r="A202" s="253">
        <v>199</v>
      </c>
      <c r="B202" s="265" t="s">
        <v>45</v>
      </c>
      <c r="C202" s="294" t="s">
        <v>2952</v>
      </c>
      <c r="D202" s="294" t="s">
        <v>3018</v>
      </c>
      <c r="E202" s="294" t="s">
        <v>3003</v>
      </c>
      <c r="F202" s="294" t="s">
        <v>2959</v>
      </c>
      <c r="G202" s="294" t="s">
        <v>2985</v>
      </c>
      <c r="H202" s="294" t="s">
        <v>2991</v>
      </c>
      <c r="I202" s="294" t="s">
        <v>2992</v>
      </c>
      <c r="J202" s="294" t="s">
        <v>2962</v>
      </c>
      <c r="K202" s="263" t="s">
        <v>260</v>
      </c>
      <c r="L202" s="294" t="s">
        <v>3622</v>
      </c>
      <c r="M202" s="265" t="s">
        <v>71</v>
      </c>
      <c r="N202" s="294" t="s">
        <v>72</v>
      </c>
      <c r="O202" s="265" t="s">
        <v>45</v>
      </c>
      <c r="P202" s="260" t="str">
        <f>IF(COUNTIF($K$4:K202,K202)=1,1,"")</f>
        <v/>
      </c>
      <c r="Q202" s="260"/>
      <c r="R202" s="260">
        <v>600</v>
      </c>
      <c r="S202" s="260">
        <v>600</v>
      </c>
      <c r="T202" s="260"/>
      <c r="U202" s="265" t="s">
        <v>45</v>
      </c>
      <c r="V202" s="260"/>
      <c r="W202" s="260"/>
      <c r="X202" s="260"/>
      <c r="Y202" s="265" t="s">
        <v>45</v>
      </c>
      <c r="Z202" s="260"/>
      <c r="AA202" s="260">
        <v>0</v>
      </c>
      <c r="AB202" s="260"/>
      <c r="AC202" s="260"/>
      <c r="AD202" s="260"/>
      <c r="AE202" s="260"/>
      <c r="AF202" s="260"/>
      <c r="AG202" s="260"/>
      <c r="AH202" s="260"/>
      <c r="AI202" s="260"/>
      <c r="AJ202" s="260"/>
      <c r="AK202" s="260"/>
      <c r="AL202" s="260"/>
      <c r="AM202" s="260"/>
      <c r="AN202" s="260"/>
      <c r="AO202" s="260"/>
      <c r="AP202" s="260"/>
      <c r="AQ202" s="260"/>
      <c r="AR202" s="260"/>
      <c r="AS202" s="260"/>
      <c r="AT202" s="260"/>
      <c r="AU202" s="260"/>
      <c r="AV202" s="260"/>
      <c r="AW202" s="260"/>
      <c r="AX202" s="260"/>
      <c r="AY202" s="260"/>
      <c r="AZ202" s="260"/>
      <c r="BA202" s="260"/>
      <c r="BB202" s="260"/>
      <c r="BC202" s="260"/>
      <c r="BD202" s="260"/>
      <c r="BE202" s="260"/>
      <c r="BF202" s="260"/>
      <c r="BG202" s="260"/>
      <c r="BH202" s="260"/>
      <c r="BI202" s="260"/>
      <c r="BJ202" s="260"/>
      <c r="BK202" s="260"/>
      <c r="BL202" s="260"/>
      <c r="BM202" s="260"/>
      <c r="BN202" s="260"/>
      <c r="BO202" s="260"/>
      <c r="BP202" s="260"/>
      <c r="BQ202" s="260"/>
      <c r="BR202" s="260"/>
      <c r="BS202" s="260"/>
      <c r="BT202" s="260"/>
      <c r="BU202" s="260"/>
      <c r="BV202" s="260"/>
      <c r="BW202" s="260"/>
      <c r="BX202" s="260"/>
      <c r="BY202" s="260"/>
      <c r="BZ202" s="260"/>
      <c r="CA202" s="260"/>
      <c r="CB202" s="260"/>
      <c r="CC202" s="260"/>
      <c r="CD202" s="260"/>
      <c r="CE202" s="260"/>
      <c r="CF202" s="260"/>
      <c r="CG202" s="260"/>
      <c r="CH202" s="268" t="s">
        <v>45</v>
      </c>
      <c r="CI202" s="260"/>
      <c r="CJ202" s="268" t="s">
        <v>45</v>
      </c>
      <c r="CK202" s="260">
        <v>16200</v>
      </c>
      <c r="CL202" s="260">
        <v>72000</v>
      </c>
      <c r="CM202" s="268" t="s">
        <v>306</v>
      </c>
      <c r="CN202" s="260">
        <v>72000</v>
      </c>
      <c r="CO202" s="268" t="s">
        <v>306</v>
      </c>
      <c r="CP202" s="265" t="s">
        <v>60</v>
      </c>
      <c r="CQ202" s="268" t="s">
        <v>1850</v>
      </c>
      <c r="CR202" s="264">
        <v>46230</v>
      </c>
      <c r="CS202" s="294" t="s">
        <v>139</v>
      </c>
      <c r="CT202" s="265" t="s">
        <v>1857</v>
      </c>
    </row>
    <row r="203" spans="1:98" x14ac:dyDescent="0.3">
      <c r="A203" s="253">
        <v>200</v>
      </c>
      <c r="B203" s="254" t="s">
        <v>45</v>
      </c>
      <c r="C203" s="261" t="s">
        <v>2952</v>
      </c>
      <c r="D203" s="261" t="s">
        <v>3018</v>
      </c>
      <c r="E203" s="261" t="s">
        <v>3003</v>
      </c>
      <c r="F203" s="261" t="s">
        <v>2959</v>
      </c>
      <c r="G203" s="261" t="s">
        <v>2985</v>
      </c>
      <c r="H203" s="261" t="s">
        <v>2991</v>
      </c>
      <c r="I203" s="261" t="s">
        <v>2992</v>
      </c>
      <c r="J203" s="261" t="s">
        <v>2962</v>
      </c>
      <c r="K203" s="270" t="s">
        <v>260</v>
      </c>
      <c r="L203" s="261" t="s">
        <v>3622</v>
      </c>
      <c r="M203" s="254" t="s">
        <v>161</v>
      </c>
      <c r="N203" s="261" t="s">
        <v>162</v>
      </c>
      <c r="O203" s="254" t="s">
        <v>45</v>
      </c>
      <c r="P203" s="266" t="str">
        <f>IF(COUNTIF($K$4:K203,K203)=1,1,"")</f>
        <v/>
      </c>
      <c r="Q203" s="266"/>
      <c r="R203" s="266">
        <v>600</v>
      </c>
      <c r="S203" s="266">
        <v>600</v>
      </c>
      <c r="T203" s="266"/>
      <c r="U203" s="254" t="s">
        <v>45</v>
      </c>
      <c r="V203" s="266"/>
      <c r="W203" s="266"/>
      <c r="X203" s="266"/>
      <c r="Y203" s="254" t="s">
        <v>45</v>
      </c>
      <c r="Z203" s="266"/>
      <c r="AA203" s="266">
        <v>0</v>
      </c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66"/>
      <c r="AR203" s="266"/>
      <c r="AS203" s="266"/>
      <c r="AT203" s="266"/>
      <c r="AU203" s="266"/>
      <c r="AV203" s="266"/>
      <c r="AW203" s="266"/>
      <c r="AX203" s="266"/>
      <c r="AY203" s="266"/>
      <c r="AZ203" s="266"/>
      <c r="BA203" s="266"/>
      <c r="BB203" s="266"/>
      <c r="BC203" s="266"/>
      <c r="BD203" s="266"/>
      <c r="BE203" s="266"/>
      <c r="BF203" s="266"/>
      <c r="BG203" s="266"/>
      <c r="BH203" s="266"/>
      <c r="BI203" s="266"/>
      <c r="BJ203" s="266"/>
      <c r="BK203" s="266"/>
      <c r="BL203" s="266"/>
      <c r="BM203" s="266"/>
      <c r="BN203" s="266"/>
      <c r="BO203" s="266"/>
      <c r="BP203" s="266"/>
      <c r="BQ203" s="266"/>
      <c r="BR203" s="266"/>
      <c r="BS203" s="266"/>
      <c r="BT203" s="266"/>
      <c r="BU203" s="266"/>
      <c r="BV203" s="266"/>
      <c r="BW203" s="266"/>
      <c r="BX203" s="266"/>
      <c r="BY203" s="266"/>
      <c r="BZ203" s="266"/>
      <c r="CA203" s="266"/>
      <c r="CB203" s="266"/>
      <c r="CC203" s="266"/>
      <c r="CD203" s="266"/>
      <c r="CE203" s="266"/>
      <c r="CF203" s="266"/>
      <c r="CG203" s="266"/>
      <c r="CH203" s="271" t="s">
        <v>45</v>
      </c>
      <c r="CI203" s="266"/>
      <c r="CJ203" s="271" t="s">
        <v>45</v>
      </c>
      <c r="CK203" s="266">
        <v>16200</v>
      </c>
      <c r="CL203" s="266">
        <v>72000</v>
      </c>
      <c r="CM203" s="271" t="s">
        <v>306</v>
      </c>
      <c r="CN203" s="266">
        <v>72000</v>
      </c>
      <c r="CO203" s="271" t="s">
        <v>306</v>
      </c>
      <c r="CP203" s="254" t="s">
        <v>60</v>
      </c>
      <c r="CQ203" s="271" t="s">
        <v>1850</v>
      </c>
      <c r="CR203" s="262">
        <v>46230</v>
      </c>
      <c r="CS203" s="261" t="s">
        <v>139</v>
      </c>
      <c r="CT203" s="254" t="s">
        <v>1857</v>
      </c>
    </row>
    <row r="204" spans="1:98" x14ac:dyDescent="0.3">
      <c r="A204" s="253">
        <v>201</v>
      </c>
      <c r="B204" s="265" t="s">
        <v>45</v>
      </c>
      <c r="C204" s="294" t="s">
        <v>2952</v>
      </c>
      <c r="D204" s="294" t="s">
        <v>3018</v>
      </c>
      <c r="E204" s="294" t="s">
        <v>3003</v>
      </c>
      <c r="F204" s="294" t="s">
        <v>2959</v>
      </c>
      <c r="G204" s="294" t="s">
        <v>2985</v>
      </c>
      <c r="H204" s="294" t="s">
        <v>2991</v>
      </c>
      <c r="I204" s="294" t="s">
        <v>2992</v>
      </c>
      <c r="J204" s="294" t="s">
        <v>2962</v>
      </c>
      <c r="K204" s="263" t="s">
        <v>261</v>
      </c>
      <c r="L204" s="294" t="s">
        <v>4218</v>
      </c>
      <c r="M204" s="265" t="s">
        <v>66</v>
      </c>
      <c r="N204" s="294" t="s">
        <v>67</v>
      </c>
      <c r="O204" s="265" t="s">
        <v>45</v>
      </c>
      <c r="P204" s="260">
        <f>IF(COUNTIF($K$4:K204,K204)=1,1,"")</f>
        <v>1</v>
      </c>
      <c r="Q204" s="260"/>
      <c r="R204" s="260">
        <v>600</v>
      </c>
      <c r="S204" s="260">
        <v>600</v>
      </c>
      <c r="T204" s="260"/>
      <c r="U204" s="265" t="s">
        <v>45</v>
      </c>
      <c r="V204" s="260"/>
      <c r="W204" s="260"/>
      <c r="X204" s="260"/>
      <c r="Y204" s="265" t="s">
        <v>45</v>
      </c>
      <c r="Z204" s="260"/>
      <c r="AA204" s="260">
        <v>0</v>
      </c>
      <c r="AB204" s="260"/>
      <c r="AC204" s="260"/>
      <c r="AD204" s="260"/>
      <c r="AE204" s="260"/>
      <c r="AF204" s="260"/>
      <c r="AG204" s="260"/>
      <c r="AH204" s="260"/>
      <c r="AI204" s="260"/>
      <c r="AJ204" s="260"/>
      <c r="AK204" s="260"/>
      <c r="AL204" s="260"/>
      <c r="AM204" s="260"/>
      <c r="AN204" s="260"/>
      <c r="AO204" s="260"/>
      <c r="AP204" s="260"/>
      <c r="AQ204" s="260"/>
      <c r="AR204" s="260"/>
      <c r="AS204" s="260"/>
      <c r="AT204" s="260"/>
      <c r="AU204" s="260"/>
      <c r="AV204" s="260"/>
      <c r="AW204" s="260"/>
      <c r="AX204" s="260"/>
      <c r="AY204" s="260"/>
      <c r="AZ204" s="260"/>
      <c r="BA204" s="260"/>
      <c r="BB204" s="260"/>
      <c r="BC204" s="260"/>
      <c r="BD204" s="260"/>
      <c r="BE204" s="260"/>
      <c r="BF204" s="260"/>
      <c r="BG204" s="260"/>
      <c r="BH204" s="260"/>
      <c r="BI204" s="260"/>
      <c r="BJ204" s="260"/>
      <c r="BK204" s="260"/>
      <c r="BL204" s="260"/>
      <c r="BM204" s="260"/>
      <c r="BN204" s="260"/>
      <c r="BO204" s="260"/>
      <c r="BP204" s="260"/>
      <c r="BQ204" s="260"/>
      <c r="BR204" s="260"/>
      <c r="BS204" s="260"/>
      <c r="BT204" s="260"/>
      <c r="BU204" s="260"/>
      <c r="BV204" s="260"/>
      <c r="BW204" s="260"/>
      <c r="BX204" s="260"/>
      <c r="BY204" s="260"/>
      <c r="BZ204" s="260"/>
      <c r="CA204" s="260"/>
      <c r="CB204" s="260"/>
      <c r="CC204" s="260"/>
      <c r="CD204" s="260"/>
      <c r="CE204" s="260"/>
      <c r="CF204" s="260"/>
      <c r="CG204" s="260"/>
      <c r="CH204" s="268" t="s">
        <v>45</v>
      </c>
      <c r="CI204" s="260"/>
      <c r="CJ204" s="268" t="s">
        <v>45</v>
      </c>
      <c r="CK204" s="260">
        <v>14900</v>
      </c>
      <c r="CL204" s="260">
        <v>68000</v>
      </c>
      <c r="CM204" s="268" t="s">
        <v>639</v>
      </c>
      <c r="CN204" s="260">
        <v>61000</v>
      </c>
      <c r="CO204" s="268" t="s">
        <v>1425</v>
      </c>
      <c r="CP204" s="265" t="s">
        <v>60</v>
      </c>
      <c r="CQ204" s="268" t="s">
        <v>1850</v>
      </c>
      <c r="CR204" s="264">
        <v>46230</v>
      </c>
      <c r="CS204" s="294" t="s">
        <v>74</v>
      </c>
      <c r="CT204" s="265" t="s">
        <v>1851</v>
      </c>
    </row>
    <row r="205" spans="1:98" x14ac:dyDescent="0.3">
      <c r="A205" s="253">
        <v>202</v>
      </c>
      <c r="B205" s="254" t="s">
        <v>45</v>
      </c>
      <c r="C205" s="261" t="s">
        <v>2952</v>
      </c>
      <c r="D205" s="261" t="s">
        <v>3018</v>
      </c>
      <c r="E205" s="261" t="s">
        <v>3003</v>
      </c>
      <c r="F205" s="261" t="s">
        <v>2959</v>
      </c>
      <c r="G205" s="261" t="s">
        <v>2985</v>
      </c>
      <c r="H205" s="261" t="s">
        <v>2991</v>
      </c>
      <c r="I205" s="261" t="s">
        <v>2992</v>
      </c>
      <c r="J205" s="261" t="s">
        <v>2962</v>
      </c>
      <c r="K205" s="270" t="s">
        <v>261</v>
      </c>
      <c r="L205" s="261" t="s">
        <v>4218</v>
      </c>
      <c r="M205" s="254" t="s">
        <v>107</v>
      </c>
      <c r="N205" s="261" t="s">
        <v>108</v>
      </c>
      <c r="O205" s="254" t="s">
        <v>45</v>
      </c>
      <c r="P205" s="266" t="str">
        <f>IF(COUNTIF($K$4:K205,K205)=1,1,"")</f>
        <v/>
      </c>
      <c r="Q205" s="266"/>
      <c r="R205" s="266">
        <v>600</v>
      </c>
      <c r="S205" s="266">
        <v>600</v>
      </c>
      <c r="T205" s="266"/>
      <c r="U205" s="254" t="s">
        <v>45</v>
      </c>
      <c r="V205" s="266"/>
      <c r="W205" s="266"/>
      <c r="X205" s="266"/>
      <c r="Y205" s="254" t="s">
        <v>45</v>
      </c>
      <c r="Z205" s="266"/>
      <c r="AA205" s="266">
        <v>0</v>
      </c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  <c r="AP205" s="266"/>
      <c r="AQ205" s="266"/>
      <c r="AR205" s="266"/>
      <c r="AS205" s="266"/>
      <c r="AT205" s="266"/>
      <c r="AU205" s="266"/>
      <c r="AV205" s="266"/>
      <c r="AW205" s="266"/>
      <c r="AX205" s="266"/>
      <c r="AY205" s="266"/>
      <c r="AZ205" s="266"/>
      <c r="BA205" s="266"/>
      <c r="BB205" s="266"/>
      <c r="BC205" s="266"/>
      <c r="BD205" s="266"/>
      <c r="BE205" s="266"/>
      <c r="BF205" s="266"/>
      <c r="BG205" s="266"/>
      <c r="BH205" s="266"/>
      <c r="BI205" s="266"/>
      <c r="BJ205" s="266"/>
      <c r="BK205" s="266"/>
      <c r="BL205" s="266"/>
      <c r="BM205" s="266"/>
      <c r="BN205" s="266"/>
      <c r="BO205" s="266"/>
      <c r="BP205" s="266"/>
      <c r="BQ205" s="266"/>
      <c r="BR205" s="266"/>
      <c r="BS205" s="266"/>
      <c r="BT205" s="266"/>
      <c r="BU205" s="266"/>
      <c r="BV205" s="266"/>
      <c r="BW205" s="266"/>
      <c r="BX205" s="266"/>
      <c r="BY205" s="266"/>
      <c r="BZ205" s="266"/>
      <c r="CA205" s="266"/>
      <c r="CB205" s="266"/>
      <c r="CC205" s="266"/>
      <c r="CD205" s="266"/>
      <c r="CE205" s="266"/>
      <c r="CF205" s="266"/>
      <c r="CG205" s="266"/>
      <c r="CH205" s="271" t="s">
        <v>45</v>
      </c>
      <c r="CI205" s="266"/>
      <c r="CJ205" s="271" t="s">
        <v>45</v>
      </c>
      <c r="CK205" s="266">
        <v>14900</v>
      </c>
      <c r="CL205" s="266">
        <v>68000</v>
      </c>
      <c r="CM205" s="271" t="s">
        <v>639</v>
      </c>
      <c r="CN205" s="266">
        <v>61000</v>
      </c>
      <c r="CO205" s="271" t="s">
        <v>1425</v>
      </c>
      <c r="CP205" s="254" t="s">
        <v>60</v>
      </c>
      <c r="CQ205" s="271" t="s">
        <v>1850</v>
      </c>
      <c r="CR205" s="262">
        <v>46230</v>
      </c>
      <c r="CS205" s="261" t="s">
        <v>74</v>
      </c>
      <c r="CT205" s="254" t="s">
        <v>1851</v>
      </c>
    </row>
    <row r="206" spans="1:98" x14ac:dyDescent="0.3">
      <c r="A206" s="253">
        <v>203</v>
      </c>
      <c r="B206" s="265" t="s">
        <v>45</v>
      </c>
      <c r="C206" s="294" t="s">
        <v>2952</v>
      </c>
      <c r="D206" s="294" t="s">
        <v>3018</v>
      </c>
      <c r="E206" s="294" t="s">
        <v>3003</v>
      </c>
      <c r="F206" s="294" t="s">
        <v>2959</v>
      </c>
      <c r="G206" s="294" t="s">
        <v>2985</v>
      </c>
      <c r="H206" s="294" t="s">
        <v>2991</v>
      </c>
      <c r="I206" s="294" t="s">
        <v>2992</v>
      </c>
      <c r="J206" s="294" t="s">
        <v>2962</v>
      </c>
      <c r="K206" s="263" t="s">
        <v>262</v>
      </c>
      <c r="L206" s="294" t="s">
        <v>4219</v>
      </c>
      <c r="M206" s="265" t="s">
        <v>71</v>
      </c>
      <c r="N206" s="294" t="s">
        <v>72</v>
      </c>
      <c r="O206" s="265" t="s">
        <v>45</v>
      </c>
      <c r="P206" s="260">
        <f>IF(COUNTIF($K$4:K206,K206)=1,1,"")</f>
        <v>1</v>
      </c>
      <c r="Q206" s="260"/>
      <c r="R206" s="260">
        <v>800</v>
      </c>
      <c r="S206" s="260">
        <v>800</v>
      </c>
      <c r="T206" s="260"/>
      <c r="U206" s="265" t="s">
        <v>45</v>
      </c>
      <c r="V206" s="260"/>
      <c r="W206" s="260"/>
      <c r="X206" s="260"/>
      <c r="Y206" s="265" t="s">
        <v>45</v>
      </c>
      <c r="Z206" s="260"/>
      <c r="AA206" s="260">
        <v>0</v>
      </c>
      <c r="AB206" s="260"/>
      <c r="AC206" s="260"/>
      <c r="AD206" s="260"/>
      <c r="AE206" s="260"/>
      <c r="AF206" s="260"/>
      <c r="AG206" s="260"/>
      <c r="AH206" s="260"/>
      <c r="AI206" s="260"/>
      <c r="AJ206" s="260"/>
      <c r="AK206" s="260"/>
      <c r="AL206" s="260"/>
      <c r="AM206" s="260"/>
      <c r="AN206" s="260"/>
      <c r="AO206" s="260"/>
      <c r="AP206" s="260"/>
      <c r="AQ206" s="260"/>
      <c r="AR206" s="260"/>
      <c r="AS206" s="260"/>
      <c r="AT206" s="260"/>
      <c r="AU206" s="260"/>
      <c r="AV206" s="260"/>
      <c r="AW206" s="260"/>
      <c r="AX206" s="260"/>
      <c r="AY206" s="260"/>
      <c r="AZ206" s="260"/>
      <c r="BA206" s="260"/>
      <c r="BB206" s="260"/>
      <c r="BC206" s="260"/>
      <c r="BD206" s="260"/>
      <c r="BE206" s="260"/>
      <c r="BF206" s="260"/>
      <c r="BG206" s="260"/>
      <c r="BH206" s="260"/>
      <c r="BI206" s="260"/>
      <c r="BJ206" s="260"/>
      <c r="BK206" s="260"/>
      <c r="BL206" s="260"/>
      <c r="BM206" s="260"/>
      <c r="BN206" s="260"/>
      <c r="BO206" s="260"/>
      <c r="BP206" s="260"/>
      <c r="BQ206" s="260"/>
      <c r="BR206" s="260"/>
      <c r="BS206" s="260"/>
      <c r="BT206" s="260"/>
      <c r="BU206" s="260"/>
      <c r="BV206" s="260"/>
      <c r="BW206" s="260"/>
      <c r="BX206" s="260"/>
      <c r="BY206" s="260"/>
      <c r="BZ206" s="260"/>
      <c r="CA206" s="260"/>
      <c r="CB206" s="260"/>
      <c r="CC206" s="260"/>
      <c r="CD206" s="260"/>
      <c r="CE206" s="260"/>
      <c r="CF206" s="260"/>
      <c r="CG206" s="260"/>
      <c r="CH206" s="268" t="s">
        <v>45</v>
      </c>
      <c r="CI206" s="260"/>
      <c r="CJ206" s="268" t="s">
        <v>45</v>
      </c>
      <c r="CK206" s="260">
        <v>16200</v>
      </c>
      <c r="CL206" s="260">
        <v>69000</v>
      </c>
      <c r="CM206" s="268" t="s">
        <v>784</v>
      </c>
      <c r="CN206" s="260">
        <v>69000</v>
      </c>
      <c r="CO206" s="268" t="s">
        <v>784</v>
      </c>
      <c r="CP206" s="265" t="s">
        <v>60</v>
      </c>
      <c r="CQ206" s="268" t="s">
        <v>1850</v>
      </c>
      <c r="CR206" s="264">
        <v>46218</v>
      </c>
      <c r="CS206" s="294" t="s">
        <v>51</v>
      </c>
      <c r="CT206" s="265" t="s">
        <v>1857</v>
      </c>
    </row>
    <row r="207" spans="1:98" x14ac:dyDescent="0.3">
      <c r="A207" s="253">
        <v>204</v>
      </c>
      <c r="B207" s="254" t="s">
        <v>45</v>
      </c>
      <c r="C207" s="261" t="s">
        <v>2952</v>
      </c>
      <c r="D207" s="261" t="s">
        <v>3018</v>
      </c>
      <c r="E207" s="261" t="s">
        <v>3003</v>
      </c>
      <c r="F207" s="261" t="s">
        <v>2959</v>
      </c>
      <c r="G207" s="261" t="s">
        <v>2985</v>
      </c>
      <c r="H207" s="261" t="s">
        <v>2991</v>
      </c>
      <c r="I207" s="261" t="s">
        <v>2992</v>
      </c>
      <c r="J207" s="261" t="s">
        <v>2962</v>
      </c>
      <c r="K207" s="270" t="s">
        <v>262</v>
      </c>
      <c r="L207" s="261" t="s">
        <v>4219</v>
      </c>
      <c r="M207" s="254" t="s">
        <v>66</v>
      </c>
      <c r="N207" s="261" t="s">
        <v>67</v>
      </c>
      <c r="O207" s="254" t="s">
        <v>45</v>
      </c>
      <c r="P207" s="266" t="str">
        <f>IF(COUNTIF($K$4:K207,K207)=1,1,"")</f>
        <v/>
      </c>
      <c r="Q207" s="266"/>
      <c r="R207" s="266">
        <v>500</v>
      </c>
      <c r="S207" s="266">
        <v>500</v>
      </c>
      <c r="T207" s="266"/>
      <c r="U207" s="254" t="s">
        <v>45</v>
      </c>
      <c r="V207" s="266"/>
      <c r="W207" s="266"/>
      <c r="X207" s="266"/>
      <c r="Y207" s="254" t="s">
        <v>45</v>
      </c>
      <c r="Z207" s="266"/>
      <c r="AA207" s="266">
        <v>0</v>
      </c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66"/>
      <c r="AR207" s="266"/>
      <c r="AS207" s="266"/>
      <c r="AT207" s="266"/>
      <c r="AU207" s="266"/>
      <c r="AV207" s="266"/>
      <c r="AW207" s="266"/>
      <c r="AX207" s="266"/>
      <c r="AY207" s="266"/>
      <c r="AZ207" s="266"/>
      <c r="BA207" s="266"/>
      <c r="BB207" s="266"/>
      <c r="BC207" s="266"/>
      <c r="BD207" s="266"/>
      <c r="BE207" s="266"/>
      <c r="BF207" s="266"/>
      <c r="BG207" s="266"/>
      <c r="BH207" s="266"/>
      <c r="BI207" s="266"/>
      <c r="BJ207" s="266"/>
      <c r="BK207" s="266"/>
      <c r="BL207" s="266"/>
      <c r="BM207" s="266"/>
      <c r="BN207" s="266"/>
      <c r="BO207" s="266"/>
      <c r="BP207" s="266"/>
      <c r="BQ207" s="266"/>
      <c r="BR207" s="266"/>
      <c r="BS207" s="266"/>
      <c r="BT207" s="266"/>
      <c r="BU207" s="266"/>
      <c r="BV207" s="266"/>
      <c r="BW207" s="266"/>
      <c r="BX207" s="266"/>
      <c r="BY207" s="266"/>
      <c r="BZ207" s="266"/>
      <c r="CA207" s="266"/>
      <c r="CB207" s="266"/>
      <c r="CC207" s="266"/>
      <c r="CD207" s="266"/>
      <c r="CE207" s="266"/>
      <c r="CF207" s="266"/>
      <c r="CG207" s="266"/>
      <c r="CH207" s="271" t="s">
        <v>45</v>
      </c>
      <c r="CI207" s="266"/>
      <c r="CJ207" s="271" t="s">
        <v>45</v>
      </c>
      <c r="CK207" s="266">
        <v>16200</v>
      </c>
      <c r="CL207" s="266">
        <v>69000</v>
      </c>
      <c r="CM207" s="271" t="s">
        <v>784</v>
      </c>
      <c r="CN207" s="266">
        <v>69000</v>
      </c>
      <c r="CO207" s="271" t="s">
        <v>784</v>
      </c>
      <c r="CP207" s="254" t="s">
        <v>60</v>
      </c>
      <c r="CQ207" s="271" t="s">
        <v>1850</v>
      </c>
      <c r="CR207" s="262">
        <v>46218</v>
      </c>
      <c r="CS207" s="261" t="s">
        <v>51</v>
      </c>
      <c r="CT207" s="254" t="s">
        <v>1857</v>
      </c>
    </row>
    <row r="208" spans="1:98" x14ac:dyDescent="0.3">
      <c r="A208" s="253">
        <v>205</v>
      </c>
      <c r="B208" s="265" t="s">
        <v>45</v>
      </c>
      <c r="C208" s="294" t="s">
        <v>2952</v>
      </c>
      <c r="D208" s="294" t="s">
        <v>3018</v>
      </c>
      <c r="E208" s="294" t="s">
        <v>3003</v>
      </c>
      <c r="F208" s="294" t="s">
        <v>2959</v>
      </c>
      <c r="G208" s="294" t="s">
        <v>2955</v>
      </c>
      <c r="H208" s="294" t="s">
        <v>2968</v>
      </c>
      <c r="I208" s="294" t="s">
        <v>2969</v>
      </c>
      <c r="J208" s="294" t="s">
        <v>2962</v>
      </c>
      <c r="K208" s="263" t="s">
        <v>125</v>
      </c>
      <c r="L208" s="294" t="s">
        <v>3154</v>
      </c>
      <c r="M208" s="265" t="s">
        <v>71</v>
      </c>
      <c r="N208" s="294" t="s">
        <v>72</v>
      </c>
      <c r="O208" s="265" t="s">
        <v>45</v>
      </c>
      <c r="P208" s="260">
        <f>IF(COUNTIF($K$4:K208,K208)=1,1,"")</f>
        <v>1</v>
      </c>
      <c r="Q208" s="260"/>
      <c r="R208" s="260">
        <v>500</v>
      </c>
      <c r="S208" s="260">
        <v>500</v>
      </c>
      <c r="T208" s="260"/>
      <c r="U208" s="264">
        <v>46261</v>
      </c>
      <c r="V208" s="260">
        <v>474</v>
      </c>
      <c r="W208" s="260">
        <v>474</v>
      </c>
      <c r="X208" s="260"/>
      <c r="Y208" s="264">
        <v>46261</v>
      </c>
      <c r="Z208" s="260">
        <v>200</v>
      </c>
      <c r="AA208" s="260">
        <v>0</v>
      </c>
      <c r="AB208" s="260">
        <v>267</v>
      </c>
      <c r="AC208" s="260">
        <v>274</v>
      </c>
      <c r="AD208" s="260">
        <v>177</v>
      </c>
      <c r="AE208" s="260">
        <v>451</v>
      </c>
      <c r="AF208" s="260">
        <v>474</v>
      </c>
      <c r="AG208" s="260"/>
      <c r="AH208" s="260"/>
      <c r="AI208" s="260"/>
      <c r="AJ208" s="260"/>
      <c r="AK208" s="260"/>
      <c r="AL208" s="260"/>
      <c r="AM208" s="260"/>
      <c r="AN208" s="260"/>
      <c r="AO208" s="260"/>
      <c r="AP208" s="260"/>
      <c r="AQ208" s="260"/>
      <c r="AR208" s="260"/>
      <c r="AS208" s="260"/>
      <c r="AT208" s="260"/>
      <c r="AU208" s="260"/>
      <c r="AV208" s="260"/>
      <c r="AW208" s="260"/>
      <c r="AX208" s="260"/>
      <c r="AY208" s="260"/>
      <c r="AZ208" s="260"/>
      <c r="BA208" s="260"/>
      <c r="BB208" s="260"/>
      <c r="BC208" s="260"/>
      <c r="BD208" s="260"/>
      <c r="BE208" s="260"/>
      <c r="BF208" s="260"/>
      <c r="BG208" s="260"/>
      <c r="BH208" s="260"/>
      <c r="BI208" s="260"/>
      <c r="BJ208" s="260"/>
      <c r="BK208" s="260"/>
      <c r="BL208" s="260"/>
      <c r="BM208" s="260"/>
      <c r="BN208" s="260"/>
      <c r="BO208" s="260"/>
      <c r="BP208" s="260"/>
      <c r="BQ208" s="260"/>
      <c r="BR208" s="260"/>
      <c r="BS208" s="260"/>
      <c r="BT208" s="260"/>
      <c r="BU208" s="260"/>
      <c r="BV208" s="260"/>
      <c r="BW208" s="260"/>
      <c r="BX208" s="260"/>
      <c r="BY208" s="260"/>
      <c r="BZ208" s="260"/>
      <c r="CA208" s="260"/>
      <c r="CB208" s="260"/>
      <c r="CC208" s="260"/>
      <c r="CD208" s="260">
        <v>2</v>
      </c>
      <c r="CE208" s="260">
        <v>1</v>
      </c>
      <c r="CF208" s="260">
        <v>20</v>
      </c>
      <c r="CG208" s="260">
        <v>23</v>
      </c>
      <c r="CH208" s="268" t="s">
        <v>3397</v>
      </c>
      <c r="CI208" s="260">
        <v>23</v>
      </c>
      <c r="CJ208" s="268" t="s">
        <v>3397</v>
      </c>
      <c r="CK208" s="260">
        <v>15500</v>
      </c>
      <c r="CL208" s="260">
        <v>69000</v>
      </c>
      <c r="CM208" s="268" t="s">
        <v>593</v>
      </c>
      <c r="CN208" s="260">
        <v>55000</v>
      </c>
      <c r="CO208" s="268" t="s">
        <v>204</v>
      </c>
      <c r="CP208" s="265" t="s">
        <v>53</v>
      </c>
      <c r="CQ208" s="268" t="s">
        <v>3251</v>
      </c>
      <c r="CR208" s="264">
        <v>46268</v>
      </c>
      <c r="CS208" s="294" t="s">
        <v>74</v>
      </c>
      <c r="CT208" s="265" t="s">
        <v>1861</v>
      </c>
    </row>
    <row r="209" spans="1:98" x14ac:dyDescent="0.3">
      <c r="A209" s="253">
        <v>206</v>
      </c>
      <c r="B209" s="254" t="s">
        <v>45</v>
      </c>
      <c r="C209" s="261" t="s">
        <v>2952</v>
      </c>
      <c r="D209" s="261" t="s">
        <v>3018</v>
      </c>
      <c r="E209" s="261" t="s">
        <v>3003</v>
      </c>
      <c r="F209" s="261" t="s">
        <v>2959</v>
      </c>
      <c r="G209" s="261" t="s">
        <v>2955</v>
      </c>
      <c r="H209" s="261" t="s">
        <v>2968</v>
      </c>
      <c r="I209" s="261" t="s">
        <v>2969</v>
      </c>
      <c r="J209" s="261" t="s">
        <v>2962</v>
      </c>
      <c r="K209" s="270" t="s">
        <v>125</v>
      </c>
      <c r="L209" s="261" t="s">
        <v>3154</v>
      </c>
      <c r="M209" s="254" t="s">
        <v>66</v>
      </c>
      <c r="N209" s="261" t="s">
        <v>67</v>
      </c>
      <c r="O209" s="254" t="s">
        <v>45</v>
      </c>
      <c r="P209" s="266" t="str">
        <f>IF(COUNTIF($K$4:K209,K209)=1,1,"")</f>
        <v/>
      </c>
      <c r="Q209" s="266"/>
      <c r="R209" s="266">
        <v>400</v>
      </c>
      <c r="S209" s="266">
        <v>400</v>
      </c>
      <c r="T209" s="266"/>
      <c r="U209" s="262">
        <v>46261</v>
      </c>
      <c r="V209" s="266">
        <v>370</v>
      </c>
      <c r="W209" s="266">
        <v>370</v>
      </c>
      <c r="X209" s="266"/>
      <c r="Y209" s="262">
        <v>46261</v>
      </c>
      <c r="Z209" s="266">
        <v>145</v>
      </c>
      <c r="AA209" s="266">
        <v>0</v>
      </c>
      <c r="AB209" s="266">
        <v>222</v>
      </c>
      <c r="AC209" s="266">
        <v>225</v>
      </c>
      <c r="AD209" s="266">
        <v>128</v>
      </c>
      <c r="AE209" s="266">
        <v>353</v>
      </c>
      <c r="AF209" s="266">
        <v>370</v>
      </c>
      <c r="AG209" s="266"/>
      <c r="AH209" s="266"/>
      <c r="AI209" s="266"/>
      <c r="AJ209" s="266"/>
      <c r="AK209" s="266"/>
      <c r="AL209" s="266"/>
      <c r="AM209" s="266"/>
      <c r="AN209" s="266"/>
      <c r="AO209" s="266"/>
      <c r="AP209" s="266"/>
      <c r="AQ209" s="266"/>
      <c r="AR209" s="266"/>
      <c r="AS209" s="266"/>
      <c r="AT209" s="266"/>
      <c r="AU209" s="266"/>
      <c r="AV209" s="266"/>
      <c r="AW209" s="266"/>
      <c r="AX209" s="266"/>
      <c r="AY209" s="266"/>
      <c r="AZ209" s="266"/>
      <c r="BA209" s="266"/>
      <c r="BB209" s="266"/>
      <c r="BC209" s="266"/>
      <c r="BD209" s="266"/>
      <c r="BE209" s="266"/>
      <c r="BF209" s="266"/>
      <c r="BG209" s="266"/>
      <c r="BH209" s="266"/>
      <c r="BI209" s="266"/>
      <c r="BJ209" s="266"/>
      <c r="BK209" s="266"/>
      <c r="BL209" s="266"/>
      <c r="BM209" s="266"/>
      <c r="BN209" s="266"/>
      <c r="BO209" s="266"/>
      <c r="BP209" s="266"/>
      <c r="BQ209" s="266"/>
      <c r="BR209" s="266"/>
      <c r="BS209" s="266"/>
      <c r="BT209" s="266"/>
      <c r="BU209" s="266"/>
      <c r="BV209" s="266"/>
      <c r="BW209" s="266"/>
      <c r="BX209" s="266"/>
      <c r="BY209" s="266"/>
      <c r="BZ209" s="266"/>
      <c r="CA209" s="266"/>
      <c r="CB209" s="266"/>
      <c r="CC209" s="266"/>
      <c r="CD209" s="266">
        <v>1</v>
      </c>
      <c r="CE209" s="266">
        <v>2</v>
      </c>
      <c r="CF209" s="266">
        <v>14</v>
      </c>
      <c r="CG209" s="266">
        <v>17</v>
      </c>
      <c r="CH209" s="271" t="s">
        <v>737</v>
      </c>
      <c r="CI209" s="266">
        <v>17</v>
      </c>
      <c r="CJ209" s="271" t="s">
        <v>737</v>
      </c>
      <c r="CK209" s="266">
        <v>15500</v>
      </c>
      <c r="CL209" s="266">
        <v>69000</v>
      </c>
      <c r="CM209" s="271" t="s">
        <v>593</v>
      </c>
      <c r="CN209" s="266">
        <v>55000</v>
      </c>
      <c r="CO209" s="271" t="s">
        <v>204</v>
      </c>
      <c r="CP209" s="254" t="s">
        <v>53</v>
      </c>
      <c r="CQ209" s="271" t="s">
        <v>3251</v>
      </c>
      <c r="CR209" s="262">
        <v>46268</v>
      </c>
      <c r="CS209" s="261" t="s">
        <v>74</v>
      </c>
      <c r="CT209" s="254" t="s">
        <v>1861</v>
      </c>
    </row>
    <row r="210" spans="1:98" x14ac:dyDescent="0.3">
      <c r="A210" s="253">
        <v>207</v>
      </c>
      <c r="B210" s="265" t="s">
        <v>45</v>
      </c>
      <c r="C210" s="294" t="s">
        <v>2952</v>
      </c>
      <c r="D210" s="294" t="s">
        <v>3018</v>
      </c>
      <c r="E210" s="294" t="s">
        <v>3003</v>
      </c>
      <c r="F210" s="294" t="s">
        <v>2959</v>
      </c>
      <c r="G210" s="294" t="s">
        <v>2955</v>
      </c>
      <c r="H210" s="294" t="s">
        <v>2968</v>
      </c>
      <c r="I210" s="294" t="s">
        <v>2969</v>
      </c>
      <c r="J210" s="294" t="s">
        <v>2962</v>
      </c>
      <c r="K210" s="263" t="s">
        <v>126</v>
      </c>
      <c r="L210" s="294" t="s">
        <v>4205</v>
      </c>
      <c r="M210" s="265" t="s">
        <v>71</v>
      </c>
      <c r="N210" s="294" t="s">
        <v>72</v>
      </c>
      <c r="O210" s="265" t="s">
        <v>45</v>
      </c>
      <c r="P210" s="260">
        <f>IF(COUNTIF($K$4:K210,K210)=1,1,"")</f>
        <v>1</v>
      </c>
      <c r="Q210" s="260"/>
      <c r="R210" s="260">
        <v>400</v>
      </c>
      <c r="S210" s="260">
        <v>400</v>
      </c>
      <c r="T210" s="260"/>
      <c r="U210" s="265" t="s">
        <v>45</v>
      </c>
      <c r="V210" s="260"/>
      <c r="W210" s="260"/>
      <c r="X210" s="260"/>
      <c r="Y210" s="265" t="s">
        <v>45</v>
      </c>
      <c r="Z210" s="260"/>
      <c r="AA210" s="260">
        <v>0</v>
      </c>
      <c r="AB210" s="260"/>
      <c r="AC210" s="260"/>
      <c r="AD210" s="260"/>
      <c r="AE210" s="260"/>
      <c r="AF210" s="260"/>
      <c r="AG210" s="260"/>
      <c r="AH210" s="260"/>
      <c r="AI210" s="260"/>
      <c r="AJ210" s="260"/>
      <c r="AK210" s="260"/>
      <c r="AL210" s="260"/>
      <c r="AM210" s="260"/>
      <c r="AN210" s="260"/>
      <c r="AO210" s="260"/>
      <c r="AP210" s="260"/>
      <c r="AQ210" s="260"/>
      <c r="AR210" s="260"/>
      <c r="AS210" s="260"/>
      <c r="AT210" s="260"/>
      <c r="AU210" s="260"/>
      <c r="AV210" s="260"/>
      <c r="AW210" s="260"/>
      <c r="AX210" s="260"/>
      <c r="AY210" s="260"/>
      <c r="AZ210" s="260"/>
      <c r="BA210" s="260"/>
      <c r="BB210" s="260"/>
      <c r="BC210" s="260"/>
      <c r="BD210" s="260"/>
      <c r="BE210" s="260"/>
      <c r="BF210" s="260"/>
      <c r="BG210" s="260"/>
      <c r="BH210" s="260"/>
      <c r="BI210" s="260"/>
      <c r="BJ210" s="260"/>
      <c r="BK210" s="260"/>
      <c r="BL210" s="260"/>
      <c r="BM210" s="260"/>
      <c r="BN210" s="260"/>
      <c r="BO210" s="260"/>
      <c r="BP210" s="260"/>
      <c r="BQ210" s="260"/>
      <c r="BR210" s="260"/>
      <c r="BS210" s="260"/>
      <c r="BT210" s="260"/>
      <c r="BU210" s="260"/>
      <c r="BV210" s="260"/>
      <c r="BW210" s="260"/>
      <c r="BX210" s="260"/>
      <c r="BY210" s="260"/>
      <c r="BZ210" s="260"/>
      <c r="CA210" s="260"/>
      <c r="CB210" s="260"/>
      <c r="CC210" s="260"/>
      <c r="CD210" s="260"/>
      <c r="CE210" s="260"/>
      <c r="CF210" s="260"/>
      <c r="CG210" s="260"/>
      <c r="CH210" s="268" t="s">
        <v>45</v>
      </c>
      <c r="CI210" s="260"/>
      <c r="CJ210" s="268" t="s">
        <v>45</v>
      </c>
      <c r="CK210" s="260">
        <v>26300</v>
      </c>
      <c r="CL210" s="260">
        <v>109000</v>
      </c>
      <c r="CM210" s="268" t="s">
        <v>920</v>
      </c>
      <c r="CN210" s="260">
        <v>98000</v>
      </c>
      <c r="CO210" s="268" t="s">
        <v>121</v>
      </c>
      <c r="CP210" s="265" t="s">
        <v>60</v>
      </c>
      <c r="CQ210" s="268" t="s">
        <v>1850</v>
      </c>
      <c r="CR210" s="264">
        <v>46225</v>
      </c>
      <c r="CS210" s="294" t="s">
        <v>127</v>
      </c>
      <c r="CT210" s="265" t="s">
        <v>1855</v>
      </c>
    </row>
    <row r="211" spans="1:98" x14ac:dyDescent="0.3">
      <c r="A211" s="253">
        <v>208</v>
      </c>
      <c r="B211" s="254" t="s">
        <v>45</v>
      </c>
      <c r="C211" s="261" t="s">
        <v>2952</v>
      </c>
      <c r="D211" s="261" t="s">
        <v>3018</v>
      </c>
      <c r="E211" s="261" t="s">
        <v>3003</v>
      </c>
      <c r="F211" s="261" t="s">
        <v>2959</v>
      </c>
      <c r="G211" s="261" t="s">
        <v>2955</v>
      </c>
      <c r="H211" s="261" t="s">
        <v>2968</v>
      </c>
      <c r="I211" s="261" t="s">
        <v>2969</v>
      </c>
      <c r="J211" s="261" t="s">
        <v>2962</v>
      </c>
      <c r="K211" s="270" t="s">
        <v>128</v>
      </c>
      <c r="L211" s="261" t="s">
        <v>3587</v>
      </c>
      <c r="M211" s="254" t="s">
        <v>71</v>
      </c>
      <c r="N211" s="261" t="s">
        <v>72</v>
      </c>
      <c r="O211" s="254" t="s">
        <v>45</v>
      </c>
      <c r="P211" s="266">
        <f>IF(COUNTIF($K$4:K211,K211)=1,1,"")</f>
        <v>1</v>
      </c>
      <c r="Q211" s="266"/>
      <c r="R211" s="266">
        <v>400</v>
      </c>
      <c r="S211" s="266">
        <v>400</v>
      </c>
      <c r="T211" s="266"/>
      <c r="U211" s="254" t="s">
        <v>45</v>
      </c>
      <c r="V211" s="266"/>
      <c r="W211" s="266"/>
      <c r="X211" s="266"/>
      <c r="Y211" s="254" t="s">
        <v>45</v>
      </c>
      <c r="Z211" s="266"/>
      <c r="AA211" s="266">
        <v>0</v>
      </c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  <c r="AP211" s="266"/>
      <c r="AQ211" s="266"/>
      <c r="AR211" s="266"/>
      <c r="AS211" s="266"/>
      <c r="AT211" s="266"/>
      <c r="AU211" s="266"/>
      <c r="AV211" s="266"/>
      <c r="AW211" s="266"/>
      <c r="AX211" s="266"/>
      <c r="AY211" s="266"/>
      <c r="AZ211" s="266"/>
      <c r="BA211" s="266"/>
      <c r="BB211" s="266"/>
      <c r="BC211" s="266"/>
      <c r="BD211" s="266"/>
      <c r="BE211" s="266"/>
      <c r="BF211" s="266"/>
      <c r="BG211" s="266"/>
      <c r="BH211" s="266"/>
      <c r="BI211" s="266"/>
      <c r="BJ211" s="266"/>
      <c r="BK211" s="266"/>
      <c r="BL211" s="266"/>
      <c r="BM211" s="266"/>
      <c r="BN211" s="266"/>
      <c r="BO211" s="266"/>
      <c r="BP211" s="266"/>
      <c r="BQ211" s="266"/>
      <c r="BR211" s="266"/>
      <c r="BS211" s="266"/>
      <c r="BT211" s="266"/>
      <c r="BU211" s="266"/>
      <c r="BV211" s="266"/>
      <c r="BW211" s="266"/>
      <c r="BX211" s="266"/>
      <c r="BY211" s="266"/>
      <c r="BZ211" s="266"/>
      <c r="CA211" s="266"/>
      <c r="CB211" s="266"/>
      <c r="CC211" s="266"/>
      <c r="CD211" s="266"/>
      <c r="CE211" s="266"/>
      <c r="CF211" s="266"/>
      <c r="CG211" s="266"/>
      <c r="CH211" s="271" t="s">
        <v>45</v>
      </c>
      <c r="CI211" s="266"/>
      <c r="CJ211" s="271" t="s">
        <v>45</v>
      </c>
      <c r="CK211" s="266">
        <v>18300</v>
      </c>
      <c r="CL211" s="266">
        <v>74000</v>
      </c>
      <c r="CM211" s="271" t="s">
        <v>998</v>
      </c>
      <c r="CN211" s="266">
        <v>74000</v>
      </c>
      <c r="CO211" s="271" t="s">
        <v>998</v>
      </c>
      <c r="CP211" s="254" t="s">
        <v>60</v>
      </c>
      <c r="CQ211" s="271" t="s">
        <v>1850</v>
      </c>
      <c r="CR211" s="262">
        <v>46216</v>
      </c>
      <c r="CS211" s="261" t="s">
        <v>51</v>
      </c>
      <c r="CT211" s="254" t="s">
        <v>1856</v>
      </c>
    </row>
    <row r="212" spans="1:98" x14ac:dyDescent="0.3">
      <c r="A212" s="253">
        <v>209</v>
      </c>
      <c r="B212" s="265" t="s">
        <v>45</v>
      </c>
      <c r="C212" s="294" t="s">
        <v>2952</v>
      </c>
      <c r="D212" s="294" t="s">
        <v>3018</v>
      </c>
      <c r="E212" s="294" t="s">
        <v>3003</v>
      </c>
      <c r="F212" s="294" t="s">
        <v>2959</v>
      </c>
      <c r="G212" s="294" t="s">
        <v>2955</v>
      </c>
      <c r="H212" s="294" t="s">
        <v>2968</v>
      </c>
      <c r="I212" s="294" t="s">
        <v>2969</v>
      </c>
      <c r="J212" s="294" t="s">
        <v>2962</v>
      </c>
      <c r="K212" s="263" t="s">
        <v>128</v>
      </c>
      <c r="L212" s="294" t="s">
        <v>3587</v>
      </c>
      <c r="M212" s="265" t="s">
        <v>66</v>
      </c>
      <c r="N212" s="294" t="s">
        <v>67</v>
      </c>
      <c r="O212" s="265" t="s">
        <v>45</v>
      </c>
      <c r="P212" s="260" t="str">
        <f>IF(COUNTIF($K$4:K212,K212)=1,1,"")</f>
        <v/>
      </c>
      <c r="Q212" s="260"/>
      <c r="R212" s="260">
        <v>400</v>
      </c>
      <c r="S212" s="260">
        <v>400</v>
      </c>
      <c r="T212" s="260"/>
      <c r="U212" s="265" t="s">
        <v>45</v>
      </c>
      <c r="V212" s="260"/>
      <c r="W212" s="260"/>
      <c r="X212" s="260"/>
      <c r="Y212" s="265" t="s">
        <v>45</v>
      </c>
      <c r="Z212" s="260"/>
      <c r="AA212" s="260">
        <v>0</v>
      </c>
      <c r="AB212" s="260"/>
      <c r="AC212" s="260"/>
      <c r="AD212" s="260"/>
      <c r="AE212" s="260"/>
      <c r="AF212" s="260"/>
      <c r="AG212" s="260"/>
      <c r="AH212" s="260"/>
      <c r="AI212" s="260"/>
      <c r="AJ212" s="260"/>
      <c r="AK212" s="260"/>
      <c r="AL212" s="260"/>
      <c r="AM212" s="260"/>
      <c r="AN212" s="260"/>
      <c r="AO212" s="260"/>
      <c r="AP212" s="260"/>
      <c r="AQ212" s="260"/>
      <c r="AR212" s="260"/>
      <c r="AS212" s="260"/>
      <c r="AT212" s="260"/>
      <c r="AU212" s="260"/>
      <c r="AV212" s="260"/>
      <c r="AW212" s="260"/>
      <c r="AX212" s="260"/>
      <c r="AY212" s="260"/>
      <c r="AZ212" s="260"/>
      <c r="BA212" s="260"/>
      <c r="BB212" s="260"/>
      <c r="BC212" s="260"/>
      <c r="BD212" s="260"/>
      <c r="BE212" s="260"/>
      <c r="BF212" s="260"/>
      <c r="BG212" s="260"/>
      <c r="BH212" s="260"/>
      <c r="BI212" s="260"/>
      <c r="BJ212" s="260"/>
      <c r="BK212" s="260"/>
      <c r="BL212" s="260"/>
      <c r="BM212" s="260"/>
      <c r="BN212" s="260"/>
      <c r="BO212" s="260"/>
      <c r="BP212" s="260"/>
      <c r="BQ212" s="260"/>
      <c r="BR212" s="260"/>
      <c r="BS212" s="260"/>
      <c r="BT212" s="260"/>
      <c r="BU212" s="260"/>
      <c r="BV212" s="260"/>
      <c r="BW212" s="260"/>
      <c r="BX212" s="260"/>
      <c r="BY212" s="260"/>
      <c r="BZ212" s="260"/>
      <c r="CA212" s="260"/>
      <c r="CB212" s="260"/>
      <c r="CC212" s="260"/>
      <c r="CD212" s="260"/>
      <c r="CE212" s="260"/>
      <c r="CF212" s="260"/>
      <c r="CG212" s="260"/>
      <c r="CH212" s="268" t="s">
        <v>45</v>
      </c>
      <c r="CI212" s="260"/>
      <c r="CJ212" s="268" t="s">
        <v>45</v>
      </c>
      <c r="CK212" s="260">
        <v>18300</v>
      </c>
      <c r="CL212" s="260">
        <v>74000</v>
      </c>
      <c r="CM212" s="268" t="s">
        <v>998</v>
      </c>
      <c r="CN212" s="260">
        <v>74000</v>
      </c>
      <c r="CO212" s="268" t="s">
        <v>998</v>
      </c>
      <c r="CP212" s="265" t="s">
        <v>60</v>
      </c>
      <c r="CQ212" s="268" t="s">
        <v>1850</v>
      </c>
      <c r="CR212" s="264">
        <v>46216</v>
      </c>
      <c r="CS212" s="294" t="s">
        <v>51</v>
      </c>
      <c r="CT212" s="265" t="s">
        <v>1856</v>
      </c>
    </row>
    <row r="213" spans="1:98" x14ac:dyDescent="0.3">
      <c r="A213" s="253">
        <v>210</v>
      </c>
      <c r="B213" s="254" t="s">
        <v>45</v>
      </c>
      <c r="C213" s="261" t="s">
        <v>2952</v>
      </c>
      <c r="D213" s="261" t="s">
        <v>3018</v>
      </c>
      <c r="E213" s="261" t="s">
        <v>3003</v>
      </c>
      <c r="F213" s="261" t="s">
        <v>2959</v>
      </c>
      <c r="G213" s="261" t="s">
        <v>2955</v>
      </c>
      <c r="H213" s="261" t="s">
        <v>2968</v>
      </c>
      <c r="I213" s="261" t="s">
        <v>2969</v>
      </c>
      <c r="J213" s="261" t="s">
        <v>2962</v>
      </c>
      <c r="K213" s="270" t="s">
        <v>3155</v>
      </c>
      <c r="L213" s="261" t="s">
        <v>3156</v>
      </c>
      <c r="M213" s="254" t="s">
        <v>71</v>
      </c>
      <c r="N213" s="261" t="s">
        <v>72</v>
      </c>
      <c r="O213" s="254" t="s">
        <v>45</v>
      </c>
      <c r="P213" s="266">
        <f>IF(COUNTIF($K$4:K213,K213)=1,1,"")</f>
        <v>1</v>
      </c>
      <c r="Q213" s="266"/>
      <c r="R213" s="266">
        <v>1</v>
      </c>
      <c r="S213" s="266">
        <v>1</v>
      </c>
      <c r="T213" s="266"/>
      <c r="U213" s="254" t="s">
        <v>45</v>
      </c>
      <c r="V213" s="266"/>
      <c r="W213" s="266"/>
      <c r="X213" s="266"/>
      <c r="Y213" s="254" t="s">
        <v>45</v>
      </c>
      <c r="Z213" s="266"/>
      <c r="AA213" s="266">
        <v>0</v>
      </c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66"/>
      <c r="AR213" s="266"/>
      <c r="AS213" s="266"/>
      <c r="AT213" s="266"/>
      <c r="AU213" s="266"/>
      <c r="AV213" s="266"/>
      <c r="AW213" s="266"/>
      <c r="AX213" s="266"/>
      <c r="AY213" s="266"/>
      <c r="AZ213" s="266"/>
      <c r="BA213" s="266"/>
      <c r="BB213" s="266"/>
      <c r="BC213" s="266"/>
      <c r="BD213" s="266"/>
      <c r="BE213" s="266"/>
      <c r="BF213" s="266"/>
      <c r="BG213" s="266"/>
      <c r="BH213" s="266"/>
      <c r="BI213" s="266"/>
      <c r="BJ213" s="266"/>
      <c r="BK213" s="266"/>
      <c r="BL213" s="266"/>
      <c r="BM213" s="266"/>
      <c r="BN213" s="266"/>
      <c r="BO213" s="266"/>
      <c r="BP213" s="266"/>
      <c r="BQ213" s="266"/>
      <c r="BR213" s="266"/>
      <c r="BS213" s="266"/>
      <c r="BT213" s="266"/>
      <c r="BU213" s="266"/>
      <c r="BV213" s="266"/>
      <c r="BW213" s="266"/>
      <c r="BX213" s="266"/>
      <c r="BY213" s="266"/>
      <c r="BZ213" s="266"/>
      <c r="CA213" s="266"/>
      <c r="CB213" s="266"/>
      <c r="CC213" s="266"/>
      <c r="CD213" s="266"/>
      <c r="CE213" s="266"/>
      <c r="CF213" s="266"/>
      <c r="CG213" s="266"/>
      <c r="CH213" s="271" t="s">
        <v>45</v>
      </c>
      <c r="CI213" s="266"/>
      <c r="CJ213" s="271" t="s">
        <v>45</v>
      </c>
      <c r="CK213" s="266"/>
      <c r="CL213" s="266"/>
      <c r="CM213" s="271" t="s">
        <v>45</v>
      </c>
      <c r="CN213" s="266">
        <v>0</v>
      </c>
      <c r="CO213" s="271" t="s">
        <v>45</v>
      </c>
      <c r="CP213" s="254" t="s">
        <v>60</v>
      </c>
      <c r="CQ213" s="271" t="s">
        <v>1850</v>
      </c>
      <c r="CR213" s="254" t="s">
        <v>45</v>
      </c>
      <c r="CS213" s="261" t="s">
        <v>139</v>
      </c>
      <c r="CT213" s="254" t="s">
        <v>1861</v>
      </c>
    </row>
    <row r="214" spans="1:98" x14ac:dyDescent="0.3">
      <c r="A214" s="253">
        <v>211</v>
      </c>
      <c r="B214" s="265" t="s">
        <v>45</v>
      </c>
      <c r="C214" s="294" t="s">
        <v>2952</v>
      </c>
      <c r="D214" s="294" t="s">
        <v>3018</v>
      </c>
      <c r="E214" s="294" t="s">
        <v>3003</v>
      </c>
      <c r="F214" s="294" t="s">
        <v>2959</v>
      </c>
      <c r="G214" s="294" t="s">
        <v>2955</v>
      </c>
      <c r="H214" s="294" t="s">
        <v>2968</v>
      </c>
      <c r="I214" s="294" t="s">
        <v>2969</v>
      </c>
      <c r="J214" s="294" t="s">
        <v>2962</v>
      </c>
      <c r="K214" s="263" t="s">
        <v>3155</v>
      </c>
      <c r="L214" s="294" t="s">
        <v>3156</v>
      </c>
      <c r="M214" s="265" t="s">
        <v>66</v>
      </c>
      <c r="N214" s="294" t="s">
        <v>67</v>
      </c>
      <c r="O214" s="265" t="s">
        <v>45</v>
      </c>
      <c r="P214" s="260" t="str">
        <f>IF(COUNTIF($K$4:K214,K214)=1,1,"")</f>
        <v/>
      </c>
      <c r="Q214" s="260"/>
      <c r="R214" s="260">
        <v>1</v>
      </c>
      <c r="S214" s="260">
        <v>1</v>
      </c>
      <c r="T214" s="260"/>
      <c r="U214" s="265" t="s">
        <v>45</v>
      </c>
      <c r="V214" s="260"/>
      <c r="W214" s="260"/>
      <c r="X214" s="260"/>
      <c r="Y214" s="265" t="s">
        <v>45</v>
      </c>
      <c r="Z214" s="260"/>
      <c r="AA214" s="260">
        <v>0</v>
      </c>
      <c r="AB214" s="260"/>
      <c r="AC214" s="260"/>
      <c r="AD214" s="260"/>
      <c r="AE214" s="260"/>
      <c r="AF214" s="260"/>
      <c r="AG214" s="260"/>
      <c r="AH214" s="260"/>
      <c r="AI214" s="260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260"/>
      <c r="AT214" s="260"/>
      <c r="AU214" s="260"/>
      <c r="AV214" s="260"/>
      <c r="AW214" s="260"/>
      <c r="AX214" s="260"/>
      <c r="AY214" s="260"/>
      <c r="AZ214" s="260"/>
      <c r="BA214" s="260"/>
      <c r="BB214" s="260"/>
      <c r="BC214" s="260"/>
      <c r="BD214" s="260"/>
      <c r="BE214" s="260"/>
      <c r="BF214" s="260"/>
      <c r="BG214" s="260"/>
      <c r="BH214" s="260"/>
      <c r="BI214" s="260"/>
      <c r="BJ214" s="260"/>
      <c r="BK214" s="260"/>
      <c r="BL214" s="260"/>
      <c r="BM214" s="260"/>
      <c r="BN214" s="260"/>
      <c r="BO214" s="260"/>
      <c r="BP214" s="260"/>
      <c r="BQ214" s="260"/>
      <c r="BR214" s="260"/>
      <c r="BS214" s="260"/>
      <c r="BT214" s="260"/>
      <c r="BU214" s="260"/>
      <c r="BV214" s="260"/>
      <c r="BW214" s="260"/>
      <c r="BX214" s="260"/>
      <c r="BY214" s="260"/>
      <c r="BZ214" s="260"/>
      <c r="CA214" s="260"/>
      <c r="CB214" s="260"/>
      <c r="CC214" s="260"/>
      <c r="CD214" s="260"/>
      <c r="CE214" s="260"/>
      <c r="CF214" s="260"/>
      <c r="CG214" s="260"/>
      <c r="CH214" s="268" t="s">
        <v>45</v>
      </c>
      <c r="CI214" s="260"/>
      <c r="CJ214" s="268" t="s">
        <v>45</v>
      </c>
      <c r="CK214" s="260"/>
      <c r="CL214" s="260"/>
      <c r="CM214" s="268" t="s">
        <v>45</v>
      </c>
      <c r="CN214" s="260">
        <v>0</v>
      </c>
      <c r="CO214" s="268" t="s">
        <v>45</v>
      </c>
      <c r="CP214" s="265" t="s">
        <v>60</v>
      </c>
      <c r="CQ214" s="268" t="s">
        <v>1850</v>
      </c>
      <c r="CR214" s="265" t="s">
        <v>45</v>
      </c>
      <c r="CS214" s="294" t="s">
        <v>139</v>
      </c>
      <c r="CT214" s="265" t="s">
        <v>1861</v>
      </c>
    </row>
    <row r="215" spans="1:98" x14ac:dyDescent="0.3">
      <c r="A215" s="253">
        <v>212</v>
      </c>
      <c r="B215" s="254" t="s">
        <v>45</v>
      </c>
      <c r="C215" s="261" t="s">
        <v>2952</v>
      </c>
      <c r="D215" s="261" t="s">
        <v>3018</v>
      </c>
      <c r="E215" s="261" t="s">
        <v>3003</v>
      </c>
      <c r="F215" s="261" t="s">
        <v>2959</v>
      </c>
      <c r="G215" s="261" t="s">
        <v>2955</v>
      </c>
      <c r="H215" s="261" t="s">
        <v>2966</v>
      </c>
      <c r="I215" s="261" t="s">
        <v>2967</v>
      </c>
      <c r="J215" s="261" t="s">
        <v>2962</v>
      </c>
      <c r="K215" s="270" t="s">
        <v>109</v>
      </c>
      <c r="L215" s="261" t="s">
        <v>3149</v>
      </c>
      <c r="M215" s="254" t="s">
        <v>71</v>
      </c>
      <c r="N215" s="261" t="s">
        <v>72</v>
      </c>
      <c r="O215" s="254" t="s">
        <v>45</v>
      </c>
      <c r="P215" s="266">
        <f>IF(COUNTIF($K$4:K215,K215)=1,1,"")</f>
        <v>1</v>
      </c>
      <c r="Q215" s="266"/>
      <c r="R215" s="266">
        <v>500</v>
      </c>
      <c r="S215" s="266">
        <v>500</v>
      </c>
      <c r="T215" s="266"/>
      <c r="U215" s="262">
        <v>46262</v>
      </c>
      <c r="V215" s="266">
        <v>500</v>
      </c>
      <c r="W215" s="266">
        <v>500</v>
      </c>
      <c r="X215" s="266"/>
      <c r="Y215" s="262">
        <v>46265</v>
      </c>
      <c r="Z215" s="266">
        <v>181</v>
      </c>
      <c r="AA215" s="266">
        <v>0</v>
      </c>
      <c r="AB215" s="266">
        <v>313</v>
      </c>
      <c r="AC215" s="266">
        <v>319</v>
      </c>
      <c r="AD215" s="266">
        <v>168</v>
      </c>
      <c r="AE215" s="266">
        <v>487</v>
      </c>
      <c r="AF215" s="266">
        <v>500</v>
      </c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66"/>
      <c r="AR215" s="266"/>
      <c r="AS215" s="266"/>
      <c r="AT215" s="266"/>
      <c r="AU215" s="266"/>
      <c r="AV215" s="266"/>
      <c r="AW215" s="266"/>
      <c r="AX215" s="266"/>
      <c r="AY215" s="266"/>
      <c r="AZ215" s="266"/>
      <c r="BA215" s="266"/>
      <c r="BB215" s="266"/>
      <c r="BC215" s="266"/>
      <c r="BD215" s="266"/>
      <c r="BE215" s="266"/>
      <c r="BF215" s="266"/>
      <c r="BG215" s="266"/>
      <c r="BH215" s="266"/>
      <c r="BI215" s="266"/>
      <c r="BJ215" s="266"/>
      <c r="BK215" s="266"/>
      <c r="BL215" s="266"/>
      <c r="BM215" s="266"/>
      <c r="BN215" s="266"/>
      <c r="BO215" s="266"/>
      <c r="BP215" s="266"/>
      <c r="BQ215" s="266"/>
      <c r="BR215" s="266"/>
      <c r="BS215" s="266"/>
      <c r="BT215" s="266"/>
      <c r="BU215" s="266"/>
      <c r="BV215" s="266"/>
      <c r="BW215" s="266"/>
      <c r="BX215" s="266"/>
      <c r="BY215" s="266"/>
      <c r="BZ215" s="266"/>
      <c r="CA215" s="266"/>
      <c r="CB215" s="266"/>
      <c r="CC215" s="266"/>
      <c r="CD215" s="266"/>
      <c r="CE215" s="266">
        <v>1</v>
      </c>
      <c r="CF215" s="266">
        <v>12</v>
      </c>
      <c r="CG215" s="266">
        <v>13</v>
      </c>
      <c r="CH215" s="271" t="s">
        <v>3260</v>
      </c>
      <c r="CI215" s="266">
        <v>13</v>
      </c>
      <c r="CJ215" s="271" t="s">
        <v>3260</v>
      </c>
      <c r="CK215" s="266">
        <v>17000</v>
      </c>
      <c r="CL215" s="266">
        <v>64000</v>
      </c>
      <c r="CM215" s="271" t="s">
        <v>531</v>
      </c>
      <c r="CN215" s="266">
        <v>51000</v>
      </c>
      <c r="CO215" s="271" t="s">
        <v>3690</v>
      </c>
      <c r="CP215" s="254" t="s">
        <v>53</v>
      </c>
      <c r="CQ215" s="271" t="s">
        <v>3251</v>
      </c>
      <c r="CR215" s="262">
        <v>46268</v>
      </c>
      <c r="CS215" s="261" t="s">
        <v>45</v>
      </c>
      <c r="CT215" s="254" t="s">
        <v>1855</v>
      </c>
    </row>
    <row r="216" spans="1:98" x14ac:dyDescent="0.3">
      <c r="A216" s="253">
        <v>213</v>
      </c>
      <c r="B216" s="265" t="s">
        <v>45</v>
      </c>
      <c r="C216" s="294" t="s">
        <v>2952</v>
      </c>
      <c r="D216" s="294" t="s">
        <v>3018</v>
      </c>
      <c r="E216" s="294" t="s">
        <v>3003</v>
      </c>
      <c r="F216" s="294" t="s">
        <v>2959</v>
      </c>
      <c r="G216" s="294" t="s">
        <v>2955</v>
      </c>
      <c r="H216" s="294" t="s">
        <v>2966</v>
      </c>
      <c r="I216" s="294" t="s">
        <v>2967</v>
      </c>
      <c r="J216" s="294" t="s">
        <v>2962</v>
      </c>
      <c r="K216" s="263" t="s">
        <v>109</v>
      </c>
      <c r="L216" s="294" t="s">
        <v>3149</v>
      </c>
      <c r="M216" s="265" t="s">
        <v>78</v>
      </c>
      <c r="N216" s="294" t="s">
        <v>79</v>
      </c>
      <c r="O216" s="265" t="s">
        <v>45</v>
      </c>
      <c r="P216" s="260" t="str">
        <f>IF(COUNTIF($K$4:K216,K216)=1,1,"")</f>
        <v/>
      </c>
      <c r="Q216" s="260"/>
      <c r="R216" s="260">
        <v>800</v>
      </c>
      <c r="S216" s="260">
        <v>800</v>
      </c>
      <c r="T216" s="260"/>
      <c r="U216" s="264">
        <v>46262</v>
      </c>
      <c r="V216" s="260">
        <v>800</v>
      </c>
      <c r="W216" s="260">
        <v>800</v>
      </c>
      <c r="X216" s="260"/>
      <c r="Y216" s="264">
        <v>46265</v>
      </c>
      <c r="Z216" s="260">
        <v>219</v>
      </c>
      <c r="AA216" s="260">
        <v>0</v>
      </c>
      <c r="AB216" s="260">
        <v>567</v>
      </c>
      <c r="AC216" s="260">
        <v>581</v>
      </c>
      <c r="AD216" s="260">
        <v>189</v>
      </c>
      <c r="AE216" s="260">
        <v>770</v>
      </c>
      <c r="AF216" s="260">
        <v>800</v>
      </c>
      <c r="AG216" s="260"/>
      <c r="AH216" s="260"/>
      <c r="AI216" s="260"/>
      <c r="AJ216" s="260"/>
      <c r="AK216" s="260"/>
      <c r="AL216" s="260"/>
      <c r="AM216" s="260"/>
      <c r="AN216" s="260"/>
      <c r="AO216" s="260"/>
      <c r="AP216" s="260"/>
      <c r="AQ216" s="260"/>
      <c r="AR216" s="260"/>
      <c r="AS216" s="260"/>
      <c r="AT216" s="260"/>
      <c r="AU216" s="260"/>
      <c r="AV216" s="260"/>
      <c r="AW216" s="260"/>
      <c r="AX216" s="260"/>
      <c r="AY216" s="260"/>
      <c r="AZ216" s="260"/>
      <c r="BA216" s="260"/>
      <c r="BB216" s="260"/>
      <c r="BC216" s="260"/>
      <c r="BD216" s="260"/>
      <c r="BE216" s="260"/>
      <c r="BF216" s="260"/>
      <c r="BG216" s="260"/>
      <c r="BH216" s="260"/>
      <c r="BI216" s="260"/>
      <c r="BJ216" s="260"/>
      <c r="BK216" s="260"/>
      <c r="BL216" s="260"/>
      <c r="BM216" s="260"/>
      <c r="BN216" s="260"/>
      <c r="BO216" s="260"/>
      <c r="BP216" s="260"/>
      <c r="BQ216" s="260"/>
      <c r="BR216" s="260"/>
      <c r="BS216" s="260"/>
      <c r="BT216" s="260"/>
      <c r="BU216" s="260"/>
      <c r="BV216" s="260"/>
      <c r="BW216" s="260"/>
      <c r="BX216" s="260"/>
      <c r="BY216" s="260"/>
      <c r="BZ216" s="260"/>
      <c r="CA216" s="260"/>
      <c r="CB216" s="260"/>
      <c r="CC216" s="260"/>
      <c r="CD216" s="260"/>
      <c r="CE216" s="260">
        <v>5</v>
      </c>
      <c r="CF216" s="260">
        <v>25</v>
      </c>
      <c r="CG216" s="260">
        <v>30</v>
      </c>
      <c r="CH216" s="268" t="s">
        <v>3256</v>
      </c>
      <c r="CI216" s="260">
        <v>30</v>
      </c>
      <c r="CJ216" s="268" t="s">
        <v>3256</v>
      </c>
      <c r="CK216" s="260">
        <v>17000</v>
      </c>
      <c r="CL216" s="260">
        <v>64000</v>
      </c>
      <c r="CM216" s="268" t="s">
        <v>531</v>
      </c>
      <c r="CN216" s="260">
        <v>51000</v>
      </c>
      <c r="CO216" s="268" t="s">
        <v>3690</v>
      </c>
      <c r="CP216" s="265" t="s">
        <v>53</v>
      </c>
      <c r="CQ216" s="268" t="s">
        <v>3251</v>
      </c>
      <c r="CR216" s="264">
        <v>46268</v>
      </c>
      <c r="CS216" s="294" t="s">
        <v>45</v>
      </c>
      <c r="CT216" s="265" t="s">
        <v>1855</v>
      </c>
    </row>
    <row r="217" spans="1:98" x14ac:dyDescent="0.3">
      <c r="A217" s="253">
        <v>214</v>
      </c>
      <c r="B217" s="254" t="s">
        <v>45</v>
      </c>
      <c r="C217" s="261" t="s">
        <v>2952</v>
      </c>
      <c r="D217" s="261" t="s">
        <v>3018</v>
      </c>
      <c r="E217" s="261" t="s">
        <v>3003</v>
      </c>
      <c r="F217" s="261" t="s">
        <v>2959</v>
      </c>
      <c r="G217" s="261" t="s">
        <v>2955</v>
      </c>
      <c r="H217" s="261" t="s">
        <v>2966</v>
      </c>
      <c r="I217" s="261" t="s">
        <v>2967</v>
      </c>
      <c r="J217" s="261" t="s">
        <v>2962</v>
      </c>
      <c r="K217" s="270" t="s">
        <v>111</v>
      </c>
      <c r="L217" s="261" t="s">
        <v>3584</v>
      </c>
      <c r="M217" s="254" t="s">
        <v>89</v>
      </c>
      <c r="N217" s="261" t="s">
        <v>90</v>
      </c>
      <c r="O217" s="254" t="s">
        <v>45</v>
      </c>
      <c r="P217" s="266">
        <f>IF(COUNTIF($K$4:K217,K217)=1,1,"")</f>
        <v>1</v>
      </c>
      <c r="Q217" s="266"/>
      <c r="R217" s="266">
        <v>600</v>
      </c>
      <c r="S217" s="266">
        <v>600</v>
      </c>
      <c r="T217" s="266"/>
      <c r="U217" s="262">
        <v>46248</v>
      </c>
      <c r="V217" s="266">
        <v>667</v>
      </c>
      <c r="W217" s="266">
        <v>667</v>
      </c>
      <c r="X217" s="266"/>
      <c r="Y217" s="262">
        <v>46253</v>
      </c>
      <c r="Z217" s="266">
        <v>233</v>
      </c>
      <c r="AA217" s="266">
        <v>0</v>
      </c>
      <c r="AB217" s="266">
        <v>428</v>
      </c>
      <c r="AC217" s="266">
        <v>434</v>
      </c>
      <c r="AD217" s="266">
        <v>197</v>
      </c>
      <c r="AE217" s="266">
        <v>631</v>
      </c>
      <c r="AF217" s="266">
        <v>667</v>
      </c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66"/>
      <c r="AR217" s="266"/>
      <c r="AS217" s="266"/>
      <c r="AT217" s="266"/>
      <c r="AU217" s="266"/>
      <c r="AV217" s="266"/>
      <c r="AW217" s="266"/>
      <c r="AX217" s="266"/>
      <c r="AY217" s="266"/>
      <c r="AZ217" s="266"/>
      <c r="BA217" s="266"/>
      <c r="BB217" s="266"/>
      <c r="BC217" s="266"/>
      <c r="BD217" s="266"/>
      <c r="BE217" s="266"/>
      <c r="BF217" s="266"/>
      <c r="BG217" s="266"/>
      <c r="BH217" s="266"/>
      <c r="BI217" s="266"/>
      <c r="BJ217" s="266"/>
      <c r="BK217" s="266"/>
      <c r="BL217" s="266"/>
      <c r="BM217" s="266"/>
      <c r="BN217" s="266"/>
      <c r="BO217" s="266"/>
      <c r="BP217" s="266"/>
      <c r="BQ217" s="266"/>
      <c r="BR217" s="266"/>
      <c r="BS217" s="266"/>
      <c r="BT217" s="266"/>
      <c r="BU217" s="266"/>
      <c r="BV217" s="266"/>
      <c r="BW217" s="266"/>
      <c r="BX217" s="266"/>
      <c r="BY217" s="266"/>
      <c r="BZ217" s="266"/>
      <c r="CA217" s="266"/>
      <c r="CB217" s="266"/>
      <c r="CC217" s="266"/>
      <c r="CD217" s="266">
        <v>4</v>
      </c>
      <c r="CE217" s="266">
        <v>17</v>
      </c>
      <c r="CF217" s="266">
        <v>15</v>
      </c>
      <c r="CG217" s="266">
        <v>36</v>
      </c>
      <c r="CH217" s="271" t="s">
        <v>3678</v>
      </c>
      <c r="CI217" s="266">
        <v>36</v>
      </c>
      <c r="CJ217" s="271" t="s">
        <v>3678</v>
      </c>
      <c r="CK217" s="266">
        <v>17400</v>
      </c>
      <c r="CL217" s="266">
        <v>65000</v>
      </c>
      <c r="CM217" s="271" t="s">
        <v>208</v>
      </c>
      <c r="CN217" s="266">
        <v>52000</v>
      </c>
      <c r="CO217" s="271" t="s">
        <v>3691</v>
      </c>
      <c r="CP217" s="254" t="s">
        <v>53</v>
      </c>
      <c r="CQ217" s="271" t="s">
        <v>3251</v>
      </c>
      <c r="CR217" s="262">
        <v>46255</v>
      </c>
      <c r="CS217" s="261" t="s">
        <v>74</v>
      </c>
      <c r="CT217" s="254" t="s">
        <v>1851</v>
      </c>
    </row>
    <row r="218" spans="1:98" x14ac:dyDescent="0.3">
      <c r="A218" s="253">
        <v>215</v>
      </c>
      <c r="B218" s="265" t="s">
        <v>45</v>
      </c>
      <c r="C218" s="294" t="s">
        <v>2952</v>
      </c>
      <c r="D218" s="294" t="s">
        <v>3018</v>
      </c>
      <c r="E218" s="294" t="s">
        <v>3003</v>
      </c>
      <c r="F218" s="294" t="s">
        <v>2959</v>
      </c>
      <c r="G218" s="294" t="s">
        <v>2955</v>
      </c>
      <c r="H218" s="294" t="s">
        <v>2966</v>
      </c>
      <c r="I218" s="294" t="s">
        <v>2967</v>
      </c>
      <c r="J218" s="294" t="s">
        <v>2962</v>
      </c>
      <c r="K218" s="263" t="s">
        <v>111</v>
      </c>
      <c r="L218" s="294" t="s">
        <v>3584</v>
      </c>
      <c r="M218" s="265" t="s">
        <v>78</v>
      </c>
      <c r="N218" s="294" t="s">
        <v>79</v>
      </c>
      <c r="O218" s="265" t="s">
        <v>45</v>
      </c>
      <c r="P218" s="260" t="str">
        <f>IF(COUNTIF($K$4:K218,K218)=1,1,"")</f>
        <v/>
      </c>
      <c r="Q218" s="260"/>
      <c r="R218" s="260">
        <v>800</v>
      </c>
      <c r="S218" s="260">
        <v>800</v>
      </c>
      <c r="T218" s="260"/>
      <c r="U218" s="264">
        <v>46248</v>
      </c>
      <c r="V218" s="260">
        <v>847</v>
      </c>
      <c r="W218" s="260">
        <v>847</v>
      </c>
      <c r="X218" s="260"/>
      <c r="Y218" s="264">
        <v>46253</v>
      </c>
      <c r="Z218" s="260">
        <v>288</v>
      </c>
      <c r="AA218" s="260">
        <v>0</v>
      </c>
      <c r="AB218" s="260">
        <v>559</v>
      </c>
      <c r="AC218" s="260">
        <v>559</v>
      </c>
      <c r="AD218" s="260">
        <v>241</v>
      </c>
      <c r="AE218" s="260">
        <v>800</v>
      </c>
      <c r="AF218" s="260">
        <v>847</v>
      </c>
      <c r="AG218" s="260"/>
      <c r="AH218" s="260"/>
      <c r="AI218" s="260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260"/>
      <c r="AT218" s="260"/>
      <c r="AU218" s="260"/>
      <c r="AV218" s="260"/>
      <c r="AW218" s="260"/>
      <c r="AX218" s="260"/>
      <c r="AY218" s="260"/>
      <c r="AZ218" s="260"/>
      <c r="BA218" s="260"/>
      <c r="BB218" s="260"/>
      <c r="BC218" s="260"/>
      <c r="BD218" s="260"/>
      <c r="BE218" s="260"/>
      <c r="BF218" s="260"/>
      <c r="BG218" s="260"/>
      <c r="BH218" s="260"/>
      <c r="BI218" s="260"/>
      <c r="BJ218" s="260"/>
      <c r="BK218" s="260"/>
      <c r="BL218" s="260"/>
      <c r="BM218" s="260"/>
      <c r="BN218" s="260"/>
      <c r="BO218" s="260"/>
      <c r="BP218" s="260"/>
      <c r="BQ218" s="260"/>
      <c r="BR218" s="260"/>
      <c r="BS218" s="260"/>
      <c r="BT218" s="260"/>
      <c r="BU218" s="260"/>
      <c r="BV218" s="260"/>
      <c r="BW218" s="260"/>
      <c r="BX218" s="260"/>
      <c r="BY218" s="260"/>
      <c r="BZ218" s="260"/>
      <c r="CA218" s="260"/>
      <c r="CB218" s="260"/>
      <c r="CC218" s="260"/>
      <c r="CD218" s="260">
        <v>12</v>
      </c>
      <c r="CE218" s="260">
        <v>22</v>
      </c>
      <c r="CF218" s="260">
        <v>13</v>
      </c>
      <c r="CG218" s="260">
        <v>47</v>
      </c>
      <c r="CH218" s="268" t="s">
        <v>3326</v>
      </c>
      <c r="CI218" s="260">
        <v>47</v>
      </c>
      <c r="CJ218" s="268" t="s">
        <v>3326</v>
      </c>
      <c r="CK218" s="260">
        <v>17400</v>
      </c>
      <c r="CL218" s="260">
        <v>65000</v>
      </c>
      <c r="CM218" s="268" t="s">
        <v>208</v>
      </c>
      <c r="CN218" s="260">
        <v>52000</v>
      </c>
      <c r="CO218" s="268" t="s">
        <v>3691</v>
      </c>
      <c r="CP218" s="265" t="s">
        <v>53</v>
      </c>
      <c r="CQ218" s="268" t="s">
        <v>3251</v>
      </c>
      <c r="CR218" s="264">
        <v>46255</v>
      </c>
      <c r="CS218" s="294" t="s">
        <v>74</v>
      </c>
      <c r="CT218" s="265" t="s">
        <v>1851</v>
      </c>
    </row>
    <row r="219" spans="1:98" x14ac:dyDescent="0.3">
      <c r="A219" s="253">
        <v>216</v>
      </c>
      <c r="B219" s="254" t="s">
        <v>45</v>
      </c>
      <c r="C219" s="261" t="s">
        <v>2952</v>
      </c>
      <c r="D219" s="261" t="s">
        <v>3018</v>
      </c>
      <c r="E219" s="261" t="s">
        <v>3003</v>
      </c>
      <c r="F219" s="261" t="s">
        <v>2959</v>
      </c>
      <c r="G219" s="261" t="s">
        <v>2955</v>
      </c>
      <c r="H219" s="261" t="s">
        <v>2966</v>
      </c>
      <c r="I219" s="261" t="s">
        <v>2967</v>
      </c>
      <c r="J219" s="261" t="s">
        <v>2962</v>
      </c>
      <c r="K219" s="270" t="s">
        <v>111</v>
      </c>
      <c r="L219" s="261" t="s">
        <v>3584</v>
      </c>
      <c r="M219" s="254" t="s">
        <v>85</v>
      </c>
      <c r="N219" s="261" t="s">
        <v>86</v>
      </c>
      <c r="O219" s="254" t="s">
        <v>45</v>
      </c>
      <c r="P219" s="266" t="str">
        <f>IF(COUNTIF($K$4:K219,K219)=1,1,"")</f>
        <v/>
      </c>
      <c r="Q219" s="266"/>
      <c r="R219" s="266">
        <v>500</v>
      </c>
      <c r="S219" s="266">
        <v>500</v>
      </c>
      <c r="T219" s="266"/>
      <c r="U219" s="262">
        <v>46248</v>
      </c>
      <c r="V219" s="266">
        <v>564</v>
      </c>
      <c r="W219" s="266">
        <v>564</v>
      </c>
      <c r="X219" s="266"/>
      <c r="Y219" s="262">
        <v>46253</v>
      </c>
      <c r="Z219" s="266">
        <v>214</v>
      </c>
      <c r="AA219" s="266">
        <v>0</v>
      </c>
      <c r="AB219" s="266">
        <v>350</v>
      </c>
      <c r="AC219" s="266">
        <v>350</v>
      </c>
      <c r="AD219" s="266">
        <v>181</v>
      </c>
      <c r="AE219" s="266">
        <v>531</v>
      </c>
      <c r="AF219" s="266">
        <v>564</v>
      </c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66"/>
      <c r="AR219" s="266"/>
      <c r="AS219" s="266"/>
      <c r="AT219" s="266"/>
      <c r="AU219" s="266"/>
      <c r="AV219" s="266"/>
      <c r="AW219" s="266"/>
      <c r="AX219" s="266"/>
      <c r="AY219" s="266"/>
      <c r="AZ219" s="266"/>
      <c r="BA219" s="266"/>
      <c r="BB219" s="266"/>
      <c r="BC219" s="266"/>
      <c r="BD219" s="266"/>
      <c r="BE219" s="266"/>
      <c r="BF219" s="266"/>
      <c r="BG219" s="266"/>
      <c r="BH219" s="266"/>
      <c r="BI219" s="266"/>
      <c r="BJ219" s="266"/>
      <c r="BK219" s="266"/>
      <c r="BL219" s="266"/>
      <c r="BM219" s="266"/>
      <c r="BN219" s="266"/>
      <c r="BO219" s="266"/>
      <c r="BP219" s="266"/>
      <c r="BQ219" s="266"/>
      <c r="BR219" s="266"/>
      <c r="BS219" s="266"/>
      <c r="BT219" s="266"/>
      <c r="BU219" s="266"/>
      <c r="BV219" s="266"/>
      <c r="BW219" s="266"/>
      <c r="BX219" s="266"/>
      <c r="BY219" s="266"/>
      <c r="BZ219" s="266"/>
      <c r="CA219" s="266"/>
      <c r="CB219" s="266"/>
      <c r="CC219" s="266"/>
      <c r="CD219" s="266">
        <v>8</v>
      </c>
      <c r="CE219" s="266">
        <v>11</v>
      </c>
      <c r="CF219" s="266">
        <v>14</v>
      </c>
      <c r="CG219" s="266">
        <v>33</v>
      </c>
      <c r="CH219" s="271" t="s">
        <v>3296</v>
      </c>
      <c r="CI219" s="266">
        <v>33</v>
      </c>
      <c r="CJ219" s="271" t="s">
        <v>3296</v>
      </c>
      <c r="CK219" s="266">
        <v>17400</v>
      </c>
      <c r="CL219" s="266">
        <v>65000</v>
      </c>
      <c r="CM219" s="271" t="s">
        <v>208</v>
      </c>
      <c r="CN219" s="266">
        <v>52000</v>
      </c>
      <c r="CO219" s="271" t="s">
        <v>3691</v>
      </c>
      <c r="CP219" s="254" t="s">
        <v>53</v>
      </c>
      <c r="CQ219" s="271" t="s">
        <v>3251</v>
      </c>
      <c r="CR219" s="262">
        <v>46255</v>
      </c>
      <c r="CS219" s="261" t="s">
        <v>74</v>
      </c>
      <c r="CT219" s="254" t="s">
        <v>1851</v>
      </c>
    </row>
    <row r="220" spans="1:98" x14ac:dyDescent="0.3">
      <c r="A220" s="253">
        <v>217</v>
      </c>
      <c r="B220" s="265" t="s">
        <v>45</v>
      </c>
      <c r="C220" s="294" t="s">
        <v>2952</v>
      </c>
      <c r="D220" s="294" t="s">
        <v>3018</v>
      </c>
      <c r="E220" s="294" t="s">
        <v>3003</v>
      </c>
      <c r="F220" s="294" t="s">
        <v>2959</v>
      </c>
      <c r="G220" s="294" t="s">
        <v>2955</v>
      </c>
      <c r="H220" s="294" t="s">
        <v>2966</v>
      </c>
      <c r="I220" s="294" t="s">
        <v>2967</v>
      </c>
      <c r="J220" s="294" t="s">
        <v>2962</v>
      </c>
      <c r="K220" s="263" t="s">
        <v>112</v>
      </c>
      <c r="L220" s="294" t="s">
        <v>113</v>
      </c>
      <c r="M220" s="265" t="s">
        <v>114</v>
      </c>
      <c r="N220" s="294" t="s">
        <v>115</v>
      </c>
      <c r="O220" s="265" t="s">
        <v>45</v>
      </c>
      <c r="P220" s="260">
        <f>IF(COUNTIF($K$4:K220,K220)=1,1,"")</f>
        <v>1</v>
      </c>
      <c r="Q220" s="260"/>
      <c r="R220" s="260">
        <v>1000</v>
      </c>
      <c r="S220" s="260">
        <v>1000</v>
      </c>
      <c r="T220" s="260"/>
      <c r="U220" s="264">
        <v>46241</v>
      </c>
      <c r="V220" s="260">
        <v>1066</v>
      </c>
      <c r="W220" s="260">
        <v>1066</v>
      </c>
      <c r="X220" s="260"/>
      <c r="Y220" s="264">
        <v>46246</v>
      </c>
      <c r="Z220" s="260">
        <v>507</v>
      </c>
      <c r="AA220" s="260">
        <v>0</v>
      </c>
      <c r="AB220" s="260">
        <v>557</v>
      </c>
      <c r="AC220" s="260">
        <v>559</v>
      </c>
      <c r="AD220" s="260">
        <v>382</v>
      </c>
      <c r="AE220" s="260">
        <v>941</v>
      </c>
      <c r="AF220" s="260">
        <v>1066</v>
      </c>
      <c r="AG220" s="260"/>
      <c r="AH220" s="260"/>
      <c r="AI220" s="260"/>
      <c r="AJ220" s="260"/>
      <c r="AK220" s="260"/>
      <c r="AL220" s="260"/>
      <c r="AM220" s="260"/>
      <c r="AN220" s="260"/>
      <c r="AO220" s="260"/>
      <c r="AP220" s="260"/>
      <c r="AQ220" s="260"/>
      <c r="AR220" s="260"/>
      <c r="AS220" s="260"/>
      <c r="AT220" s="260"/>
      <c r="AU220" s="260"/>
      <c r="AV220" s="260"/>
      <c r="AW220" s="260"/>
      <c r="AX220" s="260"/>
      <c r="AY220" s="260"/>
      <c r="AZ220" s="260"/>
      <c r="BA220" s="260"/>
      <c r="BB220" s="260"/>
      <c r="BC220" s="260"/>
      <c r="BD220" s="260"/>
      <c r="BE220" s="260"/>
      <c r="BF220" s="260"/>
      <c r="BG220" s="260"/>
      <c r="BH220" s="260"/>
      <c r="BI220" s="260"/>
      <c r="BJ220" s="260"/>
      <c r="BK220" s="260"/>
      <c r="BL220" s="260"/>
      <c r="BM220" s="260"/>
      <c r="BN220" s="260"/>
      <c r="BO220" s="260"/>
      <c r="BP220" s="260"/>
      <c r="BQ220" s="260"/>
      <c r="BR220" s="260"/>
      <c r="BS220" s="260"/>
      <c r="BT220" s="260"/>
      <c r="BU220" s="260"/>
      <c r="BV220" s="260"/>
      <c r="BW220" s="260"/>
      <c r="BX220" s="260"/>
      <c r="BY220" s="260"/>
      <c r="BZ220" s="260"/>
      <c r="CA220" s="260"/>
      <c r="CB220" s="260"/>
      <c r="CC220" s="260">
        <v>3</v>
      </c>
      <c r="CD220" s="260">
        <v>23</v>
      </c>
      <c r="CE220" s="260">
        <v>29</v>
      </c>
      <c r="CF220" s="260">
        <v>70</v>
      </c>
      <c r="CG220" s="260">
        <v>125</v>
      </c>
      <c r="CH220" s="268" t="s">
        <v>3983</v>
      </c>
      <c r="CI220" s="260">
        <v>125</v>
      </c>
      <c r="CJ220" s="268" t="s">
        <v>3983</v>
      </c>
      <c r="CK220" s="260">
        <v>15500</v>
      </c>
      <c r="CL220" s="260">
        <v>59000</v>
      </c>
      <c r="CM220" s="268" t="s">
        <v>116</v>
      </c>
      <c r="CN220" s="260">
        <v>47000</v>
      </c>
      <c r="CO220" s="268" t="s">
        <v>3252</v>
      </c>
      <c r="CP220" s="265" t="s">
        <v>53</v>
      </c>
      <c r="CQ220" s="268" t="s">
        <v>3251</v>
      </c>
      <c r="CR220" s="264">
        <v>46255</v>
      </c>
      <c r="CS220" s="294" t="s">
        <v>74</v>
      </c>
      <c r="CT220" s="265" t="s">
        <v>1854</v>
      </c>
    </row>
    <row r="221" spans="1:98" x14ac:dyDescent="0.3">
      <c r="A221" s="253">
        <v>218</v>
      </c>
      <c r="B221" s="254" t="s">
        <v>45</v>
      </c>
      <c r="C221" s="261" t="s">
        <v>2952</v>
      </c>
      <c r="D221" s="261" t="s">
        <v>3018</v>
      </c>
      <c r="E221" s="261" t="s">
        <v>3003</v>
      </c>
      <c r="F221" s="261" t="s">
        <v>2959</v>
      </c>
      <c r="G221" s="261" t="s">
        <v>2955</v>
      </c>
      <c r="H221" s="261" t="s">
        <v>2966</v>
      </c>
      <c r="I221" s="261" t="s">
        <v>2967</v>
      </c>
      <c r="J221" s="261" t="s">
        <v>2962</v>
      </c>
      <c r="K221" s="270" t="s">
        <v>112</v>
      </c>
      <c r="L221" s="261" t="s">
        <v>113</v>
      </c>
      <c r="M221" s="254" t="s">
        <v>68</v>
      </c>
      <c r="N221" s="261" t="s">
        <v>69</v>
      </c>
      <c r="O221" s="254" t="s">
        <v>45</v>
      </c>
      <c r="P221" s="266" t="str">
        <f>IF(COUNTIF($K$4:K221,K221)=1,1,"")</f>
        <v/>
      </c>
      <c r="Q221" s="266"/>
      <c r="R221" s="266">
        <v>1200</v>
      </c>
      <c r="S221" s="266">
        <v>1200</v>
      </c>
      <c r="T221" s="266"/>
      <c r="U221" s="262">
        <v>46241</v>
      </c>
      <c r="V221" s="266">
        <v>1263</v>
      </c>
      <c r="W221" s="266">
        <v>1263</v>
      </c>
      <c r="X221" s="266"/>
      <c r="Y221" s="262">
        <v>46247</v>
      </c>
      <c r="Z221" s="266">
        <v>560</v>
      </c>
      <c r="AA221" s="266">
        <v>0</v>
      </c>
      <c r="AB221" s="266">
        <v>703</v>
      </c>
      <c r="AC221" s="266">
        <v>703</v>
      </c>
      <c r="AD221" s="266">
        <v>476</v>
      </c>
      <c r="AE221" s="266">
        <v>1179</v>
      </c>
      <c r="AF221" s="266">
        <v>1263</v>
      </c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66"/>
      <c r="AR221" s="266"/>
      <c r="AS221" s="266"/>
      <c r="AT221" s="266"/>
      <c r="AU221" s="266"/>
      <c r="AV221" s="266"/>
      <c r="AW221" s="266"/>
      <c r="AX221" s="266"/>
      <c r="AY221" s="266"/>
      <c r="AZ221" s="266"/>
      <c r="BA221" s="266"/>
      <c r="BB221" s="266"/>
      <c r="BC221" s="266"/>
      <c r="BD221" s="266"/>
      <c r="BE221" s="266"/>
      <c r="BF221" s="266"/>
      <c r="BG221" s="266"/>
      <c r="BH221" s="266"/>
      <c r="BI221" s="266"/>
      <c r="BJ221" s="266"/>
      <c r="BK221" s="266"/>
      <c r="BL221" s="266"/>
      <c r="BM221" s="266"/>
      <c r="BN221" s="266"/>
      <c r="BO221" s="266"/>
      <c r="BP221" s="266"/>
      <c r="BQ221" s="266"/>
      <c r="BR221" s="266"/>
      <c r="BS221" s="266"/>
      <c r="BT221" s="266"/>
      <c r="BU221" s="266"/>
      <c r="BV221" s="266"/>
      <c r="BW221" s="266"/>
      <c r="BX221" s="266"/>
      <c r="BY221" s="266"/>
      <c r="BZ221" s="266"/>
      <c r="CA221" s="266"/>
      <c r="CB221" s="266"/>
      <c r="CC221" s="266">
        <v>4</v>
      </c>
      <c r="CD221" s="266">
        <v>16</v>
      </c>
      <c r="CE221" s="266">
        <v>20</v>
      </c>
      <c r="CF221" s="266">
        <v>44</v>
      </c>
      <c r="CG221" s="266">
        <v>84</v>
      </c>
      <c r="CH221" s="271" t="s">
        <v>3705</v>
      </c>
      <c r="CI221" s="266">
        <v>84</v>
      </c>
      <c r="CJ221" s="271" t="s">
        <v>3705</v>
      </c>
      <c r="CK221" s="266">
        <v>15500</v>
      </c>
      <c r="CL221" s="266">
        <v>59000</v>
      </c>
      <c r="CM221" s="271" t="s">
        <v>116</v>
      </c>
      <c r="CN221" s="266">
        <v>47000</v>
      </c>
      <c r="CO221" s="271" t="s">
        <v>3252</v>
      </c>
      <c r="CP221" s="254" t="s">
        <v>53</v>
      </c>
      <c r="CQ221" s="271" t="s">
        <v>3251</v>
      </c>
      <c r="CR221" s="262">
        <v>46255</v>
      </c>
      <c r="CS221" s="261" t="s">
        <v>74</v>
      </c>
      <c r="CT221" s="254" t="s">
        <v>1854</v>
      </c>
    </row>
    <row r="222" spans="1:98" x14ac:dyDescent="0.3">
      <c r="A222" s="253">
        <v>219</v>
      </c>
      <c r="B222" s="265" t="s">
        <v>45</v>
      </c>
      <c r="C222" s="294" t="s">
        <v>2952</v>
      </c>
      <c r="D222" s="294" t="s">
        <v>3018</v>
      </c>
      <c r="E222" s="294" t="s">
        <v>3003</v>
      </c>
      <c r="F222" s="294" t="s">
        <v>2959</v>
      </c>
      <c r="G222" s="294" t="s">
        <v>2955</v>
      </c>
      <c r="H222" s="294" t="s">
        <v>2966</v>
      </c>
      <c r="I222" s="294" t="s">
        <v>2967</v>
      </c>
      <c r="J222" s="294" t="s">
        <v>2962</v>
      </c>
      <c r="K222" s="263" t="s">
        <v>112</v>
      </c>
      <c r="L222" s="294" t="s">
        <v>113</v>
      </c>
      <c r="M222" s="265" t="s">
        <v>117</v>
      </c>
      <c r="N222" s="294" t="s">
        <v>118</v>
      </c>
      <c r="O222" s="265" t="s">
        <v>45</v>
      </c>
      <c r="P222" s="260" t="str">
        <f>IF(COUNTIF($K$4:K222,K222)=1,1,"")</f>
        <v/>
      </c>
      <c r="Q222" s="260"/>
      <c r="R222" s="260">
        <v>1000</v>
      </c>
      <c r="S222" s="260">
        <v>1000</v>
      </c>
      <c r="T222" s="260"/>
      <c r="U222" s="264">
        <v>46241</v>
      </c>
      <c r="V222" s="260">
        <v>1045</v>
      </c>
      <c r="W222" s="260">
        <v>1045</v>
      </c>
      <c r="X222" s="260"/>
      <c r="Y222" s="264">
        <v>46247</v>
      </c>
      <c r="Z222" s="260">
        <v>490</v>
      </c>
      <c r="AA222" s="260">
        <v>0</v>
      </c>
      <c r="AB222" s="260">
        <v>553</v>
      </c>
      <c r="AC222" s="260">
        <v>555</v>
      </c>
      <c r="AD222" s="260">
        <v>405</v>
      </c>
      <c r="AE222" s="260">
        <v>960</v>
      </c>
      <c r="AF222" s="260">
        <v>1045</v>
      </c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60"/>
      <c r="AQ222" s="260"/>
      <c r="AR222" s="260"/>
      <c r="AS222" s="260"/>
      <c r="AT222" s="260"/>
      <c r="AU222" s="260"/>
      <c r="AV222" s="260"/>
      <c r="AW222" s="260"/>
      <c r="AX222" s="260"/>
      <c r="AY222" s="260"/>
      <c r="AZ222" s="260"/>
      <c r="BA222" s="260"/>
      <c r="BB222" s="260"/>
      <c r="BC222" s="260"/>
      <c r="BD222" s="260"/>
      <c r="BE222" s="260"/>
      <c r="BF222" s="260"/>
      <c r="BG222" s="260"/>
      <c r="BH222" s="260"/>
      <c r="BI222" s="260"/>
      <c r="BJ222" s="260"/>
      <c r="BK222" s="260"/>
      <c r="BL222" s="260"/>
      <c r="BM222" s="260"/>
      <c r="BN222" s="260"/>
      <c r="BO222" s="260"/>
      <c r="BP222" s="260"/>
      <c r="BQ222" s="260"/>
      <c r="BR222" s="260"/>
      <c r="BS222" s="260"/>
      <c r="BT222" s="260"/>
      <c r="BU222" s="260"/>
      <c r="BV222" s="260"/>
      <c r="BW222" s="260"/>
      <c r="BX222" s="260"/>
      <c r="BY222" s="260"/>
      <c r="BZ222" s="260"/>
      <c r="CA222" s="260"/>
      <c r="CB222" s="260"/>
      <c r="CC222" s="260">
        <v>5</v>
      </c>
      <c r="CD222" s="260">
        <v>17</v>
      </c>
      <c r="CE222" s="260">
        <v>24</v>
      </c>
      <c r="CF222" s="260">
        <v>39</v>
      </c>
      <c r="CG222" s="260">
        <v>85</v>
      </c>
      <c r="CH222" s="268" t="s">
        <v>4289</v>
      </c>
      <c r="CI222" s="260">
        <v>85</v>
      </c>
      <c r="CJ222" s="268" t="s">
        <v>4289</v>
      </c>
      <c r="CK222" s="260">
        <v>15500</v>
      </c>
      <c r="CL222" s="260">
        <v>59000</v>
      </c>
      <c r="CM222" s="268" t="s">
        <v>116</v>
      </c>
      <c r="CN222" s="260">
        <v>47000</v>
      </c>
      <c r="CO222" s="268" t="s">
        <v>3252</v>
      </c>
      <c r="CP222" s="265" t="s">
        <v>53</v>
      </c>
      <c r="CQ222" s="268" t="s">
        <v>3251</v>
      </c>
      <c r="CR222" s="264">
        <v>46255</v>
      </c>
      <c r="CS222" s="294" t="s">
        <v>74</v>
      </c>
      <c r="CT222" s="265" t="s">
        <v>1854</v>
      </c>
    </row>
    <row r="223" spans="1:98" x14ac:dyDescent="0.3">
      <c r="A223" s="253">
        <v>220</v>
      </c>
      <c r="B223" s="254" t="s">
        <v>45</v>
      </c>
      <c r="C223" s="261" t="s">
        <v>2952</v>
      </c>
      <c r="D223" s="261" t="s">
        <v>3018</v>
      </c>
      <c r="E223" s="261" t="s">
        <v>3003</v>
      </c>
      <c r="F223" s="261" t="s">
        <v>2959</v>
      </c>
      <c r="G223" s="261" t="s">
        <v>2955</v>
      </c>
      <c r="H223" s="261" t="s">
        <v>2966</v>
      </c>
      <c r="I223" s="261" t="s">
        <v>2967</v>
      </c>
      <c r="J223" s="261" t="s">
        <v>2962</v>
      </c>
      <c r="K223" s="270" t="s">
        <v>119</v>
      </c>
      <c r="L223" s="261" t="s">
        <v>3585</v>
      </c>
      <c r="M223" s="254" t="s">
        <v>71</v>
      </c>
      <c r="N223" s="261" t="s">
        <v>72</v>
      </c>
      <c r="O223" s="254" t="s">
        <v>45</v>
      </c>
      <c r="P223" s="266">
        <f>IF(COUNTIF($K$4:K223,K223)=1,1,"")</f>
        <v>1</v>
      </c>
      <c r="Q223" s="266"/>
      <c r="R223" s="266">
        <v>500</v>
      </c>
      <c r="S223" s="266">
        <v>500</v>
      </c>
      <c r="T223" s="266"/>
      <c r="U223" s="262">
        <v>46266</v>
      </c>
      <c r="V223" s="266">
        <v>495</v>
      </c>
      <c r="W223" s="266">
        <v>495</v>
      </c>
      <c r="X223" s="266"/>
      <c r="Y223" s="262">
        <v>46269</v>
      </c>
      <c r="Z223" s="266">
        <v>136</v>
      </c>
      <c r="AA223" s="266">
        <v>0</v>
      </c>
      <c r="AB223" s="266">
        <v>335</v>
      </c>
      <c r="AC223" s="266">
        <v>359</v>
      </c>
      <c r="AD223" s="266">
        <v>122</v>
      </c>
      <c r="AE223" s="266">
        <v>481</v>
      </c>
      <c r="AF223" s="266">
        <v>495</v>
      </c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66"/>
      <c r="AR223" s="266"/>
      <c r="AS223" s="266"/>
      <c r="AT223" s="266"/>
      <c r="AU223" s="266"/>
      <c r="AV223" s="266"/>
      <c r="AW223" s="266"/>
      <c r="AX223" s="266"/>
      <c r="AY223" s="266"/>
      <c r="AZ223" s="266"/>
      <c r="BA223" s="266"/>
      <c r="BB223" s="266"/>
      <c r="BC223" s="266"/>
      <c r="BD223" s="266"/>
      <c r="BE223" s="266"/>
      <c r="BF223" s="266"/>
      <c r="BG223" s="266"/>
      <c r="BH223" s="266"/>
      <c r="BI223" s="266"/>
      <c r="BJ223" s="266"/>
      <c r="BK223" s="266"/>
      <c r="BL223" s="266"/>
      <c r="BM223" s="266"/>
      <c r="BN223" s="266"/>
      <c r="BO223" s="266"/>
      <c r="BP223" s="266"/>
      <c r="BQ223" s="266"/>
      <c r="BR223" s="266"/>
      <c r="BS223" s="266"/>
      <c r="BT223" s="266"/>
      <c r="BU223" s="266"/>
      <c r="BV223" s="266"/>
      <c r="BW223" s="266"/>
      <c r="BX223" s="266"/>
      <c r="BY223" s="266"/>
      <c r="BZ223" s="266"/>
      <c r="CA223" s="266"/>
      <c r="CB223" s="266"/>
      <c r="CC223" s="266"/>
      <c r="CD223" s="266"/>
      <c r="CE223" s="266"/>
      <c r="CF223" s="266">
        <v>14</v>
      </c>
      <c r="CG223" s="266">
        <v>14</v>
      </c>
      <c r="CH223" s="271" t="s">
        <v>3101</v>
      </c>
      <c r="CI223" s="266">
        <v>14</v>
      </c>
      <c r="CJ223" s="271" t="s">
        <v>3101</v>
      </c>
      <c r="CK223" s="266">
        <v>18200</v>
      </c>
      <c r="CL223" s="266">
        <v>69000</v>
      </c>
      <c r="CM223" s="271" t="s">
        <v>421</v>
      </c>
      <c r="CN223" s="266">
        <v>55000</v>
      </c>
      <c r="CO223" s="271" t="s">
        <v>3250</v>
      </c>
      <c r="CP223" s="254" t="s">
        <v>53</v>
      </c>
      <c r="CQ223" s="271" t="s">
        <v>3251</v>
      </c>
      <c r="CR223" s="262">
        <v>46268</v>
      </c>
      <c r="CS223" s="261" t="s">
        <v>120</v>
      </c>
      <c r="CT223" s="254" t="s">
        <v>1855</v>
      </c>
    </row>
    <row r="224" spans="1:98" x14ac:dyDescent="0.3">
      <c r="A224" s="253">
        <v>221</v>
      </c>
      <c r="B224" s="265" t="s">
        <v>45</v>
      </c>
      <c r="C224" s="294" t="s">
        <v>2952</v>
      </c>
      <c r="D224" s="294" t="s">
        <v>3018</v>
      </c>
      <c r="E224" s="294" t="s">
        <v>3003</v>
      </c>
      <c r="F224" s="294" t="s">
        <v>2959</v>
      </c>
      <c r="G224" s="294" t="s">
        <v>2955</v>
      </c>
      <c r="H224" s="294" t="s">
        <v>2966</v>
      </c>
      <c r="I224" s="294" t="s">
        <v>2967</v>
      </c>
      <c r="J224" s="294" t="s">
        <v>2962</v>
      </c>
      <c r="K224" s="263" t="s">
        <v>119</v>
      </c>
      <c r="L224" s="294" t="s">
        <v>3585</v>
      </c>
      <c r="M224" s="265" t="s">
        <v>114</v>
      </c>
      <c r="N224" s="294" t="s">
        <v>115</v>
      </c>
      <c r="O224" s="265" t="s">
        <v>45</v>
      </c>
      <c r="P224" s="260" t="str">
        <f>IF(COUNTIF($K$4:K224,K224)=1,1,"")</f>
        <v/>
      </c>
      <c r="Q224" s="260"/>
      <c r="R224" s="260">
        <v>700</v>
      </c>
      <c r="S224" s="260">
        <v>700</v>
      </c>
      <c r="T224" s="260"/>
      <c r="U224" s="264">
        <v>46266</v>
      </c>
      <c r="V224" s="260">
        <v>714</v>
      </c>
      <c r="W224" s="260">
        <v>714</v>
      </c>
      <c r="X224" s="260"/>
      <c r="Y224" s="264">
        <v>46269</v>
      </c>
      <c r="Z224" s="260">
        <v>161</v>
      </c>
      <c r="AA224" s="260">
        <v>0</v>
      </c>
      <c r="AB224" s="260">
        <v>540</v>
      </c>
      <c r="AC224" s="260">
        <v>553</v>
      </c>
      <c r="AD224" s="260">
        <v>142</v>
      </c>
      <c r="AE224" s="260">
        <v>695</v>
      </c>
      <c r="AF224" s="260">
        <v>714</v>
      </c>
      <c r="AG224" s="260"/>
      <c r="AH224" s="260"/>
      <c r="AI224" s="260"/>
      <c r="AJ224" s="260"/>
      <c r="AK224" s="260"/>
      <c r="AL224" s="260"/>
      <c r="AM224" s="260"/>
      <c r="AN224" s="260"/>
      <c r="AO224" s="260"/>
      <c r="AP224" s="260"/>
      <c r="AQ224" s="260"/>
      <c r="AR224" s="260"/>
      <c r="AS224" s="260"/>
      <c r="AT224" s="260"/>
      <c r="AU224" s="260"/>
      <c r="AV224" s="260"/>
      <c r="AW224" s="260"/>
      <c r="AX224" s="260"/>
      <c r="AY224" s="260"/>
      <c r="AZ224" s="260"/>
      <c r="BA224" s="260"/>
      <c r="BB224" s="260"/>
      <c r="BC224" s="260"/>
      <c r="BD224" s="260"/>
      <c r="BE224" s="260"/>
      <c r="BF224" s="260"/>
      <c r="BG224" s="260"/>
      <c r="BH224" s="260"/>
      <c r="BI224" s="260"/>
      <c r="BJ224" s="260"/>
      <c r="BK224" s="260"/>
      <c r="BL224" s="260"/>
      <c r="BM224" s="260"/>
      <c r="BN224" s="260"/>
      <c r="BO224" s="260"/>
      <c r="BP224" s="260"/>
      <c r="BQ224" s="260"/>
      <c r="BR224" s="260"/>
      <c r="BS224" s="260"/>
      <c r="BT224" s="260"/>
      <c r="BU224" s="260"/>
      <c r="BV224" s="260"/>
      <c r="BW224" s="260"/>
      <c r="BX224" s="260"/>
      <c r="BY224" s="260"/>
      <c r="BZ224" s="260"/>
      <c r="CA224" s="260"/>
      <c r="CB224" s="260"/>
      <c r="CC224" s="260"/>
      <c r="CD224" s="260"/>
      <c r="CE224" s="260"/>
      <c r="CF224" s="260">
        <v>19</v>
      </c>
      <c r="CG224" s="260">
        <v>19</v>
      </c>
      <c r="CH224" s="268" t="s">
        <v>3261</v>
      </c>
      <c r="CI224" s="260">
        <v>19</v>
      </c>
      <c r="CJ224" s="268" t="s">
        <v>3261</v>
      </c>
      <c r="CK224" s="260">
        <v>18200</v>
      </c>
      <c r="CL224" s="260">
        <v>69000</v>
      </c>
      <c r="CM224" s="268" t="s">
        <v>421</v>
      </c>
      <c r="CN224" s="260">
        <v>55000</v>
      </c>
      <c r="CO224" s="268" t="s">
        <v>3250</v>
      </c>
      <c r="CP224" s="265" t="s">
        <v>53</v>
      </c>
      <c r="CQ224" s="268" t="s">
        <v>3251</v>
      </c>
      <c r="CR224" s="264">
        <v>46268</v>
      </c>
      <c r="CS224" s="294" t="s">
        <v>120</v>
      </c>
      <c r="CT224" s="265" t="s">
        <v>1855</v>
      </c>
    </row>
    <row r="225" spans="1:98" x14ac:dyDescent="0.3">
      <c r="A225" s="253">
        <v>222</v>
      </c>
      <c r="B225" s="254" t="s">
        <v>45</v>
      </c>
      <c r="C225" s="261" t="s">
        <v>2952</v>
      </c>
      <c r="D225" s="261" t="s">
        <v>3018</v>
      </c>
      <c r="E225" s="261" t="s">
        <v>3003</v>
      </c>
      <c r="F225" s="261" t="s">
        <v>2959</v>
      </c>
      <c r="G225" s="261" t="s">
        <v>2955</v>
      </c>
      <c r="H225" s="261" t="s">
        <v>2966</v>
      </c>
      <c r="I225" s="261" t="s">
        <v>2967</v>
      </c>
      <c r="J225" s="261" t="s">
        <v>2962</v>
      </c>
      <c r="K225" s="270" t="s">
        <v>122</v>
      </c>
      <c r="L225" s="261" t="s">
        <v>3586</v>
      </c>
      <c r="M225" s="254" t="s">
        <v>71</v>
      </c>
      <c r="N225" s="261" t="s">
        <v>72</v>
      </c>
      <c r="O225" s="254" t="s">
        <v>45</v>
      </c>
      <c r="P225" s="266">
        <f>IF(COUNTIF($K$4:K225,K225)=1,1,"")</f>
        <v>1</v>
      </c>
      <c r="Q225" s="266"/>
      <c r="R225" s="266">
        <v>600</v>
      </c>
      <c r="S225" s="266">
        <v>600</v>
      </c>
      <c r="T225" s="266"/>
      <c r="U225" s="262">
        <v>46262</v>
      </c>
      <c r="V225" s="266">
        <v>600</v>
      </c>
      <c r="W225" s="266">
        <v>600</v>
      </c>
      <c r="X225" s="266"/>
      <c r="Y225" s="262">
        <v>46265</v>
      </c>
      <c r="Z225" s="266">
        <v>225</v>
      </c>
      <c r="AA225" s="266">
        <v>0</v>
      </c>
      <c r="AB225" s="266">
        <v>375</v>
      </c>
      <c r="AC225" s="266">
        <v>375</v>
      </c>
      <c r="AD225" s="266">
        <v>220</v>
      </c>
      <c r="AE225" s="266">
        <v>595</v>
      </c>
      <c r="AF225" s="266">
        <v>600</v>
      </c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  <c r="AU225" s="266"/>
      <c r="AV225" s="266"/>
      <c r="AW225" s="266"/>
      <c r="AX225" s="266"/>
      <c r="AY225" s="266"/>
      <c r="AZ225" s="266"/>
      <c r="BA225" s="266"/>
      <c r="BB225" s="266"/>
      <c r="BC225" s="266"/>
      <c r="BD225" s="266"/>
      <c r="BE225" s="266"/>
      <c r="BF225" s="266"/>
      <c r="BG225" s="266"/>
      <c r="BH225" s="266"/>
      <c r="BI225" s="266"/>
      <c r="BJ225" s="266"/>
      <c r="BK225" s="266"/>
      <c r="BL225" s="266"/>
      <c r="BM225" s="266"/>
      <c r="BN225" s="266"/>
      <c r="BO225" s="266"/>
      <c r="BP225" s="266"/>
      <c r="BQ225" s="266"/>
      <c r="BR225" s="266"/>
      <c r="BS225" s="266"/>
      <c r="BT225" s="266"/>
      <c r="BU225" s="266"/>
      <c r="BV225" s="266"/>
      <c r="BW225" s="266"/>
      <c r="BX225" s="266"/>
      <c r="BY225" s="266"/>
      <c r="BZ225" s="266"/>
      <c r="CA225" s="266"/>
      <c r="CB225" s="266"/>
      <c r="CC225" s="266"/>
      <c r="CD225" s="266"/>
      <c r="CE225" s="266">
        <v>3</v>
      </c>
      <c r="CF225" s="266">
        <v>2</v>
      </c>
      <c r="CG225" s="266">
        <v>5</v>
      </c>
      <c r="CH225" s="271" t="s">
        <v>3129</v>
      </c>
      <c r="CI225" s="266">
        <v>5</v>
      </c>
      <c r="CJ225" s="271" t="s">
        <v>3129</v>
      </c>
      <c r="CK225" s="266">
        <v>19000</v>
      </c>
      <c r="CL225" s="266">
        <v>89000</v>
      </c>
      <c r="CM225" s="271" t="s">
        <v>1294</v>
      </c>
      <c r="CN225" s="266">
        <v>71000</v>
      </c>
      <c r="CO225" s="271" t="s">
        <v>208</v>
      </c>
      <c r="CP225" s="254" t="s">
        <v>53</v>
      </c>
      <c r="CQ225" s="271" t="s">
        <v>3251</v>
      </c>
      <c r="CR225" s="262">
        <v>46268</v>
      </c>
      <c r="CS225" s="261" t="s">
        <v>110</v>
      </c>
      <c r="CT225" s="254" t="s">
        <v>1855</v>
      </c>
    </row>
    <row r="226" spans="1:98" x14ac:dyDescent="0.3">
      <c r="A226" s="253">
        <v>223</v>
      </c>
      <c r="B226" s="265" t="s">
        <v>45</v>
      </c>
      <c r="C226" s="294" t="s">
        <v>2952</v>
      </c>
      <c r="D226" s="294" t="s">
        <v>3018</v>
      </c>
      <c r="E226" s="294" t="s">
        <v>3003</v>
      </c>
      <c r="F226" s="294" t="s">
        <v>2959</v>
      </c>
      <c r="G226" s="294" t="s">
        <v>2955</v>
      </c>
      <c r="H226" s="294" t="s">
        <v>2966</v>
      </c>
      <c r="I226" s="294" t="s">
        <v>2967</v>
      </c>
      <c r="J226" s="294" t="s">
        <v>2962</v>
      </c>
      <c r="K226" s="263" t="s">
        <v>122</v>
      </c>
      <c r="L226" s="294" t="s">
        <v>3586</v>
      </c>
      <c r="M226" s="265" t="s">
        <v>76</v>
      </c>
      <c r="N226" s="294" t="s">
        <v>77</v>
      </c>
      <c r="O226" s="265" t="s">
        <v>45</v>
      </c>
      <c r="P226" s="260" t="str">
        <f>IF(COUNTIF($K$4:K226,K226)=1,1,"")</f>
        <v/>
      </c>
      <c r="Q226" s="260"/>
      <c r="R226" s="260">
        <v>500</v>
      </c>
      <c r="S226" s="260">
        <v>500</v>
      </c>
      <c r="T226" s="260"/>
      <c r="U226" s="264">
        <v>46262</v>
      </c>
      <c r="V226" s="260">
        <v>500</v>
      </c>
      <c r="W226" s="260">
        <v>500</v>
      </c>
      <c r="X226" s="260"/>
      <c r="Y226" s="264">
        <v>46265</v>
      </c>
      <c r="Z226" s="260">
        <v>163</v>
      </c>
      <c r="AA226" s="260">
        <v>0</v>
      </c>
      <c r="AB226" s="260">
        <v>336</v>
      </c>
      <c r="AC226" s="260">
        <v>337</v>
      </c>
      <c r="AD226" s="260">
        <v>162</v>
      </c>
      <c r="AE226" s="260">
        <v>499</v>
      </c>
      <c r="AF226" s="260">
        <v>500</v>
      </c>
      <c r="AG226" s="260"/>
      <c r="AH226" s="260"/>
      <c r="AI226" s="260"/>
      <c r="AJ226" s="260"/>
      <c r="AK226" s="260"/>
      <c r="AL226" s="260"/>
      <c r="AM226" s="260"/>
      <c r="AN226" s="260"/>
      <c r="AO226" s="260"/>
      <c r="AP226" s="260"/>
      <c r="AQ226" s="260"/>
      <c r="AR226" s="260"/>
      <c r="AS226" s="260"/>
      <c r="AT226" s="260"/>
      <c r="AU226" s="260"/>
      <c r="AV226" s="260"/>
      <c r="AW226" s="260"/>
      <c r="AX226" s="260"/>
      <c r="AY226" s="260"/>
      <c r="AZ226" s="260"/>
      <c r="BA226" s="260"/>
      <c r="BB226" s="260"/>
      <c r="BC226" s="260"/>
      <c r="BD226" s="260"/>
      <c r="BE226" s="260"/>
      <c r="BF226" s="260"/>
      <c r="BG226" s="260"/>
      <c r="BH226" s="260"/>
      <c r="BI226" s="260"/>
      <c r="BJ226" s="260"/>
      <c r="BK226" s="260"/>
      <c r="BL226" s="260"/>
      <c r="BM226" s="260"/>
      <c r="BN226" s="260"/>
      <c r="BO226" s="260"/>
      <c r="BP226" s="260"/>
      <c r="BQ226" s="260"/>
      <c r="BR226" s="260"/>
      <c r="BS226" s="260"/>
      <c r="BT226" s="260"/>
      <c r="BU226" s="260"/>
      <c r="BV226" s="260"/>
      <c r="BW226" s="260"/>
      <c r="BX226" s="260"/>
      <c r="BY226" s="260"/>
      <c r="BZ226" s="260"/>
      <c r="CA226" s="260"/>
      <c r="CB226" s="260"/>
      <c r="CC226" s="260"/>
      <c r="CD226" s="260"/>
      <c r="CE226" s="260">
        <v>2</v>
      </c>
      <c r="CF226" s="260">
        <v>-1</v>
      </c>
      <c r="CG226" s="260">
        <v>1</v>
      </c>
      <c r="CH226" s="268" t="s">
        <v>150</v>
      </c>
      <c r="CI226" s="260">
        <v>1</v>
      </c>
      <c r="CJ226" s="268" t="s">
        <v>150</v>
      </c>
      <c r="CK226" s="260">
        <v>19000</v>
      </c>
      <c r="CL226" s="260">
        <v>89000</v>
      </c>
      <c r="CM226" s="268" t="s">
        <v>1294</v>
      </c>
      <c r="CN226" s="260">
        <v>71000</v>
      </c>
      <c r="CO226" s="268" t="s">
        <v>208</v>
      </c>
      <c r="CP226" s="265" t="s">
        <v>53</v>
      </c>
      <c r="CQ226" s="268" t="s">
        <v>3251</v>
      </c>
      <c r="CR226" s="264">
        <v>46268</v>
      </c>
      <c r="CS226" s="294" t="s">
        <v>110</v>
      </c>
      <c r="CT226" s="265" t="s">
        <v>1855</v>
      </c>
    </row>
    <row r="227" spans="1:98" x14ac:dyDescent="0.3">
      <c r="A227" s="253">
        <v>224</v>
      </c>
      <c r="B227" s="254" t="s">
        <v>45</v>
      </c>
      <c r="C227" s="261" t="s">
        <v>2952</v>
      </c>
      <c r="D227" s="261" t="s">
        <v>3018</v>
      </c>
      <c r="E227" s="261" t="s">
        <v>3003</v>
      </c>
      <c r="F227" s="261" t="s">
        <v>2959</v>
      </c>
      <c r="G227" s="261" t="s">
        <v>2955</v>
      </c>
      <c r="H227" s="261" t="s">
        <v>2966</v>
      </c>
      <c r="I227" s="261" t="s">
        <v>2967</v>
      </c>
      <c r="J227" s="261" t="s">
        <v>2962</v>
      </c>
      <c r="K227" s="270" t="s">
        <v>122</v>
      </c>
      <c r="L227" s="261" t="s">
        <v>3586</v>
      </c>
      <c r="M227" s="254" t="s">
        <v>54</v>
      </c>
      <c r="N227" s="261" t="s">
        <v>55</v>
      </c>
      <c r="O227" s="254" t="s">
        <v>45</v>
      </c>
      <c r="P227" s="266" t="str">
        <f>IF(COUNTIF($K$4:K227,K227)=1,1,"")</f>
        <v/>
      </c>
      <c r="Q227" s="266"/>
      <c r="R227" s="266">
        <v>600</v>
      </c>
      <c r="S227" s="266">
        <v>600</v>
      </c>
      <c r="T227" s="266"/>
      <c r="U227" s="262">
        <v>46262</v>
      </c>
      <c r="V227" s="266">
        <v>600</v>
      </c>
      <c r="W227" s="266">
        <v>600</v>
      </c>
      <c r="X227" s="266"/>
      <c r="Y227" s="262">
        <v>46265</v>
      </c>
      <c r="Z227" s="266">
        <v>230</v>
      </c>
      <c r="AA227" s="266">
        <v>0</v>
      </c>
      <c r="AB227" s="266">
        <v>364</v>
      </c>
      <c r="AC227" s="266">
        <v>370</v>
      </c>
      <c r="AD227" s="266">
        <v>223</v>
      </c>
      <c r="AE227" s="266">
        <v>593</v>
      </c>
      <c r="AF227" s="266">
        <v>600</v>
      </c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/>
      <c r="AT227" s="266"/>
      <c r="AU227" s="266"/>
      <c r="AV227" s="266"/>
      <c r="AW227" s="266"/>
      <c r="AX227" s="266"/>
      <c r="AY227" s="266"/>
      <c r="AZ227" s="266"/>
      <c r="BA227" s="266"/>
      <c r="BB227" s="266"/>
      <c r="BC227" s="266"/>
      <c r="BD227" s="266"/>
      <c r="BE227" s="266"/>
      <c r="BF227" s="266"/>
      <c r="BG227" s="266"/>
      <c r="BH227" s="266"/>
      <c r="BI227" s="266"/>
      <c r="BJ227" s="266"/>
      <c r="BK227" s="266"/>
      <c r="BL227" s="266"/>
      <c r="BM227" s="266"/>
      <c r="BN227" s="266"/>
      <c r="BO227" s="266"/>
      <c r="BP227" s="266"/>
      <c r="BQ227" s="266"/>
      <c r="BR227" s="266"/>
      <c r="BS227" s="266"/>
      <c r="BT227" s="266"/>
      <c r="BU227" s="266"/>
      <c r="BV227" s="266"/>
      <c r="BW227" s="266"/>
      <c r="BX227" s="266"/>
      <c r="BY227" s="266"/>
      <c r="BZ227" s="266"/>
      <c r="CA227" s="266"/>
      <c r="CB227" s="266"/>
      <c r="CC227" s="266"/>
      <c r="CD227" s="266"/>
      <c r="CE227" s="266">
        <v>2</v>
      </c>
      <c r="CF227" s="266">
        <v>5</v>
      </c>
      <c r="CG227" s="266">
        <v>7</v>
      </c>
      <c r="CH227" s="271" t="s">
        <v>3131</v>
      </c>
      <c r="CI227" s="266">
        <v>7</v>
      </c>
      <c r="CJ227" s="271" t="s">
        <v>3131</v>
      </c>
      <c r="CK227" s="266">
        <v>19000</v>
      </c>
      <c r="CL227" s="266">
        <v>89000</v>
      </c>
      <c r="CM227" s="271" t="s">
        <v>1294</v>
      </c>
      <c r="CN227" s="266">
        <v>71000</v>
      </c>
      <c r="CO227" s="271" t="s">
        <v>208</v>
      </c>
      <c r="CP227" s="254" t="s">
        <v>53</v>
      </c>
      <c r="CQ227" s="271" t="s">
        <v>3251</v>
      </c>
      <c r="CR227" s="262">
        <v>46268</v>
      </c>
      <c r="CS227" s="261" t="s">
        <v>110</v>
      </c>
      <c r="CT227" s="254" t="s">
        <v>1855</v>
      </c>
    </row>
    <row r="228" spans="1:98" x14ac:dyDescent="0.3">
      <c r="A228" s="253">
        <v>225</v>
      </c>
      <c r="B228" s="265" t="s">
        <v>45</v>
      </c>
      <c r="C228" s="294" t="s">
        <v>2952</v>
      </c>
      <c r="D228" s="294" t="s">
        <v>3018</v>
      </c>
      <c r="E228" s="294" t="s">
        <v>3003</v>
      </c>
      <c r="F228" s="294" t="s">
        <v>2959</v>
      </c>
      <c r="G228" s="294" t="s">
        <v>2955</v>
      </c>
      <c r="H228" s="294" t="s">
        <v>2966</v>
      </c>
      <c r="I228" s="294" t="s">
        <v>2967</v>
      </c>
      <c r="J228" s="294" t="s">
        <v>2962</v>
      </c>
      <c r="K228" s="263" t="s">
        <v>123</v>
      </c>
      <c r="L228" s="294" t="s">
        <v>3151</v>
      </c>
      <c r="M228" s="265" t="s">
        <v>57</v>
      </c>
      <c r="N228" s="294" t="s">
        <v>58</v>
      </c>
      <c r="O228" s="265" t="s">
        <v>45</v>
      </c>
      <c r="P228" s="260">
        <f>IF(COUNTIF($K$4:K228,K228)=1,1,"")</f>
        <v>1</v>
      </c>
      <c r="Q228" s="260"/>
      <c r="R228" s="260">
        <v>400</v>
      </c>
      <c r="S228" s="260">
        <v>400</v>
      </c>
      <c r="T228" s="260"/>
      <c r="U228" s="264">
        <v>46255</v>
      </c>
      <c r="V228" s="260">
        <v>436</v>
      </c>
      <c r="W228" s="260">
        <v>436</v>
      </c>
      <c r="X228" s="260"/>
      <c r="Y228" s="264">
        <v>46260</v>
      </c>
      <c r="Z228" s="260">
        <v>128</v>
      </c>
      <c r="AA228" s="260">
        <v>0</v>
      </c>
      <c r="AB228" s="260">
        <v>301</v>
      </c>
      <c r="AC228" s="260">
        <v>308</v>
      </c>
      <c r="AD228" s="260">
        <v>122</v>
      </c>
      <c r="AE228" s="260">
        <v>430</v>
      </c>
      <c r="AF228" s="260">
        <v>436</v>
      </c>
      <c r="AG228" s="260"/>
      <c r="AH228" s="260"/>
      <c r="AI228" s="260"/>
      <c r="AJ228" s="260"/>
      <c r="AK228" s="260"/>
      <c r="AL228" s="260"/>
      <c r="AM228" s="260"/>
      <c r="AN228" s="260"/>
      <c r="AO228" s="260"/>
      <c r="AP228" s="260"/>
      <c r="AQ228" s="260"/>
      <c r="AR228" s="260"/>
      <c r="AS228" s="260"/>
      <c r="AT228" s="260"/>
      <c r="AU228" s="260"/>
      <c r="AV228" s="260"/>
      <c r="AW228" s="260"/>
      <c r="AX228" s="260"/>
      <c r="AY228" s="260"/>
      <c r="AZ228" s="260"/>
      <c r="BA228" s="260"/>
      <c r="BB228" s="260"/>
      <c r="BC228" s="260"/>
      <c r="BD228" s="260"/>
      <c r="BE228" s="260"/>
      <c r="BF228" s="260"/>
      <c r="BG228" s="260"/>
      <c r="BH228" s="260"/>
      <c r="BI228" s="260"/>
      <c r="BJ228" s="260"/>
      <c r="BK228" s="260"/>
      <c r="BL228" s="260"/>
      <c r="BM228" s="260"/>
      <c r="BN228" s="260"/>
      <c r="BO228" s="260"/>
      <c r="BP228" s="260"/>
      <c r="BQ228" s="260"/>
      <c r="BR228" s="260"/>
      <c r="BS228" s="260"/>
      <c r="BT228" s="260"/>
      <c r="BU228" s="260"/>
      <c r="BV228" s="260"/>
      <c r="BW228" s="260"/>
      <c r="BX228" s="260"/>
      <c r="BY228" s="260"/>
      <c r="BZ228" s="260"/>
      <c r="CA228" s="260"/>
      <c r="CB228" s="260"/>
      <c r="CC228" s="260"/>
      <c r="CD228" s="260"/>
      <c r="CE228" s="260">
        <v>2</v>
      </c>
      <c r="CF228" s="260">
        <v>4</v>
      </c>
      <c r="CG228" s="260">
        <v>6</v>
      </c>
      <c r="CH228" s="268" t="s">
        <v>3125</v>
      </c>
      <c r="CI228" s="260">
        <v>6</v>
      </c>
      <c r="CJ228" s="268" t="s">
        <v>3125</v>
      </c>
      <c r="CK228" s="260">
        <v>9800</v>
      </c>
      <c r="CL228" s="260">
        <v>39000</v>
      </c>
      <c r="CM228" s="268" t="s">
        <v>1019</v>
      </c>
      <c r="CN228" s="260">
        <v>31000</v>
      </c>
      <c r="CO228" s="268" t="s">
        <v>2360</v>
      </c>
      <c r="CP228" s="265" t="s">
        <v>53</v>
      </c>
      <c r="CQ228" s="268" t="s">
        <v>1891</v>
      </c>
      <c r="CR228" s="264">
        <v>46262</v>
      </c>
      <c r="CS228" s="294" t="s">
        <v>51</v>
      </c>
      <c r="CT228" s="265" t="s">
        <v>1858</v>
      </c>
    </row>
    <row r="229" spans="1:98" x14ac:dyDescent="0.3">
      <c r="A229" s="253">
        <v>226</v>
      </c>
      <c r="B229" s="254" t="s">
        <v>45</v>
      </c>
      <c r="C229" s="261" t="s">
        <v>2952</v>
      </c>
      <c r="D229" s="261" t="s">
        <v>3018</v>
      </c>
      <c r="E229" s="261" t="s">
        <v>3003</v>
      </c>
      <c r="F229" s="261" t="s">
        <v>2959</v>
      </c>
      <c r="G229" s="261" t="s">
        <v>2955</v>
      </c>
      <c r="H229" s="261" t="s">
        <v>2966</v>
      </c>
      <c r="I229" s="261" t="s">
        <v>2967</v>
      </c>
      <c r="J229" s="261" t="s">
        <v>2962</v>
      </c>
      <c r="K229" s="270" t="s">
        <v>123</v>
      </c>
      <c r="L229" s="261" t="s">
        <v>3151</v>
      </c>
      <c r="M229" s="254" t="s">
        <v>71</v>
      </c>
      <c r="N229" s="261" t="s">
        <v>72</v>
      </c>
      <c r="O229" s="254" t="s">
        <v>45</v>
      </c>
      <c r="P229" s="266" t="str">
        <f>IF(COUNTIF($K$4:K229,K229)=1,1,"")</f>
        <v/>
      </c>
      <c r="Q229" s="266"/>
      <c r="R229" s="266">
        <v>700</v>
      </c>
      <c r="S229" s="266">
        <v>700</v>
      </c>
      <c r="T229" s="266"/>
      <c r="U229" s="262">
        <v>46255</v>
      </c>
      <c r="V229" s="266">
        <v>727</v>
      </c>
      <c r="W229" s="266">
        <v>727</v>
      </c>
      <c r="X229" s="266"/>
      <c r="Y229" s="262">
        <v>46260</v>
      </c>
      <c r="Z229" s="266">
        <v>210</v>
      </c>
      <c r="AA229" s="266">
        <v>0</v>
      </c>
      <c r="AB229" s="266">
        <v>496</v>
      </c>
      <c r="AC229" s="266">
        <v>517</v>
      </c>
      <c r="AD229" s="266">
        <v>183</v>
      </c>
      <c r="AE229" s="266">
        <v>700</v>
      </c>
      <c r="AF229" s="266">
        <v>727</v>
      </c>
      <c r="AG229" s="266"/>
      <c r="AH229" s="266"/>
      <c r="AI229" s="266"/>
      <c r="AJ229" s="266"/>
      <c r="AK229" s="266"/>
      <c r="AL229" s="266"/>
      <c r="AM229" s="266"/>
      <c r="AN229" s="266"/>
      <c r="AO229" s="266"/>
      <c r="AP229" s="266"/>
      <c r="AQ229" s="266"/>
      <c r="AR229" s="266"/>
      <c r="AS229" s="266"/>
      <c r="AT229" s="266"/>
      <c r="AU229" s="266"/>
      <c r="AV229" s="266"/>
      <c r="AW229" s="266"/>
      <c r="AX229" s="266"/>
      <c r="AY229" s="266"/>
      <c r="AZ229" s="266"/>
      <c r="BA229" s="266"/>
      <c r="BB229" s="266"/>
      <c r="BC229" s="266"/>
      <c r="BD229" s="266"/>
      <c r="BE229" s="266"/>
      <c r="BF229" s="266"/>
      <c r="BG229" s="266"/>
      <c r="BH229" s="266"/>
      <c r="BI229" s="266"/>
      <c r="BJ229" s="266"/>
      <c r="BK229" s="266"/>
      <c r="BL229" s="266"/>
      <c r="BM229" s="266"/>
      <c r="BN229" s="266"/>
      <c r="BO229" s="266"/>
      <c r="BP229" s="266"/>
      <c r="BQ229" s="266"/>
      <c r="BR229" s="266"/>
      <c r="BS229" s="266"/>
      <c r="BT229" s="266"/>
      <c r="BU229" s="266"/>
      <c r="BV229" s="266"/>
      <c r="BW229" s="266"/>
      <c r="BX229" s="266"/>
      <c r="BY229" s="266"/>
      <c r="BZ229" s="266"/>
      <c r="CA229" s="266"/>
      <c r="CB229" s="266"/>
      <c r="CC229" s="266"/>
      <c r="CD229" s="266">
        <v>2</v>
      </c>
      <c r="CE229" s="266">
        <v>10</v>
      </c>
      <c r="CF229" s="266">
        <v>15</v>
      </c>
      <c r="CG229" s="266">
        <v>27</v>
      </c>
      <c r="CH229" s="271" t="s">
        <v>3169</v>
      </c>
      <c r="CI229" s="266">
        <v>27</v>
      </c>
      <c r="CJ229" s="271" t="s">
        <v>3169</v>
      </c>
      <c r="CK229" s="266">
        <v>9800</v>
      </c>
      <c r="CL229" s="266">
        <v>39000</v>
      </c>
      <c r="CM229" s="271" t="s">
        <v>1019</v>
      </c>
      <c r="CN229" s="266">
        <v>31000</v>
      </c>
      <c r="CO229" s="271" t="s">
        <v>2360</v>
      </c>
      <c r="CP229" s="254" t="s">
        <v>53</v>
      </c>
      <c r="CQ229" s="271" t="s">
        <v>1891</v>
      </c>
      <c r="CR229" s="262">
        <v>46262</v>
      </c>
      <c r="CS229" s="261" t="s">
        <v>51</v>
      </c>
      <c r="CT229" s="254" t="s">
        <v>1858</v>
      </c>
    </row>
    <row r="230" spans="1:98" x14ac:dyDescent="0.3">
      <c r="A230" s="253">
        <v>227</v>
      </c>
      <c r="B230" s="265" t="s">
        <v>45</v>
      </c>
      <c r="C230" s="294" t="s">
        <v>2952</v>
      </c>
      <c r="D230" s="294" t="s">
        <v>3018</v>
      </c>
      <c r="E230" s="294" t="s">
        <v>3003</v>
      </c>
      <c r="F230" s="294" t="s">
        <v>2959</v>
      </c>
      <c r="G230" s="294" t="s">
        <v>2955</v>
      </c>
      <c r="H230" s="294" t="s">
        <v>2966</v>
      </c>
      <c r="I230" s="294" t="s">
        <v>2967</v>
      </c>
      <c r="J230" s="294" t="s">
        <v>2962</v>
      </c>
      <c r="K230" s="263" t="s">
        <v>123</v>
      </c>
      <c r="L230" s="294" t="s">
        <v>3151</v>
      </c>
      <c r="M230" s="265" t="s">
        <v>66</v>
      </c>
      <c r="N230" s="294" t="s">
        <v>67</v>
      </c>
      <c r="O230" s="265" t="s">
        <v>45</v>
      </c>
      <c r="P230" s="260" t="str">
        <f>IF(COUNTIF($K$4:K230,K230)=1,1,"")</f>
        <v/>
      </c>
      <c r="Q230" s="260"/>
      <c r="R230" s="260">
        <v>600</v>
      </c>
      <c r="S230" s="260">
        <v>600</v>
      </c>
      <c r="T230" s="260"/>
      <c r="U230" s="264">
        <v>46255</v>
      </c>
      <c r="V230" s="260">
        <v>601</v>
      </c>
      <c r="W230" s="260">
        <v>601</v>
      </c>
      <c r="X230" s="260"/>
      <c r="Y230" s="264">
        <v>46260</v>
      </c>
      <c r="Z230" s="260">
        <v>222</v>
      </c>
      <c r="AA230" s="260">
        <v>0</v>
      </c>
      <c r="AB230" s="260">
        <v>375</v>
      </c>
      <c r="AC230" s="260">
        <v>379</v>
      </c>
      <c r="AD230" s="260">
        <v>189</v>
      </c>
      <c r="AE230" s="260">
        <v>568</v>
      </c>
      <c r="AF230" s="260">
        <v>601</v>
      </c>
      <c r="AG230" s="260"/>
      <c r="AH230" s="260"/>
      <c r="AI230" s="260"/>
      <c r="AJ230" s="260"/>
      <c r="AK230" s="260"/>
      <c r="AL230" s="260"/>
      <c r="AM230" s="260"/>
      <c r="AN230" s="260"/>
      <c r="AO230" s="260"/>
      <c r="AP230" s="260"/>
      <c r="AQ230" s="260"/>
      <c r="AR230" s="260"/>
      <c r="AS230" s="260"/>
      <c r="AT230" s="260"/>
      <c r="AU230" s="260"/>
      <c r="AV230" s="260"/>
      <c r="AW230" s="260"/>
      <c r="AX230" s="260"/>
      <c r="AY230" s="260"/>
      <c r="AZ230" s="260"/>
      <c r="BA230" s="260"/>
      <c r="BB230" s="260"/>
      <c r="BC230" s="260"/>
      <c r="BD230" s="260"/>
      <c r="BE230" s="260"/>
      <c r="BF230" s="260"/>
      <c r="BG230" s="260"/>
      <c r="BH230" s="260"/>
      <c r="BI230" s="260"/>
      <c r="BJ230" s="260"/>
      <c r="BK230" s="260"/>
      <c r="BL230" s="260"/>
      <c r="BM230" s="260"/>
      <c r="BN230" s="260"/>
      <c r="BO230" s="260"/>
      <c r="BP230" s="260"/>
      <c r="BQ230" s="260"/>
      <c r="BR230" s="260"/>
      <c r="BS230" s="260"/>
      <c r="BT230" s="260"/>
      <c r="BU230" s="260"/>
      <c r="BV230" s="260"/>
      <c r="BW230" s="260"/>
      <c r="BX230" s="260"/>
      <c r="BY230" s="260"/>
      <c r="BZ230" s="260"/>
      <c r="CA230" s="260"/>
      <c r="CB230" s="260"/>
      <c r="CC230" s="260"/>
      <c r="CD230" s="260">
        <v>1</v>
      </c>
      <c r="CE230" s="260">
        <v>13</v>
      </c>
      <c r="CF230" s="260">
        <v>19</v>
      </c>
      <c r="CG230" s="260">
        <v>33</v>
      </c>
      <c r="CH230" s="268" t="s">
        <v>3326</v>
      </c>
      <c r="CI230" s="260">
        <v>33</v>
      </c>
      <c r="CJ230" s="268" t="s">
        <v>3326</v>
      </c>
      <c r="CK230" s="260">
        <v>9800</v>
      </c>
      <c r="CL230" s="260">
        <v>39000</v>
      </c>
      <c r="CM230" s="268" t="s">
        <v>1019</v>
      </c>
      <c r="CN230" s="260">
        <v>31000</v>
      </c>
      <c r="CO230" s="268" t="s">
        <v>2360</v>
      </c>
      <c r="CP230" s="265" t="s">
        <v>53</v>
      </c>
      <c r="CQ230" s="268" t="s">
        <v>1891</v>
      </c>
      <c r="CR230" s="264">
        <v>46262</v>
      </c>
      <c r="CS230" s="294" t="s">
        <v>51</v>
      </c>
      <c r="CT230" s="265" t="s">
        <v>1858</v>
      </c>
    </row>
    <row r="231" spans="1:98" x14ac:dyDescent="0.3">
      <c r="A231" s="253">
        <v>228</v>
      </c>
      <c r="B231" s="254" t="s">
        <v>45</v>
      </c>
      <c r="C231" s="261" t="s">
        <v>2952</v>
      </c>
      <c r="D231" s="261" t="s">
        <v>3018</v>
      </c>
      <c r="E231" s="261" t="s">
        <v>3003</v>
      </c>
      <c r="F231" s="261" t="s">
        <v>2959</v>
      </c>
      <c r="G231" s="261" t="s">
        <v>2955</v>
      </c>
      <c r="H231" s="261" t="s">
        <v>2966</v>
      </c>
      <c r="I231" s="261" t="s">
        <v>2967</v>
      </c>
      <c r="J231" s="261" t="s">
        <v>2962</v>
      </c>
      <c r="K231" s="270" t="s">
        <v>124</v>
      </c>
      <c r="L231" s="261" t="s">
        <v>4204</v>
      </c>
      <c r="M231" s="254" t="s">
        <v>71</v>
      </c>
      <c r="N231" s="261" t="s">
        <v>72</v>
      </c>
      <c r="O231" s="254" t="s">
        <v>45</v>
      </c>
      <c r="P231" s="266">
        <f>IF(COUNTIF($K$4:K231,K231)=1,1,"")</f>
        <v>1</v>
      </c>
      <c r="Q231" s="266"/>
      <c r="R231" s="266">
        <v>600</v>
      </c>
      <c r="S231" s="266">
        <v>600</v>
      </c>
      <c r="T231" s="266"/>
      <c r="U231" s="254" t="s">
        <v>45</v>
      </c>
      <c r="V231" s="266"/>
      <c r="W231" s="266"/>
      <c r="X231" s="266"/>
      <c r="Y231" s="254" t="s">
        <v>45</v>
      </c>
      <c r="Z231" s="266"/>
      <c r="AA231" s="266">
        <v>0</v>
      </c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  <c r="AV231" s="266"/>
      <c r="AW231" s="266"/>
      <c r="AX231" s="266"/>
      <c r="AY231" s="266"/>
      <c r="AZ231" s="266"/>
      <c r="BA231" s="266"/>
      <c r="BB231" s="266"/>
      <c r="BC231" s="266"/>
      <c r="BD231" s="266"/>
      <c r="BE231" s="266"/>
      <c r="BF231" s="266"/>
      <c r="BG231" s="266"/>
      <c r="BH231" s="266"/>
      <c r="BI231" s="266"/>
      <c r="BJ231" s="266"/>
      <c r="BK231" s="266"/>
      <c r="BL231" s="266"/>
      <c r="BM231" s="266"/>
      <c r="BN231" s="266"/>
      <c r="BO231" s="266"/>
      <c r="BP231" s="266"/>
      <c r="BQ231" s="266"/>
      <c r="BR231" s="266"/>
      <c r="BS231" s="266"/>
      <c r="BT231" s="266"/>
      <c r="BU231" s="266"/>
      <c r="BV231" s="266"/>
      <c r="BW231" s="266"/>
      <c r="BX231" s="266"/>
      <c r="BY231" s="266"/>
      <c r="BZ231" s="266"/>
      <c r="CA231" s="266"/>
      <c r="CB231" s="266"/>
      <c r="CC231" s="266"/>
      <c r="CD231" s="266"/>
      <c r="CE231" s="266"/>
      <c r="CF231" s="266"/>
      <c r="CG231" s="266"/>
      <c r="CH231" s="271" t="s">
        <v>45</v>
      </c>
      <c r="CI231" s="266"/>
      <c r="CJ231" s="271" t="s">
        <v>45</v>
      </c>
      <c r="CK231" s="266">
        <v>15700</v>
      </c>
      <c r="CL231" s="266">
        <v>59000</v>
      </c>
      <c r="CM231" s="271" t="s">
        <v>531</v>
      </c>
      <c r="CN231" s="266">
        <v>59000</v>
      </c>
      <c r="CO231" s="271" t="s">
        <v>531</v>
      </c>
      <c r="CP231" s="254" t="s">
        <v>60</v>
      </c>
      <c r="CQ231" s="271" t="s">
        <v>1850</v>
      </c>
      <c r="CR231" s="262">
        <v>46233</v>
      </c>
      <c r="CS231" s="261" t="s">
        <v>74</v>
      </c>
      <c r="CT231" s="254" t="s">
        <v>1856</v>
      </c>
    </row>
    <row r="232" spans="1:98" x14ac:dyDescent="0.3">
      <c r="A232" s="253">
        <v>229</v>
      </c>
      <c r="B232" s="265" t="s">
        <v>45</v>
      </c>
      <c r="C232" s="294" t="s">
        <v>2952</v>
      </c>
      <c r="D232" s="294" t="s">
        <v>3018</v>
      </c>
      <c r="E232" s="294" t="s">
        <v>3003</v>
      </c>
      <c r="F232" s="294" t="s">
        <v>2959</v>
      </c>
      <c r="G232" s="294" t="s">
        <v>2955</v>
      </c>
      <c r="H232" s="294" t="s">
        <v>2966</v>
      </c>
      <c r="I232" s="294" t="s">
        <v>2967</v>
      </c>
      <c r="J232" s="294" t="s">
        <v>2962</v>
      </c>
      <c r="K232" s="263" t="s">
        <v>124</v>
      </c>
      <c r="L232" s="294" t="s">
        <v>4204</v>
      </c>
      <c r="M232" s="265" t="s">
        <v>114</v>
      </c>
      <c r="N232" s="294" t="s">
        <v>115</v>
      </c>
      <c r="O232" s="265" t="s">
        <v>45</v>
      </c>
      <c r="P232" s="260" t="str">
        <f>IF(COUNTIF($K$4:K232,K232)=1,1,"")</f>
        <v/>
      </c>
      <c r="Q232" s="260"/>
      <c r="R232" s="260">
        <v>500</v>
      </c>
      <c r="S232" s="260">
        <v>500</v>
      </c>
      <c r="T232" s="260"/>
      <c r="U232" s="265" t="s">
        <v>45</v>
      </c>
      <c r="V232" s="260"/>
      <c r="W232" s="260"/>
      <c r="X232" s="260"/>
      <c r="Y232" s="265" t="s">
        <v>45</v>
      </c>
      <c r="Z232" s="260"/>
      <c r="AA232" s="260">
        <v>0</v>
      </c>
      <c r="AB232" s="260"/>
      <c r="AC232" s="260"/>
      <c r="AD232" s="260"/>
      <c r="AE232" s="260"/>
      <c r="AF232" s="260"/>
      <c r="AG232" s="260"/>
      <c r="AH232" s="260"/>
      <c r="AI232" s="260"/>
      <c r="AJ232" s="260"/>
      <c r="AK232" s="260"/>
      <c r="AL232" s="260"/>
      <c r="AM232" s="260"/>
      <c r="AN232" s="260"/>
      <c r="AO232" s="260"/>
      <c r="AP232" s="260"/>
      <c r="AQ232" s="260"/>
      <c r="AR232" s="260"/>
      <c r="AS232" s="260"/>
      <c r="AT232" s="260"/>
      <c r="AU232" s="260"/>
      <c r="AV232" s="260"/>
      <c r="AW232" s="260"/>
      <c r="AX232" s="260"/>
      <c r="AY232" s="260"/>
      <c r="AZ232" s="260"/>
      <c r="BA232" s="260"/>
      <c r="BB232" s="260"/>
      <c r="BC232" s="260"/>
      <c r="BD232" s="260"/>
      <c r="BE232" s="260"/>
      <c r="BF232" s="260"/>
      <c r="BG232" s="260"/>
      <c r="BH232" s="260"/>
      <c r="BI232" s="260"/>
      <c r="BJ232" s="260"/>
      <c r="BK232" s="260"/>
      <c r="BL232" s="260"/>
      <c r="BM232" s="260"/>
      <c r="BN232" s="260"/>
      <c r="BO232" s="260"/>
      <c r="BP232" s="260"/>
      <c r="BQ232" s="260"/>
      <c r="BR232" s="260"/>
      <c r="BS232" s="260"/>
      <c r="BT232" s="260"/>
      <c r="BU232" s="260"/>
      <c r="BV232" s="260"/>
      <c r="BW232" s="260"/>
      <c r="BX232" s="260"/>
      <c r="BY232" s="260"/>
      <c r="BZ232" s="260"/>
      <c r="CA232" s="260"/>
      <c r="CB232" s="260"/>
      <c r="CC232" s="260"/>
      <c r="CD232" s="260"/>
      <c r="CE232" s="260"/>
      <c r="CF232" s="260"/>
      <c r="CG232" s="260"/>
      <c r="CH232" s="268" t="s">
        <v>45</v>
      </c>
      <c r="CI232" s="260"/>
      <c r="CJ232" s="268" t="s">
        <v>45</v>
      </c>
      <c r="CK232" s="260">
        <v>15700</v>
      </c>
      <c r="CL232" s="260">
        <v>59000</v>
      </c>
      <c r="CM232" s="268" t="s">
        <v>531</v>
      </c>
      <c r="CN232" s="260">
        <v>59000</v>
      </c>
      <c r="CO232" s="268" t="s">
        <v>531</v>
      </c>
      <c r="CP232" s="265" t="s">
        <v>60</v>
      </c>
      <c r="CQ232" s="268" t="s">
        <v>1850</v>
      </c>
      <c r="CR232" s="264">
        <v>46233</v>
      </c>
      <c r="CS232" s="294" t="s">
        <v>74</v>
      </c>
      <c r="CT232" s="265" t="s">
        <v>1856</v>
      </c>
    </row>
    <row r="233" spans="1:98" x14ac:dyDescent="0.3">
      <c r="A233" s="253">
        <v>230</v>
      </c>
      <c r="B233" s="254" t="s">
        <v>45</v>
      </c>
      <c r="C233" s="261" t="s">
        <v>2952</v>
      </c>
      <c r="D233" s="261" t="s">
        <v>3018</v>
      </c>
      <c r="E233" s="261" t="s">
        <v>3003</v>
      </c>
      <c r="F233" s="261" t="s">
        <v>2959</v>
      </c>
      <c r="G233" s="261" t="s">
        <v>2955</v>
      </c>
      <c r="H233" s="261" t="s">
        <v>2966</v>
      </c>
      <c r="I233" s="261" t="s">
        <v>2967</v>
      </c>
      <c r="J233" s="261" t="s">
        <v>2962</v>
      </c>
      <c r="K233" s="270" t="s">
        <v>124</v>
      </c>
      <c r="L233" s="261" t="s">
        <v>4204</v>
      </c>
      <c r="M233" s="254" t="s">
        <v>54</v>
      </c>
      <c r="N233" s="261" t="s">
        <v>55</v>
      </c>
      <c r="O233" s="254" t="s">
        <v>45</v>
      </c>
      <c r="P233" s="266" t="str">
        <f>IF(COUNTIF($K$4:K233,K233)=1,1,"")</f>
        <v/>
      </c>
      <c r="Q233" s="266"/>
      <c r="R233" s="266">
        <v>900</v>
      </c>
      <c r="S233" s="266">
        <v>900</v>
      </c>
      <c r="T233" s="266"/>
      <c r="U233" s="254" t="s">
        <v>45</v>
      </c>
      <c r="V233" s="266"/>
      <c r="W233" s="266"/>
      <c r="X233" s="266"/>
      <c r="Y233" s="254" t="s">
        <v>45</v>
      </c>
      <c r="Z233" s="266"/>
      <c r="AA233" s="266">
        <v>0</v>
      </c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  <c r="AV233" s="266"/>
      <c r="AW233" s="266"/>
      <c r="AX233" s="266"/>
      <c r="AY233" s="266"/>
      <c r="AZ233" s="266"/>
      <c r="BA233" s="266"/>
      <c r="BB233" s="266"/>
      <c r="BC233" s="266"/>
      <c r="BD233" s="266"/>
      <c r="BE233" s="266"/>
      <c r="BF233" s="266"/>
      <c r="BG233" s="266"/>
      <c r="BH233" s="266"/>
      <c r="BI233" s="266"/>
      <c r="BJ233" s="266"/>
      <c r="BK233" s="266"/>
      <c r="BL233" s="266"/>
      <c r="BM233" s="266"/>
      <c r="BN233" s="266"/>
      <c r="BO233" s="266"/>
      <c r="BP233" s="266"/>
      <c r="BQ233" s="266"/>
      <c r="BR233" s="266"/>
      <c r="BS233" s="266"/>
      <c r="BT233" s="266"/>
      <c r="BU233" s="266"/>
      <c r="BV233" s="266"/>
      <c r="BW233" s="266"/>
      <c r="BX233" s="266"/>
      <c r="BY233" s="266"/>
      <c r="BZ233" s="266"/>
      <c r="CA233" s="266"/>
      <c r="CB233" s="266"/>
      <c r="CC233" s="266"/>
      <c r="CD233" s="266"/>
      <c r="CE233" s="266"/>
      <c r="CF233" s="266"/>
      <c r="CG233" s="266"/>
      <c r="CH233" s="271" t="s">
        <v>45</v>
      </c>
      <c r="CI233" s="266"/>
      <c r="CJ233" s="271" t="s">
        <v>45</v>
      </c>
      <c r="CK233" s="266">
        <v>15700</v>
      </c>
      <c r="CL233" s="266">
        <v>59000</v>
      </c>
      <c r="CM233" s="271" t="s">
        <v>531</v>
      </c>
      <c r="CN233" s="266">
        <v>59000</v>
      </c>
      <c r="CO233" s="271" t="s">
        <v>531</v>
      </c>
      <c r="CP233" s="254" t="s">
        <v>60</v>
      </c>
      <c r="CQ233" s="271" t="s">
        <v>1850</v>
      </c>
      <c r="CR233" s="262">
        <v>46233</v>
      </c>
      <c r="CS233" s="261" t="s">
        <v>74</v>
      </c>
      <c r="CT233" s="254" t="s">
        <v>1856</v>
      </c>
    </row>
    <row r="234" spans="1:98" x14ac:dyDescent="0.3">
      <c r="A234" s="253">
        <v>231</v>
      </c>
      <c r="B234" s="265" t="s">
        <v>45</v>
      </c>
      <c r="C234" s="294" t="s">
        <v>2952</v>
      </c>
      <c r="D234" s="294" t="s">
        <v>3018</v>
      </c>
      <c r="E234" s="294" t="s">
        <v>3003</v>
      </c>
      <c r="F234" s="294" t="s">
        <v>2959</v>
      </c>
      <c r="G234" s="294" t="s">
        <v>2955</v>
      </c>
      <c r="H234" s="294" t="s">
        <v>2966</v>
      </c>
      <c r="I234" s="294" t="s">
        <v>2967</v>
      </c>
      <c r="J234" s="294" t="s">
        <v>2962</v>
      </c>
      <c r="K234" s="263" t="s">
        <v>3152</v>
      </c>
      <c r="L234" s="294" t="s">
        <v>3153</v>
      </c>
      <c r="M234" s="265" t="s">
        <v>89</v>
      </c>
      <c r="N234" s="294" t="s">
        <v>90</v>
      </c>
      <c r="O234" s="265" t="s">
        <v>45</v>
      </c>
      <c r="P234" s="260">
        <f>IF(COUNTIF($K$4:K234,K234)=1,1,"")</f>
        <v>1</v>
      </c>
      <c r="Q234" s="260"/>
      <c r="R234" s="260">
        <v>1</v>
      </c>
      <c r="S234" s="260">
        <v>1</v>
      </c>
      <c r="T234" s="260"/>
      <c r="U234" s="265" t="s">
        <v>45</v>
      </c>
      <c r="V234" s="260"/>
      <c r="W234" s="260"/>
      <c r="X234" s="260"/>
      <c r="Y234" s="265" t="s">
        <v>45</v>
      </c>
      <c r="Z234" s="260"/>
      <c r="AA234" s="260">
        <v>0</v>
      </c>
      <c r="AB234" s="260"/>
      <c r="AC234" s="260"/>
      <c r="AD234" s="260"/>
      <c r="AE234" s="260"/>
      <c r="AF234" s="260"/>
      <c r="AG234" s="260"/>
      <c r="AH234" s="260"/>
      <c r="AI234" s="260"/>
      <c r="AJ234" s="260"/>
      <c r="AK234" s="260"/>
      <c r="AL234" s="260"/>
      <c r="AM234" s="260"/>
      <c r="AN234" s="260"/>
      <c r="AO234" s="260"/>
      <c r="AP234" s="260"/>
      <c r="AQ234" s="260"/>
      <c r="AR234" s="260"/>
      <c r="AS234" s="260"/>
      <c r="AT234" s="260"/>
      <c r="AU234" s="260"/>
      <c r="AV234" s="260"/>
      <c r="AW234" s="260"/>
      <c r="AX234" s="260"/>
      <c r="AY234" s="260"/>
      <c r="AZ234" s="260"/>
      <c r="BA234" s="260"/>
      <c r="BB234" s="260"/>
      <c r="BC234" s="260"/>
      <c r="BD234" s="260"/>
      <c r="BE234" s="260"/>
      <c r="BF234" s="260"/>
      <c r="BG234" s="260"/>
      <c r="BH234" s="260"/>
      <c r="BI234" s="260"/>
      <c r="BJ234" s="260"/>
      <c r="BK234" s="260"/>
      <c r="BL234" s="260"/>
      <c r="BM234" s="260"/>
      <c r="BN234" s="260"/>
      <c r="BO234" s="260"/>
      <c r="BP234" s="260"/>
      <c r="BQ234" s="260"/>
      <c r="BR234" s="260"/>
      <c r="BS234" s="260"/>
      <c r="BT234" s="260"/>
      <c r="BU234" s="260"/>
      <c r="BV234" s="260"/>
      <c r="BW234" s="260"/>
      <c r="BX234" s="260"/>
      <c r="BY234" s="260"/>
      <c r="BZ234" s="260"/>
      <c r="CA234" s="260"/>
      <c r="CB234" s="260"/>
      <c r="CC234" s="260"/>
      <c r="CD234" s="260"/>
      <c r="CE234" s="260"/>
      <c r="CF234" s="260"/>
      <c r="CG234" s="260"/>
      <c r="CH234" s="268" t="s">
        <v>45</v>
      </c>
      <c r="CI234" s="260"/>
      <c r="CJ234" s="268" t="s">
        <v>45</v>
      </c>
      <c r="CK234" s="260"/>
      <c r="CL234" s="260"/>
      <c r="CM234" s="268" t="s">
        <v>45</v>
      </c>
      <c r="CN234" s="260">
        <v>0</v>
      </c>
      <c r="CO234" s="268" t="s">
        <v>45</v>
      </c>
      <c r="CP234" s="265" t="s">
        <v>60</v>
      </c>
      <c r="CQ234" s="268" t="s">
        <v>1850</v>
      </c>
      <c r="CR234" s="265" t="s">
        <v>45</v>
      </c>
      <c r="CS234" s="294" t="s">
        <v>74</v>
      </c>
      <c r="CT234" s="265" t="s">
        <v>1855</v>
      </c>
    </row>
    <row r="235" spans="1:98" x14ac:dyDescent="0.3">
      <c r="A235" s="253">
        <v>232</v>
      </c>
      <c r="B235" s="254" t="s">
        <v>45</v>
      </c>
      <c r="C235" s="261" t="s">
        <v>2952</v>
      </c>
      <c r="D235" s="261" t="s">
        <v>3018</v>
      </c>
      <c r="E235" s="261" t="s">
        <v>3003</v>
      </c>
      <c r="F235" s="261" t="s">
        <v>2959</v>
      </c>
      <c r="G235" s="261" t="s">
        <v>2955</v>
      </c>
      <c r="H235" s="261" t="s">
        <v>2966</v>
      </c>
      <c r="I235" s="261" t="s">
        <v>2967</v>
      </c>
      <c r="J235" s="261" t="s">
        <v>2962</v>
      </c>
      <c r="K235" s="270" t="s">
        <v>3152</v>
      </c>
      <c r="L235" s="261" t="s">
        <v>3153</v>
      </c>
      <c r="M235" s="254" t="s">
        <v>63</v>
      </c>
      <c r="N235" s="261" t="s">
        <v>64</v>
      </c>
      <c r="O235" s="254" t="s">
        <v>45</v>
      </c>
      <c r="P235" s="266" t="str">
        <f>IF(COUNTIF($K$4:K235,K235)=1,1,"")</f>
        <v/>
      </c>
      <c r="Q235" s="266"/>
      <c r="R235" s="266">
        <v>1</v>
      </c>
      <c r="S235" s="266">
        <v>1</v>
      </c>
      <c r="T235" s="266"/>
      <c r="U235" s="254" t="s">
        <v>45</v>
      </c>
      <c r="V235" s="266"/>
      <c r="W235" s="266"/>
      <c r="X235" s="266"/>
      <c r="Y235" s="254" t="s">
        <v>45</v>
      </c>
      <c r="Z235" s="266"/>
      <c r="AA235" s="266">
        <v>0</v>
      </c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  <c r="AV235" s="266"/>
      <c r="AW235" s="266"/>
      <c r="AX235" s="266"/>
      <c r="AY235" s="266"/>
      <c r="AZ235" s="266"/>
      <c r="BA235" s="266"/>
      <c r="BB235" s="266"/>
      <c r="BC235" s="266"/>
      <c r="BD235" s="266"/>
      <c r="BE235" s="266"/>
      <c r="BF235" s="266"/>
      <c r="BG235" s="266"/>
      <c r="BH235" s="266"/>
      <c r="BI235" s="266"/>
      <c r="BJ235" s="266"/>
      <c r="BK235" s="266"/>
      <c r="BL235" s="266"/>
      <c r="BM235" s="266"/>
      <c r="BN235" s="266"/>
      <c r="BO235" s="266"/>
      <c r="BP235" s="266"/>
      <c r="BQ235" s="266"/>
      <c r="BR235" s="266"/>
      <c r="BS235" s="266"/>
      <c r="BT235" s="266"/>
      <c r="BU235" s="266"/>
      <c r="BV235" s="266"/>
      <c r="BW235" s="266"/>
      <c r="BX235" s="266"/>
      <c r="BY235" s="266"/>
      <c r="BZ235" s="266"/>
      <c r="CA235" s="266"/>
      <c r="CB235" s="266"/>
      <c r="CC235" s="266"/>
      <c r="CD235" s="266"/>
      <c r="CE235" s="266"/>
      <c r="CF235" s="266"/>
      <c r="CG235" s="266"/>
      <c r="CH235" s="271" t="s">
        <v>45</v>
      </c>
      <c r="CI235" s="266"/>
      <c r="CJ235" s="271" t="s">
        <v>45</v>
      </c>
      <c r="CK235" s="266"/>
      <c r="CL235" s="266"/>
      <c r="CM235" s="271" t="s">
        <v>45</v>
      </c>
      <c r="CN235" s="266">
        <v>0</v>
      </c>
      <c r="CO235" s="271" t="s">
        <v>45</v>
      </c>
      <c r="CP235" s="254" t="s">
        <v>60</v>
      </c>
      <c r="CQ235" s="271" t="s">
        <v>1850</v>
      </c>
      <c r="CR235" s="254" t="s">
        <v>45</v>
      </c>
      <c r="CS235" s="261" t="s">
        <v>74</v>
      </c>
      <c r="CT235" s="254" t="s">
        <v>1855</v>
      </c>
    </row>
    <row r="236" spans="1:98" x14ac:dyDescent="0.3">
      <c r="A236" s="253">
        <v>233</v>
      </c>
      <c r="B236" s="265" t="s">
        <v>45</v>
      </c>
      <c r="C236" s="294" t="s">
        <v>2952</v>
      </c>
      <c r="D236" s="294" t="s">
        <v>3018</v>
      </c>
      <c r="E236" s="294" t="s">
        <v>3003</v>
      </c>
      <c r="F236" s="294" t="s">
        <v>2959</v>
      </c>
      <c r="G236" s="294" t="s">
        <v>2955</v>
      </c>
      <c r="H236" s="294" t="s">
        <v>2960</v>
      </c>
      <c r="I236" s="294" t="s">
        <v>2964</v>
      </c>
      <c r="J236" s="294" t="s">
        <v>3096</v>
      </c>
      <c r="K236" s="263" t="s">
        <v>46</v>
      </c>
      <c r="L236" s="294" t="s">
        <v>47</v>
      </c>
      <c r="M236" s="265" t="s">
        <v>48</v>
      </c>
      <c r="N236" s="294" t="s">
        <v>49</v>
      </c>
      <c r="O236" s="265" t="s">
        <v>45</v>
      </c>
      <c r="P236" s="260">
        <f>IF(COUNTIF($K$4:K236,K236)=1,1,"")</f>
        <v>1</v>
      </c>
      <c r="Q236" s="260"/>
      <c r="R236" s="260">
        <v>400</v>
      </c>
      <c r="S236" s="260">
        <v>400</v>
      </c>
      <c r="T236" s="260"/>
      <c r="U236" s="264">
        <v>46241</v>
      </c>
      <c r="V236" s="260">
        <v>321</v>
      </c>
      <c r="W236" s="260">
        <v>321</v>
      </c>
      <c r="X236" s="260"/>
      <c r="Y236" s="264">
        <v>46255</v>
      </c>
      <c r="Z236" s="260">
        <v>103</v>
      </c>
      <c r="AA236" s="260">
        <v>0</v>
      </c>
      <c r="AB236" s="260">
        <v>218</v>
      </c>
      <c r="AC236" s="260">
        <v>218</v>
      </c>
      <c r="AD236" s="260">
        <v>97</v>
      </c>
      <c r="AE236" s="260">
        <v>315</v>
      </c>
      <c r="AF236" s="260">
        <v>321</v>
      </c>
      <c r="AG236" s="260"/>
      <c r="AH236" s="260"/>
      <c r="AI236" s="260"/>
      <c r="AJ236" s="260"/>
      <c r="AK236" s="260"/>
      <c r="AL236" s="260"/>
      <c r="AM236" s="260"/>
      <c r="AN236" s="260"/>
      <c r="AO236" s="260"/>
      <c r="AP236" s="260"/>
      <c r="AQ236" s="260"/>
      <c r="AR236" s="260"/>
      <c r="AS236" s="260"/>
      <c r="AT236" s="260"/>
      <c r="AU236" s="260"/>
      <c r="AV236" s="260"/>
      <c r="AW236" s="260"/>
      <c r="AX236" s="260"/>
      <c r="AY236" s="260"/>
      <c r="AZ236" s="260"/>
      <c r="BA236" s="260"/>
      <c r="BB236" s="260"/>
      <c r="BC236" s="260"/>
      <c r="BD236" s="260"/>
      <c r="BE236" s="260"/>
      <c r="BF236" s="260"/>
      <c r="BG236" s="260"/>
      <c r="BH236" s="260"/>
      <c r="BI236" s="260"/>
      <c r="BJ236" s="260"/>
      <c r="BK236" s="260"/>
      <c r="BL236" s="260"/>
      <c r="BM236" s="260"/>
      <c r="BN236" s="260"/>
      <c r="BO236" s="260"/>
      <c r="BP236" s="260"/>
      <c r="BQ236" s="260"/>
      <c r="BR236" s="260"/>
      <c r="BS236" s="260"/>
      <c r="BT236" s="260"/>
      <c r="BU236" s="260"/>
      <c r="BV236" s="260"/>
      <c r="BW236" s="260"/>
      <c r="BX236" s="260"/>
      <c r="BY236" s="260"/>
      <c r="BZ236" s="260"/>
      <c r="CA236" s="260"/>
      <c r="CB236" s="260"/>
      <c r="CC236" s="260"/>
      <c r="CD236" s="260">
        <v>2</v>
      </c>
      <c r="CE236" s="260">
        <v>2</v>
      </c>
      <c r="CF236" s="260">
        <v>2</v>
      </c>
      <c r="CG236" s="260">
        <v>6</v>
      </c>
      <c r="CH236" s="268" t="s">
        <v>3128</v>
      </c>
      <c r="CI236" s="260">
        <v>6</v>
      </c>
      <c r="CJ236" s="268" t="s">
        <v>3128</v>
      </c>
      <c r="CK236" s="260">
        <v>19600</v>
      </c>
      <c r="CL236" s="260">
        <v>69000</v>
      </c>
      <c r="CM236" s="268" t="s">
        <v>393</v>
      </c>
      <c r="CN236" s="260">
        <v>55000</v>
      </c>
      <c r="CO236" s="268" t="s">
        <v>4290</v>
      </c>
      <c r="CP236" s="265" t="s">
        <v>53</v>
      </c>
      <c r="CQ236" s="268" t="s">
        <v>3251</v>
      </c>
      <c r="CR236" s="264">
        <v>46269</v>
      </c>
      <c r="CS236" s="294" t="s">
        <v>51</v>
      </c>
      <c r="CT236" s="265" t="s">
        <v>1853</v>
      </c>
    </row>
    <row r="237" spans="1:98" x14ac:dyDescent="0.3">
      <c r="A237" s="253">
        <v>234</v>
      </c>
      <c r="B237" s="254" t="s">
        <v>45</v>
      </c>
      <c r="C237" s="261" t="s">
        <v>2952</v>
      </c>
      <c r="D237" s="261" t="s">
        <v>3018</v>
      </c>
      <c r="E237" s="261" t="s">
        <v>3003</v>
      </c>
      <c r="F237" s="261" t="s">
        <v>2959</v>
      </c>
      <c r="G237" s="261" t="s">
        <v>2955</v>
      </c>
      <c r="H237" s="261" t="s">
        <v>2960</v>
      </c>
      <c r="I237" s="261" t="s">
        <v>2964</v>
      </c>
      <c r="J237" s="261" t="s">
        <v>3096</v>
      </c>
      <c r="K237" s="270" t="s">
        <v>46</v>
      </c>
      <c r="L237" s="261" t="s">
        <v>47</v>
      </c>
      <c r="M237" s="254" t="s">
        <v>54</v>
      </c>
      <c r="N237" s="261" t="s">
        <v>55</v>
      </c>
      <c r="O237" s="254" t="s">
        <v>45</v>
      </c>
      <c r="P237" s="266" t="str">
        <f>IF(COUNTIF($K$4:K237,K237)=1,1,"")</f>
        <v/>
      </c>
      <c r="Q237" s="266"/>
      <c r="R237" s="266">
        <v>400</v>
      </c>
      <c r="S237" s="266">
        <v>400</v>
      </c>
      <c r="T237" s="266"/>
      <c r="U237" s="262">
        <v>46241</v>
      </c>
      <c r="V237" s="266">
        <v>408</v>
      </c>
      <c r="W237" s="266">
        <v>408</v>
      </c>
      <c r="X237" s="266"/>
      <c r="Y237" s="262">
        <v>46255</v>
      </c>
      <c r="Z237" s="266">
        <v>102</v>
      </c>
      <c r="AA237" s="266">
        <v>0</v>
      </c>
      <c r="AB237" s="266">
        <v>306</v>
      </c>
      <c r="AC237" s="266">
        <v>306</v>
      </c>
      <c r="AD237" s="266">
        <v>100</v>
      </c>
      <c r="AE237" s="266">
        <v>406</v>
      </c>
      <c r="AF237" s="266">
        <v>408</v>
      </c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  <c r="AV237" s="266"/>
      <c r="AW237" s="266"/>
      <c r="AX237" s="266"/>
      <c r="AY237" s="266"/>
      <c r="AZ237" s="266"/>
      <c r="BA237" s="266"/>
      <c r="BB237" s="266"/>
      <c r="BC237" s="266"/>
      <c r="BD237" s="266"/>
      <c r="BE237" s="266"/>
      <c r="BF237" s="266"/>
      <c r="BG237" s="266"/>
      <c r="BH237" s="266"/>
      <c r="BI237" s="266"/>
      <c r="BJ237" s="266"/>
      <c r="BK237" s="266"/>
      <c r="BL237" s="266"/>
      <c r="BM237" s="266"/>
      <c r="BN237" s="266"/>
      <c r="BO237" s="266"/>
      <c r="BP237" s="266"/>
      <c r="BQ237" s="266"/>
      <c r="BR237" s="266"/>
      <c r="BS237" s="266"/>
      <c r="BT237" s="266"/>
      <c r="BU237" s="266"/>
      <c r="BV237" s="266"/>
      <c r="BW237" s="266"/>
      <c r="BX237" s="266"/>
      <c r="BY237" s="266"/>
      <c r="BZ237" s="266"/>
      <c r="CA237" s="266"/>
      <c r="CB237" s="266"/>
      <c r="CC237" s="266"/>
      <c r="CD237" s="266">
        <v>1</v>
      </c>
      <c r="CE237" s="266"/>
      <c r="CF237" s="266">
        <v>1</v>
      </c>
      <c r="CG237" s="266">
        <v>2</v>
      </c>
      <c r="CH237" s="271" t="s">
        <v>3086</v>
      </c>
      <c r="CI237" s="266">
        <v>2</v>
      </c>
      <c r="CJ237" s="271" t="s">
        <v>3086</v>
      </c>
      <c r="CK237" s="266">
        <v>19600</v>
      </c>
      <c r="CL237" s="266">
        <v>69000</v>
      </c>
      <c r="CM237" s="271" t="s">
        <v>393</v>
      </c>
      <c r="CN237" s="266">
        <v>55000</v>
      </c>
      <c r="CO237" s="271" t="s">
        <v>4290</v>
      </c>
      <c r="CP237" s="254" t="s">
        <v>53</v>
      </c>
      <c r="CQ237" s="271" t="s">
        <v>3251</v>
      </c>
      <c r="CR237" s="262">
        <v>46269</v>
      </c>
      <c r="CS237" s="261" t="s">
        <v>51</v>
      </c>
      <c r="CT237" s="254" t="s">
        <v>1853</v>
      </c>
    </row>
    <row r="238" spans="1:98" x14ac:dyDescent="0.3">
      <c r="A238" s="253">
        <v>235</v>
      </c>
      <c r="B238" s="265" t="s">
        <v>45</v>
      </c>
      <c r="C238" s="294" t="s">
        <v>2952</v>
      </c>
      <c r="D238" s="294" t="s">
        <v>3018</v>
      </c>
      <c r="E238" s="294" t="s">
        <v>3003</v>
      </c>
      <c r="F238" s="294" t="s">
        <v>2959</v>
      </c>
      <c r="G238" s="294" t="s">
        <v>2955</v>
      </c>
      <c r="H238" s="294" t="s">
        <v>2960</v>
      </c>
      <c r="I238" s="294" t="s">
        <v>2964</v>
      </c>
      <c r="J238" s="294" t="s">
        <v>2962</v>
      </c>
      <c r="K238" s="263" t="s">
        <v>56</v>
      </c>
      <c r="L238" s="294" t="s">
        <v>3571</v>
      </c>
      <c r="M238" s="265" t="s">
        <v>57</v>
      </c>
      <c r="N238" s="294" t="s">
        <v>58</v>
      </c>
      <c r="O238" s="265" t="s">
        <v>45</v>
      </c>
      <c r="P238" s="260">
        <f>IF(COUNTIF($K$4:K238,K238)=1,1,"")</f>
        <v>1</v>
      </c>
      <c r="Q238" s="260"/>
      <c r="R238" s="260">
        <v>500</v>
      </c>
      <c r="S238" s="260">
        <v>500</v>
      </c>
      <c r="T238" s="260"/>
      <c r="U238" s="265" t="s">
        <v>45</v>
      </c>
      <c r="V238" s="260"/>
      <c r="W238" s="260"/>
      <c r="X238" s="260"/>
      <c r="Y238" s="265" t="s">
        <v>45</v>
      </c>
      <c r="Z238" s="260"/>
      <c r="AA238" s="260">
        <v>0</v>
      </c>
      <c r="AB238" s="260"/>
      <c r="AC238" s="260"/>
      <c r="AD238" s="260"/>
      <c r="AE238" s="260"/>
      <c r="AF238" s="260"/>
      <c r="AG238" s="260"/>
      <c r="AH238" s="260"/>
      <c r="AI238" s="260"/>
      <c r="AJ238" s="260"/>
      <c r="AK238" s="260"/>
      <c r="AL238" s="260"/>
      <c r="AM238" s="260"/>
      <c r="AN238" s="260"/>
      <c r="AO238" s="260"/>
      <c r="AP238" s="260"/>
      <c r="AQ238" s="260"/>
      <c r="AR238" s="260"/>
      <c r="AS238" s="260"/>
      <c r="AT238" s="260"/>
      <c r="AU238" s="260"/>
      <c r="AV238" s="260"/>
      <c r="AW238" s="260"/>
      <c r="AX238" s="260"/>
      <c r="AY238" s="260"/>
      <c r="AZ238" s="260"/>
      <c r="BA238" s="260"/>
      <c r="BB238" s="260"/>
      <c r="BC238" s="260"/>
      <c r="BD238" s="260"/>
      <c r="BE238" s="260"/>
      <c r="BF238" s="260"/>
      <c r="BG238" s="260"/>
      <c r="BH238" s="260"/>
      <c r="BI238" s="260"/>
      <c r="BJ238" s="260"/>
      <c r="BK238" s="260"/>
      <c r="BL238" s="260"/>
      <c r="BM238" s="260"/>
      <c r="BN238" s="260"/>
      <c r="BO238" s="260"/>
      <c r="BP238" s="260"/>
      <c r="BQ238" s="260"/>
      <c r="BR238" s="260"/>
      <c r="BS238" s="260"/>
      <c r="BT238" s="260"/>
      <c r="BU238" s="260"/>
      <c r="BV238" s="260"/>
      <c r="BW238" s="260"/>
      <c r="BX238" s="260"/>
      <c r="BY238" s="260"/>
      <c r="BZ238" s="260"/>
      <c r="CA238" s="260"/>
      <c r="CB238" s="260"/>
      <c r="CC238" s="260"/>
      <c r="CD238" s="260"/>
      <c r="CE238" s="260"/>
      <c r="CF238" s="260"/>
      <c r="CG238" s="260"/>
      <c r="CH238" s="268" t="s">
        <v>45</v>
      </c>
      <c r="CI238" s="260"/>
      <c r="CJ238" s="268" t="s">
        <v>45</v>
      </c>
      <c r="CK238" s="260">
        <v>14319</v>
      </c>
      <c r="CL238" s="260">
        <v>62000</v>
      </c>
      <c r="CM238" s="268" t="s">
        <v>909</v>
      </c>
      <c r="CN238" s="260">
        <v>62000</v>
      </c>
      <c r="CO238" s="268" t="s">
        <v>909</v>
      </c>
      <c r="CP238" s="265" t="s">
        <v>60</v>
      </c>
      <c r="CQ238" s="268" t="s">
        <v>1850</v>
      </c>
      <c r="CR238" s="264">
        <v>46202</v>
      </c>
      <c r="CS238" s="294" t="s">
        <v>59</v>
      </c>
      <c r="CT238" s="265" t="s">
        <v>1861</v>
      </c>
    </row>
    <row r="239" spans="1:98" x14ac:dyDescent="0.3">
      <c r="A239" s="253">
        <v>236</v>
      </c>
      <c r="B239" s="254" t="s">
        <v>45</v>
      </c>
      <c r="C239" s="261" t="s">
        <v>2952</v>
      </c>
      <c r="D239" s="261" t="s">
        <v>3018</v>
      </c>
      <c r="E239" s="261" t="s">
        <v>3003</v>
      </c>
      <c r="F239" s="261" t="s">
        <v>2959</v>
      </c>
      <c r="G239" s="261" t="s">
        <v>2955</v>
      </c>
      <c r="H239" s="261" t="s">
        <v>2960</v>
      </c>
      <c r="I239" s="261" t="s">
        <v>2964</v>
      </c>
      <c r="J239" s="261" t="s">
        <v>2962</v>
      </c>
      <c r="K239" s="270" t="s">
        <v>56</v>
      </c>
      <c r="L239" s="261" t="s">
        <v>3571</v>
      </c>
      <c r="M239" s="254" t="s">
        <v>61</v>
      </c>
      <c r="N239" s="261" t="s">
        <v>62</v>
      </c>
      <c r="O239" s="254" t="s">
        <v>45</v>
      </c>
      <c r="P239" s="266" t="str">
        <f>IF(COUNTIF($K$4:K239,K239)=1,1,"")</f>
        <v/>
      </c>
      <c r="Q239" s="266"/>
      <c r="R239" s="266">
        <v>500</v>
      </c>
      <c r="S239" s="266">
        <v>500</v>
      </c>
      <c r="T239" s="266"/>
      <c r="U239" s="254" t="s">
        <v>45</v>
      </c>
      <c r="V239" s="266"/>
      <c r="W239" s="266"/>
      <c r="X239" s="266"/>
      <c r="Y239" s="254" t="s">
        <v>45</v>
      </c>
      <c r="Z239" s="266"/>
      <c r="AA239" s="266">
        <v>0</v>
      </c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66"/>
      <c r="AR239" s="266"/>
      <c r="AS239" s="266"/>
      <c r="AT239" s="266"/>
      <c r="AU239" s="266"/>
      <c r="AV239" s="266"/>
      <c r="AW239" s="266"/>
      <c r="AX239" s="266"/>
      <c r="AY239" s="266"/>
      <c r="AZ239" s="266"/>
      <c r="BA239" s="266"/>
      <c r="BB239" s="266"/>
      <c r="BC239" s="266"/>
      <c r="BD239" s="266"/>
      <c r="BE239" s="266"/>
      <c r="BF239" s="266"/>
      <c r="BG239" s="266"/>
      <c r="BH239" s="266"/>
      <c r="BI239" s="266"/>
      <c r="BJ239" s="266"/>
      <c r="BK239" s="266"/>
      <c r="BL239" s="266"/>
      <c r="BM239" s="266"/>
      <c r="BN239" s="266"/>
      <c r="BO239" s="266"/>
      <c r="BP239" s="266"/>
      <c r="BQ239" s="266"/>
      <c r="BR239" s="266"/>
      <c r="BS239" s="266"/>
      <c r="BT239" s="266"/>
      <c r="BU239" s="266"/>
      <c r="BV239" s="266"/>
      <c r="BW239" s="266"/>
      <c r="BX239" s="266"/>
      <c r="BY239" s="266"/>
      <c r="BZ239" s="266"/>
      <c r="CA239" s="266"/>
      <c r="CB239" s="266"/>
      <c r="CC239" s="266"/>
      <c r="CD239" s="266"/>
      <c r="CE239" s="266"/>
      <c r="CF239" s="266"/>
      <c r="CG239" s="266"/>
      <c r="CH239" s="271" t="s">
        <v>45</v>
      </c>
      <c r="CI239" s="266"/>
      <c r="CJ239" s="271" t="s">
        <v>45</v>
      </c>
      <c r="CK239" s="266">
        <v>14319</v>
      </c>
      <c r="CL239" s="266">
        <v>62000</v>
      </c>
      <c r="CM239" s="271" t="s">
        <v>909</v>
      </c>
      <c r="CN239" s="266">
        <v>62000</v>
      </c>
      <c r="CO239" s="271" t="s">
        <v>909</v>
      </c>
      <c r="CP239" s="254" t="s">
        <v>60</v>
      </c>
      <c r="CQ239" s="271" t="s">
        <v>1850</v>
      </c>
      <c r="CR239" s="262">
        <v>46202</v>
      </c>
      <c r="CS239" s="261" t="s">
        <v>59</v>
      </c>
      <c r="CT239" s="254" t="s">
        <v>1861</v>
      </c>
    </row>
    <row r="240" spans="1:98" x14ac:dyDescent="0.3">
      <c r="A240" s="253">
        <v>237</v>
      </c>
      <c r="B240" s="265" t="s">
        <v>45</v>
      </c>
      <c r="C240" s="294" t="s">
        <v>2952</v>
      </c>
      <c r="D240" s="294" t="s">
        <v>3018</v>
      </c>
      <c r="E240" s="294" t="s">
        <v>3003</v>
      </c>
      <c r="F240" s="294" t="s">
        <v>2959</v>
      </c>
      <c r="G240" s="294" t="s">
        <v>2955</v>
      </c>
      <c r="H240" s="294" t="s">
        <v>2960</v>
      </c>
      <c r="I240" s="294" t="s">
        <v>2964</v>
      </c>
      <c r="J240" s="294" t="s">
        <v>2962</v>
      </c>
      <c r="K240" s="263" t="s">
        <v>56</v>
      </c>
      <c r="L240" s="294" t="s">
        <v>3571</v>
      </c>
      <c r="M240" s="265" t="s">
        <v>63</v>
      </c>
      <c r="N240" s="294" t="s">
        <v>64</v>
      </c>
      <c r="O240" s="265" t="s">
        <v>45</v>
      </c>
      <c r="P240" s="260" t="str">
        <f>IF(COUNTIF($K$4:K240,K240)=1,1,"")</f>
        <v/>
      </c>
      <c r="Q240" s="260"/>
      <c r="R240" s="260">
        <v>600</v>
      </c>
      <c r="S240" s="260">
        <v>600</v>
      </c>
      <c r="T240" s="260"/>
      <c r="U240" s="265" t="s">
        <v>45</v>
      </c>
      <c r="V240" s="260"/>
      <c r="W240" s="260"/>
      <c r="X240" s="260"/>
      <c r="Y240" s="265" t="s">
        <v>45</v>
      </c>
      <c r="Z240" s="260"/>
      <c r="AA240" s="260">
        <v>0</v>
      </c>
      <c r="AB240" s="260"/>
      <c r="AC240" s="260"/>
      <c r="AD240" s="260"/>
      <c r="AE240" s="260"/>
      <c r="AF240" s="260"/>
      <c r="AG240" s="260"/>
      <c r="AH240" s="260"/>
      <c r="AI240" s="260"/>
      <c r="AJ240" s="260"/>
      <c r="AK240" s="260"/>
      <c r="AL240" s="260"/>
      <c r="AM240" s="260"/>
      <c r="AN240" s="260"/>
      <c r="AO240" s="260"/>
      <c r="AP240" s="260"/>
      <c r="AQ240" s="260"/>
      <c r="AR240" s="260"/>
      <c r="AS240" s="260"/>
      <c r="AT240" s="260"/>
      <c r="AU240" s="260"/>
      <c r="AV240" s="260"/>
      <c r="AW240" s="260"/>
      <c r="AX240" s="260"/>
      <c r="AY240" s="260"/>
      <c r="AZ240" s="260"/>
      <c r="BA240" s="260"/>
      <c r="BB240" s="260"/>
      <c r="BC240" s="260"/>
      <c r="BD240" s="260"/>
      <c r="BE240" s="260"/>
      <c r="BF240" s="260"/>
      <c r="BG240" s="260"/>
      <c r="BH240" s="260"/>
      <c r="BI240" s="260"/>
      <c r="BJ240" s="260"/>
      <c r="BK240" s="260"/>
      <c r="BL240" s="260"/>
      <c r="BM240" s="260"/>
      <c r="BN240" s="260"/>
      <c r="BO240" s="260"/>
      <c r="BP240" s="260"/>
      <c r="BQ240" s="260"/>
      <c r="BR240" s="260"/>
      <c r="BS240" s="260"/>
      <c r="BT240" s="260"/>
      <c r="BU240" s="260"/>
      <c r="BV240" s="260"/>
      <c r="BW240" s="260"/>
      <c r="BX240" s="260"/>
      <c r="BY240" s="260"/>
      <c r="BZ240" s="260"/>
      <c r="CA240" s="260"/>
      <c r="CB240" s="260"/>
      <c r="CC240" s="260"/>
      <c r="CD240" s="260"/>
      <c r="CE240" s="260"/>
      <c r="CF240" s="260"/>
      <c r="CG240" s="260"/>
      <c r="CH240" s="268" t="s">
        <v>45</v>
      </c>
      <c r="CI240" s="260"/>
      <c r="CJ240" s="268" t="s">
        <v>45</v>
      </c>
      <c r="CK240" s="260">
        <v>14319</v>
      </c>
      <c r="CL240" s="260">
        <v>62000</v>
      </c>
      <c r="CM240" s="268" t="s">
        <v>909</v>
      </c>
      <c r="CN240" s="260">
        <v>62000</v>
      </c>
      <c r="CO240" s="268" t="s">
        <v>909</v>
      </c>
      <c r="CP240" s="265" t="s">
        <v>60</v>
      </c>
      <c r="CQ240" s="268" t="s">
        <v>1850</v>
      </c>
      <c r="CR240" s="264">
        <v>46202</v>
      </c>
      <c r="CS240" s="294" t="s">
        <v>59</v>
      </c>
      <c r="CT240" s="265" t="s">
        <v>1861</v>
      </c>
    </row>
    <row r="241" spans="1:98" x14ac:dyDescent="0.3">
      <c r="A241" s="253">
        <v>238</v>
      </c>
      <c r="B241" s="254" t="s">
        <v>45</v>
      </c>
      <c r="C241" s="261" t="s">
        <v>2952</v>
      </c>
      <c r="D241" s="261" t="s">
        <v>3018</v>
      </c>
      <c r="E241" s="261" t="s">
        <v>3003</v>
      </c>
      <c r="F241" s="261" t="s">
        <v>2959</v>
      </c>
      <c r="G241" s="261" t="s">
        <v>2955</v>
      </c>
      <c r="H241" s="261" t="s">
        <v>2960</v>
      </c>
      <c r="I241" s="261" t="s">
        <v>2964</v>
      </c>
      <c r="J241" s="261" t="s">
        <v>2962</v>
      </c>
      <c r="K241" s="270" t="s">
        <v>65</v>
      </c>
      <c r="L241" s="261" t="s">
        <v>4200</v>
      </c>
      <c r="M241" s="254" t="s">
        <v>66</v>
      </c>
      <c r="N241" s="261" t="s">
        <v>67</v>
      </c>
      <c r="O241" s="254" t="s">
        <v>45</v>
      </c>
      <c r="P241" s="266">
        <f>IF(COUNTIF($K$4:K241,K241)=1,1,"")</f>
        <v>1</v>
      </c>
      <c r="Q241" s="266"/>
      <c r="R241" s="266">
        <v>2500</v>
      </c>
      <c r="S241" s="266">
        <v>2500</v>
      </c>
      <c r="T241" s="266"/>
      <c r="U241" s="254" t="s">
        <v>45</v>
      </c>
      <c r="V241" s="266"/>
      <c r="W241" s="266"/>
      <c r="X241" s="266"/>
      <c r="Y241" s="254" t="s">
        <v>45</v>
      </c>
      <c r="Z241" s="266"/>
      <c r="AA241" s="266">
        <v>0</v>
      </c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66"/>
      <c r="AR241" s="266"/>
      <c r="AS241" s="266"/>
      <c r="AT241" s="266"/>
      <c r="AU241" s="266"/>
      <c r="AV241" s="266"/>
      <c r="AW241" s="266"/>
      <c r="AX241" s="266"/>
      <c r="AY241" s="266"/>
      <c r="AZ241" s="266"/>
      <c r="BA241" s="266"/>
      <c r="BB241" s="266"/>
      <c r="BC241" s="266"/>
      <c r="BD241" s="266"/>
      <c r="BE241" s="266"/>
      <c r="BF241" s="266"/>
      <c r="BG241" s="266"/>
      <c r="BH241" s="266"/>
      <c r="BI241" s="266"/>
      <c r="BJ241" s="266"/>
      <c r="BK241" s="266"/>
      <c r="BL241" s="266"/>
      <c r="BM241" s="266"/>
      <c r="BN241" s="266"/>
      <c r="BO241" s="266"/>
      <c r="BP241" s="266"/>
      <c r="BQ241" s="266"/>
      <c r="BR241" s="266"/>
      <c r="BS241" s="266"/>
      <c r="BT241" s="266"/>
      <c r="BU241" s="266"/>
      <c r="BV241" s="266"/>
      <c r="BW241" s="266"/>
      <c r="BX241" s="266"/>
      <c r="BY241" s="266"/>
      <c r="BZ241" s="266"/>
      <c r="CA241" s="266"/>
      <c r="CB241" s="266"/>
      <c r="CC241" s="266"/>
      <c r="CD241" s="266"/>
      <c r="CE241" s="266"/>
      <c r="CF241" s="266"/>
      <c r="CG241" s="266"/>
      <c r="CH241" s="271" t="s">
        <v>45</v>
      </c>
      <c r="CI241" s="266"/>
      <c r="CJ241" s="271" t="s">
        <v>45</v>
      </c>
      <c r="CK241" s="266">
        <v>16000</v>
      </c>
      <c r="CL241" s="266">
        <v>89000</v>
      </c>
      <c r="CM241" s="271" t="s">
        <v>628</v>
      </c>
      <c r="CN241" s="266">
        <v>79000</v>
      </c>
      <c r="CO241" s="271" t="s">
        <v>1207</v>
      </c>
      <c r="CP241" s="254" t="s">
        <v>60</v>
      </c>
      <c r="CQ241" s="271" t="s">
        <v>1850</v>
      </c>
      <c r="CR241" s="262">
        <v>46225</v>
      </c>
      <c r="CS241" s="261" t="s">
        <v>59</v>
      </c>
      <c r="CT241" s="254" t="s">
        <v>1854</v>
      </c>
    </row>
    <row r="242" spans="1:98" x14ac:dyDescent="0.3">
      <c r="A242" s="253">
        <v>239</v>
      </c>
      <c r="B242" s="265" t="s">
        <v>45</v>
      </c>
      <c r="C242" s="294" t="s">
        <v>2952</v>
      </c>
      <c r="D242" s="294" t="s">
        <v>3018</v>
      </c>
      <c r="E242" s="294" t="s">
        <v>3003</v>
      </c>
      <c r="F242" s="294" t="s">
        <v>2959</v>
      </c>
      <c r="G242" s="294" t="s">
        <v>2955</v>
      </c>
      <c r="H242" s="294" t="s">
        <v>2960</v>
      </c>
      <c r="I242" s="294" t="s">
        <v>2964</v>
      </c>
      <c r="J242" s="294" t="s">
        <v>2962</v>
      </c>
      <c r="K242" s="263" t="s">
        <v>65</v>
      </c>
      <c r="L242" s="294" t="s">
        <v>4200</v>
      </c>
      <c r="M242" s="265" t="s">
        <v>61</v>
      </c>
      <c r="N242" s="294" t="s">
        <v>62</v>
      </c>
      <c r="O242" s="265" t="s">
        <v>45</v>
      </c>
      <c r="P242" s="260" t="str">
        <f>IF(COUNTIF($K$4:K242,K242)=1,1,"")</f>
        <v/>
      </c>
      <c r="Q242" s="260"/>
      <c r="R242" s="260">
        <v>1800</v>
      </c>
      <c r="S242" s="260">
        <v>1800</v>
      </c>
      <c r="T242" s="260"/>
      <c r="U242" s="265" t="s">
        <v>45</v>
      </c>
      <c r="V242" s="260"/>
      <c r="W242" s="260"/>
      <c r="X242" s="260"/>
      <c r="Y242" s="265" t="s">
        <v>45</v>
      </c>
      <c r="Z242" s="260"/>
      <c r="AA242" s="260">
        <v>0</v>
      </c>
      <c r="AB242" s="260"/>
      <c r="AC242" s="260"/>
      <c r="AD242" s="260"/>
      <c r="AE242" s="260"/>
      <c r="AF242" s="260"/>
      <c r="AG242" s="260"/>
      <c r="AH242" s="260"/>
      <c r="AI242" s="260"/>
      <c r="AJ242" s="260"/>
      <c r="AK242" s="260"/>
      <c r="AL242" s="260"/>
      <c r="AM242" s="260"/>
      <c r="AN242" s="260"/>
      <c r="AO242" s="260"/>
      <c r="AP242" s="260"/>
      <c r="AQ242" s="260"/>
      <c r="AR242" s="260"/>
      <c r="AS242" s="260"/>
      <c r="AT242" s="260"/>
      <c r="AU242" s="260"/>
      <c r="AV242" s="260"/>
      <c r="AW242" s="260"/>
      <c r="AX242" s="260"/>
      <c r="AY242" s="260"/>
      <c r="AZ242" s="260"/>
      <c r="BA242" s="260"/>
      <c r="BB242" s="260"/>
      <c r="BC242" s="260"/>
      <c r="BD242" s="260"/>
      <c r="BE242" s="260"/>
      <c r="BF242" s="260"/>
      <c r="BG242" s="260"/>
      <c r="BH242" s="260"/>
      <c r="BI242" s="260"/>
      <c r="BJ242" s="260"/>
      <c r="BK242" s="260"/>
      <c r="BL242" s="260"/>
      <c r="BM242" s="260"/>
      <c r="BN242" s="260"/>
      <c r="BO242" s="260"/>
      <c r="BP242" s="260"/>
      <c r="BQ242" s="260"/>
      <c r="BR242" s="260"/>
      <c r="BS242" s="260"/>
      <c r="BT242" s="260"/>
      <c r="BU242" s="260"/>
      <c r="BV242" s="260"/>
      <c r="BW242" s="260"/>
      <c r="BX242" s="260"/>
      <c r="BY242" s="260"/>
      <c r="BZ242" s="260"/>
      <c r="CA242" s="260"/>
      <c r="CB242" s="260"/>
      <c r="CC242" s="260"/>
      <c r="CD242" s="260"/>
      <c r="CE242" s="260"/>
      <c r="CF242" s="260"/>
      <c r="CG242" s="260"/>
      <c r="CH242" s="268" t="s">
        <v>45</v>
      </c>
      <c r="CI242" s="260"/>
      <c r="CJ242" s="268" t="s">
        <v>45</v>
      </c>
      <c r="CK242" s="260">
        <v>16000</v>
      </c>
      <c r="CL242" s="260">
        <v>89000</v>
      </c>
      <c r="CM242" s="268" t="s">
        <v>628</v>
      </c>
      <c r="CN242" s="260">
        <v>79000</v>
      </c>
      <c r="CO242" s="268" t="s">
        <v>1207</v>
      </c>
      <c r="CP242" s="265" t="s">
        <v>60</v>
      </c>
      <c r="CQ242" s="268" t="s">
        <v>1850</v>
      </c>
      <c r="CR242" s="264">
        <v>46225</v>
      </c>
      <c r="CS242" s="294" t="s">
        <v>59</v>
      </c>
      <c r="CT242" s="265" t="s">
        <v>1854</v>
      </c>
    </row>
    <row r="243" spans="1:98" x14ac:dyDescent="0.3">
      <c r="A243" s="253">
        <v>240</v>
      </c>
      <c r="B243" s="254" t="s">
        <v>45</v>
      </c>
      <c r="C243" s="261" t="s">
        <v>2952</v>
      </c>
      <c r="D243" s="261" t="s">
        <v>3018</v>
      </c>
      <c r="E243" s="261" t="s">
        <v>3003</v>
      </c>
      <c r="F243" s="261" t="s">
        <v>2959</v>
      </c>
      <c r="G243" s="261" t="s">
        <v>2955</v>
      </c>
      <c r="H243" s="261" t="s">
        <v>2960</v>
      </c>
      <c r="I243" s="261" t="s">
        <v>2964</v>
      </c>
      <c r="J243" s="261" t="s">
        <v>2962</v>
      </c>
      <c r="K243" s="270" t="s">
        <v>65</v>
      </c>
      <c r="L243" s="261" t="s">
        <v>4200</v>
      </c>
      <c r="M243" s="254" t="s">
        <v>68</v>
      </c>
      <c r="N243" s="261" t="s">
        <v>69</v>
      </c>
      <c r="O243" s="254" t="s">
        <v>45</v>
      </c>
      <c r="P243" s="266" t="str">
        <f>IF(COUNTIF($K$4:K243,K243)=1,1,"")</f>
        <v/>
      </c>
      <c r="Q243" s="266"/>
      <c r="R243" s="266">
        <v>1200</v>
      </c>
      <c r="S243" s="266">
        <v>1200</v>
      </c>
      <c r="T243" s="266"/>
      <c r="U243" s="254" t="s">
        <v>45</v>
      </c>
      <c r="V243" s="266"/>
      <c r="W243" s="266"/>
      <c r="X243" s="266"/>
      <c r="Y243" s="254" t="s">
        <v>45</v>
      </c>
      <c r="Z243" s="266"/>
      <c r="AA243" s="266">
        <v>0</v>
      </c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66"/>
      <c r="AR243" s="266"/>
      <c r="AS243" s="266"/>
      <c r="AT243" s="266"/>
      <c r="AU243" s="266"/>
      <c r="AV243" s="266"/>
      <c r="AW243" s="266"/>
      <c r="AX243" s="266"/>
      <c r="AY243" s="266"/>
      <c r="AZ243" s="266"/>
      <c r="BA243" s="266"/>
      <c r="BB243" s="266"/>
      <c r="BC243" s="266"/>
      <c r="BD243" s="266"/>
      <c r="BE243" s="266"/>
      <c r="BF243" s="266"/>
      <c r="BG243" s="266"/>
      <c r="BH243" s="266"/>
      <c r="BI243" s="266"/>
      <c r="BJ243" s="266"/>
      <c r="BK243" s="266"/>
      <c r="BL243" s="266"/>
      <c r="BM243" s="266"/>
      <c r="BN243" s="266"/>
      <c r="BO243" s="266"/>
      <c r="BP243" s="266"/>
      <c r="BQ243" s="266"/>
      <c r="BR243" s="266"/>
      <c r="BS243" s="266"/>
      <c r="BT243" s="266"/>
      <c r="BU243" s="266"/>
      <c r="BV243" s="266"/>
      <c r="BW243" s="266"/>
      <c r="BX243" s="266"/>
      <c r="BY243" s="266"/>
      <c r="BZ243" s="266"/>
      <c r="CA243" s="266"/>
      <c r="CB243" s="266"/>
      <c r="CC243" s="266"/>
      <c r="CD243" s="266"/>
      <c r="CE243" s="266"/>
      <c r="CF243" s="266"/>
      <c r="CG243" s="266"/>
      <c r="CH243" s="271" t="s">
        <v>45</v>
      </c>
      <c r="CI243" s="266"/>
      <c r="CJ243" s="271" t="s">
        <v>45</v>
      </c>
      <c r="CK243" s="266">
        <v>16000</v>
      </c>
      <c r="CL243" s="266">
        <v>89000</v>
      </c>
      <c r="CM243" s="271" t="s">
        <v>628</v>
      </c>
      <c r="CN243" s="266">
        <v>79000</v>
      </c>
      <c r="CO243" s="271" t="s">
        <v>1207</v>
      </c>
      <c r="CP243" s="254" t="s">
        <v>60</v>
      </c>
      <c r="CQ243" s="271" t="s">
        <v>1850</v>
      </c>
      <c r="CR243" s="262">
        <v>46225</v>
      </c>
      <c r="CS243" s="261" t="s">
        <v>59</v>
      </c>
      <c r="CT243" s="254" t="s">
        <v>1854</v>
      </c>
    </row>
    <row r="244" spans="1:98" x14ac:dyDescent="0.3">
      <c r="A244" s="253">
        <v>241</v>
      </c>
      <c r="B244" s="265" t="s">
        <v>45</v>
      </c>
      <c r="C244" s="294" t="s">
        <v>2952</v>
      </c>
      <c r="D244" s="294" t="s">
        <v>3018</v>
      </c>
      <c r="E244" s="294" t="s">
        <v>3003</v>
      </c>
      <c r="F244" s="294" t="s">
        <v>2959</v>
      </c>
      <c r="G244" s="294" t="s">
        <v>2955</v>
      </c>
      <c r="H244" s="294" t="s">
        <v>2960</v>
      </c>
      <c r="I244" s="294" t="s">
        <v>2965</v>
      </c>
      <c r="J244" s="294" t="s">
        <v>2962</v>
      </c>
      <c r="K244" s="263" t="s">
        <v>70</v>
      </c>
      <c r="L244" s="294" t="s">
        <v>3142</v>
      </c>
      <c r="M244" s="265" t="s">
        <v>71</v>
      </c>
      <c r="N244" s="294" t="s">
        <v>72</v>
      </c>
      <c r="O244" s="265" t="s">
        <v>45</v>
      </c>
      <c r="P244" s="260">
        <f>IF(COUNTIF($K$4:K244,K244)=1,1,"")</f>
        <v>1</v>
      </c>
      <c r="Q244" s="260"/>
      <c r="R244" s="260">
        <v>750</v>
      </c>
      <c r="S244" s="260">
        <v>750</v>
      </c>
      <c r="T244" s="260"/>
      <c r="U244" s="264">
        <v>46252</v>
      </c>
      <c r="V244" s="260">
        <v>768</v>
      </c>
      <c r="W244" s="260">
        <v>768</v>
      </c>
      <c r="X244" s="260"/>
      <c r="Y244" s="264">
        <v>46253</v>
      </c>
      <c r="Z244" s="260">
        <v>459</v>
      </c>
      <c r="AA244" s="260">
        <v>0</v>
      </c>
      <c r="AB244" s="260">
        <v>302</v>
      </c>
      <c r="AC244" s="260">
        <v>309</v>
      </c>
      <c r="AD244" s="260">
        <v>289</v>
      </c>
      <c r="AE244" s="260">
        <v>598</v>
      </c>
      <c r="AF244" s="260">
        <v>768</v>
      </c>
      <c r="AG244" s="260"/>
      <c r="AH244" s="260"/>
      <c r="AI244" s="260"/>
      <c r="AJ244" s="260"/>
      <c r="AK244" s="260"/>
      <c r="AL244" s="260"/>
      <c r="AM244" s="260"/>
      <c r="AN244" s="260"/>
      <c r="AO244" s="260"/>
      <c r="AP244" s="260"/>
      <c r="AQ244" s="260"/>
      <c r="AR244" s="260"/>
      <c r="AS244" s="260"/>
      <c r="AT244" s="260"/>
      <c r="AU244" s="260"/>
      <c r="AV244" s="260"/>
      <c r="AW244" s="260"/>
      <c r="AX244" s="260"/>
      <c r="AY244" s="260"/>
      <c r="AZ244" s="260"/>
      <c r="BA244" s="260"/>
      <c r="BB244" s="260"/>
      <c r="BC244" s="260"/>
      <c r="BD244" s="260"/>
      <c r="BE244" s="260"/>
      <c r="BF244" s="260"/>
      <c r="BG244" s="260"/>
      <c r="BH244" s="260"/>
      <c r="BI244" s="260"/>
      <c r="BJ244" s="260"/>
      <c r="BK244" s="260"/>
      <c r="BL244" s="260"/>
      <c r="BM244" s="260"/>
      <c r="BN244" s="260"/>
      <c r="BO244" s="260"/>
      <c r="BP244" s="260"/>
      <c r="BQ244" s="260"/>
      <c r="BR244" s="260"/>
      <c r="BS244" s="260"/>
      <c r="BT244" s="260"/>
      <c r="BU244" s="260"/>
      <c r="BV244" s="260"/>
      <c r="BW244" s="260"/>
      <c r="BX244" s="260"/>
      <c r="BY244" s="260"/>
      <c r="BZ244" s="260"/>
      <c r="CA244" s="260"/>
      <c r="CB244" s="260"/>
      <c r="CC244" s="260">
        <v>2</v>
      </c>
      <c r="CD244" s="260">
        <v>26</v>
      </c>
      <c r="CE244" s="260">
        <v>100</v>
      </c>
      <c r="CF244" s="260">
        <v>42</v>
      </c>
      <c r="CG244" s="260">
        <v>170</v>
      </c>
      <c r="CH244" s="268" t="s">
        <v>4291</v>
      </c>
      <c r="CI244" s="260">
        <v>170</v>
      </c>
      <c r="CJ244" s="268" t="s">
        <v>4291</v>
      </c>
      <c r="CK244" s="260">
        <v>9840</v>
      </c>
      <c r="CL244" s="260">
        <v>42000</v>
      </c>
      <c r="CM244" s="268" t="s">
        <v>945</v>
      </c>
      <c r="CN244" s="260">
        <v>34000</v>
      </c>
      <c r="CO244" s="268" t="s">
        <v>197</v>
      </c>
      <c r="CP244" s="265" t="s">
        <v>53</v>
      </c>
      <c r="CQ244" s="268" t="s">
        <v>3259</v>
      </c>
      <c r="CR244" s="264">
        <v>46262</v>
      </c>
      <c r="CS244" s="294" t="s">
        <v>59</v>
      </c>
      <c r="CT244" s="265" t="s">
        <v>1858</v>
      </c>
    </row>
    <row r="245" spans="1:98" x14ac:dyDescent="0.3">
      <c r="A245" s="253">
        <v>242</v>
      </c>
      <c r="B245" s="254" t="s">
        <v>45</v>
      </c>
      <c r="C245" s="261" t="s">
        <v>2952</v>
      </c>
      <c r="D245" s="261" t="s">
        <v>3018</v>
      </c>
      <c r="E245" s="261" t="s">
        <v>3003</v>
      </c>
      <c r="F245" s="261" t="s">
        <v>2959</v>
      </c>
      <c r="G245" s="261" t="s">
        <v>2955</v>
      </c>
      <c r="H245" s="261" t="s">
        <v>2960</v>
      </c>
      <c r="I245" s="261" t="s">
        <v>2965</v>
      </c>
      <c r="J245" s="261" t="s">
        <v>2962</v>
      </c>
      <c r="K245" s="270" t="s">
        <v>70</v>
      </c>
      <c r="L245" s="261" t="s">
        <v>3142</v>
      </c>
      <c r="M245" s="254" t="s">
        <v>66</v>
      </c>
      <c r="N245" s="261" t="s">
        <v>67</v>
      </c>
      <c r="O245" s="254" t="s">
        <v>45</v>
      </c>
      <c r="P245" s="266" t="str">
        <f>IF(COUNTIF($K$4:K245,K245)=1,1,"")</f>
        <v/>
      </c>
      <c r="Q245" s="266"/>
      <c r="R245" s="266">
        <v>1000</v>
      </c>
      <c r="S245" s="266">
        <v>850</v>
      </c>
      <c r="T245" s="266">
        <v>150</v>
      </c>
      <c r="U245" s="262">
        <v>46252</v>
      </c>
      <c r="V245" s="266">
        <v>855</v>
      </c>
      <c r="W245" s="266">
        <v>855</v>
      </c>
      <c r="X245" s="266"/>
      <c r="Y245" s="262">
        <v>46253</v>
      </c>
      <c r="Z245" s="266">
        <v>439</v>
      </c>
      <c r="AA245" s="266">
        <v>0</v>
      </c>
      <c r="AB245" s="266">
        <v>395</v>
      </c>
      <c r="AC245" s="266">
        <v>416</v>
      </c>
      <c r="AD245" s="266">
        <v>312</v>
      </c>
      <c r="AE245" s="266">
        <v>728</v>
      </c>
      <c r="AF245" s="266">
        <v>855</v>
      </c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66"/>
      <c r="AR245" s="266"/>
      <c r="AS245" s="266"/>
      <c r="AT245" s="266"/>
      <c r="AU245" s="266"/>
      <c r="AV245" s="266"/>
      <c r="AW245" s="266"/>
      <c r="AX245" s="266"/>
      <c r="AY245" s="266"/>
      <c r="AZ245" s="266"/>
      <c r="BA245" s="266"/>
      <c r="BB245" s="266"/>
      <c r="BC245" s="266"/>
      <c r="BD245" s="266"/>
      <c r="BE245" s="266"/>
      <c r="BF245" s="266"/>
      <c r="BG245" s="266"/>
      <c r="BH245" s="266"/>
      <c r="BI245" s="266"/>
      <c r="BJ245" s="266"/>
      <c r="BK245" s="266"/>
      <c r="BL245" s="266"/>
      <c r="BM245" s="266"/>
      <c r="BN245" s="266"/>
      <c r="BO245" s="266"/>
      <c r="BP245" s="266"/>
      <c r="BQ245" s="266"/>
      <c r="BR245" s="266"/>
      <c r="BS245" s="266"/>
      <c r="BT245" s="266"/>
      <c r="BU245" s="266"/>
      <c r="BV245" s="266"/>
      <c r="BW245" s="266"/>
      <c r="BX245" s="266"/>
      <c r="BY245" s="266"/>
      <c r="BZ245" s="266"/>
      <c r="CA245" s="266"/>
      <c r="CB245" s="266"/>
      <c r="CC245" s="266">
        <v>3</v>
      </c>
      <c r="CD245" s="266">
        <v>22</v>
      </c>
      <c r="CE245" s="266">
        <v>73</v>
      </c>
      <c r="CF245" s="266">
        <v>29</v>
      </c>
      <c r="CG245" s="266">
        <v>127</v>
      </c>
      <c r="CH245" s="271" t="s">
        <v>4043</v>
      </c>
      <c r="CI245" s="266">
        <v>127</v>
      </c>
      <c r="CJ245" s="271" t="s">
        <v>4043</v>
      </c>
      <c r="CK245" s="266">
        <v>9840</v>
      </c>
      <c r="CL245" s="266">
        <v>42000</v>
      </c>
      <c r="CM245" s="271" t="s">
        <v>945</v>
      </c>
      <c r="CN245" s="266">
        <v>34000</v>
      </c>
      <c r="CO245" s="271" t="s">
        <v>197</v>
      </c>
      <c r="CP245" s="254" t="s">
        <v>53</v>
      </c>
      <c r="CQ245" s="271" t="s">
        <v>3259</v>
      </c>
      <c r="CR245" s="262">
        <v>46262</v>
      </c>
      <c r="CS245" s="261" t="s">
        <v>59</v>
      </c>
      <c r="CT245" s="254" t="s">
        <v>1858</v>
      </c>
    </row>
    <row r="246" spans="1:98" x14ac:dyDescent="0.3">
      <c r="A246" s="253">
        <v>243</v>
      </c>
      <c r="B246" s="265" t="s">
        <v>45</v>
      </c>
      <c r="C246" s="294" t="s">
        <v>2952</v>
      </c>
      <c r="D246" s="294" t="s">
        <v>3018</v>
      </c>
      <c r="E246" s="294" t="s">
        <v>3003</v>
      </c>
      <c r="F246" s="294" t="s">
        <v>2959</v>
      </c>
      <c r="G246" s="294" t="s">
        <v>2955</v>
      </c>
      <c r="H246" s="294" t="s">
        <v>2960</v>
      </c>
      <c r="I246" s="294" t="s">
        <v>2965</v>
      </c>
      <c r="J246" s="294" t="s">
        <v>2962</v>
      </c>
      <c r="K246" s="263" t="s">
        <v>70</v>
      </c>
      <c r="L246" s="294" t="s">
        <v>3142</v>
      </c>
      <c r="M246" s="265" t="s">
        <v>54</v>
      </c>
      <c r="N246" s="294" t="s">
        <v>55</v>
      </c>
      <c r="O246" s="265" t="s">
        <v>45</v>
      </c>
      <c r="P246" s="260" t="str">
        <f>IF(COUNTIF($K$4:K246,K246)=1,1,"")</f>
        <v/>
      </c>
      <c r="Q246" s="260"/>
      <c r="R246" s="260">
        <v>1150</v>
      </c>
      <c r="S246" s="260">
        <v>1000</v>
      </c>
      <c r="T246" s="260">
        <v>150</v>
      </c>
      <c r="U246" s="264">
        <v>46252</v>
      </c>
      <c r="V246" s="260">
        <v>1005</v>
      </c>
      <c r="W246" s="260">
        <v>1005</v>
      </c>
      <c r="X246" s="260"/>
      <c r="Y246" s="264">
        <v>46253</v>
      </c>
      <c r="Z246" s="260">
        <v>407</v>
      </c>
      <c r="AA246" s="260">
        <v>0</v>
      </c>
      <c r="AB246" s="260">
        <v>594</v>
      </c>
      <c r="AC246" s="260">
        <v>598</v>
      </c>
      <c r="AD246" s="260">
        <v>364</v>
      </c>
      <c r="AE246" s="260">
        <v>962</v>
      </c>
      <c r="AF246" s="260">
        <v>1005</v>
      </c>
      <c r="AG246" s="260"/>
      <c r="AH246" s="260"/>
      <c r="AI246" s="260"/>
      <c r="AJ246" s="260"/>
      <c r="AK246" s="260"/>
      <c r="AL246" s="260"/>
      <c r="AM246" s="260"/>
      <c r="AN246" s="260"/>
      <c r="AO246" s="260"/>
      <c r="AP246" s="260"/>
      <c r="AQ246" s="260"/>
      <c r="AR246" s="260"/>
      <c r="AS246" s="260"/>
      <c r="AT246" s="260"/>
      <c r="AU246" s="260"/>
      <c r="AV246" s="260"/>
      <c r="AW246" s="260"/>
      <c r="AX246" s="260"/>
      <c r="AY246" s="260"/>
      <c r="AZ246" s="260"/>
      <c r="BA246" s="260"/>
      <c r="BB246" s="260"/>
      <c r="BC246" s="260"/>
      <c r="BD246" s="260"/>
      <c r="BE246" s="260"/>
      <c r="BF246" s="260"/>
      <c r="BG246" s="260"/>
      <c r="BH246" s="260"/>
      <c r="BI246" s="260"/>
      <c r="BJ246" s="260"/>
      <c r="BK246" s="260"/>
      <c r="BL246" s="260"/>
      <c r="BM246" s="260"/>
      <c r="BN246" s="260"/>
      <c r="BO246" s="260"/>
      <c r="BP246" s="260"/>
      <c r="BQ246" s="260"/>
      <c r="BR246" s="260"/>
      <c r="BS246" s="260"/>
      <c r="BT246" s="260"/>
      <c r="BU246" s="260"/>
      <c r="BV246" s="260"/>
      <c r="BW246" s="260"/>
      <c r="BX246" s="260"/>
      <c r="BY246" s="260"/>
      <c r="BZ246" s="260"/>
      <c r="CA246" s="260"/>
      <c r="CB246" s="260"/>
      <c r="CC246" s="260">
        <v>1</v>
      </c>
      <c r="CD246" s="260">
        <v>5</v>
      </c>
      <c r="CE246" s="260">
        <v>28</v>
      </c>
      <c r="CF246" s="260">
        <v>9</v>
      </c>
      <c r="CG246" s="260">
        <v>43</v>
      </c>
      <c r="CH246" s="268" t="s">
        <v>3412</v>
      </c>
      <c r="CI246" s="260">
        <v>43</v>
      </c>
      <c r="CJ246" s="268" t="s">
        <v>3412</v>
      </c>
      <c r="CK246" s="260">
        <v>9840</v>
      </c>
      <c r="CL246" s="260">
        <v>42000</v>
      </c>
      <c r="CM246" s="268" t="s">
        <v>945</v>
      </c>
      <c r="CN246" s="260">
        <v>34000</v>
      </c>
      <c r="CO246" s="268" t="s">
        <v>197</v>
      </c>
      <c r="CP246" s="265" t="s">
        <v>53</v>
      </c>
      <c r="CQ246" s="268" t="s">
        <v>3259</v>
      </c>
      <c r="CR246" s="264">
        <v>46262</v>
      </c>
      <c r="CS246" s="294" t="s">
        <v>59</v>
      </c>
      <c r="CT246" s="265" t="s">
        <v>1858</v>
      </c>
    </row>
    <row r="247" spans="1:98" x14ac:dyDescent="0.3">
      <c r="A247" s="253">
        <v>244</v>
      </c>
      <c r="B247" s="254" t="s">
        <v>45</v>
      </c>
      <c r="C247" s="261" t="s">
        <v>2952</v>
      </c>
      <c r="D247" s="261" t="s">
        <v>3018</v>
      </c>
      <c r="E247" s="261" t="s">
        <v>3003</v>
      </c>
      <c r="F247" s="261" t="s">
        <v>2959</v>
      </c>
      <c r="G247" s="261" t="s">
        <v>2955</v>
      </c>
      <c r="H247" s="261" t="s">
        <v>2960</v>
      </c>
      <c r="I247" s="261" t="s">
        <v>2965</v>
      </c>
      <c r="J247" s="261" t="s">
        <v>2962</v>
      </c>
      <c r="K247" s="270" t="s">
        <v>73</v>
      </c>
      <c r="L247" s="261" t="s">
        <v>3143</v>
      </c>
      <c r="M247" s="254" t="s">
        <v>57</v>
      </c>
      <c r="N247" s="261" t="s">
        <v>58</v>
      </c>
      <c r="O247" s="254" t="s">
        <v>45</v>
      </c>
      <c r="P247" s="266">
        <f>IF(COUNTIF($K$4:K247,K247)=1,1,"")</f>
        <v>1</v>
      </c>
      <c r="Q247" s="266"/>
      <c r="R247" s="266">
        <v>500</v>
      </c>
      <c r="S247" s="266">
        <v>500</v>
      </c>
      <c r="T247" s="266"/>
      <c r="U247" s="262">
        <v>46241</v>
      </c>
      <c r="V247" s="266">
        <v>519</v>
      </c>
      <c r="W247" s="266">
        <v>519</v>
      </c>
      <c r="X247" s="266"/>
      <c r="Y247" s="262">
        <v>46253</v>
      </c>
      <c r="Z247" s="266">
        <v>231</v>
      </c>
      <c r="AA247" s="266">
        <v>0</v>
      </c>
      <c r="AB247" s="266">
        <v>287</v>
      </c>
      <c r="AC247" s="266">
        <v>288</v>
      </c>
      <c r="AD247" s="266">
        <v>216</v>
      </c>
      <c r="AE247" s="266">
        <v>504</v>
      </c>
      <c r="AF247" s="266">
        <v>519</v>
      </c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66"/>
      <c r="AR247" s="266"/>
      <c r="AS247" s="266"/>
      <c r="AT247" s="266"/>
      <c r="AU247" s="266"/>
      <c r="AV247" s="266"/>
      <c r="AW247" s="266"/>
      <c r="AX247" s="266"/>
      <c r="AY247" s="266"/>
      <c r="AZ247" s="266"/>
      <c r="BA247" s="266"/>
      <c r="BB247" s="266"/>
      <c r="BC247" s="266"/>
      <c r="BD247" s="266"/>
      <c r="BE247" s="266"/>
      <c r="BF247" s="266"/>
      <c r="BG247" s="266"/>
      <c r="BH247" s="266"/>
      <c r="BI247" s="266"/>
      <c r="BJ247" s="266"/>
      <c r="BK247" s="266"/>
      <c r="BL247" s="266"/>
      <c r="BM247" s="266"/>
      <c r="BN247" s="266"/>
      <c r="BO247" s="266"/>
      <c r="BP247" s="266"/>
      <c r="BQ247" s="266"/>
      <c r="BR247" s="266"/>
      <c r="BS247" s="266"/>
      <c r="BT247" s="266"/>
      <c r="BU247" s="266"/>
      <c r="BV247" s="266"/>
      <c r="BW247" s="266"/>
      <c r="BX247" s="266"/>
      <c r="BY247" s="266"/>
      <c r="BZ247" s="266"/>
      <c r="CA247" s="266"/>
      <c r="CB247" s="266"/>
      <c r="CC247" s="266"/>
      <c r="CD247" s="266">
        <v>5</v>
      </c>
      <c r="CE247" s="266">
        <v>5</v>
      </c>
      <c r="CF247" s="266">
        <v>5</v>
      </c>
      <c r="CG247" s="266">
        <v>15</v>
      </c>
      <c r="CH247" s="271" t="s">
        <v>3016</v>
      </c>
      <c r="CI247" s="266">
        <v>15</v>
      </c>
      <c r="CJ247" s="271" t="s">
        <v>3016</v>
      </c>
      <c r="CK247" s="266">
        <v>8700</v>
      </c>
      <c r="CL247" s="266">
        <v>55000</v>
      </c>
      <c r="CM247" s="271" t="s">
        <v>3573</v>
      </c>
      <c r="CN247" s="266">
        <v>44000</v>
      </c>
      <c r="CO247" s="271" t="s">
        <v>3694</v>
      </c>
      <c r="CP247" s="254" t="s">
        <v>53</v>
      </c>
      <c r="CQ247" s="271" t="s">
        <v>3251</v>
      </c>
      <c r="CR247" s="262">
        <v>46255</v>
      </c>
      <c r="CS247" s="261" t="s">
        <v>74</v>
      </c>
      <c r="CT247" s="254" t="s">
        <v>1857</v>
      </c>
    </row>
    <row r="248" spans="1:98" x14ac:dyDescent="0.3">
      <c r="A248" s="253">
        <v>245</v>
      </c>
      <c r="B248" s="265" t="s">
        <v>45</v>
      </c>
      <c r="C248" s="294" t="s">
        <v>2952</v>
      </c>
      <c r="D248" s="294" t="s">
        <v>3018</v>
      </c>
      <c r="E248" s="294" t="s">
        <v>3003</v>
      </c>
      <c r="F248" s="294" t="s">
        <v>2959</v>
      </c>
      <c r="G248" s="294" t="s">
        <v>2955</v>
      </c>
      <c r="H248" s="294" t="s">
        <v>2960</v>
      </c>
      <c r="I248" s="294" t="s">
        <v>2965</v>
      </c>
      <c r="J248" s="294" t="s">
        <v>2962</v>
      </c>
      <c r="K248" s="263" t="s">
        <v>73</v>
      </c>
      <c r="L248" s="294" t="s">
        <v>3143</v>
      </c>
      <c r="M248" s="265" t="s">
        <v>71</v>
      </c>
      <c r="N248" s="294" t="s">
        <v>72</v>
      </c>
      <c r="O248" s="265" t="s">
        <v>45</v>
      </c>
      <c r="P248" s="260" t="str">
        <f>IF(COUNTIF($K$4:K248,K248)=1,1,"")</f>
        <v/>
      </c>
      <c r="Q248" s="260"/>
      <c r="R248" s="260">
        <v>900</v>
      </c>
      <c r="S248" s="260">
        <v>900</v>
      </c>
      <c r="T248" s="260"/>
      <c r="U248" s="264">
        <v>46241</v>
      </c>
      <c r="V248" s="260">
        <v>918</v>
      </c>
      <c r="W248" s="260">
        <v>918</v>
      </c>
      <c r="X248" s="260"/>
      <c r="Y248" s="264">
        <v>46248</v>
      </c>
      <c r="Z248" s="260">
        <v>386</v>
      </c>
      <c r="AA248" s="260">
        <v>0</v>
      </c>
      <c r="AB248" s="260">
        <v>531</v>
      </c>
      <c r="AC248" s="260">
        <v>532</v>
      </c>
      <c r="AD248" s="260">
        <v>336</v>
      </c>
      <c r="AE248" s="260">
        <v>868</v>
      </c>
      <c r="AF248" s="260">
        <v>918</v>
      </c>
      <c r="AG248" s="260"/>
      <c r="AH248" s="260"/>
      <c r="AI248" s="260"/>
      <c r="AJ248" s="260"/>
      <c r="AK248" s="260"/>
      <c r="AL248" s="260"/>
      <c r="AM248" s="260"/>
      <c r="AN248" s="260"/>
      <c r="AO248" s="260"/>
      <c r="AP248" s="260"/>
      <c r="AQ248" s="260"/>
      <c r="AR248" s="260"/>
      <c r="AS248" s="260"/>
      <c r="AT248" s="260"/>
      <c r="AU248" s="260"/>
      <c r="AV248" s="260"/>
      <c r="AW248" s="260"/>
      <c r="AX248" s="260"/>
      <c r="AY248" s="260"/>
      <c r="AZ248" s="260"/>
      <c r="BA248" s="260"/>
      <c r="BB248" s="260"/>
      <c r="BC248" s="260"/>
      <c r="BD248" s="260"/>
      <c r="BE248" s="260"/>
      <c r="BF248" s="260"/>
      <c r="BG248" s="260"/>
      <c r="BH248" s="260"/>
      <c r="BI248" s="260"/>
      <c r="BJ248" s="260"/>
      <c r="BK248" s="260"/>
      <c r="BL248" s="260"/>
      <c r="BM248" s="260"/>
      <c r="BN248" s="260"/>
      <c r="BO248" s="260"/>
      <c r="BP248" s="260"/>
      <c r="BQ248" s="260"/>
      <c r="BR248" s="260"/>
      <c r="BS248" s="260"/>
      <c r="BT248" s="260"/>
      <c r="BU248" s="260"/>
      <c r="BV248" s="260"/>
      <c r="BW248" s="260"/>
      <c r="BX248" s="260"/>
      <c r="BY248" s="260"/>
      <c r="BZ248" s="260"/>
      <c r="CA248" s="260"/>
      <c r="CB248" s="260"/>
      <c r="CC248" s="260">
        <v>1</v>
      </c>
      <c r="CD248" s="260">
        <v>13</v>
      </c>
      <c r="CE248" s="260">
        <v>10</v>
      </c>
      <c r="CF248" s="260">
        <v>26</v>
      </c>
      <c r="CG248" s="260">
        <v>50</v>
      </c>
      <c r="CH248" s="268" t="s">
        <v>3678</v>
      </c>
      <c r="CI248" s="260">
        <v>50</v>
      </c>
      <c r="CJ248" s="268" t="s">
        <v>3678</v>
      </c>
      <c r="CK248" s="260">
        <v>8700</v>
      </c>
      <c r="CL248" s="260">
        <v>55000</v>
      </c>
      <c r="CM248" s="268" t="s">
        <v>3573</v>
      </c>
      <c r="CN248" s="260">
        <v>44000</v>
      </c>
      <c r="CO248" s="268" t="s">
        <v>3694</v>
      </c>
      <c r="CP248" s="265" t="s">
        <v>53</v>
      </c>
      <c r="CQ248" s="268" t="s">
        <v>3251</v>
      </c>
      <c r="CR248" s="264">
        <v>46255</v>
      </c>
      <c r="CS248" s="294" t="s">
        <v>74</v>
      </c>
      <c r="CT248" s="265" t="s">
        <v>1857</v>
      </c>
    </row>
    <row r="249" spans="1:98" x14ac:dyDescent="0.3">
      <c r="A249" s="253">
        <v>246</v>
      </c>
      <c r="B249" s="254" t="s">
        <v>45</v>
      </c>
      <c r="C249" s="261" t="s">
        <v>2952</v>
      </c>
      <c r="D249" s="261" t="s">
        <v>3018</v>
      </c>
      <c r="E249" s="261" t="s">
        <v>3003</v>
      </c>
      <c r="F249" s="261" t="s">
        <v>2959</v>
      </c>
      <c r="G249" s="261" t="s">
        <v>2955</v>
      </c>
      <c r="H249" s="261" t="s">
        <v>2960</v>
      </c>
      <c r="I249" s="261" t="s">
        <v>2965</v>
      </c>
      <c r="J249" s="261" t="s">
        <v>2962</v>
      </c>
      <c r="K249" s="270" t="s">
        <v>73</v>
      </c>
      <c r="L249" s="261" t="s">
        <v>3143</v>
      </c>
      <c r="M249" s="254" t="s">
        <v>54</v>
      </c>
      <c r="N249" s="261" t="s">
        <v>55</v>
      </c>
      <c r="O249" s="254" t="s">
        <v>45</v>
      </c>
      <c r="P249" s="266" t="str">
        <f>IF(COUNTIF($K$4:K249,K249)=1,1,"")</f>
        <v/>
      </c>
      <c r="Q249" s="266"/>
      <c r="R249" s="266">
        <v>600</v>
      </c>
      <c r="S249" s="266">
        <v>600</v>
      </c>
      <c r="T249" s="266"/>
      <c r="U249" s="262">
        <v>46241</v>
      </c>
      <c r="V249" s="266">
        <v>581</v>
      </c>
      <c r="W249" s="266">
        <v>581</v>
      </c>
      <c r="X249" s="266"/>
      <c r="Y249" s="262">
        <v>46253</v>
      </c>
      <c r="Z249" s="266">
        <v>288</v>
      </c>
      <c r="AA249" s="266">
        <v>0</v>
      </c>
      <c r="AB249" s="266">
        <v>293</v>
      </c>
      <c r="AC249" s="266">
        <v>293</v>
      </c>
      <c r="AD249" s="266">
        <v>230</v>
      </c>
      <c r="AE249" s="266">
        <v>523</v>
      </c>
      <c r="AF249" s="266">
        <v>581</v>
      </c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266"/>
      <c r="AQ249" s="266"/>
      <c r="AR249" s="266"/>
      <c r="AS249" s="266"/>
      <c r="AT249" s="266"/>
      <c r="AU249" s="266"/>
      <c r="AV249" s="266"/>
      <c r="AW249" s="266"/>
      <c r="AX249" s="266"/>
      <c r="AY249" s="266"/>
      <c r="AZ249" s="266"/>
      <c r="BA249" s="266"/>
      <c r="BB249" s="266"/>
      <c r="BC249" s="266"/>
      <c r="BD249" s="266"/>
      <c r="BE249" s="266"/>
      <c r="BF249" s="266"/>
      <c r="BG249" s="266"/>
      <c r="BH249" s="266"/>
      <c r="BI249" s="266"/>
      <c r="BJ249" s="266"/>
      <c r="BK249" s="266"/>
      <c r="BL249" s="266"/>
      <c r="BM249" s="266"/>
      <c r="BN249" s="266"/>
      <c r="BO249" s="266"/>
      <c r="BP249" s="266"/>
      <c r="BQ249" s="266"/>
      <c r="BR249" s="266"/>
      <c r="BS249" s="266"/>
      <c r="BT249" s="266"/>
      <c r="BU249" s="266"/>
      <c r="BV249" s="266"/>
      <c r="BW249" s="266"/>
      <c r="BX249" s="266"/>
      <c r="BY249" s="266"/>
      <c r="BZ249" s="266"/>
      <c r="CA249" s="266"/>
      <c r="CB249" s="266"/>
      <c r="CC249" s="266">
        <v>2</v>
      </c>
      <c r="CD249" s="266">
        <v>16</v>
      </c>
      <c r="CE249" s="266">
        <v>25</v>
      </c>
      <c r="CF249" s="266">
        <v>15</v>
      </c>
      <c r="CG249" s="266">
        <v>58</v>
      </c>
      <c r="CH249" s="271" t="s">
        <v>3333</v>
      </c>
      <c r="CI249" s="266">
        <v>58</v>
      </c>
      <c r="CJ249" s="271" t="s">
        <v>3333</v>
      </c>
      <c r="CK249" s="266">
        <v>8700</v>
      </c>
      <c r="CL249" s="266">
        <v>55000</v>
      </c>
      <c r="CM249" s="271" t="s">
        <v>3573</v>
      </c>
      <c r="CN249" s="266">
        <v>44000</v>
      </c>
      <c r="CO249" s="271" t="s">
        <v>3694</v>
      </c>
      <c r="CP249" s="254" t="s">
        <v>53</v>
      </c>
      <c r="CQ249" s="271" t="s">
        <v>3251</v>
      </c>
      <c r="CR249" s="262">
        <v>46255</v>
      </c>
      <c r="CS249" s="261" t="s">
        <v>74</v>
      </c>
      <c r="CT249" s="254" t="s">
        <v>1857</v>
      </c>
    </row>
    <row r="250" spans="1:98" x14ac:dyDescent="0.3">
      <c r="A250" s="253">
        <v>247</v>
      </c>
      <c r="B250" s="265" t="s">
        <v>45</v>
      </c>
      <c r="C250" s="294" t="s">
        <v>2952</v>
      </c>
      <c r="D250" s="294" t="s">
        <v>3018</v>
      </c>
      <c r="E250" s="294" t="s">
        <v>3003</v>
      </c>
      <c r="F250" s="294" t="s">
        <v>2959</v>
      </c>
      <c r="G250" s="294" t="s">
        <v>2955</v>
      </c>
      <c r="H250" s="294" t="s">
        <v>2960</v>
      </c>
      <c r="I250" s="294" t="s">
        <v>2965</v>
      </c>
      <c r="J250" s="294" t="s">
        <v>2962</v>
      </c>
      <c r="K250" s="263" t="s">
        <v>75</v>
      </c>
      <c r="L250" s="294" t="s">
        <v>3144</v>
      </c>
      <c r="M250" s="265" t="s">
        <v>71</v>
      </c>
      <c r="N250" s="294" t="s">
        <v>72</v>
      </c>
      <c r="O250" s="265" t="s">
        <v>45</v>
      </c>
      <c r="P250" s="260">
        <f>IF(COUNTIF($K$4:K250,K250)=1,1,"")</f>
        <v>1</v>
      </c>
      <c r="Q250" s="260"/>
      <c r="R250" s="260">
        <v>2000</v>
      </c>
      <c r="S250" s="260">
        <v>2000</v>
      </c>
      <c r="T250" s="260"/>
      <c r="U250" s="264">
        <v>46259</v>
      </c>
      <c r="V250" s="260">
        <v>2003</v>
      </c>
      <c r="W250" s="260">
        <v>2003</v>
      </c>
      <c r="X250" s="260"/>
      <c r="Y250" s="264">
        <v>46261</v>
      </c>
      <c r="Z250" s="260">
        <v>706</v>
      </c>
      <c r="AA250" s="260">
        <v>0</v>
      </c>
      <c r="AB250" s="260">
        <v>1249</v>
      </c>
      <c r="AC250" s="260">
        <v>1297</v>
      </c>
      <c r="AD250" s="260">
        <v>499</v>
      </c>
      <c r="AE250" s="260">
        <v>1796</v>
      </c>
      <c r="AF250" s="260">
        <v>2003</v>
      </c>
      <c r="AG250" s="260"/>
      <c r="AH250" s="260"/>
      <c r="AI250" s="260"/>
      <c r="AJ250" s="260"/>
      <c r="AK250" s="260"/>
      <c r="AL250" s="260"/>
      <c r="AM250" s="260"/>
      <c r="AN250" s="260"/>
      <c r="AO250" s="260"/>
      <c r="AP250" s="260"/>
      <c r="AQ250" s="260"/>
      <c r="AR250" s="260"/>
      <c r="AS250" s="260"/>
      <c r="AT250" s="260"/>
      <c r="AU250" s="260"/>
      <c r="AV250" s="260"/>
      <c r="AW250" s="260"/>
      <c r="AX250" s="260"/>
      <c r="AY250" s="260"/>
      <c r="AZ250" s="260"/>
      <c r="BA250" s="260"/>
      <c r="BB250" s="260"/>
      <c r="BC250" s="260"/>
      <c r="BD250" s="260"/>
      <c r="BE250" s="260"/>
      <c r="BF250" s="260"/>
      <c r="BG250" s="260"/>
      <c r="BH250" s="260"/>
      <c r="BI250" s="260"/>
      <c r="BJ250" s="260"/>
      <c r="BK250" s="260"/>
      <c r="BL250" s="260"/>
      <c r="BM250" s="260"/>
      <c r="BN250" s="260"/>
      <c r="BO250" s="260"/>
      <c r="BP250" s="260"/>
      <c r="BQ250" s="260"/>
      <c r="BR250" s="260"/>
      <c r="BS250" s="260"/>
      <c r="BT250" s="260"/>
      <c r="BU250" s="260"/>
      <c r="BV250" s="260"/>
      <c r="BW250" s="260"/>
      <c r="BX250" s="260"/>
      <c r="BY250" s="260"/>
      <c r="BZ250" s="260"/>
      <c r="CA250" s="260"/>
      <c r="CB250" s="260"/>
      <c r="CC250" s="260"/>
      <c r="CD250" s="260">
        <v>3</v>
      </c>
      <c r="CE250" s="260">
        <v>89</v>
      </c>
      <c r="CF250" s="260">
        <v>115</v>
      </c>
      <c r="CG250" s="260">
        <v>207</v>
      </c>
      <c r="CH250" s="268" t="s">
        <v>3465</v>
      </c>
      <c r="CI250" s="260">
        <v>207</v>
      </c>
      <c r="CJ250" s="268" t="s">
        <v>3465</v>
      </c>
      <c r="CK250" s="260">
        <v>9900</v>
      </c>
      <c r="CL250" s="260">
        <v>62000</v>
      </c>
      <c r="CM250" s="268" t="s">
        <v>3254</v>
      </c>
      <c r="CN250" s="260">
        <v>39000</v>
      </c>
      <c r="CO250" s="268" t="s">
        <v>678</v>
      </c>
      <c r="CP250" s="265" t="s">
        <v>53</v>
      </c>
      <c r="CQ250" s="268" t="s">
        <v>3251</v>
      </c>
      <c r="CR250" s="264">
        <v>46268</v>
      </c>
      <c r="CS250" s="294" t="s">
        <v>59</v>
      </c>
      <c r="CT250" s="265" t="s">
        <v>1856</v>
      </c>
    </row>
    <row r="251" spans="1:98" x14ac:dyDescent="0.3">
      <c r="A251" s="253">
        <v>248</v>
      </c>
      <c r="B251" s="254" t="s">
        <v>45</v>
      </c>
      <c r="C251" s="261" t="s">
        <v>2952</v>
      </c>
      <c r="D251" s="261" t="s">
        <v>3018</v>
      </c>
      <c r="E251" s="261" t="s">
        <v>3003</v>
      </c>
      <c r="F251" s="261" t="s">
        <v>2959</v>
      </c>
      <c r="G251" s="261" t="s">
        <v>2955</v>
      </c>
      <c r="H251" s="261" t="s">
        <v>2960</v>
      </c>
      <c r="I251" s="261" t="s">
        <v>2965</v>
      </c>
      <c r="J251" s="261" t="s">
        <v>2962</v>
      </c>
      <c r="K251" s="270" t="s">
        <v>75</v>
      </c>
      <c r="L251" s="261" t="s">
        <v>3144</v>
      </c>
      <c r="M251" s="254" t="s">
        <v>76</v>
      </c>
      <c r="N251" s="261" t="s">
        <v>77</v>
      </c>
      <c r="O251" s="254" t="s">
        <v>45</v>
      </c>
      <c r="P251" s="266" t="str">
        <f>IF(COUNTIF($K$4:K251,K251)=1,1,"")</f>
        <v/>
      </c>
      <c r="Q251" s="266"/>
      <c r="R251" s="266">
        <v>1150</v>
      </c>
      <c r="S251" s="266">
        <v>1150</v>
      </c>
      <c r="T251" s="266"/>
      <c r="U251" s="262">
        <v>46259</v>
      </c>
      <c r="V251" s="266">
        <v>1157</v>
      </c>
      <c r="W251" s="266">
        <v>1157</v>
      </c>
      <c r="X251" s="266"/>
      <c r="Y251" s="262">
        <v>46262</v>
      </c>
      <c r="Z251" s="266">
        <v>378</v>
      </c>
      <c r="AA251" s="266">
        <v>0</v>
      </c>
      <c r="AB251" s="266">
        <v>763</v>
      </c>
      <c r="AC251" s="266">
        <v>779</v>
      </c>
      <c r="AD251" s="266">
        <v>341</v>
      </c>
      <c r="AE251" s="266">
        <v>1120</v>
      </c>
      <c r="AF251" s="266">
        <v>1157</v>
      </c>
      <c r="AG251" s="266"/>
      <c r="AH251" s="266"/>
      <c r="AI251" s="266"/>
      <c r="AJ251" s="266"/>
      <c r="AK251" s="266"/>
      <c r="AL251" s="266"/>
      <c r="AM251" s="266"/>
      <c r="AN251" s="266"/>
      <c r="AO251" s="266"/>
      <c r="AP251" s="266"/>
      <c r="AQ251" s="266"/>
      <c r="AR251" s="266"/>
      <c r="AS251" s="266"/>
      <c r="AT251" s="266"/>
      <c r="AU251" s="266"/>
      <c r="AV251" s="266"/>
      <c r="AW251" s="266"/>
      <c r="AX251" s="266"/>
      <c r="AY251" s="266"/>
      <c r="AZ251" s="266"/>
      <c r="BA251" s="266"/>
      <c r="BB251" s="266"/>
      <c r="BC251" s="266"/>
      <c r="BD251" s="266"/>
      <c r="BE251" s="266"/>
      <c r="BF251" s="266"/>
      <c r="BG251" s="266"/>
      <c r="BH251" s="266"/>
      <c r="BI251" s="266"/>
      <c r="BJ251" s="266"/>
      <c r="BK251" s="266"/>
      <c r="BL251" s="266"/>
      <c r="BM251" s="266"/>
      <c r="BN251" s="266"/>
      <c r="BO251" s="266"/>
      <c r="BP251" s="266"/>
      <c r="BQ251" s="266"/>
      <c r="BR251" s="266"/>
      <c r="BS251" s="266"/>
      <c r="BT251" s="266"/>
      <c r="BU251" s="266"/>
      <c r="BV251" s="266"/>
      <c r="BW251" s="266"/>
      <c r="BX251" s="266"/>
      <c r="BY251" s="266"/>
      <c r="BZ251" s="266"/>
      <c r="CA251" s="266"/>
      <c r="CB251" s="266"/>
      <c r="CC251" s="266"/>
      <c r="CD251" s="266"/>
      <c r="CE251" s="266">
        <v>10</v>
      </c>
      <c r="CF251" s="266">
        <v>27</v>
      </c>
      <c r="CG251" s="266">
        <v>37</v>
      </c>
      <c r="CH251" s="271" t="s">
        <v>3121</v>
      </c>
      <c r="CI251" s="266">
        <v>37</v>
      </c>
      <c r="CJ251" s="271" t="s">
        <v>3121</v>
      </c>
      <c r="CK251" s="266">
        <v>9900</v>
      </c>
      <c r="CL251" s="266">
        <v>62000</v>
      </c>
      <c r="CM251" s="271" t="s">
        <v>3254</v>
      </c>
      <c r="CN251" s="266">
        <v>39000</v>
      </c>
      <c r="CO251" s="271" t="s">
        <v>678</v>
      </c>
      <c r="CP251" s="254" t="s">
        <v>53</v>
      </c>
      <c r="CQ251" s="271" t="s">
        <v>3251</v>
      </c>
      <c r="CR251" s="262">
        <v>46268</v>
      </c>
      <c r="CS251" s="261" t="s">
        <v>59</v>
      </c>
      <c r="CT251" s="254" t="s">
        <v>1856</v>
      </c>
    </row>
    <row r="252" spans="1:98" x14ac:dyDescent="0.3">
      <c r="A252" s="253">
        <v>249</v>
      </c>
      <c r="B252" s="265" t="s">
        <v>45</v>
      </c>
      <c r="C252" s="294" t="s">
        <v>2952</v>
      </c>
      <c r="D252" s="294" t="s">
        <v>3018</v>
      </c>
      <c r="E252" s="294" t="s">
        <v>3003</v>
      </c>
      <c r="F252" s="294" t="s">
        <v>2959</v>
      </c>
      <c r="G252" s="294" t="s">
        <v>2955</v>
      </c>
      <c r="H252" s="294" t="s">
        <v>2960</v>
      </c>
      <c r="I252" s="294" t="s">
        <v>2965</v>
      </c>
      <c r="J252" s="294" t="s">
        <v>2962</v>
      </c>
      <c r="K252" s="263" t="s">
        <v>75</v>
      </c>
      <c r="L252" s="294" t="s">
        <v>3144</v>
      </c>
      <c r="M252" s="265" t="s">
        <v>66</v>
      </c>
      <c r="N252" s="294" t="s">
        <v>67</v>
      </c>
      <c r="O252" s="265" t="s">
        <v>45</v>
      </c>
      <c r="P252" s="260" t="str">
        <f>IF(COUNTIF($K$4:K252,K252)=1,1,"")</f>
        <v/>
      </c>
      <c r="Q252" s="260"/>
      <c r="R252" s="260">
        <v>1600</v>
      </c>
      <c r="S252" s="260">
        <v>1600</v>
      </c>
      <c r="T252" s="260"/>
      <c r="U252" s="264">
        <v>46259</v>
      </c>
      <c r="V252" s="260">
        <v>1664</v>
      </c>
      <c r="W252" s="260">
        <v>1664</v>
      </c>
      <c r="X252" s="260"/>
      <c r="Y252" s="264">
        <v>46261</v>
      </c>
      <c r="Z252" s="260">
        <v>577</v>
      </c>
      <c r="AA252" s="260">
        <v>0</v>
      </c>
      <c r="AB252" s="260">
        <v>1052</v>
      </c>
      <c r="AC252" s="260">
        <v>1087</v>
      </c>
      <c r="AD252" s="260">
        <v>463</v>
      </c>
      <c r="AE252" s="260">
        <v>1550</v>
      </c>
      <c r="AF252" s="260">
        <v>1664</v>
      </c>
      <c r="AG252" s="260"/>
      <c r="AH252" s="260"/>
      <c r="AI252" s="260"/>
      <c r="AJ252" s="260"/>
      <c r="AK252" s="260"/>
      <c r="AL252" s="260"/>
      <c r="AM252" s="260"/>
      <c r="AN252" s="260"/>
      <c r="AO252" s="260"/>
      <c r="AP252" s="260"/>
      <c r="AQ252" s="260"/>
      <c r="AR252" s="260"/>
      <c r="AS252" s="260"/>
      <c r="AT252" s="260"/>
      <c r="AU252" s="260"/>
      <c r="AV252" s="260"/>
      <c r="AW252" s="260"/>
      <c r="AX252" s="260"/>
      <c r="AY252" s="260"/>
      <c r="AZ252" s="260"/>
      <c r="BA252" s="260"/>
      <c r="BB252" s="260"/>
      <c r="BC252" s="260"/>
      <c r="BD252" s="260"/>
      <c r="BE252" s="260"/>
      <c r="BF252" s="260"/>
      <c r="BG252" s="260"/>
      <c r="BH252" s="260"/>
      <c r="BI252" s="260"/>
      <c r="BJ252" s="260"/>
      <c r="BK252" s="260"/>
      <c r="BL252" s="260"/>
      <c r="BM252" s="260"/>
      <c r="BN252" s="260"/>
      <c r="BO252" s="260"/>
      <c r="BP252" s="260"/>
      <c r="BQ252" s="260"/>
      <c r="BR252" s="260"/>
      <c r="BS252" s="260"/>
      <c r="BT252" s="260"/>
      <c r="BU252" s="260"/>
      <c r="BV252" s="260"/>
      <c r="BW252" s="260"/>
      <c r="BX252" s="260"/>
      <c r="BY252" s="260"/>
      <c r="BZ252" s="260"/>
      <c r="CA252" s="260"/>
      <c r="CB252" s="260"/>
      <c r="CC252" s="260"/>
      <c r="CD252" s="260">
        <v>2</v>
      </c>
      <c r="CE252" s="260">
        <v>33</v>
      </c>
      <c r="CF252" s="260">
        <v>79</v>
      </c>
      <c r="CG252" s="260">
        <v>114</v>
      </c>
      <c r="CH252" s="268" t="s">
        <v>3441</v>
      </c>
      <c r="CI252" s="260">
        <v>114</v>
      </c>
      <c r="CJ252" s="268" t="s">
        <v>3441</v>
      </c>
      <c r="CK252" s="260">
        <v>9900</v>
      </c>
      <c r="CL252" s="260">
        <v>62000</v>
      </c>
      <c r="CM252" s="268" t="s">
        <v>3254</v>
      </c>
      <c r="CN252" s="260">
        <v>39000</v>
      </c>
      <c r="CO252" s="268" t="s">
        <v>678</v>
      </c>
      <c r="CP252" s="265" t="s">
        <v>53</v>
      </c>
      <c r="CQ252" s="268" t="s">
        <v>3251</v>
      </c>
      <c r="CR252" s="264">
        <v>46268</v>
      </c>
      <c r="CS252" s="294" t="s">
        <v>59</v>
      </c>
      <c r="CT252" s="265" t="s">
        <v>1856</v>
      </c>
    </row>
    <row r="253" spans="1:98" x14ac:dyDescent="0.3">
      <c r="A253" s="253">
        <v>250</v>
      </c>
      <c r="B253" s="254" t="s">
        <v>45</v>
      </c>
      <c r="C253" s="261" t="s">
        <v>2952</v>
      </c>
      <c r="D253" s="261" t="s">
        <v>3018</v>
      </c>
      <c r="E253" s="261" t="s">
        <v>3003</v>
      </c>
      <c r="F253" s="261" t="s">
        <v>2959</v>
      </c>
      <c r="G253" s="261" t="s">
        <v>2955</v>
      </c>
      <c r="H253" s="261" t="s">
        <v>2960</v>
      </c>
      <c r="I253" s="261" t="s">
        <v>2965</v>
      </c>
      <c r="J253" s="261" t="s">
        <v>2962</v>
      </c>
      <c r="K253" s="270" t="s">
        <v>75</v>
      </c>
      <c r="L253" s="261" t="s">
        <v>3144</v>
      </c>
      <c r="M253" s="254" t="s">
        <v>78</v>
      </c>
      <c r="N253" s="261" t="s">
        <v>79</v>
      </c>
      <c r="O253" s="254" t="s">
        <v>45</v>
      </c>
      <c r="P253" s="266" t="str">
        <f>IF(COUNTIF($K$4:K253,K253)=1,1,"")</f>
        <v/>
      </c>
      <c r="Q253" s="266"/>
      <c r="R253" s="266">
        <v>1250</v>
      </c>
      <c r="S253" s="266">
        <v>1250</v>
      </c>
      <c r="T253" s="266"/>
      <c r="U253" s="262">
        <v>46259</v>
      </c>
      <c r="V253" s="266">
        <v>1259</v>
      </c>
      <c r="W253" s="266">
        <v>1259</v>
      </c>
      <c r="X253" s="266"/>
      <c r="Y253" s="262">
        <v>46260</v>
      </c>
      <c r="Z253" s="266">
        <v>485</v>
      </c>
      <c r="AA253" s="266">
        <v>0</v>
      </c>
      <c r="AB253" s="266">
        <v>750</v>
      </c>
      <c r="AC253" s="266">
        <v>774</v>
      </c>
      <c r="AD253" s="266">
        <v>400</v>
      </c>
      <c r="AE253" s="266">
        <v>1174</v>
      </c>
      <c r="AF253" s="266">
        <v>1259</v>
      </c>
      <c r="AG253" s="266"/>
      <c r="AH253" s="266"/>
      <c r="AI253" s="266"/>
      <c r="AJ253" s="266"/>
      <c r="AK253" s="266"/>
      <c r="AL253" s="266"/>
      <c r="AM253" s="266"/>
      <c r="AN253" s="266"/>
      <c r="AO253" s="266"/>
      <c r="AP253" s="266"/>
      <c r="AQ253" s="266"/>
      <c r="AR253" s="266"/>
      <c r="AS253" s="266"/>
      <c r="AT253" s="266"/>
      <c r="AU253" s="266"/>
      <c r="AV253" s="266"/>
      <c r="AW253" s="266"/>
      <c r="AX253" s="266"/>
      <c r="AY253" s="266"/>
      <c r="AZ253" s="266"/>
      <c r="BA253" s="266"/>
      <c r="BB253" s="266"/>
      <c r="BC253" s="266"/>
      <c r="BD253" s="266"/>
      <c r="BE253" s="266"/>
      <c r="BF253" s="266"/>
      <c r="BG253" s="266"/>
      <c r="BH253" s="266"/>
      <c r="BI253" s="266"/>
      <c r="BJ253" s="266"/>
      <c r="BK253" s="266"/>
      <c r="BL253" s="266"/>
      <c r="BM253" s="266"/>
      <c r="BN253" s="266"/>
      <c r="BO253" s="266"/>
      <c r="BP253" s="266"/>
      <c r="BQ253" s="266"/>
      <c r="BR253" s="266"/>
      <c r="BS253" s="266"/>
      <c r="BT253" s="266"/>
      <c r="BU253" s="266"/>
      <c r="BV253" s="266"/>
      <c r="BW253" s="266"/>
      <c r="BX253" s="266"/>
      <c r="BY253" s="266"/>
      <c r="BZ253" s="266"/>
      <c r="CA253" s="266"/>
      <c r="CB253" s="266"/>
      <c r="CC253" s="266"/>
      <c r="CD253" s="266">
        <v>4</v>
      </c>
      <c r="CE253" s="266">
        <v>20</v>
      </c>
      <c r="CF253" s="266">
        <v>61</v>
      </c>
      <c r="CG253" s="266">
        <v>85</v>
      </c>
      <c r="CH253" s="271" t="s">
        <v>3330</v>
      </c>
      <c r="CI253" s="266">
        <v>85</v>
      </c>
      <c r="CJ253" s="271" t="s">
        <v>3330</v>
      </c>
      <c r="CK253" s="266">
        <v>9900</v>
      </c>
      <c r="CL253" s="266">
        <v>62000</v>
      </c>
      <c r="CM253" s="271" t="s">
        <v>3254</v>
      </c>
      <c r="CN253" s="266">
        <v>39000</v>
      </c>
      <c r="CO253" s="271" t="s">
        <v>678</v>
      </c>
      <c r="CP253" s="254" t="s">
        <v>53</v>
      </c>
      <c r="CQ253" s="271" t="s">
        <v>3251</v>
      </c>
      <c r="CR253" s="262">
        <v>46268</v>
      </c>
      <c r="CS253" s="261" t="s">
        <v>59</v>
      </c>
      <c r="CT253" s="254" t="s">
        <v>1856</v>
      </c>
    </row>
    <row r="254" spans="1:98" x14ac:dyDescent="0.3">
      <c r="A254" s="253">
        <v>251</v>
      </c>
      <c r="B254" s="265" t="s">
        <v>45</v>
      </c>
      <c r="C254" s="294" t="s">
        <v>2952</v>
      </c>
      <c r="D254" s="294" t="s">
        <v>3018</v>
      </c>
      <c r="E254" s="294" t="s">
        <v>3003</v>
      </c>
      <c r="F254" s="294" t="s">
        <v>2959</v>
      </c>
      <c r="G254" s="294" t="s">
        <v>2955</v>
      </c>
      <c r="H254" s="294" t="s">
        <v>2960</v>
      </c>
      <c r="I254" s="294" t="s">
        <v>2965</v>
      </c>
      <c r="J254" s="294" t="s">
        <v>2962</v>
      </c>
      <c r="K254" s="263" t="s">
        <v>80</v>
      </c>
      <c r="L254" s="294" t="s">
        <v>3145</v>
      </c>
      <c r="M254" s="265" t="s">
        <v>71</v>
      </c>
      <c r="N254" s="294" t="s">
        <v>72</v>
      </c>
      <c r="O254" s="265" t="s">
        <v>45</v>
      </c>
      <c r="P254" s="260">
        <f>IF(COUNTIF($K$4:K254,K254)=1,1,"")</f>
        <v>1</v>
      </c>
      <c r="Q254" s="260"/>
      <c r="R254" s="260">
        <v>1500</v>
      </c>
      <c r="S254" s="260">
        <v>1500</v>
      </c>
      <c r="T254" s="260"/>
      <c r="U254" s="264">
        <v>46259</v>
      </c>
      <c r="V254" s="260">
        <v>1530</v>
      </c>
      <c r="W254" s="260">
        <v>1530</v>
      </c>
      <c r="X254" s="260"/>
      <c r="Y254" s="264">
        <v>46266</v>
      </c>
      <c r="Z254" s="260">
        <v>321</v>
      </c>
      <c r="AA254" s="260">
        <v>0</v>
      </c>
      <c r="AB254" s="260">
        <v>1184</v>
      </c>
      <c r="AC254" s="260">
        <v>1209</v>
      </c>
      <c r="AD254" s="260">
        <v>278</v>
      </c>
      <c r="AE254" s="260">
        <v>1487</v>
      </c>
      <c r="AF254" s="260">
        <v>1530</v>
      </c>
      <c r="AG254" s="260"/>
      <c r="AH254" s="260"/>
      <c r="AI254" s="260"/>
      <c r="AJ254" s="260"/>
      <c r="AK254" s="260"/>
      <c r="AL254" s="260"/>
      <c r="AM254" s="260"/>
      <c r="AN254" s="260"/>
      <c r="AO254" s="260"/>
      <c r="AP254" s="260"/>
      <c r="AQ254" s="260"/>
      <c r="AR254" s="260"/>
      <c r="AS254" s="260"/>
      <c r="AT254" s="260"/>
      <c r="AU254" s="260"/>
      <c r="AV254" s="260"/>
      <c r="AW254" s="260"/>
      <c r="AX254" s="260"/>
      <c r="AY254" s="260"/>
      <c r="AZ254" s="260"/>
      <c r="BA254" s="260"/>
      <c r="BB254" s="260"/>
      <c r="BC254" s="260"/>
      <c r="BD254" s="260"/>
      <c r="BE254" s="260"/>
      <c r="BF254" s="260"/>
      <c r="BG254" s="260"/>
      <c r="BH254" s="260"/>
      <c r="BI254" s="260"/>
      <c r="BJ254" s="260"/>
      <c r="BK254" s="260"/>
      <c r="BL254" s="260"/>
      <c r="BM254" s="260"/>
      <c r="BN254" s="260"/>
      <c r="BO254" s="260"/>
      <c r="BP254" s="260"/>
      <c r="BQ254" s="260"/>
      <c r="BR254" s="260"/>
      <c r="BS254" s="260"/>
      <c r="BT254" s="260"/>
      <c r="BU254" s="260"/>
      <c r="BV254" s="260"/>
      <c r="BW254" s="260"/>
      <c r="BX254" s="260"/>
      <c r="BY254" s="260"/>
      <c r="BZ254" s="260"/>
      <c r="CA254" s="260"/>
      <c r="CB254" s="260"/>
      <c r="CC254" s="260"/>
      <c r="CD254" s="260"/>
      <c r="CE254" s="260">
        <v>2</v>
      </c>
      <c r="CF254" s="260">
        <v>41</v>
      </c>
      <c r="CG254" s="260">
        <v>43</v>
      </c>
      <c r="CH254" s="268" t="s">
        <v>3101</v>
      </c>
      <c r="CI254" s="260">
        <v>43</v>
      </c>
      <c r="CJ254" s="268" t="s">
        <v>3101</v>
      </c>
      <c r="CK254" s="260">
        <v>6900</v>
      </c>
      <c r="CL254" s="260">
        <v>39000</v>
      </c>
      <c r="CM254" s="268" t="s">
        <v>897</v>
      </c>
      <c r="CN254" s="260">
        <v>25000</v>
      </c>
      <c r="CO254" s="268" t="s">
        <v>687</v>
      </c>
      <c r="CP254" s="265" t="s">
        <v>53</v>
      </c>
      <c r="CQ254" s="268" t="s">
        <v>3259</v>
      </c>
      <c r="CR254" s="264">
        <v>46268</v>
      </c>
      <c r="CS254" s="294" t="s">
        <v>45</v>
      </c>
      <c r="CT254" s="265" t="s">
        <v>1856</v>
      </c>
    </row>
    <row r="255" spans="1:98" x14ac:dyDescent="0.3">
      <c r="A255" s="253">
        <v>252</v>
      </c>
      <c r="B255" s="254" t="s">
        <v>45</v>
      </c>
      <c r="C255" s="261" t="s">
        <v>2952</v>
      </c>
      <c r="D255" s="261" t="s">
        <v>3018</v>
      </c>
      <c r="E255" s="261" t="s">
        <v>3003</v>
      </c>
      <c r="F255" s="261" t="s">
        <v>2959</v>
      </c>
      <c r="G255" s="261" t="s">
        <v>2955</v>
      </c>
      <c r="H255" s="261" t="s">
        <v>2960</v>
      </c>
      <c r="I255" s="261" t="s">
        <v>2965</v>
      </c>
      <c r="J255" s="261" t="s">
        <v>2962</v>
      </c>
      <c r="K255" s="270" t="s">
        <v>80</v>
      </c>
      <c r="L255" s="261" t="s">
        <v>3145</v>
      </c>
      <c r="M255" s="254" t="s">
        <v>66</v>
      </c>
      <c r="N255" s="261" t="s">
        <v>67</v>
      </c>
      <c r="O255" s="254" t="s">
        <v>45</v>
      </c>
      <c r="P255" s="266" t="str">
        <f>IF(COUNTIF($K$4:K255,K255)=1,1,"")</f>
        <v/>
      </c>
      <c r="Q255" s="266"/>
      <c r="R255" s="266">
        <v>1200</v>
      </c>
      <c r="S255" s="266">
        <v>1200</v>
      </c>
      <c r="T255" s="266"/>
      <c r="U255" s="262">
        <v>46259</v>
      </c>
      <c r="V255" s="266">
        <v>1208</v>
      </c>
      <c r="W255" s="266">
        <v>1208</v>
      </c>
      <c r="X255" s="266"/>
      <c r="Y255" s="262">
        <v>46266</v>
      </c>
      <c r="Z255" s="266">
        <v>304</v>
      </c>
      <c r="AA255" s="266">
        <v>0</v>
      </c>
      <c r="AB255" s="266">
        <v>879</v>
      </c>
      <c r="AC255" s="266">
        <v>904</v>
      </c>
      <c r="AD255" s="266">
        <v>290</v>
      </c>
      <c r="AE255" s="266">
        <v>1194</v>
      </c>
      <c r="AF255" s="266">
        <v>1208</v>
      </c>
      <c r="AG255" s="266"/>
      <c r="AH255" s="266"/>
      <c r="AI255" s="266"/>
      <c r="AJ255" s="266"/>
      <c r="AK255" s="266"/>
      <c r="AL255" s="266"/>
      <c r="AM255" s="266"/>
      <c r="AN255" s="266"/>
      <c r="AO255" s="266"/>
      <c r="AP255" s="266"/>
      <c r="AQ255" s="266"/>
      <c r="AR255" s="266"/>
      <c r="AS255" s="266"/>
      <c r="AT255" s="266"/>
      <c r="AU255" s="266"/>
      <c r="AV255" s="266"/>
      <c r="AW255" s="266"/>
      <c r="AX255" s="266"/>
      <c r="AY255" s="266"/>
      <c r="AZ255" s="266"/>
      <c r="BA255" s="266"/>
      <c r="BB255" s="266"/>
      <c r="BC255" s="266"/>
      <c r="BD255" s="266"/>
      <c r="BE255" s="266"/>
      <c r="BF255" s="266"/>
      <c r="BG255" s="266"/>
      <c r="BH255" s="266"/>
      <c r="BI255" s="266"/>
      <c r="BJ255" s="266"/>
      <c r="BK255" s="266"/>
      <c r="BL255" s="266"/>
      <c r="BM255" s="266"/>
      <c r="BN255" s="266"/>
      <c r="BO255" s="266"/>
      <c r="BP255" s="266"/>
      <c r="BQ255" s="266"/>
      <c r="BR255" s="266"/>
      <c r="BS255" s="266"/>
      <c r="BT255" s="266"/>
      <c r="BU255" s="266"/>
      <c r="BV255" s="266"/>
      <c r="BW255" s="266"/>
      <c r="BX255" s="266"/>
      <c r="BY255" s="266"/>
      <c r="BZ255" s="266"/>
      <c r="CA255" s="266"/>
      <c r="CB255" s="266"/>
      <c r="CC255" s="266"/>
      <c r="CD255" s="266"/>
      <c r="CE255" s="266">
        <v>2</v>
      </c>
      <c r="CF255" s="266">
        <v>12</v>
      </c>
      <c r="CG255" s="266">
        <v>14</v>
      </c>
      <c r="CH255" s="271" t="s">
        <v>3131</v>
      </c>
      <c r="CI255" s="266">
        <v>14</v>
      </c>
      <c r="CJ255" s="271" t="s">
        <v>3131</v>
      </c>
      <c r="CK255" s="266">
        <v>6900</v>
      </c>
      <c r="CL255" s="266">
        <v>39000</v>
      </c>
      <c r="CM255" s="271" t="s">
        <v>897</v>
      </c>
      <c r="CN255" s="266">
        <v>25000</v>
      </c>
      <c r="CO255" s="271" t="s">
        <v>687</v>
      </c>
      <c r="CP255" s="254" t="s">
        <v>53</v>
      </c>
      <c r="CQ255" s="271" t="s">
        <v>3259</v>
      </c>
      <c r="CR255" s="262">
        <v>46268</v>
      </c>
      <c r="CS255" s="261" t="s">
        <v>45</v>
      </c>
      <c r="CT255" s="254" t="s">
        <v>1856</v>
      </c>
    </row>
    <row r="256" spans="1:98" x14ac:dyDescent="0.3">
      <c r="A256" s="253">
        <v>253</v>
      </c>
      <c r="B256" s="265" t="s">
        <v>45</v>
      </c>
      <c r="C256" s="294" t="s">
        <v>2952</v>
      </c>
      <c r="D256" s="294" t="s">
        <v>3018</v>
      </c>
      <c r="E256" s="294" t="s">
        <v>3003</v>
      </c>
      <c r="F256" s="294" t="s">
        <v>2959</v>
      </c>
      <c r="G256" s="294" t="s">
        <v>2955</v>
      </c>
      <c r="H256" s="294" t="s">
        <v>2960</v>
      </c>
      <c r="I256" s="294" t="s">
        <v>2965</v>
      </c>
      <c r="J256" s="294" t="s">
        <v>2962</v>
      </c>
      <c r="K256" s="263" t="s">
        <v>80</v>
      </c>
      <c r="L256" s="294" t="s">
        <v>3145</v>
      </c>
      <c r="M256" s="265" t="s">
        <v>81</v>
      </c>
      <c r="N256" s="294" t="s">
        <v>82</v>
      </c>
      <c r="O256" s="265" t="s">
        <v>45</v>
      </c>
      <c r="P256" s="260" t="str">
        <f>IF(COUNTIF($K$4:K256,K256)=1,1,"")</f>
        <v/>
      </c>
      <c r="Q256" s="260"/>
      <c r="R256" s="260">
        <v>900</v>
      </c>
      <c r="S256" s="260">
        <v>900</v>
      </c>
      <c r="T256" s="260"/>
      <c r="U256" s="264">
        <v>46259</v>
      </c>
      <c r="V256" s="260">
        <v>984</v>
      </c>
      <c r="W256" s="260">
        <v>984</v>
      </c>
      <c r="X256" s="260"/>
      <c r="Y256" s="264">
        <v>46266</v>
      </c>
      <c r="Z256" s="260">
        <v>250</v>
      </c>
      <c r="AA256" s="260">
        <v>0</v>
      </c>
      <c r="AB256" s="260">
        <v>700</v>
      </c>
      <c r="AC256" s="260">
        <v>734</v>
      </c>
      <c r="AD256" s="260">
        <v>231</v>
      </c>
      <c r="AE256" s="260">
        <v>965</v>
      </c>
      <c r="AF256" s="260">
        <v>984</v>
      </c>
      <c r="AG256" s="260"/>
      <c r="AH256" s="260"/>
      <c r="AI256" s="260"/>
      <c r="AJ256" s="260"/>
      <c r="AK256" s="260"/>
      <c r="AL256" s="260"/>
      <c r="AM256" s="260"/>
      <c r="AN256" s="260"/>
      <c r="AO256" s="260"/>
      <c r="AP256" s="260"/>
      <c r="AQ256" s="260"/>
      <c r="AR256" s="260"/>
      <c r="AS256" s="260"/>
      <c r="AT256" s="260"/>
      <c r="AU256" s="260"/>
      <c r="AV256" s="260"/>
      <c r="AW256" s="260"/>
      <c r="AX256" s="260"/>
      <c r="AY256" s="260"/>
      <c r="AZ256" s="260"/>
      <c r="BA256" s="260"/>
      <c r="BB256" s="260"/>
      <c r="BC256" s="260"/>
      <c r="BD256" s="260"/>
      <c r="BE256" s="260"/>
      <c r="BF256" s="260"/>
      <c r="BG256" s="260"/>
      <c r="BH256" s="260"/>
      <c r="BI256" s="260"/>
      <c r="BJ256" s="260"/>
      <c r="BK256" s="260"/>
      <c r="BL256" s="260"/>
      <c r="BM256" s="260"/>
      <c r="BN256" s="260"/>
      <c r="BO256" s="260"/>
      <c r="BP256" s="260"/>
      <c r="BQ256" s="260"/>
      <c r="BR256" s="260"/>
      <c r="BS256" s="260"/>
      <c r="BT256" s="260"/>
      <c r="BU256" s="260"/>
      <c r="BV256" s="260"/>
      <c r="BW256" s="260"/>
      <c r="BX256" s="260"/>
      <c r="BY256" s="260"/>
      <c r="BZ256" s="260"/>
      <c r="CA256" s="260"/>
      <c r="CB256" s="260"/>
      <c r="CC256" s="260"/>
      <c r="CD256" s="260"/>
      <c r="CE256" s="260">
        <v>1</v>
      </c>
      <c r="CF256" s="260">
        <v>18</v>
      </c>
      <c r="CG256" s="260">
        <v>19</v>
      </c>
      <c r="CH256" s="268" t="s">
        <v>3128</v>
      </c>
      <c r="CI256" s="260">
        <v>19</v>
      </c>
      <c r="CJ256" s="268" t="s">
        <v>3128</v>
      </c>
      <c r="CK256" s="260">
        <v>6900</v>
      </c>
      <c r="CL256" s="260">
        <v>39000</v>
      </c>
      <c r="CM256" s="268" t="s">
        <v>897</v>
      </c>
      <c r="CN256" s="260">
        <v>25000</v>
      </c>
      <c r="CO256" s="268" t="s">
        <v>687</v>
      </c>
      <c r="CP256" s="265" t="s">
        <v>53</v>
      </c>
      <c r="CQ256" s="268" t="s">
        <v>3259</v>
      </c>
      <c r="CR256" s="264">
        <v>46268</v>
      </c>
      <c r="CS256" s="294" t="s">
        <v>45</v>
      </c>
      <c r="CT256" s="265" t="s">
        <v>1856</v>
      </c>
    </row>
    <row r="257" spans="1:98" x14ac:dyDescent="0.3">
      <c r="A257" s="253">
        <v>254</v>
      </c>
      <c r="B257" s="254" t="s">
        <v>45</v>
      </c>
      <c r="C257" s="261" t="s">
        <v>2952</v>
      </c>
      <c r="D257" s="261" t="s">
        <v>3018</v>
      </c>
      <c r="E257" s="261" t="s">
        <v>3003</v>
      </c>
      <c r="F257" s="261" t="s">
        <v>2959</v>
      </c>
      <c r="G257" s="261" t="s">
        <v>2955</v>
      </c>
      <c r="H257" s="261" t="s">
        <v>2960</v>
      </c>
      <c r="I257" s="261" t="s">
        <v>2965</v>
      </c>
      <c r="J257" s="261" t="s">
        <v>2962</v>
      </c>
      <c r="K257" s="270" t="s">
        <v>80</v>
      </c>
      <c r="L257" s="261" t="s">
        <v>3145</v>
      </c>
      <c r="M257" s="254" t="s">
        <v>78</v>
      </c>
      <c r="N257" s="261" t="s">
        <v>79</v>
      </c>
      <c r="O257" s="254" t="s">
        <v>45</v>
      </c>
      <c r="P257" s="266" t="str">
        <f>IF(COUNTIF($K$4:K257,K257)=1,1,"")</f>
        <v/>
      </c>
      <c r="Q257" s="266"/>
      <c r="R257" s="266">
        <v>1300</v>
      </c>
      <c r="S257" s="266">
        <v>1300</v>
      </c>
      <c r="T257" s="266"/>
      <c r="U257" s="262">
        <v>46259</v>
      </c>
      <c r="V257" s="266">
        <v>1289</v>
      </c>
      <c r="W257" s="266">
        <v>1289</v>
      </c>
      <c r="X257" s="266"/>
      <c r="Y257" s="262">
        <v>46266</v>
      </c>
      <c r="Z257" s="266">
        <v>307</v>
      </c>
      <c r="AA257" s="266">
        <v>0</v>
      </c>
      <c r="AB257" s="266">
        <v>962</v>
      </c>
      <c r="AC257" s="266">
        <v>982</v>
      </c>
      <c r="AD257" s="266">
        <v>256</v>
      </c>
      <c r="AE257" s="266">
        <v>1238</v>
      </c>
      <c r="AF257" s="266">
        <v>1289</v>
      </c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266"/>
      <c r="AQ257" s="266"/>
      <c r="AR257" s="266"/>
      <c r="AS257" s="266"/>
      <c r="AT257" s="266"/>
      <c r="AU257" s="266"/>
      <c r="AV257" s="266"/>
      <c r="AW257" s="266"/>
      <c r="AX257" s="266"/>
      <c r="AY257" s="266"/>
      <c r="AZ257" s="266"/>
      <c r="BA257" s="266"/>
      <c r="BB257" s="266"/>
      <c r="BC257" s="266"/>
      <c r="BD257" s="266"/>
      <c r="BE257" s="266"/>
      <c r="BF257" s="266"/>
      <c r="BG257" s="266"/>
      <c r="BH257" s="266"/>
      <c r="BI257" s="266"/>
      <c r="BJ257" s="266"/>
      <c r="BK257" s="266"/>
      <c r="BL257" s="266"/>
      <c r="BM257" s="266"/>
      <c r="BN257" s="266"/>
      <c r="BO257" s="266"/>
      <c r="BP257" s="266"/>
      <c r="BQ257" s="266"/>
      <c r="BR257" s="266"/>
      <c r="BS257" s="266"/>
      <c r="BT257" s="266"/>
      <c r="BU257" s="266"/>
      <c r="BV257" s="266"/>
      <c r="BW257" s="266"/>
      <c r="BX257" s="266"/>
      <c r="BY257" s="266"/>
      <c r="BZ257" s="266"/>
      <c r="CA257" s="266"/>
      <c r="CB257" s="266"/>
      <c r="CC257" s="266"/>
      <c r="CD257" s="266"/>
      <c r="CE257" s="266">
        <v>1</v>
      </c>
      <c r="CF257" s="266">
        <v>50</v>
      </c>
      <c r="CG257" s="266">
        <v>51</v>
      </c>
      <c r="CH257" s="271" t="s">
        <v>3331</v>
      </c>
      <c r="CI257" s="266">
        <v>51</v>
      </c>
      <c r="CJ257" s="271" t="s">
        <v>3331</v>
      </c>
      <c r="CK257" s="266">
        <v>6900</v>
      </c>
      <c r="CL257" s="266">
        <v>39000</v>
      </c>
      <c r="CM257" s="271" t="s">
        <v>897</v>
      </c>
      <c r="CN257" s="266">
        <v>25000</v>
      </c>
      <c r="CO257" s="271" t="s">
        <v>687</v>
      </c>
      <c r="CP257" s="254" t="s">
        <v>53</v>
      </c>
      <c r="CQ257" s="271" t="s">
        <v>3259</v>
      </c>
      <c r="CR257" s="262">
        <v>46268</v>
      </c>
      <c r="CS257" s="261" t="s">
        <v>45</v>
      </c>
      <c r="CT257" s="254" t="s">
        <v>1856</v>
      </c>
    </row>
    <row r="258" spans="1:98" x14ac:dyDescent="0.3">
      <c r="A258" s="253">
        <v>255</v>
      </c>
      <c r="B258" s="265" t="s">
        <v>45</v>
      </c>
      <c r="C258" s="294" t="s">
        <v>2952</v>
      </c>
      <c r="D258" s="294" t="s">
        <v>3018</v>
      </c>
      <c r="E258" s="294" t="s">
        <v>3003</v>
      </c>
      <c r="F258" s="294" t="s">
        <v>2959</v>
      </c>
      <c r="G258" s="294" t="s">
        <v>2955</v>
      </c>
      <c r="H258" s="294" t="s">
        <v>2960</v>
      </c>
      <c r="I258" s="294" t="s">
        <v>2965</v>
      </c>
      <c r="J258" s="294" t="s">
        <v>2962</v>
      </c>
      <c r="K258" s="263" t="s">
        <v>80</v>
      </c>
      <c r="L258" s="294" t="s">
        <v>3145</v>
      </c>
      <c r="M258" s="265" t="s">
        <v>83</v>
      </c>
      <c r="N258" s="294" t="s">
        <v>84</v>
      </c>
      <c r="O258" s="265" t="s">
        <v>45</v>
      </c>
      <c r="P258" s="260" t="str">
        <f>IF(COUNTIF($K$4:K258,K258)=1,1,"")</f>
        <v/>
      </c>
      <c r="Q258" s="260"/>
      <c r="R258" s="260">
        <v>1200</v>
      </c>
      <c r="S258" s="260">
        <v>1200</v>
      </c>
      <c r="T258" s="260"/>
      <c r="U258" s="264">
        <v>46259</v>
      </c>
      <c r="V258" s="260">
        <v>1244</v>
      </c>
      <c r="W258" s="260">
        <v>1244</v>
      </c>
      <c r="X258" s="260"/>
      <c r="Y258" s="264">
        <v>46266</v>
      </c>
      <c r="Z258" s="260">
        <v>296</v>
      </c>
      <c r="AA258" s="260">
        <v>0</v>
      </c>
      <c r="AB258" s="260">
        <v>928</v>
      </c>
      <c r="AC258" s="260">
        <v>948</v>
      </c>
      <c r="AD258" s="260">
        <v>279</v>
      </c>
      <c r="AE258" s="260">
        <v>1227</v>
      </c>
      <c r="AF258" s="260">
        <v>1244</v>
      </c>
      <c r="AG258" s="260"/>
      <c r="AH258" s="260"/>
      <c r="AI258" s="260"/>
      <c r="AJ258" s="260"/>
      <c r="AK258" s="260"/>
      <c r="AL258" s="260"/>
      <c r="AM258" s="260"/>
      <c r="AN258" s="260"/>
      <c r="AO258" s="260"/>
      <c r="AP258" s="260"/>
      <c r="AQ258" s="260"/>
      <c r="AR258" s="260"/>
      <c r="AS258" s="260"/>
      <c r="AT258" s="260"/>
      <c r="AU258" s="260"/>
      <c r="AV258" s="260"/>
      <c r="AW258" s="260"/>
      <c r="AX258" s="260"/>
      <c r="AY258" s="260"/>
      <c r="AZ258" s="260"/>
      <c r="BA258" s="260"/>
      <c r="BB258" s="260"/>
      <c r="BC258" s="260"/>
      <c r="BD258" s="260"/>
      <c r="BE258" s="260"/>
      <c r="BF258" s="260"/>
      <c r="BG258" s="260"/>
      <c r="BH258" s="260"/>
      <c r="BI258" s="260"/>
      <c r="BJ258" s="260"/>
      <c r="BK258" s="260"/>
      <c r="BL258" s="260"/>
      <c r="BM258" s="260"/>
      <c r="BN258" s="260"/>
      <c r="BO258" s="260"/>
      <c r="BP258" s="260"/>
      <c r="BQ258" s="260"/>
      <c r="BR258" s="260"/>
      <c r="BS258" s="260"/>
      <c r="BT258" s="260"/>
      <c r="BU258" s="260"/>
      <c r="BV258" s="260"/>
      <c r="BW258" s="260"/>
      <c r="BX258" s="260"/>
      <c r="BY258" s="260"/>
      <c r="BZ258" s="260"/>
      <c r="CA258" s="260"/>
      <c r="CB258" s="260"/>
      <c r="CC258" s="260"/>
      <c r="CD258" s="260"/>
      <c r="CE258" s="260"/>
      <c r="CF258" s="260">
        <v>17</v>
      </c>
      <c r="CG258" s="260">
        <v>17</v>
      </c>
      <c r="CH258" s="268" t="s">
        <v>3125</v>
      </c>
      <c r="CI258" s="260">
        <v>17</v>
      </c>
      <c r="CJ258" s="268" t="s">
        <v>3125</v>
      </c>
      <c r="CK258" s="260">
        <v>6900</v>
      </c>
      <c r="CL258" s="260">
        <v>39000</v>
      </c>
      <c r="CM258" s="268" t="s">
        <v>897</v>
      </c>
      <c r="CN258" s="260">
        <v>25000</v>
      </c>
      <c r="CO258" s="268" t="s">
        <v>687</v>
      </c>
      <c r="CP258" s="265" t="s">
        <v>53</v>
      </c>
      <c r="CQ258" s="268" t="s">
        <v>3259</v>
      </c>
      <c r="CR258" s="264">
        <v>46268</v>
      </c>
      <c r="CS258" s="294" t="s">
        <v>45</v>
      </c>
      <c r="CT258" s="265" t="s">
        <v>1856</v>
      </c>
    </row>
    <row r="259" spans="1:98" x14ac:dyDescent="0.3">
      <c r="A259" s="253">
        <v>256</v>
      </c>
      <c r="B259" s="254" t="s">
        <v>45</v>
      </c>
      <c r="C259" s="261" t="s">
        <v>2952</v>
      </c>
      <c r="D259" s="261" t="s">
        <v>3018</v>
      </c>
      <c r="E259" s="261" t="s">
        <v>3003</v>
      </c>
      <c r="F259" s="261" t="s">
        <v>2959</v>
      </c>
      <c r="G259" s="261" t="s">
        <v>2955</v>
      </c>
      <c r="H259" s="261" t="s">
        <v>2960</v>
      </c>
      <c r="I259" s="261" t="s">
        <v>2965</v>
      </c>
      <c r="J259" s="261" t="s">
        <v>2962</v>
      </c>
      <c r="K259" s="270" t="s">
        <v>80</v>
      </c>
      <c r="L259" s="261" t="s">
        <v>3145</v>
      </c>
      <c r="M259" s="254" t="s">
        <v>85</v>
      </c>
      <c r="N259" s="261" t="s">
        <v>86</v>
      </c>
      <c r="O259" s="254" t="s">
        <v>45</v>
      </c>
      <c r="P259" s="266" t="str">
        <f>IF(COUNTIF($K$4:K259,K259)=1,1,"")</f>
        <v/>
      </c>
      <c r="Q259" s="266"/>
      <c r="R259" s="266">
        <v>900</v>
      </c>
      <c r="S259" s="266">
        <v>900</v>
      </c>
      <c r="T259" s="266"/>
      <c r="U259" s="262">
        <v>46259</v>
      </c>
      <c r="V259" s="266">
        <v>946</v>
      </c>
      <c r="W259" s="266">
        <v>946</v>
      </c>
      <c r="X259" s="266"/>
      <c r="Y259" s="262">
        <v>46266</v>
      </c>
      <c r="Z259" s="266">
        <v>218</v>
      </c>
      <c r="AA259" s="266">
        <v>0</v>
      </c>
      <c r="AB259" s="266">
        <v>698</v>
      </c>
      <c r="AC259" s="266">
        <v>728</v>
      </c>
      <c r="AD259" s="266">
        <v>206</v>
      </c>
      <c r="AE259" s="266">
        <v>934</v>
      </c>
      <c r="AF259" s="266">
        <v>946</v>
      </c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266"/>
      <c r="AQ259" s="266"/>
      <c r="AR259" s="266"/>
      <c r="AS259" s="266"/>
      <c r="AT259" s="266"/>
      <c r="AU259" s="266"/>
      <c r="AV259" s="266"/>
      <c r="AW259" s="266"/>
      <c r="AX259" s="266"/>
      <c r="AY259" s="266"/>
      <c r="AZ259" s="266"/>
      <c r="BA259" s="266"/>
      <c r="BB259" s="266"/>
      <c r="BC259" s="266"/>
      <c r="BD259" s="266"/>
      <c r="BE259" s="266"/>
      <c r="BF259" s="266"/>
      <c r="BG259" s="266"/>
      <c r="BH259" s="266"/>
      <c r="BI259" s="266"/>
      <c r="BJ259" s="266"/>
      <c r="BK259" s="266"/>
      <c r="BL259" s="266"/>
      <c r="BM259" s="266"/>
      <c r="BN259" s="266"/>
      <c r="BO259" s="266"/>
      <c r="BP259" s="266"/>
      <c r="BQ259" s="266"/>
      <c r="BR259" s="266"/>
      <c r="BS259" s="266"/>
      <c r="BT259" s="266"/>
      <c r="BU259" s="266"/>
      <c r="BV259" s="266"/>
      <c r="BW259" s="266"/>
      <c r="BX259" s="266"/>
      <c r="BY259" s="266"/>
      <c r="BZ259" s="266"/>
      <c r="CA259" s="266"/>
      <c r="CB259" s="266"/>
      <c r="CC259" s="266"/>
      <c r="CD259" s="266"/>
      <c r="CE259" s="266">
        <v>1</v>
      </c>
      <c r="CF259" s="266">
        <v>11</v>
      </c>
      <c r="CG259" s="266">
        <v>12</v>
      </c>
      <c r="CH259" s="271" t="s">
        <v>3264</v>
      </c>
      <c r="CI259" s="266">
        <v>12</v>
      </c>
      <c r="CJ259" s="271" t="s">
        <v>3264</v>
      </c>
      <c r="CK259" s="266">
        <v>6900</v>
      </c>
      <c r="CL259" s="266">
        <v>39000</v>
      </c>
      <c r="CM259" s="271" t="s">
        <v>897</v>
      </c>
      <c r="CN259" s="266">
        <v>25000</v>
      </c>
      <c r="CO259" s="271" t="s">
        <v>687</v>
      </c>
      <c r="CP259" s="254" t="s">
        <v>53</v>
      </c>
      <c r="CQ259" s="271" t="s">
        <v>3259</v>
      </c>
      <c r="CR259" s="262">
        <v>46268</v>
      </c>
      <c r="CS259" s="261" t="s">
        <v>45</v>
      </c>
      <c r="CT259" s="254" t="s">
        <v>1856</v>
      </c>
    </row>
    <row r="260" spans="1:98" x14ac:dyDescent="0.3">
      <c r="A260" s="253">
        <v>257</v>
      </c>
      <c r="B260" s="265" t="s">
        <v>45</v>
      </c>
      <c r="C260" s="294" t="s">
        <v>2952</v>
      </c>
      <c r="D260" s="294" t="s">
        <v>3018</v>
      </c>
      <c r="E260" s="294" t="s">
        <v>3003</v>
      </c>
      <c r="F260" s="294" t="s">
        <v>2959</v>
      </c>
      <c r="G260" s="294" t="s">
        <v>2955</v>
      </c>
      <c r="H260" s="294" t="s">
        <v>2960</v>
      </c>
      <c r="I260" s="294" t="s">
        <v>2965</v>
      </c>
      <c r="J260" s="294" t="s">
        <v>2962</v>
      </c>
      <c r="K260" s="263" t="s">
        <v>87</v>
      </c>
      <c r="L260" s="294" t="s">
        <v>3575</v>
      </c>
      <c r="M260" s="265" t="s">
        <v>71</v>
      </c>
      <c r="N260" s="294" t="s">
        <v>72</v>
      </c>
      <c r="O260" s="265" t="s">
        <v>45</v>
      </c>
      <c r="P260" s="260">
        <f>IF(COUNTIF($K$4:K260,K260)=1,1,"")</f>
        <v>1</v>
      </c>
      <c r="Q260" s="260"/>
      <c r="R260" s="260">
        <v>1600</v>
      </c>
      <c r="S260" s="260">
        <v>1600</v>
      </c>
      <c r="T260" s="260"/>
      <c r="U260" s="264">
        <v>46255</v>
      </c>
      <c r="V260" s="260">
        <v>1596</v>
      </c>
      <c r="W260" s="260">
        <v>1596</v>
      </c>
      <c r="X260" s="260"/>
      <c r="Y260" s="264">
        <v>46259</v>
      </c>
      <c r="Z260" s="260">
        <v>554</v>
      </c>
      <c r="AA260" s="260">
        <v>0</v>
      </c>
      <c r="AB260" s="260">
        <v>1007</v>
      </c>
      <c r="AC260" s="260">
        <v>1042</v>
      </c>
      <c r="AD260" s="260">
        <v>388</v>
      </c>
      <c r="AE260" s="260">
        <v>1430</v>
      </c>
      <c r="AF260" s="260">
        <v>1596</v>
      </c>
      <c r="AG260" s="260"/>
      <c r="AH260" s="260"/>
      <c r="AI260" s="260"/>
      <c r="AJ260" s="260"/>
      <c r="AK260" s="260"/>
      <c r="AL260" s="260"/>
      <c r="AM260" s="260"/>
      <c r="AN260" s="260"/>
      <c r="AO260" s="260"/>
      <c r="AP260" s="260"/>
      <c r="AQ260" s="260"/>
      <c r="AR260" s="260"/>
      <c r="AS260" s="260"/>
      <c r="AT260" s="260"/>
      <c r="AU260" s="260"/>
      <c r="AV260" s="260"/>
      <c r="AW260" s="260"/>
      <c r="AX260" s="260"/>
      <c r="AY260" s="260"/>
      <c r="AZ260" s="260"/>
      <c r="BA260" s="260"/>
      <c r="BB260" s="260"/>
      <c r="BC260" s="260"/>
      <c r="BD260" s="260"/>
      <c r="BE260" s="260"/>
      <c r="BF260" s="260"/>
      <c r="BG260" s="260"/>
      <c r="BH260" s="260"/>
      <c r="BI260" s="260"/>
      <c r="BJ260" s="260"/>
      <c r="BK260" s="260"/>
      <c r="BL260" s="260"/>
      <c r="BM260" s="260"/>
      <c r="BN260" s="260"/>
      <c r="BO260" s="260"/>
      <c r="BP260" s="260"/>
      <c r="BQ260" s="260"/>
      <c r="BR260" s="260"/>
      <c r="BS260" s="260"/>
      <c r="BT260" s="260"/>
      <c r="BU260" s="260"/>
      <c r="BV260" s="260"/>
      <c r="BW260" s="260"/>
      <c r="BX260" s="260"/>
      <c r="BY260" s="260"/>
      <c r="BZ260" s="260"/>
      <c r="CA260" s="260"/>
      <c r="CB260" s="260"/>
      <c r="CC260" s="260"/>
      <c r="CD260" s="260">
        <v>3</v>
      </c>
      <c r="CE260" s="260">
        <v>63</v>
      </c>
      <c r="CF260" s="260">
        <v>100</v>
      </c>
      <c r="CG260" s="260">
        <v>166</v>
      </c>
      <c r="CH260" s="268" t="s">
        <v>4126</v>
      </c>
      <c r="CI260" s="260">
        <v>166</v>
      </c>
      <c r="CJ260" s="268" t="s">
        <v>4126</v>
      </c>
      <c r="CK260" s="260">
        <v>9900</v>
      </c>
      <c r="CL260" s="260">
        <v>59000</v>
      </c>
      <c r="CM260" s="268" t="s">
        <v>2924</v>
      </c>
      <c r="CN260" s="260">
        <v>47000</v>
      </c>
      <c r="CO260" s="268" t="s">
        <v>3147</v>
      </c>
      <c r="CP260" s="265" t="s">
        <v>53</v>
      </c>
      <c r="CQ260" s="268" t="s">
        <v>1850</v>
      </c>
      <c r="CR260" s="264">
        <v>46262</v>
      </c>
      <c r="CS260" s="294" t="s">
        <v>59</v>
      </c>
      <c r="CT260" s="265" t="s">
        <v>1855</v>
      </c>
    </row>
    <row r="261" spans="1:98" x14ac:dyDescent="0.3">
      <c r="A261" s="253">
        <v>258</v>
      </c>
      <c r="B261" s="254" t="s">
        <v>45</v>
      </c>
      <c r="C261" s="261" t="s">
        <v>2952</v>
      </c>
      <c r="D261" s="261" t="s">
        <v>3018</v>
      </c>
      <c r="E261" s="261" t="s">
        <v>3003</v>
      </c>
      <c r="F261" s="261" t="s">
        <v>2959</v>
      </c>
      <c r="G261" s="261" t="s">
        <v>2955</v>
      </c>
      <c r="H261" s="261" t="s">
        <v>2960</v>
      </c>
      <c r="I261" s="261" t="s">
        <v>2965</v>
      </c>
      <c r="J261" s="261" t="s">
        <v>2962</v>
      </c>
      <c r="K261" s="270" t="s">
        <v>87</v>
      </c>
      <c r="L261" s="261" t="s">
        <v>3575</v>
      </c>
      <c r="M261" s="254" t="s">
        <v>66</v>
      </c>
      <c r="N261" s="261" t="s">
        <v>67</v>
      </c>
      <c r="O261" s="254" t="s">
        <v>45</v>
      </c>
      <c r="P261" s="266" t="str">
        <f>IF(COUNTIF($K$4:K261,K261)=1,1,"")</f>
        <v/>
      </c>
      <c r="Q261" s="266"/>
      <c r="R261" s="266">
        <v>1100</v>
      </c>
      <c r="S261" s="266">
        <v>1100</v>
      </c>
      <c r="T261" s="266"/>
      <c r="U261" s="262">
        <v>46255</v>
      </c>
      <c r="V261" s="266">
        <v>1114</v>
      </c>
      <c r="W261" s="266">
        <v>1114</v>
      </c>
      <c r="X261" s="266"/>
      <c r="Y261" s="262">
        <v>46260</v>
      </c>
      <c r="Z261" s="266">
        <v>478</v>
      </c>
      <c r="AA261" s="266">
        <v>0</v>
      </c>
      <c r="AB261" s="266">
        <v>611</v>
      </c>
      <c r="AC261" s="266">
        <v>636</v>
      </c>
      <c r="AD261" s="266">
        <v>365</v>
      </c>
      <c r="AE261" s="266">
        <v>1001</v>
      </c>
      <c r="AF261" s="266">
        <v>1114</v>
      </c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266"/>
      <c r="AQ261" s="266"/>
      <c r="AR261" s="266"/>
      <c r="AS261" s="266"/>
      <c r="AT261" s="266"/>
      <c r="AU261" s="266"/>
      <c r="AV261" s="266"/>
      <c r="AW261" s="266"/>
      <c r="AX261" s="266"/>
      <c r="AY261" s="266"/>
      <c r="AZ261" s="266"/>
      <c r="BA261" s="266"/>
      <c r="BB261" s="266"/>
      <c r="BC261" s="266"/>
      <c r="BD261" s="266"/>
      <c r="BE261" s="266"/>
      <c r="BF261" s="266"/>
      <c r="BG261" s="266"/>
      <c r="BH261" s="266"/>
      <c r="BI261" s="266"/>
      <c r="BJ261" s="266"/>
      <c r="BK261" s="266"/>
      <c r="BL261" s="266"/>
      <c r="BM261" s="266"/>
      <c r="BN261" s="266"/>
      <c r="BO261" s="266"/>
      <c r="BP261" s="266"/>
      <c r="BQ261" s="266"/>
      <c r="BR261" s="266"/>
      <c r="BS261" s="266"/>
      <c r="BT261" s="266"/>
      <c r="BU261" s="266"/>
      <c r="BV261" s="266"/>
      <c r="BW261" s="266"/>
      <c r="BX261" s="266"/>
      <c r="BY261" s="266"/>
      <c r="BZ261" s="266"/>
      <c r="CA261" s="266"/>
      <c r="CB261" s="266"/>
      <c r="CC261" s="266"/>
      <c r="CD261" s="266">
        <v>1</v>
      </c>
      <c r="CE261" s="266">
        <v>55</v>
      </c>
      <c r="CF261" s="266">
        <v>57</v>
      </c>
      <c r="CG261" s="266">
        <v>113</v>
      </c>
      <c r="CH261" s="271" t="s">
        <v>3607</v>
      </c>
      <c r="CI261" s="266">
        <v>113</v>
      </c>
      <c r="CJ261" s="271" t="s">
        <v>3607</v>
      </c>
      <c r="CK261" s="266">
        <v>9900</v>
      </c>
      <c r="CL261" s="266">
        <v>59000</v>
      </c>
      <c r="CM261" s="271" t="s">
        <v>2924</v>
      </c>
      <c r="CN261" s="266">
        <v>47000</v>
      </c>
      <c r="CO261" s="271" t="s">
        <v>3147</v>
      </c>
      <c r="CP261" s="254" t="s">
        <v>53</v>
      </c>
      <c r="CQ261" s="271" t="s">
        <v>1850</v>
      </c>
      <c r="CR261" s="262">
        <v>46262</v>
      </c>
      <c r="CS261" s="261" t="s">
        <v>59</v>
      </c>
      <c r="CT261" s="254" t="s">
        <v>1855</v>
      </c>
    </row>
    <row r="262" spans="1:98" x14ac:dyDescent="0.3">
      <c r="A262" s="253">
        <v>259</v>
      </c>
      <c r="B262" s="265" t="s">
        <v>45</v>
      </c>
      <c r="C262" s="294" t="s">
        <v>2952</v>
      </c>
      <c r="D262" s="294" t="s">
        <v>3018</v>
      </c>
      <c r="E262" s="294" t="s">
        <v>3003</v>
      </c>
      <c r="F262" s="294" t="s">
        <v>2959</v>
      </c>
      <c r="G262" s="294" t="s">
        <v>2955</v>
      </c>
      <c r="H262" s="294" t="s">
        <v>2960</v>
      </c>
      <c r="I262" s="294" t="s">
        <v>2965</v>
      </c>
      <c r="J262" s="294" t="s">
        <v>2962</v>
      </c>
      <c r="K262" s="263" t="s">
        <v>87</v>
      </c>
      <c r="L262" s="294" t="s">
        <v>3575</v>
      </c>
      <c r="M262" s="265" t="s">
        <v>54</v>
      </c>
      <c r="N262" s="294" t="s">
        <v>55</v>
      </c>
      <c r="O262" s="265" t="s">
        <v>45</v>
      </c>
      <c r="P262" s="260" t="str">
        <f>IF(COUNTIF($K$4:K262,K262)=1,1,"")</f>
        <v/>
      </c>
      <c r="Q262" s="260"/>
      <c r="R262" s="260">
        <v>1300</v>
      </c>
      <c r="S262" s="260">
        <v>1300</v>
      </c>
      <c r="T262" s="260"/>
      <c r="U262" s="264">
        <v>46255</v>
      </c>
      <c r="V262" s="260">
        <v>1310</v>
      </c>
      <c r="W262" s="260">
        <v>1310</v>
      </c>
      <c r="X262" s="260"/>
      <c r="Y262" s="264">
        <v>46260</v>
      </c>
      <c r="Z262" s="260">
        <v>493</v>
      </c>
      <c r="AA262" s="260">
        <v>0</v>
      </c>
      <c r="AB262" s="260">
        <v>817</v>
      </c>
      <c r="AC262" s="260">
        <v>817</v>
      </c>
      <c r="AD262" s="260">
        <v>375</v>
      </c>
      <c r="AE262" s="260">
        <v>1192</v>
      </c>
      <c r="AF262" s="260">
        <v>1310</v>
      </c>
      <c r="AG262" s="260"/>
      <c r="AH262" s="260"/>
      <c r="AI262" s="260"/>
      <c r="AJ262" s="260"/>
      <c r="AK262" s="260"/>
      <c r="AL262" s="260"/>
      <c r="AM262" s="260"/>
      <c r="AN262" s="260"/>
      <c r="AO262" s="260"/>
      <c r="AP262" s="260"/>
      <c r="AQ262" s="260"/>
      <c r="AR262" s="260"/>
      <c r="AS262" s="260"/>
      <c r="AT262" s="260"/>
      <c r="AU262" s="260"/>
      <c r="AV262" s="260"/>
      <c r="AW262" s="260"/>
      <c r="AX262" s="260"/>
      <c r="AY262" s="260"/>
      <c r="AZ262" s="260"/>
      <c r="BA262" s="260"/>
      <c r="BB262" s="260"/>
      <c r="BC262" s="260"/>
      <c r="BD262" s="260"/>
      <c r="BE262" s="260"/>
      <c r="BF262" s="260"/>
      <c r="BG262" s="260"/>
      <c r="BH262" s="260"/>
      <c r="BI262" s="260"/>
      <c r="BJ262" s="260"/>
      <c r="BK262" s="260"/>
      <c r="BL262" s="260"/>
      <c r="BM262" s="260"/>
      <c r="BN262" s="260"/>
      <c r="BO262" s="260"/>
      <c r="BP262" s="260"/>
      <c r="BQ262" s="260"/>
      <c r="BR262" s="260"/>
      <c r="BS262" s="260"/>
      <c r="BT262" s="260"/>
      <c r="BU262" s="260"/>
      <c r="BV262" s="260"/>
      <c r="BW262" s="260"/>
      <c r="BX262" s="260"/>
      <c r="BY262" s="260"/>
      <c r="BZ262" s="260"/>
      <c r="CA262" s="260"/>
      <c r="CB262" s="260"/>
      <c r="CC262" s="260"/>
      <c r="CD262" s="260">
        <v>3</v>
      </c>
      <c r="CE262" s="260">
        <v>55</v>
      </c>
      <c r="CF262" s="260">
        <v>60</v>
      </c>
      <c r="CG262" s="260">
        <v>118</v>
      </c>
      <c r="CH262" s="268" t="s">
        <v>3759</v>
      </c>
      <c r="CI262" s="260">
        <v>118</v>
      </c>
      <c r="CJ262" s="268" t="s">
        <v>3759</v>
      </c>
      <c r="CK262" s="260">
        <v>9900</v>
      </c>
      <c r="CL262" s="260">
        <v>59000</v>
      </c>
      <c r="CM262" s="268" t="s">
        <v>2924</v>
      </c>
      <c r="CN262" s="260">
        <v>47000</v>
      </c>
      <c r="CO262" s="268" t="s">
        <v>3147</v>
      </c>
      <c r="CP262" s="265" t="s">
        <v>53</v>
      </c>
      <c r="CQ262" s="268" t="s">
        <v>1850</v>
      </c>
      <c r="CR262" s="264">
        <v>46262</v>
      </c>
      <c r="CS262" s="294" t="s">
        <v>59</v>
      </c>
      <c r="CT262" s="265" t="s">
        <v>1855</v>
      </c>
    </row>
    <row r="263" spans="1:98" x14ac:dyDescent="0.3">
      <c r="A263" s="253">
        <v>260</v>
      </c>
      <c r="B263" s="254" t="s">
        <v>45</v>
      </c>
      <c r="C263" s="261" t="s">
        <v>2952</v>
      </c>
      <c r="D263" s="261" t="s">
        <v>3018</v>
      </c>
      <c r="E263" s="261" t="s">
        <v>3003</v>
      </c>
      <c r="F263" s="261" t="s">
        <v>2959</v>
      </c>
      <c r="G263" s="261" t="s">
        <v>2955</v>
      </c>
      <c r="H263" s="261" t="s">
        <v>2960</v>
      </c>
      <c r="I263" s="261" t="s">
        <v>2965</v>
      </c>
      <c r="J263" s="261" t="s">
        <v>2962</v>
      </c>
      <c r="K263" s="270" t="s">
        <v>88</v>
      </c>
      <c r="L263" s="261" t="s">
        <v>3148</v>
      </c>
      <c r="M263" s="254" t="s">
        <v>71</v>
      </c>
      <c r="N263" s="261" t="s">
        <v>72</v>
      </c>
      <c r="O263" s="254" t="s">
        <v>45</v>
      </c>
      <c r="P263" s="266">
        <f>IF(COUNTIF($K$4:K263,K263)=1,1,"")</f>
        <v>1</v>
      </c>
      <c r="Q263" s="266"/>
      <c r="R263" s="266">
        <v>1500</v>
      </c>
      <c r="S263" s="266">
        <v>1500</v>
      </c>
      <c r="T263" s="266"/>
      <c r="U263" s="262">
        <v>46259</v>
      </c>
      <c r="V263" s="266">
        <v>1518</v>
      </c>
      <c r="W263" s="266">
        <v>1518</v>
      </c>
      <c r="X263" s="266"/>
      <c r="Y263" s="262">
        <v>46260</v>
      </c>
      <c r="Z263" s="266">
        <v>320</v>
      </c>
      <c r="AA263" s="266">
        <v>0</v>
      </c>
      <c r="AB263" s="266">
        <v>1195</v>
      </c>
      <c r="AC263" s="266">
        <v>1198</v>
      </c>
      <c r="AD263" s="266">
        <v>296</v>
      </c>
      <c r="AE263" s="266">
        <v>1494</v>
      </c>
      <c r="AF263" s="266">
        <v>1518</v>
      </c>
      <c r="AG263" s="266"/>
      <c r="AH263" s="266"/>
      <c r="AI263" s="266"/>
      <c r="AJ263" s="266"/>
      <c r="AK263" s="266"/>
      <c r="AL263" s="266"/>
      <c r="AM263" s="266"/>
      <c r="AN263" s="266"/>
      <c r="AO263" s="266"/>
      <c r="AP263" s="266"/>
      <c r="AQ263" s="266"/>
      <c r="AR263" s="266"/>
      <c r="AS263" s="266"/>
      <c r="AT263" s="266"/>
      <c r="AU263" s="266"/>
      <c r="AV263" s="266"/>
      <c r="AW263" s="266"/>
      <c r="AX263" s="266"/>
      <c r="AY263" s="266"/>
      <c r="AZ263" s="266"/>
      <c r="BA263" s="266"/>
      <c r="BB263" s="266"/>
      <c r="BC263" s="266"/>
      <c r="BD263" s="266"/>
      <c r="BE263" s="266"/>
      <c r="BF263" s="266"/>
      <c r="BG263" s="266"/>
      <c r="BH263" s="266"/>
      <c r="BI263" s="266"/>
      <c r="BJ263" s="266"/>
      <c r="BK263" s="266"/>
      <c r="BL263" s="266"/>
      <c r="BM263" s="266"/>
      <c r="BN263" s="266"/>
      <c r="BO263" s="266"/>
      <c r="BP263" s="266"/>
      <c r="BQ263" s="266"/>
      <c r="BR263" s="266"/>
      <c r="BS263" s="266"/>
      <c r="BT263" s="266"/>
      <c r="BU263" s="266"/>
      <c r="BV263" s="266"/>
      <c r="BW263" s="266"/>
      <c r="BX263" s="266"/>
      <c r="BY263" s="266"/>
      <c r="BZ263" s="266"/>
      <c r="CA263" s="266"/>
      <c r="CB263" s="266"/>
      <c r="CC263" s="266"/>
      <c r="CD263" s="266"/>
      <c r="CE263" s="266">
        <v>18</v>
      </c>
      <c r="CF263" s="266">
        <v>6</v>
      </c>
      <c r="CG263" s="266">
        <v>24</v>
      </c>
      <c r="CH263" s="271" t="s">
        <v>3127</v>
      </c>
      <c r="CI263" s="266">
        <v>24</v>
      </c>
      <c r="CJ263" s="271" t="s">
        <v>3127</v>
      </c>
      <c r="CK263" s="266">
        <v>10500</v>
      </c>
      <c r="CL263" s="266">
        <v>65000</v>
      </c>
      <c r="CM263" s="271" t="s">
        <v>3255</v>
      </c>
      <c r="CN263" s="266">
        <v>52000</v>
      </c>
      <c r="CO263" s="271" t="s">
        <v>299</v>
      </c>
      <c r="CP263" s="254" t="s">
        <v>53</v>
      </c>
      <c r="CQ263" s="271" t="s">
        <v>1850</v>
      </c>
      <c r="CR263" s="262">
        <v>46262</v>
      </c>
      <c r="CS263" s="261" t="s">
        <v>45</v>
      </c>
      <c r="CT263" s="254" t="s">
        <v>1855</v>
      </c>
    </row>
    <row r="264" spans="1:98" x14ac:dyDescent="0.3">
      <c r="A264" s="253">
        <v>261</v>
      </c>
      <c r="B264" s="265" t="s">
        <v>45</v>
      </c>
      <c r="C264" s="294" t="s">
        <v>2952</v>
      </c>
      <c r="D264" s="294" t="s">
        <v>3018</v>
      </c>
      <c r="E264" s="294" t="s">
        <v>3003</v>
      </c>
      <c r="F264" s="294" t="s">
        <v>2959</v>
      </c>
      <c r="G264" s="294" t="s">
        <v>2955</v>
      </c>
      <c r="H264" s="294" t="s">
        <v>2960</v>
      </c>
      <c r="I264" s="294" t="s">
        <v>2965</v>
      </c>
      <c r="J264" s="294" t="s">
        <v>2962</v>
      </c>
      <c r="K264" s="263" t="s">
        <v>88</v>
      </c>
      <c r="L264" s="294" t="s">
        <v>3148</v>
      </c>
      <c r="M264" s="265" t="s">
        <v>89</v>
      </c>
      <c r="N264" s="294" t="s">
        <v>90</v>
      </c>
      <c r="O264" s="265" t="s">
        <v>45</v>
      </c>
      <c r="P264" s="260" t="str">
        <f>IF(COUNTIF($K$4:K264,K264)=1,1,"")</f>
        <v/>
      </c>
      <c r="Q264" s="260"/>
      <c r="R264" s="260">
        <v>900</v>
      </c>
      <c r="S264" s="260">
        <v>900</v>
      </c>
      <c r="T264" s="260"/>
      <c r="U264" s="264">
        <v>46259</v>
      </c>
      <c r="V264" s="260">
        <v>910</v>
      </c>
      <c r="W264" s="260">
        <v>910</v>
      </c>
      <c r="X264" s="260"/>
      <c r="Y264" s="264">
        <v>46260</v>
      </c>
      <c r="Z264" s="260">
        <v>236</v>
      </c>
      <c r="AA264" s="260">
        <v>0</v>
      </c>
      <c r="AB264" s="260">
        <v>672</v>
      </c>
      <c r="AC264" s="260">
        <v>674</v>
      </c>
      <c r="AD264" s="260">
        <v>212</v>
      </c>
      <c r="AE264" s="260">
        <v>886</v>
      </c>
      <c r="AF264" s="260">
        <v>910</v>
      </c>
      <c r="AG264" s="260"/>
      <c r="AH264" s="260"/>
      <c r="AI264" s="260"/>
      <c r="AJ264" s="260"/>
      <c r="AK264" s="260"/>
      <c r="AL264" s="260"/>
      <c r="AM264" s="260"/>
      <c r="AN264" s="260"/>
      <c r="AO264" s="260"/>
      <c r="AP264" s="260"/>
      <c r="AQ264" s="260"/>
      <c r="AR264" s="260"/>
      <c r="AS264" s="260"/>
      <c r="AT264" s="260"/>
      <c r="AU264" s="260"/>
      <c r="AV264" s="260"/>
      <c r="AW264" s="260"/>
      <c r="AX264" s="260"/>
      <c r="AY264" s="260"/>
      <c r="AZ264" s="260"/>
      <c r="BA264" s="260"/>
      <c r="BB264" s="260"/>
      <c r="BC264" s="260"/>
      <c r="BD264" s="260"/>
      <c r="BE264" s="260"/>
      <c r="BF264" s="260"/>
      <c r="BG264" s="260"/>
      <c r="BH264" s="260"/>
      <c r="BI264" s="260"/>
      <c r="BJ264" s="260"/>
      <c r="BK264" s="260"/>
      <c r="BL264" s="260"/>
      <c r="BM264" s="260"/>
      <c r="BN264" s="260"/>
      <c r="BO264" s="260"/>
      <c r="BP264" s="260"/>
      <c r="BQ264" s="260"/>
      <c r="BR264" s="260"/>
      <c r="BS264" s="260"/>
      <c r="BT264" s="260"/>
      <c r="BU264" s="260"/>
      <c r="BV264" s="260"/>
      <c r="BW264" s="260"/>
      <c r="BX264" s="260"/>
      <c r="BY264" s="260"/>
      <c r="BZ264" s="260"/>
      <c r="CA264" s="260"/>
      <c r="CB264" s="260"/>
      <c r="CC264" s="260"/>
      <c r="CD264" s="260"/>
      <c r="CE264" s="260">
        <v>14</v>
      </c>
      <c r="CF264" s="260">
        <v>10</v>
      </c>
      <c r="CG264" s="260">
        <v>24</v>
      </c>
      <c r="CH264" s="268" t="s">
        <v>3260</v>
      </c>
      <c r="CI264" s="260">
        <v>24</v>
      </c>
      <c r="CJ264" s="268" t="s">
        <v>3260</v>
      </c>
      <c r="CK264" s="260">
        <v>10500</v>
      </c>
      <c r="CL264" s="260">
        <v>65000</v>
      </c>
      <c r="CM264" s="268" t="s">
        <v>3255</v>
      </c>
      <c r="CN264" s="260">
        <v>52000</v>
      </c>
      <c r="CO264" s="268" t="s">
        <v>299</v>
      </c>
      <c r="CP264" s="265" t="s">
        <v>53</v>
      </c>
      <c r="CQ264" s="268" t="s">
        <v>1850</v>
      </c>
      <c r="CR264" s="264">
        <v>46262</v>
      </c>
      <c r="CS264" s="294" t="s">
        <v>45</v>
      </c>
      <c r="CT264" s="265" t="s">
        <v>1855</v>
      </c>
    </row>
    <row r="265" spans="1:98" x14ac:dyDescent="0.3">
      <c r="A265" s="253">
        <v>262</v>
      </c>
      <c r="B265" s="254" t="s">
        <v>45</v>
      </c>
      <c r="C265" s="261" t="s">
        <v>2952</v>
      </c>
      <c r="D265" s="261" t="s">
        <v>3018</v>
      </c>
      <c r="E265" s="261" t="s">
        <v>3003</v>
      </c>
      <c r="F265" s="261" t="s">
        <v>2959</v>
      </c>
      <c r="G265" s="261" t="s">
        <v>2955</v>
      </c>
      <c r="H265" s="261" t="s">
        <v>2960</v>
      </c>
      <c r="I265" s="261" t="s">
        <v>2965</v>
      </c>
      <c r="J265" s="261" t="s">
        <v>2962</v>
      </c>
      <c r="K265" s="270" t="s">
        <v>88</v>
      </c>
      <c r="L265" s="261" t="s">
        <v>3148</v>
      </c>
      <c r="M265" s="254" t="s">
        <v>66</v>
      </c>
      <c r="N265" s="261" t="s">
        <v>67</v>
      </c>
      <c r="O265" s="254" t="s">
        <v>45</v>
      </c>
      <c r="P265" s="266" t="str">
        <f>IF(COUNTIF($K$4:K265,K265)=1,1,"")</f>
        <v/>
      </c>
      <c r="Q265" s="266"/>
      <c r="R265" s="266">
        <v>1100</v>
      </c>
      <c r="S265" s="266">
        <v>1100</v>
      </c>
      <c r="T265" s="266"/>
      <c r="U265" s="262">
        <v>46259</v>
      </c>
      <c r="V265" s="266">
        <v>1151</v>
      </c>
      <c r="W265" s="266">
        <v>1151</v>
      </c>
      <c r="X265" s="266"/>
      <c r="Y265" s="262">
        <v>46260</v>
      </c>
      <c r="Z265" s="266">
        <v>289</v>
      </c>
      <c r="AA265" s="266">
        <v>0</v>
      </c>
      <c r="AB265" s="266">
        <v>860</v>
      </c>
      <c r="AC265" s="266">
        <v>862</v>
      </c>
      <c r="AD265" s="266">
        <v>279</v>
      </c>
      <c r="AE265" s="266">
        <v>1141</v>
      </c>
      <c r="AF265" s="266">
        <v>1151</v>
      </c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  <c r="AR265" s="266"/>
      <c r="AS265" s="266"/>
      <c r="AT265" s="266"/>
      <c r="AU265" s="266"/>
      <c r="AV265" s="266"/>
      <c r="AW265" s="266"/>
      <c r="AX265" s="266"/>
      <c r="AY265" s="266"/>
      <c r="AZ265" s="266"/>
      <c r="BA265" s="266"/>
      <c r="BB265" s="266"/>
      <c r="BC265" s="266"/>
      <c r="BD265" s="266"/>
      <c r="BE265" s="266"/>
      <c r="BF265" s="266"/>
      <c r="BG265" s="266"/>
      <c r="BH265" s="266"/>
      <c r="BI265" s="266"/>
      <c r="BJ265" s="266"/>
      <c r="BK265" s="266"/>
      <c r="BL265" s="266"/>
      <c r="BM265" s="266"/>
      <c r="BN265" s="266"/>
      <c r="BO265" s="266"/>
      <c r="BP265" s="266"/>
      <c r="BQ265" s="266"/>
      <c r="BR265" s="266"/>
      <c r="BS265" s="266"/>
      <c r="BT265" s="266"/>
      <c r="BU265" s="266"/>
      <c r="BV265" s="266"/>
      <c r="BW265" s="266"/>
      <c r="BX265" s="266"/>
      <c r="BY265" s="266"/>
      <c r="BZ265" s="266"/>
      <c r="CA265" s="266"/>
      <c r="CB265" s="266"/>
      <c r="CC265" s="266"/>
      <c r="CD265" s="266"/>
      <c r="CE265" s="266">
        <v>6</v>
      </c>
      <c r="CF265" s="266">
        <v>4</v>
      </c>
      <c r="CG265" s="266">
        <v>10</v>
      </c>
      <c r="CH265" s="271" t="s">
        <v>3132</v>
      </c>
      <c r="CI265" s="266">
        <v>10</v>
      </c>
      <c r="CJ265" s="271" t="s">
        <v>3132</v>
      </c>
      <c r="CK265" s="266">
        <v>10500</v>
      </c>
      <c r="CL265" s="266">
        <v>65000</v>
      </c>
      <c r="CM265" s="271" t="s">
        <v>3255</v>
      </c>
      <c r="CN265" s="266">
        <v>52000</v>
      </c>
      <c r="CO265" s="271" t="s">
        <v>299</v>
      </c>
      <c r="CP265" s="254" t="s">
        <v>53</v>
      </c>
      <c r="CQ265" s="271" t="s">
        <v>1850</v>
      </c>
      <c r="CR265" s="262">
        <v>46262</v>
      </c>
      <c r="CS265" s="261" t="s">
        <v>45</v>
      </c>
      <c r="CT265" s="254" t="s">
        <v>1855</v>
      </c>
    </row>
    <row r="266" spans="1:98" x14ac:dyDescent="0.3">
      <c r="A266" s="253">
        <v>263</v>
      </c>
      <c r="B266" s="265" t="s">
        <v>45</v>
      </c>
      <c r="C266" s="294" t="s">
        <v>2952</v>
      </c>
      <c r="D266" s="294" t="s">
        <v>3018</v>
      </c>
      <c r="E266" s="294" t="s">
        <v>3003</v>
      </c>
      <c r="F266" s="294" t="s">
        <v>2959</v>
      </c>
      <c r="G266" s="294" t="s">
        <v>2955</v>
      </c>
      <c r="H266" s="294" t="s">
        <v>2960</v>
      </c>
      <c r="I266" s="294" t="s">
        <v>2965</v>
      </c>
      <c r="J266" s="294" t="s">
        <v>2962</v>
      </c>
      <c r="K266" s="263" t="s">
        <v>91</v>
      </c>
      <c r="L266" s="294" t="s">
        <v>3576</v>
      </c>
      <c r="M266" s="265" t="s">
        <v>71</v>
      </c>
      <c r="N266" s="294" t="s">
        <v>72</v>
      </c>
      <c r="O266" s="265" t="s">
        <v>45</v>
      </c>
      <c r="P266" s="260">
        <f>IF(COUNTIF($K$4:K266,K266)=1,1,"")</f>
        <v>1</v>
      </c>
      <c r="Q266" s="260"/>
      <c r="R266" s="260">
        <v>400</v>
      </c>
      <c r="S266" s="260">
        <v>400</v>
      </c>
      <c r="T266" s="260"/>
      <c r="U266" s="264">
        <v>46272</v>
      </c>
      <c r="V266" s="260">
        <v>395</v>
      </c>
      <c r="W266" s="260">
        <v>395</v>
      </c>
      <c r="X266" s="260"/>
      <c r="Y266" s="264">
        <v>46274</v>
      </c>
      <c r="Z266" s="260">
        <v>89</v>
      </c>
      <c r="AA266" s="260">
        <v>0</v>
      </c>
      <c r="AB266" s="260">
        <v>242</v>
      </c>
      <c r="AC266" s="260">
        <v>306</v>
      </c>
      <c r="AD266" s="260">
        <v>89</v>
      </c>
      <c r="AE266" s="260">
        <v>395</v>
      </c>
      <c r="AF266" s="260">
        <v>395</v>
      </c>
      <c r="AG266" s="260"/>
      <c r="AH266" s="260"/>
      <c r="AI266" s="260"/>
      <c r="AJ266" s="260"/>
      <c r="AK266" s="260"/>
      <c r="AL266" s="260"/>
      <c r="AM266" s="260"/>
      <c r="AN266" s="260"/>
      <c r="AO266" s="260"/>
      <c r="AP266" s="260"/>
      <c r="AQ266" s="260"/>
      <c r="AR266" s="260"/>
      <c r="AS266" s="260"/>
      <c r="AT266" s="260"/>
      <c r="AU266" s="260"/>
      <c r="AV266" s="260"/>
      <c r="AW266" s="260"/>
      <c r="AX266" s="260"/>
      <c r="AY266" s="260"/>
      <c r="AZ266" s="260"/>
      <c r="BA266" s="260"/>
      <c r="BB266" s="260"/>
      <c r="BC266" s="260"/>
      <c r="BD266" s="260"/>
      <c r="BE266" s="260"/>
      <c r="BF266" s="260"/>
      <c r="BG266" s="260"/>
      <c r="BH266" s="260"/>
      <c r="BI266" s="260"/>
      <c r="BJ266" s="260"/>
      <c r="BK266" s="260"/>
      <c r="BL266" s="260"/>
      <c r="BM266" s="260"/>
      <c r="BN266" s="260"/>
      <c r="BO266" s="260"/>
      <c r="BP266" s="260"/>
      <c r="BQ266" s="260"/>
      <c r="BR266" s="260"/>
      <c r="BS266" s="260"/>
      <c r="BT266" s="260"/>
      <c r="BU266" s="260"/>
      <c r="BV266" s="260"/>
      <c r="BW266" s="260"/>
      <c r="BX266" s="260"/>
      <c r="BY266" s="260"/>
      <c r="BZ266" s="260"/>
      <c r="CA266" s="260"/>
      <c r="CB266" s="260"/>
      <c r="CC266" s="260"/>
      <c r="CD266" s="260"/>
      <c r="CE266" s="260"/>
      <c r="CF266" s="260"/>
      <c r="CG266" s="260"/>
      <c r="CH266" s="268" t="s">
        <v>45</v>
      </c>
      <c r="CI266" s="260"/>
      <c r="CJ266" s="268" t="s">
        <v>45</v>
      </c>
      <c r="CK266" s="260">
        <v>11800</v>
      </c>
      <c r="CL266" s="260">
        <v>49000</v>
      </c>
      <c r="CM266" s="268" t="s">
        <v>938</v>
      </c>
      <c r="CN266" s="260">
        <v>49000</v>
      </c>
      <c r="CO266" s="268" t="s">
        <v>938</v>
      </c>
      <c r="CP266" s="265" t="s">
        <v>60</v>
      </c>
      <c r="CQ266" s="268" t="s">
        <v>1850</v>
      </c>
      <c r="CR266" s="264">
        <v>46205</v>
      </c>
      <c r="CS266" s="294" t="s">
        <v>74</v>
      </c>
      <c r="CT266" s="265" t="s">
        <v>1854</v>
      </c>
    </row>
    <row r="267" spans="1:98" x14ac:dyDescent="0.3">
      <c r="A267" s="253">
        <v>264</v>
      </c>
      <c r="B267" s="254" t="s">
        <v>45</v>
      </c>
      <c r="C267" s="261" t="s">
        <v>2952</v>
      </c>
      <c r="D267" s="261" t="s">
        <v>3018</v>
      </c>
      <c r="E267" s="261" t="s">
        <v>3003</v>
      </c>
      <c r="F267" s="261" t="s">
        <v>2959</v>
      </c>
      <c r="G267" s="261" t="s">
        <v>2955</v>
      </c>
      <c r="H267" s="261" t="s">
        <v>2960</v>
      </c>
      <c r="I267" s="261" t="s">
        <v>2965</v>
      </c>
      <c r="J267" s="261" t="s">
        <v>2962</v>
      </c>
      <c r="K267" s="270" t="s">
        <v>91</v>
      </c>
      <c r="L267" s="261" t="s">
        <v>3576</v>
      </c>
      <c r="M267" s="254" t="s">
        <v>78</v>
      </c>
      <c r="N267" s="261" t="s">
        <v>79</v>
      </c>
      <c r="O267" s="254" t="s">
        <v>45</v>
      </c>
      <c r="P267" s="266" t="str">
        <f>IF(COUNTIF($K$4:K267,K267)=1,1,"")</f>
        <v/>
      </c>
      <c r="Q267" s="266"/>
      <c r="R267" s="266">
        <v>400</v>
      </c>
      <c r="S267" s="266">
        <v>400</v>
      </c>
      <c r="T267" s="266"/>
      <c r="U267" s="262">
        <v>46272</v>
      </c>
      <c r="V267" s="266">
        <v>388</v>
      </c>
      <c r="W267" s="266">
        <v>388</v>
      </c>
      <c r="X267" s="266"/>
      <c r="Y267" s="262">
        <v>46274</v>
      </c>
      <c r="Z267" s="266">
        <v>94</v>
      </c>
      <c r="AA267" s="266">
        <v>0</v>
      </c>
      <c r="AB267" s="266">
        <v>250</v>
      </c>
      <c r="AC267" s="266">
        <v>294</v>
      </c>
      <c r="AD267" s="266">
        <v>94</v>
      </c>
      <c r="AE267" s="266">
        <v>388</v>
      </c>
      <c r="AF267" s="266">
        <v>388</v>
      </c>
      <c r="AG267" s="266"/>
      <c r="AH267" s="266"/>
      <c r="AI267" s="266"/>
      <c r="AJ267" s="266"/>
      <c r="AK267" s="266"/>
      <c r="AL267" s="266"/>
      <c r="AM267" s="266"/>
      <c r="AN267" s="266"/>
      <c r="AO267" s="266"/>
      <c r="AP267" s="266"/>
      <c r="AQ267" s="266"/>
      <c r="AR267" s="266"/>
      <c r="AS267" s="266"/>
      <c r="AT267" s="266"/>
      <c r="AU267" s="266"/>
      <c r="AV267" s="266"/>
      <c r="AW267" s="266"/>
      <c r="AX267" s="266"/>
      <c r="AY267" s="266"/>
      <c r="AZ267" s="266"/>
      <c r="BA267" s="266"/>
      <c r="BB267" s="266"/>
      <c r="BC267" s="266"/>
      <c r="BD267" s="266"/>
      <c r="BE267" s="266"/>
      <c r="BF267" s="266"/>
      <c r="BG267" s="266"/>
      <c r="BH267" s="266"/>
      <c r="BI267" s="266"/>
      <c r="BJ267" s="266"/>
      <c r="BK267" s="266"/>
      <c r="BL267" s="266"/>
      <c r="BM267" s="266"/>
      <c r="BN267" s="266"/>
      <c r="BO267" s="266"/>
      <c r="BP267" s="266"/>
      <c r="BQ267" s="266"/>
      <c r="BR267" s="266"/>
      <c r="BS267" s="266"/>
      <c r="BT267" s="266"/>
      <c r="BU267" s="266"/>
      <c r="BV267" s="266"/>
      <c r="BW267" s="266"/>
      <c r="BX267" s="266"/>
      <c r="BY267" s="266"/>
      <c r="BZ267" s="266"/>
      <c r="CA267" s="266"/>
      <c r="CB267" s="266"/>
      <c r="CC267" s="266"/>
      <c r="CD267" s="266"/>
      <c r="CE267" s="266"/>
      <c r="CF267" s="266"/>
      <c r="CG267" s="266"/>
      <c r="CH267" s="271" t="s">
        <v>45</v>
      </c>
      <c r="CI267" s="266"/>
      <c r="CJ267" s="271" t="s">
        <v>45</v>
      </c>
      <c r="CK267" s="266">
        <v>11800</v>
      </c>
      <c r="CL267" s="266">
        <v>49000</v>
      </c>
      <c r="CM267" s="271" t="s">
        <v>938</v>
      </c>
      <c r="CN267" s="266">
        <v>49000</v>
      </c>
      <c r="CO267" s="271" t="s">
        <v>938</v>
      </c>
      <c r="CP267" s="254" t="s">
        <v>60</v>
      </c>
      <c r="CQ267" s="271" t="s">
        <v>1850</v>
      </c>
      <c r="CR267" s="262">
        <v>46205</v>
      </c>
      <c r="CS267" s="261" t="s">
        <v>74</v>
      </c>
      <c r="CT267" s="254" t="s">
        <v>1854</v>
      </c>
    </row>
    <row r="268" spans="1:98" x14ac:dyDescent="0.3">
      <c r="A268" s="253">
        <v>265</v>
      </c>
      <c r="B268" s="265" t="s">
        <v>45</v>
      </c>
      <c r="C268" s="294" t="s">
        <v>2952</v>
      </c>
      <c r="D268" s="294" t="s">
        <v>3018</v>
      </c>
      <c r="E268" s="294" t="s">
        <v>3003</v>
      </c>
      <c r="F268" s="294" t="s">
        <v>2959</v>
      </c>
      <c r="G268" s="294" t="s">
        <v>2955</v>
      </c>
      <c r="H268" s="294" t="s">
        <v>2960</v>
      </c>
      <c r="I268" s="294" t="s">
        <v>2965</v>
      </c>
      <c r="J268" s="294" t="s">
        <v>2962</v>
      </c>
      <c r="K268" s="263" t="s">
        <v>91</v>
      </c>
      <c r="L268" s="294" t="s">
        <v>3576</v>
      </c>
      <c r="M268" s="265" t="s">
        <v>83</v>
      </c>
      <c r="N268" s="294" t="s">
        <v>84</v>
      </c>
      <c r="O268" s="265" t="s">
        <v>45</v>
      </c>
      <c r="P268" s="260" t="str">
        <f>IF(COUNTIF($K$4:K268,K268)=1,1,"")</f>
        <v/>
      </c>
      <c r="Q268" s="260"/>
      <c r="R268" s="260">
        <v>400</v>
      </c>
      <c r="S268" s="260">
        <v>400</v>
      </c>
      <c r="T268" s="260"/>
      <c r="U268" s="264">
        <v>46272</v>
      </c>
      <c r="V268" s="260">
        <v>403</v>
      </c>
      <c r="W268" s="260">
        <v>403</v>
      </c>
      <c r="X268" s="260"/>
      <c r="Y268" s="264">
        <v>46274</v>
      </c>
      <c r="Z268" s="260">
        <v>89</v>
      </c>
      <c r="AA268" s="260">
        <v>0</v>
      </c>
      <c r="AB268" s="260">
        <v>253</v>
      </c>
      <c r="AC268" s="260">
        <v>314</v>
      </c>
      <c r="AD268" s="260">
        <v>89</v>
      </c>
      <c r="AE268" s="260">
        <v>403</v>
      </c>
      <c r="AF268" s="260">
        <v>403</v>
      </c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  <c r="AV268" s="260"/>
      <c r="AW268" s="260"/>
      <c r="AX268" s="260"/>
      <c r="AY268" s="260"/>
      <c r="AZ268" s="260"/>
      <c r="BA268" s="260"/>
      <c r="BB268" s="260"/>
      <c r="BC268" s="260"/>
      <c r="BD268" s="260"/>
      <c r="BE268" s="260"/>
      <c r="BF268" s="260"/>
      <c r="BG268" s="260"/>
      <c r="BH268" s="260"/>
      <c r="BI268" s="260"/>
      <c r="BJ268" s="260"/>
      <c r="BK268" s="260"/>
      <c r="BL268" s="260"/>
      <c r="BM268" s="260"/>
      <c r="BN268" s="260"/>
      <c r="BO268" s="260"/>
      <c r="BP268" s="260"/>
      <c r="BQ268" s="260"/>
      <c r="BR268" s="260"/>
      <c r="BS268" s="260"/>
      <c r="BT268" s="260"/>
      <c r="BU268" s="260"/>
      <c r="BV268" s="260"/>
      <c r="BW268" s="260"/>
      <c r="BX268" s="260"/>
      <c r="BY268" s="260"/>
      <c r="BZ268" s="260"/>
      <c r="CA268" s="260"/>
      <c r="CB268" s="260"/>
      <c r="CC268" s="260"/>
      <c r="CD268" s="260"/>
      <c r="CE268" s="260"/>
      <c r="CF268" s="260"/>
      <c r="CG268" s="260"/>
      <c r="CH268" s="268" t="s">
        <v>45</v>
      </c>
      <c r="CI268" s="260"/>
      <c r="CJ268" s="268" t="s">
        <v>45</v>
      </c>
      <c r="CK268" s="260">
        <v>11800</v>
      </c>
      <c r="CL268" s="260">
        <v>49000</v>
      </c>
      <c r="CM268" s="268" t="s">
        <v>938</v>
      </c>
      <c r="CN268" s="260">
        <v>49000</v>
      </c>
      <c r="CO268" s="268" t="s">
        <v>938</v>
      </c>
      <c r="CP268" s="265" t="s">
        <v>60</v>
      </c>
      <c r="CQ268" s="268" t="s">
        <v>1850</v>
      </c>
      <c r="CR268" s="264">
        <v>46205</v>
      </c>
      <c r="CS268" s="294" t="s">
        <v>74</v>
      </c>
      <c r="CT268" s="265" t="s">
        <v>1854</v>
      </c>
    </row>
    <row r="269" spans="1:98" x14ac:dyDescent="0.3">
      <c r="A269" s="253">
        <v>266</v>
      </c>
      <c r="B269" s="254" t="s">
        <v>45</v>
      </c>
      <c r="C269" s="261" t="s">
        <v>2952</v>
      </c>
      <c r="D269" s="261" t="s">
        <v>3018</v>
      </c>
      <c r="E269" s="261" t="s">
        <v>3003</v>
      </c>
      <c r="F269" s="261" t="s">
        <v>2959</v>
      </c>
      <c r="G269" s="261" t="s">
        <v>2955</v>
      </c>
      <c r="H269" s="261" t="s">
        <v>2960</v>
      </c>
      <c r="I269" s="261" t="s">
        <v>2965</v>
      </c>
      <c r="J269" s="261" t="s">
        <v>2962</v>
      </c>
      <c r="K269" s="270" t="s">
        <v>92</v>
      </c>
      <c r="L269" s="261" t="s">
        <v>3577</v>
      </c>
      <c r="M269" s="254" t="s">
        <v>71</v>
      </c>
      <c r="N269" s="261" t="s">
        <v>72</v>
      </c>
      <c r="O269" s="254" t="s">
        <v>45</v>
      </c>
      <c r="P269" s="266">
        <f>IF(COUNTIF($K$4:K269,K269)=1,1,"")</f>
        <v>1</v>
      </c>
      <c r="Q269" s="266"/>
      <c r="R269" s="266">
        <v>1100</v>
      </c>
      <c r="S269" s="266">
        <v>1100</v>
      </c>
      <c r="T269" s="266"/>
      <c r="U269" s="262">
        <v>46261</v>
      </c>
      <c r="V269" s="266">
        <v>1187</v>
      </c>
      <c r="W269" s="266">
        <v>1187</v>
      </c>
      <c r="X269" s="266"/>
      <c r="Y269" s="262">
        <v>46265</v>
      </c>
      <c r="Z269" s="266">
        <v>544</v>
      </c>
      <c r="AA269" s="266">
        <v>0</v>
      </c>
      <c r="AB269" s="266">
        <v>642</v>
      </c>
      <c r="AC269" s="266">
        <v>643</v>
      </c>
      <c r="AD269" s="266">
        <v>462</v>
      </c>
      <c r="AE269" s="266">
        <v>1105</v>
      </c>
      <c r="AF269" s="266">
        <v>1187</v>
      </c>
      <c r="AG269" s="266"/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  <c r="AV269" s="266"/>
      <c r="AW269" s="266"/>
      <c r="AX269" s="266"/>
      <c r="AY269" s="266"/>
      <c r="AZ269" s="266"/>
      <c r="BA269" s="266"/>
      <c r="BB269" s="266"/>
      <c r="BC269" s="266"/>
      <c r="BD269" s="266"/>
      <c r="BE269" s="266"/>
      <c r="BF269" s="266"/>
      <c r="BG269" s="266"/>
      <c r="BH269" s="266"/>
      <c r="BI269" s="266"/>
      <c r="BJ269" s="266"/>
      <c r="BK269" s="266"/>
      <c r="BL269" s="266"/>
      <c r="BM269" s="266"/>
      <c r="BN269" s="266"/>
      <c r="BO269" s="266"/>
      <c r="BP269" s="266"/>
      <c r="BQ269" s="266"/>
      <c r="BR269" s="266"/>
      <c r="BS269" s="266"/>
      <c r="BT269" s="266"/>
      <c r="BU269" s="266"/>
      <c r="BV269" s="266"/>
      <c r="BW269" s="266"/>
      <c r="BX269" s="266"/>
      <c r="BY269" s="266"/>
      <c r="BZ269" s="266"/>
      <c r="CA269" s="266"/>
      <c r="CB269" s="266"/>
      <c r="CC269" s="266"/>
      <c r="CD269" s="266"/>
      <c r="CE269" s="266">
        <v>11</v>
      </c>
      <c r="CF269" s="266">
        <v>71</v>
      </c>
      <c r="CG269" s="266">
        <v>82</v>
      </c>
      <c r="CH269" s="271" t="s">
        <v>3441</v>
      </c>
      <c r="CI269" s="266">
        <v>82</v>
      </c>
      <c r="CJ269" s="271" t="s">
        <v>3441</v>
      </c>
      <c r="CK269" s="266">
        <v>12300</v>
      </c>
      <c r="CL269" s="266">
        <v>54000</v>
      </c>
      <c r="CM269" s="271" t="s">
        <v>974</v>
      </c>
      <c r="CN269" s="266">
        <v>43000</v>
      </c>
      <c r="CO269" s="271" t="s">
        <v>1118</v>
      </c>
      <c r="CP269" s="254" t="s">
        <v>53</v>
      </c>
      <c r="CQ269" s="271" t="s">
        <v>3251</v>
      </c>
      <c r="CR269" s="262">
        <v>46268</v>
      </c>
      <c r="CS269" s="261" t="s">
        <v>74</v>
      </c>
      <c r="CT269" s="254" t="s">
        <v>1861</v>
      </c>
    </row>
    <row r="270" spans="1:98" x14ac:dyDescent="0.3">
      <c r="A270" s="253">
        <v>267</v>
      </c>
      <c r="B270" s="265" t="s">
        <v>45</v>
      </c>
      <c r="C270" s="294" t="s">
        <v>2952</v>
      </c>
      <c r="D270" s="294" t="s">
        <v>3018</v>
      </c>
      <c r="E270" s="294" t="s">
        <v>3003</v>
      </c>
      <c r="F270" s="294" t="s">
        <v>2959</v>
      </c>
      <c r="G270" s="294" t="s">
        <v>2955</v>
      </c>
      <c r="H270" s="294" t="s">
        <v>2960</v>
      </c>
      <c r="I270" s="294" t="s">
        <v>2965</v>
      </c>
      <c r="J270" s="294" t="s">
        <v>2962</v>
      </c>
      <c r="K270" s="263" t="s">
        <v>92</v>
      </c>
      <c r="L270" s="294" t="s">
        <v>3577</v>
      </c>
      <c r="M270" s="265" t="s">
        <v>66</v>
      </c>
      <c r="N270" s="294" t="s">
        <v>67</v>
      </c>
      <c r="O270" s="265" t="s">
        <v>45</v>
      </c>
      <c r="P270" s="260" t="str">
        <f>IF(COUNTIF($K$4:K270,K270)=1,1,"")</f>
        <v/>
      </c>
      <c r="Q270" s="260"/>
      <c r="R270" s="260">
        <v>800</v>
      </c>
      <c r="S270" s="260">
        <v>800</v>
      </c>
      <c r="T270" s="260"/>
      <c r="U270" s="264">
        <v>46261</v>
      </c>
      <c r="V270" s="260">
        <v>794</v>
      </c>
      <c r="W270" s="260">
        <v>794</v>
      </c>
      <c r="X270" s="260"/>
      <c r="Y270" s="264">
        <v>46266</v>
      </c>
      <c r="Z270" s="260">
        <v>396</v>
      </c>
      <c r="AA270" s="260">
        <v>0</v>
      </c>
      <c r="AB270" s="260">
        <v>397</v>
      </c>
      <c r="AC270" s="260">
        <v>398</v>
      </c>
      <c r="AD270" s="260">
        <v>331</v>
      </c>
      <c r="AE270" s="260">
        <v>729</v>
      </c>
      <c r="AF270" s="260">
        <v>794</v>
      </c>
      <c r="AG270" s="26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260"/>
      <c r="AT270" s="260"/>
      <c r="AU270" s="260"/>
      <c r="AV270" s="260"/>
      <c r="AW270" s="260"/>
      <c r="AX270" s="260"/>
      <c r="AY270" s="260"/>
      <c r="AZ270" s="260"/>
      <c r="BA270" s="260"/>
      <c r="BB270" s="260"/>
      <c r="BC270" s="260"/>
      <c r="BD270" s="260"/>
      <c r="BE270" s="260"/>
      <c r="BF270" s="260"/>
      <c r="BG270" s="260"/>
      <c r="BH270" s="260"/>
      <c r="BI270" s="260"/>
      <c r="BJ270" s="260"/>
      <c r="BK270" s="260"/>
      <c r="BL270" s="260"/>
      <c r="BM270" s="260"/>
      <c r="BN270" s="260"/>
      <c r="BO270" s="260"/>
      <c r="BP270" s="260"/>
      <c r="BQ270" s="260"/>
      <c r="BR270" s="260"/>
      <c r="BS270" s="260"/>
      <c r="BT270" s="260"/>
      <c r="BU270" s="260"/>
      <c r="BV270" s="260"/>
      <c r="BW270" s="260"/>
      <c r="BX270" s="260"/>
      <c r="BY270" s="260"/>
      <c r="BZ270" s="260"/>
      <c r="CA270" s="260"/>
      <c r="CB270" s="260"/>
      <c r="CC270" s="260"/>
      <c r="CD270" s="260"/>
      <c r="CE270" s="260">
        <v>4</v>
      </c>
      <c r="CF270" s="260">
        <v>61</v>
      </c>
      <c r="CG270" s="260">
        <v>65</v>
      </c>
      <c r="CH270" s="268" t="s">
        <v>3453</v>
      </c>
      <c r="CI270" s="260">
        <v>65</v>
      </c>
      <c r="CJ270" s="268" t="s">
        <v>3453</v>
      </c>
      <c r="CK270" s="260">
        <v>12300</v>
      </c>
      <c r="CL270" s="260">
        <v>54000</v>
      </c>
      <c r="CM270" s="268" t="s">
        <v>974</v>
      </c>
      <c r="CN270" s="260">
        <v>43000</v>
      </c>
      <c r="CO270" s="268" t="s">
        <v>1118</v>
      </c>
      <c r="CP270" s="265" t="s">
        <v>53</v>
      </c>
      <c r="CQ270" s="268" t="s">
        <v>3251</v>
      </c>
      <c r="CR270" s="264">
        <v>46268</v>
      </c>
      <c r="CS270" s="294" t="s">
        <v>74</v>
      </c>
      <c r="CT270" s="265" t="s">
        <v>1861</v>
      </c>
    </row>
    <row r="271" spans="1:98" x14ac:dyDescent="0.3">
      <c r="A271" s="253">
        <v>268</v>
      </c>
      <c r="B271" s="254" t="s">
        <v>45</v>
      </c>
      <c r="C271" s="261" t="s">
        <v>2952</v>
      </c>
      <c r="D271" s="261" t="s">
        <v>3018</v>
      </c>
      <c r="E271" s="261" t="s">
        <v>3003</v>
      </c>
      <c r="F271" s="261" t="s">
        <v>2959</v>
      </c>
      <c r="G271" s="261" t="s">
        <v>2955</v>
      </c>
      <c r="H271" s="261" t="s">
        <v>2960</v>
      </c>
      <c r="I271" s="261" t="s">
        <v>2965</v>
      </c>
      <c r="J271" s="261" t="s">
        <v>2962</v>
      </c>
      <c r="K271" s="270" t="s">
        <v>92</v>
      </c>
      <c r="L271" s="261" t="s">
        <v>3577</v>
      </c>
      <c r="M271" s="254" t="s">
        <v>93</v>
      </c>
      <c r="N271" s="261" t="s">
        <v>94</v>
      </c>
      <c r="O271" s="254" t="s">
        <v>45</v>
      </c>
      <c r="P271" s="266" t="str">
        <f>IF(COUNTIF($K$4:K271,K271)=1,1,"")</f>
        <v/>
      </c>
      <c r="Q271" s="266"/>
      <c r="R271" s="266">
        <v>600</v>
      </c>
      <c r="S271" s="266">
        <v>600</v>
      </c>
      <c r="T271" s="266"/>
      <c r="U271" s="262">
        <v>46261</v>
      </c>
      <c r="V271" s="266">
        <v>596</v>
      </c>
      <c r="W271" s="266">
        <v>596</v>
      </c>
      <c r="X271" s="266"/>
      <c r="Y271" s="262">
        <v>46265</v>
      </c>
      <c r="Z271" s="266">
        <v>268</v>
      </c>
      <c r="AA271" s="266">
        <v>0</v>
      </c>
      <c r="AB271" s="266">
        <v>328</v>
      </c>
      <c r="AC271" s="266">
        <v>328</v>
      </c>
      <c r="AD271" s="266">
        <v>232</v>
      </c>
      <c r="AE271" s="266">
        <v>560</v>
      </c>
      <c r="AF271" s="266">
        <v>596</v>
      </c>
      <c r="AG271" s="266"/>
      <c r="AH271" s="266"/>
      <c r="AI271" s="266"/>
      <c r="AJ271" s="266"/>
      <c r="AK271" s="266"/>
      <c r="AL271" s="266"/>
      <c r="AM271" s="266"/>
      <c r="AN271" s="266"/>
      <c r="AO271" s="266"/>
      <c r="AP271" s="266"/>
      <c r="AQ271" s="266"/>
      <c r="AR271" s="266"/>
      <c r="AS271" s="266"/>
      <c r="AT271" s="266"/>
      <c r="AU271" s="266"/>
      <c r="AV271" s="266"/>
      <c r="AW271" s="266"/>
      <c r="AX271" s="266"/>
      <c r="AY271" s="266"/>
      <c r="AZ271" s="266"/>
      <c r="BA271" s="266"/>
      <c r="BB271" s="266"/>
      <c r="BC271" s="266"/>
      <c r="BD271" s="266"/>
      <c r="BE271" s="266"/>
      <c r="BF271" s="266"/>
      <c r="BG271" s="266"/>
      <c r="BH271" s="266"/>
      <c r="BI271" s="266"/>
      <c r="BJ271" s="266"/>
      <c r="BK271" s="266"/>
      <c r="BL271" s="266"/>
      <c r="BM271" s="266"/>
      <c r="BN271" s="266"/>
      <c r="BO271" s="266"/>
      <c r="BP271" s="266"/>
      <c r="BQ271" s="266"/>
      <c r="BR271" s="266"/>
      <c r="BS271" s="266"/>
      <c r="BT271" s="266"/>
      <c r="BU271" s="266"/>
      <c r="BV271" s="266"/>
      <c r="BW271" s="266"/>
      <c r="BX271" s="266"/>
      <c r="BY271" s="266"/>
      <c r="BZ271" s="266"/>
      <c r="CA271" s="266"/>
      <c r="CB271" s="266"/>
      <c r="CC271" s="266"/>
      <c r="CD271" s="266"/>
      <c r="CE271" s="266">
        <v>1</v>
      </c>
      <c r="CF271" s="266">
        <v>35</v>
      </c>
      <c r="CG271" s="266">
        <v>36</v>
      </c>
      <c r="CH271" s="271" t="s">
        <v>3790</v>
      </c>
      <c r="CI271" s="266">
        <v>36</v>
      </c>
      <c r="CJ271" s="271" t="s">
        <v>3790</v>
      </c>
      <c r="CK271" s="266">
        <v>12300</v>
      </c>
      <c r="CL271" s="266">
        <v>54000</v>
      </c>
      <c r="CM271" s="271" t="s">
        <v>974</v>
      </c>
      <c r="CN271" s="266">
        <v>43000</v>
      </c>
      <c r="CO271" s="271" t="s">
        <v>1118</v>
      </c>
      <c r="CP271" s="254" t="s">
        <v>53</v>
      </c>
      <c r="CQ271" s="271" t="s">
        <v>3251</v>
      </c>
      <c r="CR271" s="262">
        <v>46268</v>
      </c>
      <c r="CS271" s="261" t="s">
        <v>74</v>
      </c>
      <c r="CT271" s="254" t="s">
        <v>1861</v>
      </c>
    </row>
    <row r="272" spans="1:98" x14ac:dyDescent="0.3">
      <c r="A272" s="253">
        <v>269</v>
      </c>
      <c r="B272" s="265" t="s">
        <v>45</v>
      </c>
      <c r="C272" s="294" t="s">
        <v>2952</v>
      </c>
      <c r="D272" s="294" t="s">
        <v>3018</v>
      </c>
      <c r="E272" s="294" t="s">
        <v>3003</v>
      </c>
      <c r="F272" s="294" t="s">
        <v>2959</v>
      </c>
      <c r="G272" s="294" t="s">
        <v>2955</v>
      </c>
      <c r="H272" s="294" t="s">
        <v>2960</v>
      </c>
      <c r="I272" s="294" t="s">
        <v>2965</v>
      </c>
      <c r="J272" s="294" t="s">
        <v>2962</v>
      </c>
      <c r="K272" s="263" t="s">
        <v>95</v>
      </c>
      <c r="L272" s="294" t="s">
        <v>4202</v>
      </c>
      <c r="M272" s="265" t="s">
        <v>71</v>
      </c>
      <c r="N272" s="294" t="s">
        <v>72</v>
      </c>
      <c r="O272" s="265" t="s">
        <v>45</v>
      </c>
      <c r="P272" s="260">
        <f>IF(COUNTIF($K$4:K272,K272)=1,1,"")</f>
        <v>1</v>
      </c>
      <c r="Q272" s="260"/>
      <c r="R272" s="260">
        <v>800</v>
      </c>
      <c r="S272" s="260">
        <v>800</v>
      </c>
      <c r="T272" s="260"/>
      <c r="U272" s="265" t="s">
        <v>45</v>
      </c>
      <c r="V272" s="260"/>
      <c r="W272" s="260"/>
      <c r="X272" s="260"/>
      <c r="Y272" s="265" t="s">
        <v>45</v>
      </c>
      <c r="Z272" s="260"/>
      <c r="AA272" s="260">
        <v>0</v>
      </c>
      <c r="AB272" s="260"/>
      <c r="AC272" s="260"/>
      <c r="AD272" s="260"/>
      <c r="AE272" s="260"/>
      <c r="AF272" s="260"/>
      <c r="AG272" s="260"/>
      <c r="AH272" s="260"/>
      <c r="AI272" s="260"/>
      <c r="AJ272" s="260"/>
      <c r="AK272" s="260"/>
      <c r="AL272" s="260"/>
      <c r="AM272" s="260"/>
      <c r="AN272" s="260"/>
      <c r="AO272" s="260"/>
      <c r="AP272" s="260"/>
      <c r="AQ272" s="260"/>
      <c r="AR272" s="260"/>
      <c r="AS272" s="260"/>
      <c r="AT272" s="260"/>
      <c r="AU272" s="260"/>
      <c r="AV272" s="260"/>
      <c r="AW272" s="260"/>
      <c r="AX272" s="260"/>
      <c r="AY272" s="260"/>
      <c r="AZ272" s="260"/>
      <c r="BA272" s="260"/>
      <c r="BB272" s="260"/>
      <c r="BC272" s="260"/>
      <c r="BD272" s="260"/>
      <c r="BE272" s="260"/>
      <c r="BF272" s="260"/>
      <c r="BG272" s="260"/>
      <c r="BH272" s="260"/>
      <c r="BI272" s="260"/>
      <c r="BJ272" s="260"/>
      <c r="BK272" s="260"/>
      <c r="BL272" s="260"/>
      <c r="BM272" s="260"/>
      <c r="BN272" s="260"/>
      <c r="BO272" s="260"/>
      <c r="BP272" s="260"/>
      <c r="BQ272" s="260"/>
      <c r="BR272" s="260"/>
      <c r="BS272" s="260"/>
      <c r="BT272" s="260"/>
      <c r="BU272" s="260"/>
      <c r="BV272" s="260"/>
      <c r="BW272" s="260"/>
      <c r="BX272" s="260"/>
      <c r="BY272" s="260"/>
      <c r="BZ272" s="260"/>
      <c r="CA272" s="260"/>
      <c r="CB272" s="260"/>
      <c r="CC272" s="260"/>
      <c r="CD272" s="260"/>
      <c r="CE272" s="260"/>
      <c r="CF272" s="260"/>
      <c r="CG272" s="260"/>
      <c r="CH272" s="268" t="s">
        <v>45</v>
      </c>
      <c r="CI272" s="260"/>
      <c r="CJ272" s="268" t="s">
        <v>45</v>
      </c>
      <c r="CK272" s="260">
        <v>7780</v>
      </c>
      <c r="CL272" s="260">
        <v>49000</v>
      </c>
      <c r="CM272" s="268" t="s">
        <v>4292</v>
      </c>
      <c r="CN272" s="260">
        <v>39000</v>
      </c>
      <c r="CO272" s="268" t="s">
        <v>1865</v>
      </c>
      <c r="CP272" s="265" t="s">
        <v>60</v>
      </c>
      <c r="CQ272" s="268" t="s">
        <v>1850</v>
      </c>
      <c r="CR272" s="264">
        <v>46227</v>
      </c>
      <c r="CS272" s="294" t="s">
        <v>59</v>
      </c>
      <c r="CT272" s="265" t="s">
        <v>1854</v>
      </c>
    </row>
    <row r="273" spans="1:98" x14ac:dyDescent="0.3">
      <c r="A273" s="253">
        <v>270</v>
      </c>
      <c r="B273" s="254" t="s">
        <v>45</v>
      </c>
      <c r="C273" s="261" t="s">
        <v>2952</v>
      </c>
      <c r="D273" s="261" t="s">
        <v>3018</v>
      </c>
      <c r="E273" s="261" t="s">
        <v>3003</v>
      </c>
      <c r="F273" s="261" t="s">
        <v>2959</v>
      </c>
      <c r="G273" s="261" t="s">
        <v>2955</v>
      </c>
      <c r="H273" s="261" t="s">
        <v>2960</v>
      </c>
      <c r="I273" s="261" t="s">
        <v>2965</v>
      </c>
      <c r="J273" s="261" t="s">
        <v>2962</v>
      </c>
      <c r="K273" s="270" t="s">
        <v>95</v>
      </c>
      <c r="L273" s="261" t="s">
        <v>4202</v>
      </c>
      <c r="M273" s="254" t="s">
        <v>66</v>
      </c>
      <c r="N273" s="261" t="s">
        <v>67</v>
      </c>
      <c r="O273" s="254" t="s">
        <v>45</v>
      </c>
      <c r="P273" s="266" t="str">
        <f>IF(COUNTIF($K$4:K273,K273)=1,1,"")</f>
        <v/>
      </c>
      <c r="Q273" s="266"/>
      <c r="R273" s="266">
        <v>600</v>
      </c>
      <c r="S273" s="266">
        <v>600</v>
      </c>
      <c r="T273" s="266"/>
      <c r="U273" s="254" t="s">
        <v>45</v>
      </c>
      <c r="V273" s="266"/>
      <c r="W273" s="266"/>
      <c r="X273" s="266"/>
      <c r="Y273" s="254" t="s">
        <v>45</v>
      </c>
      <c r="Z273" s="266"/>
      <c r="AA273" s="266">
        <v>0</v>
      </c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  <c r="AP273" s="266"/>
      <c r="AQ273" s="266"/>
      <c r="AR273" s="266"/>
      <c r="AS273" s="266"/>
      <c r="AT273" s="266"/>
      <c r="AU273" s="266"/>
      <c r="AV273" s="266"/>
      <c r="AW273" s="266"/>
      <c r="AX273" s="266"/>
      <c r="AY273" s="266"/>
      <c r="AZ273" s="266"/>
      <c r="BA273" s="266"/>
      <c r="BB273" s="266"/>
      <c r="BC273" s="266"/>
      <c r="BD273" s="266"/>
      <c r="BE273" s="266"/>
      <c r="BF273" s="266"/>
      <c r="BG273" s="266"/>
      <c r="BH273" s="266"/>
      <c r="BI273" s="266"/>
      <c r="BJ273" s="266"/>
      <c r="BK273" s="266"/>
      <c r="BL273" s="266"/>
      <c r="BM273" s="266"/>
      <c r="BN273" s="266"/>
      <c r="BO273" s="266"/>
      <c r="BP273" s="266"/>
      <c r="BQ273" s="266"/>
      <c r="BR273" s="266"/>
      <c r="BS273" s="266"/>
      <c r="BT273" s="266"/>
      <c r="BU273" s="266"/>
      <c r="BV273" s="266"/>
      <c r="BW273" s="266"/>
      <c r="BX273" s="266"/>
      <c r="BY273" s="266"/>
      <c r="BZ273" s="266"/>
      <c r="CA273" s="266"/>
      <c r="CB273" s="266"/>
      <c r="CC273" s="266"/>
      <c r="CD273" s="266"/>
      <c r="CE273" s="266"/>
      <c r="CF273" s="266"/>
      <c r="CG273" s="266"/>
      <c r="CH273" s="271" t="s">
        <v>45</v>
      </c>
      <c r="CI273" s="266"/>
      <c r="CJ273" s="271" t="s">
        <v>45</v>
      </c>
      <c r="CK273" s="266">
        <v>7780</v>
      </c>
      <c r="CL273" s="266">
        <v>49000</v>
      </c>
      <c r="CM273" s="271" t="s">
        <v>4292</v>
      </c>
      <c r="CN273" s="266">
        <v>39000</v>
      </c>
      <c r="CO273" s="271" t="s">
        <v>1865</v>
      </c>
      <c r="CP273" s="254" t="s">
        <v>60</v>
      </c>
      <c r="CQ273" s="271" t="s">
        <v>1850</v>
      </c>
      <c r="CR273" s="262">
        <v>46227</v>
      </c>
      <c r="CS273" s="261" t="s">
        <v>59</v>
      </c>
      <c r="CT273" s="254" t="s">
        <v>1854</v>
      </c>
    </row>
    <row r="274" spans="1:98" x14ac:dyDescent="0.3">
      <c r="A274" s="253">
        <v>271</v>
      </c>
      <c r="B274" s="265" t="s">
        <v>45</v>
      </c>
      <c r="C274" s="294" t="s">
        <v>2952</v>
      </c>
      <c r="D274" s="294" t="s">
        <v>3018</v>
      </c>
      <c r="E274" s="294" t="s">
        <v>3003</v>
      </c>
      <c r="F274" s="294" t="s">
        <v>2959</v>
      </c>
      <c r="G274" s="294" t="s">
        <v>2955</v>
      </c>
      <c r="H274" s="294" t="s">
        <v>2960</v>
      </c>
      <c r="I274" s="294" t="s">
        <v>2965</v>
      </c>
      <c r="J274" s="294" t="s">
        <v>2962</v>
      </c>
      <c r="K274" s="263" t="s">
        <v>95</v>
      </c>
      <c r="L274" s="294" t="s">
        <v>4202</v>
      </c>
      <c r="M274" s="265" t="s">
        <v>78</v>
      </c>
      <c r="N274" s="294" t="s">
        <v>79</v>
      </c>
      <c r="O274" s="265" t="s">
        <v>45</v>
      </c>
      <c r="P274" s="260" t="str">
        <f>IF(COUNTIF($K$4:K274,K274)=1,1,"")</f>
        <v/>
      </c>
      <c r="Q274" s="260"/>
      <c r="R274" s="260">
        <v>700</v>
      </c>
      <c r="S274" s="260">
        <v>700</v>
      </c>
      <c r="T274" s="260"/>
      <c r="U274" s="265" t="s">
        <v>45</v>
      </c>
      <c r="V274" s="260"/>
      <c r="W274" s="260"/>
      <c r="X274" s="260"/>
      <c r="Y274" s="265" t="s">
        <v>45</v>
      </c>
      <c r="Z274" s="260"/>
      <c r="AA274" s="260">
        <v>0</v>
      </c>
      <c r="AB274" s="260"/>
      <c r="AC274" s="260"/>
      <c r="AD274" s="260"/>
      <c r="AE274" s="260"/>
      <c r="AF274" s="260"/>
      <c r="AG274" s="260"/>
      <c r="AH274" s="260"/>
      <c r="AI274" s="260"/>
      <c r="AJ274" s="260"/>
      <c r="AK274" s="260"/>
      <c r="AL274" s="260"/>
      <c r="AM274" s="260"/>
      <c r="AN274" s="260"/>
      <c r="AO274" s="260"/>
      <c r="AP274" s="260"/>
      <c r="AQ274" s="260"/>
      <c r="AR274" s="260"/>
      <c r="AS274" s="260"/>
      <c r="AT274" s="260"/>
      <c r="AU274" s="260"/>
      <c r="AV274" s="260"/>
      <c r="AW274" s="260"/>
      <c r="AX274" s="260"/>
      <c r="AY274" s="260"/>
      <c r="AZ274" s="260"/>
      <c r="BA274" s="260"/>
      <c r="BB274" s="260"/>
      <c r="BC274" s="260"/>
      <c r="BD274" s="260"/>
      <c r="BE274" s="260"/>
      <c r="BF274" s="260"/>
      <c r="BG274" s="260"/>
      <c r="BH274" s="260"/>
      <c r="BI274" s="260"/>
      <c r="BJ274" s="260"/>
      <c r="BK274" s="260"/>
      <c r="BL274" s="260"/>
      <c r="BM274" s="260"/>
      <c r="BN274" s="260"/>
      <c r="BO274" s="260"/>
      <c r="BP274" s="260"/>
      <c r="BQ274" s="260"/>
      <c r="BR274" s="260"/>
      <c r="BS274" s="260"/>
      <c r="BT274" s="260"/>
      <c r="BU274" s="260"/>
      <c r="BV274" s="260"/>
      <c r="BW274" s="260"/>
      <c r="BX274" s="260"/>
      <c r="BY274" s="260"/>
      <c r="BZ274" s="260"/>
      <c r="CA274" s="260"/>
      <c r="CB274" s="260"/>
      <c r="CC274" s="260"/>
      <c r="CD274" s="260"/>
      <c r="CE274" s="260"/>
      <c r="CF274" s="260"/>
      <c r="CG274" s="260"/>
      <c r="CH274" s="268" t="s">
        <v>45</v>
      </c>
      <c r="CI274" s="260"/>
      <c r="CJ274" s="268" t="s">
        <v>45</v>
      </c>
      <c r="CK274" s="260">
        <v>7780</v>
      </c>
      <c r="CL274" s="260">
        <v>49000</v>
      </c>
      <c r="CM274" s="268" t="s">
        <v>4292</v>
      </c>
      <c r="CN274" s="260">
        <v>39000</v>
      </c>
      <c r="CO274" s="268" t="s">
        <v>1865</v>
      </c>
      <c r="CP274" s="265" t="s">
        <v>60</v>
      </c>
      <c r="CQ274" s="268" t="s">
        <v>1850</v>
      </c>
      <c r="CR274" s="264">
        <v>46227</v>
      </c>
      <c r="CS274" s="294" t="s">
        <v>59</v>
      </c>
      <c r="CT274" s="265" t="s">
        <v>1854</v>
      </c>
    </row>
    <row r="275" spans="1:98" x14ac:dyDescent="0.3">
      <c r="A275" s="253">
        <v>272</v>
      </c>
      <c r="B275" s="254" t="s">
        <v>45</v>
      </c>
      <c r="C275" s="261" t="s">
        <v>2952</v>
      </c>
      <c r="D275" s="261" t="s">
        <v>3018</v>
      </c>
      <c r="E275" s="261" t="s">
        <v>3003</v>
      </c>
      <c r="F275" s="261" t="s">
        <v>2959</v>
      </c>
      <c r="G275" s="261" t="s">
        <v>2955</v>
      </c>
      <c r="H275" s="261" t="s">
        <v>2960</v>
      </c>
      <c r="I275" s="261" t="s">
        <v>2965</v>
      </c>
      <c r="J275" s="261" t="s">
        <v>2962</v>
      </c>
      <c r="K275" s="270" t="s">
        <v>95</v>
      </c>
      <c r="L275" s="261" t="s">
        <v>4202</v>
      </c>
      <c r="M275" s="254" t="s">
        <v>83</v>
      </c>
      <c r="N275" s="261" t="s">
        <v>84</v>
      </c>
      <c r="O275" s="254" t="s">
        <v>45</v>
      </c>
      <c r="P275" s="266" t="str">
        <f>IF(COUNTIF($K$4:K275,K275)=1,1,"")</f>
        <v/>
      </c>
      <c r="Q275" s="266"/>
      <c r="R275" s="266">
        <v>600</v>
      </c>
      <c r="S275" s="266">
        <v>600</v>
      </c>
      <c r="T275" s="266"/>
      <c r="U275" s="254" t="s">
        <v>45</v>
      </c>
      <c r="V275" s="266"/>
      <c r="W275" s="266"/>
      <c r="X275" s="266"/>
      <c r="Y275" s="254" t="s">
        <v>45</v>
      </c>
      <c r="Z275" s="266"/>
      <c r="AA275" s="266">
        <v>0</v>
      </c>
      <c r="AB275" s="266"/>
      <c r="AC275" s="266"/>
      <c r="AD275" s="266"/>
      <c r="AE275" s="266"/>
      <c r="AF275" s="266"/>
      <c r="AG275" s="266"/>
      <c r="AH275" s="266"/>
      <c r="AI275" s="266"/>
      <c r="AJ275" s="266"/>
      <c r="AK275" s="266"/>
      <c r="AL275" s="266"/>
      <c r="AM275" s="266"/>
      <c r="AN275" s="266"/>
      <c r="AO275" s="266"/>
      <c r="AP275" s="266"/>
      <c r="AQ275" s="266"/>
      <c r="AR275" s="266"/>
      <c r="AS275" s="266"/>
      <c r="AT275" s="266"/>
      <c r="AU275" s="266"/>
      <c r="AV275" s="266"/>
      <c r="AW275" s="266"/>
      <c r="AX275" s="266"/>
      <c r="AY275" s="266"/>
      <c r="AZ275" s="266"/>
      <c r="BA275" s="266"/>
      <c r="BB275" s="266"/>
      <c r="BC275" s="266"/>
      <c r="BD275" s="266"/>
      <c r="BE275" s="266"/>
      <c r="BF275" s="266"/>
      <c r="BG275" s="266"/>
      <c r="BH275" s="266"/>
      <c r="BI275" s="266"/>
      <c r="BJ275" s="266"/>
      <c r="BK275" s="266"/>
      <c r="BL275" s="266"/>
      <c r="BM275" s="266"/>
      <c r="BN275" s="266"/>
      <c r="BO275" s="266"/>
      <c r="BP275" s="266"/>
      <c r="BQ275" s="266"/>
      <c r="BR275" s="266"/>
      <c r="BS275" s="266"/>
      <c r="BT275" s="266"/>
      <c r="BU275" s="266"/>
      <c r="BV275" s="266"/>
      <c r="BW275" s="266"/>
      <c r="BX275" s="266"/>
      <c r="BY275" s="266"/>
      <c r="BZ275" s="266"/>
      <c r="CA275" s="266"/>
      <c r="CB275" s="266"/>
      <c r="CC275" s="266"/>
      <c r="CD275" s="266"/>
      <c r="CE275" s="266"/>
      <c r="CF275" s="266"/>
      <c r="CG275" s="266"/>
      <c r="CH275" s="271" t="s">
        <v>45</v>
      </c>
      <c r="CI275" s="266"/>
      <c r="CJ275" s="271" t="s">
        <v>45</v>
      </c>
      <c r="CK275" s="266">
        <v>7780</v>
      </c>
      <c r="CL275" s="266">
        <v>49000</v>
      </c>
      <c r="CM275" s="271" t="s">
        <v>4292</v>
      </c>
      <c r="CN275" s="266">
        <v>39000</v>
      </c>
      <c r="CO275" s="271" t="s">
        <v>1865</v>
      </c>
      <c r="CP275" s="254" t="s">
        <v>60</v>
      </c>
      <c r="CQ275" s="271" t="s">
        <v>1850</v>
      </c>
      <c r="CR275" s="262">
        <v>46227</v>
      </c>
      <c r="CS275" s="261" t="s">
        <v>59</v>
      </c>
      <c r="CT275" s="254" t="s">
        <v>1854</v>
      </c>
    </row>
    <row r="276" spans="1:98" x14ac:dyDescent="0.3">
      <c r="A276" s="253">
        <v>273</v>
      </c>
      <c r="B276" s="265" t="s">
        <v>45</v>
      </c>
      <c r="C276" s="294" t="s">
        <v>2952</v>
      </c>
      <c r="D276" s="294" t="s">
        <v>3018</v>
      </c>
      <c r="E276" s="294" t="s">
        <v>3003</v>
      </c>
      <c r="F276" s="294" t="s">
        <v>2959</v>
      </c>
      <c r="G276" s="294" t="s">
        <v>2955</v>
      </c>
      <c r="H276" s="294" t="s">
        <v>2960</v>
      </c>
      <c r="I276" s="294" t="s">
        <v>2965</v>
      </c>
      <c r="J276" s="294" t="s">
        <v>2962</v>
      </c>
      <c r="K276" s="263" t="s">
        <v>95</v>
      </c>
      <c r="L276" s="294" t="s">
        <v>4202</v>
      </c>
      <c r="M276" s="265" t="s">
        <v>96</v>
      </c>
      <c r="N276" s="294" t="s">
        <v>97</v>
      </c>
      <c r="O276" s="265" t="s">
        <v>45</v>
      </c>
      <c r="P276" s="260" t="str">
        <f>IF(COUNTIF($K$4:K276,K276)=1,1,"")</f>
        <v/>
      </c>
      <c r="Q276" s="260"/>
      <c r="R276" s="260">
        <v>400</v>
      </c>
      <c r="S276" s="260">
        <v>400</v>
      </c>
      <c r="T276" s="260"/>
      <c r="U276" s="265" t="s">
        <v>45</v>
      </c>
      <c r="V276" s="260"/>
      <c r="W276" s="260"/>
      <c r="X276" s="260"/>
      <c r="Y276" s="265" t="s">
        <v>45</v>
      </c>
      <c r="Z276" s="260"/>
      <c r="AA276" s="260">
        <v>0</v>
      </c>
      <c r="AB276" s="260"/>
      <c r="AC276" s="260"/>
      <c r="AD276" s="260"/>
      <c r="AE276" s="260"/>
      <c r="AF276" s="260"/>
      <c r="AG276" s="260"/>
      <c r="AH276" s="260"/>
      <c r="AI276" s="260"/>
      <c r="AJ276" s="260"/>
      <c r="AK276" s="260"/>
      <c r="AL276" s="260"/>
      <c r="AM276" s="260"/>
      <c r="AN276" s="260"/>
      <c r="AO276" s="260"/>
      <c r="AP276" s="260"/>
      <c r="AQ276" s="260"/>
      <c r="AR276" s="260"/>
      <c r="AS276" s="260"/>
      <c r="AT276" s="260"/>
      <c r="AU276" s="260"/>
      <c r="AV276" s="260"/>
      <c r="AW276" s="260"/>
      <c r="AX276" s="260"/>
      <c r="AY276" s="260"/>
      <c r="AZ276" s="260"/>
      <c r="BA276" s="260"/>
      <c r="BB276" s="260"/>
      <c r="BC276" s="260"/>
      <c r="BD276" s="260"/>
      <c r="BE276" s="260"/>
      <c r="BF276" s="260"/>
      <c r="BG276" s="260"/>
      <c r="BH276" s="260"/>
      <c r="BI276" s="260"/>
      <c r="BJ276" s="260"/>
      <c r="BK276" s="260"/>
      <c r="BL276" s="260"/>
      <c r="BM276" s="260"/>
      <c r="BN276" s="260"/>
      <c r="BO276" s="260"/>
      <c r="BP276" s="260"/>
      <c r="BQ276" s="260"/>
      <c r="BR276" s="260"/>
      <c r="BS276" s="260"/>
      <c r="BT276" s="260"/>
      <c r="BU276" s="260"/>
      <c r="BV276" s="260"/>
      <c r="BW276" s="260"/>
      <c r="BX276" s="260"/>
      <c r="BY276" s="260"/>
      <c r="BZ276" s="260"/>
      <c r="CA276" s="260"/>
      <c r="CB276" s="260"/>
      <c r="CC276" s="260"/>
      <c r="CD276" s="260"/>
      <c r="CE276" s="260"/>
      <c r="CF276" s="260"/>
      <c r="CG276" s="260"/>
      <c r="CH276" s="268" t="s">
        <v>45</v>
      </c>
      <c r="CI276" s="260"/>
      <c r="CJ276" s="268" t="s">
        <v>45</v>
      </c>
      <c r="CK276" s="260">
        <v>7780</v>
      </c>
      <c r="CL276" s="260">
        <v>49000</v>
      </c>
      <c r="CM276" s="268" t="s">
        <v>4292</v>
      </c>
      <c r="CN276" s="260">
        <v>39000</v>
      </c>
      <c r="CO276" s="268" t="s">
        <v>1865</v>
      </c>
      <c r="CP276" s="265" t="s">
        <v>60</v>
      </c>
      <c r="CQ276" s="268" t="s">
        <v>1850</v>
      </c>
      <c r="CR276" s="264">
        <v>46227</v>
      </c>
      <c r="CS276" s="294" t="s">
        <v>59</v>
      </c>
      <c r="CT276" s="265" t="s">
        <v>1854</v>
      </c>
    </row>
    <row r="277" spans="1:98" x14ac:dyDescent="0.3">
      <c r="A277" s="253">
        <v>274</v>
      </c>
      <c r="B277" s="254" t="s">
        <v>45</v>
      </c>
      <c r="C277" s="261" t="s">
        <v>2952</v>
      </c>
      <c r="D277" s="261" t="s">
        <v>3018</v>
      </c>
      <c r="E277" s="261" t="s">
        <v>3003</v>
      </c>
      <c r="F277" s="261" t="s">
        <v>2959</v>
      </c>
      <c r="G277" s="261" t="s">
        <v>2955</v>
      </c>
      <c r="H277" s="261" t="s">
        <v>2960</v>
      </c>
      <c r="I277" s="261" t="s">
        <v>2965</v>
      </c>
      <c r="J277" s="261" t="s">
        <v>2962</v>
      </c>
      <c r="K277" s="270" t="s">
        <v>95</v>
      </c>
      <c r="L277" s="261" t="s">
        <v>4202</v>
      </c>
      <c r="M277" s="254" t="s">
        <v>98</v>
      </c>
      <c r="N277" s="261" t="s">
        <v>99</v>
      </c>
      <c r="O277" s="254" t="s">
        <v>45</v>
      </c>
      <c r="P277" s="266" t="str">
        <f>IF(COUNTIF($K$4:K277,K277)=1,1,"")</f>
        <v/>
      </c>
      <c r="Q277" s="266"/>
      <c r="R277" s="266">
        <v>400</v>
      </c>
      <c r="S277" s="266">
        <v>400</v>
      </c>
      <c r="T277" s="266"/>
      <c r="U277" s="254" t="s">
        <v>45</v>
      </c>
      <c r="V277" s="266"/>
      <c r="W277" s="266"/>
      <c r="X277" s="266"/>
      <c r="Y277" s="254" t="s">
        <v>45</v>
      </c>
      <c r="Z277" s="266"/>
      <c r="AA277" s="266">
        <v>0</v>
      </c>
      <c r="AB277" s="266"/>
      <c r="AC277" s="266"/>
      <c r="AD277" s="266"/>
      <c r="AE277" s="266"/>
      <c r="AF277" s="266"/>
      <c r="AG277" s="266"/>
      <c r="AH277" s="266"/>
      <c r="AI277" s="266"/>
      <c r="AJ277" s="266"/>
      <c r="AK277" s="266"/>
      <c r="AL277" s="266"/>
      <c r="AM277" s="266"/>
      <c r="AN277" s="266"/>
      <c r="AO277" s="266"/>
      <c r="AP277" s="266"/>
      <c r="AQ277" s="266"/>
      <c r="AR277" s="266"/>
      <c r="AS277" s="266"/>
      <c r="AT277" s="266"/>
      <c r="AU277" s="266"/>
      <c r="AV277" s="266"/>
      <c r="AW277" s="266"/>
      <c r="AX277" s="266"/>
      <c r="AY277" s="266"/>
      <c r="AZ277" s="266"/>
      <c r="BA277" s="266"/>
      <c r="BB277" s="266"/>
      <c r="BC277" s="266"/>
      <c r="BD277" s="266"/>
      <c r="BE277" s="266"/>
      <c r="BF277" s="266"/>
      <c r="BG277" s="266"/>
      <c r="BH277" s="266"/>
      <c r="BI277" s="266"/>
      <c r="BJ277" s="266"/>
      <c r="BK277" s="266"/>
      <c r="BL277" s="266"/>
      <c r="BM277" s="266"/>
      <c r="BN277" s="266"/>
      <c r="BO277" s="266"/>
      <c r="BP277" s="266"/>
      <c r="BQ277" s="266"/>
      <c r="BR277" s="266"/>
      <c r="BS277" s="266"/>
      <c r="BT277" s="266"/>
      <c r="BU277" s="266"/>
      <c r="BV277" s="266"/>
      <c r="BW277" s="266"/>
      <c r="BX277" s="266"/>
      <c r="BY277" s="266"/>
      <c r="BZ277" s="266"/>
      <c r="CA277" s="266"/>
      <c r="CB277" s="266"/>
      <c r="CC277" s="266"/>
      <c r="CD277" s="266"/>
      <c r="CE277" s="266"/>
      <c r="CF277" s="266"/>
      <c r="CG277" s="266"/>
      <c r="CH277" s="271" t="s">
        <v>45</v>
      </c>
      <c r="CI277" s="266"/>
      <c r="CJ277" s="271" t="s">
        <v>45</v>
      </c>
      <c r="CK277" s="266">
        <v>7780</v>
      </c>
      <c r="CL277" s="266">
        <v>49000</v>
      </c>
      <c r="CM277" s="271" t="s">
        <v>4292</v>
      </c>
      <c r="CN277" s="266">
        <v>39000</v>
      </c>
      <c r="CO277" s="271" t="s">
        <v>1865</v>
      </c>
      <c r="CP277" s="254" t="s">
        <v>60</v>
      </c>
      <c r="CQ277" s="271" t="s">
        <v>1850</v>
      </c>
      <c r="CR277" s="262">
        <v>46227</v>
      </c>
      <c r="CS277" s="261" t="s">
        <v>59</v>
      </c>
      <c r="CT277" s="254" t="s">
        <v>1854</v>
      </c>
    </row>
    <row r="278" spans="1:98" x14ac:dyDescent="0.3">
      <c r="A278" s="253">
        <v>275</v>
      </c>
      <c r="B278" s="265" t="s">
        <v>45</v>
      </c>
      <c r="C278" s="294" t="s">
        <v>2952</v>
      </c>
      <c r="D278" s="294" t="s">
        <v>3018</v>
      </c>
      <c r="E278" s="294" t="s">
        <v>3003</v>
      </c>
      <c r="F278" s="294" t="s">
        <v>2959</v>
      </c>
      <c r="G278" s="294" t="s">
        <v>2955</v>
      </c>
      <c r="H278" s="294" t="s">
        <v>2960</v>
      </c>
      <c r="I278" s="294" t="s">
        <v>2965</v>
      </c>
      <c r="J278" s="294" t="s">
        <v>2962</v>
      </c>
      <c r="K278" s="263" t="s">
        <v>100</v>
      </c>
      <c r="L278" s="294" t="s">
        <v>3578</v>
      </c>
      <c r="M278" s="265" t="s">
        <v>101</v>
      </c>
      <c r="N278" s="294" t="s">
        <v>102</v>
      </c>
      <c r="O278" s="265" t="s">
        <v>45</v>
      </c>
      <c r="P278" s="260">
        <f>IF(COUNTIF($K$4:K278,K278)=1,1,"")</f>
        <v>1</v>
      </c>
      <c r="Q278" s="260"/>
      <c r="R278" s="260">
        <v>300</v>
      </c>
      <c r="S278" s="260">
        <v>300</v>
      </c>
      <c r="T278" s="260"/>
      <c r="U278" s="265" t="s">
        <v>45</v>
      </c>
      <c r="V278" s="260"/>
      <c r="W278" s="260"/>
      <c r="X278" s="260"/>
      <c r="Y278" s="265" t="s">
        <v>45</v>
      </c>
      <c r="Z278" s="260"/>
      <c r="AA278" s="260">
        <v>0</v>
      </c>
      <c r="AB278" s="260"/>
      <c r="AC278" s="260"/>
      <c r="AD278" s="260"/>
      <c r="AE278" s="260"/>
      <c r="AF278" s="260"/>
      <c r="AG278" s="26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U278" s="260"/>
      <c r="AV278" s="260"/>
      <c r="AW278" s="260"/>
      <c r="AX278" s="260"/>
      <c r="AY278" s="260"/>
      <c r="AZ278" s="260"/>
      <c r="BA278" s="260"/>
      <c r="BB278" s="260"/>
      <c r="BC278" s="260"/>
      <c r="BD278" s="260"/>
      <c r="BE278" s="260"/>
      <c r="BF278" s="260"/>
      <c r="BG278" s="260"/>
      <c r="BH278" s="260"/>
      <c r="BI278" s="260"/>
      <c r="BJ278" s="260"/>
      <c r="BK278" s="260"/>
      <c r="BL278" s="260"/>
      <c r="BM278" s="260"/>
      <c r="BN278" s="260"/>
      <c r="BO278" s="260"/>
      <c r="BP278" s="260"/>
      <c r="BQ278" s="260"/>
      <c r="BR278" s="260"/>
      <c r="BS278" s="260"/>
      <c r="BT278" s="260"/>
      <c r="BU278" s="260"/>
      <c r="BV278" s="260"/>
      <c r="BW278" s="260"/>
      <c r="BX278" s="260"/>
      <c r="BY278" s="260"/>
      <c r="BZ278" s="260"/>
      <c r="CA278" s="260"/>
      <c r="CB278" s="260"/>
      <c r="CC278" s="260"/>
      <c r="CD278" s="260"/>
      <c r="CE278" s="260"/>
      <c r="CF278" s="260"/>
      <c r="CG278" s="260"/>
      <c r="CH278" s="268" t="s">
        <v>45</v>
      </c>
      <c r="CI278" s="260"/>
      <c r="CJ278" s="268" t="s">
        <v>45</v>
      </c>
      <c r="CK278" s="260">
        <v>11180</v>
      </c>
      <c r="CL278" s="260">
        <v>47000</v>
      </c>
      <c r="CM278" s="268" t="s">
        <v>404</v>
      </c>
      <c r="CN278" s="260">
        <v>47000</v>
      </c>
      <c r="CO278" s="268" t="s">
        <v>404</v>
      </c>
      <c r="CP278" s="265" t="s">
        <v>60</v>
      </c>
      <c r="CQ278" s="268" t="s">
        <v>1850</v>
      </c>
      <c r="CR278" s="264">
        <v>46231</v>
      </c>
      <c r="CS278" s="294" t="s">
        <v>59</v>
      </c>
      <c r="CT278" s="265" t="s">
        <v>1861</v>
      </c>
    </row>
    <row r="279" spans="1:98" x14ac:dyDescent="0.3">
      <c r="A279" s="253">
        <v>276</v>
      </c>
      <c r="B279" s="254" t="s">
        <v>45</v>
      </c>
      <c r="C279" s="261" t="s">
        <v>2952</v>
      </c>
      <c r="D279" s="261" t="s">
        <v>3018</v>
      </c>
      <c r="E279" s="261" t="s">
        <v>3003</v>
      </c>
      <c r="F279" s="261" t="s">
        <v>2959</v>
      </c>
      <c r="G279" s="261" t="s">
        <v>2955</v>
      </c>
      <c r="H279" s="261" t="s">
        <v>2960</v>
      </c>
      <c r="I279" s="261" t="s">
        <v>2965</v>
      </c>
      <c r="J279" s="261" t="s">
        <v>2962</v>
      </c>
      <c r="K279" s="270" t="s">
        <v>100</v>
      </c>
      <c r="L279" s="261" t="s">
        <v>3578</v>
      </c>
      <c r="M279" s="254" t="s">
        <v>57</v>
      </c>
      <c r="N279" s="261" t="s">
        <v>58</v>
      </c>
      <c r="O279" s="254" t="s">
        <v>45</v>
      </c>
      <c r="P279" s="266" t="str">
        <f>IF(COUNTIF($K$4:K279,K279)=1,1,"")</f>
        <v/>
      </c>
      <c r="Q279" s="266"/>
      <c r="R279" s="266">
        <v>400</v>
      </c>
      <c r="S279" s="266">
        <v>400</v>
      </c>
      <c r="T279" s="266"/>
      <c r="U279" s="254" t="s">
        <v>45</v>
      </c>
      <c r="V279" s="266"/>
      <c r="W279" s="266"/>
      <c r="X279" s="266"/>
      <c r="Y279" s="254" t="s">
        <v>45</v>
      </c>
      <c r="Z279" s="266"/>
      <c r="AA279" s="266">
        <v>0</v>
      </c>
      <c r="AB279" s="266"/>
      <c r="AC279" s="266"/>
      <c r="AD279" s="266"/>
      <c r="AE279" s="266"/>
      <c r="AF279" s="266"/>
      <c r="AG279" s="266"/>
      <c r="AH279" s="266"/>
      <c r="AI279" s="266"/>
      <c r="AJ279" s="266"/>
      <c r="AK279" s="266"/>
      <c r="AL279" s="266"/>
      <c r="AM279" s="266"/>
      <c r="AN279" s="266"/>
      <c r="AO279" s="266"/>
      <c r="AP279" s="266"/>
      <c r="AQ279" s="266"/>
      <c r="AR279" s="266"/>
      <c r="AS279" s="266"/>
      <c r="AT279" s="266"/>
      <c r="AU279" s="266"/>
      <c r="AV279" s="266"/>
      <c r="AW279" s="266"/>
      <c r="AX279" s="266"/>
      <c r="AY279" s="266"/>
      <c r="AZ279" s="266"/>
      <c r="BA279" s="266"/>
      <c r="BB279" s="266"/>
      <c r="BC279" s="266"/>
      <c r="BD279" s="266"/>
      <c r="BE279" s="266"/>
      <c r="BF279" s="266"/>
      <c r="BG279" s="266"/>
      <c r="BH279" s="266"/>
      <c r="BI279" s="266"/>
      <c r="BJ279" s="266"/>
      <c r="BK279" s="266"/>
      <c r="BL279" s="266"/>
      <c r="BM279" s="266"/>
      <c r="BN279" s="266"/>
      <c r="BO279" s="266"/>
      <c r="BP279" s="266"/>
      <c r="BQ279" s="266"/>
      <c r="BR279" s="266"/>
      <c r="BS279" s="266"/>
      <c r="BT279" s="266"/>
      <c r="BU279" s="266"/>
      <c r="BV279" s="266"/>
      <c r="BW279" s="266"/>
      <c r="BX279" s="266"/>
      <c r="BY279" s="266"/>
      <c r="BZ279" s="266"/>
      <c r="CA279" s="266"/>
      <c r="CB279" s="266"/>
      <c r="CC279" s="266"/>
      <c r="CD279" s="266"/>
      <c r="CE279" s="266"/>
      <c r="CF279" s="266"/>
      <c r="CG279" s="266"/>
      <c r="CH279" s="271" t="s">
        <v>45</v>
      </c>
      <c r="CI279" s="266"/>
      <c r="CJ279" s="271" t="s">
        <v>45</v>
      </c>
      <c r="CK279" s="266">
        <v>11180</v>
      </c>
      <c r="CL279" s="266">
        <v>47000</v>
      </c>
      <c r="CM279" s="271" t="s">
        <v>404</v>
      </c>
      <c r="CN279" s="266">
        <v>47000</v>
      </c>
      <c r="CO279" s="271" t="s">
        <v>404</v>
      </c>
      <c r="CP279" s="254" t="s">
        <v>60</v>
      </c>
      <c r="CQ279" s="271" t="s">
        <v>1850</v>
      </c>
      <c r="CR279" s="262">
        <v>46231</v>
      </c>
      <c r="CS279" s="261" t="s">
        <v>59</v>
      </c>
      <c r="CT279" s="254" t="s">
        <v>1861</v>
      </c>
    </row>
    <row r="280" spans="1:98" x14ac:dyDescent="0.3">
      <c r="A280" s="253">
        <v>277</v>
      </c>
      <c r="B280" s="265" t="s">
        <v>45</v>
      </c>
      <c r="C280" s="294" t="s">
        <v>2952</v>
      </c>
      <c r="D280" s="294" t="s">
        <v>3018</v>
      </c>
      <c r="E280" s="294" t="s">
        <v>3003</v>
      </c>
      <c r="F280" s="294" t="s">
        <v>2959</v>
      </c>
      <c r="G280" s="294" t="s">
        <v>2955</v>
      </c>
      <c r="H280" s="294" t="s">
        <v>2960</v>
      </c>
      <c r="I280" s="294" t="s">
        <v>2965</v>
      </c>
      <c r="J280" s="294" t="s">
        <v>2962</v>
      </c>
      <c r="K280" s="263" t="s">
        <v>100</v>
      </c>
      <c r="L280" s="294" t="s">
        <v>3578</v>
      </c>
      <c r="M280" s="265" t="s">
        <v>61</v>
      </c>
      <c r="N280" s="294" t="s">
        <v>62</v>
      </c>
      <c r="O280" s="265" t="s">
        <v>45</v>
      </c>
      <c r="P280" s="260" t="str">
        <f>IF(COUNTIF($K$4:K280,K280)=1,1,"")</f>
        <v/>
      </c>
      <c r="Q280" s="260"/>
      <c r="R280" s="260">
        <v>500</v>
      </c>
      <c r="S280" s="260">
        <v>500</v>
      </c>
      <c r="T280" s="260"/>
      <c r="U280" s="265" t="s">
        <v>45</v>
      </c>
      <c r="V280" s="260"/>
      <c r="W280" s="260"/>
      <c r="X280" s="260"/>
      <c r="Y280" s="265" t="s">
        <v>45</v>
      </c>
      <c r="Z280" s="260"/>
      <c r="AA280" s="260">
        <v>0</v>
      </c>
      <c r="AB280" s="260"/>
      <c r="AC280" s="260"/>
      <c r="AD280" s="260"/>
      <c r="AE280" s="260"/>
      <c r="AF280" s="260"/>
      <c r="AG280" s="26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U280" s="260"/>
      <c r="AV280" s="260"/>
      <c r="AW280" s="260"/>
      <c r="AX280" s="260"/>
      <c r="AY280" s="260"/>
      <c r="AZ280" s="260"/>
      <c r="BA280" s="260"/>
      <c r="BB280" s="260"/>
      <c r="BC280" s="260"/>
      <c r="BD280" s="260"/>
      <c r="BE280" s="260"/>
      <c r="BF280" s="260"/>
      <c r="BG280" s="260"/>
      <c r="BH280" s="260"/>
      <c r="BI280" s="260"/>
      <c r="BJ280" s="260"/>
      <c r="BK280" s="260"/>
      <c r="BL280" s="260"/>
      <c r="BM280" s="260"/>
      <c r="BN280" s="260"/>
      <c r="BO280" s="260"/>
      <c r="BP280" s="260"/>
      <c r="BQ280" s="260"/>
      <c r="BR280" s="260"/>
      <c r="BS280" s="260"/>
      <c r="BT280" s="260"/>
      <c r="BU280" s="260"/>
      <c r="BV280" s="260"/>
      <c r="BW280" s="260"/>
      <c r="BX280" s="260"/>
      <c r="BY280" s="260"/>
      <c r="BZ280" s="260"/>
      <c r="CA280" s="260"/>
      <c r="CB280" s="260"/>
      <c r="CC280" s="260"/>
      <c r="CD280" s="260"/>
      <c r="CE280" s="260"/>
      <c r="CF280" s="260"/>
      <c r="CG280" s="260"/>
      <c r="CH280" s="268" t="s">
        <v>45</v>
      </c>
      <c r="CI280" s="260"/>
      <c r="CJ280" s="268" t="s">
        <v>45</v>
      </c>
      <c r="CK280" s="260">
        <v>11180</v>
      </c>
      <c r="CL280" s="260">
        <v>47000</v>
      </c>
      <c r="CM280" s="268" t="s">
        <v>404</v>
      </c>
      <c r="CN280" s="260">
        <v>47000</v>
      </c>
      <c r="CO280" s="268" t="s">
        <v>404</v>
      </c>
      <c r="CP280" s="265" t="s">
        <v>60</v>
      </c>
      <c r="CQ280" s="268" t="s">
        <v>1850</v>
      </c>
      <c r="CR280" s="264">
        <v>46231</v>
      </c>
      <c r="CS280" s="294" t="s">
        <v>59</v>
      </c>
      <c r="CT280" s="265" t="s">
        <v>1861</v>
      </c>
    </row>
    <row r="281" spans="1:98" x14ac:dyDescent="0.3">
      <c r="A281" s="253">
        <v>278</v>
      </c>
      <c r="B281" s="254" t="s">
        <v>45</v>
      </c>
      <c r="C281" s="261" t="s">
        <v>2952</v>
      </c>
      <c r="D281" s="261" t="s">
        <v>3018</v>
      </c>
      <c r="E281" s="261" t="s">
        <v>3003</v>
      </c>
      <c r="F281" s="261" t="s">
        <v>2959</v>
      </c>
      <c r="G281" s="261" t="s">
        <v>2955</v>
      </c>
      <c r="H281" s="261" t="s">
        <v>2960</v>
      </c>
      <c r="I281" s="261" t="s">
        <v>2965</v>
      </c>
      <c r="J281" s="261" t="s">
        <v>2962</v>
      </c>
      <c r="K281" s="270" t="s">
        <v>103</v>
      </c>
      <c r="L281" s="261" t="s">
        <v>3579</v>
      </c>
      <c r="M281" s="254" t="s">
        <v>71</v>
      </c>
      <c r="N281" s="261" t="s">
        <v>72</v>
      </c>
      <c r="O281" s="254" t="s">
        <v>45</v>
      </c>
      <c r="P281" s="266">
        <f>IF(COUNTIF($K$4:K281,K281)=1,1,"")</f>
        <v>1</v>
      </c>
      <c r="Q281" s="266"/>
      <c r="R281" s="266">
        <v>1600</v>
      </c>
      <c r="S281" s="266">
        <v>1600</v>
      </c>
      <c r="T281" s="266"/>
      <c r="U281" s="262">
        <v>46273</v>
      </c>
      <c r="V281" s="266">
        <v>1647</v>
      </c>
      <c r="W281" s="266">
        <v>1647</v>
      </c>
      <c r="X281" s="266"/>
      <c r="Y281" s="262">
        <v>46275</v>
      </c>
      <c r="Z281" s="266">
        <v>210</v>
      </c>
      <c r="AA281" s="266">
        <v>0</v>
      </c>
      <c r="AB281" s="266">
        <v>1437</v>
      </c>
      <c r="AC281" s="266">
        <v>1437</v>
      </c>
      <c r="AD281" s="266">
        <v>210</v>
      </c>
      <c r="AE281" s="266">
        <v>1647</v>
      </c>
      <c r="AF281" s="266">
        <v>1647</v>
      </c>
      <c r="AG281" s="266"/>
      <c r="AH281" s="266"/>
      <c r="AI281" s="266"/>
      <c r="AJ281" s="266"/>
      <c r="AK281" s="266"/>
      <c r="AL281" s="266"/>
      <c r="AM281" s="266"/>
      <c r="AN281" s="266"/>
      <c r="AO281" s="266"/>
      <c r="AP281" s="266"/>
      <c r="AQ281" s="266"/>
      <c r="AR281" s="266"/>
      <c r="AS281" s="266"/>
      <c r="AT281" s="266"/>
      <c r="AU281" s="266"/>
      <c r="AV281" s="266"/>
      <c r="AW281" s="266"/>
      <c r="AX281" s="266"/>
      <c r="AY281" s="266"/>
      <c r="AZ281" s="266"/>
      <c r="BA281" s="266"/>
      <c r="BB281" s="266"/>
      <c r="BC281" s="266"/>
      <c r="BD281" s="266"/>
      <c r="BE281" s="266"/>
      <c r="BF281" s="266"/>
      <c r="BG281" s="266"/>
      <c r="BH281" s="266"/>
      <c r="BI281" s="266"/>
      <c r="BJ281" s="266"/>
      <c r="BK281" s="266"/>
      <c r="BL281" s="266"/>
      <c r="BM281" s="266"/>
      <c r="BN281" s="266"/>
      <c r="BO281" s="266"/>
      <c r="BP281" s="266"/>
      <c r="BQ281" s="266"/>
      <c r="BR281" s="266"/>
      <c r="BS281" s="266"/>
      <c r="BT281" s="266"/>
      <c r="BU281" s="266"/>
      <c r="BV281" s="266"/>
      <c r="BW281" s="266"/>
      <c r="BX281" s="266"/>
      <c r="BY281" s="266"/>
      <c r="BZ281" s="266"/>
      <c r="CA281" s="266"/>
      <c r="CB281" s="266"/>
      <c r="CC281" s="266"/>
      <c r="CD281" s="266"/>
      <c r="CE281" s="266"/>
      <c r="CF281" s="266"/>
      <c r="CG281" s="266"/>
      <c r="CH281" s="271" t="s">
        <v>45</v>
      </c>
      <c r="CI281" s="266"/>
      <c r="CJ281" s="271" t="s">
        <v>45</v>
      </c>
      <c r="CK281" s="266">
        <v>6800</v>
      </c>
      <c r="CL281" s="266">
        <v>36000</v>
      </c>
      <c r="CM281" s="271" t="s">
        <v>3695</v>
      </c>
      <c r="CN281" s="266">
        <v>32000</v>
      </c>
      <c r="CO281" s="271" t="s">
        <v>3580</v>
      </c>
      <c r="CP281" s="254" t="s">
        <v>60</v>
      </c>
      <c r="CQ281" s="271" t="s">
        <v>1850</v>
      </c>
      <c r="CR281" s="262">
        <v>46231</v>
      </c>
      <c r="CS281" s="261" t="s">
        <v>59</v>
      </c>
      <c r="CT281" s="254" t="s">
        <v>1856</v>
      </c>
    </row>
    <row r="282" spans="1:98" x14ac:dyDescent="0.3">
      <c r="A282" s="253">
        <v>279</v>
      </c>
      <c r="B282" s="265" t="s">
        <v>45</v>
      </c>
      <c r="C282" s="294" t="s">
        <v>2952</v>
      </c>
      <c r="D282" s="294" t="s">
        <v>3018</v>
      </c>
      <c r="E282" s="294" t="s">
        <v>3003</v>
      </c>
      <c r="F282" s="294" t="s">
        <v>2959</v>
      </c>
      <c r="G282" s="294" t="s">
        <v>2955</v>
      </c>
      <c r="H282" s="294" t="s">
        <v>2960</v>
      </c>
      <c r="I282" s="294" t="s">
        <v>2965</v>
      </c>
      <c r="J282" s="294" t="s">
        <v>2962</v>
      </c>
      <c r="K282" s="263" t="s">
        <v>103</v>
      </c>
      <c r="L282" s="294" t="s">
        <v>3579</v>
      </c>
      <c r="M282" s="265" t="s">
        <v>66</v>
      </c>
      <c r="N282" s="294" t="s">
        <v>67</v>
      </c>
      <c r="O282" s="265" t="s">
        <v>45</v>
      </c>
      <c r="P282" s="260" t="str">
        <f>IF(COUNTIF($K$4:K282,K282)=1,1,"")</f>
        <v/>
      </c>
      <c r="Q282" s="260"/>
      <c r="R282" s="260">
        <v>1400</v>
      </c>
      <c r="S282" s="260">
        <v>1400</v>
      </c>
      <c r="T282" s="260"/>
      <c r="U282" s="264">
        <v>46273</v>
      </c>
      <c r="V282" s="260">
        <v>1440</v>
      </c>
      <c r="W282" s="260">
        <v>1440</v>
      </c>
      <c r="X282" s="260"/>
      <c r="Y282" s="264">
        <v>46275</v>
      </c>
      <c r="Z282" s="260">
        <v>200</v>
      </c>
      <c r="AA282" s="260">
        <v>0</v>
      </c>
      <c r="AB282" s="260">
        <v>1240</v>
      </c>
      <c r="AC282" s="260">
        <v>1240</v>
      </c>
      <c r="AD282" s="260">
        <v>200</v>
      </c>
      <c r="AE282" s="260">
        <v>1440</v>
      </c>
      <c r="AF282" s="260">
        <v>1440</v>
      </c>
      <c r="AG282" s="26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U282" s="260"/>
      <c r="AV282" s="260"/>
      <c r="AW282" s="260"/>
      <c r="AX282" s="260"/>
      <c r="AY282" s="260"/>
      <c r="AZ282" s="260"/>
      <c r="BA282" s="260"/>
      <c r="BB282" s="260"/>
      <c r="BC282" s="260"/>
      <c r="BD282" s="260"/>
      <c r="BE282" s="260"/>
      <c r="BF282" s="260"/>
      <c r="BG282" s="260"/>
      <c r="BH282" s="260"/>
      <c r="BI282" s="260"/>
      <c r="BJ282" s="260"/>
      <c r="BK282" s="260"/>
      <c r="BL282" s="260"/>
      <c r="BM282" s="260"/>
      <c r="BN282" s="260"/>
      <c r="BO282" s="260"/>
      <c r="BP282" s="260"/>
      <c r="BQ282" s="260"/>
      <c r="BR282" s="260"/>
      <c r="BS282" s="260"/>
      <c r="BT282" s="260"/>
      <c r="BU282" s="260"/>
      <c r="BV282" s="260"/>
      <c r="BW282" s="260"/>
      <c r="BX282" s="260"/>
      <c r="BY282" s="260"/>
      <c r="BZ282" s="260"/>
      <c r="CA282" s="260"/>
      <c r="CB282" s="260"/>
      <c r="CC282" s="260"/>
      <c r="CD282" s="260"/>
      <c r="CE282" s="260"/>
      <c r="CF282" s="260"/>
      <c r="CG282" s="260"/>
      <c r="CH282" s="268" t="s">
        <v>45</v>
      </c>
      <c r="CI282" s="260"/>
      <c r="CJ282" s="268" t="s">
        <v>45</v>
      </c>
      <c r="CK282" s="260">
        <v>6800</v>
      </c>
      <c r="CL282" s="260">
        <v>36000</v>
      </c>
      <c r="CM282" s="268" t="s">
        <v>3695</v>
      </c>
      <c r="CN282" s="260">
        <v>32000</v>
      </c>
      <c r="CO282" s="268" t="s">
        <v>3580</v>
      </c>
      <c r="CP282" s="265" t="s">
        <v>60</v>
      </c>
      <c r="CQ282" s="268" t="s">
        <v>1850</v>
      </c>
      <c r="CR282" s="264">
        <v>46231</v>
      </c>
      <c r="CS282" s="294" t="s">
        <v>59</v>
      </c>
      <c r="CT282" s="265" t="s">
        <v>1856</v>
      </c>
    </row>
    <row r="283" spans="1:98" x14ac:dyDescent="0.3">
      <c r="A283" s="253">
        <v>280</v>
      </c>
      <c r="B283" s="254" t="s">
        <v>45</v>
      </c>
      <c r="C283" s="261" t="s">
        <v>2952</v>
      </c>
      <c r="D283" s="261" t="s">
        <v>3018</v>
      </c>
      <c r="E283" s="261" t="s">
        <v>3003</v>
      </c>
      <c r="F283" s="261" t="s">
        <v>2959</v>
      </c>
      <c r="G283" s="261" t="s">
        <v>2955</v>
      </c>
      <c r="H283" s="261" t="s">
        <v>2960</v>
      </c>
      <c r="I283" s="261" t="s">
        <v>2965</v>
      </c>
      <c r="J283" s="261" t="s">
        <v>2962</v>
      </c>
      <c r="K283" s="270" t="s">
        <v>103</v>
      </c>
      <c r="L283" s="261" t="s">
        <v>3579</v>
      </c>
      <c r="M283" s="254" t="s">
        <v>78</v>
      </c>
      <c r="N283" s="261" t="s">
        <v>79</v>
      </c>
      <c r="O283" s="254" t="s">
        <v>45</v>
      </c>
      <c r="P283" s="266" t="str">
        <f>IF(COUNTIF($K$4:K283,K283)=1,1,"")</f>
        <v/>
      </c>
      <c r="Q283" s="266"/>
      <c r="R283" s="266">
        <v>2000</v>
      </c>
      <c r="S283" s="266">
        <v>2000</v>
      </c>
      <c r="T283" s="266"/>
      <c r="U283" s="262">
        <v>46273</v>
      </c>
      <c r="V283" s="266">
        <v>2060</v>
      </c>
      <c r="W283" s="266">
        <v>2060</v>
      </c>
      <c r="X283" s="266"/>
      <c r="Y283" s="262">
        <v>46275</v>
      </c>
      <c r="Z283" s="266">
        <v>210</v>
      </c>
      <c r="AA283" s="266">
        <v>0</v>
      </c>
      <c r="AB283" s="266">
        <v>1850</v>
      </c>
      <c r="AC283" s="266">
        <v>1850</v>
      </c>
      <c r="AD283" s="266">
        <v>210</v>
      </c>
      <c r="AE283" s="266">
        <v>2060</v>
      </c>
      <c r="AF283" s="266">
        <v>2060</v>
      </c>
      <c r="AG283" s="266"/>
      <c r="AH283" s="266"/>
      <c r="AI283" s="266"/>
      <c r="AJ283" s="266"/>
      <c r="AK283" s="266"/>
      <c r="AL283" s="266"/>
      <c r="AM283" s="266"/>
      <c r="AN283" s="266"/>
      <c r="AO283" s="266"/>
      <c r="AP283" s="266"/>
      <c r="AQ283" s="266"/>
      <c r="AR283" s="266"/>
      <c r="AS283" s="266"/>
      <c r="AT283" s="266"/>
      <c r="AU283" s="266"/>
      <c r="AV283" s="266"/>
      <c r="AW283" s="266"/>
      <c r="AX283" s="266"/>
      <c r="AY283" s="266"/>
      <c r="AZ283" s="266"/>
      <c r="BA283" s="266"/>
      <c r="BB283" s="266"/>
      <c r="BC283" s="266"/>
      <c r="BD283" s="266"/>
      <c r="BE283" s="266"/>
      <c r="BF283" s="266"/>
      <c r="BG283" s="266"/>
      <c r="BH283" s="266"/>
      <c r="BI283" s="266"/>
      <c r="BJ283" s="266"/>
      <c r="BK283" s="266"/>
      <c r="BL283" s="266"/>
      <c r="BM283" s="266"/>
      <c r="BN283" s="266"/>
      <c r="BO283" s="266"/>
      <c r="BP283" s="266"/>
      <c r="BQ283" s="266"/>
      <c r="BR283" s="266"/>
      <c r="BS283" s="266"/>
      <c r="BT283" s="266"/>
      <c r="BU283" s="266"/>
      <c r="BV283" s="266"/>
      <c r="BW283" s="266"/>
      <c r="BX283" s="266"/>
      <c r="BY283" s="266"/>
      <c r="BZ283" s="266"/>
      <c r="CA283" s="266"/>
      <c r="CB283" s="266"/>
      <c r="CC283" s="266"/>
      <c r="CD283" s="266"/>
      <c r="CE283" s="266"/>
      <c r="CF283" s="266"/>
      <c r="CG283" s="266"/>
      <c r="CH283" s="271" t="s">
        <v>45</v>
      </c>
      <c r="CI283" s="266"/>
      <c r="CJ283" s="271" t="s">
        <v>45</v>
      </c>
      <c r="CK283" s="266">
        <v>6800</v>
      </c>
      <c r="CL283" s="266">
        <v>36000</v>
      </c>
      <c r="CM283" s="271" t="s">
        <v>3695</v>
      </c>
      <c r="CN283" s="266">
        <v>32000</v>
      </c>
      <c r="CO283" s="271" t="s">
        <v>3580</v>
      </c>
      <c r="CP283" s="254" t="s">
        <v>60</v>
      </c>
      <c r="CQ283" s="271" t="s">
        <v>1850</v>
      </c>
      <c r="CR283" s="262">
        <v>46231</v>
      </c>
      <c r="CS283" s="261" t="s">
        <v>59</v>
      </c>
      <c r="CT283" s="254" t="s">
        <v>1856</v>
      </c>
    </row>
    <row r="284" spans="1:98" x14ac:dyDescent="0.3">
      <c r="A284" s="253">
        <v>281</v>
      </c>
      <c r="B284" s="265" t="s">
        <v>45</v>
      </c>
      <c r="C284" s="294" t="s">
        <v>2952</v>
      </c>
      <c r="D284" s="294" t="s">
        <v>3018</v>
      </c>
      <c r="E284" s="294" t="s">
        <v>3003</v>
      </c>
      <c r="F284" s="294" t="s">
        <v>2959</v>
      </c>
      <c r="G284" s="294" t="s">
        <v>2955</v>
      </c>
      <c r="H284" s="294" t="s">
        <v>2960</v>
      </c>
      <c r="I284" s="294" t="s">
        <v>2965</v>
      </c>
      <c r="J284" s="294" t="s">
        <v>2962</v>
      </c>
      <c r="K284" s="263" t="s">
        <v>104</v>
      </c>
      <c r="L284" s="294" t="s">
        <v>1213</v>
      </c>
      <c r="M284" s="265" t="s">
        <v>66</v>
      </c>
      <c r="N284" s="294" t="s">
        <v>67</v>
      </c>
      <c r="O284" s="265" t="s">
        <v>45</v>
      </c>
      <c r="P284" s="260">
        <f>IF(COUNTIF($K$4:K284,K284)=1,1,"")</f>
        <v>1</v>
      </c>
      <c r="Q284" s="260"/>
      <c r="R284" s="260">
        <v>1000</v>
      </c>
      <c r="S284" s="260">
        <v>1000</v>
      </c>
      <c r="T284" s="260"/>
      <c r="U284" s="265" t="s">
        <v>45</v>
      </c>
      <c r="V284" s="260"/>
      <c r="W284" s="260"/>
      <c r="X284" s="260"/>
      <c r="Y284" s="265" t="s">
        <v>45</v>
      </c>
      <c r="Z284" s="260"/>
      <c r="AA284" s="260">
        <v>0</v>
      </c>
      <c r="AB284" s="260"/>
      <c r="AC284" s="260"/>
      <c r="AD284" s="260"/>
      <c r="AE284" s="260"/>
      <c r="AF284" s="260"/>
      <c r="AG284" s="26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U284" s="260"/>
      <c r="AV284" s="260"/>
      <c r="AW284" s="260"/>
      <c r="AX284" s="260"/>
      <c r="AY284" s="260"/>
      <c r="AZ284" s="260"/>
      <c r="BA284" s="260"/>
      <c r="BB284" s="260"/>
      <c r="BC284" s="260"/>
      <c r="BD284" s="260"/>
      <c r="BE284" s="260"/>
      <c r="BF284" s="260"/>
      <c r="BG284" s="260"/>
      <c r="BH284" s="260"/>
      <c r="BI284" s="260"/>
      <c r="BJ284" s="260"/>
      <c r="BK284" s="260"/>
      <c r="BL284" s="260"/>
      <c r="BM284" s="260"/>
      <c r="BN284" s="260"/>
      <c r="BO284" s="260"/>
      <c r="BP284" s="260"/>
      <c r="BQ284" s="260"/>
      <c r="BR284" s="260"/>
      <c r="BS284" s="260"/>
      <c r="BT284" s="260"/>
      <c r="BU284" s="260"/>
      <c r="BV284" s="260"/>
      <c r="BW284" s="260"/>
      <c r="BX284" s="260"/>
      <c r="BY284" s="260"/>
      <c r="BZ284" s="260"/>
      <c r="CA284" s="260"/>
      <c r="CB284" s="260"/>
      <c r="CC284" s="260"/>
      <c r="CD284" s="260"/>
      <c r="CE284" s="260"/>
      <c r="CF284" s="260"/>
      <c r="CG284" s="260"/>
      <c r="CH284" s="268" t="s">
        <v>45</v>
      </c>
      <c r="CI284" s="260"/>
      <c r="CJ284" s="268" t="s">
        <v>45</v>
      </c>
      <c r="CK284" s="260">
        <v>8900</v>
      </c>
      <c r="CL284" s="260">
        <v>42000</v>
      </c>
      <c r="CM284" s="268" t="s">
        <v>3581</v>
      </c>
      <c r="CN284" s="260">
        <v>42000</v>
      </c>
      <c r="CO284" s="268" t="s">
        <v>3581</v>
      </c>
      <c r="CP284" s="265" t="s">
        <v>60</v>
      </c>
      <c r="CQ284" s="268" t="s">
        <v>1850</v>
      </c>
      <c r="CR284" s="264">
        <v>46233</v>
      </c>
      <c r="CS284" s="294" t="s">
        <v>59</v>
      </c>
      <c r="CT284" s="265" t="s">
        <v>1856</v>
      </c>
    </row>
    <row r="285" spans="1:98" x14ac:dyDescent="0.3">
      <c r="A285" s="253">
        <v>282</v>
      </c>
      <c r="B285" s="254" t="s">
        <v>45</v>
      </c>
      <c r="C285" s="261" t="s">
        <v>2952</v>
      </c>
      <c r="D285" s="261" t="s">
        <v>3018</v>
      </c>
      <c r="E285" s="261" t="s">
        <v>3003</v>
      </c>
      <c r="F285" s="261" t="s">
        <v>2959</v>
      </c>
      <c r="G285" s="261" t="s">
        <v>2955</v>
      </c>
      <c r="H285" s="261" t="s">
        <v>2960</v>
      </c>
      <c r="I285" s="261" t="s">
        <v>2965</v>
      </c>
      <c r="J285" s="261" t="s">
        <v>2962</v>
      </c>
      <c r="K285" s="270" t="s">
        <v>104</v>
      </c>
      <c r="L285" s="261" t="s">
        <v>1213</v>
      </c>
      <c r="M285" s="254" t="s">
        <v>61</v>
      </c>
      <c r="N285" s="261" t="s">
        <v>62</v>
      </c>
      <c r="O285" s="254" t="s">
        <v>45</v>
      </c>
      <c r="P285" s="266" t="str">
        <f>IF(COUNTIF($K$4:K285,K285)=1,1,"")</f>
        <v/>
      </c>
      <c r="Q285" s="266"/>
      <c r="R285" s="266">
        <v>800</v>
      </c>
      <c r="S285" s="266">
        <v>800</v>
      </c>
      <c r="T285" s="266"/>
      <c r="U285" s="254" t="s">
        <v>45</v>
      </c>
      <c r="V285" s="266"/>
      <c r="W285" s="266"/>
      <c r="X285" s="266"/>
      <c r="Y285" s="254" t="s">
        <v>45</v>
      </c>
      <c r="Z285" s="266"/>
      <c r="AA285" s="266">
        <v>0</v>
      </c>
      <c r="AB285" s="266"/>
      <c r="AC285" s="266"/>
      <c r="AD285" s="266"/>
      <c r="AE285" s="266"/>
      <c r="AF285" s="266"/>
      <c r="AG285" s="266"/>
      <c r="AH285" s="266"/>
      <c r="AI285" s="266"/>
      <c r="AJ285" s="266"/>
      <c r="AK285" s="266"/>
      <c r="AL285" s="266"/>
      <c r="AM285" s="266"/>
      <c r="AN285" s="266"/>
      <c r="AO285" s="266"/>
      <c r="AP285" s="266"/>
      <c r="AQ285" s="266"/>
      <c r="AR285" s="266"/>
      <c r="AS285" s="266"/>
      <c r="AT285" s="266"/>
      <c r="AU285" s="266"/>
      <c r="AV285" s="266"/>
      <c r="AW285" s="266"/>
      <c r="AX285" s="266"/>
      <c r="AY285" s="266"/>
      <c r="AZ285" s="266"/>
      <c r="BA285" s="266"/>
      <c r="BB285" s="266"/>
      <c r="BC285" s="266"/>
      <c r="BD285" s="266"/>
      <c r="BE285" s="266"/>
      <c r="BF285" s="266"/>
      <c r="BG285" s="266"/>
      <c r="BH285" s="266"/>
      <c r="BI285" s="266"/>
      <c r="BJ285" s="266"/>
      <c r="BK285" s="266"/>
      <c r="BL285" s="266"/>
      <c r="BM285" s="266"/>
      <c r="BN285" s="266"/>
      <c r="BO285" s="266"/>
      <c r="BP285" s="266"/>
      <c r="BQ285" s="266"/>
      <c r="BR285" s="266"/>
      <c r="BS285" s="266"/>
      <c r="BT285" s="266"/>
      <c r="BU285" s="266"/>
      <c r="BV285" s="266"/>
      <c r="BW285" s="266"/>
      <c r="BX285" s="266"/>
      <c r="BY285" s="266"/>
      <c r="BZ285" s="266"/>
      <c r="CA285" s="266"/>
      <c r="CB285" s="266"/>
      <c r="CC285" s="266"/>
      <c r="CD285" s="266"/>
      <c r="CE285" s="266"/>
      <c r="CF285" s="266"/>
      <c r="CG285" s="266"/>
      <c r="CH285" s="271" t="s">
        <v>45</v>
      </c>
      <c r="CI285" s="266"/>
      <c r="CJ285" s="271" t="s">
        <v>45</v>
      </c>
      <c r="CK285" s="266">
        <v>8900</v>
      </c>
      <c r="CL285" s="266">
        <v>42000</v>
      </c>
      <c r="CM285" s="271" t="s">
        <v>3581</v>
      </c>
      <c r="CN285" s="266">
        <v>42000</v>
      </c>
      <c r="CO285" s="271" t="s">
        <v>3581</v>
      </c>
      <c r="CP285" s="254" t="s">
        <v>60</v>
      </c>
      <c r="CQ285" s="271" t="s">
        <v>1850</v>
      </c>
      <c r="CR285" s="262">
        <v>46233</v>
      </c>
      <c r="CS285" s="261" t="s">
        <v>59</v>
      </c>
      <c r="CT285" s="254" t="s">
        <v>1856</v>
      </c>
    </row>
    <row r="286" spans="1:98" x14ac:dyDescent="0.3">
      <c r="A286" s="253">
        <v>283</v>
      </c>
      <c r="B286" s="265" t="s">
        <v>45</v>
      </c>
      <c r="C286" s="294" t="s">
        <v>2952</v>
      </c>
      <c r="D286" s="294" t="s">
        <v>3018</v>
      </c>
      <c r="E286" s="294" t="s">
        <v>3003</v>
      </c>
      <c r="F286" s="294" t="s">
        <v>2959</v>
      </c>
      <c r="G286" s="294" t="s">
        <v>2955</v>
      </c>
      <c r="H286" s="294" t="s">
        <v>2960</v>
      </c>
      <c r="I286" s="294" t="s">
        <v>2965</v>
      </c>
      <c r="J286" s="294" t="s">
        <v>2962</v>
      </c>
      <c r="K286" s="263" t="s">
        <v>104</v>
      </c>
      <c r="L286" s="294" t="s">
        <v>1213</v>
      </c>
      <c r="M286" s="265" t="s">
        <v>68</v>
      </c>
      <c r="N286" s="294" t="s">
        <v>69</v>
      </c>
      <c r="O286" s="265" t="s">
        <v>45</v>
      </c>
      <c r="P286" s="260" t="str">
        <f>IF(COUNTIF($K$4:K286,K286)=1,1,"")</f>
        <v/>
      </c>
      <c r="Q286" s="260"/>
      <c r="R286" s="260">
        <v>600</v>
      </c>
      <c r="S286" s="260">
        <v>600</v>
      </c>
      <c r="T286" s="260"/>
      <c r="U286" s="265" t="s">
        <v>45</v>
      </c>
      <c r="V286" s="260"/>
      <c r="W286" s="260"/>
      <c r="X286" s="260"/>
      <c r="Y286" s="265" t="s">
        <v>45</v>
      </c>
      <c r="Z286" s="260"/>
      <c r="AA286" s="260">
        <v>0</v>
      </c>
      <c r="AB286" s="260"/>
      <c r="AC286" s="260"/>
      <c r="AD286" s="260"/>
      <c r="AE286" s="260"/>
      <c r="AF286" s="260"/>
      <c r="AG286" s="260"/>
      <c r="AH286" s="260"/>
      <c r="AI286" s="260"/>
      <c r="AJ286" s="260"/>
      <c r="AK286" s="260"/>
      <c r="AL286" s="260"/>
      <c r="AM286" s="260"/>
      <c r="AN286" s="260"/>
      <c r="AO286" s="260"/>
      <c r="AP286" s="260"/>
      <c r="AQ286" s="260"/>
      <c r="AR286" s="260"/>
      <c r="AS286" s="260"/>
      <c r="AT286" s="260"/>
      <c r="AU286" s="260"/>
      <c r="AV286" s="260"/>
      <c r="AW286" s="260"/>
      <c r="AX286" s="260"/>
      <c r="AY286" s="260"/>
      <c r="AZ286" s="260"/>
      <c r="BA286" s="260"/>
      <c r="BB286" s="260"/>
      <c r="BC286" s="260"/>
      <c r="BD286" s="260"/>
      <c r="BE286" s="260"/>
      <c r="BF286" s="260"/>
      <c r="BG286" s="260"/>
      <c r="BH286" s="260"/>
      <c r="BI286" s="260"/>
      <c r="BJ286" s="260"/>
      <c r="BK286" s="260"/>
      <c r="BL286" s="260"/>
      <c r="BM286" s="260"/>
      <c r="BN286" s="260"/>
      <c r="BO286" s="260"/>
      <c r="BP286" s="260"/>
      <c r="BQ286" s="260"/>
      <c r="BR286" s="260"/>
      <c r="BS286" s="260"/>
      <c r="BT286" s="260"/>
      <c r="BU286" s="260"/>
      <c r="BV286" s="260"/>
      <c r="BW286" s="260"/>
      <c r="BX286" s="260"/>
      <c r="BY286" s="260"/>
      <c r="BZ286" s="260"/>
      <c r="CA286" s="260"/>
      <c r="CB286" s="260"/>
      <c r="CC286" s="260"/>
      <c r="CD286" s="260"/>
      <c r="CE286" s="260"/>
      <c r="CF286" s="260"/>
      <c r="CG286" s="260"/>
      <c r="CH286" s="268" t="s">
        <v>45</v>
      </c>
      <c r="CI286" s="260"/>
      <c r="CJ286" s="268" t="s">
        <v>45</v>
      </c>
      <c r="CK286" s="260">
        <v>8900</v>
      </c>
      <c r="CL286" s="260">
        <v>42000</v>
      </c>
      <c r="CM286" s="268" t="s">
        <v>3581</v>
      </c>
      <c r="CN286" s="260">
        <v>42000</v>
      </c>
      <c r="CO286" s="268" t="s">
        <v>3581</v>
      </c>
      <c r="CP286" s="265" t="s">
        <v>60</v>
      </c>
      <c r="CQ286" s="268" t="s">
        <v>1850</v>
      </c>
      <c r="CR286" s="264">
        <v>46233</v>
      </c>
      <c r="CS286" s="294" t="s">
        <v>59</v>
      </c>
      <c r="CT286" s="265" t="s">
        <v>1856</v>
      </c>
    </row>
    <row r="287" spans="1:98" x14ac:dyDescent="0.3">
      <c r="A287" s="253">
        <v>284</v>
      </c>
      <c r="B287" s="254" t="s">
        <v>45</v>
      </c>
      <c r="C287" s="261" t="s">
        <v>2952</v>
      </c>
      <c r="D287" s="261" t="s">
        <v>3018</v>
      </c>
      <c r="E287" s="261" t="s">
        <v>3003</v>
      </c>
      <c r="F287" s="261" t="s">
        <v>2959</v>
      </c>
      <c r="G287" s="261" t="s">
        <v>2955</v>
      </c>
      <c r="H287" s="261" t="s">
        <v>2960</v>
      </c>
      <c r="I287" s="261" t="s">
        <v>2965</v>
      </c>
      <c r="J287" s="261" t="s">
        <v>2962</v>
      </c>
      <c r="K287" s="270" t="s">
        <v>105</v>
      </c>
      <c r="L287" s="261" t="s">
        <v>3582</v>
      </c>
      <c r="M287" s="254" t="s">
        <v>66</v>
      </c>
      <c r="N287" s="261" t="s">
        <v>67</v>
      </c>
      <c r="O287" s="254" t="s">
        <v>45</v>
      </c>
      <c r="P287" s="266">
        <f>IF(COUNTIF($K$4:K287,K287)=1,1,"")</f>
        <v>1</v>
      </c>
      <c r="Q287" s="266"/>
      <c r="R287" s="266">
        <v>800</v>
      </c>
      <c r="S287" s="266">
        <v>800</v>
      </c>
      <c r="T287" s="266"/>
      <c r="U287" s="254" t="s">
        <v>45</v>
      </c>
      <c r="V287" s="266"/>
      <c r="W287" s="266"/>
      <c r="X287" s="266"/>
      <c r="Y287" s="254" t="s">
        <v>45</v>
      </c>
      <c r="Z287" s="266"/>
      <c r="AA287" s="266">
        <v>0</v>
      </c>
      <c r="AB287" s="266"/>
      <c r="AC287" s="266"/>
      <c r="AD287" s="266"/>
      <c r="AE287" s="266"/>
      <c r="AF287" s="266"/>
      <c r="AG287" s="266"/>
      <c r="AH287" s="266"/>
      <c r="AI287" s="266"/>
      <c r="AJ287" s="266"/>
      <c r="AK287" s="266"/>
      <c r="AL287" s="266"/>
      <c r="AM287" s="266"/>
      <c r="AN287" s="266"/>
      <c r="AO287" s="266"/>
      <c r="AP287" s="266"/>
      <c r="AQ287" s="266"/>
      <c r="AR287" s="266"/>
      <c r="AS287" s="266"/>
      <c r="AT287" s="266"/>
      <c r="AU287" s="266"/>
      <c r="AV287" s="266"/>
      <c r="AW287" s="266"/>
      <c r="AX287" s="266"/>
      <c r="AY287" s="266"/>
      <c r="AZ287" s="266"/>
      <c r="BA287" s="266"/>
      <c r="BB287" s="266"/>
      <c r="BC287" s="266"/>
      <c r="BD287" s="266"/>
      <c r="BE287" s="266"/>
      <c r="BF287" s="266"/>
      <c r="BG287" s="266"/>
      <c r="BH287" s="266"/>
      <c r="BI287" s="266"/>
      <c r="BJ287" s="266"/>
      <c r="BK287" s="266"/>
      <c r="BL287" s="266"/>
      <c r="BM287" s="266"/>
      <c r="BN287" s="266"/>
      <c r="BO287" s="266"/>
      <c r="BP287" s="266"/>
      <c r="BQ287" s="266"/>
      <c r="BR287" s="266"/>
      <c r="BS287" s="266"/>
      <c r="BT287" s="266"/>
      <c r="BU287" s="266"/>
      <c r="BV287" s="266"/>
      <c r="BW287" s="266"/>
      <c r="BX287" s="266"/>
      <c r="BY287" s="266"/>
      <c r="BZ287" s="266"/>
      <c r="CA287" s="266"/>
      <c r="CB287" s="266"/>
      <c r="CC287" s="266"/>
      <c r="CD287" s="266"/>
      <c r="CE287" s="266"/>
      <c r="CF287" s="266"/>
      <c r="CG287" s="266"/>
      <c r="CH287" s="271" t="s">
        <v>45</v>
      </c>
      <c r="CI287" s="266"/>
      <c r="CJ287" s="271" t="s">
        <v>45</v>
      </c>
      <c r="CK287" s="266">
        <v>10300</v>
      </c>
      <c r="CL287" s="266">
        <v>42000</v>
      </c>
      <c r="CM287" s="271" t="s">
        <v>439</v>
      </c>
      <c r="CN287" s="266">
        <v>42000</v>
      </c>
      <c r="CO287" s="271" t="s">
        <v>439</v>
      </c>
      <c r="CP287" s="254" t="s">
        <v>60</v>
      </c>
      <c r="CQ287" s="271" t="s">
        <v>1850</v>
      </c>
      <c r="CR287" s="262">
        <v>46233</v>
      </c>
      <c r="CS287" s="261" t="s">
        <v>59</v>
      </c>
      <c r="CT287" s="254" t="s">
        <v>1856</v>
      </c>
    </row>
    <row r="288" spans="1:98" x14ac:dyDescent="0.3">
      <c r="A288" s="253">
        <v>285</v>
      </c>
      <c r="B288" s="265" t="s">
        <v>45</v>
      </c>
      <c r="C288" s="294" t="s">
        <v>2952</v>
      </c>
      <c r="D288" s="294" t="s">
        <v>3018</v>
      </c>
      <c r="E288" s="294" t="s">
        <v>3003</v>
      </c>
      <c r="F288" s="294" t="s">
        <v>2959</v>
      </c>
      <c r="G288" s="294" t="s">
        <v>2955</v>
      </c>
      <c r="H288" s="294" t="s">
        <v>2960</v>
      </c>
      <c r="I288" s="294" t="s">
        <v>2965</v>
      </c>
      <c r="J288" s="294" t="s">
        <v>2962</v>
      </c>
      <c r="K288" s="263" t="s">
        <v>105</v>
      </c>
      <c r="L288" s="294" t="s">
        <v>3582</v>
      </c>
      <c r="M288" s="265" t="s">
        <v>63</v>
      </c>
      <c r="N288" s="294" t="s">
        <v>64</v>
      </c>
      <c r="O288" s="265" t="s">
        <v>45</v>
      </c>
      <c r="P288" s="260" t="str">
        <f>IF(COUNTIF($K$4:K288,K288)=1,1,"")</f>
        <v/>
      </c>
      <c r="Q288" s="260"/>
      <c r="R288" s="260">
        <v>600</v>
      </c>
      <c r="S288" s="260">
        <v>600</v>
      </c>
      <c r="T288" s="260"/>
      <c r="U288" s="265" t="s">
        <v>45</v>
      </c>
      <c r="V288" s="260"/>
      <c r="W288" s="260"/>
      <c r="X288" s="260"/>
      <c r="Y288" s="265" t="s">
        <v>45</v>
      </c>
      <c r="Z288" s="260"/>
      <c r="AA288" s="260">
        <v>0</v>
      </c>
      <c r="AB288" s="260"/>
      <c r="AC288" s="260"/>
      <c r="AD288" s="260"/>
      <c r="AE288" s="260"/>
      <c r="AF288" s="260"/>
      <c r="AG288" s="260"/>
      <c r="AH288" s="26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U288" s="260"/>
      <c r="AV288" s="260"/>
      <c r="AW288" s="260"/>
      <c r="AX288" s="260"/>
      <c r="AY288" s="260"/>
      <c r="AZ288" s="260"/>
      <c r="BA288" s="260"/>
      <c r="BB288" s="260"/>
      <c r="BC288" s="260"/>
      <c r="BD288" s="260"/>
      <c r="BE288" s="260"/>
      <c r="BF288" s="260"/>
      <c r="BG288" s="260"/>
      <c r="BH288" s="260"/>
      <c r="BI288" s="260"/>
      <c r="BJ288" s="260"/>
      <c r="BK288" s="260"/>
      <c r="BL288" s="260"/>
      <c r="BM288" s="260"/>
      <c r="BN288" s="260"/>
      <c r="BO288" s="260"/>
      <c r="BP288" s="260"/>
      <c r="BQ288" s="260"/>
      <c r="BR288" s="260"/>
      <c r="BS288" s="260"/>
      <c r="BT288" s="260"/>
      <c r="BU288" s="260"/>
      <c r="BV288" s="260"/>
      <c r="BW288" s="260"/>
      <c r="BX288" s="260"/>
      <c r="BY288" s="260"/>
      <c r="BZ288" s="260"/>
      <c r="CA288" s="260"/>
      <c r="CB288" s="260"/>
      <c r="CC288" s="260"/>
      <c r="CD288" s="260"/>
      <c r="CE288" s="260"/>
      <c r="CF288" s="260"/>
      <c r="CG288" s="260"/>
      <c r="CH288" s="268" t="s">
        <v>45</v>
      </c>
      <c r="CI288" s="260"/>
      <c r="CJ288" s="268" t="s">
        <v>45</v>
      </c>
      <c r="CK288" s="260">
        <v>10300</v>
      </c>
      <c r="CL288" s="260">
        <v>42000</v>
      </c>
      <c r="CM288" s="268" t="s">
        <v>439</v>
      </c>
      <c r="CN288" s="260">
        <v>42000</v>
      </c>
      <c r="CO288" s="268" t="s">
        <v>439</v>
      </c>
      <c r="CP288" s="265" t="s">
        <v>60</v>
      </c>
      <c r="CQ288" s="268" t="s">
        <v>1850</v>
      </c>
      <c r="CR288" s="264">
        <v>46233</v>
      </c>
      <c r="CS288" s="294" t="s">
        <v>59</v>
      </c>
      <c r="CT288" s="265" t="s">
        <v>1856</v>
      </c>
    </row>
    <row r="289" spans="1:98" x14ac:dyDescent="0.3">
      <c r="A289" s="253">
        <v>286</v>
      </c>
      <c r="B289" s="254" t="s">
        <v>45</v>
      </c>
      <c r="C289" s="261" t="s">
        <v>2952</v>
      </c>
      <c r="D289" s="261" t="s">
        <v>3018</v>
      </c>
      <c r="E289" s="261" t="s">
        <v>3003</v>
      </c>
      <c r="F289" s="261" t="s">
        <v>2959</v>
      </c>
      <c r="G289" s="261" t="s">
        <v>2955</v>
      </c>
      <c r="H289" s="261" t="s">
        <v>2960</v>
      </c>
      <c r="I289" s="261" t="s">
        <v>2965</v>
      </c>
      <c r="J289" s="261" t="s">
        <v>2962</v>
      </c>
      <c r="K289" s="270" t="s">
        <v>105</v>
      </c>
      <c r="L289" s="261" t="s">
        <v>3582</v>
      </c>
      <c r="M289" s="254" t="s">
        <v>68</v>
      </c>
      <c r="N289" s="261" t="s">
        <v>69</v>
      </c>
      <c r="O289" s="254" t="s">
        <v>45</v>
      </c>
      <c r="P289" s="266" t="str">
        <f>IF(COUNTIF($K$4:K289,K289)=1,1,"")</f>
        <v/>
      </c>
      <c r="Q289" s="266"/>
      <c r="R289" s="266">
        <v>400</v>
      </c>
      <c r="S289" s="266">
        <v>400</v>
      </c>
      <c r="T289" s="266"/>
      <c r="U289" s="254" t="s">
        <v>45</v>
      </c>
      <c r="V289" s="266"/>
      <c r="W289" s="266"/>
      <c r="X289" s="266"/>
      <c r="Y289" s="254" t="s">
        <v>45</v>
      </c>
      <c r="Z289" s="266"/>
      <c r="AA289" s="266">
        <v>0</v>
      </c>
      <c r="AB289" s="266"/>
      <c r="AC289" s="266"/>
      <c r="AD289" s="266"/>
      <c r="AE289" s="266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  <c r="AP289" s="266"/>
      <c r="AQ289" s="266"/>
      <c r="AR289" s="266"/>
      <c r="AS289" s="266"/>
      <c r="AT289" s="266"/>
      <c r="AU289" s="266"/>
      <c r="AV289" s="266"/>
      <c r="AW289" s="266"/>
      <c r="AX289" s="266"/>
      <c r="AY289" s="266"/>
      <c r="AZ289" s="266"/>
      <c r="BA289" s="266"/>
      <c r="BB289" s="266"/>
      <c r="BC289" s="266"/>
      <c r="BD289" s="266"/>
      <c r="BE289" s="266"/>
      <c r="BF289" s="266"/>
      <c r="BG289" s="266"/>
      <c r="BH289" s="266"/>
      <c r="BI289" s="266"/>
      <c r="BJ289" s="266"/>
      <c r="BK289" s="266"/>
      <c r="BL289" s="266"/>
      <c r="BM289" s="266"/>
      <c r="BN289" s="266"/>
      <c r="BO289" s="266"/>
      <c r="BP289" s="266"/>
      <c r="BQ289" s="266"/>
      <c r="BR289" s="266"/>
      <c r="BS289" s="266"/>
      <c r="BT289" s="266"/>
      <c r="BU289" s="266"/>
      <c r="BV289" s="266"/>
      <c r="BW289" s="266"/>
      <c r="BX289" s="266"/>
      <c r="BY289" s="266"/>
      <c r="BZ289" s="266"/>
      <c r="CA289" s="266"/>
      <c r="CB289" s="266"/>
      <c r="CC289" s="266"/>
      <c r="CD289" s="266"/>
      <c r="CE289" s="266"/>
      <c r="CF289" s="266"/>
      <c r="CG289" s="266"/>
      <c r="CH289" s="271" t="s">
        <v>45</v>
      </c>
      <c r="CI289" s="266"/>
      <c r="CJ289" s="271" t="s">
        <v>45</v>
      </c>
      <c r="CK289" s="266">
        <v>10300</v>
      </c>
      <c r="CL289" s="266">
        <v>42000</v>
      </c>
      <c r="CM289" s="271" t="s">
        <v>439</v>
      </c>
      <c r="CN289" s="266">
        <v>42000</v>
      </c>
      <c r="CO289" s="271" t="s">
        <v>439</v>
      </c>
      <c r="CP289" s="254" t="s">
        <v>60</v>
      </c>
      <c r="CQ289" s="271" t="s">
        <v>1850</v>
      </c>
      <c r="CR289" s="262">
        <v>46233</v>
      </c>
      <c r="CS289" s="261" t="s">
        <v>59</v>
      </c>
      <c r="CT289" s="254" t="s">
        <v>1856</v>
      </c>
    </row>
    <row r="290" spans="1:98" x14ac:dyDescent="0.3">
      <c r="A290" s="253">
        <v>287</v>
      </c>
      <c r="B290" s="265" t="s">
        <v>45</v>
      </c>
      <c r="C290" s="294" t="s">
        <v>2952</v>
      </c>
      <c r="D290" s="294" t="s">
        <v>3018</v>
      </c>
      <c r="E290" s="294" t="s">
        <v>3003</v>
      </c>
      <c r="F290" s="294" t="s">
        <v>2959</v>
      </c>
      <c r="G290" s="294" t="s">
        <v>2955</v>
      </c>
      <c r="H290" s="294" t="s">
        <v>2960</v>
      </c>
      <c r="I290" s="294" t="s">
        <v>2965</v>
      </c>
      <c r="J290" s="294" t="s">
        <v>2962</v>
      </c>
      <c r="K290" s="263" t="s">
        <v>106</v>
      </c>
      <c r="L290" s="294" t="s">
        <v>4203</v>
      </c>
      <c r="M290" s="265" t="s">
        <v>66</v>
      </c>
      <c r="N290" s="294" t="s">
        <v>67</v>
      </c>
      <c r="O290" s="265" t="s">
        <v>45</v>
      </c>
      <c r="P290" s="260">
        <f>IF(COUNTIF($K$4:K290,K290)=1,1,"")</f>
        <v>1</v>
      </c>
      <c r="Q290" s="260"/>
      <c r="R290" s="260">
        <v>800</v>
      </c>
      <c r="S290" s="260">
        <v>800</v>
      </c>
      <c r="T290" s="260"/>
      <c r="U290" s="265" t="s">
        <v>45</v>
      </c>
      <c r="V290" s="260"/>
      <c r="W290" s="260"/>
      <c r="X290" s="260"/>
      <c r="Y290" s="265" t="s">
        <v>45</v>
      </c>
      <c r="Z290" s="260"/>
      <c r="AA290" s="260">
        <v>0</v>
      </c>
      <c r="AB290" s="260"/>
      <c r="AC290" s="260"/>
      <c r="AD290" s="260"/>
      <c r="AE290" s="260"/>
      <c r="AF290" s="260"/>
      <c r="AG290" s="260"/>
      <c r="AH290" s="260"/>
      <c r="AI290" s="260"/>
      <c r="AJ290" s="260"/>
      <c r="AK290" s="260"/>
      <c r="AL290" s="260"/>
      <c r="AM290" s="260"/>
      <c r="AN290" s="260"/>
      <c r="AO290" s="260"/>
      <c r="AP290" s="260"/>
      <c r="AQ290" s="260"/>
      <c r="AR290" s="260"/>
      <c r="AS290" s="260"/>
      <c r="AT290" s="260"/>
      <c r="AU290" s="260"/>
      <c r="AV290" s="260"/>
      <c r="AW290" s="260"/>
      <c r="AX290" s="260"/>
      <c r="AY290" s="260"/>
      <c r="AZ290" s="260"/>
      <c r="BA290" s="260"/>
      <c r="BB290" s="260"/>
      <c r="BC290" s="260"/>
      <c r="BD290" s="260"/>
      <c r="BE290" s="260"/>
      <c r="BF290" s="260"/>
      <c r="BG290" s="260"/>
      <c r="BH290" s="260"/>
      <c r="BI290" s="260"/>
      <c r="BJ290" s="260"/>
      <c r="BK290" s="260"/>
      <c r="BL290" s="260"/>
      <c r="BM290" s="260"/>
      <c r="BN290" s="260"/>
      <c r="BO290" s="260"/>
      <c r="BP290" s="260"/>
      <c r="BQ290" s="260"/>
      <c r="BR290" s="260"/>
      <c r="BS290" s="260"/>
      <c r="BT290" s="260"/>
      <c r="BU290" s="260"/>
      <c r="BV290" s="260"/>
      <c r="BW290" s="260"/>
      <c r="BX290" s="260"/>
      <c r="BY290" s="260"/>
      <c r="BZ290" s="260"/>
      <c r="CA290" s="260"/>
      <c r="CB290" s="260"/>
      <c r="CC290" s="260"/>
      <c r="CD290" s="260"/>
      <c r="CE290" s="260"/>
      <c r="CF290" s="260"/>
      <c r="CG290" s="260"/>
      <c r="CH290" s="268" t="s">
        <v>45</v>
      </c>
      <c r="CI290" s="260"/>
      <c r="CJ290" s="268" t="s">
        <v>45</v>
      </c>
      <c r="CK290" s="260">
        <v>15200</v>
      </c>
      <c r="CL290" s="260">
        <v>59000</v>
      </c>
      <c r="CM290" s="268" t="s">
        <v>540</v>
      </c>
      <c r="CN290" s="260">
        <v>59000</v>
      </c>
      <c r="CO290" s="268" t="s">
        <v>540</v>
      </c>
      <c r="CP290" s="265" t="s">
        <v>60</v>
      </c>
      <c r="CQ290" s="268" t="s">
        <v>1850</v>
      </c>
      <c r="CR290" s="264">
        <v>46230</v>
      </c>
      <c r="CS290" s="294" t="s">
        <v>74</v>
      </c>
      <c r="CT290" s="265" t="s">
        <v>1851</v>
      </c>
    </row>
    <row r="291" spans="1:98" x14ac:dyDescent="0.3">
      <c r="A291" s="253">
        <v>288</v>
      </c>
      <c r="B291" s="254" t="s">
        <v>45</v>
      </c>
      <c r="C291" s="261" t="s">
        <v>2952</v>
      </c>
      <c r="D291" s="261" t="s">
        <v>3018</v>
      </c>
      <c r="E291" s="261" t="s">
        <v>3003</v>
      </c>
      <c r="F291" s="261" t="s">
        <v>2959</v>
      </c>
      <c r="G291" s="261" t="s">
        <v>2955</v>
      </c>
      <c r="H291" s="261" t="s">
        <v>2960</v>
      </c>
      <c r="I291" s="261" t="s">
        <v>2965</v>
      </c>
      <c r="J291" s="261" t="s">
        <v>2962</v>
      </c>
      <c r="K291" s="270" t="s">
        <v>106</v>
      </c>
      <c r="L291" s="261" t="s">
        <v>4203</v>
      </c>
      <c r="M291" s="254" t="s">
        <v>107</v>
      </c>
      <c r="N291" s="261" t="s">
        <v>108</v>
      </c>
      <c r="O291" s="254" t="s">
        <v>45</v>
      </c>
      <c r="P291" s="266" t="str">
        <f>IF(COUNTIF($K$4:K291,K291)=1,1,"")</f>
        <v/>
      </c>
      <c r="Q291" s="266"/>
      <c r="R291" s="266">
        <v>800</v>
      </c>
      <c r="S291" s="266">
        <v>800</v>
      </c>
      <c r="T291" s="266"/>
      <c r="U291" s="254" t="s">
        <v>45</v>
      </c>
      <c r="V291" s="266"/>
      <c r="W291" s="266"/>
      <c r="X291" s="266"/>
      <c r="Y291" s="254" t="s">
        <v>45</v>
      </c>
      <c r="Z291" s="266"/>
      <c r="AA291" s="266">
        <v>0</v>
      </c>
      <c r="AB291" s="266"/>
      <c r="AC291" s="266"/>
      <c r="AD291" s="266"/>
      <c r="AE291" s="266"/>
      <c r="AF291" s="266"/>
      <c r="AG291" s="266"/>
      <c r="AH291" s="266"/>
      <c r="AI291" s="266"/>
      <c r="AJ291" s="266"/>
      <c r="AK291" s="266"/>
      <c r="AL291" s="266"/>
      <c r="AM291" s="266"/>
      <c r="AN291" s="266"/>
      <c r="AO291" s="266"/>
      <c r="AP291" s="266"/>
      <c r="AQ291" s="266"/>
      <c r="AR291" s="266"/>
      <c r="AS291" s="266"/>
      <c r="AT291" s="266"/>
      <c r="AU291" s="266"/>
      <c r="AV291" s="266"/>
      <c r="AW291" s="266"/>
      <c r="AX291" s="266"/>
      <c r="AY291" s="266"/>
      <c r="AZ291" s="266"/>
      <c r="BA291" s="266"/>
      <c r="BB291" s="266"/>
      <c r="BC291" s="266"/>
      <c r="BD291" s="266"/>
      <c r="BE291" s="266"/>
      <c r="BF291" s="266"/>
      <c r="BG291" s="266"/>
      <c r="BH291" s="266"/>
      <c r="BI291" s="266"/>
      <c r="BJ291" s="266"/>
      <c r="BK291" s="266"/>
      <c r="BL291" s="266"/>
      <c r="BM291" s="266"/>
      <c r="BN291" s="266"/>
      <c r="BO291" s="266"/>
      <c r="BP291" s="266"/>
      <c r="BQ291" s="266"/>
      <c r="BR291" s="266"/>
      <c r="BS291" s="266"/>
      <c r="BT291" s="266"/>
      <c r="BU291" s="266"/>
      <c r="BV291" s="266"/>
      <c r="BW291" s="266"/>
      <c r="BX291" s="266"/>
      <c r="BY291" s="266"/>
      <c r="BZ291" s="266"/>
      <c r="CA291" s="266"/>
      <c r="CB291" s="266"/>
      <c r="CC291" s="266"/>
      <c r="CD291" s="266"/>
      <c r="CE291" s="266"/>
      <c r="CF291" s="266"/>
      <c r="CG291" s="266"/>
      <c r="CH291" s="271" t="s">
        <v>45</v>
      </c>
      <c r="CI291" s="266"/>
      <c r="CJ291" s="271" t="s">
        <v>45</v>
      </c>
      <c r="CK291" s="266">
        <v>15200</v>
      </c>
      <c r="CL291" s="266">
        <v>59000</v>
      </c>
      <c r="CM291" s="271" t="s">
        <v>540</v>
      </c>
      <c r="CN291" s="266">
        <v>59000</v>
      </c>
      <c r="CO291" s="271" t="s">
        <v>540</v>
      </c>
      <c r="CP291" s="254" t="s">
        <v>60</v>
      </c>
      <c r="CQ291" s="271" t="s">
        <v>1850</v>
      </c>
      <c r="CR291" s="262">
        <v>46230</v>
      </c>
      <c r="CS291" s="261" t="s">
        <v>74</v>
      </c>
      <c r="CT291" s="254" t="s">
        <v>1851</v>
      </c>
    </row>
    <row r="292" spans="1:98" x14ac:dyDescent="0.3">
      <c r="A292" s="253">
        <v>289</v>
      </c>
      <c r="B292" s="265" t="s">
        <v>45</v>
      </c>
      <c r="C292" s="294" t="s">
        <v>2952</v>
      </c>
      <c r="D292" s="294" t="s">
        <v>3018</v>
      </c>
      <c r="E292" s="294" t="s">
        <v>3003</v>
      </c>
      <c r="F292" s="294" t="s">
        <v>2959</v>
      </c>
      <c r="G292" s="294" t="s">
        <v>2955</v>
      </c>
      <c r="H292" s="294" t="s">
        <v>2960</v>
      </c>
      <c r="I292" s="294" t="s">
        <v>2965</v>
      </c>
      <c r="J292" s="294" t="s">
        <v>2962</v>
      </c>
      <c r="K292" s="263" t="s">
        <v>3583</v>
      </c>
      <c r="L292" s="294" t="s">
        <v>3332</v>
      </c>
      <c r="M292" s="265" t="s">
        <v>66</v>
      </c>
      <c r="N292" s="294" t="s">
        <v>67</v>
      </c>
      <c r="O292" s="265" t="s">
        <v>45</v>
      </c>
      <c r="P292" s="260">
        <f>IF(COUNTIF($K$4:K292,K292)=1,1,"")</f>
        <v>1</v>
      </c>
      <c r="Q292" s="260"/>
      <c r="R292" s="260">
        <v>1</v>
      </c>
      <c r="S292" s="260">
        <v>1</v>
      </c>
      <c r="T292" s="260"/>
      <c r="U292" s="265" t="s">
        <v>45</v>
      </c>
      <c r="V292" s="260"/>
      <c r="W292" s="260"/>
      <c r="X292" s="260"/>
      <c r="Y292" s="265" t="s">
        <v>45</v>
      </c>
      <c r="Z292" s="260"/>
      <c r="AA292" s="260">
        <v>0</v>
      </c>
      <c r="AB292" s="260"/>
      <c r="AC292" s="260"/>
      <c r="AD292" s="260"/>
      <c r="AE292" s="260"/>
      <c r="AF292" s="260"/>
      <c r="AG292" s="260"/>
      <c r="AH292" s="260"/>
      <c r="AI292" s="260"/>
      <c r="AJ292" s="260"/>
      <c r="AK292" s="260"/>
      <c r="AL292" s="260"/>
      <c r="AM292" s="260"/>
      <c r="AN292" s="260"/>
      <c r="AO292" s="260"/>
      <c r="AP292" s="260"/>
      <c r="AQ292" s="260"/>
      <c r="AR292" s="260"/>
      <c r="AS292" s="260"/>
      <c r="AT292" s="260"/>
      <c r="AU292" s="260"/>
      <c r="AV292" s="260"/>
      <c r="AW292" s="260"/>
      <c r="AX292" s="260"/>
      <c r="AY292" s="260"/>
      <c r="AZ292" s="260"/>
      <c r="BA292" s="260"/>
      <c r="BB292" s="260"/>
      <c r="BC292" s="260"/>
      <c r="BD292" s="260"/>
      <c r="BE292" s="260"/>
      <c r="BF292" s="260"/>
      <c r="BG292" s="260"/>
      <c r="BH292" s="260"/>
      <c r="BI292" s="260"/>
      <c r="BJ292" s="260"/>
      <c r="BK292" s="260"/>
      <c r="BL292" s="260"/>
      <c r="BM292" s="260"/>
      <c r="BN292" s="260"/>
      <c r="BO292" s="260"/>
      <c r="BP292" s="260"/>
      <c r="BQ292" s="260"/>
      <c r="BR292" s="260"/>
      <c r="BS292" s="260"/>
      <c r="BT292" s="260"/>
      <c r="BU292" s="260"/>
      <c r="BV292" s="260"/>
      <c r="BW292" s="260"/>
      <c r="BX292" s="260"/>
      <c r="BY292" s="260"/>
      <c r="BZ292" s="260"/>
      <c r="CA292" s="260"/>
      <c r="CB292" s="260"/>
      <c r="CC292" s="260"/>
      <c r="CD292" s="260"/>
      <c r="CE292" s="260"/>
      <c r="CF292" s="260"/>
      <c r="CG292" s="260"/>
      <c r="CH292" s="268" t="s">
        <v>45</v>
      </c>
      <c r="CI292" s="260"/>
      <c r="CJ292" s="268" t="s">
        <v>45</v>
      </c>
      <c r="CK292" s="260"/>
      <c r="CL292" s="260"/>
      <c r="CM292" s="268" t="s">
        <v>45</v>
      </c>
      <c r="CN292" s="260">
        <v>0</v>
      </c>
      <c r="CO292" s="268" t="s">
        <v>45</v>
      </c>
      <c r="CP292" s="265" t="s">
        <v>60</v>
      </c>
      <c r="CQ292" s="268" t="s">
        <v>1850</v>
      </c>
      <c r="CR292" s="265" t="s">
        <v>45</v>
      </c>
      <c r="CS292" s="294" t="s">
        <v>59</v>
      </c>
      <c r="CT292" s="265" t="s">
        <v>1851</v>
      </c>
    </row>
    <row r="293" spans="1:98" x14ac:dyDescent="0.3">
      <c r="A293" s="253">
        <v>290</v>
      </c>
      <c r="B293" s="254" t="s">
        <v>45</v>
      </c>
      <c r="C293" s="261" t="s">
        <v>2952</v>
      </c>
      <c r="D293" s="261" t="s">
        <v>3018</v>
      </c>
      <c r="E293" s="261" t="s">
        <v>3003</v>
      </c>
      <c r="F293" s="261" t="s">
        <v>2959</v>
      </c>
      <c r="G293" s="261" t="s">
        <v>2955</v>
      </c>
      <c r="H293" s="261" t="s">
        <v>2960</v>
      </c>
      <c r="I293" s="261" t="s">
        <v>2965</v>
      </c>
      <c r="J293" s="261" t="s">
        <v>2962</v>
      </c>
      <c r="K293" s="270" t="s">
        <v>3583</v>
      </c>
      <c r="L293" s="261" t="s">
        <v>3332</v>
      </c>
      <c r="M293" s="254" t="s">
        <v>93</v>
      </c>
      <c r="N293" s="261" t="s">
        <v>94</v>
      </c>
      <c r="O293" s="254" t="s">
        <v>45</v>
      </c>
      <c r="P293" s="266" t="str">
        <f>IF(COUNTIF($K$4:K293,K293)=1,1,"")</f>
        <v/>
      </c>
      <c r="Q293" s="266"/>
      <c r="R293" s="266">
        <v>1</v>
      </c>
      <c r="S293" s="266">
        <v>1</v>
      </c>
      <c r="T293" s="266"/>
      <c r="U293" s="254" t="s">
        <v>45</v>
      </c>
      <c r="V293" s="266"/>
      <c r="W293" s="266"/>
      <c r="X293" s="266"/>
      <c r="Y293" s="254" t="s">
        <v>45</v>
      </c>
      <c r="Z293" s="266"/>
      <c r="AA293" s="266">
        <v>0</v>
      </c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  <c r="AP293" s="266"/>
      <c r="AQ293" s="266"/>
      <c r="AR293" s="266"/>
      <c r="AS293" s="266"/>
      <c r="AT293" s="266"/>
      <c r="AU293" s="266"/>
      <c r="AV293" s="266"/>
      <c r="AW293" s="266"/>
      <c r="AX293" s="266"/>
      <c r="AY293" s="266"/>
      <c r="AZ293" s="266"/>
      <c r="BA293" s="266"/>
      <c r="BB293" s="266"/>
      <c r="BC293" s="266"/>
      <c r="BD293" s="266"/>
      <c r="BE293" s="266"/>
      <c r="BF293" s="266"/>
      <c r="BG293" s="266"/>
      <c r="BH293" s="266"/>
      <c r="BI293" s="266"/>
      <c r="BJ293" s="266"/>
      <c r="BK293" s="266"/>
      <c r="BL293" s="266"/>
      <c r="BM293" s="266"/>
      <c r="BN293" s="266"/>
      <c r="BO293" s="266"/>
      <c r="BP293" s="266"/>
      <c r="BQ293" s="266"/>
      <c r="BR293" s="266"/>
      <c r="BS293" s="266"/>
      <c r="BT293" s="266"/>
      <c r="BU293" s="266"/>
      <c r="BV293" s="266"/>
      <c r="BW293" s="266"/>
      <c r="BX293" s="266"/>
      <c r="BY293" s="266"/>
      <c r="BZ293" s="266"/>
      <c r="CA293" s="266"/>
      <c r="CB293" s="266"/>
      <c r="CC293" s="266"/>
      <c r="CD293" s="266"/>
      <c r="CE293" s="266"/>
      <c r="CF293" s="266"/>
      <c r="CG293" s="266"/>
      <c r="CH293" s="271" t="s">
        <v>45</v>
      </c>
      <c r="CI293" s="266"/>
      <c r="CJ293" s="271" t="s">
        <v>45</v>
      </c>
      <c r="CK293" s="266"/>
      <c r="CL293" s="266"/>
      <c r="CM293" s="271" t="s">
        <v>45</v>
      </c>
      <c r="CN293" s="266">
        <v>0</v>
      </c>
      <c r="CO293" s="271" t="s">
        <v>45</v>
      </c>
      <c r="CP293" s="254" t="s">
        <v>60</v>
      </c>
      <c r="CQ293" s="271" t="s">
        <v>1850</v>
      </c>
      <c r="CR293" s="254" t="s">
        <v>45</v>
      </c>
      <c r="CS293" s="261" t="s">
        <v>59</v>
      </c>
      <c r="CT293" s="254" t="s">
        <v>1851</v>
      </c>
    </row>
    <row r="294" spans="1:98" x14ac:dyDescent="0.3">
      <c r="A294" s="253">
        <v>291</v>
      </c>
      <c r="B294" s="265" t="s">
        <v>45</v>
      </c>
      <c r="C294" s="294" t="s">
        <v>2952</v>
      </c>
      <c r="D294" s="294" t="s">
        <v>3018</v>
      </c>
      <c r="E294" s="294" t="s">
        <v>3003</v>
      </c>
      <c r="F294" s="294" t="s">
        <v>2959</v>
      </c>
      <c r="G294" s="294" t="s">
        <v>2970</v>
      </c>
      <c r="H294" s="294" t="s">
        <v>2971</v>
      </c>
      <c r="I294" s="294" t="s">
        <v>2972</v>
      </c>
      <c r="J294" s="294" t="s">
        <v>2962</v>
      </c>
      <c r="K294" s="263" t="s">
        <v>129</v>
      </c>
      <c r="L294" s="294" t="s">
        <v>3157</v>
      </c>
      <c r="M294" s="265" t="s">
        <v>71</v>
      </c>
      <c r="N294" s="294" t="s">
        <v>72</v>
      </c>
      <c r="O294" s="265" t="s">
        <v>45</v>
      </c>
      <c r="P294" s="260">
        <f>IF(COUNTIF($K$4:K294,K294)=1,1,"")</f>
        <v>1</v>
      </c>
      <c r="Q294" s="260"/>
      <c r="R294" s="260">
        <v>800</v>
      </c>
      <c r="S294" s="260">
        <v>800</v>
      </c>
      <c r="T294" s="260"/>
      <c r="U294" s="264">
        <v>46267</v>
      </c>
      <c r="V294" s="260">
        <v>744</v>
      </c>
      <c r="W294" s="260">
        <v>744</v>
      </c>
      <c r="X294" s="260"/>
      <c r="Y294" s="264">
        <v>46268</v>
      </c>
      <c r="Z294" s="260">
        <v>213</v>
      </c>
      <c r="AA294" s="260">
        <v>0</v>
      </c>
      <c r="AB294" s="260">
        <v>516</v>
      </c>
      <c r="AC294" s="260">
        <v>531</v>
      </c>
      <c r="AD294" s="260">
        <v>208</v>
      </c>
      <c r="AE294" s="260">
        <v>739</v>
      </c>
      <c r="AF294" s="260">
        <v>744</v>
      </c>
      <c r="AG294" s="26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  <c r="AU294" s="260"/>
      <c r="AV294" s="260"/>
      <c r="AW294" s="260"/>
      <c r="AX294" s="260"/>
      <c r="AY294" s="260"/>
      <c r="AZ294" s="260"/>
      <c r="BA294" s="260"/>
      <c r="BB294" s="260"/>
      <c r="BC294" s="260"/>
      <c r="BD294" s="260"/>
      <c r="BE294" s="260"/>
      <c r="BF294" s="260"/>
      <c r="BG294" s="260"/>
      <c r="BH294" s="260"/>
      <c r="BI294" s="260"/>
      <c r="BJ294" s="260"/>
      <c r="BK294" s="260"/>
      <c r="BL294" s="260"/>
      <c r="BM294" s="260"/>
      <c r="BN294" s="260"/>
      <c r="BO294" s="260"/>
      <c r="BP294" s="260"/>
      <c r="BQ294" s="260"/>
      <c r="BR294" s="260"/>
      <c r="BS294" s="260"/>
      <c r="BT294" s="260"/>
      <c r="BU294" s="260"/>
      <c r="BV294" s="260"/>
      <c r="BW294" s="260"/>
      <c r="BX294" s="260"/>
      <c r="BY294" s="260"/>
      <c r="BZ294" s="260"/>
      <c r="CA294" s="260"/>
      <c r="CB294" s="260"/>
      <c r="CC294" s="260"/>
      <c r="CD294" s="260"/>
      <c r="CE294" s="260"/>
      <c r="CF294" s="260">
        <v>5</v>
      </c>
      <c r="CG294" s="260">
        <v>5</v>
      </c>
      <c r="CH294" s="268" t="s">
        <v>3150</v>
      </c>
      <c r="CI294" s="260">
        <v>5</v>
      </c>
      <c r="CJ294" s="268" t="s">
        <v>3150</v>
      </c>
      <c r="CK294" s="260">
        <v>23000</v>
      </c>
      <c r="CL294" s="260">
        <v>89000</v>
      </c>
      <c r="CM294" s="268" t="s">
        <v>566</v>
      </c>
      <c r="CN294" s="260">
        <v>79000</v>
      </c>
      <c r="CO294" s="268" t="s">
        <v>1895</v>
      </c>
      <c r="CP294" s="265" t="s">
        <v>60</v>
      </c>
      <c r="CQ294" s="268" t="s">
        <v>1850</v>
      </c>
      <c r="CR294" s="264">
        <v>46171</v>
      </c>
      <c r="CS294" s="294" t="s">
        <v>45</v>
      </c>
      <c r="CT294" s="265" t="s">
        <v>1857</v>
      </c>
    </row>
    <row r="295" spans="1:98" x14ac:dyDescent="0.3">
      <c r="A295" s="253">
        <v>292</v>
      </c>
      <c r="B295" s="254" t="s">
        <v>45</v>
      </c>
      <c r="C295" s="261" t="s">
        <v>2952</v>
      </c>
      <c r="D295" s="261" t="s">
        <v>3018</v>
      </c>
      <c r="E295" s="261" t="s">
        <v>3003</v>
      </c>
      <c r="F295" s="261" t="s">
        <v>2959</v>
      </c>
      <c r="G295" s="261" t="s">
        <v>2970</v>
      </c>
      <c r="H295" s="261" t="s">
        <v>2971</v>
      </c>
      <c r="I295" s="261" t="s">
        <v>2972</v>
      </c>
      <c r="J295" s="261" t="s">
        <v>2962</v>
      </c>
      <c r="K295" s="270" t="s">
        <v>129</v>
      </c>
      <c r="L295" s="261" t="s">
        <v>3157</v>
      </c>
      <c r="M295" s="254" t="s">
        <v>76</v>
      </c>
      <c r="N295" s="261" t="s">
        <v>77</v>
      </c>
      <c r="O295" s="254" t="s">
        <v>45</v>
      </c>
      <c r="P295" s="266" t="str">
        <f>IF(COUNTIF($K$4:K295,K295)=1,1,"")</f>
        <v/>
      </c>
      <c r="Q295" s="266"/>
      <c r="R295" s="266">
        <v>600</v>
      </c>
      <c r="S295" s="266">
        <v>600</v>
      </c>
      <c r="T295" s="266"/>
      <c r="U295" s="262">
        <v>46267</v>
      </c>
      <c r="V295" s="266">
        <v>582</v>
      </c>
      <c r="W295" s="266">
        <v>582</v>
      </c>
      <c r="X295" s="266"/>
      <c r="Y295" s="262">
        <v>46268</v>
      </c>
      <c r="Z295" s="266">
        <v>142</v>
      </c>
      <c r="AA295" s="266">
        <v>0</v>
      </c>
      <c r="AB295" s="266">
        <v>425</v>
      </c>
      <c r="AC295" s="266">
        <v>440</v>
      </c>
      <c r="AD295" s="266">
        <v>138</v>
      </c>
      <c r="AE295" s="266">
        <v>578</v>
      </c>
      <c r="AF295" s="266">
        <v>582</v>
      </c>
      <c r="AG295" s="266"/>
      <c r="AH295" s="266"/>
      <c r="AI295" s="266"/>
      <c r="AJ295" s="266"/>
      <c r="AK295" s="266"/>
      <c r="AL295" s="266"/>
      <c r="AM295" s="266"/>
      <c r="AN295" s="266"/>
      <c r="AO295" s="266"/>
      <c r="AP295" s="266"/>
      <c r="AQ295" s="266"/>
      <c r="AR295" s="266"/>
      <c r="AS295" s="266"/>
      <c r="AT295" s="266"/>
      <c r="AU295" s="266"/>
      <c r="AV295" s="266"/>
      <c r="AW295" s="266"/>
      <c r="AX295" s="266"/>
      <c r="AY295" s="266"/>
      <c r="AZ295" s="266"/>
      <c r="BA295" s="266"/>
      <c r="BB295" s="266"/>
      <c r="BC295" s="266"/>
      <c r="BD295" s="266"/>
      <c r="BE295" s="266"/>
      <c r="BF295" s="266"/>
      <c r="BG295" s="266"/>
      <c r="BH295" s="266"/>
      <c r="BI295" s="266"/>
      <c r="BJ295" s="266"/>
      <c r="BK295" s="266"/>
      <c r="BL295" s="266"/>
      <c r="BM295" s="266"/>
      <c r="BN295" s="266"/>
      <c r="BO295" s="266"/>
      <c r="BP295" s="266"/>
      <c r="BQ295" s="266"/>
      <c r="BR295" s="266"/>
      <c r="BS295" s="266"/>
      <c r="BT295" s="266"/>
      <c r="BU295" s="266"/>
      <c r="BV295" s="266"/>
      <c r="BW295" s="266"/>
      <c r="BX295" s="266"/>
      <c r="BY295" s="266"/>
      <c r="BZ295" s="266"/>
      <c r="CA295" s="266"/>
      <c r="CB295" s="266"/>
      <c r="CC295" s="266"/>
      <c r="CD295" s="266"/>
      <c r="CE295" s="266"/>
      <c r="CF295" s="266">
        <v>4</v>
      </c>
      <c r="CG295" s="266">
        <v>4</v>
      </c>
      <c r="CH295" s="271" t="s">
        <v>3150</v>
      </c>
      <c r="CI295" s="266">
        <v>4</v>
      </c>
      <c r="CJ295" s="271" t="s">
        <v>3150</v>
      </c>
      <c r="CK295" s="266">
        <v>23000</v>
      </c>
      <c r="CL295" s="266">
        <v>89000</v>
      </c>
      <c r="CM295" s="271" t="s">
        <v>566</v>
      </c>
      <c r="CN295" s="266">
        <v>79000</v>
      </c>
      <c r="CO295" s="271" t="s">
        <v>1895</v>
      </c>
      <c r="CP295" s="254" t="s">
        <v>60</v>
      </c>
      <c r="CQ295" s="271" t="s">
        <v>1850</v>
      </c>
      <c r="CR295" s="262">
        <v>46171</v>
      </c>
      <c r="CS295" s="261" t="s">
        <v>45</v>
      </c>
      <c r="CT295" s="254" t="s">
        <v>1857</v>
      </c>
    </row>
    <row r="296" spans="1:98" x14ac:dyDescent="0.3">
      <c r="A296" s="253">
        <v>293</v>
      </c>
      <c r="B296" s="265" t="s">
        <v>45</v>
      </c>
      <c r="C296" s="294" t="s">
        <v>2952</v>
      </c>
      <c r="D296" s="294" t="s">
        <v>3018</v>
      </c>
      <c r="E296" s="294" t="s">
        <v>3003</v>
      </c>
      <c r="F296" s="294" t="s">
        <v>2959</v>
      </c>
      <c r="G296" s="294" t="s">
        <v>2970</v>
      </c>
      <c r="H296" s="294" t="s">
        <v>2971</v>
      </c>
      <c r="I296" s="294" t="s">
        <v>2972</v>
      </c>
      <c r="J296" s="294" t="s">
        <v>2962</v>
      </c>
      <c r="K296" s="263" t="s">
        <v>129</v>
      </c>
      <c r="L296" s="294" t="s">
        <v>3157</v>
      </c>
      <c r="M296" s="265" t="s">
        <v>66</v>
      </c>
      <c r="N296" s="294" t="s">
        <v>67</v>
      </c>
      <c r="O296" s="265" t="s">
        <v>45</v>
      </c>
      <c r="P296" s="260" t="str">
        <f>IF(COUNTIF($K$4:K296,K296)=1,1,"")</f>
        <v/>
      </c>
      <c r="Q296" s="260"/>
      <c r="R296" s="260">
        <v>1100</v>
      </c>
      <c r="S296" s="260">
        <v>1100</v>
      </c>
      <c r="T296" s="260"/>
      <c r="U296" s="264">
        <v>46267</v>
      </c>
      <c r="V296" s="260">
        <v>1125</v>
      </c>
      <c r="W296" s="260">
        <v>1125</v>
      </c>
      <c r="X296" s="260"/>
      <c r="Y296" s="264">
        <v>46268</v>
      </c>
      <c r="Z296" s="260">
        <v>184</v>
      </c>
      <c r="AA296" s="260">
        <v>0</v>
      </c>
      <c r="AB296" s="260">
        <v>926</v>
      </c>
      <c r="AC296" s="260">
        <v>941</v>
      </c>
      <c r="AD296" s="260">
        <v>179</v>
      </c>
      <c r="AE296" s="260">
        <v>1120</v>
      </c>
      <c r="AF296" s="260">
        <v>1125</v>
      </c>
      <c r="AG296" s="260"/>
      <c r="AH296" s="260"/>
      <c r="AI296" s="260"/>
      <c r="AJ296" s="260"/>
      <c r="AK296" s="260"/>
      <c r="AL296" s="260"/>
      <c r="AM296" s="260"/>
      <c r="AN296" s="260"/>
      <c r="AO296" s="260"/>
      <c r="AP296" s="260"/>
      <c r="AQ296" s="260"/>
      <c r="AR296" s="260"/>
      <c r="AS296" s="260"/>
      <c r="AT296" s="260"/>
      <c r="AU296" s="260"/>
      <c r="AV296" s="260"/>
      <c r="AW296" s="260"/>
      <c r="AX296" s="260"/>
      <c r="AY296" s="260"/>
      <c r="AZ296" s="260"/>
      <c r="BA296" s="260"/>
      <c r="BB296" s="260"/>
      <c r="BC296" s="260"/>
      <c r="BD296" s="260"/>
      <c r="BE296" s="260"/>
      <c r="BF296" s="260"/>
      <c r="BG296" s="260"/>
      <c r="BH296" s="260"/>
      <c r="BI296" s="260"/>
      <c r="BJ296" s="260"/>
      <c r="BK296" s="260"/>
      <c r="BL296" s="260"/>
      <c r="BM296" s="260"/>
      <c r="BN296" s="260"/>
      <c r="BO296" s="260"/>
      <c r="BP296" s="260"/>
      <c r="BQ296" s="260"/>
      <c r="BR296" s="260"/>
      <c r="BS296" s="260"/>
      <c r="BT296" s="260"/>
      <c r="BU296" s="260"/>
      <c r="BV296" s="260"/>
      <c r="BW296" s="260"/>
      <c r="BX296" s="260"/>
      <c r="BY296" s="260"/>
      <c r="BZ296" s="260"/>
      <c r="CA296" s="260"/>
      <c r="CB296" s="260"/>
      <c r="CC296" s="260"/>
      <c r="CD296" s="260"/>
      <c r="CE296" s="260">
        <v>1</v>
      </c>
      <c r="CF296" s="260">
        <v>4</v>
      </c>
      <c r="CG296" s="260">
        <v>5</v>
      </c>
      <c r="CH296" s="268" t="s">
        <v>3126</v>
      </c>
      <c r="CI296" s="260">
        <v>5</v>
      </c>
      <c r="CJ296" s="268" t="s">
        <v>3126</v>
      </c>
      <c r="CK296" s="260">
        <v>23000</v>
      </c>
      <c r="CL296" s="260">
        <v>89000</v>
      </c>
      <c r="CM296" s="268" t="s">
        <v>566</v>
      </c>
      <c r="CN296" s="260">
        <v>79000</v>
      </c>
      <c r="CO296" s="268" t="s">
        <v>1895</v>
      </c>
      <c r="CP296" s="265" t="s">
        <v>60</v>
      </c>
      <c r="CQ296" s="268" t="s">
        <v>1850</v>
      </c>
      <c r="CR296" s="264">
        <v>46171</v>
      </c>
      <c r="CS296" s="294" t="s">
        <v>45</v>
      </c>
      <c r="CT296" s="265" t="s">
        <v>1857</v>
      </c>
    </row>
    <row r="297" spans="1:98" x14ac:dyDescent="0.3">
      <c r="A297" s="253">
        <v>294</v>
      </c>
      <c r="B297" s="254" t="s">
        <v>45</v>
      </c>
      <c r="C297" s="261" t="s">
        <v>2952</v>
      </c>
      <c r="D297" s="261" t="s">
        <v>3018</v>
      </c>
      <c r="E297" s="261" t="s">
        <v>3003</v>
      </c>
      <c r="F297" s="261" t="s">
        <v>2959</v>
      </c>
      <c r="G297" s="261" t="s">
        <v>2970</v>
      </c>
      <c r="H297" s="261" t="s">
        <v>2971</v>
      </c>
      <c r="I297" s="261" t="s">
        <v>2972</v>
      </c>
      <c r="J297" s="261" t="s">
        <v>2962</v>
      </c>
      <c r="K297" s="270" t="s">
        <v>130</v>
      </c>
      <c r="L297" s="261" t="s">
        <v>3588</v>
      </c>
      <c r="M297" s="254" t="s">
        <v>66</v>
      </c>
      <c r="N297" s="261" t="s">
        <v>67</v>
      </c>
      <c r="O297" s="254" t="s">
        <v>45</v>
      </c>
      <c r="P297" s="266">
        <f>IF(COUNTIF($K$4:K297,K297)=1,1,"")</f>
        <v>1</v>
      </c>
      <c r="Q297" s="266"/>
      <c r="R297" s="266">
        <v>1200</v>
      </c>
      <c r="S297" s="266">
        <v>1200</v>
      </c>
      <c r="T297" s="266"/>
      <c r="U297" s="262">
        <v>46261</v>
      </c>
      <c r="V297" s="266">
        <v>1206</v>
      </c>
      <c r="W297" s="266">
        <v>1206</v>
      </c>
      <c r="X297" s="266"/>
      <c r="Y297" s="262">
        <v>46262</v>
      </c>
      <c r="Z297" s="266">
        <v>268</v>
      </c>
      <c r="AA297" s="266">
        <v>0</v>
      </c>
      <c r="AB297" s="266">
        <v>936</v>
      </c>
      <c r="AC297" s="266">
        <v>938</v>
      </c>
      <c r="AD297" s="266">
        <v>247</v>
      </c>
      <c r="AE297" s="266">
        <v>1185</v>
      </c>
      <c r="AF297" s="266">
        <v>1206</v>
      </c>
      <c r="AG297" s="266"/>
      <c r="AH297" s="266"/>
      <c r="AI297" s="266"/>
      <c r="AJ297" s="266"/>
      <c r="AK297" s="266"/>
      <c r="AL297" s="266"/>
      <c r="AM297" s="266"/>
      <c r="AN297" s="266"/>
      <c r="AO297" s="266"/>
      <c r="AP297" s="266"/>
      <c r="AQ297" s="266"/>
      <c r="AR297" s="266"/>
      <c r="AS297" s="266"/>
      <c r="AT297" s="266"/>
      <c r="AU297" s="266"/>
      <c r="AV297" s="266"/>
      <c r="AW297" s="266"/>
      <c r="AX297" s="266"/>
      <c r="AY297" s="266"/>
      <c r="AZ297" s="266"/>
      <c r="BA297" s="266"/>
      <c r="BB297" s="266"/>
      <c r="BC297" s="266"/>
      <c r="BD297" s="266"/>
      <c r="BE297" s="266"/>
      <c r="BF297" s="266"/>
      <c r="BG297" s="266"/>
      <c r="BH297" s="266"/>
      <c r="BI297" s="266"/>
      <c r="BJ297" s="266"/>
      <c r="BK297" s="266"/>
      <c r="BL297" s="266"/>
      <c r="BM297" s="266"/>
      <c r="BN297" s="266"/>
      <c r="BO297" s="266"/>
      <c r="BP297" s="266"/>
      <c r="BQ297" s="266"/>
      <c r="BR297" s="266"/>
      <c r="BS297" s="266"/>
      <c r="BT297" s="266"/>
      <c r="BU297" s="266"/>
      <c r="BV297" s="266"/>
      <c r="BW297" s="266"/>
      <c r="BX297" s="266"/>
      <c r="BY297" s="266"/>
      <c r="BZ297" s="266"/>
      <c r="CA297" s="266"/>
      <c r="CB297" s="266"/>
      <c r="CC297" s="266"/>
      <c r="CD297" s="266"/>
      <c r="CE297" s="266">
        <v>15</v>
      </c>
      <c r="CF297" s="266">
        <v>6</v>
      </c>
      <c r="CG297" s="266">
        <v>21</v>
      </c>
      <c r="CH297" s="271" t="s">
        <v>3253</v>
      </c>
      <c r="CI297" s="266">
        <v>21</v>
      </c>
      <c r="CJ297" s="271" t="s">
        <v>3253</v>
      </c>
      <c r="CK297" s="266">
        <v>19200</v>
      </c>
      <c r="CL297" s="266">
        <v>79000</v>
      </c>
      <c r="CM297" s="271" t="s">
        <v>601</v>
      </c>
      <c r="CN297" s="266">
        <v>63000</v>
      </c>
      <c r="CO297" s="271" t="s">
        <v>424</v>
      </c>
      <c r="CP297" s="254" t="s">
        <v>53</v>
      </c>
      <c r="CQ297" s="271" t="s">
        <v>3251</v>
      </c>
      <c r="CR297" s="262">
        <v>46273</v>
      </c>
      <c r="CS297" s="261" t="s">
        <v>139</v>
      </c>
      <c r="CT297" s="254" t="s">
        <v>1857</v>
      </c>
    </row>
    <row r="298" spans="1:98" x14ac:dyDescent="0.3">
      <c r="A298" s="253">
        <v>295</v>
      </c>
      <c r="B298" s="265" t="s">
        <v>45</v>
      </c>
      <c r="C298" s="294" t="s">
        <v>2952</v>
      </c>
      <c r="D298" s="294" t="s">
        <v>3018</v>
      </c>
      <c r="E298" s="294" t="s">
        <v>3003</v>
      </c>
      <c r="F298" s="294" t="s">
        <v>2959</v>
      </c>
      <c r="G298" s="294" t="s">
        <v>2970</v>
      </c>
      <c r="H298" s="294" t="s">
        <v>2971</v>
      </c>
      <c r="I298" s="294" t="s">
        <v>2972</v>
      </c>
      <c r="J298" s="294" t="s">
        <v>2962</v>
      </c>
      <c r="K298" s="263" t="s">
        <v>130</v>
      </c>
      <c r="L298" s="294" t="s">
        <v>3588</v>
      </c>
      <c r="M298" s="265" t="s">
        <v>132</v>
      </c>
      <c r="N298" s="294" t="s">
        <v>133</v>
      </c>
      <c r="O298" s="265" t="s">
        <v>45</v>
      </c>
      <c r="P298" s="260" t="str">
        <f>IF(COUNTIF($K$4:K298,K298)=1,1,"")</f>
        <v/>
      </c>
      <c r="Q298" s="260"/>
      <c r="R298" s="260">
        <v>700</v>
      </c>
      <c r="S298" s="260">
        <v>700</v>
      </c>
      <c r="T298" s="260"/>
      <c r="U298" s="264">
        <v>46261</v>
      </c>
      <c r="V298" s="260">
        <v>709</v>
      </c>
      <c r="W298" s="260">
        <v>709</v>
      </c>
      <c r="X298" s="260"/>
      <c r="Y298" s="264">
        <v>46262</v>
      </c>
      <c r="Z298" s="260">
        <v>206</v>
      </c>
      <c r="AA298" s="260">
        <v>0</v>
      </c>
      <c r="AB298" s="260">
        <v>501</v>
      </c>
      <c r="AC298" s="260">
        <v>503</v>
      </c>
      <c r="AD298" s="260">
        <v>178</v>
      </c>
      <c r="AE298" s="260">
        <v>681</v>
      </c>
      <c r="AF298" s="260">
        <v>709</v>
      </c>
      <c r="AG298" s="260"/>
      <c r="AH298" s="260"/>
      <c r="AI298" s="260"/>
      <c r="AJ298" s="260"/>
      <c r="AK298" s="260"/>
      <c r="AL298" s="260"/>
      <c r="AM298" s="260"/>
      <c r="AN298" s="260"/>
      <c r="AO298" s="260"/>
      <c r="AP298" s="260"/>
      <c r="AQ298" s="260"/>
      <c r="AR298" s="260"/>
      <c r="AS298" s="260"/>
      <c r="AT298" s="260"/>
      <c r="AU298" s="260"/>
      <c r="AV298" s="260"/>
      <c r="AW298" s="260"/>
      <c r="AX298" s="260"/>
      <c r="AY298" s="260"/>
      <c r="AZ298" s="260"/>
      <c r="BA298" s="260"/>
      <c r="BB298" s="260"/>
      <c r="BC298" s="260"/>
      <c r="BD298" s="260"/>
      <c r="BE298" s="260"/>
      <c r="BF298" s="260"/>
      <c r="BG298" s="260"/>
      <c r="BH298" s="260"/>
      <c r="BI298" s="260"/>
      <c r="BJ298" s="260"/>
      <c r="BK298" s="260"/>
      <c r="BL298" s="260"/>
      <c r="BM298" s="260"/>
      <c r="BN298" s="260"/>
      <c r="BO298" s="260"/>
      <c r="BP298" s="260"/>
      <c r="BQ298" s="260"/>
      <c r="BR298" s="260"/>
      <c r="BS298" s="260"/>
      <c r="BT298" s="260"/>
      <c r="BU298" s="260"/>
      <c r="BV298" s="260"/>
      <c r="BW298" s="260"/>
      <c r="BX298" s="260"/>
      <c r="BY298" s="260"/>
      <c r="BZ298" s="260"/>
      <c r="CA298" s="260"/>
      <c r="CB298" s="260"/>
      <c r="CC298" s="260"/>
      <c r="CD298" s="260"/>
      <c r="CE298" s="260">
        <v>21</v>
      </c>
      <c r="CF298" s="260">
        <v>7</v>
      </c>
      <c r="CG298" s="260">
        <v>28</v>
      </c>
      <c r="CH298" s="268" t="s">
        <v>3574</v>
      </c>
      <c r="CI298" s="260">
        <v>28</v>
      </c>
      <c r="CJ298" s="268" t="s">
        <v>3574</v>
      </c>
      <c r="CK298" s="260">
        <v>19200</v>
      </c>
      <c r="CL298" s="260">
        <v>79000</v>
      </c>
      <c r="CM298" s="268" t="s">
        <v>601</v>
      </c>
      <c r="CN298" s="260">
        <v>63000</v>
      </c>
      <c r="CO298" s="268" t="s">
        <v>424</v>
      </c>
      <c r="CP298" s="265" t="s">
        <v>53</v>
      </c>
      <c r="CQ298" s="268" t="s">
        <v>3251</v>
      </c>
      <c r="CR298" s="264">
        <v>46273</v>
      </c>
      <c r="CS298" s="294" t="s">
        <v>139</v>
      </c>
      <c r="CT298" s="265" t="s">
        <v>1857</v>
      </c>
    </row>
    <row r="299" spans="1:98" x14ac:dyDescent="0.3">
      <c r="A299" s="253">
        <v>296</v>
      </c>
      <c r="B299" s="254" t="s">
        <v>45</v>
      </c>
      <c r="C299" s="261" t="s">
        <v>2952</v>
      </c>
      <c r="D299" s="261" t="s">
        <v>3018</v>
      </c>
      <c r="E299" s="261" t="s">
        <v>3003</v>
      </c>
      <c r="F299" s="261" t="s">
        <v>2959</v>
      </c>
      <c r="G299" s="261" t="s">
        <v>2970</v>
      </c>
      <c r="H299" s="261" t="s">
        <v>2971</v>
      </c>
      <c r="I299" s="261" t="s">
        <v>2972</v>
      </c>
      <c r="J299" s="261" t="s">
        <v>2962</v>
      </c>
      <c r="K299" s="270" t="s">
        <v>130</v>
      </c>
      <c r="L299" s="261" t="s">
        <v>3588</v>
      </c>
      <c r="M299" s="254" t="s">
        <v>81</v>
      </c>
      <c r="N299" s="261" t="s">
        <v>82</v>
      </c>
      <c r="O299" s="254" t="s">
        <v>45</v>
      </c>
      <c r="P299" s="266" t="str">
        <f>IF(COUNTIF($K$4:K299,K299)=1,1,"")</f>
        <v/>
      </c>
      <c r="Q299" s="266"/>
      <c r="R299" s="266">
        <v>1500</v>
      </c>
      <c r="S299" s="266">
        <v>1500</v>
      </c>
      <c r="T299" s="266"/>
      <c r="U299" s="262">
        <v>46261</v>
      </c>
      <c r="V299" s="266">
        <v>1504</v>
      </c>
      <c r="W299" s="266">
        <v>1504</v>
      </c>
      <c r="X299" s="266"/>
      <c r="Y299" s="262">
        <v>46262</v>
      </c>
      <c r="Z299" s="266">
        <v>256</v>
      </c>
      <c r="AA299" s="266">
        <v>0</v>
      </c>
      <c r="AB299" s="266">
        <v>1247</v>
      </c>
      <c r="AC299" s="266">
        <v>1248</v>
      </c>
      <c r="AD299" s="266">
        <v>242</v>
      </c>
      <c r="AE299" s="266">
        <v>1490</v>
      </c>
      <c r="AF299" s="266">
        <v>1504</v>
      </c>
      <c r="AG299" s="266"/>
      <c r="AH299" s="266"/>
      <c r="AI299" s="266"/>
      <c r="AJ299" s="266"/>
      <c r="AK299" s="266"/>
      <c r="AL299" s="266"/>
      <c r="AM299" s="266"/>
      <c r="AN299" s="266"/>
      <c r="AO299" s="266"/>
      <c r="AP299" s="266"/>
      <c r="AQ299" s="266"/>
      <c r="AR299" s="266"/>
      <c r="AS299" s="266"/>
      <c r="AT299" s="266"/>
      <c r="AU299" s="266"/>
      <c r="AV299" s="266"/>
      <c r="AW299" s="266"/>
      <c r="AX299" s="266"/>
      <c r="AY299" s="266"/>
      <c r="AZ299" s="266"/>
      <c r="BA299" s="266"/>
      <c r="BB299" s="266"/>
      <c r="BC299" s="266"/>
      <c r="BD299" s="266"/>
      <c r="BE299" s="266"/>
      <c r="BF299" s="266"/>
      <c r="BG299" s="266"/>
      <c r="BH299" s="266"/>
      <c r="BI299" s="266"/>
      <c r="BJ299" s="266"/>
      <c r="BK299" s="266"/>
      <c r="BL299" s="266"/>
      <c r="BM299" s="266"/>
      <c r="BN299" s="266"/>
      <c r="BO299" s="266"/>
      <c r="BP299" s="266"/>
      <c r="BQ299" s="266"/>
      <c r="BR299" s="266"/>
      <c r="BS299" s="266"/>
      <c r="BT299" s="266"/>
      <c r="BU299" s="266"/>
      <c r="BV299" s="266"/>
      <c r="BW299" s="266"/>
      <c r="BX299" s="266"/>
      <c r="BY299" s="266"/>
      <c r="BZ299" s="266"/>
      <c r="CA299" s="266"/>
      <c r="CB299" s="266"/>
      <c r="CC299" s="266"/>
      <c r="CD299" s="266"/>
      <c r="CE299" s="266">
        <v>10</v>
      </c>
      <c r="CF299" s="266">
        <v>4</v>
      </c>
      <c r="CG299" s="266">
        <v>14</v>
      </c>
      <c r="CH299" s="271" t="s">
        <v>3132</v>
      </c>
      <c r="CI299" s="266">
        <v>14</v>
      </c>
      <c r="CJ299" s="271" t="s">
        <v>3132</v>
      </c>
      <c r="CK299" s="266">
        <v>19200</v>
      </c>
      <c r="CL299" s="266">
        <v>79000</v>
      </c>
      <c r="CM299" s="271" t="s">
        <v>601</v>
      </c>
      <c r="CN299" s="266">
        <v>63000</v>
      </c>
      <c r="CO299" s="271" t="s">
        <v>424</v>
      </c>
      <c r="CP299" s="254" t="s">
        <v>53</v>
      </c>
      <c r="CQ299" s="271" t="s">
        <v>3251</v>
      </c>
      <c r="CR299" s="262">
        <v>46273</v>
      </c>
      <c r="CS299" s="261" t="s">
        <v>139</v>
      </c>
      <c r="CT299" s="254" t="s">
        <v>1857</v>
      </c>
    </row>
    <row r="300" spans="1:98" x14ac:dyDescent="0.3">
      <c r="A300" s="253">
        <v>297</v>
      </c>
      <c r="B300" s="265" t="s">
        <v>45</v>
      </c>
      <c r="C300" s="294" t="s">
        <v>2952</v>
      </c>
      <c r="D300" s="294" t="s">
        <v>3018</v>
      </c>
      <c r="E300" s="294" t="s">
        <v>3003</v>
      </c>
      <c r="F300" s="294" t="s">
        <v>2959</v>
      </c>
      <c r="G300" s="294" t="s">
        <v>2970</v>
      </c>
      <c r="H300" s="294" t="s">
        <v>2971</v>
      </c>
      <c r="I300" s="294" t="s">
        <v>2972</v>
      </c>
      <c r="J300" s="294" t="s">
        <v>2962</v>
      </c>
      <c r="K300" s="263" t="s">
        <v>134</v>
      </c>
      <c r="L300" s="294" t="s">
        <v>3589</v>
      </c>
      <c r="M300" s="265" t="s">
        <v>101</v>
      </c>
      <c r="N300" s="294" t="s">
        <v>102</v>
      </c>
      <c r="O300" s="265" t="s">
        <v>45</v>
      </c>
      <c r="P300" s="260">
        <f>IF(COUNTIF($K$4:K300,K300)=1,1,"")</f>
        <v>1</v>
      </c>
      <c r="Q300" s="260"/>
      <c r="R300" s="260">
        <v>600</v>
      </c>
      <c r="S300" s="260">
        <v>600</v>
      </c>
      <c r="T300" s="260"/>
      <c r="U300" s="264">
        <v>46248</v>
      </c>
      <c r="V300" s="260">
        <v>611</v>
      </c>
      <c r="W300" s="260">
        <v>611</v>
      </c>
      <c r="X300" s="260"/>
      <c r="Y300" s="264">
        <v>46253</v>
      </c>
      <c r="Z300" s="260">
        <v>215</v>
      </c>
      <c r="AA300" s="260">
        <v>0</v>
      </c>
      <c r="AB300" s="260">
        <v>383</v>
      </c>
      <c r="AC300" s="260">
        <v>396</v>
      </c>
      <c r="AD300" s="260">
        <v>197</v>
      </c>
      <c r="AE300" s="260">
        <v>593</v>
      </c>
      <c r="AF300" s="260">
        <v>611</v>
      </c>
      <c r="AG300" s="260"/>
      <c r="AH300" s="260"/>
      <c r="AI300" s="260"/>
      <c r="AJ300" s="260"/>
      <c r="AK300" s="260"/>
      <c r="AL300" s="260"/>
      <c r="AM300" s="260"/>
      <c r="AN300" s="260"/>
      <c r="AO300" s="260"/>
      <c r="AP300" s="260"/>
      <c r="AQ300" s="260"/>
      <c r="AR300" s="260"/>
      <c r="AS300" s="260"/>
      <c r="AT300" s="260"/>
      <c r="AU300" s="260"/>
      <c r="AV300" s="260"/>
      <c r="AW300" s="260"/>
      <c r="AX300" s="260"/>
      <c r="AY300" s="260"/>
      <c r="AZ300" s="260"/>
      <c r="BA300" s="260"/>
      <c r="BB300" s="260"/>
      <c r="BC300" s="260"/>
      <c r="BD300" s="260"/>
      <c r="BE300" s="260"/>
      <c r="BF300" s="260"/>
      <c r="BG300" s="260"/>
      <c r="BH300" s="260"/>
      <c r="BI300" s="260"/>
      <c r="BJ300" s="260"/>
      <c r="BK300" s="260"/>
      <c r="BL300" s="260"/>
      <c r="BM300" s="260"/>
      <c r="BN300" s="260"/>
      <c r="BO300" s="260"/>
      <c r="BP300" s="260"/>
      <c r="BQ300" s="260"/>
      <c r="BR300" s="260"/>
      <c r="BS300" s="260"/>
      <c r="BT300" s="260"/>
      <c r="BU300" s="260"/>
      <c r="BV300" s="260"/>
      <c r="BW300" s="260"/>
      <c r="BX300" s="260"/>
      <c r="BY300" s="260"/>
      <c r="BZ300" s="260"/>
      <c r="CA300" s="260"/>
      <c r="CB300" s="260"/>
      <c r="CC300" s="260"/>
      <c r="CD300" s="260">
        <v>8</v>
      </c>
      <c r="CE300" s="260">
        <v>5</v>
      </c>
      <c r="CF300" s="260">
        <v>5</v>
      </c>
      <c r="CG300" s="260">
        <v>18</v>
      </c>
      <c r="CH300" s="268" t="s">
        <v>3016</v>
      </c>
      <c r="CI300" s="260">
        <v>18</v>
      </c>
      <c r="CJ300" s="268" t="s">
        <v>3016</v>
      </c>
      <c r="CK300" s="260">
        <v>23400</v>
      </c>
      <c r="CL300" s="260">
        <v>89000</v>
      </c>
      <c r="CM300" s="268" t="s">
        <v>116</v>
      </c>
      <c r="CN300" s="260">
        <v>71000</v>
      </c>
      <c r="CO300" s="268" t="s">
        <v>3252</v>
      </c>
      <c r="CP300" s="265" t="s">
        <v>53</v>
      </c>
      <c r="CQ300" s="268" t="s">
        <v>3251</v>
      </c>
      <c r="CR300" s="264">
        <v>46255</v>
      </c>
      <c r="CS300" s="294" t="s">
        <v>74</v>
      </c>
      <c r="CT300" s="265" t="s">
        <v>1857</v>
      </c>
    </row>
    <row r="301" spans="1:98" x14ac:dyDescent="0.3">
      <c r="A301" s="253">
        <v>298</v>
      </c>
      <c r="B301" s="254" t="s">
        <v>45</v>
      </c>
      <c r="C301" s="261" t="s">
        <v>2952</v>
      </c>
      <c r="D301" s="261" t="s">
        <v>3018</v>
      </c>
      <c r="E301" s="261" t="s">
        <v>3003</v>
      </c>
      <c r="F301" s="261" t="s">
        <v>2959</v>
      </c>
      <c r="G301" s="261" t="s">
        <v>2970</v>
      </c>
      <c r="H301" s="261" t="s">
        <v>2971</v>
      </c>
      <c r="I301" s="261" t="s">
        <v>2972</v>
      </c>
      <c r="J301" s="261" t="s">
        <v>2962</v>
      </c>
      <c r="K301" s="270" t="s">
        <v>134</v>
      </c>
      <c r="L301" s="261" t="s">
        <v>3589</v>
      </c>
      <c r="M301" s="254" t="s">
        <v>66</v>
      </c>
      <c r="N301" s="261" t="s">
        <v>67</v>
      </c>
      <c r="O301" s="254" t="s">
        <v>45</v>
      </c>
      <c r="P301" s="266" t="str">
        <f>IF(COUNTIF($K$4:K301,K301)=1,1,"")</f>
        <v/>
      </c>
      <c r="Q301" s="266"/>
      <c r="R301" s="266">
        <v>1000</v>
      </c>
      <c r="S301" s="266">
        <v>1000</v>
      </c>
      <c r="T301" s="266"/>
      <c r="U301" s="262">
        <v>46248</v>
      </c>
      <c r="V301" s="266">
        <v>1019</v>
      </c>
      <c r="W301" s="266">
        <v>1019</v>
      </c>
      <c r="X301" s="266"/>
      <c r="Y301" s="262">
        <v>46253</v>
      </c>
      <c r="Z301" s="266">
        <v>528</v>
      </c>
      <c r="AA301" s="266">
        <v>0</v>
      </c>
      <c r="AB301" s="266">
        <v>471</v>
      </c>
      <c r="AC301" s="266">
        <v>491</v>
      </c>
      <c r="AD301" s="266">
        <v>362</v>
      </c>
      <c r="AE301" s="266">
        <v>853</v>
      </c>
      <c r="AF301" s="266">
        <v>1019</v>
      </c>
      <c r="AG301" s="266"/>
      <c r="AH301" s="266"/>
      <c r="AI301" s="266"/>
      <c r="AJ301" s="266"/>
      <c r="AK301" s="266"/>
      <c r="AL301" s="266"/>
      <c r="AM301" s="266"/>
      <c r="AN301" s="266"/>
      <c r="AO301" s="266"/>
      <c r="AP301" s="266"/>
      <c r="AQ301" s="266"/>
      <c r="AR301" s="266"/>
      <c r="AS301" s="266"/>
      <c r="AT301" s="266"/>
      <c r="AU301" s="266"/>
      <c r="AV301" s="266"/>
      <c r="AW301" s="266"/>
      <c r="AX301" s="266"/>
      <c r="AY301" s="266"/>
      <c r="AZ301" s="266"/>
      <c r="BA301" s="266"/>
      <c r="BB301" s="266"/>
      <c r="BC301" s="266"/>
      <c r="BD301" s="266"/>
      <c r="BE301" s="266"/>
      <c r="BF301" s="266"/>
      <c r="BG301" s="266"/>
      <c r="BH301" s="266"/>
      <c r="BI301" s="266"/>
      <c r="BJ301" s="266"/>
      <c r="BK301" s="266"/>
      <c r="BL301" s="266"/>
      <c r="BM301" s="266"/>
      <c r="BN301" s="266"/>
      <c r="BO301" s="266"/>
      <c r="BP301" s="266"/>
      <c r="BQ301" s="266"/>
      <c r="BR301" s="266"/>
      <c r="BS301" s="266"/>
      <c r="BT301" s="266"/>
      <c r="BU301" s="266"/>
      <c r="BV301" s="266"/>
      <c r="BW301" s="266"/>
      <c r="BX301" s="266"/>
      <c r="BY301" s="266"/>
      <c r="BZ301" s="266"/>
      <c r="CA301" s="266"/>
      <c r="CB301" s="266"/>
      <c r="CC301" s="266"/>
      <c r="CD301" s="266">
        <v>32</v>
      </c>
      <c r="CE301" s="266">
        <v>62</v>
      </c>
      <c r="CF301" s="266">
        <v>72</v>
      </c>
      <c r="CG301" s="266">
        <v>166</v>
      </c>
      <c r="CH301" s="271" t="s">
        <v>4182</v>
      </c>
      <c r="CI301" s="266">
        <v>166</v>
      </c>
      <c r="CJ301" s="271" t="s">
        <v>4182</v>
      </c>
      <c r="CK301" s="266">
        <v>23400</v>
      </c>
      <c r="CL301" s="266">
        <v>89000</v>
      </c>
      <c r="CM301" s="271" t="s">
        <v>116</v>
      </c>
      <c r="CN301" s="266">
        <v>71000</v>
      </c>
      <c r="CO301" s="271" t="s">
        <v>3252</v>
      </c>
      <c r="CP301" s="254" t="s">
        <v>53</v>
      </c>
      <c r="CQ301" s="271" t="s">
        <v>3251</v>
      </c>
      <c r="CR301" s="262">
        <v>46255</v>
      </c>
      <c r="CS301" s="261" t="s">
        <v>74</v>
      </c>
      <c r="CT301" s="254" t="s">
        <v>1857</v>
      </c>
    </row>
    <row r="302" spans="1:98" x14ac:dyDescent="0.3">
      <c r="A302" s="253">
        <v>299</v>
      </c>
      <c r="B302" s="265" t="s">
        <v>45</v>
      </c>
      <c r="C302" s="294" t="s">
        <v>2952</v>
      </c>
      <c r="D302" s="294" t="s">
        <v>3018</v>
      </c>
      <c r="E302" s="294" t="s">
        <v>3003</v>
      </c>
      <c r="F302" s="294" t="s">
        <v>2959</v>
      </c>
      <c r="G302" s="294" t="s">
        <v>2970</v>
      </c>
      <c r="H302" s="294" t="s">
        <v>2971</v>
      </c>
      <c r="I302" s="294" t="s">
        <v>2972</v>
      </c>
      <c r="J302" s="294" t="s">
        <v>2962</v>
      </c>
      <c r="K302" s="263" t="s">
        <v>134</v>
      </c>
      <c r="L302" s="294" t="s">
        <v>3589</v>
      </c>
      <c r="M302" s="265" t="s">
        <v>78</v>
      </c>
      <c r="N302" s="294" t="s">
        <v>79</v>
      </c>
      <c r="O302" s="265" t="s">
        <v>45</v>
      </c>
      <c r="P302" s="260" t="str">
        <f>IF(COUNTIF($K$4:K302,K302)=1,1,"")</f>
        <v/>
      </c>
      <c r="Q302" s="260"/>
      <c r="R302" s="260">
        <v>900</v>
      </c>
      <c r="S302" s="260">
        <v>900</v>
      </c>
      <c r="T302" s="260"/>
      <c r="U302" s="264">
        <v>46248</v>
      </c>
      <c r="V302" s="260">
        <v>904</v>
      </c>
      <c r="W302" s="260">
        <v>904</v>
      </c>
      <c r="X302" s="260"/>
      <c r="Y302" s="264">
        <v>46253</v>
      </c>
      <c r="Z302" s="260">
        <v>353</v>
      </c>
      <c r="AA302" s="260">
        <v>0</v>
      </c>
      <c r="AB302" s="260">
        <v>531</v>
      </c>
      <c r="AC302" s="260">
        <v>551</v>
      </c>
      <c r="AD302" s="260">
        <v>283</v>
      </c>
      <c r="AE302" s="260">
        <v>834</v>
      </c>
      <c r="AF302" s="260">
        <v>904</v>
      </c>
      <c r="AG302" s="260"/>
      <c r="AH302" s="260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260"/>
      <c r="AU302" s="260"/>
      <c r="AV302" s="260"/>
      <c r="AW302" s="260"/>
      <c r="AX302" s="260"/>
      <c r="AY302" s="260"/>
      <c r="AZ302" s="260"/>
      <c r="BA302" s="260"/>
      <c r="BB302" s="260"/>
      <c r="BC302" s="260"/>
      <c r="BD302" s="260"/>
      <c r="BE302" s="260"/>
      <c r="BF302" s="260"/>
      <c r="BG302" s="260"/>
      <c r="BH302" s="260"/>
      <c r="BI302" s="260"/>
      <c r="BJ302" s="260"/>
      <c r="BK302" s="260"/>
      <c r="BL302" s="260"/>
      <c r="BM302" s="260"/>
      <c r="BN302" s="260"/>
      <c r="BO302" s="260"/>
      <c r="BP302" s="260"/>
      <c r="BQ302" s="260"/>
      <c r="BR302" s="260"/>
      <c r="BS302" s="260"/>
      <c r="BT302" s="260"/>
      <c r="BU302" s="260"/>
      <c r="BV302" s="260"/>
      <c r="BW302" s="260"/>
      <c r="BX302" s="260"/>
      <c r="BY302" s="260"/>
      <c r="BZ302" s="260"/>
      <c r="CA302" s="260"/>
      <c r="CB302" s="260"/>
      <c r="CC302" s="260"/>
      <c r="CD302" s="260">
        <v>18</v>
      </c>
      <c r="CE302" s="260">
        <v>30</v>
      </c>
      <c r="CF302" s="260">
        <v>22</v>
      </c>
      <c r="CG302" s="260">
        <v>70</v>
      </c>
      <c r="CH302" s="268" t="s">
        <v>3590</v>
      </c>
      <c r="CI302" s="260">
        <v>70</v>
      </c>
      <c r="CJ302" s="268" t="s">
        <v>3590</v>
      </c>
      <c r="CK302" s="260">
        <v>23400</v>
      </c>
      <c r="CL302" s="260">
        <v>89000</v>
      </c>
      <c r="CM302" s="268" t="s">
        <v>116</v>
      </c>
      <c r="CN302" s="260">
        <v>71000</v>
      </c>
      <c r="CO302" s="268" t="s">
        <v>3252</v>
      </c>
      <c r="CP302" s="265" t="s">
        <v>53</v>
      </c>
      <c r="CQ302" s="268" t="s">
        <v>3251</v>
      </c>
      <c r="CR302" s="264">
        <v>46255</v>
      </c>
      <c r="CS302" s="294" t="s">
        <v>74</v>
      </c>
      <c r="CT302" s="265" t="s">
        <v>1857</v>
      </c>
    </row>
    <row r="303" spans="1:98" x14ac:dyDescent="0.3">
      <c r="A303" s="253">
        <v>300</v>
      </c>
      <c r="B303" s="254" t="s">
        <v>45</v>
      </c>
      <c r="C303" s="261" t="s">
        <v>2952</v>
      </c>
      <c r="D303" s="261" t="s">
        <v>3018</v>
      </c>
      <c r="E303" s="261" t="s">
        <v>3003</v>
      </c>
      <c r="F303" s="261" t="s">
        <v>2959</v>
      </c>
      <c r="G303" s="261" t="s">
        <v>2970</v>
      </c>
      <c r="H303" s="261" t="s">
        <v>2971</v>
      </c>
      <c r="I303" s="261" t="s">
        <v>2972</v>
      </c>
      <c r="J303" s="261" t="s">
        <v>2962</v>
      </c>
      <c r="K303" s="270" t="s">
        <v>135</v>
      </c>
      <c r="L303" s="261" t="s">
        <v>3591</v>
      </c>
      <c r="M303" s="254" t="s">
        <v>66</v>
      </c>
      <c r="N303" s="261" t="s">
        <v>67</v>
      </c>
      <c r="O303" s="254" t="s">
        <v>45</v>
      </c>
      <c r="P303" s="266">
        <f>IF(COUNTIF($K$4:K303,K303)=1,1,"")</f>
        <v>1</v>
      </c>
      <c r="Q303" s="266"/>
      <c r="R303" s="266">
        <v>1100</v>
      </c>
      <c r="S303" s="266">
        <v>1100</v>
      </c>
      <c r="T303" s="266"/>
      <c r="U303" s="254" t="s">
        <v>45</v>
      </c>
      <c r="V303" s="266"/>
      <c r="W303" s="266"/>
      <c r="X303" s="266"/>
      <c r="Y303" s="254" t="s">
        <v>45</v>
      </c>
      <c r="Z303" s="266"/>
      <c r="AA303" s="266">
        <v>0</v>
      </c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  <c r="AP303" s="266"/>
      <c r="AQ303" s="266"/>
      <c r="AR303" s="266"/>
      <c r="AS303" s="266"/>
      <c r="AT303" s="266"/>
      <c r="AU303" s="266"/>
      <c r="AV303" s="266"/>
      <c r="AW303" s="266"/>
      <c r="AX303" s="266"/>
      <c r="AY303" s="266"/>
      <c r="AZ303" s="266"/>
      <c r="BA303" s="266"/>
      <c r="BB303" s="266"/>
      <c r="BC303" s="266"/>
      <c r="BD303" s="266"/>
      <c r="BE303" s="266"/>
      <c r="BF303" s="266"/>
      <c r="BG303" s="266"/>
      <c r="BH303" s="266"/>
      <c r="BI303" s="266"/>
      <c r="BJ303" s="266"/>
      <c r="BK303" s="266"/>
      <c r="BL303" s="266"/>
      <c r="BM303" s="266"/>
      <c r="BN303" s="266"/>
      <c r="BO303" s="266"/>
      <c r="BP303" s="266"/>
      <c r="BQ303" s="266"/>
      <c r="BR303" s="266"/>
      <c r="BS303" s="266"/>
      <c r="BT303" s="266"/>
      <c r="BU303" s="266"/>
      <c r="BV303" s="266"/>
      <c r="BW303" s="266"/>
      <c r="BX303" s="266"/>
      <c r="BY303" s="266"/>
      <c r="BZ303" s="266"/>
      <c r="CA303" s="266"/>
      <c r="CB303" s="266"/>
      <c r="CC303" s="266"/>
      <c r="CD303" s="266"/>
      <c r="CE303" s="266"/>
      <c r="CF303" s="266"/>
      <c r="CG303" s="266"/>
      <c r="CH303" s="271" t="s">
        <v>45</v>
      </c>
      <c r="CI303" s="266"/>
      <c r="CJ303" s="271" t="s">
        <v>45</v>
      </c>
      <c r="CK303" s="266">
        <v>19900</v>
      </c>
      <c r="CL303" s="266">
        <v>79000</v>
      </c>
      <c r="CM303" s="271" t="s">
        <v>1032</v>
      </c>
      <c r="CN303" s="266">
        <v>79000</v>
      </c>
      <c r="CO303" s="271" t="s">
        <v>1032</v>
      </c>
      <c r="CP303" s="254" t="s">
        <v>60</v>
      </c>
      <c r="CQ303" s="271" t="s">
        <v>1850</v>
      </c>
      <c r="CR303" s="262">
        <v>46191</v>
      </c>
      <c r="CS303" s="261" t="s">
        <v>51</v>
      </c>
      <c r="CT303" s="254" t="s">
        <v>1857</v>
      </c>
    </row>
    <row r="304" spans="1:98" x14ac:dyDescent="0.3">
      <c r="A304" s="253">
        <v>301</v>
      </c>
      <c r="B304" s="265" t="s">
        <v>45</v>
      </c>
      <c r="C304" s="294" t="s">
        <v>2952</v>
      </c>
      <c r="D304" s="294" t="s">
        <v>3018</v>
      </c>
      <c r="E304" s="294" t="s">
        <v>3003</v>
      </c>
      <c r="F304" s="294" t="s">
        <v>2959</v>
      </c>
      <c r="G304" s="294" t="s">
        <v>2970</v>
      </c>
      <c r="H304" s="294" t="s">
        <v>2971</v>
      </c>
      <c r="I304" s="294" t="s">
        <v>2972</v>
      </c>
      <c r="J304" s="294" t="s">
        <v>2962</v>
      </c>
      <c r="K304" s="263" t="s">
        <v>135</v>
      </c>
      <c r="L304" s="294" t="s">
        <v>3591</v>
      </c>
      <c r="M304" s="265" t="s">
        <v>78</v>
      </c>
      <c r="N304" s="294" t="s">
        <v>79</v>
      </c>
      <c r="O304" s="265" t="s">
        <v>45</v>
      </c>
      <c r="P304" s="260" t="str">
        <f>IF(COUNTIF($K$4:K304,K304)=1,1,"")</f>
        <v/>
      </c>
      <c r="Q304" s="260"/>
      <c r="R304" s="260">
        <v>700</v>
      </c>
      <c r="S304" s="260">
        <v>700</v>
      </c>
      <c r="T304" s="260"/>
      <c r="U304" s="265" t="s">
        <v>45</v>
      </c>
      <c r="V304" s="260"/>
      <c r="W304" s="260"/>
      <c r="X304" s="260"/>
      <c r="Y304" s="265" t="s">
        <v>45</v>
      </c>
      <c r="Z304" s="260"/>
      <c r="AA304" s="260">
        <v>0</v>
      </c>
      <c r="AB304" s="260"/>
      <c r="AC304" s="260"/>
      <c r="AD304" s="260"/>
      <c r="AE304" s="260"/>
      <c r="AF304" s="260"/>
      <c r="AG304" s="260"/>
      <c r="AH304" s="260"/>
      <c r="AI304" s="260"/>
      <c r="AJ304" s="260"/>
      <c r="AK304" s="260"/>
      <c r="AL304" s="260"/>
      <c r="AM304" s="260"/>
      <c r="AN304" s="260"/>
      <c r="AO304" s="260"/>
      <c r="AP304" s="260"/>
      <c r="AQ304" s="260"/>
      <c r="AR304" s="260"/>
      <c r="AS304" s="260"/>
      <c r="AT304" s="260"/>
      <c r="AU304" s="260"/>
      <c r="AV304" s="260"/>
      <c r="AW304" s="260"/>
      <c r="AX304" s="260"/>
      <c r="AY304" s="260"/>
      <c r="AZ304" s="260"/>
      <c r="BA304" s="260"/>
      <c r="BB304" s="260"/>
      <c r="BC304" s="260"/>
      <c r="BD304" s="260"/>
      <c r="BE304" s="260"/>
      <c r="BF304" s="260"/>
      <c r="BG304" s="260"/>
      <c r="BH304" s="260"/>
      <c r="BI304" s="260"/>
      <c r="BJ304" s="260"/>
      <c r="BK304" s="260"/>
      <c r="BL304" s="260"/>
      <c r="BM304" s="260"/>
      <c r="BN304" s="260"/>
      <c r="BO304" s="260"/>
      <c r="BP304" s="260"/>
      <c r="BQ304" s="260"/>
      <c r="BR304" s="260"/>
      <c r="BS304" s="260"/>
      <c r="BT304" s="260"/>
      <c r="BU304" s="260"/>
      <c r="BV304" s="260"/>
      <c r="BW304" s="260"/>
      <c r="BX304" s="260"/>
      <c r="BY304" s="260"/>
      <c r="BZ304" s="260"/>
      <c r="CA304" s="260"/>
      <c r="CB304" s="260"/>
      <c r="CC304" s="260"/>
      <c r="CD304" s="260"/>
      <c r="CE304" s="260"/>
      <c r="CF304" s="260"/>
      <c r="CG304" s="260"/>
      <c r="CH304" s="268" t="s">
        <v>45</v>
      </c>
      <c r="CI304" s="260"/>
      <c r="CJ304" s="268" t="s">
        <v>45</v>
      </c>
      <c r="CK304" s="260">
        <v>19900</v>
      </c>
      <c r="CL304" s="260">
        <v>79000</v>
      </c>
      <c r="CM304" s="268" t="s">
        <v>1032</v>
      </c>
      <c r="CN304" s="260">
        <v>79000</v>
      </c>
      <c r="CO304" s="268" t="s">
        <v>1032</v>
      </c>
      <c r="CP304" s="265" t="s">
        <v>60</v>
      </c>
      <c r="CQ304" s="268" t="s">
        <v>1850</v>
      </c>
      <c r="CR304" s="264">
        <v>46191</v>
      </c>
      <c r="CS304" s="294" t="s">
        <v>51</v>
      </c>
      <c r="CT304" s="265" t="s">
        <v>1857</v>
      </c>
    </row>
    <row r="305" spans="1:98" x14ac:dyDescent="0.3">
      <c r="A305" s="253">
        <v>302</v>
      </c>
      <c r="B305" s="254" t="s">
        <v>45</v>
      </c>
      <c r="C305" s="261" t="s">
        <v>2952</v>
      </c>
      <c r="D305" s="261" t="s">
        <v>3018</v>
      </c>
      <c r="E305" s="261" t="s">
        <v>3003</v>
      </c>
      <c r="F305" s="261" t="s">
        <v>2959</v>
      </c>
      <c r="G305" s="261" t="s">
        <v>2970</v>
      </c>
      <c r="H305" s="261" t="s">
        <v>2971</v>
      </c>
      <c r="I305" s="261" t="s">
        <v>2972</v>
      </c>
      <c r="J305" s="261" t="s">
        <v>2962</v>
      </c>
      <c r="K305" s="270" t="s">
        <v>136</v>
      </c>
      <c r="L305" s="261" t="s">
        <v>3592</v>
      </c>
      <c r="M305" s="254" t="s">
        <v>81</v>
      </c>
      <c r="N305" s="261" t="s">
        <v>82</v>
      </c>
      <c r="O305" s="254" t="s">
        <v>45</v>
      </c>
      <c r="P305" s="266">
        <f>IF(COUNTIF($K$4:K305,K305)=1,1,"")</f>
        <v>1</v>
      </c>
      <c r="Q305" s="266"/>
      <c r="R305" s="266">
        <v>700</v>
      </c>
      <c r="S305" s="266">
        <v>700</v>
      </c>
      <c r="T305" s="266"/>
      <c r="U305" s="254" t="s">
        <v>45</v>
      </c>
      <c r="V305" s="266"/>
      <c r="W305" s="266"/>
      <c r="X305" s="266"/>
      <c r="Y305" s="254" t="s">
        <v>45</v>
      </c>
      <c r="Z305" s="266"/>
      <c r="AA305" s="266">
        <v>0</v>
      </c>
      <c r="AB305" s="266"/>
      <c r="AC305" s="266"/>
      <c r="AD305" s="266"/>
      <c r="AE305" s="266"/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  <c r="AP305" s="266"/>
      <c r="AQ305" s="266"/>
      <c r="AR305" s="266"/>
      <c r="AS305" s="266"/>
      <c r="AT305" s="266"/>
      <c r="AU305" s="266"/>
      <c r="AV305" s="266"/>
      <c r="AW305" s="266"/>
      <c r="AX305" s="266"/>
      <c r="AY305" s="266"/>
      <c r="AZ305" s="266"/>
      <c r="BA305" s="266"/>
      <c r="BB305" s="266"/>
      <c r="BC305" s="266"/>
      <c r="BD305" s="266"/>
      <c r="BE305" s="266"/>
      <c r="BF305" s="266"/>
      <c r="BG305" s="266"/>
      <c r="BH305" s="266"/>
      <c r="BI305" s="266"/>
      <c r="BJ305" s="266"/>
      <c r="BK305" s="266"/>
      <c r="BL305" s="266"/>
      <c r="BM305" s="266"/>
      <c r="BN305" s="266"/>
      <c r="BO305" s="266"/>
      <c r="BP305" s="266"/>
      <c r="BQ305" s="266"/>
      <c r="BR305" s="266"/>
      <c r="BS305" s="266"/>
      <c r="BT305" s="266"/>
      <c r="BU305" s="266"/>
      <c r="BV305" s="266"/>
      <c r="BW305" s="266"/>
      <c r="BX305" s="266"/>
      <c r="BY305" s="266"/>
      <c r="BZ305" s="266"/>
      <c r="CA305" s="266"/>
      <c r="CB305" s="266"/>
      <c r="CC305" s="266"/>
      <c r="CD305" s="266"/>
      <c r="CE305" s="266"/>
      <c r="CF305" s="266"/>
      <c r="CG305" s="266"/>
      <c r="CH305" s="271" t="s">
        <v>45</v>
      </c>
      <c r="CI305" s="266"/>
      <c r="CJ305" s="271" t="s">
        <v>45</v>
      </c>
      <c r="CK305" s="266">
        <v>19800</v>
      </c>
      <c r="CL305" s="266">
        <v>85000</v>
      </c>
      <c r="CM305" s="271" t="s">
        <v>942</v>
      </c>
      <c r="CN305" s="266">
        <v>85000</v>
      </c>
      <c r="CO305" s="271" t="s">
        <v>942</v>
      </c>
      <c r="CP305" s="254" t="s">
        <v>60</v>
      </c>
      <c r="CQ305" s="271" t="s">
        <v>1850</v>
      </c>
      <c r="CR305" s="262">
        <v>46212</v>
      </c>
      <c r="CS305" s="261" t="s">
        <v>51</v>
      </c>
      <c r="CT305" s="254" t="s">
        <v>1857</v>
      </c>
    </row>
    <row r="306" spans="1:98" x14ac:dyDescent="0.3">
      <c r="A306" s="253">
        <v>303</v>
      </c>
      <c r="B306" s="265" t="s">
        <v>45</v>
      </c>
      <c r="C306" s="294" t="s">
        <v>2952</v>
      </c>
      <c r="D306" s="294" t="s">
        <v>3018</v>
      </c>
      <c r="E306" s="294" t="s">
        <v>3003</v>
      </c>
      <c r="F306" s="294" t="s">
        <v>2959</v>
      </c>
      <c r="G306" s="294" t="s">
        <v>2970</v>
      </c>
      <c r="H306" s="294" t="s">
        <v>2971</v>
      </c>
      <c r="I306" s="294" t="s">
        <v>2972</v>
      </c>
      <c r="J306" s="294" t="s">
        <v>2962</v>
      </c>
      <c r="K306" s="263" t="s">
        <v>136</v>
      </c>
      <c r="L306" s="294" t="s">
        <v>3592</v>
      </c>
      <c r="M306" s="265" t="s">
        <v>107</v>
      </c>
      <c r="N306" s="294" t="s">
        <v>108</v>
      </c>
      <c r="O306" s="265" t="s">
        <v>45</v>
      </c>
      <c r="P306" s="260" t="str">
        <f>IF(COUNTIF($K$4:K306,K306)=1,1,"")</f>
        <v/>
      </c>
      <c r="Q306" s="260"/>
      <c r="R306" s="260">
        <v>1000</v>
      </c>
      <c r="S306" s="260">
        <v>1000</v>
      </c>
      <c r="T306" s="260"/>
      <c r="U306" s="265" t="s">
        <v>45</v>
      </c>
      <c r="V306" s="260"/>
      <c r="W306" s="260"/>
      <c r="X306" s="260"/>
      <c r="Y306" s="265" t="s">
        <v>45</v>
      </c>
      <c r="Z306" s="260"/>
      <c r="AA306" s="260">
        <v>0</v>
      </c>
      <c r="AB306" s="260"/>
      <c r="AC306" s="260"/>
      <c r="AD306" s="260"/>
      <c r="AE306" s="260"/>
      <c r="AF306" s="260"/>
      <c r="AG306" s="260"/>
      <c r="AH306" s="260"/>
      <c r="AI306" s="260"/>
      <c r="AJ306" s="260"/>
      <c r="AK306" s="260"/>
      <c r="AL306" s="260"/>
      <c r="AM306" s="260"/>
      <c r="AN306" s="260"/>
      <c r="AO306" s="260"/>
      <c r="AP306" s="260"/>
      <c r="AQ306" s="260"/>
      <c r="AR306" s="260"/>
      <c r="AS306" s="260"/>
      <c r="AT306" s="260"/>
      <c r="AU306" s="260"/>
      <c r="AV306" s="260"/>
      <c r="AW306" s="260"/>
      <c r="AX306" s="260"/>
      <c r="AY306" s="260"/>
      <c r="AZ306" s="260"/>
      <c r="BA306" s="260"/>
      <c r="BB306" s="260"/>
      <c r="BC306" s="260"/>
      <c r="BD306" s="260"/>
      <c r="BE306" s="260"/>
      <c r="BF306" s="260"/>
      <c r="BG306" s="260"/>
      <c r="BH306" s="260"/>
      <c r="BI306" s="260"/>
      <c r="BJ306" s="260"/>
      <c r="BK306" s="260"/>
      <c r="BL306" s="260"/>
      <c r="BM306" s="260"/>
      <c r="BN306" s="260"/>
      <c r="BO306" s="260"/>
      <c r="BP306" s="260"/>
      <c r="BQ306" s="260"/>
      <c r="BR306" s="260"/>
      <c r="BS306" s="260"/>
      <c r="BT306" s="260"/>
      <c r="BU306" s="260"/>
      <c r="BV306" s="260"/>
      <c r="BW306" s="260"/>
      <c r="BX306" s="260"/>
      <c r="BY306" s="260"/>
      <c r="BZ306" s="260"/>
      <c r="CA306" s="260"/>
      <c r="CB306" s="260"/>
      <c r="CC306" s="260"/>
      <c r="CD306" s="260"/>
      <c r="CE306" s="260"/>
      <c r="CF306" s="260"/>
      <c r="CG306" s="260"/>
      <c r="CH306" s="268" t="s">
        <v>45</v>
      </c>
      <c r="CI306" s="260"/>
      <c r="CJ306" s="268" t="s">
        <v>45</v>
      </c>
      <c r="CK306" s="260">
        <v>19800</v>
      </c>
      <c r="CL306" s="260">
        <v>85000</v>
      </c>
      <c r="CM306" s="268" t="s">
        <v>942</v>
      </c>
      <c r="CN306" s="260">
        <v>85000</v>
      </c>
      <c r="CO306" s="268" t="s">
        <v>942</v>
      </c>
      <c r="CP306" s="265" t="s">
        <v>60</v>
      </c>
      <c r="CQ306" s="268" t="s">
        <v>1850</v>
      </c>
      <c r="CR306" s="264">
        <v>46212</v>
      </c>
      <c r="CS306" s="294" t="s">
        <v>51</v>
      </c>
      <c r="CT306" s="265" t="s">
        <v>1857</v>
      </c>
    </row>
    <row r="307" spans="1:98" x14ac:dyDescent="0.3">
      <c r="A307" s="253">
        <v>304</v>
      </c>
      <c r="B307" s="254" t="s">
        <v>45</v>
      </c>
      <c r="C307" s="261" t="s">
        <v>2952</v>
      </c>
      <c r="D307" s="261" t="s">
        <v>3018</v>
      </c>
      <c r="E307" s="261" t="s">
        <v>3003</v>
      </c>
      <c r="F307" s="261" t="s">
        <v>2959</v>
      </c>
      <c r="G307" s="261" t="s">
        <v>2970</v>
      </c>
      <c r="H307" s="261" t="s">
        <v>2971</v>
      </c>
      <c r="I307" s="261" t="s">
        <v>2972</v>
      </c>
      <c r="J307" s="261" t="s">
        <v>2962</v>
      </c>
      <c r="K307" s="270" t="s">
        <v>136</v>
      </c>
      <c r="L307" s="261" t="s">
        <v>3592</v>
      </c>
      <c r="M307" s="254" t="s">
        <v>85</v>
      </c>
      <c r="N307" s="261" t="s">
        <v>86</v>
      </c>
      <c r="O307" s="254" t="s">
        <v>45</v>
      </c>
      <c r="P307" s="266" t="str">
        <f>IF(COUNTIF($K$4:K307,K307)=1,1,"")</f>
        <v/>
      </c>
      <c r="Q307" s="266"/>
      <c r="R307" s="266">
        <v>500</v>
      </c>
      <c r="S307" s="266">
        <v>500</v>
      </c>
      <c r="T307" s="266"/>
      <c r="U307" s="254" t="s">
        <v>45</v>
      </c>
      <c r="V307" s="266"/>
      <c r="W307" s="266"/>
      <c r="X307" s="266"/>
      <c r="Y307" s="254" t="s">
        <v>45</v>
      </c>
      <c r="Z307" s="266"/>
      <c r="AA307" s="266">
        <v>0</v>
      </c>
      <c r="AB307" s="266"/>
      <c r="AC307" s="266"/>
      <c r="AD307" s="266"/>
      <c r="AE307" s="266"/>
      <c r="AF307" s="266"/>
      <c r="AG307" s="266"/>
      <c r="AH307" s="266"/>
      <c r="AI307" s="266"/>
      <c r="AJ307" s="266"/>
      <c r="AK307" s="266"/>
      <c r="AL307" s="266"/>
      <c r="AM307" s="266"/>
      <c r="AN307" s="266"/>
      <c r="AO307" s="266"/>
      <c r="AP307" s="266"/>
      <c r="AQ307" s="266"/>
      <c r="AR307" s="266"/>
      <c r="AS307" s="266"/>
      <c r="AT307" s="266"/>
      <c r="AU307" s="266"/>
      <c r="AV307" s="266"/>
      <c r="AW307" s="266"/>
      <c r="AX307" s="266"/>
      <c r="AY307" s="266"/>
      <c r="AZ307" s="266"/>
      <c r="BA307" s="266"/>
      <c r="BB307" s="266"/>
      <c r="BC307" s="266"/>
      <c r="BD307" s="266"/>
      <c r="BE307" s="266"/>
      <c r="BF307" s="266"/>
      <c r="BG307" s="266"/>
      <c r="BH307" s="266"/>
      <c r="BI307" s="266"/>
      <c r="BJ307" s="266"/>
      <c r="BK307" s="266"/>
      <c r="BL307" s="266"/>
      <c r="BM307" s="266"/>
      <c r="BN307" s="266"/>
      <c r="BO307" s="266"/>
      <c r="BP307" s="266"/>
      <c r="BQ307" s="266"/>
      <c r="BR307" s="266"/>
      <c r="BS307" s="266"/>
      <c r="BT307" s="266"/>
      <c r="BU307" s="266"/>
      <c r="BV307" s="266"/>
      <c r="BW307" s="266"/>
      <c r="BX307" s="266"/>
      <c r="BY307" s="266"/>
      <c r="BZ307" s="266"/>
      <c r="CA307" s="266"/>
      <c r="CB307" s="266"/>
      <c r="CC307" s="266"/>
      <c r="CD307" s="266"/>
      <c r="CE307" s="266"/>
      <c r="CF307" s="266"/>
      <c r="CG307" s="266"/>
      <c r="CH307" s="271" t="s">
        <v>45</v>
      </c>
      <c r="CI307" s="266"/>
      <c r="CJ307" s="271" t="s">
        <v>45</v>
      </c>
      <c r="CK307" s="266">
        <v>19800</v>
      </c>
      <c r="CL307" s="266">
        <v>85000</v>
      </c>
      <c r="CM307" s="271" t="s">
        <v>942</v>
      </c>
      <c r="CN307" s="266">
        <v>85000</v>
      </c>
      <c r="CO307" s="271" t="s">
        <v>942</v>
      </c>
      <c r="CP307" s="254" t="s">
        <v>60</v>
      </c>
      <c r="CQ307" s="271" t="s">
        <v>1850</v>
      </c>
      <c r="CR307" s="262">
        <v>46212</v>
      </c>
      <c r="CS307" s="261" t="s">
        <v>51</v>
      </c>
      <c r="CT307" s="254" t="s">
        <v>1857</v>
      </c>
    </row>
    <row r="308" spans="1:98" x14ac:dyDescent="0.3">
      <c r="A308" s="253">
        <v>305</v>
      </c>
      <c r="B308" s="265" t="s">
        <v>45</v>
      </c>
      <c r="C308" s="294" t="s">
        <v>2952</v>
      </c>
      <c r="D308" s="294" t="s">
        <v>3018</v>
      </c>
      <c r="E308" s="294" t="s">
        <v>3003</v>
      </c>
      <c r="F308" s="294" t="s">
        <v>2959</v>
      </c>
      <c r="G308" s="294" t="s">
        <v>2970</v>
      </c>
      <c r="H308" s="294" t="s">
        <v>2971</v>
      </c>
      <c r="I308" s="294" t="s">
        <v>2972</v>
      </c>
      <c r="J308" s="294" t="s">
        <v>2962</v>
      </c>
      <c r="K308" s="263" t="s">
        <v>137</v>
      </c>
      <c r="L308" s="294" t="s">
        <v>3593</v>
      </c>
      <c r="M308" s="265" t="s">
        <v>71</v>
      </c>
      <c r="N308" s="294" t="s">
        <v>72</v>
      </c>
      <c r="O308" s="265" t="s">
        <v>45</v>
      </c>
      <c r="P308" s="260">
        <f>IF(COUNTIF($K$4:K308,K308)=1,1,"")</f>
        <v>1</v>
      </c>
      <c r="Q308" s="260"/>
      <c r="R308" s="260">
        <v>700</v>
      </c>
      <c r="S308" s="260">
        <v>700</v>
      </c>
      <c r="T308" s="260"/>
      <c r="U308" s="265" t="s">
        <v>45</v>
      </c>
      <c r="V308" s="260"/>
      <c r="W308" s="260"/>
      <c r="X308" s="260"/>
      <c r="Y308" s="265" t="s">
        <v>45</v>
      </c>
      <c r="Z308" s="260"/>
      <c r="AA308" s="260">
        <v>0</v>
      </c>
      <c r="AB308" s="260"/>
      <c r="AC308" s="260"/>
      <c r="AD308" s="260"/>
      <c r="AE308" s="260"/>
      <c r="AF308" s="260"/>
      <c r="AG308" s="260"/>
      <c r="AH308" s="260"/>
      <c r="AI308" s="260"/>
      <c r="AJ308" s="260"/>
      <c r="AK308" s="260"/>
      <c r="AL308" s="260"/>
      <c r="AM308" s="260"/>
      <c r="AN308" s="260"/>
      <c r="AO308" s="260"/>
      <c r="AP308" s="260"/>
      <c r="AQ308" s="260"/>
      <c r="AR308" s="260"/>
      <c r="AS308" s="260"/>
      <c r="AT308" s="260"/>
      <c r="AU308" s="260"/>
      <c r="AV308" s="260"/>
      <c r="AW308" s="260"/>
      <c r="AX308" s="260"/>
      <c r="AY308" s="260"/>
      <c r="AZ308" s="260"/>
      <c r="BA308" s="260"/>
      <c r="BB308" s="260"/>
      <c r="BC308" s="260"/>
      <c r="BD308" s="260"/>
      <c r="BE308" s="260"/>
      <c r="BF308" s="260"/>
      <c r="BG308" s="260"/>
      <c r="BH308" s="260"/>
      <c r="BI308" s="260"/>
      <c r="BJ308" s="260"/>
      <c r="BK308" s="260"/>
      <c r="BL308" s="260"/>
      <c r="BM308" s="260"/>
      <c r="BN308" s="260"/>
      <c r="BO308" s="260"/>
      <c r="BP308" s="260"/>
      <c r="BQ308" s="260"/>
      <c r="BR308" s="260"/>
      <c r="BS308" s="260"/>
      <c r="BT308" s="260"/>
      <c r="BU308" s="260"/>
      <c r="BV308" s="260"/>
      <c r="BW308" s="260"/>
      <c r="BX308" s="260"/>
      <c r="BY308" s="260"/>
      <c r="BZ308" s="260"/>
      <c r="CA308" s="260"/>
      <c r="CB308" s="260"/>
      <c r="CC308" s="260"/>
      <c r="CD308" s="260"/>
      <c r="CE308" s="260"/>
      <c r="CF308" s="260"/>
      <c r="CG308" s="260"/>
      <c r="CH308" s="268" t="s">
        <v>45</v>
      </c>
      <c r="CI308" s="260"/>
      <c r="CJ308" s="268" t="s">
        <v>45</v>
      </c>
      <c r="CK308" s="260">
        <v>16800</v>
      </c>
      <c r="CL308" s="260">
        <v>69000</v>
      </c>
      <c r="CM308" s="268" t="s">
        <v>772</v>
      </c>
      <c r="CN308" s="260">
        <v>69000</v>
      </c>
      <c r="CO308" s="268" t="s">
        <v>772</v>
      </c>
      <c r="CP308" s="265" t="s">
        <v>60</v>
      </c>
      <c r="CQ308" s="268" t="s">
        <v>1850</v>
      </c>
      <c r="CR308" s="264">
        <v>46216</v>
      </c>
      <c r="CS308" s="294" t="s">
        <v>51</v>
      </c>
      <c r="CT308" s="265" t="s">
        <v>1856</v>
      </c>
    </row>
    <row r="309" spans="1:98" x14ac:dyDescent="0.3">
      <c r="A309" s="253">
        <v>306</v>
      </c>
      <c r="B309" s="254" t="s">
        <v>45</v>
      </c>
      <c r="C309" s="261" t="s">
        <v>2952</v>
      </c>
      <c r="D309" s="261" t="s">
        <v>3018</v>
      </c>
      <c r="E309" s="261" t="s">
        <v>3003</v>
      </c>
      <c r="F309" s="261" t="s">
        <v>2959</v>
      </c>
      <c r="G309" s="261" t="s">
        <v>2970</v>
      </c>
      <c r="H309" s="261" t="s">
        <v>2971</v>
      </c>
      <c r="I309" s="261" t="s">
        <v>2972</v>
      </c>
      <c r="J309" s="261" t="s">
        <v>2962</v>
      </c>
      <c r="K309" s="270" t="s">
        <v>137</v>
      </c>
      <c r="L309" s="261" t="s">
        <v>3593</v>
      </c>
      <c r="M309" s="254" t="s">
        <v>66</v>
      </c>
      <c r="N309" s="261" t="s">
        <v>67</v>
      </c>
      <c r="O309" s="254" t="s">
        <v>45</v>
      </c>
      <c r="P309" s="266" t="str">
        <f>IF(COUNTIF($K$4:K309,K309)=1,1,"")</f>
        <v/>
      </c>
      <c r="Q309" s="266"/>
      <c r="R309" s="266">
        <v>500</v>
      </c>
      <c r="S309" s="266">
        <v>500</v>
      </c>
      <c r="T309" s="266"/>
      <c r="U309" s="254" t="s">
        <v>45</v>
      </c>
      <c r="V309" s="266"/>
      <c r="W309" s="266"/>
      <c r="X309" s="266"/>
      <c r="Y309" s="254" t="s">
        <v>45</v>
      </c>
      <c r="Z309" s="266"/>
      <c r="AA309" s="266">
        <v>0</v>
      </c>
      <c r="AB309" s="266"/>
      <c r="AC309" s="266"/>
      <c r="AD309" s="266"/>
      <c r="AE309" s="266"/>
      <c r="AF309" s="266"/>
      <c r="AG309" s="266"/>
      <c r="AH309" s="266"/>
      <c r="AI309" s="266"/>
      <c r="AJ309" s="266"/>
      <c r="AK309" s="266"/>
      <c r="AL309" s="266"/>
      <c r="AM309" s="266"/>
      <c r="AN309" s="266"/>
      <c r="AO309" s="266"/>
      <c r="AP309" s="266"/>
      <c r="AQ309" s="266"/>
      <c r="AR309" s="266"/>
      <c r="AS309" s="266"/>
      <c r="AT309" s="266"/>
      <c r="AU309" s="266"/>
      <c r="AV309" s="266"/>
      <c r="AW309" s="266"/>
      <c r="AX309" s="266"/>
      <c r="AY309" s="266"/>
      <c r="AZ309" s="266"/>
      <c r="BA309" s="266"/>
      <c r="BB309" s="266"/>
      <c r="BC309" s="266"/>
      <c r="BD309" s="266"/>
      <c r="BE309" s="266"/>
      <c r="BF309" s="266"/>
      <c r="BG309" s="266"/>
      <c r="BH309" s="266"/>
      <c r="BI309" s="266"/>
      <c r="BJ309" s="266"/>
      <c r="BK309" s="266"/>
      <c r="BL309" s="266"/>
      <c r="BM309" s="266"/>
      <c r="BN309" s="266"/>
      <c r="BO309" s="266"/>
      <c r="BP309" s="266"/>
      <c r="BQ309" s="266"/>
      <c r="BR309" s="266"/>
      <c r="BS309" s="266"/>
      <c r="BT309" s="266"/>
      <c r="BU309" s="266"/>
      <c r="BV309" s="266"/>
      <c r="BW309" s="266"/>
      <c r="BX309" s="266"/>
      <c r="BY309" s="266"/>
      <c r="BZ309" s="266"/>
      <c r="CA309" s="266"/>
      <c r="CB309" s="266"/>
      <c r="CC309" s="266"/>
      <c r="CD309" s="266"/>
      <c r="CE309" s="266"/>
      <c r="CF309" s="266"/>
      <c r="CG309" s="266"/>
      <c r="CH309" s="271" t="s">
        <v>45</v>
      </c>
      <c r="CI309" s="266"/>
      <c r="CJ309" s="271" t="s">
        <v>45</v>
      </c>
      <c r="CK309" s="266">
        <v>16800</v>
      </c>
      <c r="CL309" s="266">
        <v>69000</v>
      </c>
      <c r="CM309" s="271" t="s">
        <v>772</v>
      </c>
      <c r="CN309" s="266">
        <v>69000</v>
      </c>
      <c r="CO309" s="271" t="s">
        <v>772</v>
      </c>
      <c r="CP309" s="254" t="s">
        <v>60</v>
      </c>
      <c r="CQ309" s="271" t="s">
        <v>1850</v>
      </c>
      <c r="CR309" s="262">
        <v>46216</v>
      </c>
      <c r="CS309" s="261" t="s">
        <v>51</v>
      </c>
      <c r="CT309" s="254" t="s">
        <v>1856</v>
      </c>
    </row>
    <row r="310" spans="1:98" x14ac:dyDescent="0.3">
      <c r="A310" s="253">
        <v>307</v>
      </c>
      <c r="B310" s="265" t="s">
        <v>45</v>
      </c>
      <c r="C310" s="294" t="s">
        <v>2952</v>
      </c>
      <c r="D310" s="294" t="s">
        <v>3018</v>
      </c>
      <c r="E310" s="294" t="s">
        <v>3003</v>
      </c>
      <c r="F310" s="294" t="s">
        <v>2959</v>
      </c>
      <c r="G310" s="294" t="s">
        <v>2970</v>
      </c>
      <c r="H310" s="294" t="s">
        <v>2971</v>
      </c>
      <c r="I310" s="294" t="s">
        <v>2972</v>
      </c>
      <c r="J310" s="294" t="s">
        <v>2962</v>
      </c>
      <c r="K310" s="263" t="s">
        <v>3159</v>
      </c>
      <c r="L310" s="294" t="s">
        <v>3160</v>
      </c>
      <c r="M310" s="265" t="s">
        <v>71</v>
      </c>
      <c r="N310" s="294" t="s">
        <v>72</v>
      </c>
      <c r="O310" s="265" t="s">
        <v>45</v>
      </c>
      <c r="P310" s="260">
        <f>IF(COUNTIF($K$4:K310,K310)=1,1,"")</f>
        <v>1</v>
      </c>
      <c r="Q310" s="260"/>
      <c r="R310" s="260">
        <v>1</v>
      </c>
      <c r="S310" s="260">
        <v>1</v>
      </c>
      <c r="T310" s="260"/>
      <c r="U310" s="265" t="s">
        <v>45</v>
      </c>
      <c r="V310" s="260"/>
      <c r="W310" s="260"/>
      <c r="X310" s="260"/>
      <c r="Y310" s="265" t="s">
        <v>45</v>
      </c>
      <c r="Z310" s="260"/>
      <c r="AA310" s="260">
        <v>0</v>
      </c>
      <c r="AB310" s="260"/>
      <c r="AC310" s="260"/>
      <c r="AD310" s="260"/>
      <c r="AE310" s="260"/>
      <c r="AF310" s="260"/>
      <c r="AG310" s="260"/>
      <c r="AH310" s="260"/>
      <c r="AI310" s="260"/>
      <c r="AJ310" s="260"/>
      <c r="AK310" s="260"/>
      <c r="AL310" s="260"/>
      <c r="AM310" s="260"/>
      <c r="AN310" s="260"/>
      <c r="AO310" s="260"/>
      <c r="AP310" s="260"/>
      <c r="AQ310" s="260"/>
      <c r="AR310" s="260"/>
      <c r="AS310" s="260"/>
      <c r="AT310" s="260"/>
      <c r="AU310" s="260"/>
      <c r="AV310" s="260"/>
      <c r="AW310" s="260"/>
      <c r="AX310" s="260"/>
      <c r="AY310" s="260"/>
      <c r="AZ310" s="260"/>
      <c r="BA310" s="260"/>
      <c r="BB310" s="260"/>
      <c r="BC310" s="260"/>
      <c r="BD310" s="260"/>
      <c r="BE310" s="260"/>
      <c r="BF310" s="260"/>
      <c r="BG310" s="260"/>
      <c r="BH310" s="260"/>
      <c r="BI310" s="260"/>
      <c r="BJ310" s="260"/>
      <c r="BK310" s="260"/>
      <c r="BL310" s="260"/>
      <c r="BM310" s="260"/>
      <c r="BN310" s="260"/>
      <c r="BO310" s="260"/>
      <c r="BP310" s="260"/>
      <c r="BQ310" s="260"/>
      <c r="BR310" s="260"/>
      <c r="BS310" s="260"/>
      <c r="BT310" s="260"/>
      <c r="BU310" s="260"/>
      <c r="BV310" s="260"/>
      <c r="BW310" s="260"/>
      <c r="BX310" s="260"/>
      <c r="BY310" s="260"/>
      <c r="BZ310" s="260"/>
      <c r="CA310" s="260"/>
      <c r="CB310" s="260"/>
      <c r="CC310" s="260"/>
      <c r="CD310" s="260"/>
      <c r="CE310" s="260"/>
      <c r="CF310" s="260"/>
      <c r="CG310" s="260"/>
      <c r="CH310" s="268" t="s">
        <v>45</v>
      </c>
      <c r="CI310" s="260"/>
      <c r="CJ310" s="268" t="s">
        <v>45</v>
      </c>
      <c r="CK310" s="260"/>
      <c r="CL310" s="260"/>
      <c r="CM310" s="268" t="s">
        <v>45</v>
      </c>
      <c r="CN310" s="260">
        <v>0</v>
      </c>
      <c r="CO310" s="268" t="s">
        <v>45</v>
      </c>
      <c r="CP310" s="265" t="s">
        <v>60</v>
      </c>
      <c r="CQ310" s="268" t="s">
        <v>1850</v>
      </c>
      <c r="CR310" s="265" t="s">
        <v>45</v>
      </c>
      <c r="CS310" s="294" t="s">
        <v>139</v>
      </c>
      <c r="CT310" s="265" t="s">
        <v>1861</v>
      </c>
    </row>
    <row r="311" spans="1:98" x14ac:dyDescent="0.3">
      <c r="A311" s="253">
        <v>308</v>
      </c>
      <c r="B311" s="254" t="s">
        <v>45</v>
      </c>
      <c r="C311" s="261" t="s">
        <v>2952</v>
      </c>
      <c r="D311" s="261" t="s">
        <v>3018</v>
      </c>
      <c r="E311" s="261" t="s">
        <v>3003</v>
      </c>
      <c r="F311" s="261" t="s">
        <v>2959</v>
      </c>
      <c r="G311" s="261" t="s">
        <v>2970</v>
      </c>
      <c r="H311" s="261" t="s">
        <v>2971</v>
      </c>
      <c r="I311" s="261" t="s">
        <v>2972</v>
      </c>
      <c r="J311" s="261" t="s">
        <v>2962</v>
      </c>
      <c r="K311" s="270" t="s">
        <v>3159</v>
      </c>
      <c r="L311" s="261" t="s">
        <v>3160</v>
      </c>
      <c r="M311" s="254" t="s">
        <v>66</v>
      </c>
      <c r="N311" s="261" t="s">
        <v>67</v>
      </c>
      <c r="O311" s="254" t="s">
        <v>45</v>
      </c>
      <c r="P311" s="266" t="str">
        <f>IF(COUNTIF($K$4:K311,K311)=1,1,"")</f>
        <v/>
      </c>
      <c r="Q311" s="266"/>
      <c r="R311" s="266">
        <v>1</v>
      </c>
      <c r="S311" s="266">
        <v>1</v>
      </c>
      <c r="T311" s="266"/>
      <c r="U311" s="254" t="s">
        <v>45</v>
      </c>
      <c r="V311" s="266"/>
      <c r="W311" s="266"/>
      <c r="X311" s="266"/>
      <c r="Y311" s="254" t="s">
        <v>45</v>
      </c>
      <c r="Z311" s="266"/>
      <c r="AA311" s="266">
        <v>0</v>
      </c>
      <c r="AB311" s="266"/>
      <c r="AC311" s="266"/>
      <c r="AD311" s="266"/>
      <c r="AE311" s="266"/>
      <c r="AF311" s="266"/>
      <c r="AG311" s="266"/>
      <c r="AH311" s="266"/>
      <c r="AI311" s="266"/>
      <c r="AJ311" s="266"/>
      <c r="AK311" s="266"/>
      <c r="AL311" s="266"/>
      <c r="AM311" s="266"/>
      <c r="AN311" s="266"/>
      <c r="AO311" s="266"/>
      <c r="AP311" s="266"/>
      <c r="AQ311" s="266"/>
      <c r="AR311" s="266"/>
      <c r="AS311" s="266"/>
      <c r="AT311" s="266"/>
      <c r="AU311" s="266"/>
      <c r="AV311" s="266"/>
      <c r="AW311" s="266"/>
      <c r="AX311" s="266"/>
      <c r="AY311" s="266"/>
      <c r="AZ311" s="266"/>
      <c r="BA311" s="266"/>
      <c r="BB311" s="266"/>
      <c r="BC311" s="266"/>
      <c r="BD311" s="266"/>
      <c r="BE311" s="266"/>
      <c r="BF311" s="266"/>
      <c r="BG311" s="266"/>
      <c r="BH311" s="266"/>
      <c r="BI311" s="266"/>
      <c r="BJ311" s="266"/>
      <c r="BK311" s="266"/>
      <c r="BL311" s="266"/>
      <c r="BM311" s="266"/>
      <c r="BN311" s="266"/>
      <c r="BO311" s="266"/>
      <c r="BP311" s="266"/>
      <c r="BQ311" s="266"/>
      <c r="BR311" s="266"/>
      <c r="BS311" s="266"/>
      <c r="BT311" s="266"/>
      <c r="BU311" s="266"/>
      <c r="BV311" s="266"/>
      <c r="BW311" s="266"/>
      <c r="BX311" s="266"/>
      <c r="BY311" s="266"/>
      <c r="BZ311" s="266"/>
      <c r="CA311" s="266"/>
      <c r="CB311" s="266"/>
      <c r="CC311" s="266"/>
      <c r="CD311" s="266"/>
      <c r="CE311" s="266"/>
      <c r="CF311" s="266"/>
      <c r="CG311" s="266"/>
      <c r="CH311" s="271" t="s">
        <v>45</v>
      </c>
      <c r="CI311" s="266"/>
      <c r="CJ311" s="271" t="s">
        <v>45</v>
      </c>
      <c r="CK311" s="266"/>
      <c r="CL311" s="266"/>
      <c r="CM311" s="271" t="s">
        <v>45</v>
      </c>
      <c r="CN311" s="266">
        <v>0</v>
      </c>
      <c r="CO311" s="271" t="s">
        <v>45</v>
      </c>
      <c r="CP311" s="254" t="s">
        <v>60</v>
      </c>
      <c r="CQ311" s="271" t="s">
        <v>1850</v>
      </c>
      <c r="CR311" s="254" t="s">
        <v>45</v>
      </c>
      <c r="CS311" s="261" t="s">
        <v>139</v>
      </c>
      <c r="CT311" s="254" t="s">
        <v>1861</v>
      </c>
    </row>
    <row r="312" spans="1:98" x14ac:dyDescent="0.3">
      <c r="A312" s="253">
        <v>309</v>
      </c>
      <c r="B312" s="265" t="s">
        <v>45</v>
      </c>
      <c r="C312" s="294" t="s">
        <v>2952</v>
      </c>
      <c r="D312" s="294" t="s">
        <v>3018</v>
      </c>
      <c r="E312" s="294" t="s">
        <v>3003</v>
      </c>
      <c r="F312" s="294" t="s">
        <v>2959</v>
      </c>
      <c r="G312" s="294" t="s">
        <v>2970</v>
      </c>
      <c r="H312" s="294" t="s">
        <v>2971</v>
      </c>
      <c r="I312" s="294" t="s">
        <v>2972</v>
      </c>
      <c r="J312" s="294" t="s">
        <v>2962</v>
      </c>
      <c r="K312" s="263" t="s">
        <v>138</v>
      </c>
      <c r="L312" s="294" t="s">
        <v>3594</v>
      </c>
      <c r="M312" s="265" t="s">
        <v>81</v>
      </c>
      <c r="N312" s="294" t="s">
        <v>82</v>
      </c>
      <c r="O312" s="265" t="s">
        <v>45</v>
      </c>
      <c r="P312" s="260">
        <f>IF(COUNTIF($K$4:K312,K312)=1,1,"")</f>
        <v>1</v>
      </c>
      <c r="Q312" s="260"/>
      <c r="R312" s="260">
        <v>500</v>
      </c>
      <c r="S312" s="260">
        <v>500</v>
      </c>
      <c r="T312" s="260"/>
      <c r="U312" s="265" t="s">
        <v>45</v>
      </c>
      <c r="V312" s="260"/>
      <c r="W312" s="260"/>
      <c r="X312" s="260"/>
      <c r="Y312" s="265" t="s">
        <v>45</v>
      </c>
      <c r="Z312" s="260"/>
      <c r="AA312" s="260">
        <v>0</v>
      </c>
      <c r="AB312" s="260"/>
      <c r="AC312" s="260"/>
      <c r="AD312" s="260"/>
      <c r="AE312" s="260"/>
      <c r="AF312" s="260"/>
      <c r="AG312" s="260"/>
      <c r="AH312" s="260"/>
      <c r="AI312" s="260"/>
      <c r="AJ312" s="260"/>
      <c r="AK312" s="260"/>
      <c r="AL312" s="260"/>
      <c r="AM312" s="260"/>
      <c r="AN312" s="260"/>
      <c r="AO312" s="260"/>
      <c r="AP312" s="260"/>
      <c r="AQ312" s="260"/>
      <c r="AR312" s="260"/>
      <c r="AS312" s="260"/>
      <c r="AT312" s="260"/>
      <c r="AU312" s="260"/>
      <c r="AV312" s="260"/>
      <c r="AW312" s="260"/>
      <c r="AX312" s="260"/>
      <c r="AY312" s="260"/>
      <c r="AZ312" s="260"/>
      <c r="BA312" s="260"/>
      <c r="BB312" s="260"/>
      <c r="BC312" s="260"/>
      <c r="BD312" s="260"/>
      <c r="BE312" s="260"/>
      <c r="BF312" s="260"/>
      <c r="BG312" s="260"/>
      <c r="BH312" s="260"/>
      <c r="BI312" s="260"/>
      <c r="BJ312" s="260"/>
      <c r="BK312" s="260"/>
      <c r="BL312" s="260"/>
      <c r="BM312" s="260"/>
      <c r="BN312" s="260"/>
      <c r="BO312" s="260"/>
      <c r="BP312" s="260"/>
      <c r="BQ312" s="260"/>
      <c r="BR312" s="260"/>
      <c r="BS312" s="260"/>
      <c r="BT312" s="260"/>
      <c r="BU312" s="260"/>
      <c r="BV312" s="260"/>
      <c r="BW312" s="260"/>
      <c r="BX312" s="260"/>
      <c r="BY312" s="260"/>
      <c r="BZ312" s="260"/>
      <c r="CA312" s="260"/>
      <c r="CB312" s="260"/>
      <c r="CC312" s="260"/>
      <c r="CD312" s="260"/>
      <c r="CE312" s="260"/>
      <c r="CF312" s="260"/>
      <c r="CG312" s="260"/>
      <c r="CH312" s="268" t="s">
        <v>45</v>
      </c>
      <c r="CI312" s="260"/>
      <c r="CJ312" s="268" t="s">
        <v>45</v>
      </c>
      <c r="CK312" s="260">
        <v>22000</v>
      </c>
      <c r="CL312" s="260">
        <v>92000</v>
      </c>
      <c r="CM312" s="268" t="s">
        <v>1896</v>
      </c>
      <c r="CN312" s="260">
        <v>92000</v>
      </c>
      <c r="CO312" s="268" t="s">
        <v>1896</v>
      </c>
      <c r="CP312" s="265" t="s">
        <v>60</v>
      </c>
      <c r="CQ312" s="268" t="s">
        <v>1850</v>
      </c>
      <c r="CR312" s="264">
        <v>46216</v>
      </c>
      <c r="CS312" s="294" t="s">
        <v>139</v>
      </c>
      <c r="CT312" s="265" t="s">
        <v>1857</v>
      </c>
    </row>
    <row r="313" spans="1:98" x14ac:dyDescent="0.3">
      <c r="A313" s="253">
        <v>310</v>
      </c>
      <c r="B313" s="254" t="s">
        <v>45</v>
      </c>
      <c r="C313" s="261" t="s">
        <v>2952</v>
      </c>
      <c r="D313" s="261" t="s">
        <v>3018</v>
      </c>
      <c r="E313" s="261" t="s">
        <v>3003</v>
      </c>
      <c r="F313" s="261" t="s">
        <v>2959</v>
      </c>
      <c r="G313" s="261" t="s">
        <v>2970</v>
      </c>
      <c r="H313" s="261" t="s">
        <v>2971</v>
      </c>
      <c r="I313" s="261" t="s">
        <v>2972</v>
      </c>
      <c r="J313" s="261" t="s">
        <v>2962</v>
      </c>
      <c r="K313" s="270" t="s">
        <v>138</v>
      </c>
      <c r="L313" s="261" t="s">
        <v>3594</v>
      </c>
      <c r="M313" s="254" t="s">
        <v>107</v>
      </c>
      <c r="N313" s="261" t="s">
        <v>108</v>
      </c>
      <c r="O313" s="254" t="s">
        <v>45</v>
      </c>
      <c r="P313" s="266" t="str">
        <f>IF(COUNTIF($K$4:K313,K313)=1,1,"")</f>
        <v/>
      </c>
      <c r="Q313" s="266"/>
      <c r="R313" s="266">
        <v>800</v>
      </c>
      <c r="S313" s="266">
        <v>800</v>
      </c>
      <c r="T313" s="266"/>
      <c r="U313" s="254" t="s">
        <v>45</v>
      </c>
      <c r="V313" s="266"/>
      <c r="W313" s="266"/>
      <c r="X313" s="266"/>
      <c r="Y313" s="254" t="s">
        <v>45</v>
      </c>
      <c r="Z313" s="266"/>
      <c r="AA313" s="266">
        <v>0</v>
      </c>
      <c r="AB313" s="266"/>
      <c r="AC313" s="266"/>
      <c r="AD313" s="266"/>
      <c r="AE313" s="266"/>
      <c r="AF313" s="266"/>
      <c r="AG313" s="266"/>
      <c r="AH313" s="266"/>
      <c r="AI313" s="266"/>
      <c r="AJ313" s="266"/>
      <c r="AK313" s="266"/>
      <c r="AL313" s="266"/>
      <c r="AM313" s="266"/>
      <c r="AN313" s="266"/>
      <c r="AO313" s="266"/>
      <c r="AP313" s="266"/>
      <c r="AQ313" s="266"/>
      <c r="AR313" s="266"/>
      <c r="AS313" s="266"/>
      <c r="AT313" s="266"/>
      <c r="AU313" s="266"/>
      <c r="AV313" s="266"/>
      <c r="AW313" s="266"/>
      <c r="AX313" s="266"/>
      <c r="AY313" s="266"/>
      <c r="AZ313" s="266"/>
      <c r="BA313" s="266"/>
      <c r="BB313" s="266"/>
      <c r="BC313" s="266"/>
      <c r="BD313" s="266"/>
      <c r="BE313" s="266"/>
      <c r="BF313" s="266"/>
      <c r="BG313" s="266"/>
      <c r="BH313" s="266"/>
      <c r="BI313" s="266"/>
      <c r="BJ313" s="266"/>
      <c r="BK313" s="266"/>
      <c r="BL313" s="266"/>
      <c r="BM313" s="266"/>
      <c r="BN313" s="266"/>
      <c r="BO313" s="266"/>
      <c r="BP313" s="266"/>
      <c r="BQ313" s="266"/>
      <c r="BR313" s="266"/>
      <c r="BS313" s="266"/>
      <c r="BT313" s="266"/>
      <c r="BU313" s="266"/>
      <c r="BV313" s="266"/>
      <c r="BW313" s="266"/>
      <c r="BX313" s="266"/>
      <c r="BY313" s="266"/>
      <c r="BZ313" s="266"/>
      <c r="CA313" s="266"/>
      <c r="CB313" s="266"/>
      <c r="CC313" s="266"/>
      <c r="CD313" s="266"/>
      <c r="CE313" s="266"/>
      <c r="CF313" s="266"/>
      <c r="CG313" s="266"/>
      <c r="CH313" s="271" t="s">
        <v>45</v>
      </c>
      <c r="CI313" s="266"/>
      <c r="CJ313" s="271" t="s">
        <v>45</v>
      </c>
      <c r="CK313" s="266">
        <v>22000</v>
      </c>
      <c r="CL313" s="266">
        <v>92000</v>
      </c>
      <c r="CM313" s="271" t="s">
        <v>1896</v>
      </c>
      <c r="CN313" s="266">
        <v>92000</v>
      </c>
      <c r="CO313" s="271" t="s">
        <v>1896</v>
      </c>
      <c r="CP313" s="254" t="s">
        <v>60</v>
      </c>
      <c r="CQ313" s="271" t="s">
        <v>1850</v>
      </c>
      <c r="CR313" s="262">
        <v>46216</v>
      </c>
      <c r="CS313" s="261" t="s">
        <v>139</v>
      </c>
      <c r="CT313" s="254" t="s">
        <v>1857</v>
      </c>
    </row>
    <row r="314" spans="1:98" x14ac:dyDescent="0.3">
      <c r="A314" s="253">
        <v>311</v>
      </c>
      <c r="B314" s="265" t="s">
        <v>45</v>
      </c>
      <c r="C314" s="294" t="s">
        <v>2952</v>
      </c>
      <c r="D314" s="294" t="s">
        <v>3018</v>
      </c>
      <c r="E314" s="294" t="s">
        <v>3003</v>
      </c>
      <c r="F314" s="294" t="s">
        <v>2959</v>
      </c>
      <c r="G314" s="294" t="s">
        <v>2970</v>
      </c>
      <c r="H314" s="294" t="s">
        <v>2971</v>
      </c>
      <c r="I314" s="294" t="s">
        <v>2972</v>
      </c>
      <c r="J314" s="294" t="s">
        <v>2962</v>
      </c>
      <c r="K314" s="263" t="s">
        <v>138</v>
      </c>
      <c r="L314" s="294" t="s">
        <v>3594</v>
      </c>
      <c r="M314" s="265" t="s">
        <v>78</v>
      </c>
      <c r="N314" s="294" t="s">
        <v>79</v>
      </c>
      <c r="O314" s="265" t="s">
        <v>45</v>
      </c>
      <c r="P314" s="260" t="str">
        <f>IF(COUNTIF($K$4:K314,K314)=1,1,"")</f>
        <v/>
      </c>
      <c r="Q314" s="260"/>
      <c r="R314" s="260">
        <v>1200</v>
      </c>
      <c r="S314" s="260">
        <v>1200</v>
      </c>
      <c r="T314" s="260"/>
      <c r="U314" s="265" t="s">
        <v>45</v>
      </c>
      <c r="V314" s="260"/>
      <c r="W314" s="260"/>
      <c r="X314" s="260"/>
      <c r="Y314" s="265" t="s">
        <v>45</v>
      </c>
      <c r="Z314" s="260"/>
      <c r="AA314" s="260">
        <v>0</v>
      </c>
      <c r="AB314" s="260"/>
      <c r="AC314" s="260"/>
      <c r="AD314" s="260"/>
      <c r="AE314" s="260"/>
      <c r="AF314" s="260"/>
      <c r="AG314" s="26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  <c r="AW314" s="260"/>
      <c r="AX314" s="260"/>
      <c r="AY314" s="260"/>
      <c r="AZ314" s="260"/>
      <c r="BA314" s="260"/>
      <c r="BB314" s="260"/>
      <c r="BC314" s="260"/>
      <c r="BD314" s="260"/>
      <c r="BE314" s="260"/>
      <c r="BF314" s="260"/>
      <c r="BG314" s="260"/>
      <c r="BH314" s="260"/>
      <c r="BI314" s="260"/>
      <c r="BJ314" s="260"/>
      <c r="BK314" s="260"/>
      <c r="BL314" s="260"/>
      <c r="BM314" s="260"/>
      <c r="BN314" s="260"/>
      <c r="BO314" s="260"/>
      <c r="BP314" s="260"/>
      <c r="BQ314" s="260"/>
      <c r="BR314" s="260"/>
      <c r="BS314" s="260"/>
      <c r="BT314" s="260"/>
      <c r="BU314" s="260"/>
      <c r="BV314" s="260"/>
      <c r="BW314" s="260"/>
      <c r="BX314" s="260"/>
      <c r="BY314" s="260"/>
      <c r="BZ314" s="260"/>
      <c r="CA314" s="260"/>
      <c r="CB314" s="260"/>
      <c r="CC314" s="260"/>
      <c r="CD314" s="260"/>
      <c r="CE314" s="260"/>
      <c r="CF314" s="260"/>
      <c r="CG314" s="260"/>
      <c r="CH314" s="268" t="s">
        <v>45</v>
      </c>
      <c r="CI314" s="260"/>
      <c r="CJ314" s="268" t="s">
        <v>45</v>
      </c>
      <c r="CK314" s="260">
        <v>22000</v>
      </c>
      <c r="CL314" s="260">
        <v>92000</v>
      </c>
      <c r="CM314" s="268" t="s">
        <v>1896</v>
      </c>
      <c r="CN314" s="260">
        <v>92000</v>
      </c>
      <c r="CO314" s="268" t="s">
        <v>1896</v>
      </c>
      <c r="CP314" s="265" t="s">
        <v>60</v>
      </c>
      <c r="CQ314" s="268" t="s">
        <v>1850</v>
      </c>
      <c r="CR314" s="264">
        <v>46216</v>
      </c>
      <c r="CS314" s="294" t="s">
        <v>139</v>
      </c>
      <c r="CT314" s="265" t="s">
        <v>1857</v>
      </c>
    </row>
    <row r="315" spans="1:98" x14ac:dyDescent="0.3">
      <c r="A315" s="253">
        <v>312</v>
      </c>
      <c r="B315" s="254" t="s">
        <v>45</v>
      </c>
      <c r="C315" s="261" t="s">
        <v>2952</v>
      </c>
      <c r="D315" s="261" t="s">
        <v>3018</v>
      </c>
      <c r="E315" s="261" t="s">
        <v>3003</v>
      </c>
      <c r="F315" s="261" t="s">
        <v>2959</v>
      </c>
      <c r="G315" s="261" t="s">
        <v>2970</v>
      </c>
      <c r="H315" s="261" t="s">
        <v>2971</v>
      </c>
      <c r="I315" s="261" t="s">
        <v>2972</v>
      </c>
      <c r="J315" s="261" t="s">
        <v>2962</v>
      </c>
      <c r="K315" s="270" t="s">
        <v>140</v>
      </c>
      <c r="L315" s="261" t="s">
        <v>3595</v>
      </c>
      <c r="M315" s="254" t="s">
        <v>71</v>
      </c>
      <c r="N315" s="261" t="s">
        <v>72</v>
      </c>
      <c r="O315" s="254" t="s">
        <v>45</v>
      </c>
      <c r="P315" s="266">
        <f>IF(COUNTIF($K$4:K315,K315)=1,1,"")</f>
        <v>1</v>
      </c>
      <c r="Q315" s="266"/>
      <c r="R315" s="266">
        <v>800</v>
      </c>
      <c r="S315" s="266">
        <v>800</v>
      </c>
      <c r="T315" s="266"/>
      <c r="U315" s="254" t="s">
        <v>45</v>
      </c>
      <c r="V315" s="266"/>
      <c r="W315" s="266"/>
      <c r="X315" s="266"/>
      <c r="Y315" s="254" t="s">
        <v>45</v>
      </c>
      <c r="Z315" s="266"/>
      <c r="AA315" s="266">
        <v>0</v>
      </c>
      <c r="AB315" s="266"/>
      <c r="AC315" s="266"/>
      <c r="AD315" s="266"/>
      <c r="AE315" s="266"/>
      <c r="AF315" s="266"/>
      <c r="AG315" s="266"/>
      <c r="AH315" s="266"/>
      <c r="AI315" s="266"/>
      <c r="AJ315" s="266"/>
      <c r="AK315" s="266"/>
      <c r="AL315" s="266"/>
      <c r="AM315" s="266"/>
      <c r="AN315" s="266"/>
      <c r="AO315" s="266"/>
      <c r="AP315" s="266"/>
      <c r="AQ315" s="266"/>
      <c r="AR315" s="266"/>
      <c r="AS315" s="266"/>
      <c r="AT315" s="266"/>
      <c r="AU315" s="266"/>
      <c r="AV315" s="266"/>
      <c r="AW315" s="266"/>
      <c r="AX315" s="266"/>
      <c r="AY315" s="266"/>
      <c r="AZ315" s="266"/>
      <c r="BA315" s="266"/>
      <c r="BB315" s="266"/>
      <c r="BC315" s="266"/>
      <c r="BD315" s="266"/>
      <c r="BE315" s="266"/>
      <c r="BF315" s="266"/>
      <c r="BG315" s="266"/>
      <c r="BH315" s="266"/>
      <c r="BI315" s="266"/>
      <c r="BJ315" s="266"/>
      <c r="BK315" s="266"/>
      <c r="BL315" s="266"/>
      <c r="BM315" s="266"/>
      <c r="BN315" s="266"/>
      <c r="BO315" s="266"/>
      <c r="BP315" s="266"/>
      <c r="BQ315" s="266"/>
      <c r="BR315" s="266"/>
      <c r="BS315" s="266"/>
      <c r="BT315" s="266"/>
      <c r="BU315" s="266"/>
      <c r="BV315" s="266"/>
      <c r="BW315" s="266"/>
      <c r="BX315" s="266"/>
      <c r="BY315" s="266"/>
      <c r="BZ315" s="266"/>
      <c r="CA315" s="266"/>
      <c r="CB315" s="266"/>
      <c r="CC315" s="266"/>
      <c r="CD315" s="266"/>
      <c r="CE315" s="266"/>
      <c r="CF315" s="266"/>
      <c r="CG315" s="266"/>
      <c r="CH315" s="271" t="s">
        <v>45</v>
      </c>
      <c r="CI315" s="266"/>
      <c r="CJ315" s="271" t="s">
        <v>45</v>
      </c>
      <c r="CK315" s="266">
        <v>18500</v>
      </c>
      <c r="CL315" s="266">
        <v>72000</v>
      </c>
      <c r="CM315" s="271" t="s">
        <v>796</v>
      </c>
      <c r="CN315" s="266">
        <v>72000</v>
      </c>
      <c r="CO315" s="271" t="s">
        <v>796</v>
      </c>
      <c r="CP315" s="254" t="s">
        <v>60</v>
      </c>
      <c r="CQ315" s="271" t="s">
        <v>1850</v>
      </c>
      <c r="CR315" s="262">
        <v>46218</v>
      </c>
      <c r="CS315" s="261" t="s">
        <v>51</v>
      </c>
      <c r="CT315" s="254" t="s">
        <v>1857</v>
      </c>
    </row>
    <row r="316" spans="1:98" x14ac:dyDescent="0.3">
      <c r="A316" s="253">
        <v>313</v>
      </c>
      <c r="B316" s="265" t="s">
        <v>45</v>
      </c>
      <c r="C316" s="294" t="s">
        <v>2952</v>
      </c>
      <c r="D316" s="294" t="s">
        <v>3018</v>
      </c>
      <c r="E316" s="294" t="s">
        <v>3003</v>
      </c>
      <c r="F316" s="294" t="s">
        <v>2959</v>
      </c>
      <c r="G316" s="294" t="s">
        <v>2970</v>
      </c>
      <c r="H316" s="294" t="s">
        <v>2971</v>
      </c>
      <c r="I316" s="294" t="s">
        <v>2972</v>
      </c>
      <c r="J316" s="294" t="s">
        <v>2962</v>
      </c>
      <c r="K316" s="263" t="s">
        <v>140</v>
      </c>
      <c r="L316" s="294" t="s">
        <v>3595</v>
      </c>
      <c r="M316" s="265" t="s">
        <v>66</v>
      </c>
      <c r="N316" s="294" t="s">
        <v>67</v>
      </c>
      <c r="O316" s="265" t="s">
        <v>45</v>
      </c>
      <c r="P316" s="260" t="str">
        <f>IF(COUNTIF($K$4:K316,K316)=1,1,"")</f>
        <v/>
      </c>
      <c r="Q316" s="260"/>
      <c r="R316" s="260">
        <v>500</v>
      </c>
      <c r="S316" s="260">
        <v>500</v>
      </c>
      <c r="T316" s="260"/>
      <c r="U316" s="265" t="s">
        <v>45</v>
      </c>
      <c r="V316" s="260"/>
      <c r="W316" s="260"/>
      <c r="X316" s="260"/>
      <c r="Y316" s="265" t="s">
        <v>45</v>
      </c>
      <c r="Z316" s="260"/>
      <c r="AA316" s="260">
        <v>0</v>
      </c>
      <c r="AB316" s="260"/>
      <c r="AC316" s="260"/>
      <c r="AD316" s="260"/>
      <c r="AE316" s="260"/>
      <c r="AF316" s="260"/>
      <c r="AG316" s="260"/>
      <c r="AH316" s="260"/>
      <c r="AI316" s="260"/>
      <c r="AJ316" s="260"/>
      <c r="AK316" s="260"/>
      <c r="AL316" s="260"/>
      <c r="AM316" s="260"/>
      <c r="AN316" s="260"/>
      <c r="AO316" s="260"/>
      <c r="AP316" s="260"/>
      <c r="AQ316" s="260"/>
      <c r="AR316" s="260"/>
      <c r="AS316" s="260"/>
      <c r="AT316" s="260"/>
      <c r="AU316" s="260"/>
      <c r="AV316" s="260"/>
      <c r="AW316" s="260"/>
      <c r="AX316" s="260"/>
      <c r="AY316" s="260"/>
      <c r="AZ316" s="260"/>
      <c r="BA316" s="260"/>
      <c r="BB316" s="260"/>
      <c r="BC316" s="260"/>
      <c r="BD316" s="260"/>
      <c r="BE316" s="260"/>
      <c r="BF316" s="260"/>
      <c r="BG316" s="260"/>
      <c r="BH316" s="260"/>
      <c r="BI316" s="260"/>
      <c r="BJ316" s="260"/>
      <c r="BK316" s="260"/>
      <c r="BL316" s="260"/>
      <c r="BM316" s="260"/>
      <c r="BN316" s="260"/>
      <c r="BO316" s="260"/>
      <c r="BP316" s="260"/>
      <c r="BQ316" s="260"/>
      <c r="BR316" s="260"/>
      <c r="BS316" s="260"/>
      <c r="BT316" s="260"/>
      <c r="BU316" s="260"/>
      <c r="BV316" s="260"/>
      <c r="BW316" s="260"/>
      <c r="BX316" s="260"/>
      <c r="BY316" s="260"/>
      <c r="BZ316" s="260"/>
      <c r="CA316" s="260"/>
      <c r="CB316" s="260"/>
      <c r="CC316" s="260"/>
      <c r="CD316" s="260"/>
      <c r="CE316" s="260"/>
      <c r="CF316" s="260"/>
      <c r="CG316" s="260"/>
      <c r="CH316" s="268" t="s">
        <v>45</v>
      </c>
      <c r="CI316" s="260"/>
      <c r="CJ316" s="268" t="s">
        <v>45</v>
      </c>
      <c r="CK316" s="260">
        <v>18500</v>
      </c>
      <c r="CL316" s="260">
        <v>72000</v>
      </c>
      <c r="CM316" s="268" t="s">
        <v>796</v>
      </c>
      <c r="CN316" s="260">
        <v>72000</v>
      </c>
      <c r="CO316" s="268" t="s">
        <v>796</v>
      </c>
      <c r="CP316" s="265" t="s">
        <v>60</v>
      </c>
      <c r="CQ316" s="268" t="s">
        <v>1850</v>
      </c>
      <c r="CR316" s="264">
        <v>46218</v>
      </c>
      <c r="CS316" s="294" t="s">
        <v>51</v>
      </c>
      <c r="CT316" s="265" t="s">
        <v>1857</v>
      </c>
    </row>
    <row r="317" spans="1:98" x14ac:dyDescent="0.3">
      <c r="A317" s="253">
        <v>314</v>
      </c>
      <c r="B317" s="254" t="s">
        <v>45</v>
      </c>
      <c r="C317" s="261" t="s">
        <v>2952</v>
      </c>
      <c r="D317" s="261" t="s">
        <v>3018</v>
      </c>
      <c r="E317" s="261" t="s">
        <v>3003</v>
      </c>
      <c r="F317" s="261" t="s">
        <v>2959</v>
      </c>
      <c r="G317" s="261" t="s">
        <v>2970</v>
      </c>
      <c r="H317" s="261" t="s">
        <v>2971</v>
      </c>
      <c r="I317" s="261" t="s">
        <v>2972</v>
      </c>
      <c r="J317" s="261" t="s">
        <v>2962</v>
      </c>
      <c r="K317" s="270" t="s">
        <v>140</v>
      </c>
      <c r="L317" s="261" t="s">
        <v>3595</v>
      </c>
      <c r="M317" s="254" t="s">
        <v>78</v>
      </c>
      <c r="N317" s="261" t="s">
        <v>79</v>
      </c>
      <c r="O317" s="254" t="s">
        <v>45</v>
      </c>
      <c r="P317" s="266" t="str">
        <f>IF(COUNTIF($K$4:K317,K317)=1,1,"")</f>
        <v/>
      </c>
      <c r="Q317" s="266"/>
      <c r="R317" s="266">
        <v>900</v>
      </c>
      <c r="S317" s="266">
        <v>900</v>
      </c>
      <c r="T317" s="266"/>
      <c r="U317" s="254" t="s">
        <v>45</v>
      </c>
      <c r="V317" s="266"/>
      <c r="W317" s="266"/>
      <c r="X317" s="266"/>
      <c r="Y317" s="254" t="s">
        <v>45</v>
      </c>
      <c r="Z317" s="266"/>
      <c r="AA317" s="266">
        <v>0</v>
      </c>
      <c r="AB317" s="266"/>
      <c r="AC317" s="266"/>
      <c r="AD317" s="266"/>
      <c r="AE317" s="266"/>
      <c r="AF317" s="266"/>
      <c r="AG317" s="266"/>
      <c r="AH317" s="266"/>
      <c r="AI317" s="266"/>
      <c r="AJ317" s="266"/>
      <c r="AK317" s="266"/>
      <c r="AL317" s="266"/>
      <c r="AM317" s="266"/>
      <c r="AN317" s="266"/>
      <c r="AO317" s="266"/>
      <c r="AP317" s="266"/>
      <c r="AQ317" s="266"/>
      <c r="AR317" s="266"/>
      <c r="AS317" s="266"/>
      <c r="AT317" s="266"/>
      <c r="AU317" s="266"/>
      <c r="AV317" s="266"/>
      <c r="AW317" s="266"/>
      <c r="AX317" s="266"/>
      <c r="AY317" s="266"/>
      <c r="AZ317" s="266"/>
      <c r="BA317" s="266"/>
      <c r="BB317" s="266"/>
      <c r="BC317" s="266"/>
      <c r="BD317" s="266"/>
      <c r="BE317" s="266"/>
      <c r="BF317" s="266"/>
      <c r="BG317" s="266"/>
      <c r="BH317" s="266"/>
      <c r="BI317" s="266"/>
      <c r="BJ317" s="266"/>
      <c r="BK317" s="266"/>
      <c r="BL317" s="266"/>
      <c r="BM317" s="266"/>
      <c r="BN317" s="266"/>
      <c r="BO317" s="266"/>
      <c r="BP317" s="266"/>
      <c r="BQ317" s="266"/>
      <c r="BR317" s="266"/>
      <c r="BS317" s="266"/>
      <c r="BT317" s="266"/>
      <c r="BU317" s="266"/>
      <c r="BV317" s="266"/>
      <c r="BW317" s="266"/>
      <c r="BX317" s="266"/>
      <c r="BY317" s="266"/>
      <c r="BZ317" s="266"/>
      <c r="CA317" s="266"/>
      <c r="CB317" s="266"/>
      <c r="CC317" s="266"/>
      <c r="CD317" s="266"/>
      <c r="CE317" s="266"/>
      <c r="CF317" s="266"/>
      <c r="CG317" s="266"/>
      <c r="CH317" s="271" t="s">
        <v>45</v>
      </c>
      <c r="CI317" s="266"/>
      <c r="CJ317" s="271" t="s">
        <v>45</v>
      </c>
      <c r="CK317" s="266">
        <v>18500</v>
      </c>
      <c r="CL317" s="266">
        <v>72000</v>
      </c>
      <c r="CM317" s="271" t="s">
        <v>796</v>
      </c>
      <c r="CN317" s="266">
        <v>72000</v>
      </c>
      <c r="CO317" s="271" t="s">
        <v>796</v>
      </c>
      <c r="CP317" s="254" t="s">
        <v>60</v>
      </c>
      <c r="CQ317" s="271" t="s">
        <v>1850</v>
      </c>
      <c r="CR317" s="262">
        <v>46218</v>
      </c>
      <c r="CS317" s="261" t="s">
        <v>51</v>
      </c>
      <c r="CT317" s="254" t="s">
        <v>1857</v>
      </c>
    </row>
    <row r="318" spans="1:98" x14ac:dyDescent="0.3">
      <c r="A318" s="253">
        <v>315</v>
      </c>
      <c r="B318" s="265" t="s">
        <v>45</v>
      </c>
      <c r="C318" s="294" t="s">
        <v>2952</v>
      </c>
      <c r="D318" s="294" t="s">
        <v>3018</v>
      </c>
      <c r="E318" s="294" t="s">
        <v>3003</v>
      </c>
      <c r="F318" s="294" t="s">
        <v>2959</v>
      </c>
      <c r="G318" s="294" t="s">
        <v>2970</v>
      </c>
      <c r="H318" s="294" t="s">
        <v>2971</v>
      </c>
      <c r="I318" s="294" t="s">
        <v>2972</v>
      </c>
      <c r="J318" s="294" t="s">
        <v>2962</v>
      </c>
      <c r="K318" s="263" t="s">
        <v>141</v>
      </c>
      <c r="L318" s="294" t="s">
        <v>3596</v>
      </c>
      <c r="M318" s="265" t="s">
        <v>71</v>
      </c>
      <c r="N318" s="294" t="s">
        <v>72</v>
      </c>
      <c r="O318" s="265" t="s">
        <v>45</v>
      </c>
      <c r="P318" s="260">
        <f>IF(COUNTIF($K$4:K318,K318)=1,1,"")</f>
        <v>1</v>
      </c>
      <c r="Q318" s="260"/>
      <c r="R318" s="260">
        <v>500</v>
      </c>
      <c r="S318" s="260">
        <v>500</v>
      </c>
      <c r="T318" s="260"/>
      <c r="U318" s="264">
        <v>46273</v>
      </c>
      <c r="V318" s="260">
        <v>477</v>
      </c>
      <c r="W318" s="260">
        <v>477</v>
      </c>
      <c r="X318" s="260"/>
      <c r="Y318" s="264">
        <v>46274</v>
      </c>
      <c r="Z318" s="260">
        <v>63</v>
      </c>
      <c r="AA318" s="260">
        <v>0</v>
      </c>
      <c r="AB318" s="260">
        <v>380</v>
      </c>
      <c r="AC318" s="260">
        <v>414</v>
      </c>
      <c r="AD318" s="260">
        <v>59</v>
      </c>
      <c r="AE318" s="260">
        <v>473</v>
      </c>
      <c r="AF318" s="260">
        <v>477</v>
      </c>
      <c r="AG318" s="260"/>
      <c r="AH318" s="260"/>
      <c r="AI318" s="260"/>
      <c r="AJ318" s="260"/>
      <c r="AK318" s="260"/>
      <c r="AL318" s="260"/>
      <c r="AM318" s="260"/>
      <c r="AN318" s="260"/>
      <c r="AO318" s="260"/>
      <c r="AP318" s="260"/>
      <c r="AQ318" s="260"/>
      <c r="AR318" s="260"/>
      <c r="AS318" s="260"/>
      <c r="AT318" s="260"/>
      <c r="AU318" s="260"/>
      <c r="AV318" s="260"/>
      <c r="AW318" s="260"/>
      <c r="AX318" s="260"/>
      <c r="AY318" s="260"/>
      <c r="AZ318" s="260"/>
      <c r="BA318" s="260"/>
      <c r="BB318" s="260"/>
      <c r="BC318" s="260"/>
      <c r="BD318" s="260"/>
      <c r="BE318" s="260"/>
      <c r="BF318" s="260"/>
      <c r="BG318" s="260"/>
      <c r="BH318" s="260"/>
      <c r="BI318" s="260"/>
      <c r="BJ318" s="260"/>
      <c r="BK318" s="260"/>
      <c r="BL318" s="260"/>
      <c r="BM318" s="260"/>
      <c r="BN318" s="260"/>
      <c r="BO318" s="260"/>
      <c r="BP318" s="260"/>
      <c r="BQ318" s="260"/>
      <c r="BR318" s="260"/>
      <c r="BS318" s="260"/>
      <c r="BT318" s="260"/>
      <c r="BU318" s="260"/>
      <c r="BV318" s="260"/>
      <c r="BW318" s="260"/>
      <c r="BX318" s="260"/>
      <c r="BY318" s="260"/>
      <c r="BZ318" s="260"/>
      <c r="CA318" s="260"/>
      <c r="CB318" s="260"/>
      <c r="CC318" s="260"/>
      <c r="CD318" s="260"/>
      <c r="CE318" s="260"/>
      <c r="CF318" s="260">
        <v>4</v>
      </c>
      <c r="CG318" s="260">
        <v>4</v>
      </c>
      <c r="CH318" s="268" t="s">
        <v>3129</v>
      </c>
      <c r="CI318" s="260">
        <v>4</v>
      </c>
      <c r="CJ318" s="268" t="s">
        <v>3129</v>
      </c>
      <c r="CK318" s="260">
        <v>16500</v>
      </c>
      <c r="CL318" s="260">
        <v>79000</v>
      </c>
      <c r="CM318" s="268" t="s">
        <v>3099</v>
      </c>
      <c r="CN318" s="260">
        <v>79000</v>
      </c>
      <c r="CO318" s="268" t="s">
        <v>3099</v>
      </c>
      <c r="CP318" s="265" t="s">
        <v>60</v>
      </c>
      <c r="CQ318" s="268" t="s">
        <v>1850</v>
      </c>
      <c r="CR318" s="264">
        <v>46220</v>
      </c>
      <c r="CS318" s="294" t="s">
        <v>142</v>
      </c>
      <c r="CT318" s="265" t="s">
        <v>1857</v>
      </c>
    </row>
    <row r="319" spans="1:98" x14ac:dyDescent="0.3">
      <c r="A319" s="253">
        <v>316</v>
      </c>
      <c r="B319" s="254" t="s">
        <v>45</v>
      </c>
      <c r="C319" s="261" t="s">
        <v>2952</v>
      </c>
      <c r="D319" s="261" t="s">
        <v>3018</v>
      </c>
      <c r="E319" s="261" t="s">
        <v>3003</v>
      </c>
      <c r="F319" s="261" t="s">
        <v>2959</v>
      </c>
      <c r="G319" s="261" t="s">
        <v>2970</v>
      </c>
      <c r="H319" s="261" t="s">
        <v>2971</v>
      </c>
      <c r="I319" s="261" t="s">
        <v>2972</v>
      </c>
      <c r="J319" s="261" t="s">
        <v>2962</v>
      </c>
      <c r="K319" s="270" t="s">
        <v>141</v>
      </c>
      <c r="L319" s="261" t="s">
        <v>3596</v>
      </c>
      <c r="M319" s="254" t="s">
        <v>66</v>
      </c>
      <c r="N319" s="261" t="s">
        <v>67</v>
      </c>
      <c r="O319" s="254" t="s">
        <v>45</v>
      </c>
      <c r="P319" s="266" t="str">
        <f>IF(COUNTIF($K$4:K319,K319)=1,1,"")</f>
        <v/>
      </c>
      <c r="Q319" s="266"/>
      <c r="R319" s="266">
        <v>480</v>
      </c>
      <c r="S319" s="266">
        <v>480</v>
      </c>
      <c r="T319" s="266"/>
      <c r="U319" s="262">
        <v>46273</v>
      </c>
      <c r="V319" s="266">
        <v>494</v>
      </c>
      <c r="W319" s="266">
        <v>494</v>
      </c>
      <c r="X319" s="266"/>
      <c r="Y319" s="262">
        <v>46274</v>
      </c>
      <c r="Z319" s="266">
        <v>61</v>
      </c>
      <c r="AA319" s="266">
        <v>0</v>
      </c>
      <c r="AB319" s="266">
        <v>399</v>
      </c>
      <c r="AC319" s="266">
        <v>433</v>
      </c>
      <c r="AD319" s="266">
        <v>56</v>
      </c>
      <c r="AE319" s="266">
        <v>489</v>
      </c>
      <c r="AF319" s="266">
        <v>494</v>
      </c>
      <c r="AG319" s="266"/>
      <c r="AH319" s="266"/>
      <c r="AI319" s="266"/>
      <c r="AJ319" s="266"/>
      <c r="AK319" s="266"/>
      <c r="AL319" s="266"/>
      <c r="AM319" s="266"/>
      <c r="AN319" s="266"/>
      <c r="AO319" s="266"/>
      <c r="AP319" s="266"/>
      <c r="AQ319" s="266"/>
      <c r="AR319" s="266"/>
      <c r="AS319" s="266"/>
      <c r="AT319" s="266"/>
      <c r="AU319" s="266"/>
      <c r="AV319" s="266"/>
      <c r="AW319" s="266"/>
      <c r="AX319" s="266"/>
      <c r="AY319" s="266"/>
      <c r="AZ319" s="266"/>
      <c r="BA319" s="266"/>
      <c r="BB319" s="266"/>
      <c r="BC319" s="266"/>
      <c r="BD319" s="266"/>
      <c r="BE319" s="266"/>
      <c r="BF319" s="266"/>
      <c r="BG319" s="266"/>
      <c r="BH319" s="266"/>
      <c r="BI319" s="266"/>
      <c r="BJ319" s="266"/>
      <c r="BK319" s="266"/>
      <c r="BL319" s="266"/>
      <c r="BM319" s="266"/>
      <c r="BN319" s="266"/>
      <c r="BO319" s="266"/>
      <c r="BP319" s="266"/>
      <c r="BQ319" s="266"/>
      <c r="BR319" s="266"/>
      <c r="BS319" s="266"/>
      <c r="BT319" s="266"/>
      <c r="BU319" s="266"/>
      <c r="BV319" s="266"/>
      <c r="BW319" s="266"/>
      <c r="BX319" s="266"/>
      <c r="BY319" s="266"/>
      <c r="BZ319" s="266"/>
      <c r="CA319" s="266"/>
      <c r="CB319" s="266"/>
      <c r="CC319" s="266"/>
      <c r="CD319" s="266"/>
      <c r="CE319" s="266"/>
      <c r="CF319" s="266">
        <v>5</v>
      </c>
      <c r="CG319" s="266">
        <v>5</v>
      </c>
      <c r="CH319" s="271" t="s">
        <v>3130</v>
      </c>
      <c r="CI319" s="266">
        <v>5</v>
      </c>
      <c r="CJ319" s="271" t="s">
        <v>3130</v>
      </c>
      <c r="CK319" s="266">
        <v>16500</v>
      </c>
      <c r="CL319" s="266">
        <v>79000</v>
      </c>
      <c r="CM319" s="271" t="s">
        <v>3099</v>
      </c>
      <c r="CN319" s="266">
        <v>79000</v>
      </c>
      <c r="CO319" s="271" t="s">
        <v>3099</v>
      </c>
      <c r="CP319" s="254" t="s">
        <v>60</v>
      </c>
      <c r="CQ319" s="271" t="s">
        <v>1850</v>
      </c>
      <c r="CR319" s="262">
        <v>46220</v>
      </c>
      <c r="CS319" s="261" t="s">
        <v>142</v>
      </c>
      <c r="CT319" s="254" t="s">
        <v>1857</v>
      </c>
    </row>
    <row r="320" spans="1:98" x14ac:dyDescent="0.3">
      <c r="A320" s="253">
        <v>317</v>
      </c>
      <c r="B320" s="265" t="s">
        <v>45</v>
      </c>
      <c r="C320" s="294" t="s">
        <v>2952</v>
      </c>
      <c r="D320" s="294" t="s">
        <v>3018</v>
      </c>
      <c r="E320" s="294" t="s">
        <v>3003</v>
      </c>
      <c r="F320" s="294" t="s">
        <v>2959</v>
      </c>
      <c r="G320" s="294" t="s">
        <v>2970</v>
      </c>
      <c r="H320" s="294" t="s">
        <v>2971</v>
      </c>
      <c r="I320" s="294" t="s">
        <v>2972</v>
      </c>
      <c r="J320" s="294" t="s">
        <v>2962</v>
      </c>
      <c r="K320" s="263" t="s">
        <v>141</v>
      </c>
      <c r="L320" s="294" t="s">
        <v>3596</v>
      </c>
      <c r="M320" s="265" t="s">
        <v>48</v>
      </c>
      <c r="N320" s="294" t="s">
        <v>49</v>
      </c>
      <c r="O320" s="265" t="s">
        <v>45</v>
      </c>
      <c r="P320" s="260" t="str">
        <f>IF(COUNTIF($K$4:K320,K320)=1,1,"")</f>
        <v/>
      </c>
      <c r="Q320" s="260"/>
      <c r="R320" s="260">
        <v>380</v>
      </c>
      <c r="S320" s="260">
        <v>380</v>
      </c>
      <c r="T320" s="260"/>
      <c r="U320" s="264">
        <v>46273</v>
      </c>
      <c r="V320" s="260">
        <v>374</v>
      </c>
      <c r="W320" s="260">
        <v>374</v>
      </c>
      <c r="X320" s="260"/>
      <c r="Y320" s="264">
        <v>46274</v>
      </c>
      <c r="Z320" s="260">
        <v>68</v>
      </c>
      <c r="AA320" s="260">
        <v>0</v>
      </c>
      <c r="AB320" s="260">
        <v>272</v>
      </c>
      <c r="AC320" s="260">
        <v>306</v>
      </c>
      <c r="AD320" s="260">
        <v>60</v>
      </c>
      <c r="AE320" s="260">
        <v>366</v>
      </c>
      <c r="AF320" s="260">
        <v>374</v>
      </c>
      <c r="AG320" s="260"/>
      <c r="AH320" s="260"/>
      <c r="AI320" s="260"/>
      <c r="AJ320" s="260"/>
      <c r="AK320" s="260"/>
      <c r="AL320" s="260"/>
      <c r="AM320" s="260"/>
      <c r="AN320" s="260"/>
      <c r="AO320" s="260"/>
      <c r="AP320" s="260"/>
      <c r="AQ320" s="260"/>
      <c r="AR320" s="260"/>
      <c r="AS320" s="260"/>
      <c r="AT320" s="260"/>
      <c r="AU320" s="260"/>
      <c r="AV320" s="260"/>
      <c r="AW320" s="260"/>
      <c r="AX320" s="260"/>
      <c r="AY320" s="260"/>
      <c r="AZ320" s="260"/>
      <c r="BA320" s="260"/>
      <c r="BB320" s="260"/>
      <c r="BC320" s="260"/>
      <c r="BD320" s="260"/>
      <c r="BE320" s="260"/>
      <c r="BF320" s="260"/>
      <c r="BG320" s="260"/>
      <c r="BH320" s="260"/>
      <c r="BI320" s="260"/>
      <c r="BJ320" s="260"/>
      <c r="BK320" s="260"/>
      <c r="BL320" s="260"/>
      <c r="BM320" s="260"/>
      <c r="BN320" s="260"/>
      <c r="BO320" s="260"/>
      <c r="BP320" s="260"/>
      <c r="BQ320" s="260"/>
      <c r="BR320" s="260"/>
      <c r="BS320" s="260"/>
      <c r="BT320" s="260"/>
      <c r="BU320" s="260"/>
      <c r="BV320" s="260"/>
      <c r="BW320" s="260"/>
      <c r="BX320" s="260"/>
      <c r="BY320" s="260"/>
      <c r="BZ320" s="260"/>
      <c r="CA320" s="260"/>
      <c r="CB320" s="260"/>
      <c r="CC320" s="260"/>
      <c r="CD320" s="260"/>
      <c r="CE320" s="260"/>
      <c r="CF320" s="260">
        <v>8</v>
      </c>
      <c r="CG320" s="260">
        <v>8</v>
      </c>
      <c r="CH320" s="268" t="s">
        <v>4133</v>
      </c>
      <c r="CI320" s="260">
        <v>8</v>
      </c>
      <c r="CJ320" s="268" t="s">
        <v>4133</v>
      </c>
      <c r="CK320" s="260">
        <v>16500</v>
      </c>
      <c r="CL320" s="260">
        <v>79000</v>
      </c>
      <c r="CM320" s="268" t="s">
        <v>3099</v>
      </c>
      <c r="CN320" s="260">
        <v>79000</v>
      </c>
      <c r="CO320" s="268" t="s">
        <v>3099</v>
      </c>
      <c r="CP320" s="265" t="s">
        <v>60</v>
      </c>
      <c r="CQ320" s="268" t="s">
        <v>1850</v>
      </c>
      <c r="CR320" s="264">
        <v>46220</v>
      </c>
      <c r="CS320" s="294" t="s">
        <v>142</v>
      </c>
      <c r="CT320" s="265" t="s">
        <v>1857</v>
      </c>
    </row>
    <row r="321" spans="1:98" x14ac:dyDescent="0.3">
      <c r="A321" s="253">
        <v>318</v>
      </c>
      <c r="B321" s="254" t="s">
        <v>45</v>
      </c>
      <c r="C321" s="261" t="s">
        <v>2952</v>
      </c>
      <c r="D321" s="261" t="s">
        <v>3018</v>
      </c>
      <c r="E321" s="261" t="s">
        <v>3003</v>
      </c>
      <c r="F321" s="261" t="s">
        <v>2959</v>
      </c>
      <c r="G321" s="261" t="s">
        <v>2970</v>
      </c>
      <c r="H321" s="261" t="s">
        <v>2971</v>
      </c>
      <c r="I321" s="261" t="s">
        <v>2972</v>
      </c>
      <c r="J321" s="261" t="s">
        <v>2962</v>
      </c>
      <c r="K321" s="270" t="s">
        <v>143</v>
      </c>
      <c r="L321" s="261" t="s">
        <v>144</v>
      </c>
      <c r="M321" s="254" t="s">
        <v>71</v>
      </c>
      <c r="N321" s="261" t="s">
        <v>72</v>
      </c>
      <c r="O321" s="254" t="s">
        <v>45</v>
      </c>
      <c r="P321" s="266">
        <f>IF(COUNTIF($K$4:K321,K321)=1,1,"")</f>
        <v>1</v>
      </c>
      <c r="Q321" s="266"/>
      <c r="R321" s="266">
        <v>1</v>
      </c>
      <c r="S321" s="266">
        <v>1</v>
      </c>
      <c r="T321" s="266"/>
      <c r="U321" s="254" t="s">
        <v>45</v>
      </c>
      <c r="V321" s="266"/>
      <c r="W321" s="266"/>
      <c r="X321" s="266"/>
      <c r="Y321" s="254" t="s">
        <v>45</v>
      </c>
      <c r="Z321" s="266"/>
      <c r="AA321" s="266">
        <v>0</v>
      </c>
      <c r="AB321" s="266"/>
      <c r="AC321" s="266"/>
      <c r="AD321" s="266"/>
      <c r="AE321" s="266"/>
      <c r="AF321" s="266"/>
      <c r="AG321" s="266"/>
      <c r="AH321" s="266"/>
      <c r="AI321" s="266"/>
      <c r="AJ321" s="266"/>
      <c r="AK321" s="266"/>
      <c r="AL321" s="266"/>
      <c r="AM321" s="266"/>
      <c r="AN321" s="266"/>
      <c r="AO321" s="266"/>
      <c r="AP321" s="266"/>
      <c r="AQ321" s="266"/>
      <c r="AR321" s="266"/>
      <c r="AS321" s="266"/>
      <c r="AT321" s="266"/>
      <c r="AU321" s="266"/>
      <c r="AV321" s="266"/>
      <c r="AW321" s="266"/>
      <c r="AX321" s="266"/>
      <c r="AY321" s="266"/>
      <c r="AZ321" s="266"/>
      <c r="BA321" s="266"/>
      <c r="BB321" s="266"/>
      <c r="BC321" s="266"/>
      <c r="BD321" s="266"/>
      <c r="BE321" s="266"/>
      <c r="BF321" s="266"/>
      <c r="BG321" s="266"/>
      <c r="BH321" s="266"/>
      <c r="BI321" s="266"/>
      <c r="BJ321" s="266"/>
      <c r="BK321" s="266"/>
      <c r="BL321" s="266"/>
      <c r="BM321" s="266"/>
      <c r="BN321" s="266"/>
      <c r="BO321" s="266"/>
      <c r="BP321" s="266"/>
      <c r="BQ321" s="266"/>
      <c r="BR321" s="266"/>
      <c r="BS321" s="266"/>
      <c r="BT321" s="266"/>
      <c r="BU321" s="266"/>
      <c r="BV321" s="266"/>
      <c r="BW321" s="266"/>
      <c r="BX321" s="266"/>
      <c r="BY321" s="266"/>
      <c r="BZ321" s="266"/>
      <c r="CA321" s="266"/>
      <c r="CB321" s="266"/>
      <c r="CC321" s="266"/>
      <c r="CD321" s="266"/>
      <c r="CE321" s="266"/>
      <c r="CF321" s="266"/>
      <c r="CG321" s="266"/>
      <c r="CH321" s="271" t="s">
        <v>45</v>
      </c>
      <c r="CI321" s="266"/>
      <c r="CJ321" s="271" t="s">
        <v>45</v>
      </c>
      <c r="CK321" s="266"/>
      <c r="CL321" s="266"/>
      <c r="CM321" s="271" t="s">
        <v>45</v>
      </c>
      <c r="CN321" s="266">
        <v>0</v>
      </c>
      <c r="CO321" s="271" t="s">
        <v>45</v>
      </c>
      <c r="CP321" s="254" t="s">
        <v>60</v>
      </c>
      <c r="CQ321" s="271" t="s">
        <v>1850</v>
      </c>
      <c r="CR321" s="254" t="s">
        <v>45</v>
      </c>
      <c r="CS321" s="261" t="s">
        <v>51</v>
      </c>
      <c r="CT321" s="254" t="s">
        <v>1857</v>
      </c>
    </row>
    <row r="322" spans="1:98" x14ac:dyDescent="0.3">
      <c r="A322" s="253">
        <v>319</v>
      </c>
      <c r="B322" s="265" t="s">
        <v>45</v>
      </c>
      <c r="C322" s="294" t="s">
        <v>2952</v>
      </c>
      <c r="D322" s="294" t="s">
        <v>3018</v>
      </c>
      <c r="E322" s="294" t="s">
        <v>3003</v>
      </c>
      <c r="F322" s="294" t="s">
        <v>2959</v>
      </c>
      <c r="G322" s="294" t="s">
        <v>2970</v>
      </c>
      <c r="H322" s="294" t="s">
        <v>2971</v>
      </c>
      <c r="I322" s="294" t="s">
        <v>2972</v>
      </c>
      <c r="J322" s="294" t="s">
        <v>2962</v>
      </c>
      <c r="K322" s="263" t="s">
        <v>143</v>
      </c>
      <c r="L322" s="294" t="s">
        <v>144</v>
      </c>
      <c r="M322" s="265" t="s">
        <v>145</v>
      </c>
      <c r="N322" s="294" t="s">
        <v>146</v>
      </c>
      <c r="O322" s="265" t="s">
        <v>45</v>
      </c>
      <c r="P322" s="260" t="str">
        <f>IF(COUNTIF($K$4:K322,K322)=1,1,"")</f>
        <v/>
      </c>
      <c r="Q322" s="260"/>
      <c r="R322" s="260">
        <v>1</v>
      </c>
      <c r="S322" s="260">
        <v>1</v>
      </c>
      <c r="T322" s="260"/>
      <c r="U322" s="265" t="s">
        <v>45</v>
      </c>
      <c r="V322" s="260"/>
      <c r="W322" s="260"/>
      <c r="X322" s="260"/>
      <c r="Y322" s="265" t="s">
        <v>45</v>
      </c>
      <c r="Z322" s="260"/>
      <c r="AA322" s="260">
        <v>0</v>
      </c>
      <c r="AB322" s="260"/>
      <c r="AC322" s="260"/>
      <c r="AD322" s="260"/>
      <c r="AE322" s="260"/>
      <c r="AF322" s="260"/>
      <c r="AG322" s="260"/>
      <c r="AH322" s="260"/>
      <c r="AI322" s="260"/>
      <c r="AJ322" s="260"/>
      <c r="AK322" s="260"/>
      <c r="AL322" s="260"/>
      <c r="AM322" s="260"/>
      <c r="AN322" s="260"/>
      <c r="AO322" s="260"/>
      <c r="AP322" s="260"/>
      <c r="AQ322" s="260"/>
      <c r="AR322" s="260"/>
      <c r="AS322" s="260"/>
      <c r="AT322" s="260"/>
      <c r="AU322" s="260"/>
      <c r="AV322" s="260"/>
      <c r="AW322" s="260"/>
      <c r="AX322" s="260"/>
      <c r="AY322" s="260"/>
      <c r="AZ322" s="260"/>
      <c r="BA322" s="260"/>
      <c r="BB322" s="260"/>
      <c r="BC322" s="260"/>
      <c r="BD322" s="260"/>
      <c r="BE322" s="260"/>
      <c r="BF322" s="260"/>
      <c r="BG322" s="260"/>
      <c r="BH322" s="260"/>
      <c r="BI322" s="260"/>
      <c r="BJ322" s="260"/>
      <c r="BK322" s="260"/>
      <c r="BL322" s="260"/>
      <c r="BM322" s="260"/>
      <c r="BN322" s="260"/>
      <c r="BO322" s="260"/>
      <c r="BP322" s="260"/>
      <c r="BQ322" s="260"/>
      <c r="BR322" s="260"/>
      <c r="BS322" s="260"/>
      <c r="BT322" s="260"/>
      <c r="BU322" s="260"/>
      <c r="BV322" s="260"/>
      <c r="BW322" s="260"/>
      <c r="BX322" s="260"/>
      <c r="BY322" s="260"/>
      <c r="BZ322" s="260"/>
      <c r="CA322" s="260"/>
      <c r="CB322" s="260"/>
      <c r="CC322" s="260"/>
      <c r="CD322" s="260"/>
      <c r="CE322" s="260"/>
      <c r="CF322" s="260"/>
      <c r="CG322" s="260"/>
      <c r="CH322" s="268" t="s">
        <v>45</v>
      </c>
      <c r="CI322" s="260"/>
      <c r="CJ322" s="268" t="s">
        <v>45</v>
      </c>
      <c r="CK322" s="260"/>
      <c r="CL322" s="260"/>
      <c r="CM322" s="268" t="s">
        <v>45</v>
      </c>
      <c r="CN322" s="260">
        <v>0</v>
      </c>
      <c r="CO322" s="268" t="s">
        <v>45</v>
      </c>
      <c r="CP322" s="265" t="s">
        <v>60</v>
      </c>
      <c r="CQ322" s="268" t="s">
        <v>1850</v>
      </c>
      <c r="CR322" s="265" t="s">
        <v>45</v>
      </c>
      <c r="CS322" s="294" t="s">
        <v>51</v>
      </c>
      <c r="CT322" s="265" t="s">
        <v>1857</v>
      </c>
    </row>
    <row r="323" spans="1:98" x14ac:dyDescent="0.3">
      <c r="A323" s="253">
        <v>320</v>
      </c>
      <c r="B323" s="254" t="s">
        <v>45</v>
      </c>
      <c r="C323" s="261" t="s">
        <v>2952</v>
      </c>
      <c r="D323" s="261" t="s">
        <v>3018</v>
      </c>
      <c r="E323" s="261" t="s">
        <v>3003</v>
      </c>
      <c r="F323" s="261" t="s">
        <v>2959</v>
      </c>
      <c r="G323" s="261" t="s">
        <v>2970</v>
      </c>
      <c r="H323" s="261" t="s">
        <v>2971</v>
      </c>
      <c r="I323" s="261" t="s">
        <v>2972</v>
      </c>
      <c r="J323" s="261" t="s">
        <v>2962</v>
      </c>
      <c r="K323" s="270" t="s">
        <v>3334</v>
      </c>
      <c r="L323" s="261" t="s">
        <v>3335</v>
      </c>
      <c r="M323" s="254" t="s">
        <v>83</v>
      </c>
      <c r="N323" s="261" t="s">
        <v>84</v>
      </c>
      <c r="O323" s="254" t="s">
        <v>45</v>
      </c>
      <c r="P323" s="266">
        <f>IF(COUNTIF($K$4:K323,K323)=1,1,"")</f>
        <v>1</v>
      </c>
      <c r="Q323" s="266"/>
      <c r="R323" s="266">
        <v>1</v>
      </c>
      <c r="S323" s="266">
        <v>1</v>
      </c>
      <c r="T323" s="266"/>
      <c r="U323" s="254" t="s">
        <v>45</v>
      </c>
      <c r="V323" s="266"/>
      <c r="W323" s="266"/>
      <c r="X323" s="266"/>
      <c r="Y323" s="254" t="s">
        <v>45</v>
      </c>
      <c r="Z323" s="266"/>
      <c r="AA323" s="266">
        <v>0</v>
      </c>
      <c r="AB323" s="266"/>
      <c r="AC323" s="266"/>
      <c r="AD323" s="266"/>
      <c r="AE323" s="266"/>
      <c r="AF323" s="266"/>
      <c r="AG323" s="266"/>
      <c r="AH323" s="266"/>
      <c r="AI323" s="266"/>
      <c r="AJ323" s="266"/>
      <c r="AK323" s="266"/>
      <c r="AL323" s="266"/>
      <c r="AM323" s="266"/>
      <c r="AN323" s="266"/>
      <c r="AO323" s="266"/>
      <c r="AP323" s="266"/>
      <c r="AQ323" s="266"/>
      <c r="AR323" s="266"/>
      <c r="AS323" s="266"/>
      <c r="AT323" s="266"/>
      <c r="AU323" s="266"/>
      <c r="AV323" s="266"/>
      <c r="AW323" s="266"/>
      <c r="AX323" s="266"/>
      <c r="AY323" s="266"/>
      <c r="AZ323" s="266"/>
      <c r="BA323" s="266"/>
      <c r="BB323" s="266"/>
      <c r="BC323" s="266"/>
      <c r="BD323" s="266"/>
      <c r="BE323" s="266"/>
      <c r="BF323" s="266"/>
      <c r="BG323" s="266"/>
      <c r="BH323" s="266"/>
      <c r="BI323" s="266"/>
      <c r="BJ323" s="266"/>
      <c r="BK323" s="266"/>
      <c r="BL323" s="266"/>
      <c r="BM323" s="266"/>
      <c r="BN323" s="266"/>
      <c r="BO323" s="266"/>
      <c r="BP323" s="266"/>
      <c r="BQ323" s="266"/>
      <c r="BR323" s="266"/>
      <c r="BS323" s="266"/>
      <c r="BT323" s="266"/>
      <c r="BU323" s="266"/>
      <c r="BV323" s="266"/>
      <c r="BW323" s="266"/>
      <c r="BX323" s="266"/>
      <c r="BY323" s="266"/>
      <c r="BZ323" s="266"/>
      <c r="CA323" s="266"/>
      <c r="CB323" s="266"/>
      <c r="CC323" s="266"/>
      <c r="CD323" s="266"/>
      <c r="CE323" s="266"/>
      <c r="CF323" s="266"/>
      <c r="CG323" s="266"/>
      <c r="CH323" s="271" t="s">
        <v>45</v>
      </c>
      <c r="CI323" s="266"/>
      <c r="CJ323" s="271" t="s">
        <v>45</v>
      </c>
      <c r="CK323" s="266"/>
      <c r="CL323" s="266"/>
      <c r="CM323" s="271" t="s">
        <v>45</v>
      </c>
      <c r="CN323" s="266">
        <v>0</v>
      </c>
      <c r="CO323" s="271" t="s">
        <v>45</v>
      </c>
      <c r="CP323" s="254" t="s">
        <v>60</v>
      </c>
      <c r="CQ323" s="271" t="s">
        <v>1850</v>
      </c>
      <c r="CR323" s="254" t="s">
        <v>45</v>
      </c>
      <c r="CS323" s="261" t="s">
        <v>51</v>
      </c>
      <c r="CT323" s="254" t="s">
        <v>1857</v>
      </c>
    </row>
    <row r="324" spans="1:98" x14ac:dyDescent="0.3">
      <c r="A324" s="253">
        <v>321</v>
      </c>
      <c r="B324" s="265" t="s">
        <v>45</v>
      </c>
      <c r="C324" s="294" t="s">
        <v>2952</v>
      </c>
      <c r="D324" s="294" t="s">
        <v>3018</v>
      </c>
      <c r="E324" s="294" t="s">
        <v>3003</v>
      </c>
      <c r="F324" s="294" t="s">
        <v>2959</v>
      </c>
      <c r="G324" s="294" t="s">
        <v>2970</v>
      </c>
      <c r="H324" s="294" t="s">
        <v>2971</v>
      </c>
      <c r="I324" s="294" t="s">
        <v>2972</v>
      </c>
      <c r="J324" s="294" t="s">
        <v>2962</v>
      </c>
      <c r="K324" s="263" t="s">
        <v>3334</v>
      </c>
      <c r="L324" s="294" t="s">
        <v>3335</v>
      </c>
      <c r="M324" s="265" t="s">
        <v>63</v>
      </c>
      <c r="N324" s="294" t="s">
        <v>64</v>
      </c>
      <c r="O324" s="265" t="s">
        <v>45</v>
      </c>
      <c r="P324" s="260" t="str">
        <f>IF(COUNTIF($K$4:K324,K324)=1,1,"")</f>
        <v/>
      </c>
      <c r="Q324" s="260"/>
      <c r="R324" s="260">
        <v>1</v>
      </c>
      <c r="S324" s="260">
        <v>1</v>
      </c>
      <c r="T324" s="260"/>
      <c r="U324" s="265" t="s">
        <v>45</v>
      </c>
      <c r="V324" s="260"/>
      <c r="W324" s="260"/>
      <c r="X324" s="260"/>
      <c r="Y324" s="265" t="s">
        <v>45</v>
      </c>
      <c r="Z324" s="260"/>
      <c r="AA324" s="260">
        <v>0</v>
      </c>
      <c r="AB324" s="260"/>
      <c r="AC324" s="260"/>
      <c r="AD324" s="260"/>
      <c r="AE324" s="260"/>
      <c r="AF324" s="260"/>
      <c r="AG324" s="260"/>
      <c r="AH324" s="260"/>
      <c r="AI324" s="260"/>
      <c r="AJ324" s="260"/>
      <c r="AK324" s="260"/>
      <c r="AL324" s="260"/>
      <c r="AM324" s="260"/>
      <c r="AN324" s="260"/>
      <c r="AO324" s="260"/>
      <c r="AP324" s="260"/>
      <c r="AQ324" s="260"/>
      <c r="AR324" s="260"/>
      <c r="AS324" s="260"/>
      <c r="AT324" s="260"/>
      <c r="AU324" s="260"/>
      <c r="AV324" s="260"/>
      <c r="AW324" s="260"/>
      <c r="AX324" s="260"/>
      <c r="AY324" s="260"/>
      <c r="AZ324" s="260"/>
      <c r="BA324" s="260"/>
      <c r="BB324" s="260"/>
      <c r="BC324" s="260"/>
      <c r="BD324" s="260"/>
      <c r="BE324" s="260"/>
      <c r="BF324" s="260"/>
      <c r="BG324" s="260"/>
      <c r="BH324" s="260"/>
      <c r="BI324" s="260"/>
      <c r="BJ324" s="260"/>
      <c r="BK324" s="260"/>
      <c r="BL324" s="260"/>
      <c r="BM324" s="260"/>
      <c r="BN324" s="260"/>
      <c r="BO324" s="260"/>
      <c r="BP324" s="260"/>
      <c r="BQ324" s="260"/>
      <c r="BR324" s="260"/>
      <c r="BS324" s="260"/>
      <c r="BT324" s="260"/>
      <c r="BU324" s="260"/>
      <c r="BV324" s="260"/>
      <c r="BW324" s="260"/>
      <c r="BX324" s="260"/>
      <c r="BY324" s="260"/>
      <c r="BZ324" s="260"/>
      <c r="CA324" s="260"/>
      <c r="CB324" s="260"/>
      <c r="CC324" s="260"/>
      <c r="CD324" s="260"/>
      <c r="CE324" s="260"/>
      <c r="CF324" s="260"/>
      <c r="CG324" s="260"/>
      <c r="CH324" s="268" t="s">
        <v>45</v>
      </c>
      <c r="CI324" s="260"/>
      <c r="CJ324" s="268" t="s">
        <v>45</v>
      </c>
      <c r="CK324" s="260"/>
      <c r="CL324" s="260"/>
      <c r="CM324" s="268" t="s">
        <v>45</v>
      </c>
      <c r="CN324" s="260">
        <v>0</v>
      </c>
      <c r="CO324" s="268" t="s">
        <v>45</v>
      </c>
      <c r="CP324" s="265" t="s">
        <v>60</v>
      </c>
      <c r="CQ324" s="268" t="s">
        <v>1850</v>
      </c>
      <c r="CR324" s="265" t="s">
        <v>45</v>
      </c>
      <c r="CS324" s="294" t="s">
        <v>51</v>
      </c>
      <c r="CT324" s="265" t="s">
        <v>1857</v>
      </c>
    </row>
    <row r="325" spans="1:98" x14ac:dyDescent="0.3">
      <c r="A325" s="253">
        <v>322</v>
      </c>
      <c r="B325" s="254" t="s">
        <v>45</v>
      </c>
      <c r="C325" s="261" t="s">
        <v>2952</v>
      </c>
      <c r="D325" s="261" t="s">
        <v>3018</v>
      </c>
      <c r="E325" s="261" t="s">
        <v>3003</v>
      </c>
      <c r="F325" s="261" t="s">
        <v>2959</v>
      </c>
      <c r="G325" s="261" t="s">
        <v>2970</v>
      </c>
      <c r="H325" s="261" t="s">
        <v>2974</v>
      </c>
      <c r="I325" s="261" t="s">
        <v>2976</v>
      </c>
      <c r="J325" s="261" t="s">
        <v>2962</v>
      </c>
      <c r="K325" s="270" t="s">
        <v>147</v>
      </c>
      <c r="L325" s="261" t="s">
        <v>3161</v>
      </c>
      <c r="M325" s="254" t="s">
        <v>66</v>
      </c>
      <c r="N325" s="261" t="s">
        <v>67</v>
      </c>
      <c r="O325" s="254" t="s">
        <v>45</v>
      </c>
      <c r="P325" s="266">
        <f>IF(COUNTIF($K$4:K325,K325)=1,1,"")</f>
        <v>1</v>
      </c>
      <c r="Q325" s="266"/>
      <c r="R325" s="266">
        <v>600</v>
      </c>
      <c r="S325" s="266">
        <v>600</v>
      </c>
      <c r="T325" s="266"/>
      <c r="U325" s="262">
        <v>46261</v>
      </c>
      <c r="V325" s="266">
        <v>577</v>
      </c>
      <c r="W325" s="266">
        <v>577</v>
      </c>
      <c r="X325" s="266"/>
      <c r="Y325" s="262">
        <v>46261</v>
      </c>
      <c r="Z325" s="266">
        <v>200</v>
      </c>
      <c r="AA325" s="266">
        <v>0</v>
      </c>
      <c r="AB325" s="266">
        <v>365</v>
      </c>
      <c r="AC325" s="266">
        <v>377</v>
      </c>
      <c r="AD325" s="266">
        <v>163</v>
      </c>
      <c r="AE325" s="266">
        <v>540</v>
      </c>
      <c r="AF325" s="266">
        <v>577</v>
      </c>
      <c r="AG325" s="266"/>
      <c r="AH325" s="266"/>
      <c r="AI325" s="266"/>
      <c r="AJ325" s="266"/>
      <c r="AK325" s="266"/>
      <c r="AL325" s="266"/>
      <c r="AM325" s="266"/>
      <c r="AN325" s="266"/>
      <c r="AO325" s="266"/>
      <c r="AP325" s="266"/>
      <c r="AQ325" s="266"/>
      <c r="AR325" s="266"/>
      <c r="AS325" s="266"/>
      <c r="AT325" s="266"/>
      <c r="AU325" s="266"/>
      <c r="AV325" s="266"/>
      <c r="AW325" s="266"/>
      <c r="AX325" s="266"/>
      <c r="AY325" s="266"/>
      <c r="AZ325" s="266"/>
      <c r="BA325" s="266"/>
      <c r="BB325" s="266"/>
      <c r="BC325" s="266"/>
      <c r="BD325" s="266"/>
      <c r="BE325" s="266"/>
      <c r="BF325" s="266"/>
      <c r="BG325" s="266"/>
      <c r="BH325" s="266"/>
      <c r="BI325" s="266"/>
      <c r="BJ325" s="266"/>
      <c r="BK325" s="266"/>
      <c r="BL325" s="266"/>
      <c r="BM325" s="266"/>
      <c r="BN325" s="266"/>
      <c r="BO325" s="266"/>
      <c r="BP325" s="266"/>
      <c r="BQ325" s="266"/>
      <c r="BR325" s="266"/>
      <c r="BS325" s="266"/>
      <c r="BT325" s="266"/>
      <c r="BU325" s="266"/>
      <c r="BV325" s="266"/>
      <c r="BW325" s="266"/>
      <c r="BX325" s="266"/>
      <c r="BY325" s="266"/>
      <c r="BZ325" s="266"/>
      <c r="CA325" s="266"/>
      <c r="CB325" s="266"/>
      <c r="CC325" s="266"/>
      <c r="CD325" s="266"/>
      <c r="CE325" s="266">
        <v>3</v>
      </c>
      <c r="CF325" s="266">
        <v>34</v>
      </c>
      <c r="CG325" s="266">
        <v>37</v>
      </c>
      <c r="CH325" s="271" t="s">
        <v>3443</v>
      </c>
      <c r="CI325" s="266">
        <v>37</v>
      </c>
      <c r="CJ325" s="271" t="s">
        <v>3443</v>
      </c>
      <c r="CK325" s="266">
        <v>17500</v>
      </c>
      <c r="CL325" s="266">
        <v>75000</v>
      </c>
      <c r="CM325" s="271" t="s">
        <v>942</v>
      </c>
      <c r="CN325" s="266">
        <v>75000</v>
      </c>
      <c r="CO325" s="271" t="s">
        <v>942</v>
      </c>
      <c r="CP325" s="254" t="s">
        <v>60</v>
      </c>
      <c r="CQ325" s="271" t="s">
        <v>1850</v>
      </c>
      <c r="CR325" s="262">
        <v>46168</v>
      </c>
      <c r="CS325" s="261" t="s">
        <v>51</v>
      </c>
      <c r="CT325" s="254" t="s">
        <v>1857</v>
      </c>
    </row>
    <row r="326" spans="1:98" x14ac:dyDescent="0.3">
      <c r="A326" s="253">
        <v>323</v>
      </c>
      <c r="B326" s="265" t="s">
        <v>45</v>
      </c>
      <c r="C326" s="294" t="s">
        <v>2952</v>
      </c>
      <c r="D326" s="294" t="s">
        <v>3018</v>
      </c>
      <c r="E326" s="294" t="s">
        <v>3003</v>
      </c>
      <c r="F326" s="294" t="s">
        <v>2959</v>
      </c>
      <c r="G326" s="294" t="s">
        <v>2970</v>
      </c>
      <c r="H326" s="294" t="s">
        <v>2974</v>
      </c>
      <c r="I326" s="294" t="s">
        <v>2976</v>
      </c>
      <c r="J326" s="294" t="s">
        <v>2962</v>
      </c>
      <c r="K326" s="263" t="s">
        <v>147</v>
      </c>
      <c r="L326" s="294" t="s">
        <v>3161</v>
      </c>
      <c r="M326" s="265" t="s">
        <v>78</v>
      </c>
      <c r="N326" s="294" t="s">
        <v>79</v>
      </c>
      <c r="O326" s="265" t="s">
        <v>45</v>
      </c>
      <c r="P326" s="260" t="str">
        <f>IF(COUNTIF($K$4:K326,K326)=1,1,"")</f>
        <v/>
      </c>
      <c r="Q326" s="260"/>
      <c r="R326" s="260">
        <v>500</v>
      </c>
      <c r="S326" s="260">
        <v>500</v>
      </c>
      <c r="T326" s="260"/>
      <c r="U326" s="264">
        <v>46261</v>
      </c>
      <c r="V326" s="260">
        <v>461</v>
      </c>
      <c r="W326" s="260">
        <v>461</v>
      </c>
      <c r="X326" s="260"/>
      <c r="Y326" s="264">
        <v>46261</v>
      </c>
      <c r="Z326" s="260">
        <v>184</v>
      </c>
      <c r="AA326" s="260">
        <v>0</v>
      </c>
      <c r="AB326" s="260">
        <v>271</v>
      </c>
      <c r="AC326" s="260">
        <v>277</v>
      </c>
      <c r="AD326" s="260">
        <v>167</v>
      </c>
      <c r="AE326" s="260">
        <v>444</v>
      </c>
      <c r="AF326" s="260">
        <v>461</v>
      </c>
      <c r="AG326" s="260"/>
      <c r="AH326" s="260"/>
      <c r="AI326" s="260"/>
      <c r="AJ326" s="260"/>
      <c r="AK326" s="260"/>
      <c r="AL326" s="260"/>
      <c r="AM326" s="260"/>
      <c r="AN326" s="260"/>
      <c r="AO326" s="260"/>
      <c r="AP326" s="260"/>
      <c r="AQ326" s="260"/>
      <c r="AR326" s="260"/>
      <c r="AS326" s="260"/>
      <c r="AT326" s="260"/>
      <c r="AU326" s="260"/>
      <c r="AV326" s="260"/>
      <c r="AW326" s="260"/>
      <c r="AX326" s="260"/>
      <c r="AY326" s="260"/>
      <c r="AZ326" s="260"/>
      <c r="BA326" s="260"/>
      <c r="BB326" s="260"/>
      <c r="BC326" s="260"/>
      <c r="BD326" s="260"/>
      <c r="BE326" s="260"/>
      <c r="BF326" s="260"/>
      <c r="BG326" s="260"/>
      <c r="BH326" s="260"/>
      <c r="BI326" s="260"/>
      <c r="BJ326" s="260"/>
      <c r="BK326" s="260"/>
      <c r="BL326" s="260"/>
      <c r="BM326" s="260"/>
      <c r="BN326" s="260"/>
      <c r="BO326" s="260"/>
      <c r="BP326" s="260"/>
      <c r="BQ326" s="260"/>
      <c r="BR326" s="260"/>
      <c r="BS326" s="260"/>
      <c r="BT326" s="260"/>
      <c r="BU326" s="260"/>
      <c r="BV326" s="260"/>
      <c r="BW326" s="260"/>
      <c r="BX326" s="260"/>
      <c r="BY326" s="260"/>
      <c r="BZ326" s="260"/>
      <c r="CA326" s="260"/>
      <c r="CB326" s="260"/>
      <c r="CC326" s="260"/>
      <c r="CD326" s="260"/>
      <c r="CE326" s="260">
        <v>4</v>
      </c>
      <c r="CF326" s="260">
        <v>13</v>
      </c>
      <c r="CG326" s="260">
        <v>17</v>
      </c>
      <c r="CH326" s="268" t="s">
        <v>3169</v>
      </c>
      <c r="CI326" s="260">
        <v>17</v>
      </c>
      <c r="CJ326" s="268" t="s">
        <v>3169</v>
      </c>
      <c r="CK326" s="260">
        <v>17500</v>
      </c>
      <c r="CL326" s="260">
        <v>75000</v>
      </c>
      <c r="CM326" s="268" t="s">
        <v>942</v>
      </c>
      <c r="CN326" s="260">
        <v>75000</v>
      </c>
      <c r="CO326" s="268" t="s">
        <v>942</v>
      </c>
      <c r="CP326" s="265" t="s">
        <v>60</v>
      </c>
      <c r="CQ326" s="268" t="s">
        <v>1850</v>
      </c>
      <c r="CR326" s="264">
        <v>46168</v>
      </c>
      <c r="CS326" s="294" t="s">
        <v>51</v>
      </c>
      <c r="CT326" s="265" t="s">
        <v>1857</v>
      </c>
    </row>
    <row r="327" spans="1:98" x14ac:dyDescent="0.3">
      <c r="A327" s="253">
        <v>324</v>
      </c>
      <c r="B327" s="254" t="s">
        <v>45</v>
      </c>
      <c r="C327" s="261" t="s">
        <v>2952</v>
      </c>
      <c r="D327" s="261" t="s">
        <v>3018</v>
      </c>
      <c r="E327" s="261" t="s">
        <v>3003</v>
      </c>
      <c r="F327" s="261" t="s">
        <v>2959</v>
      </c>
      <c r="G327" s="261" t="s">
        <v>2970</v>
      </c>
      <c r="H327" s="261" t="s">
        <v>2974</v>
      </c>
      <c r="I327" s="261" t="s">
        <v>2976</v>
      </c>
      <c r="J327" s="261" t="s">
        <v>2962</v>
      </c>
      <c r="K327" s="270" t="s">
        <v>147</v>
      </c>
      <c r="L327" s="261" t="s">
        <v>3161</v>
      </c>
      <c r="M327" s="254" t="s">
        <v>85</v>
      </c>
      <c r="N327" s="261" t="s">
        <v>86</v>
      </c>
      <c r="O327" s="254" t="s">
        <v>45</v>
      </c>
      <c r="P327" s="266" t="str">
        <f>IF(COUNTIF($K$4:K327,K327)=1,1,"")</f>
        <v/>
      </c>
      <c r="Q327" s="266"/>
      <c r="R327" s="266">
        <v>401</v>
      </c>
      <c r="S327" s="266">
        <v>401</v>
      </c>
      <c r="T327" s="266"/>
      <c r="U327" s="262">
        <v>46261</v>
      </c>
      <c r="V327" s="266">
        <v>396</v>
      </c>
      <c r="W327" s="266">
        <v>395</v>
      </c>
      <c r="X327" s="266"/>
      <c r="Y327" s="262">
        <v>46261</v>
      </c>
      <c r="Z327" s="266">
        <v>168</v>
      </c>
      <c r="AA327" s="266">
        <v>-1</v>
      </c>
      <c r="AB327" s="266">
        <v>219</v>
      </c>
      <c r="AC327" s="266">
        <v>228</v>
      </c>
      <c r="AD327" s="266">
        <v>126</v>
      </c>
      <c r="AE327" s="266">
        <v>354</v>
      </c>
      <c r="AF327" s="266">
        <v>396</v>
      </c>
      <c r="AG327" s="266"/>
      <c r="AH327" s="266"/>
      <c r="AI327" s="266"/>
      <c r="AJ327" s="266"/>
      <c r="AK327" s="266"/>
      <c r="AL327" s="266"/>
      <c r="AM327" s="266"/>
      <c r="AN327" s="266"/>
      <c r="AO327" s="266"/>
      <c r="AP327" s="266"/>
      <c r="AQ327" s="266"/>
      <c r="AR327" s="266"/>
      <c r="AS327" s="266"/>
      <c r="AT327" s="266"/>
      <c r="AU327" s="266"/>
      <c r="AV327" s="266"/>
      <c r="AW327" s="266"/>
      <c r="AX327" s="266"/>
      <c r="AY327" s="266"/>
      <c r="AZ327" s="266"/>
      <c r="BA327" s="266"/>
      <c r="BB327" s="266"/>
      <c r="BC327" s="266"/>
      <c r="BD327" s="266"/>
      <c r="BE327" s="266"/>
      <c r="BF327" s="266"/>
      <c r="BG327" s="266"/>
      <c r="BH327" s="266"/>
      <c r="BI327" s="266"/>
      <c r="BJ327" s="266"/>
      <c r="BK327" s="266"/>
      <c r="BL327" s="266"/>
      <c r="BM327" s="266"/>
      <c r="BN327" s="266"/>
      <c r="BO327" s="266"/>
      <c r="BP327" s="266"/>
      <c r="BQ327" s="266"/>
      <c r="BR327" s="266"/>
      <c r="BS327" s="266"/>
      <c r="BT327" s="266"/>
      <c r="BU327" s="266"/>
      <c r="BV327" s="266"/>
      <c r="BW327" s="266"/>
      <c r="BX327" s="266"/>
      <c r="BY327" s="266"/>
      <c r="BZ327" s="266"/>
      <c r="CA327" s="266"/>
      <c r="CB327" s="266"/>
      <c r="CC327" s="266"/>
      <c r="CD327" s="266"/>
      <c r="CE327" s="266">
        <v>11</v>
      </c>
      <c r="CF327" s="266">
        <v>31</v>
      </c>
      <c r="CG327" s="266">
        <v>42</v>
      </c>
      <c r="CH327" s="271" t="s">
        <v>3504</v>
      </c>
      <c r="CI327" s="266">
        <v>42</v>
      </c>
      <c r="CJ327" s="271" t="s">
        <v>3504</v>
      </c>
      <c r="CK327" s="266">
        <v>17500</v>
      </c>
      <c r="CL327" s="266">
        <v>75000</v>
      </c>
      <c r="CM327" s="271" t="s">
        <v>942</v>
      </c>
      <c r="CN327" s="266">
        <v>75000</v>
      </c>
      <c r="CO327" s="271" t="s">
        <v>942</v>
      </c>
      <c r="CP327" s="254" t="s">
        <v>60</v>
      </c>
      <c r="CQ327" s="271" t="s">
        <v>1850</v>
      </c>
      <c r="CR327" s="262">
        <v>46168</v>
      </c>
      <c r="CS327" s="261" t="s">
        <v>51</v>
      </c>
      <c r="CT327" s="254" t="s">
        <v>1857</v>
      </c>
    </row>
    <row r="328" spans="1:98" x14ac:dyDescent="0.3">
      <c r="A328" s="253">
        <v>325</v>
      </c>
      <c r="B328" s="265" t="s">
        <v>45</v>
      </c>
      <c r="C328" s="294" t="s">
        <v>2952</v>
      </c>
      <c r="D328" s="294" t="s">
        <v>3018</v>
      </c>
      <c r="E328" s="294" t="s">
        <v>3003</v>
      </c>
      <c r="F328" s="294" t="s">
        <v>2959</v>
      </c>
      <c r="G328" s="294" t="s">
        <v>2970</v>
      </c>
      <c r="H328" s="294" t="s">
        <v>2974</v>
      </c>
      <c r="I328" s="294" t="s">
        <v>2976</v>
      </c>
      <c r="J328" s="294" t="s">
        <v>2962</v>
      </c>
      <c r="K328" s="263" t="s">
        <v>148</v>
      </c>
      <c r="L328" s="294" t="s">
        <v>3162</v>
      </c>
      <c r="M328" s="265" t="s">
        <v>66</v>
      </c>
      <c r="N328" s="294" t="s">
        <v>67</v>
      </c>
      <c r="O328" s="265" t="s">
        <v>45</v>
      </c>
      <c r="P328" s="260">
        <f>IF(COUNTIF($K$4:K328,K328)=1,1,"")</f>
        <v>1</v>
      </c>
      <c r="Q328" s="260"/>
      <c r="R328" s="260">
        <v>800</v>
      </c>
      <c r="S328" s="260">
        <v>800</v>
      </c>
      <c r="T328" s="260"/>
      <c r="U328" s="264">
        <v>46245</v>
      </c>
      <c r="V328" s="260">
        <v>841</v>
      </c>
      <c r="W328" s="260">
        <v>841</v>
      </c>
      <c r="X328" s="260"/>
      <c r="Y328" s="264">
        <v>46247</v>
      </c>
      <c r="Z328" s="260">
        <v>428</v>
      </c>
      <c r="AA328" s="260">
        <v>0</v>
      </c>
      <c r="AB328" s="260">
        <v>412</v>
      </c>
      <c r="AC328" s="260">
        <v>413</v>
      </c>
      <c r="AD328" s="260">
        <v>348</v>
      </c>
      <c r="AE328" s="260">
        <v>761</v>
      </c>
      <c r="AF328" s="260">
        <v>841</v>
      </c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260"/>
      <c r="AU328" s="260"/>
      <c r="AV328" s="260"/>
      <c r="AW328" s="260"/>
      <c r="AX328" s="260"/>
      <c r="AY328" s="260"/>
      <c r="AZ328" s="260"/>
      <c r="BA328" s="260"/>
      <c r="BB328" s="260"/>
      <c r="BC328" s="260"/>
      <c r="BD328" s="260"/>
      <c r="BE328" s="260"/>
      <c r="BF328" s="260"/>
      <c r="BG328" s="260"/>
      <c r="BH328" s="260"/>
      <c r="BI328" s="260"/>
      <c r="BJ328" s="260"/>
      <c r="BK328" s="260"/>
      <c r="BL328" s="260"/>
      <c r="BM328" s="260"/>
      <c r="BN328" s="260"/>
      <c r="BO328" s="260"/>
      <c r="BP328" s="260"/>
      <c r="BQ328" s="260"/>
      <c r="BR328" s="260"/>
      <c r="BS328" s="260"/>
      <c r="BT328" s="260"/>
      <c r="BU328" s="260"/>
      <c r="BV328" s="260"/>
      <c r="BW328" s="260"/>
      <c r="BX328" s="260"/>
      <c r="BY328" s="260"/>
      <c r="BZ328" s="260"/>
      <c r="CA328" s="260"/>
      <c r="CB328" s="260">
        <v>1</v>
      </c>
      <c r="CC328" s="260"/>
      <c r="CD328" s="260">
        <v>31</v>
      </c>
      <c r="CE328" s="260">
        <v>28</v>
      </c>
      <c r="CF328" s="260">
        <v>20</v>
      </c>
      <c r="CG328" s="260">
        <v>80</v>
      </c>
      <c r="CH328" s="268" t="s">
        <v>4293</v>
      </c>
      <c r="CI328" s="260">
        <v>80</v>
      </c>
      <c r="CJ328" s="268" t="s">
        <v>4293</v>
      </c>
      <c r="CK328" s="260">
        <v>20500</v>
      </c>
      <c r="CL328" s="260">
        <v>79000</v>
      </c>
      <c r="CM328" s="268" t="s">
        <v>201</v>
      </c>
      <c r="CN328" s="260">
        <v>63000</v>
      </c>
      <c r="CO328" s="268" t="s">
        <v>3698</v>
      </c>
      <c r="CP328" s="265" t="s">
        <v>53</v>
      </c>
      <c r="CQ328" s="268" t="s">
        <v>3251</v>
      </c>
      <c r="CR328" s="264">
        <v>46255</v>
      </c>
      <c r="CS328" s="294" t="s">
        <v>142</v>
      </c>
      <c r="CT328" s="265" t="s">
        <v>1857</v>
      </c>
    </row>
    <row r="329" spans="1:98" x14ac:dyDescent="0.3">
      <c r="A329" s="253">
        <v>326</v>
      </c>
      <c r="B329" s="254" t="s">
        <v>45</v>
      </c>
      <c r="C329" s="261" t="s">
        <v>2952</v>
      </c>
      <c r="D329" s="261" t="s">
        <v>3018</v>
      </c>
      <c r="E329" s="261" t="s">
        <v>3003</v>
      </c>
      <c r="F329" s="261" t="s">
        <v>2959</v>
      </c>
      <c r="G329" s="261" t="s">
        <v>2970</v>
      </c>
      <c r="H329" s="261" t="s">
        <v>2974</v>
      </c>
      <c r="I329" s="261" t="s">
        <v>2976</v>
      </c>
      <c r="J329" s="261" t="s">
        <v>2962</v>
      </c>
      <c r="K329" s="270" t="s">
        <v>148</v>
      </c>
      <c r="L329" s="261" t="s">
        <v>3162</v>
      </c>
      <c r="M329" s="254" t="s">
        <v>78</v>
      </c>
      <c r="N329" s="261" t="s">
        <v>79</v>
      </c>
      <c r="O329" s="254" t="s">
        <v>45</v>
      </c>
      <c r="P329" s="266" t="str">
        <f>IF(COUNTIF($K$4:K329,K329)=1,1,"")</f>
        <v/>
      </c>
      <c r="Q329" s="266"/>
      <c r="R329" s="266">
        <v>700</v>
      </c>
      <c r="S329" s="266">
        <v>700</v>
      </c>
      <c r="T329" s="266"/>
      <c r="U329" s="262">
        <v>46245</v>
      </c>
      <c r="V329" s="266">
        <v>700</v>
      </c>
      <c r="W329" s="266">
        <v>700</v>
      </c>
      <c r="X329" s="266"/>
      <c r="Y329" s="262">
        <v>46253</v>
      </c>
      <c r="Z329" s="266">
        <v>305</v>
      </c>
      <c r="AA329" s="266">
        <v>0</v>
      </c>
      <c r="AB329" s="266">
        <v>395</v>
      </c>
      <c r="AC329" s="266">
        <v>395</v>
      </c>
      <c r="AD329" s="266">
        <v>277</v>
      </c>
      <c r="AE329" s="266">
        <v>672</v>
      </c>
      <c r="AF329" s="266">
        <v>700</v>
      </c>
      <c r="AG329" s="266"/>
      <c r="AH329" s="266"/>
      <c r="AI329" s="266"/>
      <c r="AJ329" s="266"/>
      <c r="AK329" s="266"/>
      <c r="AL329" s="266"/>
      <c r="AM329" s="266"/>
      <c r="AN329" s="266"/>
      <c r="AO329" s="266"/>
      <c r="AP329" s="266"/>
      <c r="AQ329" s="266"/>
      <c r="AR329" s="266"/>
      <c r="AS329" s="266"/>
      <c r="AT329" s="266"/>
      <c r="AU329" s="266"/>
      <c r="AV329" s="266"/>
      <c r="AW329" s="266"/>
      <c r="AX329" s="266"/>
      <c r="AY329" s="266"/>
      <c r="AZ329" s="266"/>
      <c r="BA329" s="266"/>
      <c r="BB329" s="266"/>
      <c r="BC329" s="266"/>
      <c r="BD329" s="266"/>
      <c r="BE329" s="266"/>
      <c r="BF329" s="266"/>
      <c r="BG329" s="266"/>
      <c r="BH329" s="266"/>
      <c r="BI329" s="266"/>
      <c r="BJ329" s="266"/>
      <c r="BK329" s="266"/>
      <c r="BL329" s="266"/>
      <c r="BM329" s="266"/>
      <c r="BN329" s="266"/>
      <c r="BO329" s="266"/>
      <c r="BP329" s="266"/>
      <c r="BQ329" s="266"/>
      <c r="BR329" s="266"/>
      <c r="BS329" s="266"/>
      <c r="BT329" s="266"/>
      <c r="BU329" s="266"/>
      <c r="BV329" s="266"/>
      <c r="BW329" s="266"/>
      <c r="BX329" s="266"/>
      <c r="BY329" s="266"/>
      <c r="BZ329" s="266"/>
      <c r="CA329" s="266"/>
      <c r="CB329" s="266"/>
      <c r="CC329" s="266"/>
      <c r="CD329" s="266">
        <v>6</v>
      </c>
      <c r="CE329" s="266">
        <v>14</v>
      </c>
      <c r="CF329" s="266">
        <v>8</v>
      </c>
      <c r="CG329" s="266">
        <v>28</v>
      </c>
      <c r="CH329" s="271" t="s">
        <v>3331</v>
      </c>
      <c r="CI329" s="266">
        <v>28</v>
      </c>
      <c r="CJ329" s="271" t="s">
        <v>3331</v>
      </c>
      <c r="CK329" s="266">
        <v>20500</v>
      </c>
      <c r="CL329" s="266">
        <v>79000</v>
      </c>
      <c r="CM329" s="271" t="s">
        <v>201</v>
      </c>
      <c r="CN329" s="266">
        <v>63000</v>
      </c>
      <c r="CO329" s="271" t="s">
        <v>3698</v>
      </c>
      <c r="CP329" s="254" t="s">
        <v>53</v>
      </c>
      <c r="CQ329" s="271" t="s">
        <v>3251</v>
      </c>
      <c r="CR329" s="262">
        <v>46255</v>
      </c>
      <c r="CS329" s="261" t="s">
        <v>142</v>
      </c>
      <c r="CT329" s="254" t="s">
        <v>1857</v>
      </c>
    </row>
    <row r="330" spans="1:98" x14ac:dyDescent="0.3">
      <c r="A330" s="253">
        <v>327</v>
      </c>
      <c r="B330" s="265" t="s">
        <v>45</v>
      </c>
      <c r="C330" s="294" t="s">
        <v>2952</v>
      </c>
      <c r="D330" s="294" t="s">
        <v>3018</v>
      </c>
      <c r="E330" s="294" t="s">
        <v>3003</v>
      </c>
      <c r="F330" s="294" t="s">
        <v>2959</v>
      </c>
      <c r="G330" s="294" t="s">
        <v>2970</v>
      </c>
      <c r="H330" s="294" t="s">
        <v>2974</v>
      </c>
      <c r="I330" s="294" t="s">
        <v>2976</v>
      </c>
      <c r="J330" s="294" t="s">
        <v>2962</v>
      </c>
      <c r="K330" s="263" t="s">
        <v>148</v>
      </c>
      <c r="L330" s="294" t="s">
        <v>3162</v>
      </c>
      <c r="M330" s="265" t="s">
        <v>96</v>
      </c>
      <c r="N330" s="294" t="s">
        <v>97</v>
      </c>
      <c r="O330" s="265" t="s">
        <v>45</v>
      </c>
      <c r="P330" s="260" t="str">
        <f>IF(COUNTIF($K$4:K330,K330)=1,1,"")</f>
        <v/>
      </c>
      <c r="Q330" s="260"/>
      <c r="R330" s="260">
        <v>500</v>
      </c>
      <c r="S330" s="260">
        <v>500</v>
      </c>
      <c r="T330" s="260"/>
      <c r="U330" s="264">
        <v>46245</v>
      </c>
      <c r="V330" s="260">
        <v>456</v>
      </c>
      <c r="W330" s="260">
        <v>456</v>
      </c>
      <c r="X330" s="260"/>
      <c r="Y330" s="264">
        <v>46247</v>
      </c>
      <c r="Z330" s="260">
        <v>210</v>
      </c>
      <c r="AA330" s="260">
        <v>0</v>
      </c>
      <c r="AB330" s="260">
        <v>246</v>
      </c>
      <c r="AC330" s="260">
        <v>246</v>
      </c>
      <c r="AD330" s="260">
        <v>177</v>
      </c>
      <c r="AE330" s="260">
        <v>423</v>
      </c>
      <c r="AF330" s="260">
        <v>456</v>
      </c>
      <c r="AG330" s="260"/>
      <c r="AH330" s="260"/>
      <c r="AI330" s="260"/>
      <c r="AJ330" s="260"/>
      <c r="AK330" s="260"/>
      <c r="AL330" s="260"/>
      <c r="AM330" s="260"/>
      <c r="AN330" s="260"/>
      <c r="AO330" s="260"/>
      <c r="AP330" s="260"/>
      <c r="AQ330" s="260"/>
      <c r="AR330" s="260"/>
      <c r="AS330" s="260"/>
      <c r="AT330" s="260"/>
      <c r="AU330" s="260"/>
      <c r="AV330" s="260"/>
      <c r="AW330" s="260"/>
      <c r="AX330" s="260"/>
      <c r="AY330" s="260"/>
      <c r="AZ330" s="260"/>
      <c r="BA330" s="260"/>
      <c r="BB330" s="260"/>
      <c r="BC330" s="260"/>
      <c r="BD330" s="260"/>
      <c r="BE330" s="260"/>
      <c r="BF330" s="260"/>
      <c r="BG330" s="260"/>
      <c r="BH330" s="260"/>
      <c r="BI330" s="260"/>
      <c r="BJ330" s="260"/>
      <c r="BK330" s="260"/>
      <c r="BL330" s="260"/>
      <c r="BM330" s="260"/>
      <c r="BN330" s="260"/>
      <c r="BO330" s="260"/>
      <c r="BP330" s="260"/>
      <c r="BQ330" s="260"/>
      <c r="BR330" s="260"/>
      <c r="BS330" s="260"/>
      <c r="BT330" s="260"/>
      <c r="BU330" s="260"/>
      <c r="BV330" s="260"/>
      <c r="BW330" s="260"/>
      <c r="BX330" s="260"/>
      <c r="BY330" s="260"/>
      <c r="BZ330" s="260"/>
      <c r="CA330" s="260"/>
      <c r="CB330" s="260">
        <v>1</v>
      </c>
      <c r="CC330" s="260"/>
      <c r="CD330" s="260">
        <v>7</v>
      </c>
      <c r="CE330" s="260">
        <v>15</v>
      </c>
      <c r="CF330" s="260">
        <v>10</v>
      </c>
      <c r="CG330" s="260">
        <v>33</v>
      </c>
      <c r="CH330" s="268" t="s">
        <v>3503</v>
      </c>
      <c r="CI330" s="260">
        <v>33</v>
      </c>
      <c r="CJ330" s="268" t="s">
        <v>3503</v>
      </c>
      <c r="CK330" s="260">
        <v>20500</v>
      </c>
      <c r="CL330" s="260">
        <v>79000</v>
      </c>
      <c r="CM330" s="268" t="s">
        <v>201</v>
      </c>
      <c r="CN330" s="260">
        <v>63000</v>
      </c>
      <c r="CO330" s="268" t="s">
        <v>3698</v>
      </c>
      <c r="CP330" s="265" t="s">
        <v>53</v>
      </c>
      <c r="CQ330" s="268" t="s">
        <v>3251</v>
      </c>
      <c r="CR330" s="264">
        <v>46255</v>
      </c>
      <c r="CS330" s="294" t="s">
        <v>142</v>
      </c>
      <c r="CT330" s="265" t="s">
        <v>1857</v>
      </c>
    </row>
    <row r="331" spans="1:98" x14ac:dyDescent="0.3">
      <c r="A331" s="253">
        <v>328</v>
      </c>
      <c r="B331" s="254" t="s">
        <v>45</v>
      </c>
      <c r="C331" s="261" t="s">
        <v>2952</v>
      </c>
      <c r="D331" s="261" t="s">
        <v>3018</v>
      </c>
      <c r="E331" s="261" t="s">
        <v>3003</v>
      </c>
      <c r="F331" s="261" t="s">
        <v>2959</v>
      </c>
      <c r="G331" s="261" t="s">
        <v>2970</v>
      </c>
      <c r="H331" s="261" t="s">
        <v>2974</v>
      </c>
      <c r="I331" s="261" t="s">
        <v>2976</v>
      </c>
      <c r="J331" s="261" t="s">
        <v>2962</v>
      </c>
      <c r="K331" s="270" t="s">
        <v>151</v>
      </c>
      <c r="L331" s="261" t="s">
        <v>3163</v>
      </c>
      <c r="M331" s="254" t="s">
        <v>71</v>
      </c>
      <c r="N331" s="261" t="s">
        <v>72</v>
      </c>
      <c r="O331" s="254" t="s">
        <v>45</v>
      </c>
      <c r="P331" s="266">
        <f>IF(COUNTIF($K$4:K331,K331)=1,1,"")</f>
        <v>1</v>
      </c>
      <c r="Q331" s="266"/>
      <c r="R331" s="266">
        <v>980</v>
      </c>
      <c r="S331" s="266">
        <v>800</v>
      </c>
      <c r="T331" s="266">
        <v>180</v>
      </c>
      <c r="U331" s="262">
        <v>46245</v>
      </c>
      <c r="V331" s="266">
        <v>788</v>
      </c>
      <c r="W331" s="266">
        <v>788</v>
      </c>
      <c r="X331" s="266"/>
      <c r="Y331" s="262">
        <v>46248</v>
      </c>
      <c r="Z331" s="266">
        <v>508</v>
      </c>
      <c r="AA331" s="266">
        <v>0</v>
      </c>
      <c r="AB331" s="266">
        <v>277</v>
      </c>
      <c r="AC331" s="266">
        <v>280</v>
      </c>
      <c r="AD331" s="266">
        <v>296</v>
      </c>
      <c r="AE331" s="266">
        <v>576</v>
      </c>
      <c r="AF331" s="266">
        <v>788</v>
      </c>
      <c r="AG331" s="266"/>
      <c r="AH331" s="266"/>
      <c r="AI331" s="266"/>
      <c r="AJ331" s="266"/>
      <c r="AK331" s="266"/>
      <c r="AL331" s="266"/>
      <c r="AM331" s="266"/>
      <c r="AN331" s="266"/>
      <c r="AO331" s="266"/>
      <c r="AP331" s="266"/>
      <c r="AQ331" s="266"/>
      <c r="AR331" s="266"/>
      <c r="AS331" s="266"/>
      <c r="AT331" s="266"/>
      <c r="AU331" s="266"/>
      <c r="AV331" s="266"/>
      <c r="AW331" s="266"/>
      <c r="AX331" s="266"/>
      <c r="AY331" s="266"/>
      <c r="AZ331" s="266"/>
      <c r="BA331" s="266"/>
      <c r="BB331" s="266"/>
      <c r="BC331" s="266"/>
      <c r="BD331" s="266"/>
      <c r="BE331" s="266"/>
      <c r="BF331" s="266"/>
      <c r="BG331" s="266"/>
      <c r="BH331" s="266"/>
      <c r="BI331" s="266"/>
      <c r="BJ331" s="266"/>
      <c r="BK331" s="266"/>
      <c r="BL331" s="266"/>
      <c r="BM331" s="266"/>
      <c r="BN331" s="266"/>
      <c r="BO331" s="266"/>
      <c r="BP331" s="266"/>
      <c r="BQ331" s="266"/>
      <c r="BR331" s="266"/>
      <c r="BS331" s="266"/>
      <c r="BT331" s="266"/>
      <c r="BU331" s="266"/>
      <c r="BV331" s="266"/>
      <c r="BW331" s="266"/>
      <c r="BX331" s="266"/>
      <c r="BY331" s="266"/>
      <c r="BZ331" s="266"/>
      <c r="CA331" s="266"/>
      <c r="CB331" s="266"/>
      <c r="CC331" s="266">
        <v>3</v>
      </c>
      <c r="CD331" s="266">
        <v>41</v>
      </c>
      <c r="CE331" s="266">
        <v>95</v>
      </c>
      <c r="CF331" s="266">
        <v>73</v>
      </c>
      <c r="CG331" s="266">
        <v>212</v>
      </c>
      <c r="CH331" s="271" t="s">
        <v>4122</v>
      </c>
      <c r="CI331" s="266">
        <v>212</v>
      </c>
      <c r="CJ331" s="271" t="s">
        <v>4122</v>
      </c>
      <c r="CK331" s="266">
        <v>19000</v>
      </c>
      <c r="CL331" s="266">
        <v>69000</v>
      </c>
      <c r="CM331" s="271" t="s">
        <v>662</v>
      </c>
      <c r="CN331" s="266">
        <v>55000</v>
      </c>
      <c r="CO331" s="271" t="s">
        <v>3699</v>
      </c>
      <c r="CP331" s="254" t="s">
        <v>53</v>
      </c>
      <c r="CQ331" s="271" t="s">
        <v>3251</v>
      </c>
      <c r="CR331" s="262">
        <v>46255</v>
      </c>
      <c r="CS331" s="261" t="s">
        <v>142</v>
      </c>
      <c r="CT331" s="254" t="s">
        <v>1857</v>
      </c>
    </row>
    <row r="332" spans="1:98" x14ac:dyDescent="0.3">
      <c r="A332" s="253">
        <v>329</v>
      </c>
      <c r="B332" s="265" t="s">
        <v>45</v>
      </c>
      <c r="C332" s="294" t="s">
        <v>2952</v>
      </c>
      <c r="D332" s="294" t="s">
        <v>3018</v>
      </c>
      <c r="E332" s="294" t="s">
        <v>3003</v>
      </c>
      <c r="F332" s="294" t="s">
        <v>2959</v>
      </c>
      <c r="G332" s="294" t="s">
        <v>2970</v>
      </c>
      <c r="H332" s="294" t="s">
        <v>2974</v>
      </c>
      <c r="I332" s="294" t="s">
        <v>2976</v>
      </c>
      <c r="J332" s="294" t="s">
        <v>2962</v>
      </c>
      <c r="K332" s="263" t="s">
        <v>151</v>
      </c>
      <c r="L332" s="294" t="s">
        <v>3163</v>
      </c>
      <c r="M332" s="265" t="s">
        <v>152</v>
      </c>
      <c r="N332" s="294" t="s">
        <v>153</v>
      </c>
      <c r="O332" s="265" t="s">
        <v>45</v>
      </c>
      <c r="P332" s="260" t="str">
        <f>IF(COUNTIF($K$4:K332,K332)=1,1,"")</f>
        <v/>
      </c>
      <c r="Q332" s="260"/>
      <c r="R332" s="260">
        <v>980</v>
      </c>
      <c r="S332" s="260">
        <v>500</v>
      </c>
      <c r="T332" s="260">
        <v>480</v>
      </c>
      <c r="U332" s="264">
        <v>46245</v>
      </c>
      <c r="V332" s="260">
        <v>491</v>
      </c>
      <c r="W332" s="260">
        <v>491</v>
      </c>
      <c r="X332" s="260"/>
      <c r="Y332" s="264">
        <v>46248</v>
      </c>
      <c r="Z332" s="260">
        <v>413</v>
      </c>
      <c r="AA332" s="260">
        <v>0</v>
      </c>
      <c r="AB332" s="260">
        <v>75</v>
      </c>
      <c r="AC332" s="260">
        <v>78</v>
      </c>
      <c r="AD332" s="260">
        <v>200</v>
      </c>
      <c r="AE332" s="260">
        <v>278</v>
      </c>
      <c r="AF332" s="260">
        <v>491</v>
      </c>
      <c r="AG332" s="260"/>
      <c r="AH332" s="260"/>
      <c r="AI332" s="260"/>
      <c r="AJ332" s="260"/>
      <c r="AK332" s="260"/>
      <c r="AL332" s="260"/>
      <c r="AM332" s="260"/>
      <c r="AN332" s="260"/>
      <c r="AO332" s="260"/>
      <c r="AP332" s="260"/>
      <c r="AQ332" s="260"/>
      <c r="AR332" s="260"/>
      <c r="AS332" s="260"/>
      <c r="AT332" s="260"/>
      <c r="AU332" s="260"/>
      <c r="AV332" s="260"/>
      <c r="AW332" s="260"/>
      <c r="AX332" s="260"/>
      <c r="AY332" s="260"/>
      <c r="AZ332" s="260"/>
      <c r="BA332" s="260"/>
      <c r="BB332" s="260"/>
      <c r="BC332" s="260"/>
      <c r="BD332" s="260"/>
      <c r="BE332" s="260"/>
      <c r="BF332" s="260"/>
      <c r="BG332" s="260"/>
      <c r="BH332" s="260"/>
      <c r="BI332" s="260"/>
      <c r="BJ332" s="260"/>
      <c r="BK332" s="260"/>
      <c r="BL332" s="260"/>
      <c r="BM332" s="260"/>
      <c r="BN332" s="260"/>
      <c r="BO332" s="260"/>
      <c r="BP332" s="260"/>
      <c r="BQ332" s="260"/>
      <c r="BR332" s="260"/>
      <c r="BS332" s="260"/>
      <c r="BT332" s="260"/>
      <c r="BU332" s="260"/>
      <c r="BV332" s="260"/>
      <c r="BW332" s="260"/>
      <c r="BX332" s="260"/>
      <c r="BY332" s="260"/>
      <c r="BZ332" s="260"/>
      <c r="CA332" s="260"/>
      <c r="CB332" s="260"/>
      <c r="CC332" s="260">
        <v>2</v>
      </c>
      <c r="CD332" s="260">
        <v>22</v>
      </c>
      <c r="CE332" s="260">
        <v>71</v>
      </c>
      <c r="CF332" s="260">
        <v>117</v>
      </c>
      <c r="CG332" s="260">
        <v>212</v>
      </c>
      <c r="CH332" s="268" t="s">
        <v>3432</v>
      </c>
      <c r="CI332" s="260">
        <v>212</v>
      </c>
      <c r="CJ332" s="268" t="s">
        <v>3432</v>
      </c>
      <c r="CK332" s="260">
        <v>19000</v>
      </c>
      <c r="CL332" s="260">
        <v>69000</v>
      </c>
      <c r="CM332" s="268" t="s">
        <v>662</v>
      </c>
      <c r="CN332" s="260">
        <v>55000</v>
      </c>
      <c r="CO332" s="268" t="s">
        <v>3699</v>
      </c>
      <c r="CP332" s="265" t="s">
        <v>53</v>
      </c>
      <c r="CQ332" s="268" t="s">
        <v>3251</v>
      </c>
      <c r="CR332" s="264">
        <v>46255</v>
      </c>
      <c r="CS332" s="294" t="s">
        <v>142</v>
      </c>
      <c r="CT332" s="265" t="s">
        <v>1857</v>
      </c>
    </row>
    <row r="333" spans="1:98" x14ac:dyDescent="0.3">
      <c r="A333" s="253">
        <v>330</v>
      </c>
      <c r="B333" s="254" t="s">
        <v>45</v>
      </c>
      <c r="C333" s="261" t="s">
        <v>2952</v>
      </c>
      <c r="D333" s="261" t="s">
        <v>3018</v>
      </c>
      <c r="E333" s="261" t="s">
        <v>3003</v>
      </c>
      <c r="F333" s="261" t="s">
        <v>2959</v>
      </c>
      <c r="G333" s="261" t="s">
        <v>2970</v>
      </c>
      <c r="H333" s="261" t="s">
        <v>2974</v>
      </c>
      <c r="I333" s="261" t="s">
        <v>2976</v>
      </c>
      <c r="J333" s="261" t="s">
        <v>2962</v>
      </c>
      <c r="K333" s="270" t="s">
        <v>151</v>
      </c>
      <c r="L333" s="261" t="s">
        <v>3163</v>
      </c>
      <c r="M333" s="254" t="s">
        <v>83</v>
      </c>
      <c r="N333" s="261" t="s">
        <v>84</v>
      </c>
      <c r="O333" s="254" t="s">
        <v>45</v>
      </c>
      <c r="P333" s="266" t="str">
        <f>IF(COUNTIF($K$4:K333,K333)=1,1,"")</f>
        <v/>
      </c>
      <c r="Q333" s="266"/>
      <c r="R333" s="266">
        <v>980</v>
      </c>
      <c r="S333" s="266">
        <v>700</v>
      </c>
      <c r="T333" s="266">
        <v>280</v>
      </c>
      <c r="U333" s="262">
        <v>46245</v>
      </c>
      <c r="V333" s="266">
        <v>698</v>
      </c>
      <c r="W333" s="266">
        <v>698</v>
      </c>
      <c r="X333" s="266"/>
      <c r="Y333" s="262">
        <v>46248</v>
      </c>
      <c r="Z333" s="266">
        <v>515</v>
      </c>
      <c r="AA333" s="266">
        <v>0</v>
      </c>
      <c r="AB333" s="266">
        <v>171</v>
      </c>
      <c r="AC333" s="266">
        <v>183</v>
      </c>
      <c r="AD333" s="266">
        <v>255</v>
      </c>
      <c r="AE333" s="266">
        <v>438</v>
      </c>
      <c r="AF333" s="266">
        <v>698</v>
      </c>
      <c r="AG333" s="266"/>
      <c r="AH333" s="266"/>
      <c r="AI333" s="266"/>
      <c r="AJ333" s="266"/>
      <c r="AK333" s="266"/>
      <c r="AL333" s="266"/>
      <c r="AM333" s="266"/>
      <c r="AN333" s="266"/>
      <c r="AO333" s="266"/>
      <c r="AP333" s="266"/>
      <c r="AQ333" s="266"/>
      <c r="AR333" s="266"/>
      <c r="AS333" s="266"/>
      <c r="AT333" s="266"/>
      <c r="AU333" s="266"/>
      <c r="AV333" s="266"/>
      <c r="AW333" s="266"/>
      <c r="AX333" s="266"/>
      <c r="AY333" s="266"/>
      <c r="AZ333" s="266"/>
      <c r="BA333" s="266"/>
      <c r="BB333" s="266"/>
      <c r="BC333" s="266"/>
      <c r="BD333" s="266"/>
      <c r="BE333" s="266"/>
      <c r="BF333" s="266"/>
      <c r="BG333" s="266"/>
      <c r="BH333" s="266"/>
      <c r="BI333" s="266"/>
      <c r="BJ333" s="266"/>
      <c r="BK333" s="266"/>
      <c r="BL333" s="266"/>
      <c r="BM333" s="266"/>
      <c r="BN333" s="266"/>
      <c r="BO333" s="266"/>
      <c r="BP333" s="266"/>
      <c r="BQ333" s="266"/>
      <c r="BR333" s="266"/>
      <c r="BS333" s="266"/>
      <c r="BT333" s="266"/>
      <c r="BU333" s="266"/>
      <c r="BV333" s="266"/>
      <c r="BW333" s="266"/>
      <c r="BX333" s="266"/>
      <c r="BY333" s="266"/>
      <c r="BZ333" s="266"/>
      <c r="CA333" s="266"/>
      <c r="CB333" s="266"/>
      <c r="CC333" s="266">
        <v>2</v>
      </c>
      <c r="CD333" s="266">
        <v>56</v>
      </c>
      <c r="CE333" s="266">
        <v>112</v>
      </c>
      <c r="CF333" s="266">
        <v>90</v>
      </c>
      <c r="CG333" s="266">
        <v>260</v>
      </c>
      <c r="CH333" s="271" t="s">
        <v>4002</v>
      </c>
      <c r="CI333" s="266">
        <v>260</v>
      </c>
      <c r="CJ333" s="271" t="s">
        <v>4002</v>
      </c>
      <c r="CK333" s="266">
        <v>19000</v>
      </c>
      <c r="CL333" s="266">
        <v>69000</v>
      </c>
      <c r="CM333" s="271" t="s">
        <v>662</v>
      </c>
      <c r="CN333" s="266">
        <v>55000</v>
      </c>
      <c r="CO333" s="271" t="s">
        <v>3699</v>
      </c>
      <c r="CP333" s="254" t="s">
        <v>53</v>
      </c>
      <c r="CQ333" s="271" t="s">
        <v>3251</v>
      </c>
      <c r="CR333" s="262">
        <v>46255</v>
      </c>
      <c r="CS333" s="261" t="s">
        <v>142</v>
      </c>
      <c r="CT333" s="254" t="s">
        <v>1857</v>
      </c>
    </row>
    <row r="334" spans="1:98" x14ac:dyDescent="0.3">
      <c r="A334" s="253">
        <v>331</v>
      </c>
      <c r="B334" s="265" t="s">
        <v>45</v>
      </c>
      <c r="C334" s="294" t="s">
        <v>2952</v>
      </c>
      <c r="D334" s="294" t="s">
        <v>3018</v>
      </c>
      <c r="E334" s="294" t="s">
        <v>3003</v>
      </c>
      <c r="F334" s="294" t="s">
        <v>2959</v>
      </c>
      <c r="G334" s="294" t="s">
        <v>2970</v>
      </c>
      <c r="H334" s="294" t="s">
        <v>2974</v>
      </c>
      <c r="I334" s="294" t="s">
        <v>2976</v>
      </c>
      <c r="J334" s="294" t="s">
        <v>2962</v>
      </c>
      <c r="K334" s="263" t="s">
        <v>154</v>
      </c>
      <c r="L334" s="294" t="s">
        <v>3598</v>
      </c>
      <c r="M334" s="265" t="s">
        <v>71</v>
      </c>
      <c r="N334" s="294" t="s">
        <v>72</v>
      </c>
      <c r="O334" s="265" t="s">
        <v>45</v>
      </c>
      <c r="P334" s="260">
        <f>IF(COUNTIF($K$4:K334,K334)=1,1,"")</f>
        <v>1</v>
      </c>
      <c r="Q334" s="260"/>
      <c r="R334" s="260">
        <v>800</v>
      </c>
      <c r="S334" s="260">
        <v>800</v>
      </c>
      <c r="T334" s="260"/>
      <c r="U334" s="264">
        <v>46248</v>
      </c>
      <c r="V334" s="260">
        <v>806</v>
      </c>
      <c r="W334" s="260">
        <v>806</v>
      </c>
      <c r="X334" s="260"/>
      <c r="Y334" s="264">
        <v>46253</v>
      </c>
      <c r="Z334" s="260">
        <v>351</v>
      </c>
      <c r="AA334" s="260">
        <v>0</v>
      </c>
      <c r="AB334" s="260">
        <v>455</v>
      </c>
      <c r="AC334" s="260">
        <v>455</v>
      </c>
      <c r="AD334" s="260">
        <v>245</v>
      </c>
      <c r="AE334" s="260">
        <v>700</v>
      </c>
      <c r="AF334" s="260">
        <v>806</v>
      </c>
      <c r="AG334" s="260"/>
      <c r="AH334" s="260"/>
      <c r="AI334" s="260"/>
      <c r="AJ334" s="260"/>
      <c r="AK334" s="260"/>
      <c r="AL334" s="260"/>
      <c r="AM334" s="260"/>
      <c r="AN334" s="260"/>
      <c r="AO334" s="260"/>
      <c r="AP334" s="260"/>
      <c r="AQ334" s="260"/>
      <c r="AR334" s="260"/>
      <c r="AS334" s="260"/>
      <c r="AT334" s="260"/>
      <c r="AU334" s="260"/>
      <c r="AV334" s="260"/>
      <c r="AW334" s="260"/>
      <c r="AX334" s="260"/>
      <c r="AY334" s="260"/>
      <c r="AZ334" s="260"/>
      <c r="BA334" s="260"/>
      <c r="BB334" s="260"/>
      <c r="BC334" s="260"/>
      <c r="BD334" s="260"/>
      <c r="BE334" s="260"/>
      <c r="BF334" s="260"/>
      <c r="BG334" s="260"/>
      <c r="BH334" s="260"/>
      <c r="BI334" s="260"/>
      <c r="BJ334" s="260"/>
      <c r="BK334" s="260"/>
      <c r="BL334" s="260"/>
      <c r="BM334" s="260"/>
      <c r="BN334" s="260"/>
      <c r="BO334" s="260"/>
      <c r="BP334" s="260"/>
      <c r="BQ334" s="260"/>
      <c r="BR334" s="260"/>
      <c r="BS334" s="260"/>
      <c r="BT334" s="260"/>
      <c r="BU334" s="260"/>
      <c r="BV334" s="260"/>
      <c r="BW334" s="260"/>
      <c r="BX334" s="260"/>
      <c r="BY334" s="260"/>
      <c r="BZ334" s="260"/>
      <c r="CA334" s="260"/>
      <c r="CB334" s="260"/>
      <c r="CC334" s="260"/>
      <c r="CD334" s="260">
        <v>17</v>
      </c>
      <c r="CE334" s="260">
        <v>44</v>
      </c>
      <c r="CF334" s="260">
        <v>45</v>
      </c>
      <c r="CG334" s="260">
        <v>106</v>
      </c>
      <c r="CH334" s="268" t="s">
        <v>4164</v>
      </c>
      <c r="CI334" s="260">
        <v>106</v>
      </c>
      <c r="CJ334" s="268" t="s">
        <v>4164</v>
      </c>
      <c r="CK334" s="260">
        <v>16800</v>
      </c>
      <c r="CL334" s="260">
        <v>72000</v>
      </c>
      <c r="CM334" s="268" t="s">
        <v>942</v>
      </c>
      <c r="CN334" s="260">
        <v>58000</v>
      </c>
      <c r="CO334" s="268" t="s">
        <v>197</v>
      </c>
      <c r="CP334" s="265" t="s">
        <v>53</v>
      </c>
      <c r="CQ334" s="268" t="s">
        <v>3258</v>
      </c>
      <c r="CR334" s="264">
        <v>46255</v>
      </c>
      <c r="CS334" s="294" t="s">
        <v>51</v>
      </c>
      <c r="CT334" s="265" t="s">
        <v>1857</v>
      </c>
    </row>
    <row r="335" spans="1:98" x14ac:dyDescent="0.3">
      <c r="A335" s="253">
        <v>332</v>
      </c>
      <c r="B335" s="254" t="s">
        <v>45</v>
      </c>
      <c r="C335" s="261" t="s">
        <v>2952</v>
      </c>
      <c r="D335" s="261" t="s">
        <v>3018</v>
      </c>
      <c r="E335" s="261" t="s">
        <v>3003</v>
      </c>
      <c r="F335" s="261" t="s">
        <v>2959</v>
      </c>
      <c r="G335" s="261" t="s">
        <v>2970</v>
      </c>
      <c r="H335" s="261" t="s">
        <v>2974</v>
      </c>
      <c r="I335" s="261" t="s">
        <v>2976</v>
      </c>
      <c r="J335" s="261" t="s">
        <v>2962</v>
      </c>
      <c r="K335" s="270" t="s">
        <v>154</v>
      </c>
      <c r="L335" s="261" t="s">
        <v>3598</v>
      </c>
      <c r="M335" s="254" t="s">
        <v>107</v>
      </c>
      <c r="N335" s="261" t="s">
        <v>108</v>
      </c>
      <c r="O335" s="254" t="s">
        <v>45</v>
      </c>
      <c r="P335" s="266" t="str">
        <f>IF(COUNTIF($K$4:K335,K335)=1,1,"")</f>
        <v/>
      </c>
      <c r="Q335" s="266"/>
      <c r="R335" s="266">
        <v>1000</v>
      </c>
      <c r="S335" s="266">
        <v>1000</v>
      </c>
      <c r="T335" s="266"/>
      <c r="U335" s="262">
        <v>46248</v>
      </c>
      <c r="V335" s="266">
        <v>995</v>
      </c>
      <c r="W335" s="266">
        <v>995</v>
      </c>
      <c r="X335" s="266"/>
      <c r="Y335" s="262">
        <v>46253</v>
      </c>
      <c r="Z335" s="266">
        <v>445</v>
      </c>
      <c r="AA335" s="266">
        <v>0</v>
      </c>
      <c r="AB335" s="266">
        <v>543</v>
      </c>
      <c r="AC335" s="266">
        <v>550</v>
      </c>
      <c r="AD335" s="266">
        <v>313</v>
      </c>
      <c r="AE335" s="266">
        <v>863</v>
      </c>
      <c r="AF335" s="266">
        <v>995</v>
      </c>
      <c r="AG335" s="266"/>
      <c r="AH335" s="266"/>
      <c r="AI335" s="266"/>
      <c r="AJ335" s="266"/>
      <c r="AK335" s="266"/>
      <c r="AL335" s="266"/>
      <c r="AM335" s="266"/>
      <c r="AN335" s="266"/>
      <c r="AO335" s="266"/>
      <c r="AP335" s="266"/>
      <c r="AQ335" s="266"/>
      <c r="AR335" s="266"/>
      <c r="AS335" s="266"/>
      <c r="AT335" s="266"/>
      <c r="AU335" s="266"/>
      <c r="AV335" s="266"/>
      <c r="AW335" s="266"/>
      <c r="AX335" s="266"/>
      <c r="AY335" s="266"/>
      <c r="AZ335" s="266"/>
      <c r="BA335" s="266"/>
      <c r="BB335" s="266"/>
      <c r="BC335" s="266"/>
      <c r="BD335" s="266"/>
      <c r="BE335" s="266"/>
      <c r="BF335" s="266"/>
      <c r="BG335" s="266"/>
      <c r="BH335" s="266"/>
      <c r="BI335" s="266"/>
      <c r="BJ335" s="266"/>
      <c r="BK335" s="266"/>
      <c r="BL335" s="266"/>
      <c r="BM335" s="266"/>
      <c r="BN335" s="266"/>
      <c r="BO335" s="266"/>
      <c r="BP335" s="266"/>
      <c r="BQ335" s="266"/>
      <c r="BR335" s="266"/>
      <c r="BS335" s="266"/>
      <c r="BT335" s="266"/>
      <c r="BU335" s="266"/>
      <c r="BV335" s="266"/>
      <c r="BW335" s="266"/>
      <c r="BX335" s="266"/>
      <c r="BY335" s="266"/>
      <c r="BZ335" s="266"/>
      <c r="CA335" s="266"/>
      <c r="CB335" s="266"/>
      <c r="CC335" s="266"/>
      <c r="CD335" s="266">
        <v>27</v>
      </c>
      <c r="CE335" s="266">
        <v>46</v>
      </c>
      <c r="CF335" s="266">
        <v>59</v>
      </c>
      <c r="CG335" s="266">
        <v>132</v>
      </c>
      <c r="CH335" s="271" t="s">
        <v>3756</v>
      </c>
      <c r="CI335" s="266">
        <v>132</v>
      </c>
      <c r="CJ335" s="271" t="s">
        <v>3756</v>
      </c>
      <c r="CK335" s="266">
        <v>16800</v>
      </c>
      <c r="CL335" s="266">
        <v>72000</v>
      </c>
      <c r="CM335" s="271" t="s">
        <v>942</v>
      </c>
      <c r="CN335" s="266">
        <v>58000</v>
      </c>
      <c r="CO335" s="271" t="s">
        <v>197</v>
      </c>
      <c r="CP335" s="254" t="s">
        <v>53</v>
      </c>
      <c r="CQ335" s="271" t="s">
        <v>3258</v>
      </c>
      <c r="CR335" s="262">
        <v>46255</v>
      </c>
      <c r="CS335" s="261" t="s">
        <v>51</v>
      </c>
      <c r="CT335" s="254" t="s">
        <v>1857</v>
      </c>
    </row>
    <row r="336" spans="1:98" x14ac:dyDescent="0.3">
      <c r="A336" s="253">
        <v>333</v>
      </c>
      <c r="B336" s="265" t="s">
        <v>45</v>
      </c>
      <c r="C336" s="294" t="s">
        <v>2952</v>
      </c>
      <c r="D336" s="294" t="s">
        <v>3018</v>
      </c>
      <c r="E336" s="294" t="s">
        <v>3003</v>
      </c>
      <c r="F336" s="294" t="s">
        <v>2959</v>
      </c>
      <c r="G336" s="294" t="s">
        <v>2970</v>
      </c>
      <c r="H336" s="294" t="s">
        <v>2974</v>
      </c>
      <c r="I336" s="294" t="s">
        <v>2976</v>
      </c>
      <c r="J336" s="294" t="s">
        <v>2962</v>
      </c>
      <c r="K336" s="263" t="s">
        <v>155</v>
      </c>
      <c r="L336" s="294" t="s">
        <v>3165</v>
      </c>
      <c r="M336" s="265" t="s">
        <v>66</v>
      </c>
      <c r="N336" s="294" t="s">
        <v>67</v>
      </c>
      <c r="O336" s="265" t="s">
        <v>45</v>
      </c>
      <c r="P336" s="260">
        <f>IF(COUNTIF($K$4:K336,K336)=1,1,"")</f>
        <v>1</v>
      </c>
      <c r="Q336" s="260"/>
      <c r="R336" s="260">
        <v>1500</v>
      </c>
      <c r="S336" s="260">
        <v>1500</v>
      </c>
      <c r="T336" s="260"/>
      <c r="U336" s="264">
        <v>46248</v>
      </c>
      <c r="V336" s="260">
        <v>1506</v>
      </c>
      <c r="W336" s="260">
        <v>1506</v>
      </c>
      <c r="X336" s="260"/>
      <c r="Y336" s="264">
        <v>46252</v>
      </c>
      <c r="Z336" s="260">
        <v>643</v>
      </c>
      <c r="AA336" s="260">
        <v>0</v>
      </c>
      <c r="AB336" s="260">
        <v>860</v>
      </c>
      <c r="AC336" s="260">
        <v>863</v>
      </c>
      <c r="AD336" s="260">
        <v>481</v>
      </c>
      <c r="AE336" s="260">
        <v>1344</v>
      </c>
      <c r="AF336" s="260">
        <v>1506</v>
      </c>
      <c r="AG336" s="260"/>
      <c r="AH336" s="260"/>
      <c r="AI336" s="260"/>
      <c r="AJ336" s="260"/>
      <c r="AK336" s="260"/>
      <c r="AL336" s="260"/>
      <c r="AM336" s="260"/>
      <c r="AN336" s="260"/>
      <c r="AO336" s="260"/>
      <c r="AP336" s="260"/>
      <c r="AQ336" s="260"/>
      <c r="AR336" s="260"/>
      <c r="AS336" s="260"/>
      <c r="AT336" s="260"/>
      <c r="AU336" s="260"/>
      <c r="AV336" s="260"/>
      <c r="AW336" s="260"/>
      <c r="AX336" s="260"/>
      <c r="AY336" s="260"/>
      <c r="AZ336" s="260"/>
      <c r="BA336" s="260"/>
      <c r="BB336" s="260"/>
      <c r="BC336" s="260"/>
      <c r="BD336" s="260"/>
      <c r="BE336" s="260"/>
      <c r="BF336" s="260"/>
      <c r="BG336" s="260"/>
      <c r="BH336" s="260"/>
      <c r="BI336" s="260"/>
      <c r="BJ336" s="260"/>
      <c r="BK336" s="260"/>
      <c r="BL336" s="260"/>
      <c r="BM336" s="260"/>
      <c r="BN336" s="260"/>
      <c r="BO336" s="260"/>
      <c r="BP336" s="260"/>
      <c r="BQ336" s="260"/>
      <c r="BR336" s="260"/>
      <c r="BS336" s="260"/>
      <c r="BT336" s="260"/>
      <c r="BU336" s="260"/>
      <c r="BV336" s="260"/>
      <c r="BW336" s="260"/>
      <c r="BX336" s="260"/>
      <c r="BY336" s="260"/>
      <c r="BZ336" s="260"/>
      <c r="CA336" s="260"/>
      <c r="CB336" s="260"/>
      <c r="CC336" s="260">
        <v>3</v>
      </c>
      <c r="CD336" s="260">
        <v>41</v>
      </c>
      <c r="CE336" s="260">
        <v>51</v>
      </c>
      <c r="CF336" s="260">
        <v>67</v>
      </c>
      <c r="CG336" s="260">
        <v>162</v>
      </c>
      <c r="CH336" s="268" t="s">
        <v>3683</v>
      </c>
      <c r="CI336" s="260">
        <v>162</v>
      </c>
      <c r="CJ336" s="268" t="s">
        <v>3683</v>
      </c>
      <c r="CK336" s="260">
        <v>15000</v>
      </c>
      <c r="CL336" s="260">
        <v>62000</v>
      </c>
      <c r="CM336" s="268" t="s">
        <v>751</v>
      </c>
      <c r="CN336" s="260">
        <v>50000</v>
      </c>
      <c r="CO336" s="268" t="s">
        <v>431</v>
      </c>
      <c r="CP336" s="265" t="s">
        <v>53</v>
      </c>
      <c r="CQ336" s="268" t="s">
        <v>3259</v>
      </c>
      <c r="CR336" s="264">
        <v>46255</v>
      </c>
      <c r="CS336" s="294" t="s">
        <v>139</v>
      </c>
      <c r="CT336" s="265" t="s">
        <v>1857</v>
      </c>
    </row>
    <row r="337" spans="1:98" x14ac:dyDescent="0.3">
      <c r="A337" s="253">
        <v>334</v>
      </c>
      <c r="B337" s="254" t="s">
        <v>45</v>
      </c>
      <c r="C337" s="261" t="s">
        <v>2952</v>
      </c>
      <c r="D337" s="261" t="s">
        <v>3018</v>
      </c>
      <c r="E337" s="261" t="s">
        <v>3003</v>
      </c>
      <c r="F337" s="261" t="s">
        <v>2959</v>
      </c>
      <c r="G337" s="261" t="s">
        <v>2970</v>
      </c>
      <c r="H337" s="261" t="s">
        <v>2974</v>
      </c>
      <c r="I337" s="261" t="s">
        <v>2976</v>
      </c>
      <c r="J337" s="261" t="s">
        <v>2962</v>
      </c>
      <c r="K337" s="270" t="s">
        <v>155</v>
      </c>
      <c r="L337" s="261" t="s">
        <v>3165</v>
      </c>
      <c r="M337" s="254" t="s">
        <v>78</v>
      </c>
      <c r="N337" s="261" t="s">
        <v>79</v>
      </c>
      <c r="O337" s="254" t="s">
        <v>45</v>
      </c>
      <c r="P337" s="266" t="str">
        <f>IF(COUNTIF($K$4:K337,K337)=1,1,"")</f>
        <v/>
      </c>
      <c r="Q337" s="266"/>
      <c r="R337" s="266">
        <v>900</v>
      </c>
      <c r="S337" s="266">
        <v>900</v>
      </c>
      <c r="T337" s="266"/>
      <c r="U337" s="262">
        <v>46248</v>
      </c>
      <c r="V337" s="266">
        <v>908</v>
      </c>
      <c r="W337" s="266">
        <v>908</v>
      </c>
      <c r="X337" s="266"/>
      <c r="Y337" s="262">
        <v>46252</v>
      </c>
      <c r="Z337" s="266">
        <v>490</v>
      </c>
      <c r="AA337" s="266">
        <v>0</v>
      </c>
      <c r="AB337" s="266">
        <v>417</v>
      </c>
      <c r="AC337" s="266">
        <v>418</v>
      </c>
      <c r="AD337" s="266">
        <v>363</v>
      </c>
      <c r="AE337" s="266">
        <v>781</v>
      </c>
      <c r="AF337" s="266">
        <v>908</v>
      </c>
      <c r="AG337" s="266"/>
      <c r="AH337" s="266"/>
      <c r="AI337" s="266"/>
      <c r="AJ337" s="266"/>
      <c r="AK337" s="266"/>
      <c r="AL337" s="266"/>
      <c r="AM337" s="266"/>
      <c r="AN337" s="266"/>
      <c r="AO337" s="266"/>
      <c r="AP337" s="266"/>
      <c r="AQ337" s="266"/>
      <c r="AR337" s="266"/>
      <c r="AS337" s="266"/>
      <c r="AT337" s="266"/>
      <c r="AU337" s="266"/>
      <c r="AV337" s="266"/>
      <c r="AW337" s="266"/>
      <c r="AX337" s="266"/>
      <c r="AY337" s="266"/>
      <c r="AZ337" s="266"/>
      <c r="BA337" s="266"/>
      <c r="BB337" s="266"/>
      <c r="BC337" s="266"/>
      <c r="BD337" s="266"/>
      <c r="BE337" s="266"/>
      <c r="BF337" s="266"/>
      <c r="BG337" s="266"/>
      <c r="BH337" s="266"/>
      <c r="BI337" s="266"/>
      <c r="BJ337" s="266"/>
      <c r="BK337" s="266"/>
      <c r="BL337" s="266"/>
      <c r="BM337" s="266"/>
      <c r="BN337" s="266"/>
      <c r="BO337" s="266"/>
      <c r="BP337" s="266"/>
      <c r="BQ337" s="266"/>
      <c r="BR337" s="266"/>
      <c r="BS337" s="266"/>
      <c r="BT337" s="266"/>
      <c r="BU337" s="266"/>
      <c r="BV337" s="266"/>
      <c r="BW337" s="266"/>
      <c r="BX337" s="266"/>
      <c r="BY337" s="266"/>
      <c r="BZ337" s="266"/>
      <c r="CA337" s="266"/>
      <c r="CB337" s="266"/>
      <c r="CC337" s="266">
        <v>12</v>
      </c>
      <c r="CD337" s="266">
        <v>27</v>
      </c>
      <c r="CE337" s="266">
        <v>38</v>
      </c>
      <c r="CF337" s="266">
        <v>50</v>
      </c>
      <c r="CG337" s="266">
        <v>127</v>
      </c>
      <c r="CH337" s="271" t="s">
        <v>4132</v>
      </c>
      <c r="CI337" s="266">
        <v>127</v>
      </c>
      <c r="CJ337" s="271" t="s">
        <v>4132</v>
      </c>
      <c r="CK337" s="266">
        <v>15000</v>
      </c>
      <c r="CL337" s="266">
        <v>62000</v>
      </c>
      <c r="CM337" s="271" t="s">
        <v>751</v>
      </c>
      <c r="CN337" s="266">
        <v>50000</v>
      </c>
      <c r="CO337" s="271" t="s">
        <v>431</v>
      </c>
      <c r="CP337" s="254" t="s">
        <v>53</v>
      </c>
      <c r="CQ337" s="271" t="s">
        <v>3259</v>
      </c>
      <c r="CR337" s="262">
        <v>46255</v>
      </c>
      <c r="CS337" s="261" t="s">
        <v>139</v>
      </c>
      <c r="CT337" s="254" t="s">
        <v>1857</v>
      </c>
    </row>
    <row r="338" spans="1:98" x14ac:dyDescent="0.3">
      <c r="A338" s="253">
        <v>335</v>
      </c>
      <c r="B338" s="265" t="s">
        <v>45</v>
      </c>
      <c r="C338" s="294" t="s">
        <v>2952</v>
      </c>
      <c r="D338" s="294" t="s">
        <v>3018</v>
      </c>
      <c r="E338" s="294" t="s">
        <v>3003</v>
      </c>
      <c r="F338" s="294" t="s">
        <v>2959</v>
      </c>
      <c r="G338" s="294" t="s">
        <v>2970</v>
      </c>
      <c r="H338" s="294" t="s">
        <v>2974</v>
      </c>
      <c r="I338" s="294" t="s">
        <v>2976</v>
      </c>
      <c r="J338" s="294" t="s">
        <v>2962</v>
      </c>
      <c r="K338" s="263" t="s">
        <v>155</v>
      </c>
      <c r="L338" s="294" t="s">
        <v>3165</v>
      </c>
      <c r="M338" s="265" t="s">
        <v>68</v>
      </c>
      <c r="N338" s="294" t="s">
        <v>69</v>
      </c>
      <c r="O338" s="265" t="s">
        <v>45</v>
      </c>
      <c r="P338" s="260" t="str">
        <f>IF(COUNTIF($K$4:K338,K338)=1,1,"")</f>
        <v/>
      </c>
      <c r="Q338" s="260"/>
      <c r="R338" s="260">
        <v>1100</v>
      </c>
      <c r="S338" s="260">
        <v>1100</v>
      </c>
      <c r="T338" s="260"/>
      <c r="U338" s="264">
        <v>46248</v>
      </c>
      <c r="V338" s="260">
        <v>1097</v>
      </c>
      <c r="W338" s="260">
        <v>1097</v>
      </c>
      <c r="X338" s="260"/>
      <c r="Y338" s="264">
        <v>46252</v>
      </c>
      <c r="Z338" s="260">
        <v>553</v>
      </c>
      <c r="AA338" s="260">
        <v>0</v>
      </c>
      <c r="AB338" s="260">
        <v>544</v>
      </c>
      <c r="AC338" s="260">
        <v>544</v>
      </c>
      <c r="AD338" s="260">
        <v>410</v>
      </c>
      <c r="AE338" s="260">
        <v>954</v>
      </c>
      <c r="AF338" s="260">
        <v>1097</v>
      </c>
      <c r="AG338" s="260"/>
      <c r="AH338" s="260"/>
      <c r="AI338" s="260"/>
      <c r="AJ338" s="260"/>
      <c r="AK338" s="260"/>
      <c r="AL338" s="260"/>
      <c r="AM338" s="260"/>
      <c r="AN338" s="260"/>
      <c r="AO338" s="260"/>
      <c r="AP338" s="260"/>
      <c r="AQ338" s="260"/>
      <c r="AR338" s="260"/>
      <c r="AS338" s="260"/>
      <c r="AT338" s="260"/>
      <c r="AU338" s="260"/>
      <c r="AV338" s="260"/>
      <c r="AW338" s="260"/>
      <c r="AX338" s="260"/>
      <c r="AY338" s="260"/>
      <c r="AZ338" s="260"/>
      <c r="BA338" s="260"/>
      <c r="BB338" s="260"/>
      <c r="BC338" s="260"/>
      <c r="BD338" s="260"/>
      <c r="BE338" s="260"/>
      <c r="BF338" s="260"/>
      <c r="BG338" s="260"/>
      <c r="BH338" s="260"/>
      <c r="BI338" s="260"/>
      <c r="BJ338" s="260"/>
      <c r="BK338" s="260"/>
      <c r="BL338" s="260"/>
      <c r="BM338" s="260"/>
      <c r="BN338" s="260"/>
      <c r="BO338" s="260"/>
      <c r="BP338" s="260"/>
      <c r="BQ338" s="260"/>
      <c r="BR338" s="260"/>
      <c r="BS338" s="260"/>
      <c r="BT338" s="260"/>
      <c r="BU338" s="260"/>
      <c r="BV338" s="260"/>
      <c r="BW338" s="260"/>
      <c r="BX338" s="260"/>
      <c r="BY338" s="260"/>
      <c r="BZ338" s="260"/>
      <c r="CA338" s="260"/>
      <c r="CB338" s="260"/>
      <c r="CC338" s="260">
        <v>5</v>
      </c>
      <c r="CD338" s="260">
        <v>37</v>
      </c>
      <c r="CE338" s="260">
        <v>40</v>
      </c>
      <c r="CF338" s="260">
        <v>61</v>
      </c>
      <c r="CG338" s="260">
        <v>143</v>
      </c>
      <c r="CH338" s="268" t="s">
        <v>4294</v>
      </c>
      <c r="CI338" s="260">
        <v>143</v>
      </c>
      <c r="CJ338" s="268" t="s">
        <v>4294</v>
      </c>
      <c r="CK338" s="260">
        <v>15000</v>
      </c>
      <c r="CL338" s="260">
        <v>62000</v>
      </c>
      <c r="CM338" s="268" t="s">
        <v>751</v>
      </c>
      <c r="CN338" s="260">
        <v>50000</v>
      </c>
      <c r="CO338" s="268" t="s">
        <v>431</v>
      </c>
      <c r="CP338" s="265" t="s">
        <v>53</v>
      </c>
      <c r="CQ338" s="268" t="s">
        <v>3259</v>
      </c>
      <c r="CR338" s="264">
        <v>46255</v>
      </c>
      <c r="CS338" s="294" t="s">
        <v>139</v>
      </c>
      <c r="CT338" s="265" t="s">
        <v>1857</v>
      </c>
    </row>
    <row r="339" spans="1:98" x14ac:dyDescent="0.3">
      <c r="A339" s="253">
        <v>336</v>
      </c>
      <c r="B339" s="254" t="s">
        <v>45</v>
      </c>
      <c r="C339" s="261" t="s">
        <v>2952</v>
      </c>
      <c r="D339" s="261" t="s">
        <v>3018</v>
      </c>
      <c r="E339" s="261" t="s">
        <v>3003</v>
      </c>
      <c r="F339" s="261" t="s">
        <v>2959</v>
      </c>
      <c r="G339" s="261" t="s">
        <v>2970</v>
      </c>
      <c r="H339" s="261" t="s">
        <v>2974</v>
      </c>
      <c r="I339" s="261" t="s">
        <v>2976</v>
      </c>
      <c r="J339" s="261" t="s">
        <v>2962</v>
      </c>
      <c r="K339" s="270" t="s">
        <v>156</v>
      </c>
      <c r="L339" s="261" t="s">
        <v>3166</v>
      </c>
      <c r="M339" s="254" t="s">
        <v>71</v>
      </c>
      <c r="N339" s="261" t="s">
        <v>72</v>
      </c>
      <c r="O339" s="254" t="s">
        <v>45</v>
      </c>
      <c r="P339" s="266">
        <f>IF(COUNTIF($K$4:K339,K339)=1,1,"")</f>
        <v>1</v>
      </c>
      <c r="Q339" s="266"/>
      <c r="R339" s="266">
        <v>900</v>
      </c>
      <c r="S339" s="266">
        <v>900</v>
      </c>
      <c r="T339" s="266"/>
      <c r="U339" s="262">
        <v>46261</v>
      </c>
      <c r="V339" s="266">
        <v>913</v>
      </c>
      <c r="W339" s="266">
        <v>913</v>
      </c>
      <c r="X339" s="266"/>
      <c r="Y339" s="262">
        <v>46266</v>
      </c>
      <c r="Z339" s="266">
        <v>152</v>
      </c>
      <c r="AA339" s="266">
        <v>0</v>
      </c>
      <c r="AB339" s="266">
        <v>741</v>
      </c>
      <c r="AC339" s="266">
        <v>761</v>
      </c>
      <c r="AD339" s="266">
        <v>146</v>
      </c>
      <c r="AE339" s="266">
        <v>907</v>
      </c>
      <c r="AF339" s="266">
        <v>913</v>
      </c>
      <c r="AG339" s="266"/>
      <c r="AH339" s="266"/>
      <c r="AI339" s="266"/>
      <c r="AJ339" s="266"/>
      <c r="AK339" s="266"/>
      <c r="AL339" s="266"/>
      <c r="AM339" s="266"/>
      <c r="AN339" s="266"/>
      <c r="AO339" s="266"/>
      <c r="AP339" s="266"/>
      <c r="AQ339" s="266"/>
      <c r="AR339" s="266"/>
      <c r="AS339" s="266"/>
      <c r="AT339" s="266"/>
      <c r="AU339" s="266"/>
      <c r="AV339" s="266"/>
      <c r="AW339" s="266"/>
      <c r="AX339" s="266"/>
      <c r="AY339" s="266"/>
      <c r="AZ339" s="266"/>
      <c r="BA339" s="266"/>
      <c r="BB339" s="266"/>
      <c r="BC339" s="266"/>
      <c r="BD339" s="266"/>
      <c r="BE339" s="266"/>
      <c r="BF339" s="266"/>
      <c r="BG339" s="266"/>
      <c r="BH339" s="266"/>
      <c r="BI339" s="266"/>
      <c r="BJ339" s="266"/>
      <c r="BK339" s="266"/>
      <c r="BL339" s="266"/>
      <c r="BM339" s="266"/>
      <c r="BN339" s="266"/>
      <c r="BO339" s="266"/>
      <c r="BP339" s="266"/>
      <c r="BQ339" s="266"/>
      <c r="BR339" s="266"/>
      <c r="BS339" s="266"/>
      <c r="BT339" s="266"/>
      <c r="BU339" s="266"/>
      <c r="BV339" s="266"/>
      <c r="BW339" s="266"/>
      <c r="BX339" s="266"/>
      <c r="BY339" s="266"/>
      <c r="BZ339" s="266"/>
      <c r="CA339" s="266"/>
      <c r="CB339" s="266"/>
      <c r="CC339" s="266"/>
      <c r="CD339" s="266"/>
      <c r="CE339" s="266"/>
      <c r="CF339" s="266">
        <v>6</v>
      </c>
      <c r="CG339" s="266">
        <v>6</v>
      </c>
      <c r="CH339" s="271" t="s">
        <v>3150</v>
      </c>
      <c r="CI339" s="266">
        <v>6</v>
      </c>
      <c r="CJ339" s="271" t="s">
        <v>3150</v>
      </c>
      <c r="CK339" s="266">
        <v>19800</v>
      </c>
      <c r="CL339" s="266">
        <v>79000</v>
      </c>
      <c r="CM339" s="271" t="s">
        <v>3167</v>
      </c>
      <c r="CN339" s="266">
        <v>63000</v>
      </c>
      <c r="CO339" s="271" t="s">
        <v>3686</v>
      </c>
      <c r="CP339" s="254" t="s">
        <v>53</v>
      </c>
      <c r="CQ339" s="271" t="s">
        <v>3251</v>
      </c>
      <c r="CR339" s="262">
        <v>46268</v>
      </c>
      <c r="CS339" s="261" t="s">
        <v>139</v>
      </c>
      <c r="CT339" s="254" t="s">
        <v>1857</v>
      </c>
    </row>
    <row r="340" spans="1:98" x14ac:dyDescent="0.3">
      <c r="A340" s="253">
        <v>337</v>
      </c>
      <c r="B340" s="265" t="s">
        <v>45</v>
      </c>
      <c r="C340" s="294" t="s">
        <v>2952</v>
      </c>
      <c r="D340" s="294" t="s">
        <v>3018</v>
      </c>
      <c r="E340" s="294" t="s">
        <v>3003</v>
      </c>
      <c r="F340" s="294" t="s">
        <v>2959</v>
      </c>
      <c r="G340" s="294" t="s">
        <v>2970</v>
      </c>
      <c r="H340" s="294" t="s">
        <v>2974</v>
      </c>
      <c r="I340" s="294" t="s">
        <v>2976</v>
      </c>
      <c r="J340" s="294" t="s">
        <v>2962</v>
      </c>
      <c r="K340" s="263" t="s">
        <v>156</v>
      </c>
      <c r="L340" s="294" t="s">
        <v>3166</v>
      </c>
      <c r="M340" s="265" t="s">
        <v>107</v>
      </c>
      <c r="N340" s="294" t="s">
        <v>108</v>
      </c>
      <c r="O340" s="265" t="s">
        <v>45</v>
      </c>
      <c r="P340" s="260" t="str">
        <f>IF(COUNTIF($K$4:K340,K340)=1,1,"")</f>
        <v/>
      </c>
      <c r="Q340" s="260"/>
      <c r="R340" s="260">
        <v>1000</v>
      </c>
      <c r="S340" s="260">
        <v>1000</v>
      </c>
      <c r="T340" s="260"/>
      <c r="U340" s="264">
        <v>46261</v>
      </c>
      <c r="V340" s="260">
        <v>1007</v>
      </c>
      <c r="W340" s="260">
        <v>1007</v>
      </c>
      <c r="X340" s="260"/>
      <c r="Y340" s="264">
        <v>46266</v>
      </c>
      <c r="Z340" s="260">
        <v>152</v>
      </c>
      <c r="AA340" s="260">
        <v>0</v>
      </c>
      <c r="AB340" s="260">
        <v>838</v>
      </c>
      <c r="AC340" s="260">
        <v>855</v>
      </c>
      <c r="AD340" s="260">
        <v>146</v>
      </c>
      <c r="AE340" s="260">
        <v>1001</v>
      </c>
      <c r="AF340" s="260">
        <v>1007</v>
      </c>
      <c r="AG340" s="260"/>
      <c r="AH340" s="260"/>
      <c r="AI340" s="260"/>
      <c r="AJ340" s="260"/>
      <c r="AK340" s="260"/>
      <c r="AL340" s="260"/>
      <c r="AM340" s="260"/>
      <c r="AN340" s="260"/>
      <c r="AO340" s="260"/>
      <c r="AP340" s="260"/>
      <c r="AQ340" s="260"/>
      <c r="AR340" s="260"/>
      <c r="AS340" s="260"/>
      <c r="AT340" s="260"/>
      <c r="AU340" s="260"/>
      <c r="AV340" s="260"/>
      <c r="AW340" s="260"/>
      <c r="AX340" s="260"/>
      <c r="AY340" s="260"/>
      <c r="AZ340" s="260"/>
      <c r="BA340" s="260"/>
      <c r="BB340" s="260"/>
      <c r="BC340" s="260"/>
      <c r="BD340" s="260"/>
      <c r="BE340" s="260"/>
      <c r="BF340" s="260"/>
      <c r="BG340" s="260"/>
      <c r="BH340" s="260"/>
      <c r="BI340" s="260"/>
      <c r="BJ340" s="260"/>
      <c r="BK340" s="260"/>
      <c r="BL340" s="260"/>
      <c r="BM340" s="260"/>
      <c r="BN340" s="260"/>
      <c r="BO340" s="260"/>
      <c r="BP340" s="260"/>
      <c r="BQ340" s="260"/>
      <c r="BR340" s="260"/>
      <c r="BS340" s="260"/>
      <c r="BT340" s="260"/>
      <c r="BU340" s="260"/>
      <c r="BV340" s="260"/>
      <c r="BW340" s="260"/>
      <c r="BX340" s="260"/>
      <c r="BY340" s="260"/>
      <c r="BZ340" s="260"/>
      <c r="CA340" s="260"/>
      <c r="CB340" s="260"/>
      <c r="CC340" s="260"/>
      <c r="CD340" s="260"/>
      <c r="CE340" s="260">
        <v>2</v>
      </c>
      <c r="CF340" s="260">
        <v>4</v>
      </c>
      <c r="CG340" s="260">
        <v>6</v>
      </c>
      <c r="CH340" s="268" t="s">
        <v>3085</v>
      </c>
      <c r="CI340" s="260">
        <v>6</v>
      </c>
      <c r="CJ340" s="268" t="s">
        <v>3085</v>
      </c>
      <c r="CK340" s="260">
        <v>19800</v>
      </c>
      <c r="CL340" s="260">
        <v>79000</v>
      </c>
      <c r="CM340" s="268" t="s">
        <v>3167</v>
      </c>
      <c r="CN340" s="260">
        <v>63000</v>
      </c>
      <c r="CO340" s="268" t="s">
        <v>3686</v>
      </c>
      <c r="CP340" s="265" t="s">
        <v>53</v>
      </c>
      <c r="CQ340" s="268" t="s">
        <v>3251</v>
      </c>
      <c r="CR340" s="264">
        <v>46268</v>
      </c>
      <c r="CS340" s="294" t="s">
        <v>139</v>
      </c>
      <c r="CT340" s="265" t="s">
        <v>1857</v>
      </c>
    </row>
    <row r="341" spans="1:98" x14ac:dyDescent="0.3">
      <c r="A341" s="253">
        <v>338</v>
      </c>
      <c r="B341" s="254" t="s">
        <v>45</v>
      </c>
      <c r="C341" s="261" t="s">
        <v>2952</v>
      </c>
      <c r="D341" s="261" t="s">
        <v>3018</v>
      </c>
      <c r="E341" s="261" t="s">
        <v>3003</v>
      </c>
      <c r="F341" s="261" t="s">
        <v>2959</v>
      </c>
      <c r="G341" s="261" t="s">
        <v>2970</v>
      </c>
      <c r="H341" s="261" t="s">
        <v>2974</v>
      </c>
      <c r="I341" s="261" t="s">
        <v>2976</v>
      </c>
      <c r="J341" s="261" t="s">
        <v>2962</v>
      </c>
      <c r="K341" s="270" t="s">
        <v>156</v>
      </c>
      <c r="L341" s="261" t="s">
        <v>3166</v>
      </c>
      <c r="M341" s="254" t="s">
        <v>96</v>
      </c>
      <c r="N341" s="261" t="s">
        <v>97</v>
      </c>
      <c r="O341" s="254" t="s">
        <v>45</v>
      </c>
      <c r="P341" s="266" t="str">
        <f>IF(COUNTIF($K$4:K341,K341)=1,1,"")</f>
        <v/>
      </c>
      <c r="Q341" s="266"/>
      <c r="R341" s="266">
        <v>600</v>
      </c>
      <c r="S341" s="266">
        <v>600</v>
      </c>
      <c r="T341" s="266"/>
      <c r="U341" s="262">
        <v>46261</v>
      </c>
      <c r="V341" s="266">
        <v>608</v>
      </c>
      <c r="W341" s="266">
        <v>608</v>
      </c>
      <c r="X341" s="266"/>
      <c r="Y341" s="262">
        <v>46266</v>
      </c>
      <c r="Z341" s="266">
        <v>112</v>
      </c>
      <c r="AA341" s="266">
        <v>0</v>
      </c>
      <c r="AB341" s="266">
        <v>475</v>
      </c>
      <c r="AC341" s="266">
        <v>496</v>
      </c>
      <c r="AD341" s="266">
        <v>104</v>
      </c>
      <c r="AE341" s="266">
        <v>600</v>
      </c>
      <c r="AF341" s="266">
        <v>608</v>
      </c>
      <c r="AG341" s="266"/>
      <c r="AH341" s="266"/>
      <c r="AI341" s="266"/>
      <c r="AJ341" s="266"/>
      <c r="AK341" s="266"/>
      <c r="AL341" s="266"/>
      <c r="AM341" s="266"/>
      <c r="AN341" s="266"/>
      <c r="AO341" s="266"/>
      <c r="AP341" s="266"/>
      <c r="AQ341" s="266"/>
      <c r="AR341" s="266"/>
      <c r="AS341" s="266"/>
      <c r="AT341" s="266"/>
      <c r="AU341" s="266"/>
      <c r="AV341" s="266"/>
      <c r="AW341" s="266"/>
      <c r="AX341" s="266"/>
      <c r="AY341" s="266"/>
      <c r="AZ341" s="266"/>
      <c r="BA341" s="266"/>
      <c r="BB341" s="266"/>
      <c r="BC341" s="266"/>
      <c r="BD341" s="266"/>
      <c r="BE341" s="266"/>
      <c r="BF341" s="266"/>
      <c r="BG341" s="266"/>
      <c r="BH341" s="266"/>
      <c r="BI341" s="266"/>
      <c r="BJ341" s="266"/>
      <c r="BK341" s="266"/>
      <c r="BL341" s="266"/>
      <c r="BM341" s="266"/>
      <c r="BN341" s="266"/>
      <c r="BO341" s="266"/>
      <c r="BP341" s="266"/>
      <c r="BQ341" s="266"/>
      <c r="BR341" s="266"/>
      <c r="BS341" s="266"/>
      <c r="BT341" s="266"/>
      <c r="BU341" s="266"/>
      <c r="BV341" s="266"/>
      <c r="BW341" s="266"/>
      <c r="BX341" s="266"/>
      <c r="BY341" s="266"/>
      <c r="BZ341" s="266"/>
      <c r="CA341" s="266"/>
      <c r="CB341" s="266"/>
      <c r="CC341" s="266"/>
      <c r="CD341" s="266"/>
      <c r="CE341" s="266">
        <v>1</v>
      </c>
      <c r="CF341" s="266">
        <v>7</v>
      </c>
      <c r="CG341" s="266">
        <v>8</v>
      </c>
      <c r="CH341" s="271" t="s">
        <v>3264</v>
      </c>
      <c r="CI341" s="266">
        <v>8</v>
      </c>
      <c r="CJ341" s="271" t="s">
        <v>3264</v>
      </c>
      <c r="CK341" s="266">
        <v>19800</v>
      </c>
      <c r="CL341" s="266">
        <v>79000</v>
      </c>
      <c r="CM341" s="271" t="s">
        <v>3167</v>
      </c>
      <c r="CN341" s="266">
        <v>63000</v>
      </c>
      <c r="CO341" s="271" t="s">
        <v>3686</v>
      </c>
      <c r="CP341" s="254" t="s">
        <v>53</v>
      </c>
      <c r="CQ341" s="271" t="s">
        <v>3251</v>
      </c>
      <c r="CR341" s="262">
        <v>46268</v>
      </c>
      <c r="CS341" s="261" t="s">
        <v>139</v>
      </c>
      <c r="CT341" s="254" t="s">
        <v>1857</v>
      </c>
    </row>
    <row r="342" spans="1:98" x14ac:dyDescent="0.3">
      <c r="A342" s="253">
        <v>339</v>
      </c>
      <c r="B342" s="265" t="s">
        <v>45</v>
      </c>
      <c r="C342" s="294" t="s">
        <v>2952</v>
      </c>
      <c r="D342" s="294" t="s">
        <v>3018</v>
      </c>
      <c r="E342" s="294" t="s">
        <v>3003</v>
      </c>
      <c r="F342" s="294" t="s">
        <v>2959</v>
      </c>
      <c r="G342" s="294" t="s">
        <v>2970</v>
      </c>
      <c r="H342" s="294" t="s">
        <v>2974</v>
      </c>
      <c r="I342" s="294" t="s">
        <v>2976</v>
      </c>
      <c r="J342" s="294" t="s">
        <v>2962</v>
      </c>
      <c r="K342" s="263" t="s">
        <v>157</v>
      </c>
      <c r="L342" s="294" t="s">
        <v>3601</v>
      </c>
      <c r="M342" s="265" t="s">
        <v>107</v>
      </c>
      <c r="N342" s="294" t="s">
        <v>108</v>
      </c>
      <c r="O342" s="265" t="s">
        <v>45</v>
      </c>
      <c r="P342" s="260">
        <f>IF(COUNTIF($K$4:K342,K342)=1,1,"")</f>
        <v>1</v>
      </c>
      <c r="Q342" s="260"/>
      <c r="R342" s="260">
        <v>300</v>
      </c>
      <c r="S342" s="260">
        <v>300</v>
      </c>
      <c r="T342" s="260"/>
      <c r="U342" s="265" t="s">
        <v>45</v>
      </c>
      <c r="V342" s="260"/>
      <c r="W342" s="260"/>
      <c r="X342" s="260"/>
      <c r="Y342" s="265" t="s">
        <v>45</v>
      </c>
      <c r="Z342" s="260"/>
      <c r="AA342" s="260">
        <v>0</v>
      </c>
      <c r="AB342" s="260"/>
      <c r="AC342" s="260"/>
      <c r="AD342" s="260"/>
      <c r="AE342" s="260"/>
      <c r="AF342" s="260"/>
      <c r="AG342" s="260"/>
      <c r="AH342" s="260"/>
      <c r="AI342" s="260"/>
      <c r="AJ342" s="260"/>
      <c r="AK342" s="260"/>
      <c r="AL342" s="260"/>
      <c r="AM342" s="260"/>
      <c r="AN342" s="260"/>
      <c r="AO342" s="260"/>
      <c r="AP342" s="260"/>
      <c r="AQ342" s="260"/>
      <c r="AR342" s="260"/>
      <c r="AS342" s="260"/>
      <c r="AT342" s="260"/>
      <c r="AU342" s="260"/>
      <c r="AV342" s="260"/>
      <c r="AW342" s="260"/>
      <c r="AX342" s="260"/>
      <c r="AY342" s="260"/>
      <c r="AZ342" s="260"/>
      <c r="BA342" s="260"/>
      <c r="BB342" s="260"/>
      <c r="BC342" s="260"/>
      <c r="BD342" s="260"/>
      <c r="BE342" s="260"/>
      <c r="BF342" s="260"/>
      <c r="BG342" s="260"/>
      <c r="BH342" s="260"/>
      <c r="BI342" s="260"/>
      <c r="BJ342" s="260"/>
      <c r="BK342" s="260"/>
      <c r="BL342" s="260"/>
      <c r="BM342" s="260"/>
      <c r="BN342" s="260"/>
      <c r="BO342" s="260"/>
      <c r="BP342" s="260"/>
      <c r="BQ342" s="260"/>
      <c r="BR342" s="260"/>
      <c r="BS342" s="260"/>
      <c r="BT342" s="260"/>
      <c r="BU342" s="260"/>
      <c r="BV342" s="260"/>
      <c r="BW342" s="260"/>
      <c r="BX342" s="260"/>
      <c r="BY342" s="260"/>
      <c r="BZ342" s="260"/>
      <c r="CA342" s="260"/>
      <c r="CB342" s="260"/>
      <c r="CC342" s="260"/>
      <c r="CD342" s="260"/>
      <c r="CE342" s="260"/>
      <c r="CF342" s="260"/>
      <c r="CG342" s="260"/>
      <c r="CH342" s="268" t="s">
        <v>45</v>
      </c>
      <c r="CI342" s="260"/>
      <c r="CJ342" s="268" t="s">
        <v>45</v>
      </c>
      <c r="CK342" s="260">
        <v>22000</v>
      </c>
      <c r="CL342" s="260">
        <v>86000</v>
      </c>
      <c r="CM342" s="268" t="s">
        <v>546</v>
      </c>
      <c r="CN342" s="260">
        <v>86000</v>
      </c>
      <c r="CO342" s="268" t="s">
        <v>546</v>
      </c>
      <c r="CP342" s="265" t="s">
        <v>60</v>
      </c>
      <c r="CQ342" s="268" t="s">
        <v>1850</v>
      </c>
      <c r="CR342" s="264">
        <v>46206</v>
      </c>
      <c r="CS342" s="294" t="s">
        <v>51</v>
      </c>
      <c r="CT342" s="265" t="s">
        <v>1857</v>
      </c>
    </row>
    <row r="343" spans="1:98" x14ac:dyDescent="0.3">
      <c r="A343" s="253">
        <v>340</v>
      </c>
      <c r="B343" s="254" t="s">
        <v>45</v>
      </c>
      <c r="C343" s="261" t="s">
        <v>2952</v>
      </c>
      <c r="D343" s="261" t="s">
        <v>3018</v>
      </c>
      <c r="E343" s="261" t="s">
        <v>3003</v>
      </c>
      <c r="F343" s="261" t="s">
        <v>2959</v>
      </c>
      <c r="G343" s="261" t="s">
        <v>2970</v>
      </c>
      <c r="H343" s="261" t="s">
        <v>2974</v>
      </c>
      <c r="I343" s="261" t="s">
        <v>2976</v>
      </c>
      <c r="J343" s="261" t="s">
        <v>2962</v>
      </c>
      <c r="K343" s="270" t="s">
        <v>157</v>
      </c>
      <c r="L343" s="261" t="s">
        <v>3601</v>
      </c>
      <c r="M343" s="254" t="s">
        <v>96</v>
      </c>
      <c r="N343" s="261" t="s">
        <v>97</v>
      </c>
      <c r="O343" s="254" t="s">
        <v>45</v>
      </c>
      <c r="P343" s="266" t="str">
        <f>IF(COUNTIF($K$4:K343,K343)=1,1,"")</f>
        <v/>
      </c>
      <c r="Q343" s="266"/>
      <c r="R343" s="266">
        <v>400</v>
      </c>
      <c r="S343" s="266">
        <v>400</v>
      </c>
      <c r="T343" s="266"/>
      <c r="U343" s="254" t="s">
        <v>45</v>
      </c>
      <c r="V343" s="266"/>
      <c r="W343" s="266"/>
      <c r="X343" s="266"/>
      <c r="Y343" s="254" t="s">
        <v>45</v>
      </c>
      <c r="Z343" s="266"/>
      <c r="AA343" s="266">
        <v>0</v>
      </c>
      <c r="AB343" s="266"/>
      <c r="AC343" s="266"/>
      <c r="AD343" s="266"/>
      <c r="AE343" s="266"/>
      <c r="AF343" s="266"/>
      <c r="AG343" s="266"/>
      <c r="AH343" s="266"/>
      <c r="AI343" s="266"/>
      <c r="AJ343" s="266"/>
      <c r="AK343" s="266"/>
      <c r="AL343" s="266"/>
      <c r="AM343" s="266"/>
      <c r="AN343" s="266"/>
      <c r="AO343" s="266"/>
      <c r="AP343" s="266"/>
      <c r="AQ343" s="266"/>
      <c r="AR343" s="266"/>
      <c r="AS343" s="266"/>
      <c r="AT343" s="266"/>
      <c r="AU343" s="266"/>
      <c r="AV343" s="266"/>
      <c r="AW343" s="266"/>
      <c r="AX343" s="266"/>
      <c r="AY343" s="266"/>
      <c r="AZ343" s="266"/>
      <c r="BA343" s="266"/>
      <c r="BB343" s="266"/>
      <c r="BC343" s="266"/>
      <c r="BD343" s="266"/>
      <c r="BE343" s="266"/>
      <c r="BF343" s="266"/>
      <c r="BG343" s="266"/>
      <c r="BH343" s="266"/>
      <c r="BI343" s="266"/>
      <c r="BJ343" s="266"/>
      <c r="BK343" s="266"/>
      <c r="BL343" s="266"/>
      <c r="BM343" s="266"/>
      <c r="BN343" s="266"/>
      <c r="BO343" s="266"/>
      <c r="BP343" s="266"/>
      <c r="BQ343" s="266"/>
      <c r="BR343" s="266"/>
      <c r="BS343" s="266"/>
      <c r="BT343" s="266"/>
      <c r="BU343" s="266"/>
      <c r="BV343" s="266"/>
      <c r="BW343" s="266"/>
      <c r="BX343" s="266"/>
      <c r="BY343" s="266"/>
      <c r="BZ343" s="266"/>
      <c r="CA343" s="266"/>
      <c r="CB343" s="266"/>
      <c r="CC343" s="266"/>
      <c r="CD343" s="266"/>
      <c r="CE343" s="266"/>
      <c r="CF343" s="266"/>
      <c r="CG343" s="266"/>
      <c r="CH343" s="271" t="s">
        <v>45</v>
      </c>
      <c r="CI343" s="266"/>
      <c r="CJ343" s="271" t="s">
        <v>45</v>
      </c>
      <c r="CK343" s="266">
        <v>22000</v>
      </c>
      <c r="CL343" s="266">
        <v>86000</v>
      </c>
      <c r="CM343" s="271" t="s">
        <v>546</v>
      </c>
      <c r="CN343" s="266">
        <v>86000</v>
      </c>
      <c r="CO343" s="271" t="s">
        <v>546</v>
      </c>
      <c r="CP343" s="254" t="s">
        <v>60</v>
      </c>
      <c r="CQ343" s="271" t="s">
        <v>1850</v>
      </c>
      <c r="CR343" s="262">
        <v>46206</v>
      </c>
      <c r="CS343" s="261" t="s">
        <v>51</v>
      </c>
      <c r="CT343" s="254" t="s">
        <v>1857</v>
      </c>
    </row>
    <row r="344" spans="1:98" x14ac:dyDescent="0.3">
      <c r="A344" s="253">
        <v>341</v>
      </c>
      <c r="B344" s="265" t="s">
        <v>45</v>
      </c>
      <c r="C344" s="294" t="s">
        <v>2952</v>
      </c>
      <c r="D344" s="294" t="s">
        <v>3018</v>
      </c>
      <c r="E344" s="294" t="s">
        <v>3003</v>
      </c>
      <c r="F344" s="294" t="s">
        <v>2959</v>
      </c>
      <c r="G344" s="294" t="s">
        <v>2970</v>
      </c>
      <c r="H344" s="294" t="s">
        <v>2974</v>
      </c>
      <c r="I344" s="294" t="s">
        <v>2976</v>
      </c>
      <c r="J344" s="294" t="s">
        <v>2962</v>
      </c>
      <c r="K344" s="263" t="s">
        <v>157</v>
      </c>
      <c r="L344" s="294" t="s">
        <v>3601</v>
      </c>
      <c r="M344" s="265" t="s">
        <v>48</v>
      </c>
      <c r="N344" s="294" t="s">
        <v>49</v>
      </c>
      <c r="O344" s="265" t="s">
        <v>45</v>
      </c>
      <c r="P344" s="260" t="str">
        <f>IF(COUNTIF($K$4:K344,K344)=1,1,"")</f>
        <v/>
      </c>
      <c r="Q344" s="260"/>
      <c r="R344" s="260">
        <v>300</v>
      </c>
      <c r="S344" s="260">
        <v>300</v>
      </c>
      <c r="T344" s="260"/>
      <c r="U344" s="265" t="s">
        <v>45</v>
      </c>
      <c r="V344" s="260"/>
      <c r="W344" s="260"/>
      <c r="X344" s="260"/>
      <c r="Y344" s="265" t="s">
        <v>45</v>
      </c>
      <c r="Z344" s="260"/>
      <c r="AA344" s="260">
        <v>0</v>
      </c>
      <c r="AB344" s="260"/>
      <c r="AC344" s="260"/>
      <c r="AD344" s="260"/>
      <c r="AE344" s="260"/>
      <c r="AF344" s="260"/>
      <c r="AG344" s="260"/>
      <c r="AH344" s="260"/>
      <c r="AI344" s="260"/>
      <c r="AJ344" s="260"/>
      <c r="AK344" s="260"/>
      <c r="AL344" s="260"/>
      <c r="AM344" s="260"/>
      <c r="AN344" s="260"/>
      <c r="AO344" s="260"/>
      <c r="AP344" s="260"/>
      <c r="AQ344" s="260"/>
      <c r="AR344" s="260"/>
      <c r="AS344" s="260"/>
      <c r="AT344" s="260"/>
      <c r="AU344" s="260"/>
      <c r="AV344" s="260"/>
      <c r="AW344" s="260"/>
      <c r="AX344" s="260"/>
      <c r="AY344" s="260"/>
      <c r="AZ344" s="260"/>
      <c r="BA344" s="260"/>
      <c r="BB344" s="260"/>
      <c r="BC344" s="260"/>
      <c r="BD344" s="260"/>
      <c r="BE344" s="260"/>
      <c r="BF344" s="260"/>
      <c r="BG344" s="260"/>
      <c r="BH344" s="260"/>
      <c r="BI344" s="260"/>
      <c r="BJ344" s="260"/>
      <c r="BK344" s="260"/>
      <c r="BL344" s="260"/>
      <c r="BM344" s="260"/>
      <c r="BN344" s="260"/>
      <c r="BO344" s="260"/>
      <c r="BP344" s="260"/>
      <c r="BQ344" s="260"/>
      <c r="BR344" s="260"/>
      <c r="BS344" s="260"/>
      <c r="BT344" s="260"/>
      <c r="BU344" s="260"/>
      <c r="BV344" s="260"/>
      <c r="BW344" s="260"/>
      <c r="BX344" s="260"/>
      <c r="BY344" s="260"/>
      <c r="BZ344" s="260"/>
      <c r="CA344" s="260"/>
      <c r="CB344" s="260"/>
      <c r="CC344" s="260"/>
      <c r="CD344" s="260"/>
      <c r="CE344" s="260"/>
      <c r="CF344" s="260"/>
      <c r="CG344" s="260"/>
      <c r="CH344" s="268" t="s">
        <v>45</v>
      </c>
      <c r="CI344" s="260"/>
      <c r="CJ344" s="268" t="s">
        <v>45</v>
      </c>
      <c r="CK344" s="260">
        <v>22000</v>
      </c>
      <c r="CL344" s="260">
        <v>86000</v>
      </c>
      <c r="CM344" s="268" t="s">
        <v>546</v>
      </c>
      <c r="CN344" s="260">
        <v>86000</v>
      </c>
      <c r="CO344" s="268" t="s">
        <v>546</v>
      </c>
      <c r="CP344" s="265" t="s">
        <v>60</v>
      </c>
      <c r="CQ344" s="268" t="s">
        <v>1850</v>
      </c>
      <c r="CR344" s="264">
        <v>46206</v>
      </c>
      <c r="CS344" s="294" t="s">
        <v>51</v>
      </c>
      <c r="CT344" s="265" t="s">
        <v>1857</v>
      </c>
    </row>
    <row r="345" spans="1:98" x14ac:dyDescent="0.3">
      <c r="A345" s="253">
        <v>342</v>
      </c>
      <c r="B345" s="254" t="s">
        <v>45</v>
      </c>
      <c r="C345" s="261" t="s">
        <v>2952</v>
      </c>
      <c r="D345" s="261" t="s">
        <v>3018</v>
      </c>
      <c r="E345" s="261" t="s">
        <v>3003</v>
      </c>
      <c r="F345" s="261" t="s">
        <v>2959</v>
      </c>
      <c r="G345" s="261" t="s">
        <v>2970</v>
      </c>
      <c r="H345" s="261" t="s">
        <v>2974</v>
      </c>
      <c r="I345" s="261" t="s">
        <v>2976</v>
      </c>
      <c r="J345" s="261" t="s">
        <v>2962</v>
      </c>
      <c r="K345" s="270" t="s">
        <v>158</v>
      </c>
      <c r="L345" s="261" t="s">
        <v>3602</v>
      </c>
      <c r="M345" s="254" t="s">
        <v>57</v>
      </c>
      <c r="N345" s="261" t="s">
        <v>58</v>
      </c>
      <c r="O345" s="254" t="s">
        <v>45</v>
      </c>
      <c r="P345" s="266">
        <f>IF(COUNTIF($K$4:K345,K345)=1,1,"")</f>
        <v>1</v>
      </c>
      <c r="Q345" s="266"/>
      <c r="R345" s="266">
        <v>800</v>
      </c>
      <c r="S345" s="266">
        <v>800</v>
      </c>
      <c r="T345" s="266"/>
      <c r="U345" s="254" t="s">
        <v>45</v>
      </c>
      <c r="V345" s="266"/>
      <c r="W345" s="266"/>
      <c r="X345" s="266"/>
      <c r="Y345" s="254" t="s">
        <v>45</v>
      </c>
      <c r="Z345" s="266"/>
      <c r="AA345" s="266">
        <v>0</v>
      </c>
      <c r="AB345" s="266"/>
      <c r="AC345" s="266"/>
      <c r="AD345" s="266"/>
      <c r="AE345" s="266"/>
      <c r="AF345" s="266"/>
      <c r="AG345" s="266"/>
      <c r="AH345" s="266"/>
      <c r="AI345" s="266"/>
      <c r="AJ345" s="266"/>
      <c r="AK345" s="266"/>
      <c r="AL345" s="266"/>
      <c r="AM345" s="266"/>
      <c r="AN345" s="266"/>
      <c r="AO345" s="266"/>
      <c r="AP345" s="266"/>
      <c r="AQ345" s="266"/>
      <c r="AR345" s="266"/>
      <c r="AS345" s="266"/>
      <c r="AT345" s="266"/>
      <c r="AU345" s="266"/>
      <c r="AV345" s="266"/>
      <c r="AW345" s="266"/>
      <c r="AX345" s="266"/>
      <c r="AY345" s="266"/>
      <c r="AZ345" s="266"/>
      <c r="BA345" s="266"/>
      <c r="BB345" s="266"/>
      <c r="BC345" s="266"/>
      <c r="BD345" s="266"/>
      <c r="BE345" s="266"/>
      <c r="BF345" s="266"/>
      <c r="BG345" s="266"/>
      <c r="BH345" s="266"/>
      <c r="BI345" s="266"/>
      <c r="BJ345" s="266"/>
      <c r="BK345" s="266"/>
      <c r="BL345" s="266"/>
      <c r="BM345" s="266"/>
      <c r="BN345" s="266"/>
      <c r="BO345" s="266"/>
      <c r="BP345" s="266"/>
      <c r="BQ345" s="266"/>
      <c r="BR345" s="266"/>
      <c r="BS345" s="266"/>
      <c r="BT345" s="266"/>
      <c r="BU345" s="266"/>
      <c r="BV345" s="266"/>
      <c r="BW345" s="266"/>
      <c r="BX345" s="266"/>
      <c r="BY345" s="266"/>
      <c r="BZ345" s="266"/>
      <c r="CA345" s="266"/>
      <c r="CB345" s="266"/>
      <c r="CC345" s="266"/>
      <c r="CD345" s="266"/>
      <c r="CE345" s="266"/>
      <c r="CF345" s="266"/>
      <c r="CG345" s="266"/>
      <c r="CH345" s="271" t="s">
        <v>45</v>
      </c>
      <c r="CI345" s="266"/>
      <c r="CJ345" s="271" t="s">
        <v>45</v>
      </c>
      <c r="CK345" s="266">
        <v>20500</v>
      </c>
      <c r="CL345" s="266">
        <v>79000</v>
      </c>
      <c r="CM345" s="271" t="s">
        <v>201</v>
      </c>
      <c r="CN345" s="266">
        <v>79000</v>
      </c>
      <c r="CO345" s="271" t="s">
        <v>201</v>
      </c>
      <c r="CP345" s="254" t="s">
        <v>60</v>
      </c>
      <c r="CQ345" s="271" t="s">
        <v>1850</v>
      </c>
      <c r="CR345" s="262">
        <v>46220</v>
      </c>
      <c r="CS345" s="261" t="s">
        <v>51</v>
      </c>
      <c r="CT345" s="254" t="s">
        <v>1857</v>
      </c>
    </row>
    <row r="346" spans="1:98" x14ac:dyDescent="0.3">
      <c r="A346" s="253">
        <v>343</v>
      </c>
      <c r="B346" s="265" t="s">
        <v>45</v>
      </c>
      <c r="C346" s="294" t="s">
        <v>2952</v>
      </c>
      <c r="D346" s="294" t="s">
        <v>3018</v>
      </c>
      <c r="E346" s="294" t="s">
        <v>3003</v>
      </c>
      <c r="F346" s="294" t="s">
        <v>2959</v>
      </c>
      <c r="G346" s="294" t="s">
        <v>2970</v>
      </c>
      <c r="H346" s="294" t="s">
        <v>2974</v>
      </c>
      <c r="I346" s="294" t="s">
        <v>2976</v>
      </c>
      <c r="J346" s="294" t="s">
        <v>2962</v>
      </c>
      <c r="K346" s="263" t="s">
        <v>158</v>
      </c>
      <c r="L346" s="294" t="s">
        <v>3602</v>
      </c>
      <c r="M346" s="265" t="s">
        <v>107</v>
      </c>
      <c r="N346" s="294" t="s">
        <v>108</v>
      </c>
      <c r="O346" s="265" t="s">
        <v>45</v>
      </c>
      <c r="P346" s="260" t="str">
        <f>IF(COUNTIF($K$4:K346,K346)=1,1,"")</f>
        <v/>
      </c>
      <c r="Q346" s="260"/>
      <c r="R346" s="260">
        <v>700</v>
      </c>
      <c r="S346" s="260">
        <v>700</v>
      </c>
      <c r="T346" s="260"/>
      <c r="U346" s="265" t="s">
        <v>45</v>
      </c>
      <c r="V346" s="260"/>
      <c r="W346" s="260"/>
      <c r="X346" s="260"/>
      <c r="Y346" s="265" t="s">
        <v>45</v>
      </c>
      <c r="Z346" s="260"/>
      <c r="AA346" s="260">
        <v>0</v>
      </c>
      <c r="AB346" s="260"/>
      <c r="AC346" s="260"/>
      <c r="AD346" s="260"/>
      <c r="AE346" s="260"/>
      <c r="AF346" s="260"/>
      <c r="AG346" s="260"/>
      <c r="AH346" s="260"/>
      <c r="AI346" s="260"/>
      <c r="AJ346" s="260"/>
      <c r="AK346" s="260"/>
      <c r="AL346" s="260"/>
      <c r="AM346" s="260"/>
      <c r="AN346" s="260"/>
      <c r="AO346" s="260"/>
      <c r="AP346" s="260"/>
      <c r="AQ346" s="260"/>
      <c r="AR346" s="260"/>
      <c r="AS346" s="260"/>
      <c r="AT346" s="260"/>
      <c r="AU346" s="260"/>
      <c r="AV346" s="260"/>
      <c r="AW346" s="260"/>
      <c r="AX346" s="260"/>
      <c r="AY346" s="260"/>
      <c r="AZ346" s="260"/>
      <c r="BA346" s="260"/>
      <c r="BB346" s="260"/>
      <c r="BC346" s="260"/>
      <c r="BD346" s="260"/>
      <c r="BE346" s="260"/>
      <c r="BF346" s="260"/>
      <c r="BG346" s="260"/>
      <c r="BH346" s="260"/>
      <c r="BI346" s="260"/>
      <c r="BJ346" s="260"/>
      <c r="BK346" s="260"/>
      <c r="BL346" s="260"/>
      <c r="BM346" s="260"/>
      <c r="BN346" s="260"/>
      <c r="BO346" s="260"/>
      <c r="BP346" s="260"/>
      <c r="BQ346" s="260"/>
      <c r="BR346" s="260"/>
      <c r="BS346" s="260"/>
      <c r="BT346" s="260"/>
      <c r="BU346" s="260"/>
      <c r="BV346" s="260"/>
      <c r="BW346" s="260"/>
      <c r="BX346" s="260"/>
      <c r="BY346" s="260"/>
      <c r="BZ346" s="260"/>
      <c r="CA346" s="260"/>
      <c r="CB346" s="260"/>
      <c r="CC346" s="260"/>
      <c r="CD346" s="260"/>
      <c r="CE346" s="260"/>
      <c r="CF346" s="260"/>
      <c r="CG346" s="260"/>
      <c r="CH346" s="268" t="s">
        <v>45</v>
      </c>
      <c r="CI346" s="260"/>
      <c r="CJ346" s="268" t="s">
        <v>45</v>
      </c>
      <c r="CK346" s="260">
        <v>20500</v>
      </c>
      <c r="CL346" s="260">
        <v>79000</v>
      </c>
      <c r="CM346" s="268" t="s">
        <v>201</v>
      </c>
      <c r="CN346" s="260">
        <v>79000</v>
      </c>
      <c r="CO346" s="268" t="s">
        <v>201</v>
      </c>
      <c r="CP346" s="265" t="s">
        <v>60</v>
      </c>
      <c r="CQ346" s="268" t="s">
        <v>1850</v>
      </c>
      <c r="CR346" s="264">
        <v>46220</v>
      </c>
      <c r="CS346" s="294" t="s">
        <v>51</v>
      </c>
      <c r="CT346" s="265" t="s">
        <v>1857</v>
      </c>
    </row>
    <row r="347" spans="1:98" x14ac:dyDescent="0.3">
      <c r="A347" s="253">
        <v>344</v>
      </c>
      <c r="B347" s="254" t="s">
        <v>45</v>
      </c>
      <c r="C347" s="261" t="s">
        <v>2952</v>
      </c>
      <c r="D347" s="261" t="s">
        <v>3018</v>
      </c>
      <c r="E347" s="261" t="s">
        <v>3003</v>
      </c>
      <c r="F347" s="261" t="s">
        <v>2959</v>
      </c>
      <c r="G347" s="261" t="s">
        <v>2970</v>
      </c>
      <c r="H347" s="261" t="s">
        <v>2974</v>
      </c>
      <c r="I347" s="261" t="s">
        <v>2976</v>
      </c>
      <c r="J347" s="261" t="s">
        <v>2962</v>
      </c>
      <c r="K347" s="270" t="s">
        <v>158</v>
      </c>
      <c r="L347" s="261" t="s">
        <v>3602</v>
      </c>
      <c r="M347" s="254" t="s">
        <v>85</v>
      </c>
      <c r="N347" s="261" t="s">
        <v>86</v>
      </c>
      <c r="O347" s="254" t="s">
        <v>45</v>
      </c>
      <c r="P347" s="266" t="str">
        <f>IF(COUNTIF($K$4:K347,K347)=1,1,"")</f>
        <v/>
      </c>
      <c r="Q347" s="266"/>
      <c r="R347" s="266">
        <v>500</v>
      </c>
      <c r="S347" s="266">
        <v>500</v>
      </c>
      <c r="T347" s="266"/>
      <c r="U347" s="254" t="s">
        <v>45</v>
      </c>
      <c r="V347" s="266"/>
      <c r="W347" s="266"/>
      <c r="X347" s="266"/>
      <c r="Y347" s="254" t="s">
        <v>45</v>
      </c>
      <c r="Z347" s="266"/>
      <c r="AA347" s="266">
        <v>0</v>
      </c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6"/>
      <c r="AM347" s="266"/>
      <c r="AN347" s="266"/>
      <c r="AO347" s="266"/>
      <c r="AP347" s="266"/>
      <c r="AQ347" s="266"/>
      <c r="AR347" s="266"/>
      <c r="AS347" s="266"/>
      <c r="AT347" s="266"/>
      <c r="AU347" s="266"/>
      <c r="AV347" s="266"/>
      <c r="AW347" s="266"/>
      <c r="AX347" s="266"/>
      <c r="AY347" s="266"/>
      <c r="AZ347" s="266"/>
      <c r="BA347" s="266"/>
      <c r="BB347" s="266"/>
      <c r="BC347" s="266"/>
      <c r="BD347" s="266"/>
      <c r="BE347" s="266"/>
      <c r="BF347" s="266"/>
      <c r="BG347" s="266"/>
      <c r="BH347" s="266"/>
      <c r="BI347" s="266"/>
      <c r="BJ347" s="266"/>
      <c r="BK347" s="266"/>
      <c r="BL347" s="266"/>
      <c r="BM347" s="266"/>
      <c r="BN347" s="266"/>
      <c r="BO347" s="266"/>
      <c r="BP347" s="266"/>
      <c r="BQ347" s="266"/>
      <c r="BR347" s="266"/>
      <c r="BS347" s="266"/>
      <c r="BT347" s="266"/>
      <c r="BU347" s="266"/>
      <c r="BV347" s="266"/>
      <c r="BW347" s="266"/>
      <c r="BX347" s="266"/>
      <c r="BY347" s="266"/>
      <c r="BZ347" s="266"/>
      <c r="CA347" s="266"/>
      <c r="CB347" s="266"/>
      <c r="CC347" s="266"/>
      <c r="CD347" s="266"/>
      <c r="CE347" s="266"/>
      <c r="CF347" s="266"/>
      <c r="CG347" s="266"/>
      <c r="CH347" s="271" t="s">
        <v>45</v>
      </c>
      <c r="CI347" s="266"/>
      <c r="CJ347" s="271" t="s">
        <v>45</v>
      </c>
      <c r="CK347" s="266">
        <v>20500</v>
      </c>
      <c r="CL347" s="266">
        <v>79000</v>
      </c>
      <c r="CM347" s="271" t="s">
        <v>201</v>
      </c>
      <c r="CN347" s="266">
        <v>79000</v>
      </c>
      <c r="CO347" s="271" t="s">
        <v>201</v>
      </c>
      <c r="CP347" s="254" t="s">
        <v>60</v>
      </c>
      <c r="CQ347" s="271" t="s">
        <v>1850</v>
      </c>
      <c r="CR347" s="262">
        <v>46220</v>
      </c>
      <c r="CS347" s="261" t="s">
        <v>51</v>
      </c>
      <c r="CT347" s="254" t="s">
        <v>1857</v>
      </c>
    </row>
    <row r="348" spans="1:98" x14ac:dyDescent="0.3">
      <c r="A348" s="253">
        <v>345</v>
      </c>
      <c r="B348" s="265" t="s">
        <v>45</v>
      </c>
      <c r="C348" s="294" t="s">
        <v>2952</v>
      </c>
      <c r="D348" s="294" t="s">
        <v>3018</v>
      </c>
      <c r="E348" s="294" t="s">
        <v>3003</v>
      </c>
      <c r="F348" s="294" t="s">
        <v>2959</v>
      </c>
      <c r="G348" s="294" t="s">
        <v>2970</v>
      </c>
      <c r="H348" s="294" t="s">
        <v>2974</v>
      </c>
      <c r="I348" s="294" t="s">
        <v>2976</v>
      </c>
      <c r="J348" s="294" t="s">
        <v>2962</v>
      </c>
      <c r="K348" s="263" t="s">
        <v>159</v>
      </c>
      <c r="L348" s="294" t="s">
        <v>3338</v>
      </c>
      <c r="M348" s="265" t="s">
        <v>83</v>
      </c>
      <c r="N348" s="294" t="s">
        <v>84</v>
      </c>
      <c r="O348" s="265" t="s">
        <v>45</v>
      </c>
      <c r="P348" s="260">
        <f>IF(COUNTIF($K$4:K348,K348)=1,1,"")</f>
        <v>1</v>
      </c>
      <c r="Q348" s="260"/>
      <c r="R348" s="260">
        <v>700</v>
      </c>
      <c r="S348" s="260">
        <v>700</v>
      </c>
      <c r="T348" s="260"/>
      <c r="U348" s="265" t="s">
        <v>45</v>
      </c>
      <c r="V348" s="260"/>
      <c r="W348" s="260"/>
      <c r="X348" s="260"/>
      <c r="Y348" s="265" t="s">
        <v>45</v>
      </c>
      <c r="Z348" s="260"/>
      <c r="AA348" s="260">
        <v>0</v>
      </c>
      <c r="AB348" s="260"/>
      <c r="AC348" s="260"/>
      <c r="AD348" s="260"/>
      <c r="AE348" s="260"/>
      <c r="AF348" s="260"/>
      <c r="AG348" s="260"/>
      <c r="AH348" s="260"/>
      <c r="AI348" s="260"/>
      <c r="AJ348" s="260"/>
      <c r="AK348" s="260"/>
      <c r="AL348" s="260"/>
      <c r="AM348" s="260"/>
      <c r="AN348" s="260"/>
      <c r="AO348" s="260"/>
      <c r="AP348" s="260"/>
      <c r="AQ348" s="260"/>
      <c r="AR348" s="260"/>
      <c r="AS348" s="260"/>
      <c r="AT348" s="260"/>
      <c r="AU348" s="260"/>
      <c r="AV348" s="260"/>
      <c r="AW348" s="260"/>
      <c r="AX348" s="260"/>
      <c r="AY348" s="260"/>
      <c r="AZ348" s="260"/>
      <c r="BA348" s="260"/>
      <c r="BB348" s="260"/>
      <c r="BC348" s="260"/>
      <c r="BD348" s="260"/>
      <c r="BE348" s="260"/>
      <c r="BF348" s="260"/>
      <c r="BG348" s="260"/>
      <c r="BH348" s="260"/>
      <c r="BI348" s="260"/>
      <c r="BJ348" s="260"/>
      <c r="BK348" s="260"/>
      <c r="BL348" s="260"/>
      <c r="BM348" s="260"/>
      <c r="BN348" s="260"/>
      <c r="BO348" s="260"/>
      <c r="BP348" s="260"/>
      <c r="BQ348" s="260"/>
      <c r="BR348" s="260"/>
      <c r="BS348" s="260"/>
      <c r="BT348" s="260"/>
      <c r="BU348" s="260"/>
      <c r="BV348" s="260"/>
      <c r="BW348" s="260"/>
      <c r="BX348" s="260"/>
      <c r="BY348" s="260"/>
      <c r="BZ348" s="260"/>
      <c r="CA348" s="260"/>
      <c r="CB348" s="260"/>
      <c r="CC348" s="260"/>
      <c r="CD348" s="260"/>
      <c r="CE348" s="260"/>
      <c r="CF348" s="260"/>
      <c r="CG348" s="260"/>
      <c r="CH348" s="268" t="s">
        <v>45</v>
      </c>
      <c r="CI348" s="260"/>
      <c r="CJ348" s="268" t="s">
        <v>45</v>
      </c>
      <c r="CK348" s="260">
        <v>19500</v>
      </c>
      <c r="CL348" s="260">
        <v>72000</v>
      </c>
      <c r="CM348" s="268" t="s">
        <v>211</v>
      </c>
      <c r="CN348" s="260">
        <v>72000</v>
      </c>
      <c r="CO348" s="268" t="s">
        <v>211</v>
      </c>
      <c r="CP348" s="265" t="s">
        <v>60</v>
      </c>
      <c r="CQ348" s="268" t="s">
        <v>1850</v>
      </c>
      <c r="CR348" s="264">
        <v>46225</v>
      </c>
      <c r="CS348" s="294" t="s">
        <v>45</v>
      </c>
      <c r="CT348" s="265" t="s">
        <v>1855</v>
      </c>
    </row>
    <row r="349" spans="1:98" x14ac:dyDescent="0.3">
      <c r="A349" s="253">
        <v>346</v>
      </c>
      <c r="B349" s="254" t="s">
        <v>45</v>
      </c>
      <c r="C349" s="261" t="s">
        <v>2952</v>
      </c>
      <c r="D349" s="261" t="s">
        <v>3018</v>
      </c>
      <c r="E349" s="261" t="s">
        <v>3003</v>
      </c>
      <c r="F349" s="261" t="s">
        <v>2959</v>
      </c>
      <c r="G349" s="261" t="s">
        <v>2970</v>
      </c>
      <c r="H349" s="261" t="s">
        <v>2974</v>
      </c>
      <c r="I349" s="261" t="s">
        <v>2976</v>
      </c>
      <c r="J349" s="261" t="s">
        <v>2962</v>
      </c>
      <c r="K349" s="270" t="s">
        <v>159</v>
      </c>
      <c r="L349" s="261" t="s">
        <v>3338</v>
      </c>
      <c r="M349" s="254" t="s">
        <v>96</v>
      </c>
      <c r="N349" s="261" t="s">
        <v>97</v>
      </c>
      <c r="O349" s="254" t="s">
        <v>45</v>
      </c>
      <c r="P349" s="266" t="str">
        <f>IF(COUNTIF($K$4:K349,K349)=1,1,"")</f>
        <v/>
      </c>
      <c r="Q349" s="266"/>
      <c r="R349" s="266">
        <v>600</v>
      </c>
      <c r="S349" s="266">
        <v>600</v>
      </c>
      <c r="T349" s="266"/>
      <c r="U349" s="254" t="s">
        <v>45</v>
      </c>
      <c r="V349" s="266"/>
      <c r="W349" s="266"/>
      <c r="X349" s="266"/>
      <c r="Y349" s="254" t="s">
        <v>45</v>
      </c>
      <c r="Z349" s="266"/>
      <c r="AA349" s="266">
        <v>0</v>
      </c>
      <c r="AB349" s="266"/>
      <c r="AC349" s="266"/>
      <c r="AD349" s="266"/>
      <c r="AE349" s="266"/>
      <c r="AF349" s="266"/>
      <c r="AG349" s="266"/>
      <c r="AH349" s="266"/>
      <c r="AI349" s="266"/>
      <c r="AJ349" s="266"/>
      <c r="AK349" s="266"/>
      <c r="AL349" s="266"/>
      <c r="AM349" s="266"/>
      <c r="AN349" s="266"/>
      <c r="AO349" s="266"/>
      <c r="AP349" s="266"/>
      <c r="AQ349" s="266"/>
      <c r="AR349" s="266"/>
      <c r="AS349" s="266"/>
      <c r="AT349" s="266"/>
      <c r="AU349" s="266"/>
      <c r="AV349" s="266"/>
      <c r="AW349" s="266"/>
      <c r="AX349" s="266"/>
      <c r="AY349" s="266"/>
      <c r="AZ349" s="266"/>
      <c r="BA349" s="266"/>
      <c r="BB349" s="266"/>
      <c r="BC349" s="266"/>
      <c r="BD349" s="266"/>
      <c r="BE349" s="266"/>
      <c r="BF349" s="266"/>
      <c r="BG349" s="266"/>
      <c r="BH349" s="266"/>
      <c r="BI349" s="266"/>
      <c r="BJ349" s="266"/>
      <c r="BK349" s="266"/>
      <c r="BL349" s="266"/>
      <c r="BM349" s="266"/>
      <c r="BN349" s="266"/>
      <c r="BO349" s="266"/>
      <c r="BP349" s="266"/>
      <c r="BQ349" s="266"/>
      <c r="BR349" s="266"/>
      <c r="BS349" s="266"/>
      <c r="BT349" s="266"/>
      <c r="BU349" s="266"/>
      <c r="BV349" s="266"/>
      <c r="BW349" s="266"/>
      <c r="BX349" s="266"/>
      <c r="BY349" s="266"/>
      <c r="BZ349" s="266"/>
      <c r="CA349" s="266"/>
      <c r="CB349" s="266"/>
      <c r="CC349" s="266"/>
      <c r="CD349" s="266"/>
      <c r="CE349" s="266"/>
      <c r="CF349" s="266"/>
      <c r="CG349" s="266"/>
      <c r="CH349" s="271" t="s">
        <v>45</v>
      </c>
      <c r="CI349" s="266"/>
      <c r="CJ349" s="271" t="s">
        <v>45</v>
      </c>
      <c r="CK349" s="266">
        <v>19500</v>
      </c>
      <c r="CL349" s="266">
        <v>72000</v>
      </c>
      <c r="CM349" s="271" t="s">
        <v>211</v>
      </c>
      <c r="CN349" s="266">
        <v>72000</v>
      </c>
      <c r="CO349" s="271" t="s">
        <v>211</v>
      </c>
      <c r="CP349" s="254" t="s">
        <v>60</v>
      </c>
      <c r="CQ349" s="271" t="s">
        <v>1850</v>
      </c>
      <c r="CR349" s="262">
        <v>46225</v>
      </c>
      <c r="CS349" s="261" t="s">
        <v>45</v>
      </c>
      <c r="CT349" s="254" t="s">
        <v>1855</v>
      </c>
    </row>
    <row r="350" spans="1:98" x14ac:dyDescent="0.3">
      <c r="A350" s="253">
        <v>347</v>
      </c>
      <c r="B350" s="265" t="s">
        <v>45</v>
      </c>
      <c r="C350" s="294" t="s">
        <v>2952</v>
      </c>
      <c r="D350" s="294" t="s">
        <v>3018</v>
      </c>
      <c r="E350" s="294" t="s">
        <v>3003</v>
      </c>
      <c r="F350" s="294" t="s">
        <v>2959</v>
      </c>
      <c r="G350" s="294" t="s">
        <v>2970</v>
      </c>
      <c r="H350" s="294" t="s">
        <v>2974</v>
      </c>
      <c r="I350" s="294" t="s">
        <v>2976</v>
      </c>
      <c r="J350" s="294" t="s">
        <v>2962</v>
      </c>
      <c r="K350" s="263" t="s">
        <v>160</v>
      </c>
      <c r="L350" s="294" t="s">
        <v>3603</v>
      </c>
      <c r="M350" s="265" t="s">
        <v>71</v>
      </c>
      <c r="N350" s="294" t="s">
        <v>72</v>
      </c>
      <c r="O350" s="265" t="s">
        <v>45</v>
      </c>
      <c r="P350" s="260">
        <f>IF(COUNTIF($K$4:K350,K350)=1,1,"")</f>
        <v>1</v>
      </c>
      <c r="Q350" s="260"/>
      <c r="R350" s="260">
        <v>600</v>
      </c>
      <c r="S350" s="260">
        <v>600</v>
      </c>
      <c r="T350" s="260"/>
      <c r="U350" s="265" t="s">
        <v>45</v>
      </c>
      <c r="V350" s="260"/>
      <c r="W350" s="260"/>
      <c r="X350" s="260"/>
      <c r="Y350" s="265" t="s">
        <v>45</v>
      </c>
      <c r="Z350" s="260"/>
      <c r="AA350" s="260">
        <v>0</v>
      </c>
      <c r="AB350" s="260"/>
      <c r="AC350" s="260"/>
      <c r="AD350" s="260"/>
      <c r="AE350" s="260"/>
      <c r="AF350" s="260"/>
      <c r="AG350" s="260"/>
      <c r="AH350" s="260"/>
      <c r="AI350" s="260"/>
      <c r="AJ350" s="260"/>
      <c r="AK350" s="260"/>
      <c r="AL350" s="260"/>
      <c r="AM350" s="260"/>
      <c r="AN350" s="260"/>
      <c r="AO350" s="260"/>
      <c r="AP350" s="260"/>
      <c r="AQ350" s="260"/>
      <c r="AR350" s="260"/>
      <c r="AS350" s="260"/>
      <c r="AT350" s="260"/>
      <c r="AU350" s="260"/>
      <c r="AV350" s="260"/>
      <c r="AW350" s="260"/>
      <c r="AX350" s="260"/>
      <c r="AY350" s="260"/>
      <c r="AZ350" s="260"/>
      <c r="BA350" s="260"/>
      <c r="BB350" s="260"/>
      <c r="BC350" s="260"/>
      <c r="BD350" s="260"/>
      <c r="BE350" s="260"/>
      <c r="BF350" s="260"/>
      <c r="BG350" s="260"/>
      <c r="BH350" s="260"/>
      <c r="BI350" s="260"/>
      <c r="BJ350" s="260"/>
      <c r="BK350" s="260"/>
      <c r="BL350" s="260"/>
      <c r="BM350" s="260"/>
      <c r="BN350" s="260"/>
      <c r="BO350" s="260"/>
      <c r="BP350" s="260"/>
      <c r="BQ350" s="260"/>
      <c r="BR350" s="260"/>
      <c r="BS350" s="260"/>
      <c r="BT350" s="260"/>
      <c r="BU350" s="260"/>
      <c r="BV350" s="260"/>
      <c r="BW350" s="260"/>
      <c r="BX350" s="260"/>
      <c r="BY350" s="260"/>
      <c r="BZ350" s="260"/>
      <c r="CA350" s="260"/>
      <c r="CB350" s="260"/>
      <c r="CC350" s="260"/>
      <c r="CD350" s="260"/>
      <c r="CE350" s="260"/>
      <c r="CF350" s="260"/>
      <c r="CG350" s="260"/>
      <c r="CH350" s="268" t="s">
        <v>45</v>
      </c>
      <c r="CI350" s="260"/>
      <c r="CJ350" s="268" t="s">
        <v>45</v>
      </c>
      <c r="CK350" s="260">
        <v>15800</v>
      </c>
      <c r="CL350" s="260">
        <v>72000</v>
      </c>
      <c r="CM350" s="268" t="s">
        <v>3702</v>
      </c>
      <c r="CN350" s="260">
        <v>65000</v>
      </c>
      <c r="CO350" s="268" t="s">
        <v>601</v>
      </c>
      <c r="CP350" s="265" t="s">
        <v>60</v>
      </c>
      <c r="CQ350" s="268" t="s">
        <v>1850</v>
      </c>
      <c r="CR350" s="264">
        <v>46230</v>
      </c>
      <c r="CS350" s="294" t="s">
        <v>139</v>
      </c>
      <c r="CT350" s="265" t="s">
        <v>1857</v>
      </c>
    </row>
    <row r="351" spans="1:98" x14ac:dyDescent="0.3">
      <c r="A351" s="253">
        <v>348</v>
      </c>
      <c r="B351" s="254" t="s">
        <v>45</v>
      </c>
      <c r="C351" s="261" t="s">
        <v>2952</v>
      </c>
      <c r="D351" s="261" t="s">
        <v>3018</v>
      </c>
      <c r="E351" s="261" t="s">
        <v>3003</v>
      </c>
      <c r="F351" s="261" t="s">
        <v>2959</v>
      </c>
      <c r="G351" s="261" t="s">
        <v>2970</v>
      </c>
      <c r="H351" s="261" t="s">
        <v>2974</v>
      </c>
      <c r="I351" s="261" t="s">
        <v>2976</v>
      </c>
      <c r="J351" s="261" t="s">
        <v>2962</v>
      </c>
      <c r="K351" s="270" t="s">
        <v>160</v>
      </c>
      <c r="L351" s="261" t="s">
        <v>3603</v>
      </c>
      <c r="M351" s="254" t="s">
        <v>161</v>
      </c>
      <c r="N351" s="261" t="s">
        <v>162</v>
      </c>
      <c r="O351" s="254" t="s">
        <v>45</v>
      </c>
      <c r="P351" s="266" t="str">
        <f>IF(COUNTIF($K$4:K351,K351)=1,1,"")</f>
        <v/>
      </c>
      <c r="Q351" s="266"/>
      <c r="R351" s="266">
        <v>500</v>
      </c>
      <c r="S351" s="266">
        <v>500</v>
      </c>
      <c r="T351" s="266"/>
      <c r="U351" s="254" t="s">
        <v>45</v>
      </c>
      <c r="V351" s="266"/>
      <c r="W351" s="266"/>
      <c r="X351" s="266"/>
      <c r="Y351" s="254" t="s">
        <v>45</v>
      </c>
      <c r="Z351" s="266"/>
      <c r="AA351" s="266">
        <v>0</v>
      </c>
      <c r="AB351" s="266"/>
      <c r="AC351" s="266"/>
      <c r="AD351" s="266"/>
      <c r="AE351" s="266"/>
      <c r="AF351" s="266"/>
      <c r="AG351" s="266"/>
      <c r="AH351" s="266"/>
      <c r="AI351" s="266"/>
      <c r="AJ351" s="266"/>
      <c r="AK351" s="266"/>
      <c r="AL351" s="266"/>
      <c r="AM351" s="266"/>
      <c r="AN351" s="266"/>
      <c r="AO351" s="266"/>
      <c r="AP351" s="266"/>
      <c r="AQ351" s="266"/>
      <c r="AR351" s="266"/>
      <c r="AS351" s="266"/>
      <c r="AT351" s="266"/>
      <c r="AU351" s="266"/>
      <c r="AV351" s="266"/>
      <c r="AW351" s="266"/>
      <c r="AX351" s="266"/>
      <c r="AY351" s="266"/>
      <c r="AZ351" s="266"/>
      <c r="BA351" s="266"/>
      <c r="BB351" s="266"/>
      <c r="BC351" s="266"/>
      <c r="BD351" s="266"/>
      <c r="BE351" s="266"/>
      <c r="BF351" s="266"/>
      <c r="BG351" s="266"/>
      <c r="BH351" s="266"/>
      <c r="BI351" s="266"/>
      <c r="BJ351" s="266"/>
      <c r="BK351" s="266"/>
      <c r="BL351" s="266"/>
      <c r="BM351" s="266"/>
      <c r="BN351" s="266"/>
      <c r="BO351" s="266"/>
      <c r="BP351" s="266"/>
      <c r="BQ351" s="266"/>
      <c r="BR351" s="266"/>
      <c r="BS351" s="266"/>
      <c r="BT351" s="266"/>
      <c r="BU351" s="266"/>
      <c r="BV351" s="266"/>
      <c r="BW351" s="266"/>
      <c r="BX351" s="266"/>
      <c r="BY351" s="266"/>
      <c r="BZ351" s="266"/>
      <c r="CA351" s="266"/>
      <c r="CB351" s="266"/>
      <c r="CC351" s="266"/>
      <c r="CD351" s="266"/>
      <c r="CE351" s="266"/>
      <c r="CF351" s="266"/>
      <c r="CG351" s="266"/>
      <c r="CH351" s="271" t="s">
        <v>45</v>
      </c>
      <c r="CI351" s="266"/>
      <c r="CJ351" s="271" t="s">
        <v>45</v>
      </c>
      <c r="CK351" s="266">
        <v>15800</v>
      </c>
      <c r="CL351" s="266">
        <v>72000</v>
      </c>
      <c r="CM351" s="271" t="s">
        <v>3702</v>
      </c>
      <c r="CN351" s="266">
        <v>65000</v>
      </c>
      <c r="CO351" s="271" t="s">
        <v>601</v>
      </c>
      <c r="CP351" s="254" t="s">
        <v>60</v>
      </c>
      <c r="CQ351" s="271" t="s">
        <v>1850</v>
      </c>
      <c r="CR351" s="262">
        <v>46230</v>
      </c>
      <c r="CS351" s="261" t="s">
        <v>139</v>
      </c>
      <c r="CT351" s="254" t="s">
        <v>1857</v>
      </c>
    </row>
    <row r="352" spans="1:98" x14ac:dyDescent="0.3">
      <c r="A352" s="253">
        <v>349</v>
      </c>
      <c r="B352" s="265" t="s">
        <v>45</v>
      </c>
      <c r="C352" s="294" t="s">
        <v>2952</v>
      </c>
      <c r="D352" s="294" t="s">
        <v>3018</v>
      </c>
      <c r="E352" s="294" t="s">
        <v>3003</v>
      </c>
      <c r="F352" s="294" t="s">
        <v>2959</v>
      </c>
      <c r="G352" s="294" t="s">
        <v>2970</v>
      </c>
      <c r="H352" s="294" t="s">
        <v>2974</v>
      </c>
      <c r="I352" s="294" t="s">
        <v>2976</v>
      </c>
      <c r="J352" s="294" t="s">
        <v>2962</v>
      </c>
      <c r="K352" s="263" t="s">
        <v>160</v>
      </c>
      <c r="L352" s="294" t="s">
        <v>3603</v>
      </c>
      <c r="M352" s="265" t="s">
        <v>145</v>
      </c>
      <c r="N352" s="294" t="s">
        <v>146</v>
      </c>
      <c r="O352" s="265" t="s">
        <v>45</v>
      </c>
      <c r="P352" s="260" t="str">
        <f>IF(COUNTIF($K$4:K352,K352)=1,1,"")</f>
        <v/>
      </c>
      <c r="Q352" s="260"/>
      <c r="R352" s="260">
        <v>500</v>
      </c>
      <c r="S352" s="260">
        <v>500</v>
      </c>
      <c r="T352" s="260"/>
      <c r="U352" s="265" t="s">
        <v>45</v>
      </c>
      <c r="V352" s="260"/>
      <c r="W352" s="260"/>
      <c r="X352" s="260"/>
      <c r="Y352" s="265" t="s">
        <v>45</v>
      </c>
      <c r="Z352" s="260"/>
      <c r="AA352" s="260">
        <v>0</v>
      </c>
      <c r="AB352" s="260"/>
      <c r="AC352" s="260"/>
      <c r="AD352" s="260"/>
      <c r="AE352" s="260"/>
      <c r="AF352" s="260"/>
      <c r="AG352" s="260"/>
      <c r="AH352" s="260"/>
      <c r="AI352" s="260"/>
      <c r="AJ352" s="260"/>
      <c r="AK352" s="260"/>
      <c r="AL352" s="260"/>
      <c r="AM352" s="260"/>
      <c r="AN352" s="260"/>
      <c r="AO352" s="260"/>
      <c r="AP352" s="260"/>
      <c r="AQ352" s="260"/>
      <c r="AR352" s="260"/>
      <c r="AS352" s="260"/>
      <c r="AT352" s="260"/>
      <c r="AU352" s="260"/>
      <c r="AV352" s="260"/>
      <c r="AW352" s="260"/>
      <c r="AX352" s="260"/>
      <c r="AY352" s="260"/>
      <c r="AZ352" s="260"/>
      <c r="BA352" s="260"/>
      <c r="BB352" s="260"/>
      <c r="BC352" s="260"/>
      <c r="BD352" s="260"/>
      <c r="BE352" s="260"/>
      <c r="BF352" s="260"/>
      <c r="BG352" s="260"/>
      <c r="BH352" s="260"/>
      <c r="BI352" s="260"/>
      <c r="BJ352" s="260"/>
      <c r="BK352" s="260"/>
      <c r="BL352" s="260"/>
      <c r="BM352" s="260"/>
      <c r="BN352" s="260"/>
      <c r="BO352" s="260"/>
      <c r="BP352" s="260"/>
      <c r="BQ352" s="260"/>
      <c r="BR352" s="260"/>
      <c r="BS352" s="260"/>
      <c r="BT352" s="260"/>
      <c r="BU352" s="260"/>
      <c r="BV352" s="260"/>
      <c r="BW352" s="260"/>
      <c r="BX352" s="260"/>
      <c r="BY352" s="260"/>
      <c r="BZ352" s="260"/>
      <c r="CA352" s="260"/>
      <c r="CB352" s="260"/>
      <c r="CC352" s="260"/>
      <c r="CD352" s="260"/>
      <c r="CE352" s="260"/>
      <c r="CF352" s="260"/>
      <c r="CG352" s="260"/>
      <c r="CH352" s="268" t="s">
        <v>45</v>
      </c>
      <c r="CI352" s="260"/>
      <c r="CJ352" s="268" t="s">
        <v>45</v>
      </c>
      <c r="CK352" s="260">
        <v>15800</v>
      </c>
      <c r="CL352" s="260">
        <v>72000</v>
      </c>
      <c r="CM352" s="268" t="s">
        <v>3702</v>
      </c>
      <c r="CN352" s="260">
        <v>65000</v>
      </c>
      <c r="CO352" s="268" t="s">
        <v>601</v>
      </c>
      <c r="CP352" s="265" t="s">
        <v>60</v>
      </c>
      <c r="CQ352" s="268" t="s">
        <v>1850</v>
      </c>
      <c r="CR352" s="264">
        <v>46230</v>
      </c>
      <c r="CS352" s="294" t="s">
        <v>139</v>
      </c>
      <c r="CT352" s="265" t="s">
        <v>1857</v>
      </c>
    </row>
    <row r="353" spans="1:98" x14ac:dyDescent="0.3">
      <c r="A353" s="253">
        <v>350</v>
      </c>
      <c r="B353" s="254" t="s">
        <v>45</v>
      </c>
      <c r="C353" s="261" t="s">
        <v>2952</v>
      </c>
      <c r="D353" s="261" t="s">
        <v>3018</v>
      </c>
      <c r="E353" s="261" t="s">
        <v>3003</v>
      </c>
      <c r="F353" s="261" t="s">
        <v>2959</v>
      </c>
      <c r="G353" s="261" t="s">
        <v>2970</v>
      </c>
      <c r="H353" s="261" t="s">
        <v>2974</v>
      </c>
      <c r="I353" s="261" t="s">
        <v>2976</v>
      </c>
      <c r="J353" s="261" t="s">
        <v>2962</v>
      </c>
      <c r="K353" s="270" t="s">
        <v>163</v>
      </c>
      <c r="L353" s="261" t="s">
        <v>3604</v>
      </c>
      <c r="M353" s="254" t="s">
        <v>57</v>
      </c>
      <c r="N353" s="261" t="s">
        <v>58</v>
      </c>
      <c r="O353" s="254" t="s">
        <v>45</v>
      </c>
      <c r="P353" s="266">
        <f>IF(COUNTIF($K$4:K353,K353)=1,1,"")</f>
        <v>1</v>
      </c>
      <c r="Q353" s="266"/>
      <c r="R353" s="266">
        <v>500</v>
      </c>
      <c r="S353" s="266">
        <v>500</v>
      </c>
      <c r="T353" s="266"/>
      <c r="U353" s="254" t="s">
        <v>45</v>
      </c>
      <c r="V353" s="266"/>
      <c r="W353" s="266"/>
      <c r="X353" s="266"/>
      <c r="Y353" s="254" t="s">
        <v>45</v>
      </c>
      <c r="Z353" s="266"/>
      <c r="AA353" s="266">
        <v>0</v>
      </c>
      <c r="AB353" s="266"/>
      <c r="AC353" s="266"/>
      <c r="AD353" s="266"/>
      <c r="AE353" s="266"/>
      <c r="AF353" s="266"/>
      <c r="AG353" s="266"/>
      <c r="AH353" s="266"/>
      <c r="AI353" s="266"/>
      <c r="AJ353" s="266"/>
      <c r="AK353" s="266"/>
      <c r="AL353" s="266"/>
      <c r="AM353" s="266"/>
      <c r="AN353" s="266"/>
      <c r="AO353" s="266"/>
      <c r="AP353" s="266"/>
      <c r="AQ353" s="266"/>
      <c r="AR353" s="266"/>
      <c r="AS353" s="266"/>
      <c r="AT353" s="266"/>
      <c r="AU353" s="266"/>
      <c r="AV353" s="266"/>
      <c r="AW353" s="266"/>
      <c r="AX353" s="266"/>
      <c r="AY353" s="266"/>
      <c r="AZ353" s="266"/>
      <c r="BA353" s="266"/>
      <c r="BB353" s="266"/>
      <c r="BC353" s="266"/>
      <c r="BD353" s="266"/>
      <c r="BE353" s="266"/>
      <c r="BF353" s="266"/>
      <c r="BG353" s="266"/>
      <c r="BH353" s="266"/>
      <c r="BI353" s="266"/>
      <c r="BJ353" s="266"/>
      <c r="BK353" s="266"/>
      <c r="BL353" s="266"/>
      <c r="BM353" s="266"/>
      <c r="BN353" s="266"/>
      <c r="BO353" s="266"/>
      <c r="BP353" s="266"/>
      <c r="BQ353" s="266"/>
      <c r="BR353" s="266"/>
      <c r="BS353" s="266"/>
      <c r="BT353" s="266"/>
      <c r="BU353" s="266"/>
      <c r="BV353" s="266"/>
      <c r="BW353" s="266"/>
      <c r="BX353" s="266"/>
      <c r="BY353" s="266"/>
      <c r="BZ353" s="266"/>
      <c r="CA353" s="266"/>
      <c r="CB353" s="266"/>
      <c r="CC353" s="266"/>
      <c r="CD353" s="266"/>
      <c r="CE353" s="266"/>
      <c r="CF353" s="266"/>
      <c r="CG353" s="266"/>
      <c r="CH353" s="271" t="s">
        <v>45</v>
      </c>
      <c r="CI353" s="266"/>
      <c r="CJ353" s="271" t="s">
        <v>45</v>
      </c>
      <c r="CK353" s="266">
        <v>18500</v>
      </c>
      <c r="CL353" s="266">
        <v>79000</v>
      </c>
      <c r="CM353" s="271" t="s">
        <v>945</v>
      </c>
      <c r="CN353" s="266">
        <v>79000</v>
      </c>
      <c r="CO353" s="271" t="s">
        <v>945</v>
      </c>
      <c r="CP353" s="254" t="s">
        <v>60</v>
      </c>
      <c r="CQ353" s="271" t="s">
        <v>1850</v>
      </c>
      <c r="CR353" s="262">
        <v>46230</v>
      </c>
      <c r="CS353" s="261" t="s">
        <v>139</v>
      </c>
      <c r="CT353" s="254" t="s">
        <v>1857</v>
      </c>
    </row>
    <row r="354" spans="1:98" x14ac:dyDescent="0.3">
      <c r="A354" s="253">
        <v>351</v>
      </c>
      <c r="B354" s="265" t="s">
        <v>45</v>
      </c>
      <c r="C354" s="294" t="s">
        <v>2952</v>
      </c>
      <c r="D354" s="294" t="s">
        <v>3018</v>
      </c>
      <c r="E354" s="294" t="s">
        <v>3003</v>
      </c>
      <c r="F354" s="294" t="s">
        <v>2959</v>
      </c>
      <c r="G354" s="294" t="s">
        <v>2970</v>
      </c>
      <c r="H354" s="294" t="s">
        <v>2974</v>
      </c>
      <c r="I354" s="294" t="s">
        <v>2976</v>
      </c>
      <c r="J354" s="294" t="s">
        <v>2962</v>
      </c>
      <c r="K354" s="263" t="s">
        <v>163</v>
      </c>
      <c r="L354" s="294" t="s">
        <v>3604</v>
      </c>
      <c r="M354" s="265" t="s">
        <v>71</v>
      </c>
      <c r="N354" s="294" t="s">
        <v>72</v>
      </c>
      <c r="O354" s="265" t="s">
        <v>45</v>
      </c>
      <c r="P354" s="260" t="str">
        <f>IF(COUNTIF($K$4:K354,K354)=1,1,"")</f>
        <v/>
      </c>
      <c r="Q354" s="260"/>
      <c r="R354" s="260">
        <v>600</v>
      </c>
      <c r="S354" s="260">
        <v>600</v>
      </c>
      <c r="T354" s="260"/>
      <c r="U354" s="265" t="s">
        <v>45</v>
      </c>
      <c r="V354" s="260"/>
      <c r="W354" s="260"/>
      <c r="X354" s="260"/>
      <c r="Y354" s="265" t="s">
        <v>45</v>
      </c>
      <c r="Z354" s="260"/>
      <c r="AA354" s="260">
        <v>0</v>
      </c>
      <c r="AB354" s="260"/>
      <c r="AC354" s="260"/>
      <c r="AD354" s="260"/>
      <c r="AE354" s="260"/>
      <c r="AF354" s="260"/>
      <c r="AG354" s="260"/>
      <c r="AH354" s="260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  <c r="AW354" s="260"/>
      <c r="AX354" s="260"/>
      <c r="AY354" s="260"/>
      <c r="AZ354" s="260"/>
      <c r="BA354" s="260"/>
      <c r="BB354" s="260"/>
      <c r="BC354" s="260"/>
      <c r="BD354" s="260"/>
      <c r="BE354" s="260"/>
      <c r="BF354" s="260"/>
      <c r="BG354" s="260"/>
      <c r="BH354" s="260"/>
      <c r="BI354" s="260"/>
      <c r="BJ354" s="260"/>
      <c r="BK354" s="260"/>
      <c r="BL354" s="260"/>
      <c r="BM354" s="260"/>
      <c r="BN354" s="260"/>
      <c r="BO354" s="260"/>
      <c r="BP354" s="260"/>
      <c r="BQ354" s="260"/>
      <c r="BR354" s="260"/>
      <c r="BS354" s="260"/>
      <c r="BT354" s="260"/>
      <c r="BU354" s="260"/>
      <c r="BV354" s="260"/>
      <c r="BW354" s="260"/>
      <c r="BX354" s="260"/>
      <c r="BY354" s="260"/>
      <c r="BZ354" s="260"/>
      <c r="CA354" s="260"/>
      <c r="CB354" s="260"/>
      <c r="CC354" s="260"/>
      <c r="CD354" s="260"/>
      <c r="CE354" s="260"/>
      <c r="CF354" s="260"/>
      <c r="CG354" s="260"/>
      <c r="CH354" s="268" t="s">
        <v>45</v>
      </c>
      <c r="CI354" s="260"/>
      <c r="CJ354" s="268" t="s">
        <v>45</v>
      </c>
      <c r="CK354" s="260">
        <v>18500</v>
      </c>
      <c r="CL354" s="260">
        <v>79000</v>
      </c>
      <c r="CM354" s="268" t="s">
        <v>945</v>
      </c>
      <c r="CN354" s="260">
        <v>79000</v>
      </c>
      <c r="CO354" s="268" t="s">
        <v>945</v>
      </c>
      <c r="CP354" s="265" t="s">
        <v>60</v>
      </c>
      <c r="CQ354" s="268" t="s">
        <v>1850</v>
      </c>
      <c r="CR354" s="264">
        <v>46230</v>
      </c>
      <c r="CS354" s="294" t="s">
        <v>139</v>
      </c>
      <c r="CT354" s="265" t="s">
        <v>1857</v>
      </c>
    </row>
    <row r="355" spans="1:98" x14ac:dyDescent="0.3">
      <c r="A355" s="253">
        <v>352</v>
      </c>
      <c r="B355" s="254" t="s">
        <v>45</v>
      </c>
      <c r="C355" s="261" t="s">
        <v>2952</v>
      </c>
      <c r="D355" s="261" t="s">
        <v>3018</v>
      </c>
      <c r="E355" s="261" t="s">
        <v>3003</v>
      </c>
      <c r="F355" s="261" t="s">
        <v>2959</v>
      </c>
      <c r="G355" s="261" t="s">
        <v>2970</v>
      </c>
      <c r="H355" s="261" t="s">
        <v>2974</v>
      </c>
      <c r="I355" s="261" t="s">
        <v>2976</v>
      </c>
      <c r="J355" s="261" t="s">
        <v>2962</v>
      </c>
      <c r="K355" s="270" t="s">
        <v>163</v>
      </c>
      <c r="L355" s="261" t="s">
        <v>3604</v>
      </c>
      <c r="M355" s="254" t="s">
        <v>161</v>
      </c>
      <c r="N355" s="261" t="s">
        <v>162</v>
      </c>
      <c r="O355" s="254" t="s">
        <v>45</v>
      </c>
      <c r="P355" s="266" t="str">
        <f>IF(COUNTIF($K$4:K355,K355)=1,1,"")</f>
        <v/>
      </c>
      <c r="Q355" s="266"/>
      <c r="R355" s="266">
        <v>500</v>
      </c>
      <c r="S355" s="266">
        <v>500</v>
      </c>
      <c r="T355" s="266"/>
      <c r="U355" s="254" t="s">
        <v>45</v>
      </c>
      <c r="V355" s="266"/>
      <c r="W355" s="266"/>
      <c r="X355" s="266"/>
      <c r="Y355" s="254" t="s">
        <v>45</v>
      </c>
      <c r="Z355" s="266"/>
      <c r="AA355" s="266">
        <v>0</v>
      </c>
      <c r="AB355" s="266"/>
      <c r="AC355" s="266"/>
      <c r="AD355" s="266"/>
      <c r="AE355" s="266"/>
      <c r="AF355" s="266"/>
      <c r="AG355" s="266"/>
      <c r="AH355" s="266"/>
      <c r="AI355" s="266"/>
      <c r="AJ355" s="266"/>
      <c r="AK355" s="266"/>
      <c r="AL355" s="266"/>
      <c r="AM355" s="266"/>
      <c r="AN355" s="266"/>
      <c r="AO355" s="266"/>
      <c r="AP355" s="266"/>
      <c r="AQ355" s="266"/>
      <c r="AR355" s="266"/>
      <c r="AS355" s="266"/>
      <c r="AT355" s="266"/>
      <c r="AU355" s="266"/>
      <c r="AV355" s="266"/>
      <c r="AW355" s="266"/>
      <c r="AX355" s="266"/>
      <c r="AY355" s="266"/>
      <c r="AZ355" s="266"/>
      <c r="BA355" s="266"/>
      <c r="BB355" s="266"/>
      <c r="BC355" s="266"/>
      <c r="BD355" s="266"/>
      <c r="BE355" s="266"/>
      <c r="BF355" s="266"/>
      <c r="BG355" s="266"/>
      <c r="BH355" s="266"/>
      <c r="BI355" s="266"/>
      <c r="BJ355" s="266"/>
      <c r="BK355" s="266"/>
      <c r="BL355" s="266"/>
      <c r="BM355" s="266"/>
      <c r="BN355" s="266"/>
      <c r="BO355" s="266"/>
      <c r="BP355" s="266"/>
      <c r="BQ355" s="266"/>
      <c r="BR355" s="266"/>
      <c r="BS355" s="266"/>
      <c r="BT355" s="266"/>
      <c r="BU355" s="266"/>
      <c r="BV355" s="266"/>
      <c r="BW355" s="266"/>
      <c r="BX355" s="266"/>
      <c r="BY355" s="266"/>
      <c r="BZ355" s="266"/>
      <c r="CA355" s="266"/>
      <c r="CB355" s="266"/>
      <c r="CC355" s="266"/>
      <c r="CD355" s="266"/>
      <c r="CE355" s="266"/>
      <c r="CF355" s="266"/>
      <c r="CG355" s="266"/>
      <c r="CH355" s="271" t="s">
        <v>45</v>
      </c>
      <c r="CI355" s="266"/>
      <c r="CJ355" s="271" t="s">
        <v>45</v>
      </c>
      <c r="CK355" s="266">
        <v>18500</v>
      </c>
      <c r="CL355" s="266">
        <v>79000</v>
      </c>
      <c r="CM355" s="271" t="s">
        <v>945</v>
      </c>
      <c r="CN355" s="266">
        <v>79000</v>
      </c>
      <c r="CO355" s="271" t="s">
        <v>945</v>
      </c>
      <c r="CP355" s="254" t="s">
        <v>60</v>
      </c>
      <c r="CQ355" s="271" t="s">
        <v>1850</v>
      </c>
      <c r="CR355" s="262">
        <v>46230</v>
      </c>
      <c r="CS355" s="261" t="s">
        <v>139</v>
      </c>
      <c r="CT355" s="254" t="s">
        <v>1857</v>
      </c>
    </row>
    <row r="356" spans="1:98" x14ac:dyDescent="0.3">
      <c r="A356" s="253">
        <v>353</v>
      </c>
      <c r="B356" s="265" t="s">
        <v>45</v>
      </c>
      <c r="C356" s="294" t="s">
        <v>2952</v>
      </c>
      <c r="D356" s="294" t="s">
        <v>3018</v>
      </c>
      <c r="E356" s="294" t="s">
        <v>3003</v>
      </c>
      <c r="F356" s="294" t="s">
        <v>2959</v>
      </c>
      <c r="G356" s="294" t="s">
        <v>2970</v>
      </c>
      <c r="H356" s="294" t="s">
        <v>2974</v>
      </c>
      <c r="I356" s="294" t="s">
        <v>2976</v>
      </c>
      <c r="J356" s="294" t="s">
        <v>2962</v>
      </c>
      <c r="K356" s="263" t="s">
        <v>164</v>
      </c>
      <c r="L356" s="294" t="s">
        <v>4207</v>
      </c>
      <c r="M356" s="265" t="s">
        <v>66</v>
      </c>
      <c r="N356" s="294" t="s">
        <v>67</v>
      </c>
      <c r="O356" s="265" t="s">
        <v>45</v>
      </c>
      <c r="P356" s="260">
        <f>IF(COUNTIF($K$4:K356,K356)=1,1,"")</f>
        <v>1</v>
      </c>
      <c r="Q356" s="260"/>
      <c r="R356" s="260">
        <v>550</v>
      </c>
      <c r="S356" s="260">
        <v>550</v>
      </c>
      <c r="T356" s="260"/>
      <c r="U356" s="265" t="s">
        <v>45</v>
      </c>
      <c r="V356" s="260"/>
      <c r="W356" s="260"/>
      <c r="X356" s="260"/>
      <c r="Y356" s="265" t="s">
        <v>45</v>
      </c>
      <c r="Z356" s="260"/>
      <c r="AA356" s="260">
        <v>0</v>
      </c>
      <c r="AB356" s="260"/>
      <c r="AC356" s="260"/>
      <c r="AD356" s="260"/>
      <c r="AE356" s="260"/>
      <c r="AF356" s="260"/>
      <c r="AG356" s="260"/>
      <c r="AH356" s="260"/>
      <c r="AI356" s="260"/>
      <c r="AJ356" s="260"/>
      <c r="AK356" s="260"/>
      <c r="AL356" s="260"/>
      <c r="AM356" s="260"/>
      <c r="AN356" s="260"/>
      <c r="AO356" s="260"/>
      <c r="AP356" s="260"/>
      <c r="AQ356" s="260"/>
      <c r="AR356" s="260"/>
      <c r="AS356" s="260"/>
      <c r="AT356" s="260"/>
      <c r="AU356" s="260"/>
      <c r="AV356" s="260"/>
      <c r="AW356" s="260"/>
      <c r="AX356" s="260"/>
      <c r="AY356" s="260"/>
      <c r="AZ356" s="260"/>
      <c r="BA356" s="260"/>
      <c r="BB356" s="260"/>
      <c r="BC356" s="260"/>
      <c r="BD356" s="260"/>
      <c r="BE356" s="260"/>
      <c r="BF356" s="260"/>
      <c r="BG356" s="260"/>
      <c r="BH356" s="260"/>
      <c r="BI356" s="260"/>
      <c r="BJ356" s="260"/>
      <c r="BK356" s="260"/>
      <c r="BL356" s="260"/>
      <c r="BM356" s="260"/>
      <c r="BN356" s="260"/>
      <c r="BO356" s="260"/>
      <c r="BP356" s="260"/>
      <c r="BQ356" s="260"/>
      <c r="BR356" s="260"/>
      <c r="BS356" s="260"/>
      <c r="BT356" s="260"/>
      <c r="BU356" s="260"/>
      <c r="BV356" s="260"/>
      <c r="BW356" s="260"/>
      <c r="BX356" s="260"/>
      <c r="BY356" s="260"/>
      <c r="BZ356" s="260"/>
      <c r="CA356" s="260"/>
      <c r="CB356" s="260"/>
      <c r="CC356" s="260"/>
      <c r="CD356" s="260"/>
      <c r="CE356" s="260"/>
      <c r="CF356" s="260"/>
      <c r="CG356" s="260"/>
      <c r="CH356" s="268" t="s">
        <v>45</v>
      </c>
      <c r="CI356" s="260"/>
      <c r="CJ356" s="268" t="s">
        <v>45</v>
      </c>
      <c r="CK356" s="260">
        <v>18000</v>
      </c>
      <c r="CL356" s="260">
        <v>64000</v>
      </c>
      <c r="CM356" s="268" t="s">
        <v>204</v>
      </c>
      <c r="CN356" s="260">
        <v>64000</v>
      </c>
      <c r="CO356" s="268" t="s">
        <v>204</v>
      </c>
      <c r="CP356" s="265" t="s">
        <v>60</v>
      </c>
      <c r="CQ356" s="268" t="s">
        <v>1850</v>
      </c>
      <c r="CR356" s="264">
        <v>46230</v>
      </c>
      <c r="CS356" s="294" t="s">
        <v>139</v>
      </c>
      <c r="CT356" s="265" t="s">
        <v>1857</v>
      </c>
    </row>
    <row r="357" spans="1:98" x14ac:dyDescent="0.3">
      <c r="A357" s="253">
        <v>354</v>
      </c>
      <c r="B357" s="254" t="s">
        <v>45</v>
      </c>
      <c r="C357" s="261" t="s">
        <v>2952</v>
      </c>
      <c r="D357" s="261" t="s">
        <v>3018</v>
      </c>
      <c r="E357" s="261" t="s">
        <v>3003</v>
      </c>
      <c r="F357" s="261" t="s">
        <v>2959</v>
      </c>
      <c r="G357" s="261" t="s">
        <v>2970</v>
      </c>
      <c r="H357" s="261" t="s">
        <v>2974</v>
      </c>
      <c r="I357" s="261" t="s">
        <v>2976</v>
      </c>
      <c r="J357" s="261" t="s">
        <v>2962</v>
      </c>
      <c r="K357" s="270" t="s">
        <v>164</v>
      </c>
      <c r="L357" s="261" t="s">
        <v>4207</v>
      </c>
      <c r="M357" s="254" t="s">
        <v>78</v>
      </c>
      <c r="N357" s="261" t="s">
        <v>79</v>
      </c>
      <c r="O357" s="254" t="s">
        <v>45</v>
      </c>
      <c r="P357" s="266" t="str">
        <f>IF(COUNTIF($K$4:K357,K357)=1,1,"")</f>
        <v/>
      </c>
      <c r="Q357" s="266"/>
      <c r="R357" s="266">
        <v>450</v>
      </c>
      <c r="S357" s="266">
        <v>450</v>
      </c>
      <c r="T357" s="266"/>
      <c r="U357" s="254" t="s">
        <v>45</v>
      </c>
      <c r="V357" s="266"/>
      <c r="W357" s="266"/>
      <c r="X357" s="266"/>
      <c r="Y357" s="254" t="s">
        <v>45</v>
      </c>
      <c r="Z357" s="266"/>
      <c r="AA357" s="266">
        <v>0</v>
      </c>
      <c r="AB357" s="266"/>
      <c r="AC357" s="266"/>
      <c r="AD357" s="266"/>
      <c r="AE357" s="266"/>
      <c r="AF357" s="266"/>
      <c r="AG357" s="266"/>
      <c r="AH357" s="266"/>
      <c r="AI357" s="266"/>
      <c r="AJ357" s="266"/>
      <c r="AK357" s="266"/>
      <c r="AL357" s="266"/>
      <c r="AM357" s="266"/>
      <c r="AN357" s="266"/>
      <c r="AO357" s="266"/>
      <c r="AP357" s="266"/>
      <c r="AQ357" s="266"/>
      <c r="AR357" s="266"/>
      <c r="AS357" s="266"/>
      <c r="AT357" s="266"/>
      <c r="AU357" s="266"/>
      <c r="AV357" s="266"/>
      <c r="AW357" s="266"/>
      <c r="AX357" s="266"/>
      <c r="AY357" s="266"/>
      <c r="AZ357" s="266"/>
      <c r="BA357" s="266"/>
      <c r="BB357" s="266"/>
      <c r="BC357" s="266"/>
      <c r="BD357" s="266"/>
      <c r="BE357" s="266"/>
      <c r="BF357" s="266"/>
      <c r="BG357" s="266"/>
      <c r="BH357" s="266"/>
      <c r="BI357" s="266"/>
      <c r="BJ357" s="266"/>
      <c r="BK357" s="266"/>
      <c r="BL357" s="266"/>
      <c r="BM357" s="266"/>
      <c r="BN357" s="266"/>
      <c r="BO357" s="266"/>
      <c r="BP357" s="266"/>
      <c r="BQ357" s="266"/>
      <c r="BR357" s="266"/>
      <c r="BS357" s="266"/>
      <c r="BT357" s="266"/>
      <c r="BU357" s="266"/>
      <c r="BV357" s="266"/>
      <c r="BW357" s="266"/>
      <c r="BX357" s="266"/>
      <c r="BY357" s="266"/>
      <c r="BZ357" s="266"/>
      <c r="CA357" s="266"/>
      <c r="CB357" s="266"/>
      <c r="CC357" s="266"/>
      <c r="CD357" s="266"/>
      <c r="CE357" s="266"/>
      <c r="CF357" s="266"/>
      <c r="CG357" s="266"/>
      <c r="CH357" s="271" t="s">
        <v>45</v>
      </c>
      <c r="CI357" s="266"/>
      <c r="CJ357" s="271" t="s">
        <v>45</v>
      </c>
      <c r="CK357" s="266">
        <v>18000</v>
      </c>
      <c r="CL357" s="266">
        <v>64000</v>
      </c>
      <c r="CM357" s="271" t="s">
        <v>204</v>
      </c>
      <c r="CN357" s="266">
        <v>64000</v>
      </c>
      <c r="CO357" s="271" t="s">
        <v>204</v>
      </c>
      <c r="CP357" s="254" t="s">
        <v>60</v>
      </c>
      <c r="CQ357" s="271" t="s">
        <v>1850</v>
      </c>
      <c r="CR357" s="262">
        <v>46230</v>
      </c>
      <c r="CS357" s="261" t="s">
        <v>139</v>
      </c>
      <c r="CT357" s="254" t="s">
        <v>1857</v>
      </c>
    </row>
    <row r="358" spans="1:98" x14ac:dyDescent="0.3">
      <c r="A358" s="253">
        <v>355</v>
      </c>
      <c r="B358" s="265" t="s">
        <v>45</v>
      </c>
      <c r="C358" s="294" t="s">
        <v>2952</v>
      </c>
      <c r="D358" s="294" t="s">
        <v>3018</v>
      </c>
      <c r="E358" s="294" t="s">
        <v>3003</v>
      </c>
      <c r="F358" s="294" t="s">
        <v>2959</v>
      </c>
      <c r="G358" s="294" t="s">
        <v>2970</v>
      </c>
      <c r="H358" s="294" t="s">
        <v>2974</v>
      </c>
      <c r="I358" s="294" t="s">
        <v>2976</v>
      </c>
      <c r="J358" s="294" t="s">
        <v>2962</v>
      </c>
      <c r="K358" s="263" t="s">
        <v>165</v>
      </c>
      <c r="L358" s="294" t="s">
        <v>166</v>
      </c>
      <c r="M358" s="265" t="s">
        <v>71</v>
      </c>
      <c r="N358" s="294" t="s">
        <v>72</v>
      </c>
      <c r="O358" s="265" t="s">
        <v>45</v>
      </c>
      <c r="P358" s="260">
        <f>IF(COUNTIF($K$4:K358,K358)=1,1,"")</f>
        <v>1</v>
      </c>
      <c r="Q358" s="260"/>
      <c r="R358" s="260">
        <v>800</v>
      </c>
      <c r="S358" s="260">
        <v>800</v>
      </c>
      <c r="T358" s="260"/>
      <c r="U358" s="265" t="s">
        <v>45</v>
      </c>
      <c r="V358" s="260"/>
      <c r="W358" s="260"/>
      <c r="X358" s="260"/>
      <c r="Y358" s="265" t="s">
        <v>45</v>
      </c>
      <c r="Z358" s="260"/>
      <c r="AA358" s="260">
        <v>0</v>
      </c>
      <c r="AB358" s="260"/>
      <c r="AC358" s="260"/>
      <c r="AD358" s="260"/>
      <c r="AE358" s="260"/>
      <c r="AF358" s="260"/>
      <c r="AG358" s="260"/>
      <c r="AH358" s="260"/>
      <c r="AI358" s="260"/>
      <c r="AJ358" s="260"/>
      <c r="AK358" s="260"/>
      <c r="AL358" s="260"/>
      <c r="AM358" s="260"/>
      <c r="AN358" s="260"/>
      <c r="AO358" s="260"/>
      <c r="AP358" s="260"/>
      <c r="AQ358" s="260"/>
      <c r="AR358" s="260"/>
      <c r="AS358" s="260"/>
      <c r="AT358" s="260"/>
      <c r="AU358" s="260"/>
      <c r="AV358" s="260"/>
      <c r="AW358" s="260"/>
      <c r="AX358" s="260"/>
      <c r="AY358" s="260"/>
      <c r="AZ358" s="260"/>
      <c r="BA358" s="260"/>
      <c r="BB358" s="260"/>
      <c r="BC358" s="260"/>
      <c r="BD358" s="260"/>
      <c r="BE358" s="260"/>
      <c r="BF358" s="260"/>
      <c r="BG358" s="260"/>
      <c r="BH358" s="260"/>
      <c r="BI358" s="260"/>
      <c r="BJ358" s="260"/>
      <c r="BK358" s="260"/>
      <c r="BL358" s="260"/>
      <c r="BM358" s="260"/>
      <c r="BN358" s="260"/>
      <c r="BO358" s="260"/>
      <c r="BP358" s="260"/>
      <c r="BQ358" s="260"/>
      <c r="BR358" s="260"/>
      <c r="BS358" s="260"/>
      <c r="BT358" s="260"/>
      <c r="BU358" s="260"/>
      <c r="BV358" s="260"/>
      <c r="BW358" s="260"/>
      <c r="BX358" s="260"/>
      <c r="BY358" s="260"/>
      <c r="BZ358" s="260"/>
      <c r="CA358" s="260"/>
      <c r="CB358" s="260"/>
      <c r="CC358" s="260"/>
      <c r="CD358" s="260"/>
      <c r="CE358" s="260"/>
      <c r="CF358" s="260"/>
      <c r="CG358" s="260"/>
      <c r="CH358" s="268" t="s">
        <v>45</v>
      </c>
      <c r="CI358" s="260"/>
      <c r="CJ358" s="268" t="s">
        <v>45</v>
      </c>
      <c r="CK358" s="260"/>
      <c r="CL358" s="260"/>
      <c r="CM358" s="268" t="s">
        <v>45</v>
      </c>
      <c r="CN358" s="260">
        <v>0</v>
      </c>
      <c r="CO358" s="268" t="s">
        <v>45</v>
      </c>
      <c r="CP358" s="265" t="s">
        <v>60</v>
      </c>
      <c r="CQ358" s="268" t="s">
        <v>1850</v>
      </c>
      <c r="CR358" s="265" t="s">
        <v>45</v>
      </c>
      <c r="CS358" s="294" t="s">
        <v>51</v>
      </c>
      <c r="CT358" s="265" t="s">
        <v>1854</v>
      </c>
    </row>
    <row r="359" spans="1:98" x14ac:dyDescent="0.3">
      <c r="A359" s="253">
        <v>356</v>
      </c>
      <c r="B359" s="254" t="s">
        <v>45</v>
      </c>
      <c r="C359" s="261" t="s">
        <v>2952</v>
      </c>
      <c r="D359" s="261" t="s">
        <v>3018</v>
      </c>
      <c r="E359" s="261" t="s">
        <v>3003</v>
      </c>
      <c r="F359" s="261" t="s">
        <v>2959</v>
      </c>
      <c r="G359" s="261" t="s">
        <v>2970</v>
      </c>
      <c r="H359" s="261" t="s">
        <v>2974</v>
      </c>
      <c r="I359" s="261" t="s">
        <v>2976</v>
      </c>
      <c r="J359" s="261" t="s">
        <v>2962</v>
      </c>
      <c r="K359" s="270" t="s">
        <v>165</v>
      </c>
      <c r="L359" s="261" t="s">
        <v>166</v>
      </c>
      <c r="M359" s="254" t="s">
        <v>66</v>
      </c>
      <c r="N359" s="261" t="s">
        <v>67</v>
      </c>
      <c r="O359" s="254" t="s">
        <v>45</v>
      </c>
      <c r="P359" s="266" t="str">
        <f>IF(COUNTIF($K$4:K359,K359)=1,1,"")</f>
        <v/>
      </c>
      <c r="Q359" s="266"/>
      <c r="R359" s="266">
        <v>700</v>
      </c>
      <c r="S359" s="266">
        <v>700</v>
      </c>
      <c r="T359" s="266"/>
      <c r="U359" s="254" t="s">
        <v>45</v>
      </c>
      <c r="V359" s="266"/>
      <c r="W359" s="266"/>
      <c r="X359" s="266"/>
      <c r="Y359" s="254" t="s">
        <v>45</v>
      </c>
      <c r="Z359" s="266"/>
      <c r="AA359" s="266">
        <v>0</v>
      </c>
      <c r="AB359" s="266"/>
      <c r="AC359" s="266"/>
      <c r="AD359" s="266"/>
      <c r="AE359" s="266"/>
      <c r="AF359" s="266"/>
      <c r="AG359" s="266"/>
      <c r="AH359" s="266"/>
      <c r="AI359" s="266"/>
      <c r="AJ359" s="266"/>
      <c r="AK359" s="266"/>
      <c r="AL359" s="266"/>
      <c r="AM359" s="266"/>
      <c r="AN359" s="266"/>
      <c r="AO359" s="266"/>
      <c r="AP359" s="266"/>
      <c r="AQ359" s="266"/>
      <c r="AR359" s="266"/>
      <c r="AS359" s="266"/>
      <c r="AT359" s="266"/>
      <c r="AU359" s="266"/>
      <c r="AV359" s="266"/>
      <c r="AW359" s="266"/>
      <c r="AX359" s="266"/>
      <c r="AY359" s="266"/>
      <c r="AZ359" s="266"/>
      <c r="BA359" s="266"/>
      <c r="BB359" s="266"/>
      <c r="BC359" s="266"/>
      <c r="BD359" s="266"/>
      <c r="BE359" s="266"/>
      <c r="BF359" s="266"/>
      <c r="BG359" s="266"/>
      <c r="BH359" s="266"/>
      <c r="BI359" s="266"/>
      <c r="BJ359" s="266"/>
      <c r="BK359" s="266"/>
      <c r="BL359" s="266"/>
      <c r="BM359" s="266"/>
      <c r="BN359" s="266"/>
      <c r="BO359" s="266"/>
      <c r="BP359" s="266"/>
      <c r="BQ359" s="266"/>
      <c r="BR359" s="266"/>
      <c r="BS359" s="266"/>
      <c r="BT359" s="266"/>
      <c r="BU359" s="266"/>
      <c r="BV359" s="266"/>
      <c r="BW359" s="266"/>
      <c r="BX359" s="266"/>
      <c r="BY359" s="266"/>
      <c r="BZ359" s="266"/>
      <c r="CA359" s="266"/>
      <c r="CB359" s="266"/>
      <c r="CC359" s="266"/>
      <c r="CD359" s="266"/>
      <c r="CE359" s="266"/>
      <c r="CF359" s="266"/>
      <c r="CG359" s="266"/>
      <c r="CH359" s="271" t="s">
        <v>45</v>
      </c>
      <c r="CI359" s="266"/>
      <c r="CJ359" s="271" t="s">
        <v>45</v>
      </c>
      <c r="CK359" s="266"/>
      <c r="CL359" s="266"/>
      <c r="CM359" s="271" t="s">
        <v>45</v>
      </c>
      <c r="CN359" s="266">
        <v>0</v>
      </c>
      <c r="CO359" s="271" t="s">
        <v>45</v>
      </c>
      <c r="CP359" s="254" t="s">
        <v>60</v>
      </c>
      <c r="CQ359" s="271" t="s">
        <v>1850</v>
      </c>
      <c r="CR359" s="254" t="s">
        <v>45</v>
      </c>
      <c r="CS359" s="261" t="s">
        <v>51</v>
      </c>
      <c r="CT359" s="254" t="s">
        <v>1854</v>
      </c>
    </row>
    <row r="360" spans="1:98" x14ac:dyDescent="0.3">
      <c r="A360" s="253">
        <v>357</v>
      </c>
      <c r="B360" s="265" t="s">
        <v>45</v>
      </c>
      <c r="C360" s="294" t="s">
        <v>2952</v>
      </c>
      <c r="D360" s="294" t="s">
        <v>3018</v>
      </c>
      <c r="E360" s="294" t="s">
        <v>3003</v>
      </c>
      <c r="F360" s="294" t="s">
        <v>2959</v>
      </c>
      <c r="G360" s="294" t="s">
        <v>2970</v>
      </c>
      <c r="H360" s="294" t="s">
        <v>2974</v>
      </c>
      <c r="I360" s="294" t="s">
        <v>2976</v>
      </c>
      <c r="J360" s="294" t="s">
        <v>2962</v>
      </c>
      <c r="K360" s="263" t="s">
        <v>165</v>
      </c>
      <c r="L360" s="294" t="s">
        <v>166</v>
      </c>
      <c r="M360" s="265" t="s">
        <v>48</v>
      </c>
      <c r="N360" s="294" t="s">
        <v>49</v>
      </c>
      <c r="O360" s="265" t="s">
        <v>45</v>
      </c>
      <c r="P360" s="260" t="str">
        <f>IF(COUNTIF($K$4:K360,K360)=1,1,"")</f>
        <v/>
      </c>
      <c r="Q360" s="260"/>
      <c r="R360" s="260">
        <v>500</v>
      </c>
      <c r="S360" s="260">
        <v>500</v>
      </c>
      <c r="T360" s="260"/>
      <c r="U360" s="265" t="s">
        <v>45</v>
      </c>
      <c r="V360" s="260"/>
      <c r="W360" s="260"/>
      <c r="X360" s="260"/>
      <c r="Y360" s="265" t="s">
        <v>45</v>
      </c>
      <c r="Z360" s="260"/>
      <c r="AA360" s="260">
        <v>0</v>
      </c>
      <c r="AB360" s="260"/>
      <c r="AC360" s="260"/>
      <c r="AD360" s="260"/>
      <c r="AE360" s="260"/>
      <c r="AF360" s="260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260"/>
      <c r="AU360" s="260"/>
      <c r="AV360" s="260"/>
      <c r="AW360" s="260"/>
      <c r="AX360" s="260"/>
      <c r="AY360" s="260"/>
      <c r="AZ360" s="260"/>
      <c r="BA360" s="260"/>
      <c r="BB360" s="260"/>
      <c r="BC360" s="260"/>
      <c r="BD360" s="260"/>
      <c r="BE360" s="260"/>
      <c r="BF360" s="260"/>
      <c r="BG360" s="260"/>
      <c r="BH360" s="260"/>
      <c r="BI360" s="260"/>
      <c r="BJ360" s="260"/>
      <c r="BK360" s="260"/>
      <c r="BL360" s="260"/>
      <c r="BM360" s="260"/>
      <c r="BN360" s="260"/>
      <c r="BO360" s="260"/>
      <c r="BP360" s="260"/>
      <c r="BQ360" s="260"/>
      <c r="BR360" s="260"/>
      <c r="BS360" s="260"/>
      <c r="BT360" s="260"/>
      <c r="BU360" s="260"/>
      <c r="BV360" s="260"/>
      <c r="BW360" s="260"/>
      <c r="BX360" s="260"/>
      <c r="BY360" s="260"/>
      <c r="BZ360" s="260"/>
      <c r="CA360" s="260"/>
      <c r="CB360" s="260"/>
      <c r="CC360" s="260"/>
      <c r="CD360" s="260"/>
      <c r="CE360" s="260"/>
      <c r="CF360" s="260"/>
      <c r="CG360" s="260"/>
      <c r="CH360" s="268" t="s">
        <v>45</v>
      </c>
      <c r="CI360" s="260"/>
      <c r="CJ360" s="268" t="s">
        <v>45</v>
      </c>
      <c r="CK360" s="260"/>
      <c r="CL360" s="260"/>
      <c r="CM360" s="268" t="s">
        <v>45</v>
      </c>
      <c r="CN360" s="260">
        <v>0</v>
      </c>
      <c r="CO360" s="268" t="s">
        <v>45</v>
      </c>
      <c r="CP360" s="265" t="s">
        <v>60</v>
      </c>
      <c r="CQ360" s="268" t="s">
        <v>1850</v>
      </c>
      <c r="CR360" s="265" t="s">
        <v>45</v>
      </c>
      <c r="CS360" s="294" t="s">
        <v>51</v>
      </c>
      <c r="CT360" s="265" t="s">
        <v>1854</v>
      </c>
    </row>
    <row r="361" spans="1:98" x14ac:dyDescent="0.3">
      <c r="A361" s="253">
        <v>358</v>
      </c>
      <c r="B361" s="254" t="s">
        <v>45</v>
      </c>
      <c r="C361" s="261" t="s">
        <v>2952</v>
      </c>
      <c r="D361" s="261" t="s">
        <v>3018</v>
      </c>
      <c r="E361" s="261" t="s">
        <v>3003</v>
      </c>
      <c r="F361" s="261" t="s">
        <v>2959</v>
      </c>
      <c r="G361" s="261" t="s">
        <v>2970</v>
      </c>
      <c r="H361" s="261" t="s">
        <v>2974</v>
      </c>
      <c r="I361" s="261" t="s">
        <v>2976</v>
      </c>
      <c r="J361" s="261" t="s">
        <v>2962</v>
      </c>
      <c r="K361" s="270" t="s">
        <v>167</v>
      </c>
      <c r="L361" s="261" t="s">
        <v>168</v>
      </c>
      <c r="M361" s="254" t="s">
        <v>71</v>
      </c>
      <c r="N361" s="261" t="s">
        <v>72</v>
      </c>
      <c r="O361" s="254" t="s">
        <v>45</v>
      </c>
      <c r="P361" s="266">
        <f>IF(COUNTIF($K$4:K361,K361)=1,1,"")</f>
        <v>1</v>
      </c>
      <c r="Q361" s="266"/>
      <c r="R361" s="266">
        <v>1200</v>
      </c>
      <c r="S361" s="266">
        <v>1200</v>
      </c>
      <c r="T361" s="266"/>
      <c r="U361" s="254" t="s">
        <v>45</v>
      </c>
      <c r="V361" s="266"/>
      <c r="W361" s="266"/>
      <c r="X361" s="266"/>
      <c r="Y361" s="254" t="s">
        <v>45</v>
      </c>
      <c r="Z361" s="266"/>
      <c r="AA361" s="266">
        <v>0</v>
      </c>
      <c r="AB361" s="266"/>
      <c r="AC361" s="266"/>
      <c r="AD361" s="266"/>
      <c r="AE361" s="266"/>
      <c r="AF361" s="266"/>
      <c r="AG361" s="266"/>
      <c r="AH361" s="266"/>
      <c r="AI361" s="266"/>
      <c r="AJ361" s="266"/>
      <c r="AK361" s="266"/>
      <c r="AL361" s="266"/>
      <c r="AM361" s="266"/>
      <c r="AN361" s="266"/>
      <c r="AO361" s="266"/>
      <c r="AP361" s="266"/>
      <c r="AQ361" s="266"/>
      <c r="AR361" s="266"/>
      <c r="AS361" s="266"/>
      <c r="AT361" s="266"/>
      <c r="AU361" s="266"/>
      <c r="AV361" s="266"/>
      <c r="AW361" s="266"/>
      <c r="AX361" s="266"/>
      <c r="AY361" s="266"/>
      <c r="AZ361" s="266"/>
      <c r="BA361" s="266"/>
      <c r="BB361" s="266"/>
      <c r="BC361" s="266"/>
      <c r="BD361" s="266"/>
      <c r="BE361" s="266"/>
      <c r="BF361" s="266"/>
      <c r="BG361" s="266"/>
      <c r="BH361" s="266"/>
      <c r="BI361" s="266"/>
      <c r="BJ361" s="266"/>
      <c r="BK361" s="266"/>
      <c r="BL361" s="266"/>
      <c r="BM361" s="266"/>
      <c r="BN361" s="266"/>
      <c r="BO361" s="266"/>
      <c r="BP361" s="266"/>
      <c r="BQ361" s="266"/>
      <c r="BR361" s="266"/>
      <c r="BS361" s="266"/>
      <c r="BT361" s="266"/>
      <c r="BU361" s="266"/>
      <c r="BV361" s="266"/>
      <c r="BW361" s="266"/>
      <c r="BX361" s="266"/>
      <c r="BY361" s="266"/>
      <c r="BZ361" s="266"/>
      <c r="CA361" s="266"/>
      <c r="CB361" s="266"/>
      <c r="CC361" s="266"/>
      <c r="CD361" s="266"/>
      <c r="CE361" s="266"/>
      <c r="CF361" s="266"/>
      <c r="CG361" s="266"/>
      <c r="CH361" s="271" t="s">
        <v>45</v>
      </c>
      <c r="CI361" s="266"/>
      <c r="CJ361" s="271" t="s">
        <v>45</v>
      </c>
      <c r="CK361" s="266"/>
      <c r="CL361" s="266"/>
      <c r="CM361" s="271" t="s">
        <v>45</v>
      </c>
      <c r="CN361" s="266">
        <v>0</v>
      </c>
      <c r="CO361" s="271" t="s">
        <v>45</v>
      </c>
      <c r="CP361" s="254" t="s">
        <v>60</v>
      </c>
      <c r="CQ361" s="271" t="s">
        <v>1850</v>
      </c>
      <c r="CR361" s="254" t="s">
        <v>45</v>
      </c>
      <c r="CS361" s="261" t="s">
        <v>51</v>
      </c>
      <c r="CT361" s="254" t="s">
        <v>1854</v>
      </c>
    </row>
    <row r="362" spans="1:98" x14ac:dyDescent="0.3">
      <c r="A362" s="253">
        <v>359</v>
      </c>
      <c r="B362" s="265" t="s">
        <v>45</v>
      </c>
      <c r="C362" s="294" t="s">
        <v>2952</v>
      </c>
      <c r="D362" s="294" t="s">
        <v>3018</v>
      </c>
      <c r="E362" s="294" t="s">
        <v>3003</v>
      </c>
      <c r="F362" s="294" t="s">
        <v>2959</v>
      </c>
      <c r="G362" s="294" t="s">
        <v>2970</v>
      </c>
      <c r="H362" s="294" t="s">
        <v>2974</v>
      </c>
      <c r="I362" s="294" t="s">
        <v>2976</v>
      </c>
      <c r="J362" s="294" t="s">
        <v>2962</v>
      </c>
      <c r="K362" s="263" t="s">
        <v>167</v>
      </c>
      <c r="L362" s="294" t="s">
        <v>168</v>
      </c>
      <c r="M362" s="265" t="s">
        <v>66</v>
      </c>
      <c r="N362" s="294" t="s">
        <v>67</v>
      </c>
      <c r="O362" s="265" t="s">
        <v>45</v>
      </c>
      <c r="P362" s="260" t="str">
        <f>IF(COUNTIF($K$4:K362,K362)=1,1,"")</f>
        <v/>
      </c>
      <c r="Q362" s="260"/>
      <c r="R362" s="260">
        <v>1000</v>
      </c>
      <c r="S362" s="260">
        <v>1000</v>
      </c>
      <c r="T362" s="260"/>
      <c r="U362" s="265" t="s">
        <v>45</v>
      </c>
      <c r="V362" s="260"/>
      <c r="W362" s="260"/>
      <c r="X362" s="260"/>
      <c r="Y362" s="265" t="s">
        <v>45</v>
      </c>
      <c r="Z362" s="260"/>
      <c r="AA362" s="260">
        <v>0</v>
      </c>
      <c r="AB362" s="260"/>
      <c r="AC362" s="260"/>
      <c r="AD362" s="260"/>
      <c r="AE362" s="260"/>
      <c r="AF362" s="260"/>
      <c r="AG362" s="260"/>
      <c r="AH362" s="260"/>
      <c r="AI362" s="260"/>
      <c r="AJ362" s="260"/>
      <c r="AK362" s="260"/>
      <c r="AL362" s="260"/>
      <c r="AM362" s="260"/>
      <c r="AN362" s="260"/>
      <c r="AO362" s="260"/>
      <c r="AP362" s="260"/>
      <c r="AQ362" s="260"/>
      <c r="AR362" s="260"/>
      <c r="AS362" s="260"/>
      <c r="AT362" s="260"/>
      <c r="AU362" s="260"/>
      <c r="AV362" s="260"/>
      <c r="AW362" s="260"/>
      <c r="AX362" s="260"/>
      <c r="AY362" s="260"/>
      <c r="AZ362" s="260"/>
      <c r="BA362" s="260"/>
      <c r="BB362" s="260"/>
      <c r="BC362" s="260"/>
      <c r="BD362" s="260"/>
      <c r="BE362" s="260"/>
      <c r="BF362" s="260"/>
      <c r="BG362" s="260"/>
      <c r="BH362" s="260"/>
      <c r="BI362" s="260"/>
      <c r="BJ362" s="260"/>
      <c r="BK362" s="260"/>
      <c r="BL362" s="260"/>
      <c r="BM362" s="260"/>
      <c r="BN362" s="260"/>
      <c r="BO362" s="260"/>
      <c r="BP362" s="260"/>
      <c r="BQ362" s="260"/>
      <c r="BR362" s="260"/>
      <c r="BS362" s="260"/>
      <c r="BT362" s="260"/>
      <c r="BU362" s="260"/>
      <c r="BV362" s="260"/>
      <c r="BW362" s="260"/>
      <c r="BX362" s="260"/>
      <c r="BY362" s="260"/>
      <c r="BZ362" s="260"/>
      <c r="CA362" s="260"/>
      <c r="CB362" s="260"/>
      <c r="CC362" s="260"/>
      <c r="CD362" s="260"/>
      <c r="CE362" s="260"/>
      <c r="CF362" s="260"/>
      <c r="CG362" s="260"/>
      <c r="CH362" s="268" t="s">
        <v>45</v>
      </c>
      <c r="CI362" s="260"/>
      <c r="CJ362" s="268" t="s">
        <v>45</v>
      </c>
      <c r="CK362" s="260"/>
      <c r="CL362" s="260"/>
      <c r="CM362" s="268" t="s">
        <v>45</v>
      </c>
      <c r="CN362" s="260">
        <v>0</v>
      </c>
      <c r="CO362" s="268" t="s">
        <v>45</v>
      </c>
      <c r="CP362" s="265" t="s">
        <v>60</v>
      </c>
      <c r="CQ362" s="268" t="s">
        <v>1850</v>
      </c>
      <c r="CR362" s="265" t="s">
        <v>45</v>
      </c>
      <c r="CS362" s="294" t="s">
        <v>51</v>
      </c>
      <c r="CT362" s="265" t="s">
        <v>1854</v>
      </c>
    </row>
    <row r="363" spans="1:98" x14ac:dyDescent="0.3">
      <c r="A363" s="253">
        <v>360</v>
      </c>
      <c r="B363" s="254" t="s">
        <v>45</v>
      </c>
      <c r="C363" s="261" t="s">
        <v>2952</v>
      </c>
      <c r="D363" s="261" t="s">
        <v>3018</v>
      </c>
      <c r="E363" s="261" t="s">
        <v>3003</v>
      </c>
      <c r="F363" s="261" t="s">
        <v>2959</v>
      </c>
      <c r="G363" s="261" t="s">
        <v>2970</v>
      </c>
      <c r="H363" s="261" t="s">
        <v>2974</v>
      </c>
      <c r="I363" s="261" t="s">
        <v>2976</v>
      </c>
      <c r="J363" s="261" t="s">
        <v>2962</v>
      </c>
      <c r="K363" s="270" t="s">
        <v>167</v>
      </c>
      <c r="L363" s="261" t="s">
        <v>168</v>
      </c>
      <c r="M363" s="254" t="s">
        <v>78</v>
      </c>
      <c r="N363" s="261" t="s">
        <v>79</v>
      </c>
      <c r="O363" s="254" t="s">
        <v>45</v>
      </c>
      <c r="P363" s="266" t="str">
        <f>IF(COUNTIF($K$4:K363,K363)=1,1,"")</f>
        <v/>
      </c>
      <c r="Q363" s="266"/>
      <c r="R363" s="266">
        <v>900</v>
      </c>
      <c r="S363" s="266">
        <v>900</v>
      </c>
      <c r="T363" s="266"/>
      <c r="U363" s="254" t="s">
        <v>45</v>
      </c>
      <c r="V363" s="266"/>
      <c r="W363" s="266"/>
      <c r="X363" s="266"/>
      <c r="Y363" s="254" t="s">
        <v>45</v>
      </c>
      <c r="Z363" s="266"/>
      <c r="AA363" s="266">
        <v>0</v>
      </c>
      <c r="AB363" s="266"/>
      <c r="AC363" s="266"/>
      <c r="AD363" s="266"/>
      <c r="AE363" s="266"/>
      <c r="AF363" s="266"/>
      <c r="AG363" s="266"/>
      <c r="AH363" s="266"/>
      <c r="AI363" s="266"/>
      <c r="AJ363" s="266"/>
      <c r="AK363" s="266"/>
      <c r="AL363" s="266"/>
      <c r="AM363" s="266"/>
      <c r="AN363" s="266"/>
      <c r="AO363" s="266"/>
      <c r="AP363" s="266"/>
      <c r="AQ363" s="266"/>
      <c r="AR363" s="266"/>
      <c r="AS363" s="266"/>
      <c r="AT363" s="266"/>
      <c r="AU363" s="266"/>
      <c r="AV363" s="266"/>
      <c r="AW363" s="266"/>
      <c r="AX363" s="266"/>
      <c r="AY363" s="266"/>
      <c r="AZ363" s="266"/>
      <c r="BA363" s="266"/>
      <c r="BB363" s="266"/>
      <c r="BC363" s="266"/>
      <c r="BD363" s="266"/>
      <c r="BE363" s="266"/>
      <c r="BF363" s="266"/>
      <c r="BG363" s="266"/>
      <c r="BH363" s="266"/>
      <c r="BI363" s="266"/>
      <c r="BJ363" s="266"/>
      <c r="BK363" s="266"/>
      <c r="BL363" s="266"/>
      <c r="BM363" s="266"/>
      <c r="BN363" s="266"/>
      <c r="BO363" s="266"/>
      <c r="BP363" s="266"/>
      <c r="BQ363" s="266"/>
      <c r="BR363" s="266"/>
      <c r="BS363" s="266"/>
      <c r="BT363" s="266"/>
      <c r="BU363" s="266"/>
      <c r="BV363" s="266"/>
      <c r="BW363" s="266"/>
      <c r="BX363" s="266"/>
      <c r="BY363" s="266"/>
      <c r="BZ363" s="266"/>
      <c r="CA363" s="266"/>
      <c r="CB363" s="266"/>
      <c r="CC363" s="266"/>
      <c r="CD363" s="266"/>
      <c r="CE363" s="266"/>
      <c r="CF363" s="266"/>
      <c r="CG363" s="266"/>
      <c r="CH363" s="271" t="s">
        <v>45</v>
      </c>
      <c r="CI363" s="266"/>
      <c r="CJ363" s="271" t="s">
        <v>45</v>
      </c>
      <c r="CK363" s="266"/>
      <c r="CL363" s="266"/>
      <c r="CM363" s="271" t="s">
        <v>45</v>
      </c>
      <c r="CN363" s="266">
        <v>0</v>
      </c>
      <c r="CO363" s="271" t="s">
        <v>45</v>
      </c>
      <c r="CP363" s="254" t="s">
        <v>60</v>
      </c>
      <c r="CQ363" s="271" t="s">
        <v>1850</v>
      </c>
      <c r="CR363" s="254" t="s">
        <v>45</v>
      </c>
      <c r="CS363" s="261" t="s">
        <v>51</v>
      </c>
      <c r="CT363" s="254" t="s">
        <v>1854</v>
      </c>
    </row>
    <row r="364" spans="1:98" x14ac:dyDescent="0.3">
      <c r="A364" s="253">
        <v>361</v>
      </c>
      <c r="B364" s="265" t="s">
        <v>45</v>
      </c>
      <c r="C364" s="294" t="s">
        <v>2952</v>
      </c>
      <c r="D364" s="294" t="s">
        <v>3018</v>
      </c>
      <c r="E364" s="294" t="s">
        <v>3003</v>
      </c>
      <c r="F364" s="294" t="s">
        <v>2959</v>
      </c>
      <c r="G364" s="294" t="s">
        <v>2970</v>
      </c>
      <c r="H364" s="294" t="s">
        <v>2974</v>
      </c>
      <c r="I364" s="294" t="s">
        <v>2976</v>
      </c>
      <c r="J364" s="294" t="s">
        <v>2962</v>
      </c>
      <c r="K364" s="263" t="s">
        <v>169</v>
      </c>
      <c r="L364" s="294" t="s">
        <v>170</v>
      </c>
      <c r="M364" s="265" t="s">
        <v>71</v>
      </c>
      <c r="N364" s="294" t="s">
        <v>72</v>
      </c>
      <c r="O364" s="265" t="s">
        <v>45</v>
      </c>
      <c r="P364" s="260">
        <f>IF(COUNTIF($K$4:K364,K364)=1,1,"")</f>
        <v>1</v>
      </c>
      <c r="Q364" s="260"/>
      <c r="R364" s="260">
        <v>1500</v>
      </c>
      <c r="S364" s="260">
        <v>1500</v>
      </c>
      <c r="T364" s="260"/>
      <c r="U364" s="265" t="s">
        <v>45</v>
      </c>
      <c r="V364" s="260"/>
      <c r="W364" s="260"/>
      <c r="X364" s="260"/>
      <c r="Y364" s="265" t="s">
        <v>45</v>
      </c>
      <c r="Z364" s="260"/>
      <c r="AA364" s="260">
        <v>0</v>
      </c>
      <c r="AB364" s="260"/>
      <c r="AC364" s="260"/>
      <c r="AD364" s="260"/>
      <c r="AE364" s="260"/>
      <c r="AF364" s="260"/>
      <c r="AG364" s="260"/>
      <c r="AH364" s="260"/>
      <c r="AI364" s="260"/>
      <c r="AJ364" s="260"/>
      <c r="AK364" s="260"/>
      <c r="AL364" s="260"/>
      <c r="AM364" s="260"/>
      <c r="AN364" s="260"/>
      <c r="AO364" s="260"/>
      <c r="AP364" s="260"/>
      <c r="AQ364" s="260"/>
      <c r="AR364" s="260"/>
      <c r="AS364" s="260"/>
      <c r="AT364" s="260"/>
      <c r="AU364" s="260"/>
      <c r="AV364" s="260"/>
      <c r="AW364" s="260"/>
      <c r="AX364" s="260"/>
      <c r="AY364" s="260"/>
      <c r="AZ364" s="260"/>
      <c r="BA364" s="260"/>
      <c r="BB364" s="260"/>
      <c r="BC364" s="260"/>
      <c r="BD364" s="260"/>
      <c r="BE364" s="260"/>
      <c r="BF364" s="260"/>
      <c r="BG364" s="260"/>
      <c r="BH364" s="260"/>
      <c r="BI364" s="260"/>
      <c r="BJ364" s="260"/>
      <c r="BK364" s="260"/>
      <c r="BL364" s="260"/>
      <c r="BM364" s="260"/>
      <c r="BN364" s="260"/>
      <c r="BO364" s="260"/>
      <c r="BP364" s="260"/>
      <c r="BQ364" s="260"/>
      <c r="BR364" s="260"/>
      <c r="BS364" s="260"/>
      <c r="BT364" s="260"/>
      <c r="BU364" s="260"/>
      <c r="BV364" s="260"/>
      <c r="BW364" s="260"/>
      <c r="BX364" s="260"/>
      <c r="BY364" s="260"/>
      <c r="BZ364" s="260"/>
      <c r="CA364" s="260"/>
      <c r="CB364" s="260"/>
      <c r="CC364" s="260"/>
      <c r="CD364" s="260"/>
      <c r="CE364" s="260"/>
      <c r="CF364" s="260"/>
      <c r="CG364" s="260"/>
      <c r="CH364" s="268" t="s">
        <v>45</v>
      </c>
      <c r="CI364" s="260"/>
      <c r="CJ364" s="268" t="s">
        <v>45</v>
      </c>
      <c r="CK364" s="260"/>
      <c r="CL364" s="260"/>
      <c r="CM364" s="268" t="s">
        <v>45</v>
      </c>
      <c r="CN364" s="260">
        <v>0</v>
      </c>
      <c r="CO364" s="268" t="s">
        <v>45</v>
      </c>
      <c r="CP364" s="265" t="s">
        <v>60</v>
      </c>
      <c r="CQ364" s="268" t="s">
        <v>1850</v>
      </c>
      <c r="CR364" s="265" t="s">
        <v>45</v>
      </c>
      <c r="CS364" s="294" t="s">
        <v>51</v>
      </c>
      <c r="CT364" s="265" t="s">
        <v>1854</v>
      </c>
    </row>
    <row r="365" spans="1:98" x14ac:dyDescent="0.3">
      <c r="A365" s="253">
        <v>362</v>
      </c>
      <c r="B365" s="254" t="s">
        <v>45</v>
      </c>
      <c r="C365" s="261" t="s">
        <v>2952</v>
      </c>
      <c r="D365" s="261" t="s">
        <v>3018</v>
      </c>
      <c r="E365" s="261" t="s">
        <v>3003</v>
      </c>
      <c r="F365" s="261" t="s">
        <v>2959</v>
      </c>
      <c r="G365" s="261" t="s">
        <v>2970</v>
      </c>
      <c r="H365" s="261" t="s">
        <v>2974</v>
      </c>
      <c r="I365" s="261" t="s">
        <v>2976</v>
      </c>
      <c r="J365" s="261" t="s">
        <v>2962</v>
      </c>
      <c r="K365" s="270" t="s">
        <v>169</v>
      </c>
      <c r="L365" s="261" t="s">
        <v>170</v>
      </c>
      <c r="M365" s="254" t="s">
        <v>66</v>
      </c>
      <c r="N365" s="261" t="s">
        <v>67</v>
      </c>
      <c r="O365" s="254" t="s">
        <v>45</v>
      </c>
      <c r="P365" s="266" t="str">
        <f>IF(COUNTIF($K$4:K365,K365)=1,1,"")</f>
        <v/>
      </c>
      <c r="Q365" s="266"/>
      <c r="R365" s="266">
        <v>900</v>
      </c>
      <c r="S365" s="266">
        <v>900</v>
      </c>
      <c r="T365" s="266"/>
      <c r="U365" s="254" t="s">
        <v>45</v>
      </c>
      <c r="V365" s="266"/>
      <c r="W365" s="266"/>
      <c r="X365" s="266"/>
      <c r="Y365" s="254" t="s">
        <v>45</v>
      </c>
      <c r="Z365" s="266"/>
      <c r="AA365" s="266">
        <v>0</v>
      </c>
      <c r="AB365" s="266"/>
      <c r="AC365" s="266"/>
      <c r="AD365" s="266"/>
      <c r="AE365" s="266"/>
      <c r="AF365" s="266"/>
      <c r="AG365" s="266"/>
      <c r="AH365" s="266"/>
      <c r="AI365" s="266"/>
      <c r="AJ365" s="266"/>
      <c r="AK365" s="266"/>
      <c r="AL365" s="266"/>
      <c r="AM365" s="266"/>
      <c r="AN365" s="266"/>
      <c r="AO365" s="266"/>
      <c r="AP365" s="266"/>
      <c r="AQ365" s="266"/>
      <c r="AR365" s="266"/>
      <c r="AS365" s="266"/>
      <c r="AT365" s="266"/>
      <c r="AU365" s="266"/>
      <c r="AV365" s="266"/>
      <c r="AW365" s="266"/>
      <c r="AX365" s="266"/>
      <c r="AY365" s="266"/>
      <c r="AZ365" s="266"/>
      <c r="BA365" s="266"/>
      <c r="BB365" s="266"/>
      <c r="BC365" s="266"/>
      <c r="BD365" s="266"/>
      <c r="BE365" s="266"/>
      <c r="BF365" s="266"/>
      <c r="BG365" s="266"/>
      <c r="BH365" s="266"/>
      <c r="BI365" s="266"/>
      <c r="BJ365" s="266"/>
      <c r="BK365" s="266"/>
      <c r="BL365" s="266"/>
      <c r="BM365" s="266"/>
      <c r="BN365" s="266"/>
      <c r="BO365" s="266"/>
      <c r="BP365" s="266"/>
      <c r="BQ365" s="266"/>
      <c r="BR365" s="266"/>
      <c r="BS365" s="266"/>
      <c r="BT365" s="266"/>
      <c r="BU365" s="266"/>
      <c r="BV365" s="266"/>
      <c r="BW365" s="266"/>
      <c r="BX365" s="266"/>
      <c r="BY365" s="266"/>
      <c r="BZ365" s="266"/>
      <c r="CA365" s="266"/>
      <c r="CB365" s="266"/>
      <c r="CC365" s="266"/>
      <c r="CD365" s="266"/>
      <c r="CE365" s="266"/>
      <c r="CF365" s="266"/>
      <c r="CG365" s="266"/>
      <c r="CH365" s="271" t="s">
        <v>45</v>
      </c>
      <c r="CI365" s="266"/>
      <c r="CJ365" s="271" t="s">
        <v>45</v>
      </c>
      <c r="CK365" s="266"/>
      <c r="CL365" s="266"/>
      <c r="CM365" s="271" t="s">
        <v>45</v>
      </c>
      <c r="CN365" s="266">
        <v>0</v>
      </c>
      <c r="CO365" s="271" t="s">
        <v>45</v>
      </c>
      <c r="CP365" s="254" t="s">
        <v>60</v>
      </c>
      <c r="CQ365" s="271" t="s">
        <v>1850</v>
      </c>
      <c r="CR365" s="254" t="s">
        <v>45</v>
      </c>
      <c r="CS365" s="261" t="s">
        <v>51</v>
      </c>
      <c r="CT365" s="254" t="s">
        <v>1854</v>
      </c>
    </row>
    <row r="366" spans="1:98" x14ac:dyDescent="0.3">
      <c r="A366" s="253">
        <v>363</v>
      </c>
      <c r="B366" s="265" t="s">
        <v>45</v>
      </c>
      <c r="C366" s="294" t="s">
        <v>2952</v>
      </c>
      <c r="D366" s="294" t="s">
        <v>3018</v>
      </c>
      <c r="E366" s="294" t="s">
        <v>3003</v>
      </c>
      <c r="F366" s="294" t="s">
        <v>2959</v>
      </c>
      <c r="G366" s="294" t="s">
        <v>2970</v>
      </c>
      <c r="H366" s="294" t="s">
        <v>2974</v>
      </c>
      <c r="I366" s="294" t="s">
        <v>2976</v>
      </c>
      <c r="J366" s="294" t="s">
        <v>2962</v>
      </c>
      <c r="K366" s="263" t="s">
        <v>169</v>
      </c>
      <c r="L366" s="294" t="s">
        <v>170</v>
      </c>
      <c r="M366" s="265" t="s">
        <v>78</v>
      </c>
      <c r="N366" s="294" t="s">
        <v>79</v>
      </c>
      <c r="O366" s="265" t="s">
        <v>45</v>
      </c>
      <c r="P366" s="260" t="str">
        <f>IF(COUNTIF($K$4:K366,K366)=1,1,"")</f>
        <v/>
      </c>
      <c r="Q366" s="260"/>
      <c r="R366" s="260">
        <v>1200</v>
      </c>
      <c r="S366" s="260">
        <v>1200</v>
      </c>
      <c r="T366" s="260"/>
      <c r="U366" s="265" t="s">
        <v>45</v>
      </c>
      <c r="V366" s="260"/>
      <c r="W366" s="260"/>
      <c r="X366" s="260"/>
      <c r="Y366" s="265" t="s">
        <v>45</v>
      </c>
      <c r="Z366" s="260"/>
      <c r="AA366" s="260">
        <v>0</v>
      </c>
      <c r="AB366" s="260"/>
      <c r="AC366" s="260"/>
      <c r="AD366" s="260"/>
      <c r="AE366" s="260"/>
      <c r="AF366" s="260"/>
      <c r="AG366" s="260"/>
      <c r="AH366" s="260"/>
      <c r="AI366" s="260"/>
      <c r="AJ366" s="260"/>
      <c r="AK366" s="260"/>
      <c r="AL366" s="260"/>
      <c r="AM366" s="260"/>
      <c r="AN366" s="260"/>
      <c r="AO366" s="260"/>
      <c r="AP366" s="260"/>
      <c r="AQ366" s="260"/>
      <c r="AR366" s="260"/>
      <c r="AS366" s="260"/>
      <c r="AT366" s="260"/>
      <c r="AU366" s="260"/>
      <c r="AV366" s="260"/>
      <c r="AW366" s="260"/>
      <c r="AX366" s="260"/>
      <c r="AY366" s="260"/>
      <c r="AZ366" s="260"/>
      <c r="BA366" s="260"/>
      <c r="BB366" s="260"/>
      <c r="BC366" s="260"/>
      <c r="BD366" s="260"/>
      <c r="BE366" s="260"/>
      <c r="BF366" s="260"/>
      <c r="BG366" s="260"/>
      <c r="BH366" s="260"/>
      <c r="BI366" s="260"/>
      <c r="BJ366" s="260"/>
      <c r="BK366" s="260"/>
      <c r="BL366" s="260"/>
      <c r="BM366" s="260"/>
      <c r="BN366" s="260"/>
      <c r="BO366" s="260"/>
      <c r="BP366" s="260"/>
      <c r="BQ366" s="260"/>
      <c r="BR366" s="260"/>
      <c r="BS366" s="260"/>
      <c r="BT366" s="260"/>
      <c r="BU366" s="260"/>
      <c r="BV366" s="260"/>
      <c r="BW366" s="260"/>
      <c r="BX366" s="260"/>
      <c r="BY366" s="260"/>
      <c r="BZ366" s="260"/>
      <c r="CA366" s="260"/>
      <c r="CB366" s="260"/>
      <c r="CC366" s="260"/>
      <c r="CD366" s="260"/>
      <c r="CE366" s="260"/>
      <c r="CF366" s="260"/>
      <c r="CG366" s="260"/>
      <c r="CH366" s="268" t="s">
        <v>45</v>
      </c>
      <c r="CI366" s="260"/>
      <c r="CJ366" s="268" t="s">
        <v>45</v>
      </c>
      <c r="CK366" s="260"/>
      <c r="CL366" s="260"/>
      <c r="CM366" s="268" t="s">
        <v>45</v>
      </c>
      <c r="CN366" s="260">
        <v>0</v>
      </c>
      <c r="CO366" s="268" t="s">
        <v>45</v>
      </c>
      <c r="CP366" s="265" t="s">
        <v>60</v>
      </c>
      <c r="CQ366" s="268" t="s">
        <v>1850</v>
      </c>
      <c r="CR366" s="265" t="s">
        <v>45</v>
      </c>
      <c r="CS366" s="294" t="s">
        <v>51</v>
      </c>
      <c r="CT366" s="265" t="s">
        <v>1854</v>
      </c>
    </row>
    <row r="367" spans="1:98" x14ac:dyDescent="0.3">
      <c r="A367" s="253">
        <v>364</v>
      </c>
      <c r="B367" s="254" t="s">
        <v>45</v>
      </c>
      <c r="C367" s="261" t="s">
        <v>2952</v>
      </c>
      <c r="D367" s="261" t="s">
        <v>3018</v>
      </c>
      <c r="E367" s="261" t="s">
        <v>3003</v>
      </c>
      <c r="F367" s="261" t="s">
        <v>2959</v>
      </c>
      <c r="G367" s="261" t="s">
        <v>2970</v>
      </c>
      <c r="H367" s="261" t="s">
        <v>2974</v>
      </c>
      <c r="I367" s="261" t="s">
        <v>2976</v>
      </c>
      <c r="J367" s="261" t="s">
        <v>2962</v>
      </c>
      <c r="K367" s="270" t="s">
        <v>169</v>
      </c>
      <c r="L367" s="261" t="s">
        <v>170</v>
      </c>
      <c r="M367" s="254" t="s">
        <v>171</v>
      </c>
      <c r="N367" s="261" t="s">
        <v>172</v>
      </c>
      <c r="O367" s="254" t="s">
        <v>45</v>
      </c>
      <c r="P367" s="266" t="str">
        <f>IF(COUNTIF($K$4:K367,K367)=1,1,"")</f>
        <v/>
      </c>
      <c r="Q367" s="266"/>
      <c r="R367" s="266">
        <v>700</v>
      </c>
      <c r="S367" s="266">
        <v>700</v>
      </c>
      <c r="T367" s="266"/>
      <c r="U367" s="254" t="s">
        <v>45</v>
      </c>
      <c r="V367" s="266"/>
      <c r="W367" s="266"/>
      <c r="X367" s="266"/>
      <c r="Y367" s="254" t="s">
        <v>45</v>
      </c>
      <c r="Z367" s="266"/>
      <c r="AA367" s="266">
        <v>0</v>
      </c>
      <c r="AB367" s="266"/>
      <c r="AC367" s="266"/>
      <c r="AD367" s="266"/>
      <c r="AE367" s="266"/>
      <c r="AF367" s="266"/>
      <c r="AG367" s="266"/>
      <c r="AH367" s="266"/>
      <c r="AI367" s="266"/>
      <c r="AJ367" s="266"/>
      <c r="AK367" s="266"/>
      <c r="AL367" s="266"/>
      <c r="AM367" s="266"/>
      <c r="AN367" s="266"/>
      <c r="AO367" s="266"/>
      <c r="AP367" s="266"/>
      <c r="AQ367" s="266"/>
      <c r="AR367" s="266"/>
      <c r="AS367" s="266"/>
      <c r="AT367" s="266"/>
      <c r="AU367" s="266"/>
      <c r="AV367" s="266"/>
      <c r="AW367" s="266"/>
      <c r="AX367" s="266"/>
      <c r="AY367" s="266"/>
      <c r="AZ367" s="266"/>
      <c r="BA367" s="266"/>
      <c r="BB367" s="266"/>
      <c r="BC367" s="266"/>
      <c r="BD367" s="266"/>
      <c r="BE367" s="266"/>
      <c r="BF367" s="266"/>
      <c r="BG367" s="266"/>
      <c r="BH367" s="266"/>
      <c r="BI367" s="266"/>
      <c r="BJ367" s="266"/>
      <c r="BK367" s="266"/>
      <c r="BL367" s="266"/>
      <c r="BM367" s="266"/>
      <c r="BN367" s="266"/>
      <c r="BO367" s="266"/>
      <c r="BP367" s="266"/>
      <c r="BQ367" s="266"/>
      <c r="BR367" s="266"/>
      <c r="BS367" s="266"/>
      <c r="BT367" s="266"/>
      <c r="BU367" s="266"/>
      <c r="BV367" s="266"/>
      <c r="BW367" s="266"/>
      <c r="BX367" s="266"/>
      <c r="BY367" s="266"/>
      <c r="BZ367" s="266"/>
      <c r="CA367" s="266"/>
      <c r="CB367" s="266"/>
      <c r="CC367" s="266"/>
      <c r="CD367" s="266"/>
      <c r="CE367" s="266"/>
      <c r="CF367" s="266"/>
      <c r="CG367" s="266"/>
      <c r="CH367" s="271" t="s">
        <v>45</v>
      </c>
      <c r="CI367" s="266"/>
      <c r="CJ367" s="271" t="s">
        <v>45</v>
      </c>
      <c r="CK367" s="266"/>
      <c r="CL367" s="266"/>
      <c r="CM367" s="271" t="s">
        <v>45</v>
      </c>
      <c r="CN367" s="266">
        <v>0</v>
      </c>
      <c r="CO367" s="271" t="s">
        <v>45</v>
      </c>
      <c r="CP367" s="254" t="s">
        <v>60</v>
      </c>
      <c r="CQ367" s="271" t="s">
        <v>1850</v>
      </c>
      <c r="CR367" s="254" t="s">
        <v>45</v>
      </c>
      <c r="CS367" s="261" t="s">
        <v>51</v>
      </c>
      <c r="CT367" s="254" t="s">
        <v>1854</v>
      </c>
    </row>
    <row r="368" spans="1:98" x14ac:dyDescent="0.3">
      <c r="A368" s="253">
        <v>365</v>
      </c>
      <c r="B368" s="265" t="s">
        <v>45</v>
      </c>
      <c r="C368" s="294" t="s">
        <v>2952</v>
      </c>
      <c r="D368" s="294" t="s">
        <v>3018</v>
      </c>
      <c r="E368" s="294" t="s">
        <v>3003</v>
      </c>
      <c r="F368" s="294" t="s">
        <v>2959</v>
      </c>
      <c r="G368" s="294" t="s">
        <v>2970</v>
      </c>
      <c r="H368" s="294" t="s">
        <v>2974</v>
      </c>
      <c r="I368" s="294" t="s">
        <v>2976</v>
      </c>
      <c r="J368" s="294" t="s">
        <v>2962</v>
      </c>
      <c r="K368" s="263" t="s">
        <v>173</v>
      </c>
      <c r="L368" s="294" t="s">
        <v>3605</v>
      </c>
      <c r="M368" s="265" t="s">
        <v>71</v>
      </c>
      <c r="N368" s="294" t="s">
        <v>72</v>
      </c>
      <c r="O368" s="265" t="s">
        <v>45</v>
      </c>
      <c r="P368" s="260">
        <f>IF(COUNTIF($K$4:K368,K368)=1,1,"")</f>
        <v>1</v>
      </c>
      <c r="Q368" s="260"/>
      <c r="R368" s="260">
        <v>1000</v>
      </c>
      <c r="S368" s="260">
        <v>1000</v>
      </c>
      <c r="T368" s="260"/>
      <c r="U368" s="265" t="s">
        <v>45</v>
      </c>
      <c r="V368" s="260"/>
      <c r="W368" s="260"/>
      <c r="X368" s="260"/>
      <c r="Y368" s="265" t="s">
        <v>45</v>
      </c>
      <c r="Z368" s="260"/>
      <c r="AA368" s="260">
        <v>0</v>
      </c>
      <c r="AB368" s="260"/>
      <c r="AC368" s="260"/>
      <c r="AD368" s="260"/>
      <c r="AE368" s="260"/>
      <c r="AF368" s="260"/>
      <c r="AG368" s="260"/>
      <c r="AH368" s="260"/>
      <c r="AI368" s="260"/>
      <c r="AJ368" s="260"/>
      <c r="AK368" s="260"/>
      <c r="AL368" s="260"/>
      <c r="AM368" s="260"/>
      <c r="AN368" s="260"/>
      <c r="AO368" s="260"/>
      <c r="AP368" s="260"/>
      <c r="AQ368" s="260"/>
      <c r="AR368" s="260"/>
      <c r="AS368" s="260"/>
      <c r="AT368" s="260"/>
      <c r="AU368" s="260"/>
      <c r="AV368" s="260"/>
      <c r="AW368" s="260"/>
      <c r="AX368" s="260"/>
      <c r="AY368" s="260"/>
      <c r="AZ368" s="260"/>
      <c r="BA368" s="260"/>
      <c r="BB368" s="260"/>
      <c r="BC368" s="260"/>
      <c r="BD368" s="260"/>
      <c r="BE368" s="260"/>
      <c r="BF368" s="260"/>
      <c r="BG368" s="260"/>
      <c r="BH368" s="260"/>
      <c r="BI368" s="260"/>
      <c r="BJ368" s="260"/>
      <c r="BK368" s="260"/>
      <c r="BL368" s="260"/>
      <c r="BM368" s="260"/>
      <c r="BN368" s="260"/>
      <c r="BO368" s="260"/>
      <c r="BP368" s="260"/>
      <c r="BQ368" s="260"/>
      <c r="BR368" s="260"/>
      <c r="BS368" s="260"/>
      <c r="BT368" s="260"/>
      <c r="BU368" s="260"/>
      <c r="BV368" s="260"/>
      <c r="BW368" s="260"/>
      <c r="BX368" s="260"/>
      <c r="BY368" s="260"/>
      <c r="BZ368" s="260"/>
      <c r="CA368" s="260"/>
      <c r="CB368" s="260"/>
      <c r="CC368" s="260"/>
      <c r="CD368" s="260"/>
      <c r="CE368" s="260"/>
      <c r="CF368" s="260"/>
      <c r="CG368" s="260"/>
      <c r="CH368" s="268" t="s">
        <v>45</v>
      </c>
      <c r="CI368" s="260"/>
      <c r="CJ368" s="268" t="s">
        <v>45</v>
      </c>
      <c r="CK368" s="260">
        <v>15000</v>
      </c>
      <c r="CL368" s="260">
        <v>65000</v>
      </c>
      <c r="CM368" s="268" t="s">
        <v>909</v>
      </c>
      <c r="CN368" s="260">
        <v>65000</v>
      </c>
      <c r="CO368" s="268" t="s">
        <v>909</v>
      </c>
      <c r="CP368" s="265" t="s">
        <v>60</v>
      </c>
      <c r="CQ368" s="268" t="s">
        <v>1850</v>
      </c>
      <c r="CR368" s="264">
        <v>46237</v>
      </c>
      <c r="CS368" s="294" t="s">
        <v>142</v>
      </c>
      <c r="CT368" s="265" t="s">
        <v>1854</v>
      </c>
    </row>
    <row r="369" spans="1:98" x14ac:dyDescent="0.3">
      <c r="A369" s="253">
        <v>366</v>
      </c>
      <c r="B369" s="254" t="s">
        <v>45</v>
      </c>
      <c r="C369" s="261" t="s">
        <v>2952</v>
      </c>
      <c r="D369" s="261" t="s">
        <v>3018</v>
      </c>
      <c r="E369" s="261" t="s">
        <v>3003</v>
      </c>
      <c r="F369" s="261" t="s">
        <v>2959</v>
      </c>
      <c r="G369" s="261" t="s">
        <v>2970</v>
      </c>
      <c r="H369" s="261" t="s">
        <v>2974</v>
      </c>
      <c r="I369" s="261" t="s">
        <v>2976</v>
      </c>
      <c r="J369" s="261" t="s">
        <v>2962</v>
      </c>
      <c r="K369" s="270" t="s">
        <v>173</v>
      </c>
      <c r="L369" s="261" t="s">
        <v>3605</v>
      </c>
      <c r="M369" s="254" t="s">
        <v>61</v>
      </c>
      <c r="N369" s="261" t="s">
        <v>62</v>
      </c>
      <c r="O369" s="254" t="s">
        <v>45</v>
      </c>
      <c r="P369" s="266" t="str">
        <f>IF(COUNTIF($K$4:K369,K369)=1,1,"")</f>
        <v/>
      </c>
      <c r="Q369" s="266"/>
      <c r="R369" s="266">
        <v>800</v>
      </c>
      <c r="S369" s="266">
        <v>800</v>
      </c>
      <c r="T369" s="266"/>
      <c r="U369" s="254" t="s">
        <v>45</v>
      </c>
      <c r="V369" s="266"/>
      <c r="W369" s="266"/>
      <c r="X369" s="266"/>
      <c r="Y369" s="254" t="s">
        <v>45</v>
      </c>
      <c r="Z369" s="266"/>
      <c r="AA369" s="266">
        <v>0</v>
      </c>
      <c r="AB369" s="266"/>
      <c r="AC369" s="266"/>
      <c r="AD369" s="266"/>
      <c r="AE369" s="266"/>
      <c r="AF369" s="266"/>
      <c r="AG369" s="266"/>
      <c r="AH369" s="266"/>
      <c r="AI369" s="266"/>
      <c r="AJ369" s="266"/>
      <c r="AK369" s="266"/>
      <c r="AL369" s="266"/>
      <c r="AM369" s="266"/>
      <c r="AN369" s="266"/>
      <c r="AO369" s="266"/>
      <c r="AP369" s="266"/>
      <c r="AQ369" s="266"/>
      <c r="AR369" s="266"/>
      <c r="AS369" s="266"/>
      <c r="AT369" s="266"/>
      <c r="AU369" s="266"/>
      <c r="AV369" s="266"/>
      <c r="AW369" s="266"/>
      <c r="AX369" s="266"/>
      <c r="AY369" s="266"/>
      <c r="AZ369" s="266"/>
      <c r="BA369" s="266"/>
      <c r="BB369" s="266"/>
      <c r="BC369" s="266"/>
      <c r="BD369" s="266"/>
      <c r="BE369" s="266"/>
      <c r="BF369" s="266"/>
      <c r="BG369" s="266"/>
      <c r="BH369" s="266"/>
      <c r="BI369" s="266"/>
      <c r="BJ369" s="266"/>
      <c r="BK369" s="266"/>
      <c r="BL369" s="266"/>
      <c r="BM369" s="266"/>
      <c r="BN369" s="266"/>
      <c r="BO369" s="266"/>
      <c r="BP369" s="266"/>
      <c r="BQ369" s="266"/>
      <c r="BR369" s="266"/>
      <c r="BS369" s="266"/>
      <c r="BT369" s="266"/>
      <c r="BU369" s="266"/>
      <c r="BV369" s="266"/>
      <c r="BW369" s="266"/>
      <c r="BX369" s="266"/>
      <c r="BY369" s="266"/>
      <c r="BZ369" s="266"/>
      <c r="CA369" s="266"/>
      <c r="CB369" s="266"/>
      <c r="CC369" s="266"/>
      <c r="CD369" s="266"/>
      <c r="CE369" s="266"/>
      <c r="CF369" s="266"/>
      <c r="CG369" s="266"/>
      <c r="CH369" s="271" t="s">
        <v>45</v>
      </c>
      <c r="CI369" s="266"/>
      <c r="CJ369" s="271" t="s">
        <v>45</v>
      </c>
      <c r="CK369" s="266">
        <v>15000</v>
      </c>
      <c r="CL369" s="266">
        <v>65000</v>
      </c>
      <c r="CM369" s="271" t="s">
        <v>909</v>
      </c>
      <c r="CN369" s="266">
        <v>65000</v>
      </c>
      <c r="CO369" s="271" t="s">
        <v>909</v>
      </c>
      <c r="CP369" s="254" t="s">
        <v>60</v>
      </c>
      <c r="CQ369" s="271" t="s">
        <v>1850</v>
      </c>
      <c r="CR369" s="262">
        <v>46237</v>
      </c>
      <c r="CS369" s="261" t="s">
        <v>142</v>
      </c>
      <c r="CT369" s="254" t="s">
        <v>1854</v>
      </c>
    </row>
    <row r="370" spans="1:98" x14ac:dyDescent="0.3">
      <c r="A370" s="253">
        <v>367</v>
      </c>
      <c r="B370" s="265" t="s">
        <v>45</v>
      </c>
      <c r="C370" s="294" t="s">
        <v>2952</v>
      </c>
      <c r="D370" s="294" t="s">
        <v>3018</v>
      </c>
      <c r="E370" s="294" t="s">
        <v>3003</v>
      </c>
      <c r="F370" s="294" t="s">
        <v>2959</v>
      </c>
      <c r="G370" s="294" t="s">
        <v>2970</v>
      </c>
      <c r="H370" s="294" t="s">
        <v>2974</v>
      </c>
      <c r="I370" s="294" t="s">
        <v>2976</v>
      </c>
      <c r="J370" s="294" t="s">
        <v>2962</v>
      </c>
      <c r="K370" s="263" t="s">
        <v>173</v>
      </c>
      <c r="L370" s="294" t="s">
        <v>3605</v>
      </c>
      <c r="M370" s="265" t="s">
        <v>174</v>
      </c>
      <c r="N370" s="294" t="s">
        <v>175</v>
      </c>
      <c r="O370" s="265" t="s">
        <v>45</v>
      </c>
      <c r="P370" s="260" t="str">
        <f>IF(COUNTIF($K$4:K370,K370)=1,1,"")</f>
        <v/>
      </c>
      <c r="Q370" s="260"/>
      <c r="R370" s="260">
        <v>600</v>
      </c>
      <c r="S370" s="260">
        <v>600</v>
      </c>
      <c r="T370" s="260"/>
      <c r="U370" s="265" t="s">
        <v>45</v>
      </c>
      <c r="V370" s="260"/>
      <c r="W370" s="260"/>
      <c r="X370" s="260"/>
      <c r="Y370" s="265" t="s">
        <v>45</v>
      </c>
      <c r="Z370" s="260"/>
      <c r="AA370" s="260">
        <v>0</v>
      </c>
      <c r="AB370" s="260"/>
      <c r="AC370" s="260"/>
      <c r="AD370" s="260"/>
      <c r="AE370" s="260"/>
      <c r="AF370" s="260"/>
      <c r="AG370" s="260"/>
      <c r="AH370" s="260"/>
      <c r="AI370" s="260"/>
      <c r="AJ370" s="260"/>
      <c r="AK370" s="260"/>
      <c r="AL370" s="260"/>
      <c r="AM370" s="260"/>
      <c r="AN370" s="260"/>
      <c r="AO370" s="260"/>
      <c r="AP370" s="260"/>
      <c r="AQ370" s="260"/>
      <c r="AR370" s="260"/>
      <c r="AS370" s="260"/>
      <c r="AT370" s="260"/>
      <c r="AU370" s="260"/>
      <c r="AV370" s="260"/>
      <c r="AW370" s="260"/>
      <c r="AX370" s="260"/>
      <c r="AY370" s="260"/>
      <c r="AZ370" s="260"/>
      <c r="BA370" s="260"/>
      <c r="BB370" s="260"/>
      <c r="BC370" s="260"/>
      <c r="BD370" s="260"/>
      <c r="BE370" s="260"/>
      <c r="BF370" s="260"/>
      <c r="BG370" s="260"/>
      <c r="BH370" s="260"/>
      <c r="BI370" s="260"/>
      <c r="BJ370" s="260"/>
      <c r="BK370" s="260"/>
      <c r="BL370" s="260"/>
      <c r="BM370" s="260"/>
      <c r="BN370" s="260"/>
      <c r="BO370" s="260"/>
      <c r="BP370" s="260"/>
      <c r="BQ370" s="260"/>
      <c r="BR370" s="260"/>
      <c r="BS370" s="260"/>
      <c r="BT370" s="260"/>
      <c r="BU370" s="260"/>
      <c r="BV370" s="260"/>
      <c r="BW370" s="260"/>
      <c r="BX370" s="260"/>
      <c r="BY370" s="260"/>
      <c r="BZ370" s="260"/>
      <c r="CA370" s="260"/>
      <c r="CB370" s="260"/>
      <c r="CC370" s="260"/>
      <c r="CD370" s="260"/>
      <c r="CE370" s="260"/>
      <c r="CF370" s="260"/>
      <c r="CG370" s="260"/>
      <c r="CH370" s="268" t="s">
        <v>45</v>
      </c>
      <c r="CI370" s="260"/>
      <c r="CJ370" s="268" t="s">
        <v>45</v>
      </c>
      <c r="CK370" s="260">
        <v>15000</v>
      </c>
      <c r="CL370" s="260">
        <v>65000</v>
      </c>
      <c r="CM370" s="268" t="s">
        <v>909</v>
      </c>
      <c r="CN370" s="260">
        <v>65000</v>
      </c>
      <c r="CO370" s="268" t="s">
        <v>909</v>
      </c>
      <c r="CP370" s="265" t="s">
        <v>60</v>
      </c>
      <c r="CQ370" s="268" t="s">
        <v>1850</v>
      </c>
      <c r="CR370" s="264">
        <v>46237</v>
      </c>
      <c r="CS370" s="294" t="s">
        <v>142</v>
      </c>
      <c r="CT370" s="265" t="s">
        <v>1854</v>
      </c>
    </row>
    <row r="371" spans="1:98" x14ac:dyDescent="0.3">
      <c r="A371" s="253">
        <v>368</v>
      </c>
      <c r="B371" s="254" t="s">
        <v>45</v>
      </c>
      <c r="C371" s="261" t="s">
        <v>2952</v>
      </c>
      <c r="D371" s="261" t="s">
        <v>3018</v>
      </c>
      <c r="E371" s="261" t="s">
        <v>3003</v>
      </c>
      <c r="F371" s="261" t="s">
        <v>2959</v>
      </c>
      <c r="G371" s="261" t="s">
        <v>2970</v>
      </c>
      <c r="H371" s="261" t="s">
        <v>2974</v>
      </c>
      <c r="I371" s="261" t="s">
        <v>2976</v>
      </c>
      <c r="J371" s="261" t="s">
        <v>2962</v>
      </c>
      <c r="K371" s="270" t="s">
        <v>176</v>
      </c>
      <c r="L371" s="261" t="s">
        <v>177</v>
      </c>
      <c r="M371" s="254" t="s">
        <v>71</v>
      </c>
      <c r="N371" s="261" t="s">
        <v>72</v>
      </c>
      <c r="O371" s="254" t="s">
        <v>45</v>
      </c>
      <c r="P371" s="266">
        <f>IF(COUNTIF($K$4:K371,K371)=1,1,"")</f>
        <v>1</v>
      </c>
      <c r="Q371" s="266"/>
      <c r="R371" s="266">
        <v>1000</v>
      </c>
      <c r="S371" s="266">
        <v>1000</v>
      </c>
      <c r="T371" s="266"/>
      <c r="U371" s="254" t="s">
        <v>45</v>
      </c>
      <c r="V371" s="266"/>
      <c r="W371" s="266"/>
      <c r="X371" s="266"/>
      <c r="Y371" s="254" t="s">
        <v>45</v>
      </c>
      <c r="Z371" s="266"/>
      <c r="AA371" s="266">
        <v>0</v>
      </c>
      <c r="AB371" s="266"/>
      <c r="AC371" s="266"/>
      <c r="AD371" s="266"/>
      <c r="AE371" s="266"/>
      <c r="AF371" s="266"/>
      <c r="AG371" s="266"/>
      <c r="AH371" s="266"/>
      <c r="AI371" s="266"/>
      <c r="AJ371" s="266"/>
      <c r="AK371" s="266"/>
      <c r="AL371" s="266"/>
      <c r="AM371" s="266"/>
      <c r="AN371" s="266"/>
      <c r="AO371" s="266"/>
      <c r="AP371" s="266"/>
      <c r="AQ371" s="266"/>
      <c r="AR371" s="266"/>
      <c r="AS371" s="266"/>
      <c r="AT371" s="266"/>
      <c r="AU371" s="266"/>
      <c r="AV371" s="266"/>
      <c r="AW371" s="266"/>
      <c r="AX371" s="266"/>
      <c r="AY371" s="266"/>
      <c r="AZ371" s="266"/>
      <c r="BA371" s="266"/>
      <c r="BB371" s="266"/>
      <c r="BC371" s="266"/>
      <c r="BD371" s="266"/>
      <c r="BE371" s="266"/>
      <c r="BF371" s="266"/>
      <c r="BG371" s="266"/>
      <c r="BH371" s="266"/>
      <c r="BI371" s="266"/>
      <c r="BJ371" s="266"/>
      <c r="BK371" s="266"/>
      <c r="BL371" s="266"/>
      <c r="BM371" s="266"/>
      <c r="BN371" s="266"/>
      <c r="BO371" s="266"/>
      <c r="BP371" s="266"/>
      <c r="BQ371" s="266"/>
      <c r="BR371" s="266"/>
      <c r="BS371" s="266"/>
      <c r="BT371" s="266"/>
      <c r="BU371" s="266"/>
      <c r="BV371" s="266"/>
      <c r="BW371" s="266"/>
      <c r="BX371" s="266"/>
      <c r="BY371" s="266"/>
      <c r="BZ371" s="266"/>
      <c r="CA371" s="266"/>
      <c r="CB371" s="266"/>
      <c r="CC371" s="266"/>
      <c r="CD371" s="266"/>
      <c r="CE371" s="266"/>
      <c r="CF371" s="266"/>
      <c r="CG371" s="266"/>
      <c r="CH371" s="271" t="s">
        <v>45</v>
      </c>
      <c r="CI371" s="266"/>
      <c r="CJ371" s="271" t="s">
        <v>45</v>
      </c>
      <c r="CK371" s="266"/>
      <c r="CL371" s="266"/>
      <c r="CM371" s="271" t="s">
        <v>45</v>
      </c>
      <c r="CN371" s="266">
        <v>0</v>
      </c>
      <c r="CO371" s="271" t="s">
        <v>45</v>
      </c>
      <c r="CP371" s="254" t="s">
        <v>60</v>
      </c>
      <c r="CQ371" s="271" t="s">
        <v>1850</v>
      </c>
      <c r="CR371" s="254" t="s">
        <v>45</v>
      </c>
      <c r="CS371" s="261" t="s">
        <v>142</v>
      </c>
      <c r="CT371" s="254" t="s">
        <v>1854</v>
      </c>
    </row>
    <row r="372" spans="1:98" x14ac:dyDescent="0.3">
      <c r="A372" s="253">
        <v>369</v>
      </c>
      <c r="B372" s="265" t="s">
        <v>45</v>
      </c>
      <c r="C372" s="294" t="s">
        <v>2952</v>
      </c>
      <c r="D372" s="294" t="s">
        <v>3018</v>
      </c>
      <c r="E372" s="294" t="s">
        <v>3003</v>
      </c>
      <c r="F372" s="294" t="s">
        <v>2959</v>
      </c>
      <c r="G372" s="294" t="s">
        <v>2970</v>
      </c>
      <c r="H372" s="294" t="s">
        <v>2974</v>
      </c>
      <c r="I372" s="294" t="s">
        <v>2976</v>
      </c>
      <c r="J372" s="294" t="s">
        <v>2962</v>
      </c>
      <c r="K372" s="263" t="s">
        <v>176</v>
      </c>
      <c r="L372" s="294" t="s">
        <v>177</v>
      </c>
      <c r="M372" s="265" t="s">
        <v>83</v>
      </c>
      <c r="N372" s="294" t="s">
        <v>84</v>
      </c>
      <c r="O372" s="265" t="s">
        <v>45</v>
      </c>
      <c r="P372" s="260" t="str">
        <f>IF(COUNTIF($K$4:K372,K372)=1,1,"")</f>
        <v/>
      </c>
      <c r="Q372" s="260"/>
      <c r="R372" s="260">
        <v>1700</v>
      </c>
      <c r="S372" s="260">
        <v>1700</v>
      </c>
      <c r="T372" s="260"/>
      <c r="U372" s="265" t="s">
        <v>45</v>
      </c>
      <c r="V372" s="260"/>
      <c r="W372" s="260"/>
      <c r="X372" s="260"/>
      <c r="Y372" s="265" t="s">
        <v>45</v>
      </c>
      <c r="Z372" s="260"/>
      <c r="AA372" s="260">
        <v>0</v>
      </c>
      <c r="AB372" s="260"/>
      <c r="AC372" s="260"/>
      <c r="AD372" s="260"/>
      <c r="AE372" s="260"/>
      <c r="AF372" s="260"/>
      <c r="AG372" s="260"/>
      <c r="AH372" s="260"/>
      <c r="AI372" s="260"/>
      <c r="AJ372" s="260"/>
      <c r="AK372" s="260"/>
      <c r="AL372" s="260"/>
      <c r="AM372" s="260"/>
      <c r="AN372" s="260"/>
      <c r="AO372" s="260"/>
      <c r="AP372" s="260"/>
      <c r="AQ372" s="260"/>
      <c r="AR372" s="260"/>
      <c r="AS372" s="260"/>
      <c r="AT372" s="260"/>
      <c r="AU372" s="260"/>
      <c r="AV372" s="260"/>
      <c r="AW372" s="260"/>
      <c r="AX372" s="260"/>
      <c r="AY372" s="260"/>
      <c r="AZ372" s="260"/>
      <c r="BA372" s="260"/>
      <c r="BB372" s="260"/>
      <c r="BC372" s="260"/>
      <c r="BD372" s="260"/>
      <c r="BE372" s="260"/>
      <c r="BF372" s="260"/>
      <c r="BG372" s="260"/>
      <c r="BH372" s="260"/>
      <c r="BI372" s="260"/>
      <c r="BJ372" s="260"/>
      <c r="BK372" s="260"/>
      <c r="BL372" s="260"/>
      <c r="BM372" s="260"/>
      <c r="BN372" s="260"/>
      <c r="BO372" s="260"/>
      <c r="BP372" s="260"/>
      <c r="BQ372" s="260"/>
      <c r="BR372" s="260"/>
      <c r="BS372" s="260"/>
      <c r="BT372" s="260"/>
      <c r="BU372" s="260"/>
      <c r="BV372" s="260"/>
      <c r="BW372" s="260"/>
      <c r="BX372" s="260"/>
      <c r="BY372" s="260"/>
      <c r="BZ372" s="260"/>
      <c r="CA372" s="260"/>
      <c r="CB372" s="260"/>
      <c r="CC372" s="260"/>
      <c r="CD372" s="260"/>
      <c r="CE372" s="260"/>
      <c r="CF372" s="260"/>
      <c r="CG372" s="260"/>
      <c r="CH372" s="268" t="s">
        <v>45</v>
      </c>
      <c r="CI372" s="260"/>
      <c r="CJ372" s="268" t="s">
        <v>45</v>
      </c>
      <c r="CK372" s="260"/>
      <c r="CL372" s="260"/>
      <c r="CM372" s="268" t="s">
        <v>45</v>
      </c>
      <c r="CN372" s="260">
        <v>0</v>
      </c>
      <c r="CO372" s="268" t="s">
        <v>45</v>
      </c>
      <c r="CP372" s="265" t="s">
        <v>60</v>
      </c>
      <c r="CQ372" s="268" t="s">
        <v>1850</v>
      </c>
      <c r="CR372" s="265" t="s">
        <v>45</v>
      </c>
      <c r="CS372" s="294" t="s">
        <v>142</v>
      </c>
      <c r="CT372" s="265" t="s">
        <v>1854</v>
      </c>
    </row>
    <row r="373" spans="1:98" x14ac:dyDescent="0.3">
      <c r="A373" s="253">
        <v>370</v>
      </c>
      <c r="B373" s="254" t="s">
        <v>45</v>
      </c>
      <c r="C373" s="261" t="s">
        <v>2952</v>
      </c>
      <c r="D373" s="261" t="s">
        <v>3018</v>
      </c>
      <c r="E373" s="261" t="s">
        <v>3003</v>
      </c>
      <c r="F373" s="261" t="s">
        <v>2959</v>
      </c>
      <c r="G373" s="261" t="s">
        <v>2970</v>
      </c>
      <c r="H373" s="261" t="s">
        <v>2974</v>
      </c>
      <c r="I373" s="261" t="s">
        <v>2976</v>
      </c>
      <c r="J373" s="261" t="s">
        <v>2962</v>
      </c>
      <c r="K373" s="270" t="s">
        <v>176</v>
      </c>
      <c r="L373" s="261" t="s">
        <v>177</v>
      </c>
      <c r="M373" s="254" t="s">
        <v>54</v>
      </c>
      <c r="N373" s="261" t="s">
        <v>55</v>
      </c>
      <c r="O373" s="254" t="s">
        <v>45</v>
      </c>
      <c r="P373" s="266" t="str">
        <f>IF(COUNTIF($K$4:K373,K373)=1,1,"")</f>
        <v/>
      </c>
      <c r="Q373" s="266"/>
      <c r="R373" s="266">
        <v>800</v>
      </c>
      <c r="S373" s="266">
        <v>800</v>
      </c>
      <c r="T373" s="266"/>
      <c r="U373" s="254" t="s">
        <v>45</v>
      </c>
      <c r="V373" s="266"/>
      <c r="W373" s="266"/>
      <c r="X373" s="266"/>
      <c r="Y373" s="254" t="s">
        <v>45</v>
      </c>
      <c r="Z373" s="266"/>
      <c r="AA373" s="266">
        <v>0</v>
      </c>
      <c r="AB373" s="266"/>
      <c r="AC373" s="266"/>
      <c r="AD373" s="266"/>
      <c r="AE373" s="266"/>
      <c r="AF373" s="266"/>
      <c r="AG373" s="266"/>
      <c r="AH373" s="266"/>
      <c r="AI373" s="266"/>
      <c r="AJ373" s="266"/>
      <c r="AK373" s="266"/>
      <c r="AL373" s="266"/>
      <c r="AM373" s="266"/>
      <c r="AN373" s="266"/>
      <c r="AO373" s="266"/>
      <c r="AP373" s="266"/>
      <c r="AQ373" s="266"/>
      <c r="AR373" s="266"/>
      <c r="AS373" s="266"/>
      <c r="AT373" s="266"/>
      <c r="AU373" s="266"/>
      <c r="AV373" s="266"/>
      <c r="AW373" s="266"/>
      <c r="AX373" s="266"/>
      <c r="AY373" s="266"/>
      <c r="AZ373" s="266"/>
      <c r="BA373" s="266"/>
      <c r="BB373" s="266"/>
      <c r="BC373" s="266"/>
      <c r="BD373" s="266"/>
      <c r="BE373" s="266"/>
      <c r="BF373" s="266"/>
      <c r="BG373" s="266"/>
      <c r="BH373" s="266"/>
      <c r="BI373" s="266"/>
      <c r="BJ373" s="266"/>
      <c r="BK373" s="266"/>
      <c r="BL373" s="266"/>
      <c r="BM373" s="266"/>
      <c r="BN373" s="266"/>
      <c r="BO373" s="266"/>
      <c r="BP373" s="266"/>
      <c r="BQ373" s="266"/>
      <c r="BR373" s="266"/>
      <c r="BS373" s="266"/>
      <c r="BT373" s="266"/>
      <c r="BU373" s="266"/>
      <c r="BV373" s="266"/>
      <c r="BW373" s="266"/>
      <c r="BX373" s="266"/>
      <c r="BY373" s="266"/>
      <c r="BZ373" s="266"/>
      <c r="CA373" s="266"/>
      <c r="CB373" s="266"/>
      <c r="CC373" s="266"/>
      <c r="CD373" s="266"/>
      <c r="CE373" s="266"/>
      <c r="CF373" s="266"/>
      <c r="CG373" s="266"/>
      <c r="CH373" s="271" t="s">
        <v>45</v>
      </c>
      <c r="CI373" s="266"/>
      <c r="CJ373" s="271" t="s">
        <v>45</v>
      </c>
      <c r="CK373" s="266"/>
      <c r="CL373" s="266"/>
      <c r="CM373" s="271" t="s">
        <v>45</v>
      </c>
      <c r="CN373" s="266">
        <v>0</v>
      </c>
      <c r="CO373" s="271" t="s">
        <v>45</v>
      </c>
      <c r="CP373" s="254" t="s">
        <v>60</v>
      </c>
      <c r="CQ373" s="271" t="s">
        <v>1850</v>
      </c>
      <c r="CR373" s="254" t="s">
        <v>45</v>
      </c>
      <c r="CS373" s="261" t="s">
        <v>142</v>
      </c>
      <c r="CT373" s="254" t="s">
        <v>1854</v>
      </c>
    </row>
    <row r="374" spans="1:98" x14ac:dyDescent="0.3">
      <c r="A374" s="253">
        <v>371</v>
      </c>
      <c r="B374" s="265" t="s">
        <v>45</v>
      </c>
      <c r="C374" s="294" t="s">
        <v>2952</v>
      </c>
      <c r="D374" s="294" t="s">
        <v>3018</v>
      </c>
      <c r="E374" s="294" t="s">
        <v>3003</v>
      </c>
      <c r="F374" s="294" t="s">
        <v>2959</v>
      </c>
      <c r="G374" s="294" t="s">
        <v>2970</v>
      </c>
      <c r="H374" s="294" t="s">
        <v>2974</v>
      </c>
      <c r="I374" s="294" t="s">
        <v>2976</v>
      </c>
      <c r="J374" s="294" t="s">
        <v>2962</v>
      </c>
      <c r="K374" s="263" t="s">
        <v>178</v>
      </c>
      <c r="L374" s="294" t="s">
        <v>179</v>
      </c>
      <c r="M374" s="265" t="s">
        <v>71</v>
      </c>
      <c r="N374" s="294" t="s">
        <v>72</v>
      </c>
      <c r="O374" s="265" t="s">
        <v>45</v>
      </c>
      <c r="P374" s="260">
        <f>IF(COUNTIF($K$4:K374,K374)=1,1,"")</f>
        <v>1</v>
      </c>
      <c r="Q374" s="260"/>
      <c r="R374" s="260">
        <v>1</v>
      </c>
      <c r="S374" s="260">
        <v>1</v>
      </c>
      <c r="T374" s="260"/>
      <c r="U374" s="265" t="s">
        <v>45</v>
      </c>
      <c r="V374" s="260"/>
      <c r="W374" s="260"/>
      <c r="X374" s="260"/>
      <c r="Y374" s="265" t="s">
        <v>45</v>
      </c>
      <c r="Z374" s="260"/>
      <c r="AA374" s="260">
        <v>0</v>
      </c>
      <c r="AB374" s="260"/>
      <c r="AC374" s="260"/>
      <c r="AD374" s="260"/>
      <c r="AE374" s="260"/>
      <c r="AF374" s="260"/>
      <c r="AG374" s="260"/>
      <c r="AH374" s="260"/>
      <c r="AI374" s="260"/>
      <c r="AJ374" s="260"/>
      <c r="AK374" s="260"/>
      <c r="AL374" s="260"/>
      <c r="AM374" s="260"/>
      <c r="AN374" s="260"/>
      <c r="AO374" s="260"/>
      <c r="AP374" s="260"/>
      <c r="AQ374" s="260"/>
      <c r="AR374" s="260"/>
      <c r="AS374" s="260"/>
      <c r="AT374" s="260"/>
      <c r="AU374" s="260"/>
      <c r="AV374" s="260"/>
      <c r="AW374" s="260"/>
      <c r="AX374" s="260"/>
      <c r="AY374" s="260"/>
      <c r="AZ374" s="260"/>
      <c r="BA374" s="260"/>
      <c r="BB374" s="260"/>
      <c r="BC374" s="260"/>
      <c r="BD374" s="260"/>
      <c r="BE374" s="260"/>
      <c r="BF374" s="260"/>
      <c r="BG374" s="260"/>
      <c r="BH374" s="260"/>
      <c r="BI374" s="260"/>
      <c r="BJ374" s="260"/>
      <c r="BK374" s="260"/>
      <c r="BL374" s="260"/>
      <c r="BM374" s="260"/>
      <c r="BN374" s="260"/>
      <c r="BO374" s="260"/>
      <c r="BP374" s="260"/>
      <c r="BQ374" s="260"/>
      <c r="BR374" s="260"/>
      <c r="BS374" s="260"/>
      <c r="BT374" s="260"/>
      <c r="BU374" s="260"/>
      <c r="BV374" s="260"/>
      <c r="BW374" s="260"/>
      <c r="BX374" s="260"/>
      <c r="BY374" s="260"/>
      <c r="BZ374" s="260"/>
      <c r="CA374" s="260"/>
      <c r="CB374" s="260"/>
      <c r="CC374" s="260"/>
      <c r="CD374" s="260"/>
      <c r="CE374" s="260"/>
      <c r="CF374" s="260"/>
      <c r="CG374" s="260"/>
      <c r="CH374" s="268" t="s">
        <v>45</v>
      </c>
      <c r="CI374" s="260"/>
      <c r="CJ374" s="268" t="s">
        <v>45</v>
      </c>
      <c r="CK374" s="260"/>
      <c r="CL374" s="260"/>
      <c r="CM374" s="268" t="s">
        <v>45</v>
      </c>
      <c r="CN374" s="260">
        <v>0</v>
      </c>
      <c r="CO374" s="268" t="s">
        <v>45</v>
      </c>
      <c r="CP374" s="265" t="s">
        <v>60</v>
      </c>
      <c r="CQ374" s="268" t="s">
        <v>1850</v>
      </c>
      <c r="CR374" s="265" t="s">
        <v>45</v>
      </c>
      <c r="CS374" s="294" t="s">
        <v>139</v>
      </c>
      <c r="CT374" s="265" t="s">
        <v>1857</v>
      </c>
    </row>
    <row r="375" spans="1:98" x14ac:dyDescent="0.3">
      <c r="A375" s="253">
        <v>372</v>
      </c>
      <c r="B375" s="254" t="s">
        <v>45</v>
      </c>
      <c r="C375" s="261" t="s">
        <v>2952</v>
      </c>
      <c r="D375" s="261" t="s">
        <v>3018</v>
      </c>
      <c r="E375" s="261" t="s">
        <v>3003</v>
      </c>
      <c r="F375" s="261" t="s">
        <v>2959</v>
      </c>
      <c r="G375" s="261" t="s">
        <v>2970</v>
      </c>
      <c r="H375" s="261" t="s">
        <v>2974</v>
      </c>
      <c r="I375" s="261" t="s">
        <v>2976</v>
      </c>
      <c r="J375" s="261" t="s">
        <v>2962</v>
      </c>
      <c r="K375" s="270" t="s">
        <v>178</v>
      </c>
      <c r="L375" s="261" t="s">
        <v>179</v>
      </c>
      <c r="M375" s="254" t="s">
        <v>66</v>
      </c>
      <c r="N375" s="261" t="s">
        <v>67</v>
      </c>
      <c r="O375" s="254" t="s">
        <v>45</v>
      </c>
      <c r="P375" s="266" t="str">
        <f>IF(COUNTIF($K$4:K375,K375)=1,1,"")</f>
        <v/>
      </c>
      <c r="Q375" s="266"/>
      <c r="R375" s="266">
        <v>1</v>
      </c>
      <c r="S375" s="266">
        <v>1</v>
      </c>
      <c r="T375" s="266"/>
      <c r="U375" s="254" t="s">
        <v>45</v>
      </c>
      <c r="V375" s="266"/>
      <c r="W375" s="266"/>
      <c r="X375" s="266"/>
      <c r="Y375" s="254" t="s">
        <v>45</v>
      </c>
      <c r="Z375" s="266"/>
      <c r="AA375" s="266">
        <v>0</v>
      </c>
      <c r="AB375" s="266"/>
      <c r="AC375" s="266"/>
      <c r="AD375" s="266"/>
      <c r="AE375" s="266"/>
      <c r="AF375" s="266"/>
      <c r="AG375" s="266"/>
      <c r="AH375" s="266"/>
      <c r="AI375" s="266"/>
      <c r="AJ375" s="266"/>
      <c r="AK375" s="266"/>
      <c r="AL375" s="266"/>
      <c r="AM375" s="266"/>
      <c r="AN375" s="266"/>
      <c r="AO375" s="266"/>
      <c r="AP375" s="266"/>
      <c r="AQ375" s="266"/>
      <c r="AR375" s="266"/>
      <c r="AS375" s="266"/>
      <c r="AT375" s="266"/>
      <c r="AU375" s="266"/>
      <c r="AV375" s="266"/>
      <c r="AW375" s="266"/>
      <c r="AX375" s="266"/>
      <c r="AY375" s="266"/>
      <c r="AZ375" s="266"/>
      <c r="BA375" s="266"/>
      <c r="BB375" s="266"/>
      <c r="BC375" s="266"/>
      <c r="BD375" s="266"/>
      <c r="BE375" s="266"/>
      <c r="BF375" s="266"/>
      <c r="BG375" s="266"/>
      <c r="BH375" s="266"/>
      <c r="BI375" s="266"/>
      <c r="BJ375" s="266"/>
      <c r="BK375" s="266"/>
      <c r="BL375" s="266"/>
      <c r="BM375" s="266"/>
      <c r="BN375" s="266"/>
      <c r="BO375" s="266"/>
      <c r="BP375" s="266"/>
      <c r="BQ375" s="266"/>
      <c r="BR375" s="266"/>
      <c r="BS375" s="266"/>
      <c r="BT375" s="266"/>
      <c r="BU375" s="266"/>
      <c r="BV375" s="266"/>
      <c r="BW375" s="266"/>
      <c r="BX375" s="266"/>
      <c r="BY375" s="266"/>
      <c r="BZ375" s="266"/>
      <c r="CA375" s="266"/>
      <c r="CB375" s="266"/>
      <c r="CC375" s="266"/>
      <c r="CD375" s="266"/>
      <c r="CE375" s="266"/>
      <c r="CF375" s="266"/>
      <c r="CG375" s="266"/>
      <c r="CH375" s="271" t="s">
        <v>45</v>
      </c>
      <c r="CI375" s="266"/>
      <c r="CJ375" s="271" t="s">
        <v>45</v>
      </c>
      <c r="CK375" s="266"/>
      <c r="CL375" s="266"/>
      <c r="CM375" s="271" t="s">
        <v>45</v>
      </c>
      <c r="CN375" s="266">
        <v>0</v>
      </c>
      <c r="CO375" s="271" t="s">
        <v>45</v>
      </c>
      <c r="CP375" s="254" t="s">
        <v>60</v>
      </c>
      <c r="CQ375" s="271" t="s">
        <v>1850</v>
      </c>
      <c r="CR375" s="254" t="s">
        <v>45</v>
      </c>
      <c r="CS375" s="261" t="s">
        <v>139</v>
      </c>
      <c r="CT375" s="254" t="s">
        <v>1857</v>
      </c>
    </row>
    <row r="376" spans="1:98" x14ac:dyDescent="0.3">
      <c r="A376" s="253">
        <v>373</v>
      </c>
      <c r="B376" s="265" t="s">
        <v>45</v>
      </c>
      <c r="C376" s="294" t="s">
        <v>2952</v>
      </c>
      <c r="D376" s="294" t="s">
        <v>3018</v>
      </c>
      <c r="E376" s="294" t="s">
        <v>3003</v>
      </c>
      <c r="F376" s="294" t="s">
        <v>2959</v>
      </c>
      <c r="G376" s="294" t="s">
        <v>2970</v>
      </c>
      <c r="H376" s="294" t="s">
        <v>2974</v>
      </c>
      <c r="I376" s="294" t="s">
        <v>2976</v>
      </c>
      <c r="J376" s="294" t="s">
        <v>2962</v>
      </c>
      <c r="K376" s="263" t="s">
        <v>178</v>
      </c>
      <c r="L376" s="294" t="s">
        <v>179</v>
      </c>
      <c r="M376" s="265" t="s">
        <v>96</v>
      </c>
      <c r="N376" s="294" t="s">
        <v>97</v>
      </c>
      <c r="O376" s="265" t="s">
        <v>45</v>
      </c>
      <c r="P376" s="260" t="str">
        <f>IF(COUNTIF($K$4:K376,K376)=1,1,"")</f>
        <v/>
      </c>
      <c r="Q376" s="260"/>
      <c r="R376" s="260">
        <v>1</v>
      </c>
      <c r="S376" s="260">
        <v>1</v>
      </c>
      <c r="T376" s="260"/>
      <c r="U376" s="265" t="s">
        <v>45</v>
      </c>
      <c r="V376" s="260"/>
      <c r="W376" s="260"/>
      <c r="X376" s="260"/>
      <c r="Y376" s="265" t="s">
        <v>45</v>
      </c>
      <c r="Z376" s="260"/>
      <c r="AA376" s="260">
        <v>0</v>
      </c>
      <c r="AB376" s="260"/>
      <c r="AC376" s="260"/>
      <c r="AD376" s="260"/>
      <c r="AE376" s="260"/>
      <c r="AF376" s="260"/>
      <c r="AG376" s="260"/>
      <c r="AH376" s="260"/>
      <c r="AI376" s="260"/>
      <c r="AJ376" s="260"/>
      <c r="AK376" s="260"/>
      <c r="AL376" s="260"/>
      <c r="AM376" s="260"/>
      <c r="AN376" s="260"/>
      <c r="AO376" s="260"/>
      <c r="AP376" s="260"/>
      <c r="AQ376" s="260"/>
      <c r="AR376" s="260"/>
      <c r="AS376" s="260"/>
      <c r="AT376" s="260"/>
      <c r="AU376" s="260"/>
      <c r="AV376" s="260"/>
      <c r="AW376" s="260"/>
      <c r="AX376" s="260"/>
      <c r="AY376" s="260"/>
      <c r="AZ376" s="260"/>
      <c r="BA376" s="260"/>
      <c r="BB376" s="260"/>
      <c r="BC376" s="260"/>
      <c r="BD376" s="260"/>
      <c r="BE376" s="260"/>
      <c r="BF376" s="260"/>
      <c r="BG376" s="260"/>
      <c r="BH376" s="260"/>
      <c r="BI376" s="260"/>
      <c r="BJ376" s="260"/>
      <c r="BK376" s="260"/>
      <c r="BL376" s="260"/>
      <c r="BM376" s="260"/>
      <c r="BN376" s="260"/>
      <c r="BO376" s="260"/>
      <c r="BP376" s="260"/>
      <c r="BQ376" s="260"/>
      <c r="BR376" s="260"/>
      <c r="BS376" s="260"/>
      <c r="BT376" s="260"/>
      <c r="BU376" s="260"/>
      <c r="BV376" s="260"/>
      <c r="BW376" s="260"/>
      <c r="BX376" s="260"/>
      <c r="BY376" s="260"/>
      <c r="BZ376" s="260"/>
      <c r="CA376" s="260"/>
      <c r="CB376" s="260"/>
      <c r="CC376" s="260"/>
      <c r="CD376" s="260"/>
      <c r="CE376" s="260"/>
      <c r="CF376" s="260"/>
      <c r="CG376" s="260"/>
      <c r="CH376" s="268" t="s">
        <v>45</v>
      </c>
      <c r="CI376" s="260"/>
      <c r="CJ376" s="268" t="s">
        <v>45</v>
      </c>
      <c r="CK376" s="260"/>
      <c r="CL376" s="260"/>
      <c r="CM376" s="268" t="s">
        <v>45</v>
      </c>
      <c r="CN376" s="260">
        <v>0</v>
      </c>
      <c r="CO376" s="268" t="s">
        <v>45</v>
      </c>
      <c r="CP376" s="265" t="s">
        <v>60</v>
      </c>
      <c r="CQ376" s="268" t="s">
        <v>1850</v>
      </c>
      <c r="CR376" s="265" t="s">
        <v>45</v>
      </c>
      <c r="CS376" s="294" t="s">
        <v>139</v>
      </c>
      <c r="CT376" s="265" t="s">
        <v>1857</v>
      </c>
    </row>
    <row r="377" spans="1:98" x14ac:dyDescent="0.3">
      <c r="A377" s="253">
        <v>374</v>
      </c>
      <c r="B377" s="254" t="s">
        <v>45</v>
      </c>
      <c r="C377" s="261" t="s">
        <v>2952</v>
      </c>
      <c r="D377" s="261" t="s">
        <v>3018</v>
      </c>
      <c r="E377" s="261" t="s">
        <v>3003</v>
      </c>
      <c r="F377" s="261" t="s">
        <v>2959</v>
      </c>
      <c r="G377" s="261" t="s">
        <v>2977</v>
      </c>
      <c r="H377" s="261" t="s">
        <v>3008</v>
      </c>
      <c r="I377" s="261" t="s">
        <v>3009</v>
      </c>
      <c r="J377" s="261" t="s">
        <v>2962</v>
      </c>
      <c r="K377" s="270" t="s">
        <v>210</v>
      </c>
      <c r="L377" s="261" t="s">
        <v>3174</v>
      </c>
      <c r="M377" s="254" t="s">
        <v>71</v>
      </c>
      <c r="N377" s="261" t="s">
        <v>72</v>
      </c>
      <c r="O377" s="254" t="s">
        <v>45</v>
      </c>
      <c r="P377" s="266">
        <f>IF(COUNTIF($K$4:K377,K377)=1,1,"")</f>
        <v>1</v>
      </c>
      <c r="Q377" s="266"/>
      <c r="R377" s="266">
        <v>800</v>
      </c>
      <c r="S377" s="266">
        <v>800</v>
      </c>
      <c r="T377" s="266"/>
      <c r="U377" s="262">
        <v>46273</v>
      </c>
      <c r="V377" s="266">
        <v>841</v>
      </c>
      <c r="W377" s="266">
        <v>841</v>
      </c>
      <c r="X377" s="266"/>
      <c r="Y377" s="262">
        <v>46275</v>
      </c>
      <c r="Z377" s="266">
        <v>88</v>
      </c>
      <c r="AA377" s="266">
        <v>0</v>
      </c>
      <c r="AB377" s="266">
        <v>753</v>
      </c>
      <c r="AC377" s="266">
        <v>753</v>
      </c>
      <c r="AD377" s="266">
        <v>88</v>
      </c>
      <c r="AE377" s="266">
        <v>841</v>
      </c>
      <c r="AF377" s="266">
        <v>841</v>
      </c>
      <c r="AG377" s="266"/>
      <c r="AH377" s="266"/>
      <c r="AI377" s="266"/>
      <c r="AJ377" s="266"/>
      <c r="AK377" s="266"/>
      <c r="AL377" s="266"/>
      <c r="AM377" s="266"/>
      <c r="AN377" s="266"/>
      <c r="AO377" s="266"/>
      <c r="AP377" s="266"/>
      <c r="AQ377" s="266"/>
      <c r="AR377" s="266"/>
      <c r="AS377" s="266"/>
      <c r="AT377" s="266"/>
      <c r="AU377" s="266"/>
      <c r="AV377" s="266"/>
      <c r="AW377" s="266"/>
      <c r="AX377" s="266"/>
      <c r="AY377" s="266"/>
      <c r="AZ377" s="266"/>
      <c r="BA377" s="266"/>
      <c r="BB377" s="266"/>
      <c r="BC377" s="266"/>
      <c r="BD377" s="266"/>
      <c r="BE377" s="266"/>
      <c r="BF377" s="266"/>
      <c r="BG377" s="266"/>
      <c r="BH377" s="266"/>
      <c r="BI377" s="266"/>
      <c r="BJ377" s="266"/>
      <c r="BK377" s="266"/>
      <c r="BL377" s="266"/>
      <c r="BM377" s="266"/>
      <c r="BN377" s="266"/>
      <c r="BO377" s="266"/>
      <c r="BP377" s="266"/>
      <c r="BQ377" s="266"/>
      <c r="BR377" s="266"/>
      <c r="BS377" s="266"/>
      <c r="BT377" s="266"/>
      <c r="BU377" s="266"/>
      <c r="BV377" s="266"/>
      <c r="BW377" s="266"/>
      <c r="BX377" s="266"/>
      <c r="BY377" s="266"/>
      <c r="BZ377" s="266"/>
      <c r="CA377" s="266"/>
      <c r="CB377" s="266"/>
      <c r="CC377" s="266"/>
      <c r="CD377" s="266"/>
      <c r="CE377" s="266"/>
      <c r="CF377" s="266"/>
      <c r="CG377" s="266"/>
      <c r="CH377" s="271" t="s">
        <v>45</v>
      </c>
      <c r="CI377" s="266"/>
      <c r="CJ377" s="271" t="s">
        <v>45</v>
      </c>
      <c r="CK377" s="266">
        <v>45700</v>
      </c>
      <c r="CL377" s="266">
        <v>169000</v>
      </c>
      <c r="CM377" s="271" t="s">
        <v>211</v>
      </c>
      <c r="CN377" s="266">
        <v>169000</v>
      </c>
      <c r="CO377" s="271" t="s">
        <v>211</v>
      </c>
      <c r="CP377" s="254" t="s">
        <v>60</v>
      </c>
      <c r="CQ377" s="271" t="s">
        <v>1850</v>
      </c>
      <c r="CR377" s="262">
        <v>46190</v>
      </c>
      <c r="CS377" s="261" t="s">
        <v>51</v>
      </c>
      <c r="CT377" s="254" t="s">
        <v>1851</v>
      </c>
    </row>
    <row r="378" spans="1:98" x14ac:dyDescent="0.3">
      <c r="A378" s="253">
        <v>375</v>
      </c>
      <c r="B378" s="265" t="s">
        <v>45</v>
      </c>
      <c r="C378" s="294" t="s">
        <v>2952</v>
      </c>
      <c r="D378" s="294" t="s">
        <v>3018</v>
      </c>
      <c r="E378" s="294" t="s">
        <v>3003</v>
      </c>
      <c r="F378" s="294" t="s">
        <v>2959</v>
      </c>
      <c r="G378" s="294" t="s">
        <v>2977</v>
      </c>
      <c r="H378" s="294" t="s">
        <v>3008</v>
      </c>
      <c r="I378" s="294" t="s">
        <v>3009</v>
      </c>
      <c r="J378" s="294" t="s">
        <v>2962</v>
      </c>
      <c r="K378" s="263" t="s">
        <v>210</v>
      </c>
      <c r="L378" s="294" t="s">
        <v>3174</v>
      </c>
      <c r="M378" s="265" t="s">
        <v>81</v>
      </c>
      <c r="N378" s="294" t="s">
        <v>82</v>
      </c>
      <c r="O378" s="265" t="s">
        <v>45</v>
      </c>
      <c r="P378" s="260" t="str">
        <f>IF(COUNTIF($K$4:K378,K378)=1,1,"")</f>
        <v/>
      </c>
      <c r="Q378" s="260"/>
      <c r="R378" s="260">
        <v>500</v>
      </c>
      <c r="S378" s="260">
        <v>500</v>
      </c>
      <c r="T378" s="260"/>
      <c r="U378" s="264">
        <v>46273</v>
      </c>
      <c r="V378" s="260">
        <v>488</v>
      </c>
      <c r="W378" s="260">
        <v>488</v>
      </c>
      <c r="X378" s="260"/>
      <c r="Y378" s="264">
        <v>46275</v>
      </c>
      <c r="Z378" s="260">
        <v>56</v>
      </c>
      <c r="AA378" s="260">
        <v>0</v>
      </c>
      <c r="AB378" s="260">
        <v>432</v>
      </c>
      <c r="AC378" s="260">
        <v>432</v>
      </c>
      <c r="AD378" s="260">
        <v>56</v>
      </c>
      <c r="AE378" s="260">
        <v>488</v>
      </c>
      <c r="AF378" s="260">
        <v>488</v>
      </c>
      <c r="AG378" s="260"/>
      <c r="AH378" s="260"/>
      <c r="AI378" s="260"/>
      <c r="AJ378" s="260"/>
      <c r="AK378" s="260"/>
      <c r="AL378" s="260"/>
      <c r="AM378" s="260"/>
      <c r="AN378" s="260"/>
      <c r="AO378" s="260"/>
      <c r="AP378" s="260"/>
      <c r="AQ378" s="260"/>
      <c r="AR378" s="260"/>
      <c r="AS378" s="260"/>
      <c r="AT378" s="260"/>
      <c r="AU378" s="260"/>
      <c r="AV378" s="260"/>
      <c r="AW378" s="260"/>
      <c r="AX378" s="260"/>
      <c r="AY378" s="260"/>
      <c r="AZ378" s="260"/>
      <c r="BA378" s="260"/>
      <c r="BB378" s="260"/>
      <c r="BC378" s="260"/>
      <c r="BD378" s="260"/>
      <c r="BE378" s="260"/>
      <c r="BF378" s="260"/>
      <c r="BG378" s="260"/>
      <c r="BH378" s="260"/>
      <c r="BI378" s="260"/>
      <c r="BJ378" s="260"/>
      <c r="BK378" s="260"/>
      <c r="BL378" s="260"/>
      <c r="BM378" s="260"/>
      <c r="BN378" s="260"/>
      <c r="BO378" s="260"/>
      <c r="BP378" s="260"/>
      <c r="BQ378" s="260"/>
      <c r="BR378" s="260"/>
      <c r="BS378" s="260"/>
      <c r="BT378" s="260"/>
      <c r="BU378" s="260"/>
      <c r="BV378" s="260"/>
      <c r="BW378" s="260"/>
      <c r="BX378" s="260"/>
      <c r="BY378" s="260"/>
      <c r="BZ378" s="260"/>
      <c r="CA378" s="260"/>
      <c r="CB378" s="260"/>
      <c r="CC378" s="260"/>
      <c r="CD378" s="260"/>
      <c r="CE378" s="260"/>
      <c r="CF378" s="260"/>
      <c r="CG378" s="260"/>
      <c r="CH378" s="268" t="s">
        <v>45</v>
      </c>
      <c r="CI378" s="260"/>
      <c r="CJ378" s="268" t="s">
        <v>45</v>
      </c>
      <c r="CK378" s="260">
        <v>45700</v>
      </c>
      <c r="CL378" s="260">
        <v>169000</v>
      </c>
      <c r="CM378" s="268" t="s">
        <v>211</v>
      </c>
      <c r="CN378" s="260">
        <v>169000</v>
      </c>
      <c r="CO378" s="268" t="s">
        <v>211</v>
      </c>
      <c r="CP378" s="265" t="s">
        <v>60</v>
      </c>
      <c r="CQ378" s="268" t="s">
        <v>1850</v>
      </c>
      <c r="CR378" s="264">
        <v>46190</v>
      </c>
      <c r="CS378" s="294" t="s">
        <v>51</v>
      </c>
      <c r="CT378" s="265" t="s">
        <v>1851</v>
      </c>
    </row>
    <row r="379" spans="1:98" x14ac:dyDescent="0.3">
      <c r="A379" s="253">
        <v>376</v>
      </c>
      <c r="B379" s="254" t="s">
        <v>45</v>
      </c>
      <c r="C379" s="261" t="s">
        <v>2952</v>
      </c>
      <c r="D379" s="261" t="s">
        <v>3018</v>
      </c>
      <c r="E379" s="261" t="s">
        <v>3003</v>
      </c>
      <c r="F379" s="261" t="s">
        <v>2959</v>
      </c>
      <c r="G379" s="261" t="s">
        <v>2977</v>
      </c>
      <c r="H379" s="261" t="s">
        <v>3008</v>
      </c>
      <c r="I379" s="261" t="s">
        <v>3009</v>
      </c>
      <c r="J379" s="261" t="s">
        <v>2962</v>
      </c>
      <c r="K379" s="270" t="s">
        <v>212</v>
      </c>
      <c r="L379" s="261" t="s">
        <v>4209</v>
      </c>
      <c r="M379" s="254" t="s">
        <v>76</v>
      </c>
      <c r="N379" s="261" t="s">
        <v>77</v>
      </c>
      <c r="O379" s="254" t="s">
        <v>45</v>
      </c>
      <c r="P379" s="266">
        <f>IF(COUNTIF($K$4:K379,K379)=1,1,"")</f>
        <v>1</v>
      </c>
      <c r="Q379" s="266"/>
      <c r="R379" s="266">
        <v>400</v>
      </c>
      <c r="S379" s="266">
        <v>400</v>
      </c>
      <c r="T379" s="266"/>
      <c r="U379" s="254" t="s">
        <v>45</v>
      </c>
      <c r="V379" s="266"/>
      <c r="W379" s="266"/>
      <c r="X379" s="266"/>
      <c r="Y379" s="254" t="s">
        <v>45</v>
      </c>
      <c r="Z379" s="266"/>
      <c r="AA379" s="266">
        <v>0</v>
      </c>
      <c r="AB379" s="266"/>
      <c r="AC379" s="266"/>
      <c r="AD379" s="266"/>
      <c r="AE379" s="266"/>
      <c r="AF379" s="266"/>
      <c r="AG379" s="266"/>
      <c r="AH379" s="266"/>
      <c r="AI379" s="266"/>
      <c r="AJ379" s="266"/>
      <c r="AK379" s="266"/>
      <c r="AL379" s="266"/>
      <c r="AM379" s="266"/>
      <c r="AN379" s="266"/>
      <c r="AO379" s="266"/>
      <c r="AP379" s="266"/>
      <c r="AQ379" s="266"/>
      <c r="AR379" s="266"/>
      <c r="AS379" s="266"/>
      <c r="AT379" s="266"/>
      <c r="AU379" s="266"/>
      <c r="AV379" s="266"/>
      <c r="AW379" s="266"/>
      <c r="AX379" s="266"/>
      <c r="AY379" s="266"/>
      <c r="AZ379" s="266"/>
      <c r="BA379" s="266"/>
      <c r="BB379" s="266"/>
      <c r="BC379" s="266"/>
      <c r="BD379" s="266"/>
      <c r="BE379" s="266"/>
      <c r="BF379" s="266"/>
      <c r="BG379" s="266"/>
      <c r="BH379" s="266"/>
      <c r="BI379" s="266"/>
      <c r="BJ379" s="266"/>
      <c r="BK379" s="266"/>
      <c r="BL379" s="266"/>
      <c r="BM379" s="266"/>
      <c r="BN379" s="266"/>
      <c r="BO379" s="266"/>
      <c r="BP379" s="266"/>
      <c r="BQ379" s="266"/>
      <c r="BR379" s="266"/>
      <c r="BS379" s="266"/>
      <c r="BT379" s="266"/>
      <c r="BU379" s="266"/>
      <c r="BV379" s="266"/>
      <c r="BW379" s="266"/>
      <c r="BX379" s="266"/>
      <c r="BY379" s="266"/>
      <c r="BZ379" s="266"/>
      <c r="CA379" s="266"/>
      <c r="CB379" s="266"/>
      <c r="CC379" s="266"/>
      <c r="CD379" s="266"/>
      <c r="CE379" s="266"/>
      <c r="CF379" s="266"/>
      <c r="CG379" s="266"/>
      <c r="CH379" s="271" t="s">
        <v>45</v>
      </c>
      <c r="CI379" s="266"/>
      <c r="CJ379" s="271" t="s">
        <v>45</v>
      </c>
      <c r="CK379" s="266">
        <v>60000</v>
      </c>
      <c r="CL379" s="266">
        <v>279000</v>
      </c>
      <c r="CM379" s="271" t="s">
        <v>1522</v>
      </c>
      <c r="CN379" s="266">
        <v>222000</v>
      </c>
      <c r="CO379" s="271" t="s">
        <v>211</v>
      </c>
      <c r="CP379" s="254" t="s">
        <v>60</v>
      </c>
      <c r="CQ379" s="271" t="s">
        <v>1850</v>
      </c>
      <c r="CR379" s="262">
        <v>46223</v>
      </c>
      <c r="CS379" s="261" t="s">
        <v>110</v>
      </c>
      <c r="CT379" s="254" t="s">
        <v>1855</v>
      </c>
    </row>
    <row r="380" spans="1:98" x14ac:dyDescent="0.3">
      <c r="A380" s="253">
        <v>377</v>
      </c>
      <c r="B380" s="265" t="s">
        <v>45</v>
      </c>
      <c r="C380" s="294" t="s">
        <v>2952</v>
      </c>
      <c r="D380" s="294" t="s">
        <v>3018</v>
      </c>
      <c r="E380" s="294" t="s">
        <v>3003</v>
      </c>
      <c r="F380" s="294" t="s">
        <v>2959</v>
      </c>
      <c r="G380" s="294" t="s">
        <v>2977</v>
      </c>
      <c r="H380" s="294" t="s">
        <v>3008</v>
      </c>
      <c r="I380" s="294" t="s">
        <v>3009</v>
      </c>
      <c r="J380" s="294" t="s">
        <v>2962</v>
      </c>
      <c r="K380" s="263" t="s">
        <v>212</v>
      </c>
      <c r="L380" s="294" t="s">
        <v>4209</v>
      </c>
      <c r="M380" s="265" t="s">
        <v>174</v>
      </c>
      <c r="N380" s="294" t="s">
        <v>175</v>
      </c>
      <c r="O380" s="265" t="s">
        <v>45</v>
      </c>
      <c r="P380" s="260" t="str">
        <f>IF(COUNTIF($K$4:K380,K380)=1,1,"")</f>
        <v/>
      </c>
      <c r="Q380" s="260"/>
      <c r="R380" s="260">
        <v>500</v>
      </c>
      <c r="S380" s="260">
        <v>500</v>
      </c>
      <c r="T380" s="260"/>
      <c r="U380" s="265" t="s">
        <v>45</v>
      </c>
      <c r="V380" s="260"/>
      <c r="W380" s="260"/>
      <c r="X380" s="260"/>
      <c r="Y380" s="265" t="s">
        <v>45</v>
      </c>
      <c r="Z380" s="260"/>
      <c r="AA380" s="260">
        <v>0</v>
      </c>
      <c r="AB380" s="260"/>
      <c r="AC380" s="260"/>
      <c r="AD380" s="260"/>
      <c r="AE380" s="260"/>
      <c r="AF380" s="260"/>
      <c r="AG380" s="260"/>
      <c r="AH380" s="260"/>
      <c r="AI380" s="260"/>
      <c r="AJ380" s="260"/>
      <c r="AK380" s="260"/>
      <c r="AL380" s="260"/>
      <c r="AM380" s="260"/>
      <c r="AN380" s="260"/>
      <c r="AO380" s="260"/>
      <c r="AP380" s="260"/>
      <c r="AQ380" s="260"/>
      <c r="AR380" s="260"/>
      <c r="AS380" s="260"/>
      <c r="AT380" s="260"/>
      <c r="AU380" s="260"/>
      <c r="AV380" s="260"/>
      <c r="AW380" s="260"/>
      <c r="AX380" s="260"/>
      <c r="AY380" s="260"/>
      <c r="AZ380" s="260"/>
      <c r="BA380" s="260"/>
      <c r="BB380" s="260"/>
      <c r="BC380" s="260"/>
      <c r="BD380" s="260"/>
      <c r="BE380" s="260"/>
      <c r="BF380" s="260"/>
      <c r="BG380" s="260"/>
      <c r="BH380" s="260"/>
      <c r="BI380" s="260"/>
      <c r="BJ380" s="260"/>
      <c r="BK380" s="260"/>
      <c r="BL380" s="260"/>
      <c r="BM380" s="260"/>
      <c r="BN380" s="260"/>
      <c r="BO380" s="260"/>
      <c r="BP380" s="260"/>
      <c r="BQ380" s="260"/>
      <c r="BR380" s="260"/>
      <c r="BS380" s="260"/>
      <c r="BT380" s="260"/>
      <c r="BU380" s="260"/>
      <c r="BV380" s="260"/>
      <c r="BW380" s="260"/>
      <c r="BX380" s="260"/>
      <c r="BY380" s="260"/>
      <c r="BZ380" s="260"/>
      <c r="CA380" s="260"/>
      <c r="CB380" s="260"/>
      <c r="CC380" s="260"/>
      <c r="CD380" s="260"/>
      <c r="CE380" s="260"/>
      <c r="CF380" s="260"/>
      <c r="CG380" s="260"/>
      <c r="CH380" s="268" t="s">
        <v>45</v>
      </c>
      <c r="CI380" s="260"/>
      <c r="CJ380" s="268" t="s">
        <v>45</v>
      </c>
      <c r="CK380" s="260">
        <v>60000</v>
      </c>
      <c r="CL380" s="260">
        <v>279000</v>
      </c>
      <c r="CM380" s="268" t="s">
        <v>1522</v>
      </c>
      <c r="CN380" s="260">
        <v>222000</v>
      </c>
      <c r="CO380" s="268" t="s">
        <v>211</v>
      </c>
      <c r="CP380" s="265" t="s">
        <v>60</v>
      </c>
      <c r="CQ380" s="268" t="s">
        <v>1850</v>
      </c>
      <c r="CR380" s="264">
        <v>46223</v>
      </c>
      <c r="CS380" s="294" t="s">
        <v>110</v>
      </c>
      <c r="CT380" s="265" t="s">
        <v>1855</v>
      </c>
    </row>
    <row r="381" spans="1:98" x14ac:dyDescent="0.3">
      <c r="A381" s="253">
        <v>378</v>
      </c>
      <c r="B381" s="254" t="s">
        <v>45</v>
      </c>
      <c r="C381" s="261" t="s">
        <v>2952</v>
      </c>
      <c r="D381" s="261" t="s">
        <v>3018</v>
      </c>
      <c r="E381" s="261" t="s">
        <v>3003</v>
      </c>
      <c r="F381" s="261" t="s">
        <v>2959</v>
      </c>
      <c r="G381" s="261" t="s">
        <v>2977</v>
      </c>
      <c r="H381" s="261" t="s">
        <v>3008</v>
      </c>
      <c r="I381" s="261" t="s">
        <v>3009</v>
      </c>
      <c r="J381" s="261" t="s">
        <v>2962</v>
      </c>
      <c r="K381" s="270" t="s">
        <v>212</v>
      </c>
      <c r="L381" s="261" t="s">
        <v>4209</v>
      </c>
      <c r="M381" s="254" t="s">
        <v>213</v>
      </c>
      <c r="N381" s="261" t="s">
        <v>214</v>
      </c>
      <c r="O381" s="254" t="s">
        <v>45</v>
      </c>
      <c r="P381" s="266" t="str">
        <f>IF(COUNTIF($K$4:K381,K381)=1,1,"")</f>
        <v/>
      </c>
      <c r="Q381" s="266"/>
      <c r="R381" s="266">
        <v>500</v>
      </c>
      <c r="S381" s="266">
        <v>500</v>
      </c>
      <c r="T381" s="266"/>
      <c r="U381" s="254" t="s">
        <v>45</v>
      </c>
      <c r="V381" s="266"/>
      <c r="W381" s="266"/>
      <c r="X381" s="266"/>
      <c r="Y381" s="254" t="s">
        <v>45</v>
      </c>
      <c r="Z381" s="266"/>
      <c r="AA381" s="266">
        <v>0</v>
      </c>
      <c r="AB381" s="266"/>
      <c r="AC381" s="266"/>
      <c r="AD381" s="266"/>
      <c r="AE381" s="266"/>
      <c r="AF381" s="266"/>
      <c r="AG381" s="266"/>
      <c r="AH381" s="266"/>
      <c r="AI381" s="266"/>
      <c r="AJ381" s="266"/>
      <c r="AK381" s="266"/>
      <c r="AL381" s="266"/>
      <c r="AM381" s="266"/>
      <c r="AN381" s="266"/>
      <c r="AO381" s="266"/>
      <c r="AP381" s="266"/>
      <c r="AQ381" s="266"/>
      <c r="AR381" s="266"/>
      <c r="AS381" s="266"/>
      <c r="AT381" s="266"/>
      <c r="AU381" s="266"/>
      <c r="AV381" s="266"/>
      <c r="AW381" s="266"/>
      <c r="AX381" s="266"/>
      <c r="AY381" s="266"/>
      <c r="AZ381" s="266"/>
      <c r="BA381" s="266"/>
      <c r="BB381" s="266"/>
      <c r="BC381" s="266"/>
      <c r="BD381" s="266"/>
      <c r="BE381" s="266"/>
      <c r="BF381" s="266"/>
      <c r="BG381" s="266"/>
      <c r="BH381" s="266"/>
      <c r="BI381" s="266"/>
      <c r="BJ381" s="266"/>
      <c r="BK381" s="266"/>
      <c r="BL381" s="266"/>
      <c r="BM381" s="266"/>
      <c r="BN381" s="266"/>
      <c r="BO381" s="266"/>
      <c r="BP381" s="266"/>
      <c r="BQ381" s="266"/>
      <c r="BR381" s="266"/>
      <c r="BS381" s="266"/>
      <c r="BT381" s="266"/>
      <c r="BU381" s="266"/>
      <c r="BV381" s="266"/>
      <c r="BW381" s="266"/>
      <c r="BX381" s="266"/>
      <c r="BY381" s="266"/>
      <c r="BZ381" s="266"/>
      <c r="CA381" s="266"/>
      <c r="CB381" s="266"/>
      <c r="CC381" s="266"/>
      <c r="CD381" s="266"/>
      <c r="CE381" s="266"/>
      <c r="CF381" s="266"/>
      <c r="CG381" s="266"/>
      <c r="CH381" s="271" t="s">
        <v>45</v>
      </c>
      <c r="CI381" s="266"/>
      <c r="CJ381" s="271" t="s">
        <v>45</v>
      </c>
      <c r="CK381" s="266">
        <v>60000</v>
      </c>
      <c r="CL381" s="266">
        <v>279000</v>
      </c>
      <c r="CM381" s="271" t="s">
        <v>1522</v>
      </c>
      <c r="CN381" s="266">
        <v>222000</v>
      </c>
      <c r="CO381" s="271" t="s">
        <v>211</v>
      </c>
      <c r="CP381" s="254" t="s">
        <v>60</v>
      </c>
      <c r="CQ381" s="271" t="s">
        <v>1850</v>
      </c>
      <c r="CR381" s="262">
        <v>46223</v>
      </c>
      <c r="CS381" s="261" t="s">
        <v>110</v>
      </c>
      <c r="CT381" s="254" t="s">
        <v>1855</v>
      </c>
    </row>
    <row r="382" spans="1:98" x14ac:dyDescent="0.3">
      <c r="A382" s="253">
        <v>379</v>
      </c>
      <c r="B382" s="265" t="s">
        <v>45</v>
      </c>
      <c r="C382" s="294" t="s">
        <v>2952</v>
      </c>
      <c r="D382" s="294" t="s">
        <v>3018</v>
      </c>
      <c r="E382" s="294" t="s">
        <v>3003</v>
      </c>
      <c r="F382" s="294" t="s">
        <v>2959</v>
      </c>
      <c r="G382" s="294" t="s">
        <v>2977</v>
      </c>
      <c r="H382" s="294" t="s">
        <v>2980</v>
      </c>
      <c r="I382" s="294" t="s">
        <v>2982</v>
      </c>
      <c r="J382" s="294" t="s">
        <v>2962</v>
      </c>
      <c r="K382" s="263" t="s">
        <v>185</v>
      </c>
      <c r="L382" s="294" t="s">
        <v>186</v>
      </c>
      <c r="M382" s="265" t="s">
        <v>57</v>
      </c>
      <c r="N382" s="294" t="s">
        <v>58</v>
      </c>
      <c r="O382" s="265" t="s">
        <v>45</v>
      </c>
      <c r="P382" s="260">
        <f>IF(COUNTIF($K$4:K382,K382)=1,1,"")</f>
        <v>1</v>
      </c>
      <c r="Q382" s="260"/>
      <c r="R382" s="260">
        <v>350</v>
      </c>
      <c r="S382" s="260">
        <v>350</v>
      </c>
      <c r="T382" s="260"/>
      <c r="U382" s="264">
        <v>46246</v>
      </c>
      <c r="V382" s="260">
        <v>333</v>
      </c>
      <c r="W382" s="260">
        <v>333</v>
      </c>
      <c r="X382" s="260"/>
      <c r="Y382" s="264">
        <v>46248</v>
      </c>
      <c r="Z382" s="260">
        <v>189</v>
      </c>
      <c r="AA382" s="260">
        <v>0</v>
      </c>
      <c r="AB382" s="260">
        <v>141</v>
      </c>
      <c r="AC382" s="260">
        <v>144</v>
      </c>
      <c r="AD382" s="260">
        <v>139</v>
      </c>
      <c r="AE382" s="260">
        <v>283</v>
      </c>
      <c r="AF382" s="260">
        <v>333</v>
      </c>
      <c r="AG382" s="260"/>
      <c r="AH382" s="260"/>
      <c r="AI382" s="260"/>
      <c r="AJ382" s="260"/>
      <c r="AK382" s="260"/>
      <c r="AL382" s="260"/>
      <c r="AM382" s="260"/>
      <c r="AN382" s="260"/>
      <c r="AO382" s="260"/>
      <c r="AP382" s="260"/>
      <c r="AQ382" s="260"/>
      <c r="AR382" s="260"/>
      <c r="AS382" s="260"/>
      <c r="AT382" s="260"/>
      <c r="AU382" s="260"/>
      <c r="AV382" s="260"/>
      <c r="AW382" s="260"/>
      <c r="AX382" s="260"/>
      <c r="AY382" s="260"/>
      <c r="AZ382" s="260"/>
      <c r="BA382" s="260"/>
      <c r="BB382" s="260"/>
      <c r="BC382" s="260"/>
      <c r="BD382" s="260"/>
      <c r="BE382" s="260"/>
      <c r="BF382" s="260"/>
      <c r="BG382" s="260"/>
      <c r="BH382" s="260"/>
      <c r="BI382" s="260"/>
      <c r="BJ382" s="260"/>
      <c r="BK382" s="260"/>
      <c r="BL382" s="260"/>
      <c r="BM382" s="260"/>
      <c r="BN382" s="260"/>
      <c r="BO382" s="260"/>
      <c r="BP382" s="260"/>
      <c r="BQ382" s="260"/>
      <c r="BR382" s="260"/>
      <c r="BS382" s="260"/>
      <c r="BT382" s="260"/>
      <c r="BU382" s="260"/>
      <c r="BV382" s="260"/>
      <c r="BW382" s="260"/>
      <c r="BX382" s="260"/>
      <c r="BY382" s="260"/>
      <c r="BZ382" s="260"/>
      <c r="CA382" s="260"/>
      <c r="CB382" s="260"/>
      <c r="CC382" s="260">
        <v>6</v>
      </c>
      <c r="CD382" s="260">
        <v>6</v>
      </c>
      <c r="CE382" s="260">
        <v>25</v>
      </c>
      <c r="CF382" s="260">
        <v>13</v>
      </c>
      <c r="CG382" s="260">
        <v>50</v>
      </c>
      <c r="CH382" s="268" t="s">
        <v>4174</v>
      </c>
      <c r="CI382" s="260">
        <v>50</v>
      </c>
      <c r="CJ382" s="268" t="s">
        <v>4174</v>
      </c>
      <c r="CK382" s="260">
        <v>33300</v>
      </c>
      <c r="CL382" s="260">
        <v>130000</v>
      </c>
      <c r="CM382" s="268" t="s">
        <v>546</v>
      </c>
      <c r="CN382" s="260">
        <v>104000</v>
      </c>
      <c r="CO382" s="268" t="s">
        <v>3262</v>
      </c>
      <c r="CP382" s="265" t="s">
        <v>53</v>
      </c>
      <c r="CQ382" s="268" t="s">
        <v>3258</v>
      </c>
      <c r="CR382" s="264">
        <v>46255</v>
      </c>
      <c r="CS382" s="294" t="s">
        <v>51</v>
      </c>
      <c r="CT382" s="265" t="s">
        <v>1851</v>
      </c>
    </row>
    <row r="383" spans="1:98" x14ac:dyDescent="0.3">
      <c r="A383" s="253">
        <v>380</v>
      </c>
      <c r="B383" s="254" t="s">
        <v>45</v>
      </c>
      <c r="C383" s="261" t="s">
        <v>2952</v>
      </c>
      <c r="D383" s="261" t="s">
        <v>3018</v>
      </c>
      <c r="E383" s="261" t="s">
        <v>3003</v>
      </c>
      <c r="F383" s="261" t="s">
        <v>2959</v>
      </c>
      <c r="G383" s="261" t="s">
        <v>2977</v>
      </c>
      <c r="H383" s="261" t="s">
        <v>2980</v>
      </c>
      <c r="I383" s="261" t="s">
        <v>2982</v>
      </c>
      <c r="J383" s="261" t="s">
        <v>2962</v>
      </c>
      <c r="K383" s="270" t="s">
        <v>185</v>
      </c>
      <c r="L383" s="261" t="s">
        <v>186</v>
      </c>
      <c r="M383" s="254" t="s">
        <v>71</v>
      </c>
      <c r="N383" s="261" t="s">
        <v>72</v>
      </c>
      <c r="O383" s="254" t="s">
        <v>45</v>
      </c>
      <c r="P383" s="266" t="str">
        <f>IF(COUNTIF($K$4:K383,K383)=1,1,"")</f>
        <v/>
      </c>
      <c r="Q383" s="266"/>
      <c r="R383" s="266">
        <v>350</v>
      </c>
      <c r="S383" s="266">
        <v>350</v>
      </c>
      <c r="T383" s="266"/>
      <c r="U383" s="262">
        <v>46246</v>
      </c>
      <c r="V383" s="266">
        <v>334</v>
      </c>
      <c r="W383" s="266">
        <v>334</v>
      </c>
      <c r="X383" s="266"/>
      <c r="Y383" s="262">
        <v>46247</v>
      </c>
      <c r="Z383" s="266">
        <v>190</v>
      </c>
      <c r="AA383" s="266">
        <v>0</v>
      </c>
      <c r="AB383" s="266">
        <v>139</v>
      </c>
      <c r="AC383" s="266">
        <v>144</v>
      </c>
      <c r="AD383" s="266">
        <v>108</v>
      </c>
      <c r="AE383" s="266">
        <v>252</v>
      </c>
      <c r="AF383" s="266">
        <v>334</v>
      </c>
      <c r="AG383" s="266"/>
      <c r="AH383" s="266"/>
      <c r="AI383" s="266"/>
      <c r="AJ383" s="266"/>
      <c r="AK383" s="266"/>
      <c r="AL383" s="266"/>
      <c r="AM383" s="266"/>
      <c r="AN383" s="266"/>
      <c r="AO383" s="266"/>
      <c r="AP383" s="266"/>
      <c r="AQ383" s="266"/>
      <c r="AR383" s="266"/>
      <c r="AS383" s="266"/>
      <c r="AT383" s="266"/>
      <c r="AU383" s="266"/>
      <c r="AV383" s="266"/>
      <c r="AW383" s="266"/>
      <c r="AX383" s="266"/>
      <c r="AY383" s="266"/>
      <c r="AZ383" s="266"/>
      <c r="BA383" s="266"/>
      <c r="BB383" s="266"/>
      <c r="BC383" s="266"/>
      <c r="BD383" s="266"/>
      <c r="BE383" s="266"/>
      <c r="BF383" s="266"/>
      <c r="BG383" s="266"/>
      <c r="BH383" s="266"/>
      <c r="BI383" s="266"/>
      <c r="BJ383" s="266"/>
      <c r="BK383" s="266"/>
      <c r="BL383" s="266"/>
      <c r="BM383" s="266"/>
      <c r="BN383" s="266"/>
      <c r="BO383" s="266"/>
      <c r="BP383" s="266"/>
      <c r="BQ383" s="266"/>
      <c r="BR383" s="266"/>
      <c r="BS383" s="266"/>
      <c r="BT383" s="266"/>
      <c r="BU383" s="266"/>
      <c r="BV383" s="266"/>
      <c r="BW383" s="266"/>
      <c r="BX383" s="266"/>
      <c r="BY383" s="266"/>
      <c r="BZ383" s="266"/>
      <c r="CA383" s="266"/>
      <c r="CB383" s="266">
        <v>1</v>
      </c>
      <c r="CC383" s="266">
        <v>4</v>
      </c>
      <c r="CD383" s="266">
        <v>19</v>
      </c>
      <c r="CE383" s="266">
        <v>38</v>
      </c>
      <c r="CF383" s="266">
        <v>20</v>
      </c>
      <c r="CG383" s="266">
        <v>82</v>
      </c>
      <c r="CH383" s="271" t="s">
        <v>4295</v>
      </c>
      <c r="CI383" s="266">
        <v>82</v>
      </c>
      <c r="CJ383" s="271" t="s">
        <v>4295</v>
      </c>
      <c r="CK383" s="266">
        <v>33300</v>
      </c>
      <c r="CL383" s="266">
        <v>130000</v>
      </c>
      <c r="CM383" s="271" t="s">
        <v>546</v>
      </c>
      <c r="CN383" s="266">
        <v>104000</v>
      </c>
      <c r="CO383" s="271" t="s">
        <v>3262</v>
      </c>
      <c r="CP383" s="254" t="s">
        <v>53</v>
      </c>
      <c r="CQ383" s="271" t="s">
        <v>3258</v>
      </c>
      <c r="CR383" s="262">
        <v>46255</v>
      </c>
      <c r="CS383" s="261" t="s">
        <v>51</v>
      </c>
      <c r="CT383" s="254" t="s">
        <v>1851</v>
      </c>
    </row>
    <row r="384" spans="1:98" x14ac:dyDescent="0.3">
      <c r="A384" s="253">
        <v>381</v>
      </c>
      <c r="B384" s="265" t="s">
        <v>45</v>
      </c>
      <c r="C384" s="294" t="s">
        <v>2952</v>
      </c>
      <c r="D384" s="294" t="s">
        <v>3018</v>
      </c>
      <c r="E384" s="294" t="s">
        <v>3003</v>
      </c>
      <c r="F384" s="294" t="s">
        <v>2959</v>
      </c>
      <c r="G384" s="294" t="s">
        <v>2977</v>
      </c>
      <c r="H384" s="294" t="s">
        <v>2980</v>
      </c>
      <c r="I384" s="294" t="s">
        <v>2982</v>
      </c>
      <c r="J384" s="294" t="s">
        <v>2962</v>
      </c>
      <c r="K384" s="263" t="s">
        <v>189</v>
      </c>
      <c r="L384" s="294" t="s">
        <v>3610</v>
      </c>
      <c r="M384" s="265" t="s">
        <v>57</v>
      </c>
      <c r="N384" s="294" t="s">
        <v>58</v>
      </c>
      <c r="O384" s="265" t="s">
        <v>45</v>
      </c>
      <c r="P384" s="260">
        <f>IF(COUNTIF($K$4:K384,K384)=1,1,"")</f>
        <v>1</v>
      </c>
      <c r="Q384" s="260"/>
      <c r="R384" s="260">
        <v>500</v>
      </c>
      <c r="S384" s="260">
        <v>500</v>
      </c>
      <c r="T384" s="260"/>
      <c r="U384" s="265" t="s">
        <v>45</v>
      </c>
      <c r="V384" s="260"/>
      <c r="W384" s="260"/>
      <c r="X384" s="260"/>
      <c r="Y384" s="265" t="s">
        <v>45</v>
      </c>
      <c r="Z384" s="260"/>
      <c r="AA384" s="260">
        <v>0</v>
      </c>
      <c r="AB384" s="260"/>
      <c r="AC384" s="260"/>
      <c r="AD384" s="260"/>
      <c r="AE384" s="260"/>
      <c r="AF384" s="260"/>
      <c r="AG384" s="260"/>
      <c r="AH384" s="260"/>
      <c r="AI384" s="260"/>
      <c r="AJ384" s="260"/>
      <c r="AK384" s="260"/>
      <c r="AL384" s="260"/>
      <c r="AM384" s="260"/>
      <c r="AN384" s="260"/>
      <c r="AO384" s="260"/>
      <c r="AP384" s="260"/>
      <c r="AQ384" s="260"/>
      <c r="AR384" s="260"/>
      <c r="AS384" s="260"/>
      <c r="AT384" s="260"/>
      <c r="AU384" s="260"/>
      <c r="AV384" s="260"/>
      <c r="AW384" s="260"/>
      <c r="AX384" s="260"/>
      <c r="AY384" s="260"/>
      <c r="AZ384" s="260"/>
      <c r="BA384" s="260"/>
      <c r="BB384" s="260"/>
      <c r="BC384" s="260"/>
      <c r="BD384" s="260"/>
      <c r="BE384" s="260"/>
      <c r="BF384" s="260"/>
      <c r="BG384" s="260"/>
      <c r="BH384" s="260"/>
      <c r="BI384" s="260"/>
      <c r="BJ384" s="260"/>
      <c r="BK384" s="260"/>
      <c r="BL384" s="260"/>
      <c r="BM384" s="260"/>
      <c r="BN384" s="260"/>
      <c r="BO384" s="260"/>
      <c r="BP384" s="260"/>
      <c r="BQ384" s="260"/>
      <c r="BR384" s="260"/>
      <c r="BS384" s="260"/>
      <c r="BT384" s="260"/>
      <c r="BU384" s="260"/>
      <c r="BV384" s="260"/>
      <c r="BW384" s="260"/>
      <c r="BX384" s="260"/>
      <c r="BY384" s="260"/>
      <c r="BZ384" s="260"/>
      <c r="CA384" s="260"/>
      <c r="CB384" s="260"/>
      <c r="CC384" s="260"/>
      <c r="CD384" s="260"/>
      <c r="CE384" s="260"/>
      <c r="CF384" s="260"/>
      <c r="CG384" s="260"/>
      <c r="CH384" s="268" t="s">
        <v>45</v>
      </c>
      <c r="CI384" s="260"/>
      <c r="CJ384" s="268" t="s">
        <v>45</v>
      </c>
      <c r="CK384" s="260">
        <v>54500</v>
      </c>
      <c r="CL384" s="260">
        <v>219000</v>
      </c>
      <c r="CM384" s="268" t="s">
        <v>1686</v>
      </c>
      <c r="CN384" s="260">
        <v>198000</v>
      </c>
      <c r="CO384" s="268" t="s">
        <v>662</v>
      </c>
      <c r="CP384" s="265" t="s">
        <v>60</v>
      </c>
      <c r="CQ384" s="268" t="s">
        <v>1850</v>
      </c>
      <c r="CR384" s="264">
        <v>46197</v>
      </c>
      <c r="CS384" s="294" t="s">
        <v>127</v>
      </c>
      <c r="CT384" s="265" t="s">
        <v>1851</v>
      </c>
    </row>
    <row r="385" spans="1:98" x14ac:dyDescent="0.3">
      <c r="A385" s="253">
        <v>382</v>
      </c>
      <c r="B385" s="254" t="s">
        <v>45</v>
      </c>
      <c r="C385" s="261" t="s">
        <v>2952</v>
      </c>
      <c r="D385" s="261" t="s">
        <v>3018</v>
      </c>
      <c r="E385" s="261" t="s">
        <v>3003</v>
      </c>
      <c r="F385" s="261" t="s">
        <v>2959</v>
      </c>
      <c r="G385" s="261" t="s">
        <v>2977</v>
      </c>
      <c r="H385" s="261" t="s">
        <v>2980</v>
      </c>
      <c r="I385" s="261" t="s">
        <v>2982</v>
      </c>
      <c r="J385" s="261" t="s">
        <v>2962</v>
      </c>
      <c r="K385" s="270" t="s">
        <v>189</v>
      </c>
      <c r="L385" s="261" t="s">
        <v>3610</v>
      </c>
      <c r="M385" s="254" t="s">
        <v>71</v>
      </c>
      <c r="N385" s="261" t="s">
        <v>72</v>
      </c>
      <c r="O385" s="254" t="s">
        <v>45</v>
      </c>
      <c r="P385" s="266" t="str">
        <f>IF(COUNTIF($K$4:K385,K385)=1,1,"")</f>
        <v/>
      </c>
      <c r="Q385" s="266"/>
      <c r="R385" s="266">
        <v>400</v>
      </c>
      <c r="S385" s="266">
        <v>400</v>
      </c>
      <c r="T385" s="266"/>
      <c r="U385" s="254" t="s">
        <v>45</v>
      </c>
      <c r="V385" s="266"/>
      <c r="W385" s="266"/>
      <c r="X385" s="266"/>
      <c r="Y385" s="254" t="s">
        <v>45</v>
      </c>
      <c r="Z385" s="266"/>
      <c r="AA385" s="266">
        <v>0</v>
      </c>
      <c r="AB385" s="266"/>
      <c r="AC385" s="266"/>
      <c r="AD385" s="266"/>
      <c r="AE385" s="266"/>
      <c r="AF385" s="266"/>
      <c r="AG385" s="266"/>
      <c r="AH385" s="266"/>
      <c r="AI385" s="266"/>
      <c r="AJ385" s="266"/>
      <c r="AK385" s="266"/>
      <c r="AL385" s="266"/>
      <c r="AM385" s="266"/>
      <c r="AN385" s="266"/>
      <c r="AO385" s="266"/>
      <c r="AP385" s="266"/>
      <c r="AQ385" s="266"/>
      <c r="AR385" s="266"/>
      <c r="AS385" s="266"/>
      <c r="AT385" s="266"/>
      <c r="AU385" s="266"/>
      <c r="AV385" s="266"/>
      <c r="AW385" s="266"/>
      <c r="AX385" s="266"/>
      <c r="AY385" s="266"/>
      <c r="AZ385" s="266"/>
      <c r="BA385" s="266"/>
      <c r="BB385" s="266"/>
      <c r="BC385" s="266"/>
      <c r="BD385" s="266"/>
      <c r="BE385" s="266"/>
      <c r="BF385" s="266"/>
      <c r="BG385" s="266"/>
      <c r="BH385" s="266"/>
      <c r="BI385" s="266"/>
      <c r="BJ385" s="266"/>
      <c r="BK385" s="266"/>
      <c r="BL385" s="266"/>
      <c r="BM385" s="266"/>
      <c r="BN385" s="266"/>
      <c r="BO385" s="266"/>
      <c r="BP385" s="266"/>
      <c r="BQ385" s="266"/>
      <c r="BR385" s="266"/>
      <c r="BS385" s="266"/>
      <c r="BT385" s="266"/>
      <c r="BU385" s="266"/>
      <c r="BV385" s="266"/>
      <c r="BW385" s="266"/>
      <c r="BX385" s="266"/>
      <c r="BY385" s="266"/>
      <c r="BZ385" s="266"/>
      <c r="CA385" s="266"/>
      <c r="CB385" s="266"/>
      <c r="CC385" s="266"/>
      <c r="CD385" s="266"/>
      <c r="CE385" s="266"/>
      <c r="CF385" s="266"/>
      <c r="CG385" s="266"/>
      <c r="CH385" s="271" t="s">
        <v>45</v>
      </c>
      <c r="CI385" s="266"/>
      <c r="CJ385" s="271" t="s">
        <v>45</v>
      </c>
      <c r="CK385" s="266">
        <v>54500</v>
      </c>
      <c r="CL385" s="266">
        <v>219000</v>
      </c>
      <c r="CM385" s="271" t="s">
        <v>1686</v>
      </c>
      <c r="CN385" s="266">
        <v>198000</v>
      </c>
      <c r="CO385" s="271" t="s">
        <v>662</v>
      </c>
      <c r="CP385" s="254" t="s">
        <v>60</v>
      </c>
      <c r="CQ385" s="271" t="s">
        <v>1850</v>
      </c>
      <c r="CR385" s="262">
        <v>46197</v>
      </c>
      <c r="CS385" s="261" t="s">
        <v>127</v>
      </c>
      <c r="CT385" s="254" t="s">
        <v>1851</v>
      </c>
    </row>
    <row r="386" spans="1:98" x14ac:dyDescent="0.3">
      <c r="A386" s="253">
        <v>383</v>
      </c>
      <c r="B386" s="265" t="s">
        <v>45</v>
      </c>
      <c r="C386" s="294" t="s">
        <v>2952</v>
      </c>
      <c r="D386" s="294" t="s">
        <v>3018</v>
      </c>
      <c r="E386" s="294" t="s">
        <v>3003</v>
      </c>
      <c r="F386" s="294" t="s">
        <v>2959</v>
      </c>
      <c r="G386" s="294" t="s">
        <v>2977</v>
      </c>
      <c r="H386" s="294" t="s">
        <v>2980</v>
      </c>
      <c r="I386" s="294" t="s">
        <v>2982</v>
      </c>
      <c r="J386" s="294" t="s">
        <v>2962</v>
      </c>
      <c r="K386" s="263" t="s">
        <v>189</v>
      </c>
      <c r="L386" s="294" t="s">
        <v>3610</v>
      </c>
      <c r="M386" s="265" t="s">
        <v>190</v>
      </c>
      <c r="N386" s="294" t="s">
        <v>191</v>
      </c>
      <c r="O386" s="265" t="s">
        <v>45</v>
      </c>
      <c r="P386" s="260" t="str">
        <f>IF(COUNTIF($K$4:K386,K386)=1,1,"")</f>
        <v/>
      </c>
      <c r="Q386" s="260"/>
      <c r="R386" s="260">
        <v>400</v>
      </c>
      <c r="S386" s="260">
        <v>400</v>
      </c>
      <c r="T386" s="260"/>
      <c r="U386" s="265" t="s">
        <v>45</v>
      </c>
      <c r="V386" s="260"/>
      <c r="W386" s="260"/>
      <c r="X386" s="260"/>
      <c r="Y386" s="265" t="s">
        <v>45</v>
      </c>
      <c r="Z386" s="260"/>
      <c r="AA386" s="260">
        <v>0</v>
      </c>
      <c r="AB386" s="260"/>
      <c r="AC386" s="260"/>
      <c r="AD386" s="260"/>
      <c r="AE386" s="260"/>
      <c r="AF386" s="260"/>
      <c r="AG386" s="260"/>
      <c r="AH386" s="260"/>
      <c r="AI386" s="260"/>
      <c r="AJ386" s="260"/>
      <c r="AK386" s="260"/>
      <c r="AL386" s="260"/>
      <c r="AM386" s="260"/>
      <c r="AN386" s="260"/>
      <c r="AO386" s="260"/>
      <c r="AP386" s="260"/>
      <c r="AQ386" s="260"/>
      <c r="AR386" s="260"/>
      <c r="AS386" s="260"/>
      <c r="AT386" s="260"/>
      <c r="AU386" s="260"/>
      <c r="AV386" s="260"/>
      <c r="AW386" s="260"/>
      <c r="AX386" s="260"/>
      <c r="AY386" s="260"/>
      <c r="AZ386" s="260"/>
      <c r="BA386" s="260"/>
      <c r="BB386" s="260"/>
      <c r="BC386" s="260"/>
      <c r="BD386" s="260"/>
      <c r="BE386" s="260"/>
      <c r="BF386" s="260"/>
      <c r="BG386" s="260"/>
      <c r="BH386" s="260"/>
      <c r="BI386" s="260"/>
      <c r="BJ386" s="260"/>
      <c r="BK386" s="260"/>
      <c r="BL386" s="260"/>
      <c r="BM386" s="260"/>
      <c r="BN386" s="260"/>
      <c r="BO386" s="260"/>
      <c r="BP386" s="260"/>
      <c r="BQ386" s="260"/>
      <c r="BR386" s="260"/>
      <c r="BS386" s="260"/>
      <c r="BT386" s="260"/>
      <c r="BU386" s="260"/>
      <c r="BV386" s="260"/>
      <c r="BW386" s="260"/>
      <c r="BX386" s="260"/>
      <c r="BY386" s="260"/>
      <c r="BZ386" s="260"/>
      <c r="CA386" s="260"/>
      <c r="CB386" s="260"/>
      <c r="CC386" s="260"/>
      <c r="CD386" s="260"/>
      <c r="CE386" s="260"/>
      <c r="CF386" s="260"/>
      <c r="CG386" s="260"/>
      <c r="CH386" s="268" t="s">
        <v>45</v>
      </c>
      <c r="CI386" s="260"/>
      <c r="CJ386" s="268" t="s">
        <v>45</v>
      </c>
      <c r="CK386" s="260">
        <v>54500</v>
      </c>
      <c r="CL386" s="260">
        <v>219000</v>
      </c>
      <c r="CM386" s="268" t="s">
        <v>1686</v>
      </c>
      <c r="CN386" s="260">
        <v>198000</v>
      </c>
      <c r="CO386" s="268" t="s">
        <v>662</v>
      </c>
      <c r="CP386" s="265" t="s">
        <v>60</v>
      </c>
      <c r="CQ386" s="268" t="s">
        <v>1850</v>
      </c>
      <c r="CR386" s="264">
        <v>46197</v>
      </c>
      <c r="CS386" s="294" t="s">
        <v>127</v>
      </c>
      <c r="CT386" s="265" t="s">
        <v>1851</v>
      </c>
    </row>
    <row r="387" spans="1:98" x14ac:dyDescent="0.3">
      <c r="A387" s="253">
        <v>384</v>
      </c>
      <c r="B387" s="254" t="s">
        <v>45</v>
      </c>
      <c r="C387" s="261" t="s">
        <v>2952</v>
      </c>
      <c r="D387" s="261" t="s">
        <v>3018</v>
      </c>
      <c r="E387" s="261" t="s">
        <v>3003</v>
      </c>
      <c r="F387" s="261" t="s">
        <v>2959</v>
      </c>
      <c r="G387" s="261" t="s">
        <v>2977</v>
      </c>
      <c r="H387" s="261" t="s">
        <v>2980</v>
      </c>
      <c r="I387" s="261" t="s">
        <v>2982</v>
      </c>
      <c r="J387" s="261" t="s">
        <v>2962</v>
      </c>
      <c r="K387" s="270" t="s">
        <v>192</v>
      </c>
      <c r="L387" s="261" t="s">
        <v>3170</v>
      </c>
      <c r="M387" s="254" t="s">
        <v>71</v>
      </c>
      <c r="N387" s="261" t="s">
        <v>72</v>
      </c>
      <c r="O387" s="254" t="s">
        <v>45</v>
      </c>
      <c r="P387" s="266">
        <f>IF(COUNTIF($K$4:K387,K387)=1,1,"")</f>
        <v>1</v>
      </c>
      <c r="Q387" s="266"/>
      <c r="R387" s="266">
        <v>500</v>
      </c>
      <c r="S387" s="266">
        <v>500</v>
      </c>
      <c r="T387" s="266"/>
      <c r="U387" s="262">
        <v>46260</v>
      </c>
      <c r="V387" s="266">
        <v>524</v>
      </c>
      <c r="W387" s="266">
        <v>524</v>
      </c>
      <c r="X387" s="266"/>
      <c r="Y387" s="262">
        <v>46267</v>
      </c>
      <c r="Z387" s="266">
        <v>139</v>
      </c>
      <c r="AA387" s="266">
        <v>0</v>
      </c>
      <c r="AB387" s="266">
        <v>385</v>
      </c>
      <c r="AC387" s="266">
        <v>385</v>
      </c>
      <c r="AD387" s="266">
        <v>133</v>
      </c>
      <c r="AE387" s="266">
        <v>518</v>
      </c>
      <c r="AF387" s="266">
        <v>524</v>
      </c>
      <c r="AG387" s="266"/>
      <c r="AH387" s="266"/>
      <c r="AI387" s="266"/>
      <c r="AJ387" s="266"/>
      <c r="AK387" s="266"/>
      <c r="AL387" s="266"/>
      <c r="AM387" s="266"/>
      <c r="AN387" s="266"/>
      <c r="AO387" s="266"/>
      <c r="AP387" s="266"/>
      <c r="AQ387" s="266"/>
      <c r="AR387" s="266"/>
      <c r="AS387" s="266"/>
      <c r="AT387" s="266"/>
      <c r="AU387" s="266"/>
      <c r="AV387" s="266"/>
      <c r="AW387" s="266"/>
      <c r="AX387" s="266"/>
      <c r="AY387" s="266"/>
      <c r="AZ387" s="266"/>
      <c r="BA387" s="266"/>
      <c r="BB387" s="266"/>
      <c r="BC387" s="266"/>
      <c r="BD387" s="266"/>
      <c r="BE387" s="266"/>
      <c r="BF387" s="266"/>
      <c r="BG387" s="266"/>
      <c r="BH387" s="266"/>
      <c r="BI387" s="266"/>
      <c r="BJ387" s="266"/>
      <c r="BK387" s="266"/>
      <c r="BL387" s="266"/>
      <c r="BM387" s="266"/>
      <c r="BN387" s="266"/>
      <c r="BO387" s="266"/>
      <c r="BP387" s="266"/>
      <c r="BQ387" s="266"/>
      <c r="BR387" s="266"/>
      <c r="BS387" s="266"/>
      <c r="BT387" s="266"/>
      <c r="BU387" s="266"/>
      <c r="BV387" s="266"/>
      <c r="BW387" s="266"/>
      <c r="BX387" s="266"/>
      <c r="BY387" s="266"/>
      <c r="BZ387" s="266"/>
      <c r="CA387" s="266"/>
      <c r="CB387" s="266"/>
      <c r="CC387" s="266"/>
      <c r="CD387" s="266"/>
      <c r="CE387" s="266">
        <v>1</v>
      </c>
      <c r="CF387" s="266">
        <v>5</v>
      </c>
      <c r="CG387" s="266">
        <v>6</v>
      </c>
      <c r="CH387" s="271" t="s">
        <v>3105</v>
      </c>
      <c r="CI387" s="266">
        <v>6</v>
      </c>
      <c r="CJ387" s="271" t="s">
        <v>3105</v>
      </c>
      <c r="CK387" s="266">
        <v>39800</v>
      </c>
      <c r="CL387" s="266">
        <v>155000</v>
      </c>
      <c r="CM387" s="271" t="s">
        <v>796</v>
      </c>
      <c r="CN387" s="266">
        <v>111000</v>
      </c>
      <c r="CO387" s="271" t="s">
        <v>3704</v>
      </c>
      <c r="CP387" s="254" t="s">
        <v>53</v>
      </c>
      <c r="CQ387" s="271" t="s">
        <v>3251</v>
      </c>
      <c r="CR387" s="262">
        <v>46268</v>
      </c>
      <c r="CS387" s="261" t="s">
        <v>127</v>
      </c>
      <c r="CT387" s="254" t="s">
        <v>1851</v>
      </c>
    </row>
    <row r="388" spans="1:98" x14ac:dyDescent="0.3">
      <c r="A388" s="253">
        <v>385</v>
      </c>
      <c r="B388" s="265" t="s">
        <v>45</v>
      </c>
      <c r="C388" s="294" t="s">
        <v>2952</v>
      </c>
      <c r="D388" s="294" t="s">
        <v>3018</v>
      </c>
      <c r="E388" s="294" t="s">
        <v>3003</v>
      </c>
      <c r="F388" s="294" t="s">
        <v>2959</v>
      </c>
      <c r="G388" s="294" t="s">
        <v>2977</v>
      </c>
      <c r="H388" s="294" t="s">
        <v>2980</v>
      </c>
      <c r="I388" s="294" t="s">
        <v>2982</v>
      </c>
      <c r="J388" s="294" t="s">
        <v>2962</v>
      </c>
      <c r="K388" s="263" t="s">
        <v>192</v>
      </c>
      <c r="L388" s="294" t="s">
        <v>3170</v>
      </c>
      <c r="M388" s="265" t="s">
        <v>68</v>
      </c>
      <c r="N388" s="294" t="s">
        <v>69</v>
      </c>
      <c r="O388" s="265" t="s">
        <v>45</v>
      </c>
      <c r="P388" s="260" t="str">
        <f>IF(COUNTIF($K$4:K388,K388)=1,1,"")</f>
        <v/>
      </c>
      <c r="Q388" s="260"/>
      <c r="R388" s="260">
        <v>400</v>
      </c>
      <c r="S388" s="260">
        <v>400</v>
      </c>
      <c r="T388" s="260"/>
      <c r="U388" s="264">
        <v>46260</v>
      </c>
      <c r="V388" s="260">
        <v>418</v>
      </c>
      <c r="W388" s="260">
        <v>418</v>
      </c>
      <c r="X388" s="260"/>
      <c r="Y388" s="264">
        <v>46266</v>
      </c>
      <c r="Z388" s="260">
        <v>92</v>
      </c>
      <c r="AA388" s="260">
        <v>0</v>
      </c>
      <c r="AB388" s="260">
        <v>326</v>
      </c>
      <c r="AC388" s="260">
        <v>326</v>
      </c>
      <c r="AD388" s="260">
        <v>92</v>
      </c>
      <c r="AE388" s="260">
        <v>418</v>
      </c>
      <c r="AF388" s="260">
        <v>418</v>
      </c>
      <c r="AG388" s="260"/>
      <c r="AH388" s="260"/>
      <c r="AI388" s="260"/>
      <c r="AJ388" s="260"/>
      <c r="AK388" s="260"/>
      <c r="AL388" s="260"/>
      <c r="AM388" s="260"/>
      <c r="AN388" s="260"/>
      <c r="AO388" s="260"/>
      <c r="AP388" s="260"/>
      <c r="AQ388" s="260"/>
      <c r="AR388" s="260"/>
      <c r="AS388" s="260"/>
      <c r="AT388" s="260"/>
      <c r="AU388" s="260"/>
      <c r="AV388" s="260"/>
      <c r="AW388" s="260"/>
      <c r="AX388" s="260"/>
      <c r="AY388" s="260"/>
      <c r="AZ388" s="260"/>
      <c r="BA388" s="260"/>
      <c r="BB388" s="260"/>
      <c r="BC388" s="260"/>
      <c r="BD388" s="260"/>
      <c r="BE388" s="260"/>
      <c r="BF388" s="260"/>
      <c r="BG388" s="260"/>
      <c r="BH388" s="260"/>
      <c r="BI388" s="260"/>
      <c r="BJ388" s="260"/>
      <c r="BK388" s="260"/>
      <c r="BL388" s="260"/>
      <c r="BM388" s="260"/>
      <c r="BN388" s="260"/>
      <c r="BO388" s="260"/>
      <c r="BP388" s="260"/>
      <c r="BQ388" s="260"/>
      <c r="BR388" s="260"/>
      <c r="BS388" s="260"/>
      <c r="BT388" s="260"/>
      <c r="BU388" s="260"/>
      <c r="BV388" s="260"/>
      <c r="BW388" s="260"/>
      <c r="BX388" s="260"/>
      <c r="BY388" s="260"/>
      <c r="BZ388" s="260"/>
      <c r="CA388" s="260"/>
      <c r="CB388" s="260"/>
      <c r="CC388" s="260"/>
      <c r="CD388" s="260"/>
      <c r="CE388" s="260"/>
      <c r="CF388" s="260"/>
      <c r="CG388" s="260"/>
      <c r="CH388" s="268" t="s">
        <v>45</v>
      </c>
      <c r="CI388" s="260"/>
      <c r="CJ388" s="268" t="s">
        <v>45</v>
      </c>
      <c r="CK388" s="260">
        <v>39800</v>
      </c>
      <c r="CL388" s="260">
        <v>155000</v>
      </c>
      <c r="CM388" s="268" t="s">
        <v>796</v>
      </c>
      <c r="CN388" s="260">
        <v>111000</v>
      </c>
      <c r="CO388" s="268" t="s">
        <v>3704</v>
      </c>
      <c r="CP388" s="265" t="s">
        <v>53</v>
      </c>
      <c r="CQ388" s="268" t="s">
        <v>3251</v>
      </c>
      <c r="CR388" s="264">
        <v>46268</v>
      </c>
      <c r="CS388" s="294" t="s">
        <v>127</v>
      </c>
      <c r="CT388" s="265" t="s">
        <v>1851</v>
      </c>
    </row>
    <row r="389" spans="1:98" x14ac:dyDescent="0.3">
      <c r="A389" s="253">
        <v>386</v>
      </c>
      <c r="B389" s="254" t="s">
        <v>45</v>
      </c>
      <c r="C389" s="261" t="s">
        <v>2952</v>
      </c>
      <c r="D389" s="261" t="s">
        <v>3018</v>
      </c>
      <c r="E389" s="261" t="s">
        <v>3003</v>
      </c>
      <c r="F389" s="261" t="s">
        <v>2959</v>
      </c>
      <c r="G389" s="261" t="s">
        <v>2977</v>
      </c>
      <c r="H389" s="261" t="s">
        <v>2980</v>
      </c>
      <c r="I389" s="261" t="s">
        <v>2982</v>
      </c>
      <c r="J389" s="261" t="s">
        <v>2962</v>
      </c>
      <c r="K389" s="270" t="s">
        <v>194</v>
      </c>
      <c r="L389" s="261" t="s">
        <v>3611</v>
      </c>
      <c r="M389" s="254" t="s">
        <v>195</v>
      </c>
      <c r="N389" s="261" t="s">
        <v>196</v>
      </c>
      <c r="O389" s="254" t="s">
        <v>45</v>
      </c>
      <c r="P389" s="266">
        <f>IF(COUNTIF($K$4:K389,K389)=1,1,"")</f>
        <v>1</v>
      </c>
      <c r="Q389" s="266"/>
      <c r="R389" s="266">
        <v>400</v>
      </c>
      <c r="S389" s="266">
        <v>400</v>
      </c>
      <c r="T389" s="266"/>
      <c r="U389" s="262">
        <v>46269</v>
      </c>
      <c r="V389" s="266">
        <v>443</v>
      </c>
      <c r="W389" s="266">
        <v>443</v>
      </c>
      <c r="X389" s="266"/>
      <c r="Y389" s="262">
        <v>46272</v>
      </c>
      <c r="Z389" s="266">
        <v>79</v>
      </c>
      <c r="AA389" s="266">
        <v>0</v>
      </c>
      <c r="AB389" s="266">
        <v>352</v>
      </c>
      <c r="AC389" s="266">
        <v>364</v>
      </c>
      <c r="AD389" s="266">
        <v>78</v>
      </c>
      <c r="AE389" s="266">
        <v>442</v>
      </c>
      <c r="AF389" s="266">
        <v>443</v>
      </c>
      <c r="AG389" s="266"/>
      <c r="AH389" s="266"/>
      <c r="AI389" s="266"/>
      <c r="AJ389" s="266"/>
      <c r="AK389" s="266"/>
      <c r="AL389" s="266"/>
      <c r="AM389" s="266"/>
      <c r="AN389" s="266"/>
      <c r="AO389" s="266"/>
      <c r="AP389" s="266"/>
      <c r="AQ389" s="266"/>
      <c r="AR389" s="266"/>
      <c r="AS389" s="266"/>
      <c r="AT389" s="266"/>
      <c r="AU389" s="266"/>
      <c r="AV389" s="266"/>
      <c r="AW389" s="266"/>
      <c r="AX389" s="266"/>
      <c r="AY389" s="266"/>
      <c r="AZ389" s="266"/>
      <c r="BA389" s="266"/>
      <c r="BB389" s="266"/>
      <c r="BC389" s="266"/>
      <c r="BD389" s="266"/>
      <c r="BE389" s="266"/>
      <c r="BF389" s="266"/>
      <c r="BG389" s="266"/>
      <c r="BH389" s="266"/>
      <c r="BI389" s="266"/>
      <c r="BJ389" s="266"/>
      <c r="BK389" s="266"/>
      <c r="BL389" s="266"/>
      <c r="BM389" s="266"/>
      <c r="BN389" s="266"/>
      <c r="BO389" s="266"/>
      <c r="BP389" s="266"/>
      <c r="BQ389" s="266"/>
      <c r="BR389" s="266"/>
      <c r="BS389" s="266"/>
      <c r="BT389" s="266"/>
      <c r="BU389" s="266"/>
      <c r="BV389" s="266"/>
      <c r="BW389" s="266"/>
      <c r="BX389" s="266"/>
      <c r="BY389" s="266"/>
      <c r="BZ389" s="266"/>
      <c r="CA389" s="266"/>
      <c r="CB389" s="266"/>
      <c r="CC389" s="266"/>
      <c r="CD389" s="266"/>
      <c r="CE389" s="266"/>
      <c r="CF389" s="266">
        <v>1</v>
      </c>
      <c r="CG389" s="266">
        <v>1</v>
      </c>
      <c r="CH389" s="271" t="s">
        <v>150</v>
      </c>
      <c r="CI389" s="266">
        <v>1</v>
      </c>
      <c r="CJ389" s="271" t="s">
        <v>150</v>
      </c>
      <c r="CK389" s="266">
        <v>49000</v>
      </c>
      <c r="CL389" s="266">
        <v>189000</v>
      </c>
      <c r="CM389" s="271" t="s">
        <v>396</v>
      </c>
      <c r="CN389" s="266">
        <v>169000</v>
      </c>
      <c r="CO389" s="271" t="s">
        <v>197</v>
      </c>
      <c r="CP389" s="254" t="s">
        <v>60</v>
      </c>
      <c r="CQ389" s="271" t="s">
        <v>1850</v>
      </c>
      <c r="CR389" s="262">
        <v>46199</v>
      </c>
      <c r="CS389" s="261" t="s">
        <v>127</v>
      </c>
      <c r="CT389" s="254" t="s">
        <v>1858</v>
      </c>
    </row>
    <row r="390" spans="1:98" x14ac:dyDescent="0.3">
      <c r="A390" s="253">
        <v>387</v>
      </c>
      <c r="B390" s="265" t="s">
        <v>45</v>
      </c>
      <c r="C390" s="294" t="s">
        <v>2952</v>
      </c>
      <c r="D390" s="294" t="s">
        <v>3018</v>
      </c>
      <c r="E390" s="294" t="s">
        <v>3003</v>
      </c>
      <c r="F390" s="294" t="s">
        <v>2959</v>
      </c>
      <c r="G390" s="294" t="s">
        <v>2977</v>
      </c>
      <c r="H390" s="294" t="s">
        <v>2980</v>
      </c>
      <c r="I390" s="294" t="s">
        <v>2982</v>
      </c>
      <c r="J390" s="294" t="s">
        <v>2962</v>
      </c>
      <c r="K390" s="263" t="s">
        <v>194</v>
      </c>
      <c r="L390" s="294" t="s">
        <v>3611</v>
      </c>
      <c r="M390" s="265" t="s">
        <v>107</v>
      </c>
      <c r="N390" s="294" t="s">
        <v>108</v>
      </c>
      <c r="O390" s="265" t="s">
        <v>45</v>
      </c>
      <c r="P390" s="260" t="str">
        <f>IF(COUNTIF($K$4:K390,K390)=1,1,"")</f>
        <v/>
      </c>
      <c r="Q390" s="260"/>
      <c r="R390" s="260">
        <v>550</v>
      </c>
      <c r="S390" s="260">
        <v>550</v>
      </c>
      <c r="T390" s="260"/>
      <c r="U390" s="264">
        <v>46269</v>
      </c>
      <c r="V390" s="260">
        <v>549</v>
      </c>
      <c r="W390" s="260">
        <v>549</v>
      </c>
      <c r="X390" s="260"/>
      <c r="Y390" s="264">
        <v>46272</v>
      </c>
      <c r="Z390" s="260">
        <v>82</v>
      </c>
      <c r="AA390" s="260">
        <v>0</v>
      </c>
      <c r="AB390" s="260">
        <v>455</v>
      </c>
      <c r="AC390" s="260">
        <v>467</v>
      </c>
      <c r="AD390" s="260">
        <v>82</v>
      </c>
      <c r="AE390" s="260">
        <v>549</v>
      </c>
      <c r="AF390" s="260">
        <v>549</v>
      </c>
      <c r="AG390" s="260"/>
      <c r="AH390" s="260"/>
      <c r="AI390" s="260"/>
      <c r="AJ390" s="260"/>
      <c r="AK390" s="260"/>
      <c r="AL390" s="260"/>
      <c r="AM390" s="260"/>
      <c r="AN390" s="260"/>
      <c r="AO390" s="260"/>
      <c r="AP390" s="260"/>
      <c r="AQ390" s="260"/>
      <c r="AR390" s="260"/>
      <c r="AS390" s="260"/>
      <c r="AT390" s="260"/>
      <c r="AU390" s="260"/>
      <c r="AV390" s="260"/>
      <c r="AW390" s="260"/>
      <c r="AX390" s="260"/>
      <c r="AY390" s="260"/>
      <c r="AZ390" s="260"/>
      <c r="BA390" s="260"/>
      <c r="BB390" s="260"/>
      <c r="BC390" s="260"/>
      <c r="BD390" s="260"/>
      <c r="BE390" s="260"/>
      <c r="BF390" s="260"/>
      <c r="BG390" s="260"/>
      <c r="BH390" s="260"/>
      <c r="BI390" s="260"/>
      <c r="BJ390" s="260"/>
      <c r="BK390" s="260"/>
      <c r="BL390" s="260"/>
      <c r="BM390" s="260"/>
      <c r="BN390" s="260"/>
      <c r="BO390" s="260"/>
      <c r="BP390" s="260"/>
      <c r="BQ390" s="260"/>
      <c r="BR390" s="260"/>
      <c r="BS390" s="260"/>
      <c r="BT390" s="260"/>
      <c r="BU390" s="260"/>
      <c r="BV390" s="260"/>
      <c r="BW390" s="260"/>
      <c r="BX390" s="260"/>
      <c r="BY390" s="260"/>
      <c r="BZ390" s="260"/>
      <c r="CA390" s="260"/>
      <c r="CB390" s="260"/>
      <c r="CC390" s="260"/>
      <c r="CD390" s="260"/>
      <c r="CE390" s="260"/>
      <c r="CF390" s="260"/>
      <c r="CG390" s="260"/>
      <c r="CH390" s="268" t="s">
        <v>45</v>
      </c>
      <c r="CI390" s="260"/>
      <c r="CJ390" s="268" t="s">
        <v>45</v>
      </c>
      <c r="CK390" s="260">
        <v>49000</v>
      </c>
      <c r="CL390" s="260">
        <v>189000</v>
      </c>
      <c r="CM390" s="268" t="s">
        <v>396</v>
      </c>
      <c r="CN390" s="260">
        <v>169000</v>
      </c>
      <c r="CO390" s="268" t="s">
        <v>197</v>
      </c>
      <c r="CP390" s="265" t="s">
        <v>60</v>
      </c>
      <c r="CQ390" s="268" t="s">
        <v>1850</v>
      </c>
      <c r="CR390" s="264">
        <v>46199</v>
      </c>
      <c r="CS390" s="294" t="s">
        <v>127</v>
      </c>
      <c r="CT390" s="265" t="s">
        <v>1858</v>
      </c>
    </row>
    <row r="391" spans="1:98" x14ac:dyDescent="0.3">
      <c r="A391" s="253">
        <v>388</v>
      </c>
      <c r="B391" s="254" t="s">
        <v>45</v>
      </c>
      <c r="C391" s="261" t="s">
        <v>2952</v>
      </c>
      <c r="D391" s="261" t="s">
        <v>3018</v>
      </c>
      <c r="E391" s="261" t="s">
        <v>3003</v>
      </c>
      <c r="F391" s="261" t="s">
        <v>2959</v>
      </c>
      <c r="G391" s="261" t="s">
        <v>2977</v>
      </c>
      <c r="H391" s="261" t="s">
        <v>2980</v>
      </c>
      <c r="I391" s="261" t="s">
        <v>2983</v>
      </c>
      <c r="J391" s="261" t="s">
        <v>2962</v>
      </c>
      <c r="K391" s="270" t="s">
        <v>198</v>
      </c>
      <c r="L391" s="261" t="s">
        <v>199</v>
      </c>
      <c r="M391" s="254" t="s">
        <v>93</v>
      </c>
      <c r="N391" s="261" t="s">
        <v>94</v>
      </c>
      <c r="O391" s="254" t="s">
        <v>45</v>
      </c>
      <c r="P391" s="266">
        <f>IF(COUNTIF($K$4:K391,K391)=1,1,"")</f>
        <v>1</v>
      </c>
      <c r="Q391" s="266"/>
      <c r="R391" s="266">
        <v>400</v>
      </c>
      <c r="S391" s="266">
        <v>400</v>
      </c>
      <c r="T391" s="266"/>
      <c r="U391" s="262">
        <v>46246</v>
      </c>
      <c r="V391" s="266">
        <v>403</v>
      </c>
      <c r="W391" s="266">
        <v>403</v>
      </c>
      <c r="X391" s="266"/>
      <c r="Y391" s="262">
        <v>46253</v>
      </c>
      <c r="Z391" s="266">
        <v>175</v>
      </c>
      <c r="AA391" s="266">
        <v>0</v>
      </c>
      <c r="AB391" s="266">
        <v>228</v>
      </c>
      <c r="AC391" s="266">
        <v>228</v>
      </c>
      <c r="AD391" s="266">
        <v>138</v>
      </c>
      <c r="AE391" s="266">
        <v>366</v>
      </c>
      <c r="AF391" s="266">
        <v>403</v>
      </c>
      <c r="AG391" s="266"/>
      <c r="AH391" s="266"/>
      <c r="AI391" s="266"/>
      <c r="AJ391" s="266"/>
      <c r="AK391" s="266"/>
      <c r="AL391" s="266"/>
      <c r="AM391" s="266"/>
      <c r="AN391" s="266"/>
      <c r="AO391" s="266"/>
      <c r="AP391" s="266"/>
      <c r="AQ391" s="266"/>
      <c r="AR391" s="266"/>
      <c r="AS391" s="266"/>
      <c r="AT391" s="266"/>
      <c r="AU391" s="266"/>
      <c r="AV391" s="266"/>
      <c r="AW391" s="266"/>
      <c r="AX391" s="266"/>
      <c r="AY391" s="266"/>
      <c r="AZ391" s="266"/>
      <c r="BA391" s="266"/>
      <c r="BB391" s="266"/>
      <c r="BC391" s="266"/>
      <c r="BD391" s="266"/>
      <c r="BE391" s="266"/>
      <c r="BF391" s="266"/>
      <c r="BG391" s="266"/>
      <c r="BH391" s="266"/>
      <c r="BI391" s="266"/>
      <c r="BJ391" s="266"/>
      <c r="BK391" s="266"/>
      <c r="BL391" s="266"/>
      <c r="BM391" s="266"/>
      <c r="BN391" s="266"/>
      <c r="BO391" s="266"/>
      <c r="BP391" s="266"/>
      <c r="BQ391" s="266"/>
      <c r="BR391" s="266"/>
      <c r="BS391" s="266"/>
      <c r="BT391" s="266"/>
      <c r="BU391" s="266"/>
      <c r="BV391" s="266"/>
      <c r="BW391" s="266"/>
      <c r="BX391" s="266"/>
      <c r="BY391" s="266"/>
      <c r="BZ391" s="266"/>
      <c r="CA391" s="266"/>
      <c r="CB391" s="266"/>
      <c r="CC391" s="266">
        <v>1</v>
      </c>
      <c r="CD391" s="266">
        <v>8</v>
      </c>
      <c r="CE391" s="266">
        <v>15</v>
      </c>
      <c r="CF391" s="266">
        <v>13</v>
      </c>
      <c r="CG391" s="266">
        <v>37</v>
      </c>
      <c r="CH391" s="271" t="s">
        <v>4018</v>
      </c>
      <c r="CI391" s="266">
        <v>37</v>
      </c>
      <c r="CJ391" s="271" t="s">
        <v>4018</v>
      </c>
      <c r="CK391" s="266">
        <v>33300</v>
      </c>
      <c r="CL391" s="266">
        <v>117000</v>
      </c>
      <c r="CM391" s="271" t="s">
        <v>187</v>
      </c>
      <c r="CN391" s="266">
        <v>94000</v>
      </c>
      <c r="CO391" s="271" t="s">
        <v>3263</v>
      </c>
      <c r="CP391" s="254" t="s">
        <v>53</v>
      </c>
      <c r="CQ391" s="271" t="s">
        <v>3251</v>
      </c>
      <c r="CR391" s="262">
        <v>46255</v>
      </c>
      <c r="CS391" s="261" t="s">
        <v>51</v>
      </c>
      <c r="CT391" s="254" t="s">
        <v>1852</v>
      </c>
    </row>
    <row r="392" spans="1:98" x14ac:dyDescent="0.3">
      <c r="A392" s="253">
        <v>389</v>
      </c>
      <c r="B392" s="265" t="s">
        <v>45</v>
      </c>
      <c r="C392" s="294" t="s">
        <v>2952</v>
      </c>
      <c r="D392" s="294" t="s">
        <v>3018</v>
      </c>
      <c r="E392" s="294" t="s">
        <v>3003</v>
      </c>
      <c r="F392" s="294" t="s">
        <v>2959</v>
      </c>
      <c r="G392" s="294" t="s">
        <v>2977</v>
      </c>
      <c r="H392" s="294" t="s">
        <v>2980</v>
      </c>
      <c r="I392" s="294" t="s">
        <v>2983</v>
      </c>
      <c r="J392" s="294" t="s">
        <v>2962</v>
      </c>
      <c r="K392" s="263" t="s">
        <v>198</v>
      </c>
      <c r="L392" s="294" t="s">
        <v>199</v>
      </c>
      <c r="M392" s="265" t="s">
        <v>68</v>
      </c>
      <c r="N392" s="294" t="s">
        <v>69</v>
      </c>
      <c r="O392" s="265" t="s">
        <v>45</v>
      </c>
      <c r="P392" s="260" t="str">
        <f>IF(COUNTIF($K$4:K392,K392)=1,1,"")</f>
        <v/>
      </c>
      <c r="Q392" s="260"/>
      <c r="R392" s="260">
        <v>400</v>
      </c>
      <c r="S392" s="260">
        <v>400</v>
      </c>
      <c r="T392" s="260"/>
      <c r="U392" s="264">
        <v>46246</v>
      </c>
      <c r="V392" s="260">
        <v>386</v>
      </c>
      <c r="W392" s="260">
        <v>386</v>
      </c>
      <c r="X392" s="260"/>
      <c r="Y392" s="264">
        <v>46248</v>
      </c>
      <c r="Z392" s="260">
        <v>168</v>
      </c>
      <c r="AA392" s="260">
        <v>0</v>
      </c>
      <c r="AB392" s="260">
        <v>217</v>
      </c>
      <c r="AC392" s="260">
        <v>218</v>
      </c>
      <c r="AD392" s="260">
        <v>138</v>
      </c>
      <c r="AE392" s="260">
        <v>356</v>
      </c>
      <c r="AF392" s="260">
        <v>386</v>
      </c>
      <c r="AG392" s="260"/>
      <c r="AH392" s="260"/>
      <c r="AI392" s="260"/>
      <c r="AJ392" s="260"/>
      <c r="AK392" s="260"/>
      <c r="AL392" s="260"/>
      <c r="AM392" s="260"/>
      <c r="AN392" s="260"/>
      <c r="AO392" s="260"/>
      <c r="AP392" s="260"/>
      <c r="AQ392" s="260"/>
      <c r="AR392" s="260"/>
      <c r="AS392" s="260"/>
      <c r="AT392" s="260"/>
      <c r="AU392" s="260"/>
      <c r="AV392" s="260"/>
      <c r="AW392" s="260"/>
      <c r="AX392" s="260"/>
      <c r="AY392" s="260"/>
      <c r="AZ392" s="260"/>
      <c r="BA392" s="260"/>
      <c r="BB392" s="260"/>
      <c r="BC392" s="260"/>
      <c r="BD392" s="260"/>
      <c r="BE392" s="260"/>
      <c r="BF392" s="260"/>
      <c r="BG392" s="260"/>
      <c r="BH392" s="260"/>
      <c r="BI392" s="260"/>
      <c r="BJ392" s="260"/>
      <c r="BK392" s="260"/>
      <c r="BL392" s="260"/>
      <c r="BM392" s="260"/>
      <c r="BN392" s="260"/>
      <c r="BO392" s="260"/>
      <c r="BP392" s="260"/>
      <c r="BQ392" s="260"/>
      <c r="BR392" s="260"/>
      <c r="BS392" s="260"/>
      <c r="BT392" s="260"/>
      <c r="BU392" s="260"/>
      <c r="BV392" s="260"/>
      <c r="BW392" s="260"/>
      <c r="BX392" s="260"/>
      <c r="BY392" s="260"/>
      <c r="BZ392" s="260"/>
      <c r="CA392" s="260"/>
      <c r="CB392" s="260"/>
      <c r="CC392" s="260">
        <v>2</v>
      </c>
      <c r="CD392" s="260">
        <v>5</v>
      </c>
      <c r="CE392" s="260">
        <v>15</v>
      </c>
      <c r="CF392" s="260">
        <v>8</v>
      </c>
      <c r="CG392" s="260">
        <v>30</v>
      </c>
      <c r="CH392" s="268" t="s">
        <v>3135</v>
      </c>
      <c r="CI392" s="260">
        <v>30</v>
      </c>
      <c r="CJ392" s="268" t="s">
        <v>3135</v>
      </c>
      <c r="CK392" s="260">
        <v>33300</v>
      </c>
      <c r="CL392" s="260">
        <v>117000</v>
      </c>
      <c r="CM392" s="268" t="s">
        <v>187</v>
      </c>
      <c r="CN392" s="260">
        <v>94000</v>
      </c>
      <c r="CO392" s="268" t="s">
        <v>3263</v>
      </c>
      <c r="CP392" s="265" t="s">
        <v>53</v>
      </c>
      <c r="CQ392" s="268" t="s">
        <v>3251</v>
      </c>
      <c r="CR392" s="264">
        <v>46255</v>
      </c>
      <c r="CS392" s="294" t="s">
        <v>51</v>
      </c>
      <c r="CT392" s="265" t="s">
        <v>1852</v>
      </c>
    </row>
    <row r="393" spans="1:98" x14ac:dyDescent="0.3">
      <c r="A393" s="253">
        <v>390</v>
      </c>
      <c r="B393" s="254" t="s">
        <v>45</v>
      </c>
      <c r="C393" s="261" t="s">
        <v>2952</v>
      </c>
      <c r="D393" s="261" t="s">
        <v>3018</v>
      </c>
      <c r="E393" s="261" t="s">
        <v>3003</v>
      </c>
      <c r="F393" s="261" t="s">
        <v>2959</v>
      </c>
      <c r="G393" s="261" t="s">
        <v>2977</v>
      </c>
      <c r="H393" s="261" t="s">
        <v>2980</v>
      </c>
      <c r="I393" s="261" t="s">
        <v>2983</v>
      </c>
      <c r="J393" s="261" t="s">
        <v>2962</v>
      </c>
      <c r="K393" s="270" t="s">
        <v>200</v>
      </c>
      <c r="L393" s="261" t="s">
        <v>3171</v>
      </c>
      <c r="M393" s="254" t="s">
        <v>71</v>
      </c>
      <c r="N393" s="261" t="s">
        <v>72</v>
      </c>
      <c r="O393" s="254" t="s">
        <v>45</v>
      </c>
      <c r="P393" s="266">
        <f>IF(COUNTIF($K$4:K393,K393)=1,1,"")</f>
        <v>1</v>
      </c>
      <c r="Q393" s="266"/>
      <c r="R393" s="266">
        <v>1400</v>
      </c>
      <c r="S393" s="266">
        <v>1400</v>
      </c>
      <c r="T393" s="266"/>
      <c r="U393" s="262">
        <v>46274</v>
      </c>
      <c r="V393" s="266">
        <v>279</v>
      </c>
      <c r="W393" s="266">
        <v>279</v>
      </c>
      <c r="X393" s="266"/>
      <c r="Y393" s="262">
        <v>46275</v>
      </c>
      <c r="Z393" s="266">
        <v>9</v>
      </c>
      <c r="AA393" s="266">
        <v>0</v>
      </c>
      <c r="AB393" s="266">
        <v>270</v>
      </c>
      <c r="AC393" s="266">
        <v>270</v>
      </c>
      <c r="AD393" s="266">
        <v>9</v>
      </c>
      <c r="AE393" s="266">
        <v>279</v>
      </c>
      <c r="AF393" s="266">
        <v>279</v>
      </c>
      <c r="AG393" s="266"/>
      <c r="AH393" s="266"/>
      <c r="AI393" s="266"/>
      <c r="AJ393" s="266"/>
      <c r="AK393" s="266"/>
      <c r="AL393" s="266"/>
      <c r="AM393" s="266"/>
      <c r="AN393" s="266"/>
      <c r="AO393" s="266"/>
      <c r="AP393" s="266"/>
      <c r="AQ393" s="266"/>
      <c r="AR393" s="266"/>
      <c r="AS393" s="266"/>
      <c r="AT393" s="266"/>
      <c r="AU393" s="266"/>
      <c r="AV393" s="266"/>
      <c r="AW393" s="266"/>
      <c r="AX393" s="266"/>
      <c r="AY393" s="266"/>
      <c r="AZ393" s="266"/>
      <c r="BA393" s="266"/>
      <c r="BB393" s="266"/>
      <c r="BC393" s="266"/>
      <c r="BD393" s="266"/>
      <c r="BE393" s="266"/>
      <c r="BF393" s="266"/>
      <c r="BG393" s="266"/>
      <c r="BH393" s="266"/>
      <c r="BI393" s="266"/>
      <c r="BJ393" s="266"/>
      <c r="BK393" s="266"/>
      <c r="BL393" s="266"/>
      <c r="BM393" s="266"/>
      <c r="BN393" s="266"/>
      <c r="BO393" s="266"/>
      <c r="BP393" s="266"/>
      <c r="BQ393" s="266"/>
      <c r="BR393" s="266"/>
      <c r="BS393" s="266"/>
      <c r="BT393" s="266"/>
      <c r="BU393" s="266"/>
      <c r="BV393" s="266"/>
      <c r="BW393" s="266"/>
      <c r="BX393" s="266"/>
      <c r="BY393" s="266"/>
      <c r="BZ393" s="266"/>
      <c r="CA393" s="266"/>
      <c r="CB393" s="266"/>
      <c r="CC393" s="266"/>
      <c r="CD393" s="266"/>
      <c r="CE393" s="266"/>
      <c r="CF393" s="266"/>
      <c r="CG393" s="266"/>
      <c r="CH393" s="271" t="s">
        <v>45</v>
      </c>
      <c r="CI393" s="266"/>
      <c r="CJ393" s="271" t="s">
        <v>45</v>
      </c>
      <c r="CK393" s="266">
        <v>39500</v>
      </c>
      <c r="CL393" s="266">
        <v>152000</v>
      </c>
      <c r="CM393" s="271" t="s">
        <v>201</v>
      </c>
      <c r="CN393" s="266">
        <v>152000</v>
      </c>
      <c r="CO393" s="271" t="s">
        <v>201</v>
      </c>
      <c r="CP393" s="254" t="s">
        <v>60</v>
      </c>
      <c r="CQ393" s="271" t="s">
        <v>1850</v>
      </c>
      <c r="CR393" s="262">
        <v>46188</v>
      </c>
      <c r="CS393" s="261" t="s">
        <v>51</v>
      </c>
      <c r="CT393" s="254" t="s">
        <v>1855</v>
      </c>
    </row>
    <row r="394" spans="1:98" x14ac:dyDescent="0.3">
      <c r="A394" s="253">
        <v>391</v>
      </c>
      <c r="B394" s="265" t="s">
        <v>45</v>
      </c>
      <c r="C394" s="294" t="s">
        <v>2952</v>
      </c>
      <c r="D394" s="294" t="s">
        <v>3018</v>
      </c>
      <c r="E394" s="294" t="s">
        <v>3003</v>
      </c>
      <c r="F394" s="294" t="s">
        <v>2959</v>
      </c>
      <c r="G394" s="294" t="s">
        <v>2977</v>
      </c>
      <c r="H394" s="294" t="s">
        <v>2980</v>
      </c>
      <c r="I394" s="294" t="s">
        <v>2983</v>
      </c>
      <c r="J394" s="294" t="s">
        <v>2962</v>
      </c>
      <c r="K394" s="263" t="s">
        <v>200</v>
      </c>
      <c r="L394" s="294" t="s">
        <v>3171</v>
      </c>
      <c r="M394" s="265" t="s">
        <v>89</v>
      </c>
      <c r="N394" s="294" t="s">
        <v>90</v>
      </c>
      <c r="O394" s="265" t="s">
        <v>45</v>
      </c>
      <c r="P394" s="260" t="str">
        <f>IF(COUNTIF($K$4:K394,K394)=1,1,"")</f>
        <v/>
      </c>
      <c r="Q394" s="260"/>
      <c r="R394" s="260">
        <v>600</v>
      </c>
      <c r="S394" s="260">
        <v>600</v>
      </c>
      <c r="T394" s="260"/>
      <c r="U394" s="264">
        <v>46274</v>
      </c>
      <c r="V394" s="260">
        <v>219</v>
      </c>
      <c r="W394" s="260">
        <v>219</v>
      </c>
      <c r="X394" s="260"/>
      <c r="Y394" s="264">
        <v>46275</v>
      </c>
      <c r="Z394" s="260">
        <v>4</v>
      </c>
      <c r="AA394" s="260">
        <v>0</v>
      </c>
      <c r="AB394" s="260">
        <v>215</v>
      </c>
      <c r="AC394" s="260">
        <v>215</v>
      </c>
      <c r="AD394" s="260">
        <v>4</v>
      </c>
      <c r="AE394" s="260">
        <v>219</v>
      </c>
      <c r="AF394" s="260">
        <v>219</v>
      </c>
      <c r="AG394" s="260"/>
      <c r="AH394" s="260"/>
      <c r="AI394" s="260"/>
      <c r="AJ394" s="260"/>
      <c r="AK394" s="260"/>
      <c r="AL394" s="260"/>
      <c r="AM394" s="260"/>
      <c r="AN394" s="260"/>
      <c r="AO394" s="260"/>
      <c r="AP394" s="260"/>
      <c r="AQ394" s="260"/>
      <c r="AR394" s="260"/>
      <c r="AS394" s="260"/>
      <c r="AT394" s="260"/>
      <c r="AU394" s="260"/>
      <c r="AV394" s="260"/>
      <c r="AW394" s="260"/>
      <c r="AX394" s="260"/>
      <c r="AY394" s="260"/>
      <c r="AZ394" s="260"/>
      <c r="BA394" s="260"/>
      <c r="BB394" s="260"/>
      <c r="BC394" s="260"/>
      <c r="BD394" s="260"/>
      <c r="BE394" s="260"/>
      <c r="BF394" s="260"/>
      <c r="BG394" s="260"/>
      <c r="BH394" s="260"/>
      <c r="BI394" s="260"/>
      <c r="BJ394" s="260"/>
      <c r="BK394" s="260"/>
      <c r="BL394" s="260"/>
      <c r="BM394" s="260"/>
      <c r="BN394" s="260"/>
      <c r="BO394" s="260"/>
      <c r="BP394" s="260"/>
      <c r="BQ394" s="260"/>
      <c r="BR394" s="260"/>
      <c r="BS394" s="260"/>
      <c r="BT394" s="260"/>
      <c r="BU394" s="260"/>
      <c r="BV394" s="260"/>
      <c r="BW394" s="260"/>
      <c r="BX394" s="260"/>
      <c r="BY394" s="260"/>
      <c r="BZ394" s="260"/>
      <c r="CA394" s="260"/>
      <c r="CB394" s="260"/>
      <c r="CC394" s="260"/>
      <c r="CD394" s="260"/>
      <c r="CE394" s="260"/>
      <c r="CF394" s="260"/>
      <c r="CG394" s="260"/>
      <c r="CH394" s="268" t="s">
        <v>45</v>
      </c>
      <c r="CI394" s="260"/>
      <c r="CJ394" s="268" t="s">
        <v>45</v>
      </c>
      <c r="CK394" s="260">
        <v>39500</v>
      </c>
      <c r="CL394" s="260">
        <v>152000</v>
      </c>
      <c r="CM394" s="268" t="s">
        <v>201</v>
      </c>
      <c r="CN394" s="260">
        <v>152000</v>
      </c>
      <c r="CO394" s="268" t="s">
        <v>201</v>
      </c>
      <c r="CP394" s="265" t="s">
        <v>60</v>
      </c>
      <c r="CQ394" s="268" t="s">
        <v>1850</v>
      </c>
      <c r="CR394" s="264">
        <v>46188</v>
      </c>
      <c r="CS394" s="294" t="s">
        <v>51</v>
      </c>
      <c r="CT394" s="265" t="s">
        <v>1855</v>
      </c>
    </row>
    <row r="395" spans="1:98" x14ac:dyDescent="0.3">
      <c r="A395" s="253">
        <v>392</v>
      </c>
      <c r="B395" s="254" t="s">
        <v>45</v>
      </c>
      <c r="C395" s="261" t="s">
        <v>2952</v>
      </c>
      <c r="D395" s="261" t="s">
        <v>3018</v>
      </c>
      <c r="E395" s="261" t="s">
        <v>3003</v>
      </c>
      <c r="F395" s="261" t="s">
        <v>2959</v>
      </c>
      <c r="G395" s="261" t="s">
        <v>2977</v>
      </c>
      <c r="H395" s="261" t="s">
        <v>2980</v>
      </c>
      <c r="I395" s="261" t="s">
        <v>2983</v>
      </c>
      <c r="J395" s="261" t="s">
        <v>2962</v>
      </c>
      <c r="K395" s="270" t="s">
        <v>202</v>
      </c>
      <c r="L395" s="261" t="s">
        <v>203</v>
      </c>
      <c r="M395" s="254" t="s">
        <v>71</v>
      </c>
      <c r="N395" s="261" t="s">
        <v>72</v>
      </c>
      <c r="O395" s="254" t="s">
        <v>45</v>
      </c>
      <c r="P395" s="266">
        <f>IF(COUNTIF($K$4:K395,K395)=1,1,"")</f>
        <v>1</v>
      </c>
      <c r="Q395" s="266"/>
      <c r="R395" s="266">
        <v>510</v>
      </c>
      <c r="S395" s="266">
        <v>510</v>
      </c>
      <c r="T395" s="266"/>
      <c r="U395" s="262">
        <v>46269</v>
      </c>
      <c r="V395" s="266">
        <v>517</v>
      </c>
      <c r="W395" s="266">
        <v>517</v>
      </c>
      <c r="X395" s="266"/>
      <c r="Y395" s="262">
        <v>46275</v>
      </c>
      <c r="Z395" s="266">
        <v>169</v>
      </c>
      <c r="AA395" s="266">
        <v>0</v>
      </c>
      <c r="AB395" s="266">
        <v>348</v>
      </c>
      <c r="AC395" s="266">
        <v>348</v>
      </c>
      <c r="AD395" s="266">
        <v>169</v>
      </c>
      <c r="AE395" s="266">
        <v>517</v>
      </c>
      <c r="AF395" s="266">
        <v>517</v>
      </c>
      <c r="AG395" s="266"/>
      <c r="AH395" s="266"/>
      <c r="AI395" s="266"/>
      <c r="AJ395" s="266"/>
      <c r="AK395" s="266"/>
      <c r="AL395" s="266"/>
      <c r="AM395" s="266"/>
      <c r="AN395" s="266"/>
      <c r="AO395" s="266"/>
      <c r="AP395" s="266"/>
      <c r="AQ395" s="266"/>
      <c r="AR395" s="266"/>
      <c r="AS395" s="266"/>
      <c r="AT395" s="266"/>
      <c r="AU395" s="266"/>
      <c r="AV395" s="266"/>
      <c r="AW395" s="266"/>
      <c r="AX395" s="266"/>
      <c r="AY395" s="266"/>
      <c r="AZ395" s="266"/>
      <c r="BA395" s="266"/>
      <c r="BB395" s="266"/>
      <c r="BC395" s="266"/>
      <c r="BD395" s="266"/>
      <c r="BE395" s="266"/>
      <c r="BF395" s="266"/>
      <c r="BG395" s="266"/>
      <c r="BH395" s="266"/>
      <c r="BI395" s="266"/>
      <c r="BJ395" s="266"/>
      <c r="BK395" s="266"/>
      <c r="BL395" s="266"/>
      <c r="BM395" s="266"/>
      <c r="BN395" s="266"/>
      <c r="BO395" s="266"/>
      <c r="BP395" s="266"/>
      <c r="BQ395" s="266"/>
      <c r="BR395" s="266"/>
      <c r="BS395" s="266"/>
      <c r="BT395" s="266"/>
      <c r="BU395" s="266"/>
      <c r="BV395" s="266"/>
      <c r="BW395" s="266"/>
      <c r="BX395" s="266"/>
      <c r="BY395" s="266"/>
      <c r="BZ395" s="266"/>
      <c r="CA395" s="266"/>
      <c r="CB395" s="266"/>
      <c r="CC395" s="266"/>
      <c r="CD395" s="266"/>
      <c r="CE395" s="266"/>
      <c r="CF395" s="266"/>
      <c r="CG395" s="266"/>
      <c r="CH395" s="271" t="s">
        <v>45</v>
      </c>
      <c r="CI395" s="266"/>
      <c r="CJ395" s="271" t="s">
        <v>45</v>
      </c>
      <c r="CK395" s="266">
        <v>33780</v>
      </c>
      <c r="CL395" s="266">
        <v>120000</v>
      </c>
      <c r="CM395" s="271" t="s">
        <v>204</v>
      </c>
      <c r="CN395" s="266">
        <v>86000</v>
      </c>
      <c r="CO395" s="271" t="s">
        <v>1859</v>
      </c>
      <c r="CP395" s="254" t="s">
        <v>53</v>
      </c>
      <c r="CQ395" s="271" t="s">
        <v>1860</v>
      </c>
      <c r="CR395" s="262">
        <v>46262</v>
      </c>
      <c r="CS395" s="261" t="s">
        <v>74</v>
      </c>
      <c r="CT395" s="254" t="s">
        <v>1861</v>
      </c>
    </row>
    <row r="396" spans="1:98" x14ac:dyDescent="0.3">
      <c r="A396" s="253">
        <v>393</v>
      </c>
      <c r="B396" s="265" t="s">
        <v>45</v>
      </c>
      <c r="C396" s="294" t="s">
        <v>2952</v>
      </c>
      <c r="D396" s="294" t="s">
        <v>3018</v>
      </c>
      <c r="E396" s="294" t="s">
        <v>3003</v>
      </c>
      <c r="F396" s="294" t="s">
        <v>2959</v>
      </c>
      <c r="G396" s="294" t="s">
        <v>2977</v>
      </c>
      <c r="H396" s="294" t="s">
        <v>2980</v>
      </c>
      <c r="I396" s="294" t="s">
        <v>2983</v>
      </c>
      <c r="J396" s="294" t="s">
        <v>2962</v>
      </c>
      <c r="K396" s="263" t="s">
        <v>202</v>
      </c>
      <c r="L396" s="294" t="s">
        <v>203</v>
      </c>
      <c r="M396" s="265" t="s">
        <v>89</v>
      </c>
      <c r="N396" s="294" t="s">
        <v>90</v>
      </c>
      <c r="O396" s="265" t="s">
        <v>45</v>
      </c>
      <c r="P396" s="260" t="str">
        <f>IF(COUNTIF($K$4:K396,K396)=1,1,"")</f>
        <v/>
      </c>
      <c r="Q396" s="260"/>
      <c r="R396" s="260">
        <v>460</v>
      </c>
      <c r="S396" s="260">
        <v>460</v>
      </c>
      <c r="T396" s="260"/>
      <c r="U396" s="264">
        <v>46269</v>
      </c>
      <c r="V396" s="260">
        <v>480</v>
      </c>
      <c r="W396" s="260">
        <v>480</v>
      </c>
      <c r="X396" s="260"/>
      <c r="Y396" s="264">
        <v>46275</v>
      </c>
      <c r="Z396" s="260">
        <v>168</v>
      </c>
      <c r="AA396" s="260">
        <v>0</v>
      </c>
      <c r="AB396" s="260">
        <v>312</v>
      </c>
      <c r="AC396" s="260">
        <v>312</v>
      </c>
      <c r="AD396" s="260">
        <v>168</v>
      </c>
      <c r="AE396" s="260">
        <v>480</v>
      </c>
      <c r="AF396" s="260">
        <v>480</v>
      </c>
      <c r="AG396" s="260"/>
      <c r="AH396" s="260"/>
      <c r="AI396" s="260"/>
      <c r="AJ396" s="260"/>
      <c r="AK396" s="260"/>
      <c r="AL396" s="260"/>
      <c r="AM396" s="260"/>
      <c r="AN396" s="260"/>
      <c r="AO396" s="260"/>
      <c r="AP396" s="260"/>
      <c r="AQ396" s="260"/>
      <c r="AR396" s="260"/>
      <c r="AS396" s="260"/>
      <c r="AT396" s="260"/>
      <c r="AU396" s="260"/>
      <c r="AV396" s="260"/>
      <c r="AW396" s="260"/>
      <c r="AX396" s="260"/>
      <c r="AY396" s="260"/>
      <c r="AZ396" s="260"/>
      <c r="BA396" s="260"/>
      <c r="BB396" s="260"/>
      <c r="BC396" s="260"/>
      <c r="BD396" s="260"/>
      <c r="BE396" s="260"/>
      <c r="BF396" s="260"/>
      <c r="BG396" s="260"/>
      <c r="BH396" s="260"/>
      <c r="BI396" s="260"/>
      <c r="BJ396" s="260"/>
      <c r="BK396" s="260"/>
      <c r="BL396" s="260"/>
      <c r="BM396" s="260"/>
      <c r="BN396" s="260"/>
      <c r="BO396" s="260"/>
      <c r="BP396" s="260"/>
      <c r="BQ396" s="260"/>
      <c r="BR396" s="260"/>
      <c r="BS396" s="260"/>
      <c r="BT396" s="260"/>
      <c r="BU396" s="260"/>
      <c r="BV396" s="260"/>
      <c r="BW396" s="260"/>
      <c r="BX396" s="260"/>
      <c r="BY396" s="260"/>
      <c r="BZ396" s="260"/>
      <c r="CA396" s="260"/>
      <c r="CB396" s="260"/>
      <c r="CC396" s="260"/>
      <c r="CD396" s="260"/>
      <c r="CE396" s="260"/>
      <c r="CF396" s="260"/>
      <c r="CG396" s="260"/>
      <c r="CH396" s="268" t="s">
        <v>45</v>
      </c>
      <c r="CI396" s="260"/>
      <c r="CJ396" s="268" t="s">
        <v>45</v>
      </c>
      <c r="CK396" s="260">
        <v>33780</v>
      </c>
      <c r="CL396" s="260">
        <v>120000</v>
      </c>
      <c r="CM396" s="268" t="s">
        <v>204</v>
      </c>
      <c r="CN396" s="260">
        <v>86000</v>
      </c>
      <c r="CO396" s="268" t="s">
        <v>1859</v>
      </c>
      <c r="CP396" s="265" t="s">
        <v>53</v>
      </c>
      <c r="CQ396" s="268" t="s">
        <v>1860</v>
      </c>
      <c r="CR396" s="264">
        <v>46262</v>
      </c>
      <c r="CS396" s="294" t="s">
        <v>74</v>
      </c>
      <c r="CT396" s="265" t="s">
        <v>1861</v>
      </c>
    </row>
    <row r="397" spans="1:98" x14ac:dyDescent="0.3">
      <c r="A397" s="253">
        <v>394</v>
      </c>
      <c r="B397" s="254" t="s">
        <v>45</v>
      </c>
      <c r="C397" s="261" t="s">
        <v>2952</v>
      </c>
      <c r="D397" s="261" t="s">
        <v>3018</v>
      </c>
      <c r="E397" s="261" t="s">
        <v>3003</v>
      </c>
      <c r="F397" s="261" t="s">
        <v>2959</v>
      </c>
      <c r="G397" s="261" t="s">
        <v>2977</v>
      </c>
      <c r="H397" s="261" t="s">
        <v>2980</v>
      </c>
      <c r="I397" s="261" t="s">
        <v>2983</v>
      </c>
      <c r="J397" s="261" t="s">
        <v>2962</v>
      </c>
      <c r="K397" s="270" t="s">
        <v>205</v>
      </c>
      <c r="L397" s="261" t="s">
        <v>3172</v>
      </c>
      <c r="M397" s="254" t="s">
        <v>206</v>
      </c>
      <c r="N397" s="261" t="s">
        <v>207</v>
      </c>
      <c r="O397" s="254" t="s">
        <v>45</v>
      </c>
      <c r="P397" s="266">
        <f>IF(COUNTIF($K$4:K397,K397)=1,1,"")</f>
        <v>1</v>
      </c>
      <c r="Q397" s="266"/>
      <c r="R397" s="266">
        <v>500</v>
      </c>
      <c r="S397" s="266">
        <v>500</v>
      </c>
      <c r="T397" s="266"/>
      <c r="U397" s="262">
        <v>46273</v>
      </c>
      <c r="V397" s="266">
        <v>457</v>
      </c>
      <c r="W397" s="266">
        <v>457</v>
      </c>
      <c r="X397" s="266"/>
      <c r="Y397" s="262">
        <v>46275</v>
      </c>
      <c r="Z397" s="266">
        <v>56</v>
      </c>
      <c r="AA397" s="266">
        <v>0</v>
      </c>
      <c r="AB397" s="266">
        <v>401</v>
      </c>
      <c r="AC397" s="266">
        <v>401</v>
      </c>
      <c r="AD397" s="266">
        <v>56</v>
      </c>
      <c r="AE397" s="266">
        <v>457</v>
      </c>
      <c r="AF397" s="266">
        <v>457</v>
      </c>
      <c r="AG397" s="266"/>
      <c r="AH397" s="266"/>
      <c r="AI397" s="266"/>
      <c r="AJ397" s="266"/>
      <c r="AK397" s="266"/>
      <c r="AL397" s="266"/>
      <c r="AM397" s="266"/>
      <c r="AN397" s="266"/>
      <c r="AO397" s="266"/>
      <c r="AP397" s="266"/>
      <c r="AQ397" s="266"/>
      <c r="AR397" s="266"/>
      <c r="AS397" s="266"/>
      <c r="AT397" s="266"/>
      <c r="AU397" s="266"/>
      <c r="AV397" s="266"/>
      <c r="AW397" s="266"/>
      <c r="AX397" s="266"/>
      <c r="AY397" s="266"/>
      <c r="AZ397" s="266"/>
      <c r="BA397" s="266"/>
      <c r="BB397" s="266"/>
      <c r="BC397" s="266"/>
      <c r="BD397" s="266"/>
      <c r="BE397" s="266"/>
      <c r="BF397" s="266"/>
      <c r="BG397" s="266"/>
      <c r="BH397" s="266"/>
      <c r="BI397" s="266"/>
      <c r="BJ397" s="266"/>
      <c r="BK397" s="266"/>
      <c r="BL397" s="266"/>
      <c r="BM397" s="266"/>
      <c r="BN397" s="266"/>
      <c r="BO397" s="266"/>
      <c r="BP397" s="266"/>
      <c r="BQ397" s="266"/>
      <c r="BR397" s="266"/>
      <c r="BS397" s="266"/>
      <c r="BT397" s="266"/>
      <c r="BU397" s="266"/>
      <c r="BV397" s="266"/>
      <c r="BW397" s="266"/>
      <c r="BX397" s="266"/>
      <c r="BY397" s="266"/>
      <c r="BZ397" s="266"/>
      <c r="CA397" s="266"/>
      <c r="CB397" s="266"/>
      <c r="CC397" s="266"/>
      <c r="CD397" s="266"/>
      <c r="CE397" s="266"/>
      <c r="CF397" s="266"/>
      <c r="CG397" s="266"/>
      <c r="CH397" s="271" t="s">
        <v>45</v>
      </c>
      <c r="CI397" s="266"/>
      <c r="CJ397" s="271" t="s">
        <v>45</v>
      </c>
      <c r="CK397" s="266">
        <v>36100</v>
      </c>
      <c r="CL397" s="266">
        <v>135000</v>
      </c>
      <c r="CM397" s="271" t="s">
        <v>208</v>
      </c>
      <c r="CN397" s="266">
        <v>135000</v>
      </c>
      <c r="CO397" s="271" t="s">
        <v>208</v>
      </c>
      <c r="CP397" s="254" t="s">
        <v>60</v>
      </c>
      <c r="CQ397" s="271" t="s">
        <v>1850</v>
      </c>
      <c r="CR397" s="262">
        <v>46195</v>
      </c>
      <c r="CS397" s="261" t="s">
        <v>51</v>
      </c>
      <c r="CT397" s="254" t="s">
        <v>1861</v>
      </c>
    </row>
    <row r="398" spans="1:98" x14ac:dyDescent="0.3">
      <c r="A398" s="253">
        <v>395</v>
      </c>
      <c r="B398" s="265" t="s">
        <v>45</v>
      </c>
      <c r="C398" s="294" t="s">
        <v>2952</v>
      </c>
      <c r="D398" s="294" t="s">
        <v>3018</v>
      </c>
      <c r="E398" s="294" t="s">
        <v>3003</v>
      </c>
      <c r="F398" s="294" t="s">
        <v>2959</v>
      </c>
      <c r="G398" s="294" t="s">
        <v>2977</v>
      </c>
      <c r="H398" s="294" t="s">
        <v>2980</v>
      </c>
      <c r="I398" s="294" t="s">
        <v>2983</v>
      </c>
      <c r="J398" s="294" t="s">
        <v>2962</v>
      </c>
      <c r="K398" s="263" t="s">
        <v>205</v>
      </c>
      <c r="L398" s="294" t="s">
        <v>3172</v>
      </c>
      <c r="M398" s="265" t="s">
        <v>93</v>
      </c>
      <c r="N398" s="294" t="s">
        <v>94</v>
      </c>
      <c r="O398" s="265" t="s">
        <v>45</v>
      </c>
      <c r="P398" s="260" t="str">
        <f>IF(COUNTIF($K$4:K398,K398)=1,1,"")</f>
        <v/>
      </c>
      <c r="Q398" s="260"/>
      <c r="R398" s="260">
        <v>500</v>
      </c>
      <c r="S398" s="260">
        <v>500</v>
      </c>
      <c r="T398" s="260"/>
      <c r="U398" s="264">
        <v>46274</v>
      </c>
      <c r="V398" s="260">
        <v>90</v>
      </c>
      <c r="W398" s="260">
        <v>90</v>
      </c>
      <c r="X398" s="260"/>
      <c r="Y398" s="265" t="s">
        <v>45</v>
      </c>
      <c r="Z398" s="260"/>
      <c r="AA398" s="260">
        <v>0</v>
      </c>
      <c r="AB398" s="260">
        <v>90</v>
      </c>
      <c r="AC398" s="260">
        <v>90</v>
      </c>
      <c r="AD398" s="260"/>
      <c r="AE398" s="260">
        <v>90</v>
      </c>
      <c r="AF398" s="260">
        <v>90</v>
      </c>
      <c r="AG398" s="260"/>
      <c r="AH398" s="260"/>
      <c r="AI398" s="260"/>
      <c r="AJ398" s="260"/>
      <c r="AK398" s="260"/>
      <c r="AL398" s="260"/>
      <c r="AM398" s="260"/>
      <c r="AN398" s="260"/>
      <c r="AO398" s="260"/>
      <c r="AP398" s="260"/>
      <c r="AQ398" s="260"/>
      <c r="AR398" s="260"/>
      <c r="AS398" s="260"/>
      <c r="AT398" s="260"/>
      <c r="AU398" s="260"/>
      <c r="AV398" s="260"/>
      <c r="AW398" s="260"/>
      <c r="AX398" s="260"/>
      <c r="AY398" s="260"/>
      <c r="AZ398" s="260"/>
      <c r="BA398" s="260"/>
      <c r="BB398" s="260"/>
      <c r="BC398" s="260"/>
      <c r="BD398" s="260"/>
      <c r="BE398" s="260"/>
      <c r="BF398" s="260"/>
      <c r="BG398" s="260"/>
      <c r="BH398" s="260"/>
      <c r="BI398" s="260"/>
      <c r="BJ398" s="260"/>
      <c r="BK398" s="260"/>
      <c r="BL398" s="260"/>
      <c r="BM398" s="260"/>
      <c r="BN398" s="260"/>
      <c r="BO398" s="260"/>
      <c r="BP398" s="260"/>
      <c r="BQ398" s="260"/>
      <c r="BR398" s="260"/>
      <c r="BS398" s="260"/>
      <c r="BT398" s="260"/>
      <c r="BU398" s="260"/>
      <c r="BV398" s="260"/>
      <c r="BW398" s="260"/>
      <c r="BX398" s="260"/>
      <c r="BY398" s="260"/>
      <c r="BZ398" s="260"/>
      <c r="CA398" s="260"/>
      <c r="CB398" s="260"/>
      <c r="CC398" s="260"/>
      <c r="CD398" s="260"/>
      <c r="CE398" s="260"/>
      <c r="CF398" s="260"/>
      <c r="CG398" s="260"/>
      <c r="CH398" s="268" t="s">
        <v>45</v>
      </c>
      <c r="CI398" s="260"/>
      <c r="CJ398" s="268" t="s">
        <v>45</v>
      </c>
      <c r="CK398" s="260">
        <v>36100</v>
      </c>
      <c r="CL398" s="260">
        <v>135000</v>
      </c>
      <c r="CM398" s="268" t="s">
        <v>208</v>
      </c>
      <c r="CN398" s="260">
        <v>135000</v>
      </c>
      <c r="CO398" s="268" t="s">
        <v>208</v>
      </c>
      <c r="CP398" s="265" t="s">
        <v>60</v>
      </c>
      <c r="CQ398" s="268" t="s">
        <v>1850</v>
      </c>
      <c r="CR398" s="264">
        <v>46195</v>
      </c>
      <c r="CS398" s="294" t="s">
        <v>51</v>
      </c>
      <c r="CT398" s="265" t="s">
        <v>1861</v>
      </c>
    </row>
    <row r="399" spans="1:98" x14ac:dyDescent="0.3">
      <c r="A399" s="253">
        <v>396</v>
      </c>
      <c r="B399" s="254" t="s">
        <v>45</v>
      </c>
      <c r="C399" s="261" t="s">
        <v>2952</v>
      </c>
      <c r="D399" s="261" t="s">
        <v>3018</v>
      </c>
      <c r="E399" s="261" t="s">
        <v>3003</v>
      </c>
      <c r="F399" s="261" t="s">
        <v>2959</v>
      </c>
      <c r="G399" s="261" t="s">
        <v>2977</v>
      </c>
      <c r="H399" s="261" t="s">
        <v>2980</v>
      </c>
      <c r="I399" s="261" t="s">
        <v>2983</v>
      </c>
      <c r="J399" s="261" t="s">
        <v>2962</v>
      </c>
      <c r="K399" s="270" t="s">
        <v>209</v>
      </c>
      <c r="L399" s="261" t="s">
        <v>3173</v>
      </c>
      <c r="M399" s="254" t="s">
        <v>89</v>
      </c>
      <c r="N399" s="261" t="s">
        <v>90</v>
      </c>
      <c r="O399" s="254" t="s">
        <v>45</v>
      </c>
      <c r="P399" s="266">
        <f>IF(COUNTIF($K$4:K399,K399)=1,1,"")</f>
        <v>1</v>
      </c>
      <c r="Q399" s="266"/>
      <c r="R399" s="266">
        <v>500</v>
      </c>
      <c r="S399" s="266">
        <v>500</v>
      </c>
      <c r="T399" s="266"/>
      <c r="U399" s="254" t="s">
        <v>45</v>
      </c>
      <c r="V399" s="266"/>
      <c r="W399" s="266"/>
      <c r="X399" s="266"/>
      <c r="Y399" s="254" t="s">
        <v>45</v>
      </c>
      <c r="Z399" s="266"/>
      <c r="AA399" s="266">
        <v>0</v>
      </c>
      <c r="AB399" s="266"/>
      <c r="AC399" s="266"/>
      <c r="AD399" s="266"/>
      <c r="AE399" s="266"/>
      <c r="AF399" s="266"/>
      <c r="AG399" s="266"/>
      <c r="AH399" s="266"/>
      <c r="AI399" s="266"/>
      <c r="AJ399" s="266"/>
      <c r="AK399" s="266"/>
      <c r="AL399" s="266"/>
      <c r="AM399" s="266"/>
      <c r="AN399" s="266"/>
      <c r="AO399" s="266"/>
      <c r="AP399" s="266"/>
      <c r="AQ399" s="266"/>
      <c r="AR399" s="266"/>
      <c r="AS399" s="266"/>
      <c r="AT399" s="266"/>
      <c r="AU399" s="266"/>
      <c r="AV399" s="266"/>
      <c r="AW399" s="266"/>
      <c r="AX399" s="266"/>
      <c r="AY399" s="266"/>
      <c r="AZ399" s="266"/>
      <c r="BA399" s="266"/>
      <c r="BB399" s="266"/>
      <c r="BC399" s="266"/>
      <c r="BD399" s="266"/>
      <c r="BE399" s="266"/>
      <c r="BF399" s="266"/>
      <c r="BG399" s="266"/>
      <c r="BH399" s="266"/>
      <c r="BI399" s="266"/>
      <c r="BJ399" s="266"/>
      <c r="BK399" s="266"/>
      <c r="BL399" s="266"/>
      <c r="BM399" s="266"/>
      <c r="BN399" s="266"/>
      <c r="BO399" s="266"/>
      <c r="BP399" s="266"/>
      <c r="BQ399" s="266"/>
      <c r="BR399" s="266"/>
      <c r="BS399" s="266"/>
      <c r="BT399" s="266"/>
      <c r="BU399" s="266"/>
      <c r="BV399" s="266"/>
      <c r="BW399" s="266"/>
      <c r="BX399" s="266"/>
      <c r="BY399" s="266"/>
      <c r="BZ399" s="266"/>
      <c r="CA399" s="266"/>
      <c r="CB399" s="266"/>
      <c r="CC399" s="266"/>
      <c r="CD399" s="266"/>
      <c r="CE399" s="266"/>
      <c r="CF399" s="266"/>
      <c r="CG399" s="266"/>
      <c r="CH399" s="271" t="s">
        <v>45</v>
      </c>
      <c r="CI399" s="266"/>
      <c r="CJ399" s="271" t="s">
        <v>45</v>
      </c>
      <c r="CK399" s="266">
        <v>22180</v>
      </c>
      <c r="CL399" s="266">
        <v>89000</v>
      </c>
      <c r="CM399" s="271" t="s">
        <v>1686</v>
      </c>
      <c r="CN399" s="266">
        <v>89000</v>
      </c>
      <c r="CO399" s="271" t="s">
        <v>1686</v>
      </c>
      <c r="CP399" s="254" t="s">
        <v>60</v>
      </c>
      <c r="CQ399" s="271" t="s">
        <v>1850</v>
      </c>
      <c r="CR399" s="262">
        <v>46203</v>
      </c>
      <c r="CS399" s="261" t="s">
        <v>59</v>
      </c>
      <c r="CT399" s="254" t="s">
        <v>1861</v>
      </c>
    </row>
    <row r="400" spans="1:98" x14ac:dyDescent="0.3">
      <c r="A400" s="253">
        <v>397</v>
      </c>
      <c r="B400" s="265" t="s">
        <v>45</v>
      </c>
      <c r="C400" s="294" t="s">
        <v>2952</v>
      </c>
      <c r="D400" s="294" t="s">
        <v>3018</v>
      </c>
      <c r="E400" s="294" t="s">
        <v>3003</v>
      </c>
      <c r="F400" s="294" t="s">
        <v>2959</v>
      </c>
      <c r="G400" s="294" t="s">
        <v>2977</v>
      </c>
      <c r="H400" s="294" t="s">
        <v>2980</v>
      </c>
      <c r="I400" s="294" t="s">
        <v>2983</v>
      </c>
      <c r="J400" s="294" t="s">
        <v>2962</v>
      </c>
      <c r="K400" s="263" t="s">
        <v>209</v>
      </c>
      <c r="L400" s="294" t="s">
        <v>3173</v>
      </c>
      <c r="M400" s="265" t="s">
        <v>66</v>
      </c>
      <c r="N400" s="294" t="s">
        <v>67</v>
      </c>
      <c r="O400" s="265" t="s">
        <v>45</v>
      </c>
      <c r="P400" s="260" t="str">
        <f>IF(COUNTIF($K$4:K400,K400)=1,1,"")</f>
        <v/>
      </c>
      <c r="Q400" s="260"/>
      <c r="R400" s="260">
        <v>500</v>
      </c>
      <c r="S400" s="260">
        <v>500</v>
      </c>
      <c r="T400" s="260"/>
      <c r="U400" s="265" t="s">
        <v>45</v>
      </c>
      <c r="V400" s="260"/>
      <c r="W400" s="260"/>
      <c r="X400" s="260"/>
      <c r="Y400" s="265" t="s">
        <v>45</v>
      </c>
      <c r="Z400" s="260"/>
      <c r="AA400" s="260">
        <v>0</v>
      </c>
      <c r="AB400" s="260"/>
      <c r="AC400" s="260"/>
      <c r="AD400" s="260"/>
      <c r="AE400" s="260"/>
      <c r="AF400" s="260"/>
      <c r="AG400" s="260"/>
      <c r="AH400" s="260"/>
      <c r="AI400" s="260"/>
      <c r="AJ400" s="260"/>
      <c r="AK400" s="260"/>
      <c r="AL400" s="260"/>
      <c r="AM400" s="260"/>
      <c r="AN400" s="260"/>
      <c r="AO400" s="260"/>
      <c r="AP400" s="260"/>
      <c r="AQ400" s="260"/>
      <c r="AR400" s="260"/>
      <c r="AS400" s="260"/>
      <c r="AT400" s="260"/>
      <c r="AU400" s="260"/>
      <c r="AV400" s="260"/>
      <c r="AW400" s="260"/>
      <c r="AX400" s="260"/>
      <c r="AY400" s="260"/>
      <c r="AZ400" s="260"/>
      <c r="BA400" s="260"/>
      <c r="BB400" s="260"/>
      <c r="BC400" s="260"/>
      <c r="BD400" s="260"/>
      <c r="BE400" s="260"/>
      <c r="BF400" s="260"/>
      <c r="BG400" s="260"/>
      <c r="BH400" s="260"/>
      <c r="BI400" s="260"/>
      <c r="BJ400" s="260"/>
      <c r="BK400" s="260"/>
      <c r="BL400" s="260"/>
      <c r="BM400" s="260"/>
      <c r="BN400" s="260"/>
      <c r="BO400" s="260"/>
      <c r="BP400" s="260"/>
      <c r="BQ400" s="260"/>
      <c r="BR400" s="260"/>
      <c r="BS400" s="260"/>
      <c r="BT400" s="260"/>
      <c r="BU400" s="260"/>
      <c r="BV400" s="260"/>
      <c r="BW400" s="260"/>
      <c r="BX400" s="260"/>
      <c r="BY400" s="260"/>
      <c r="BZ400" s="260"/>
      <c r="CA400" s="260"/>
      <c r="CB400" s="260"/>
      <c r="CC400" s="260"/>
      <c r="CD400" s="260"/>
      <c r="CE400" s="260"/>
      <c r="CF400" s="260"/>
      <c r="CG400" s="260"/>
      <c r="CH400" s="268" t="s">
        <v>45</v>
      </c>
      <c r="CI400" s="260"/>
      <c r="CJ400" s="268" t="s">
        <v>45</v>
      </c>
      <c r="CK400" s="260">
        <v>22180</v>
      </c>
      <c r="CL400" s="260">
        <v>89000</v>
      </c>
      <c r="CM400" s="268" t="s">
        <v>1686</v>
      </c>
      <c r="CN400" s="260">
        <v>89000</v>
      </c>
      <c r="CO400" s="268" t="s">
        <v>1686</v>
      </c>
      <c r="CP400" s="265" t="s">
        <v>60</v>
      </c>
      <c r="CQ400" s="268" t="s">
        <v>1850</v>
      </c>
      <c r="CR400" s="264">
        <v>46203</v>
      </c>
      <c r="CS400" s="294" t="s">
        <v>59</v>
      </c>
      <c r="CT400" s="265" t="s">
        <v>1861</v>
      </c>
    </row>
    <row r="401" spans="1:98" x14ac:dyDescent="0.3">
      <c r="A401" s="253">
        <v>398</v>
      </c>
      <c r="B401" s="254" t="s">
        <v>45</v>
      </c>
      <c r="C401" s="261" t="s">
        <v>2952</v>
      </c>
      <c r="D401" s="261" t="s">
        <v>3018</v>
      </c>
      <c r="E401" s="261" t="s">
        <v>3003</v>
      </c>
      <c r="F401" s="261" t="s">
        <v>2959</v>
      </c>
      <c r="G401" s="261" t="s">
        <v>2977</v>
      </c>
      <c r="H401" s="261" t="s">
        <v>2980</v>
      </c>
      <c r="I401" s="261" t="s">
        <v>2983</v>
      </c>
      <c r="J401" s="261" t="s">
        <v>2962</v>
      </c>
      <c r="K401" s="270" t="s">
        <v>3340</v>
      </c>
      <c r="L401" s="261" t="s">
        <v>3341</v>
      </c>
      <c r="M401" s="254" t="s">
        <v>66</v>
      </c>
      <c r="N401" s="261" t="s">
        <v>67</v>
      </c>
      <c r="O401" s="254" t="s">
        <v>45</v>
      </c>
      <c r="P401" s="266">
        <f>IF(COUNTIF($K$4:K401,K401)=1,1,"")</f>
        <v>1</v>
      </c>
      <c r="Q401" s="266"/>
      <c r="R401" s="266">
        <v>1</v>
      </c>
      <c r="S401" s="266">
        <v>1</v>
      </c>
      <c r="T401" s="266"/>
      <c r="U401" s="254" t="s">
        <v>45</v>
      </c>
      <c r="V401" s="266"/>
      <c r="W401" s="266"/>
      <c r="X401" s="266"/>
      <c r="Y401" s="254" t="s">
        <v>45</v>
      </c>
      <c r="Z401" s="266"/>
      <c r="AA401" s="266">
        <v>0</v>
      </c>
      <c r="AB401" s="266"/>
      <c r="AC401" s="266"/>
      <c r="AD401" s="266"/>
      <c r="AE401" s="266"/>
      <c r="AF401" s="266"/>
      <c r="AG401" s="266"/>
      <c r="AH401" s="266"/>
      <c r="AI401" s="266"/>
      <c r="AJ401" s="266"/>
      <c r="AK401" s="266"/>
      <c r="AL401" s="266"/>
      <c r="AM401" s="266"/>
      <c r="AN401" s="266"/>
      <c r="AO401" s="266"/>
      <c r="AP401" s="266"/>
      <c r="AQ401" s="266"/>
      <c r="AR401" s="266"/>
      <c r="AS401" s="266"/>
      <c r="AT401" s="266"/>
      <c r="AU401" s="266"/>
      <c r="AV401" s="266"/>
      <c r="AW401" s="266"/>
      <c r="AX401" s="266"/>
      <c r="AY401" s="266"/>
      <c r="AZ401" s="266"/>
      <c r="BA401" s="266"/>
      <c r="BB401" s="266"/>
      <c r="BC401" s="266"/>
      <c r="BD401" s="266"/>
      <c r="BE401" s="266"/>
      <c r="BF401" s="266"/>
      <c r="BG401" s="266"/>
      <c r="BH401" s="266"/>
      <c r="BI401" s="266"/>
      <c r="BJ401" s="266"/>
      <c r="BK401" s="266"/>
      <c r="BL401" s="266"/>
      <c r="BM401" s="266"/>
      <c r="BN401" s="266"/>
      <c r="BO401" s="266"/>
      <c r="BP401" s="266"/>
      <c r="BQ401" s="266"/>
      <c r="BR401" s="266"/>
      <c r="BS401" s="266"/>
      <c r="BT401" s="266"/>
      <c r="BU401" s="266"/>
      <c r="BV401" s="266"/>
      <c r="BW401" s="266"/>
      <c r="BX401" s="266"/>
      <c r="BY401" s="266"/>
      <c r="BZ401" s="266"/>
      <c r="CA401" s="266"/>
      <c r="CB401" s="266"/>
      <c r="CC401" s="266"/>
      <c r="CD401" s="266"/>
      <c r="CE401" s="266"/>
      <c r="CF401" s="266"/>
      <c r="CG401" s="266"/>
      <c r="CH401" s="271" t="s">
        <v>45</v>
      </c>
      <c r="CI401" s="266"/>
      <c r="CJ401" s="271" t="s">
        <v>45</v>
      </c>
      <c r="CK401" s="266"/>
      <c r="CL401" s="266"/>
      <c r="CM401" s="271" t="s">
        <v>45</v>
      </c>
      <c r="CN401" s="266">
        <v>0</v>
      </c>
      <c r="CO401" s="271" t="s">
        <v>45</v>
      </c>
      <c r="CP401" s="254" t="s">
        <v>60</v>
      </c>
      <c r="CQ401" s="271" t="s">
        <v>1850</v>
      </c>
      <c r="CR401" s="254" t="s">
        <v>45</v>
      </c>
      <c r="CS401" s="261" t="s">
        <v>139</v>
      </c>
      <c r="CT401" s="254" t="s">
        <v>1861</v>
      </c>
    </row>
    <row r="402" spans="1:98" x14ac:dyDescent="0.3">
      <c r="A402" s="253">
        <v>399</v>
      </c>
      <c r="B402" s="265" t="s">
        <v>45</v>
      </c>
      <c r="C402" s="294" t="s">
        <v>2952</v>
      </c>
      <c r="D402" s="294" t="s">
        <v>3018</v>
      </c>
      <c r="E402" s="294" t="s">
        <v>3003</v>
      </c>
      <c r="F402" s="294" t="s">
        <v>2959</v>
      </c>
      <c r="G402" s="294" t="s">
        <v>2977</v>
      </c>
      <c r="H402" s="294" t="s">
        <v>2980</v>
      </c>
      <c r="I402" s="294" t="s">
        <v>2983</v>
      </c>
      <c r="J402" s="294" t="s">
        <v>2962</v>
      </c>
      <c r="K402" s="263" t="s">
        <v>3340</v>
      </c>
      <c r="L402" s="294" t="s">
        <v>3341</v>
      </c>
      <c r="M402" s="265" t="s">
        <v>61</v>
      </c>
      <c r="N402" s="294" t="s">
        <v>62</v>
      </c>
      <c r="O402" s="265" t="s">
        <v>45</v>
      </c>
      <c r="P402" s="260" t="str">
        <f>IF(COUNTIF($K$4:K402,K402)=1,1,"")</f>
        <v/>
      </c>
      <c r="Q402" s="260"/>
      <c r="R402" s="260">
        <v>1</v>
      </c>
      <c r="S402" s="260">
        <v>1</v>
      </c>
      <c r="T402" s="260"/>
      <c r="U402" s="265" t="s">
        <v>45</v>
      </c>
      <c r="V402" s="260"/>
      <c r="W402" s="260"/>
      <c r="X402" s="260"/>
      <c r="Y402" s="265" t="s">
        <v>45</v>
      </c>
      <c r="Z402" s="260"/>
      <c r="AA402" s="260">
        <v>0</v>
      </c>
      <c r="AB402" s="260"/>
      <c r="AC402" s="260"/>
      <c r="AD402" s="260"/>
      <c r="AE402" s="260"/>
      <c r="AF402" s="260"/>
      <c r="AG402" s="260"/>
      <c r="AH402" s="260"/>
      <c r="AI402" s="260"/>
      <c r="AJ402" s="260"/>
      <c r="AK402" s="260"/>
      <c r="AL402" s="260"/>
      <c r="AM402" s="260"/>
      <c r="AN402" s="260"/>
      <c r="AO402" s="260"/>
      <c r="AP402" s="260"/>
      <c r="AQ402" s="260"/>
      <c r="AR402" s="260"/>
      <c r="AS402" s="260"/>
      <c r="AT402" s="260"/>
      <c r="AU402" s="260"/>
      <c r="AV402" s="260"/>
      <c r="AW402" s="260"/>
      <c r="AX402" s="260"/>
      <c r="AY402" s="260"/>
      <c r="AZ402" s="260"/>
      <c r="BA402" s="260"/>
      <c r="BB402" s="260"/>
      <c r="BC402" s="260"/>
      <c r="BD402" s="260"/>
      <c r="BE402" s="260"/>
      <c r="BF402" s="260"/>
      <c r="BG402" s="260"/>
      <c r="BH402" s="260"/>
      <c r="BI402" s="260"/>
      <c r="BJ402" s="260"/>
      <c r="BK402" s="260"/>
      <c r="BL402" s="260"/>
      <c r="BM402" s="260"/>
      <c r="BN402" s="260"/>
      <c r="BO402" s="260"/>
      <c r="BP402" s="260"/>
      <c r="BQ402" s="260"/>
      <c r="BR402" s="260"/>
      <c r="BS402" s="260"/>
      <c r="BT402" s="260"/>
      <c r="BU402" s="260"/>
      <c r="BV402" s="260"/>
      <c r="BW402" s="260"/>
      <c r="BX402" s="260"/>
      <c r="BY402" s="260"/>
      <c r="BZ402" s="260"/>
      <c r="CA402" s="260"/>
      <c r="CB402" s="260"/>
      <c r="CC402" s="260"/>
      <c r="CD402" s="260"/>
      <c r="CE402" s="260"/>
      <c r="CF402" s="260"/>
      <c r="CG402" s="260"/>
      <c r="CH402" s="268" t="s">
        <v>45</v>
      </c>
      <c r="CI402" s="260"/>
      <c r="CJ402" s="268" t="s">
        <v>45</v>
      </c>
      <c r="CK402" s="260"/>
      <c r="CL402" s="260"/>
      <c r="CM402" s="268" t="s">
        <v>45</v>
      </c>
      <c r="CN402" s="260">
        <v>0</v>
      </c>
      <c r="CO402" s="268" t="s">
        <v>45</v>
      </c>
      <c r="CP402" s="265" t="s">
        <v>60</v>
      </c>
      <c r="CQ402" s="268" t="s">
        <v>1850</v>
      </c>
      <c r="CR402" s="265" t="s">
        <v>45</v>
      </c>
      <c r="CS402" s="294" t="s">
        <v>139</v>
      </c>
      <c r="CT402" s="265" t="s">
        <v>1861</v>
      </c>
    </row>
    <row r="403" spans="1:98" x14ac:dyDescent="0.3">
      <c r="A403" s="253">
        <v>400</v>
      </c>
      <c r="B403" s="254" t="s">
        <v>45</v>
      </c>
      <c r="C403" s="261" t="s">
        <v>2952</v>
      </c>
      <c r="D403" s="261" t="s">
        <v>3018</v>
      </c>
      <c r="E403" s="261" t="s">
        <v>3003</v>
      </c>
      <c r="F403" s="261" t="s">
        <v>2959</v>
      </c>
      <c r="G403" s="261" t="s">
        <v>2977</v>
      </c>
      <c r="H403" s="261" t="s">
        <v>2980</v>
      </c>
      <c r="I403" s="261" t="s">
        <v>2983</v>
      </c>
      <c r="J403" s="261" t="s">
        <v>2962</v>
      </c>
      <c r="K403" s="270" t="s">
        <v>3612</v>
      </c>
      <c r="L403" s="261" t="s">
        <v>3613</v>
      </c>
      <c r="M403" s="254" t="s">
        <v>66</v>
      </c>
      <c r="N403" s="261" t="s">
        <v>67</v>
      </c>
      <c r="O403" s="254" t="s">
        <v>45</v>
      </c>
      <c r="P403" s="266">
        <f>IF(COUNTIF($K$4:K403,K403)=1,1,"")</f>
        <v>1</v>
      </c>
      <c r="Q403" s="266"/>
      <c r="R403" s="266">
        <v>1</v>
      </c>
      <c r="S403" s="266">
        <v>1</v>
      </c>
      <c r="T403" s="266"/>
      <c r="U403" s="254" t="s">
        <v>45</v>
      </c>
      <c r="V403" s="266"/>
      <c r="W403" s="266"/>
      <c r="X403" s="266"/>
      <c r="Y403" s="254" t="s">
        <v>45</v>
      </c>
      <c r="Z403" s="266"/>
      <c r="AA403" s="266">
        <v>0</v>
      </c>
      <c r="AB403" s="266"/>
      <c r="AC403" s="266"/>
      <c r="AD403" s="266"/>
      <c r="AE403" s="266"/>
      <c r="AF403" s="266"/>
      <c r="AG403" s="266"/>
      <c r="AH403" s="266"/>
      <c r="AI403" s="266"/>
      <c r="AJ403" s="266"/>
      <c r="AK403" s="266"/>
      <c r="AL403" s="266"/>
      <c r="AM403" s="266"/>
      <c r="AN403" s="266"/>
      <c r="AO403" s="266"/>
      <c r="AP403" s="266"/>
      <c r="AQ403" s="266"/>
      <c r="AR403" s="266"/>
      <c r="AS403" s="266"/>
      <c r="AT403" s="266"/>
      <c r="AU403" s="266"/>
      <c r="AV403" s="266"/>
      <c r="AW403" s="266"/>
      <c r="AX403" s="266"/>
      <c r="AY403" s="266"/>
      <c r="AZ403" s="266"/>
      <c r="BA403" s="266"/>
      <c r="BB403" s="266"/>
      <c r="BC403" s="266"/>
      <c r="BD403" s="266"/>
      <c r="BE403" s="266"/>
      <c r="BF403" s="266"/>
      <c r="BG403" s="266"/>
      <c r="BH403" s="266"/>
      <c r="BI403" s="266"/>
      <c r="BJ403" s="266"/>
      <c r="BK403" s="266"/>
      <c r="BL403" s="266"/>
      <c r="BM403" s="266"/>
      <c r="BN403" s="266"/>
      <c r="BO403" s="266"/>
      <c r="BP403" s="266"/>
      <c r="BQ403" s="266"/>
      <c r="BR403" s="266"/>
      <c r="BS403" s="266"/>
      <c r="BT403" s="266"/>
      <c r="BU403" s="266"/>
      <c r="BV403" s="266"/>
      <c r="BW403" s="266"/>
      <c r="BX403" s="266"/>
      <c r="BY403" s="266"/>
      <c r="BZ403" s="266"/>
      <c r="CA403" s="266"/>
      <c r="CB403" s="266"/>
      <c r="CC403" s="266"/>
      <c r="CD403" s="266"/>
      <c r="CE403" s="266"/>
      <c r="CF403" s="266"/>
      <c r="CG403" s="266"/>
      <c r="CH403" s="271" t="s">
        <v>45</v>
      </c>
      <c r="CI403" s="266"/>
      <c r="CJ403" s="271" t="s">
        <v>45</v>
      </c>
      <c r="CK403" s="266"/>
      <c r="CL403" s="266"/>
      <c r="CM403" s="271" t="s">
        <v>45</v>
      </c>
      <c r="CN403" s="266">
        <v>0</v>
      </c>
      <c r="CO403" s="271" t="s">
        <v>45</v>
      </c>
      <c r="CP403" s="254" t="s">
        <v>60</v>
      </c>
      <c r="CQ403" s="271" t="s">
        <v>1850</v>
      </c>
      <c r="CR403" s="254" t="s">
        <v>45</v>
      </c>
      <c r="CS403" s="261" t="s">
        <v>59</v>
      </c>
      <c r="CT403" s="254" t="s">
        <v>1851</v>
      </c>
    </row>
    <row r="404" spans="1:98" x14ac:dyDescent="0.3">
      <c r="A404" s="253">
        <v>401</v>
      </c>
      <c r="B404" s="265" t="s">
        <v>45</v>
      </c>
      <c r="C404" s="294" t="s">
        <v>2952</v>
      </c>
      <c r="D404" s="294" t="s">
        <v>3018</v>
      </c>
      <c r="E404" s="294" t="s">
        <v>3003</v>
      </c>
      <c r="F404" s="294" t="s">
        <v>2959</v>
      </c>
      <c r="G404" s="294" t="s">
        <v>2977</v>
      </c>
      <c r="H404" s="294" t="s">
        <v>2980</v>
      </c>
      <c r="I404" s="294" t="s">
        <v>2983</v>
      </c>
      <c r="J404" s="294" t="s">
        <v>2962</v>
      </c>
      <c r="K404" s="263" t="s">
        <v>3612</v>
      </c>
      <c r="L404" s="294" t="s">
        <v>3613</v>
      </c>
      <c r="M404" s="265" t="s">
        <v>93</v>
      </c>
      <c r="N404" s="294" t="s">
        <v>94</v>
      </c>
      <c r="O404" s="265" t="s">
        <v>45</v>
      </c>
      <c r="P404" s="260" t="str">
        <f>IF(COUNTIF($K$4:K404,K404)=1,1,"")</f>
        <v/>
      </c>
      <c r="Q404" s="260"/>
      <c r="R404" s="260">
        <v>1</v>
      </c>
      <c r="S404" s="260">
        <v>1</v>
      </c>
      <c r="T404" s="260"/>
      <c r="U404" s="265" t="s">
        <v>45</v>
      </c>
      <c r="V404" s="260"/>
      <c r="W404" s="260"/>
      <c r="X404" s="260"/>
      <c r="Y404" s="265" t="s">
        <v>45</v>
      </c>
      <c r="Z404" s="260"/>
      <c r="AA404" s="260">
        <v>0</v>
      </c>
      <c r="AB404" s="260"/>
      <c r="AC404" s="260"/>
      <c r="AD404" s="260"/>
      <c r="AE404" s="260"/>
      <c r="AF404" s="260"/>
      <c r="AG404" s="260"/>
      <c r="AH404" s="260"/>
      <c r="AI404" s="260"/>
      <c r="AJ404" s="260"/>
      <c r="AK404" s="260"/>
      <c r="AL404" s="260"/>
      <c r="AM404" s="260"/>
      <c r="AN404" s="260"/>
      <c r="AO404" s="260"/>
      <c r="AP404" s="260"/>
      <c r="AQ404" s="260"/>
      <c r="AR404" s="260"/>
      <c r="AS404" s="260"/>
      <c r="AT404" s="260"/>
      <c r="AU404" s="260"/>
      <c r="AV404" s="260"/>
      <c r="AW404" s="260"/>
      <c r="AX404" s="260"/>
      <c r="AY404" s="260"/>
      <c r="AZ404" s="260"/>
      <c r="BA404" s="260"/>
      <c r="BB404" s="260"/>
      <c r="BC404" s="260"/>
      <c r="BD404" s="260"/>
      <c r="BE404" s="260"/>
      <c r="BF404" s="260"/>
      <c r="BG404" s="260"/>
      <c r="BH404" s="260"/>
      <c r="BI404" s="260"/>
      <c r="BJ404" s="260"/>
      <c r="BK404" s="260"/>
      <c r="BL404" s="260"/>
      <c r="BM404" s="260"/>
      <c r="BN404" s="260"/>
      <c r="BO404" s="260"/>
      <c r="BP404" s="260"/>
      <c r="BQ404" s="260"/>
      <c r="BR404" s="260"/>
      <c r="BS404" s="260"/>
      <c r="BT404" s="260"/>
      <c r="BU404" s="260"/>
      <c r="BV404" s="260"/>
      <c r="BW404" s="260"/>
      <c r="BX404" s="260"/>
      <c r="BY404" s="260"/>
      <c r="BZ404" s="260"/>
      <c r="CA404" s="260"/>
      <c r="CB404" s="260"/>
      <c r="CC404" s="260"/>
      <c r="CD404" s="260"/>
      <c r="CE404" s="260"/>
      <c r="CF404" s="260"/>
      <c r="CG404" s="260"/>
      <c r="CH404" s="268" t="s">
        <v>45</v>
      </c>
      <c r="CI404" s="260"/>
      <c r="CJ404" s="268" t="s">
        <v>45</v>
      </c>
      <c r="CK404" s="260"/>
      <c r="CL404" s="260"/>
      <c r="CM404" s="268" t="s">
        <v>45</v>
      </c>
      <c r="CN404" s="260">
        <v>0</v>
      </c>
      <c r="CO404" s="268" t="s">
        <v>45</v>
      </c>
      <c r="CP404" s="265" t="s">
        <v>60</v>
      </c>
      <c r="CQ404" s="268" t="s">
        <v>1850</v>
      </c>
      <c r="CR404" s="265" t="s">
        <v>45</v>
      </c>
      <c r="CS404" s="294" t="s">
        <v>59</v>
      </c>
      <c r="CT404" s="265" t="s">
        <v>1851</v>
      </c>
    </row>
    <row r="405" spans="1:98" x14ac:dyDescent="0.3">
      <c r="A405" s="253">
        <v>402</v>
      </c>
      <c r="B405" s="254" t="s">
        <v>45</v>
      </c>
      <c r="C405" s="261" t="s">
        <v>2952</v>
      </c>
      <c r="D405" s="261" t="s">
        <v>3018</v>
      </c>
      <c r="E405" s="261" t="s">
        <v>3003</v>
      </c>
      <c r="F405" s="261" t="s">
        <v>2959</v>
      </c>
      <c r="G405" s="261" t="s">
        <v>2977</v>
      </c>
      <c r="H405" s="261" t="s">
        <v>2978</v>
      </c>
      <c r="I405" s="261" t="s">
        <v>2979</v>
      </c>
      <c r="J405" s="261" t="s">
        <v>2962</v>
      </c>
      <c r="K405" s="270" t="s">
        <v>180</v>
      </c>
      <c r="L405" s="261" t="s">
        <v>3168</v>
      </c>
      <c r="M405" s="254" t="s">
        <v>89</v>
      </c>
      <c r="N405" s="261" t="s">
        <v>90</v>
      </c>
      <c r="O405" s="254" t="s">
        <v>45</v>
      </c>
      <c r="P405" s="266">
        <f>IF(COUNTIF($K$4:K405,K405)=1,1,"")</f>
        <v>1</v>
      </c>
      <c r="Q405" s="266"/>
      <c r="R405" s="266">
        <v>600</v>
      </c>
      <c r="S405" s="266">
        <v>600</v>
      </c>
      <c r="T405" s="266"/>
      <c r="U405" s="262">
        <v>46265</v>
      </c>
      <c r="V405" s="266">
        <v>459</v>
      </c>
      <c r="W405" s="266">
        <v>459</v>
      </c>
      <c r="X405" s="266"/>
      <c r="Y405" s="262">
        <v>46267</v>
      </c>
      <c r="Z405" s="266">
        <v>249</v>
      </c>
      <c r="AA405" s="266">
        <v>0</v>
      </c>
      <c r="AB405" s="266">
        <v>349</v>
      </c>
      <c r="AC405" s="266">
        <v>350</v>
      </c>
      <c r="AD405" s="266">
        <v>231</v>
      </c>
      <c r="AE405" s="266">
        <v>581</v>
      </c>
      <c r="AF405" s="266">
        <v>459</v>
      </c>
      <c r="AG405" s="266"/>
      <c r="AH405" s="266"/>
      <c r="AI405" s="266"/>
      <c r="AJ405" s="266"/>
      <c r="AK405" s="266"/>
      <c r="AL405" s="266"/>
      <c r="AM405" s="266"/>
      <c r="AN405" s="266"/>
      <c r="AO405" s="266"/>
      <c r="AP405" s="266"/>
      <c r="AQ405" s="266"/>
      <c r="AR405" s="266"/>
      <c r="AS405" s="266"/>
      <c r="AT405" s="266"/>
      <c r="AU405" s="266"/>
      <c r="AV405" s="266"/>
      <c r="AW405" s="266"/>
      <c r="AX405" s="266"/>
      <c r="AY405" s="266"/>
      <c r="AZ405" s="266"/>
      <c r="BA405" s="266"/>
      <c r="BB405" s="266"/>
      <c r="BC405" s="266"/>
      <c r="BD405" s="266"/>
      <c r="BE405" s="266"/>
      <c r="BF405" s="266"/>
      <c r="BG405" s="266"/>
      <c r="BH405" s="266"/>
      <c r="BI405" s="266"/>
      <c r="BJ405" s="266"/>
      <c r="BK405" s="266"/>
      <c r="BL405" s="266"/>
      <c r="BM405" s="266"/>
      <c r="BN405" s="266"/>
      <c r="BO405" s="266"/>
      <c r="BP405" s="266"/>
      <c r="BQ405" s="266"/>
      <c r="BR405" s="266"/>
      <c r="BS405" s="266"/>
      <c r="BT405" s="266"/>
      <c r="BU405" s="266"/>
      <c r="BV405" s="266"/>
      <c r="BW405" s="266"/>
      <c r="BX405" s="266"/>
      <c r="BY405" s="266"/>
      <c r="BZ405" s="266"/>
      <c r="CA405" s="266"/>
      <c r="CB405" s="266"/>
      <c r="CC405" s="266"/>
      <c r="CD405" s="266"/>
      <c r="CE405" s="266">
        <v>1</v>
      </c>
      <c r="CF405" s="266">
        <v>17</v>
      </c>
      <c r="CG405" s="266">
        <v>18</v>
      </c>
      <c r="CH405" s="271" t="s">
        <v>3574</v>
      </c>
      <c r="CI405" s="266">
        <v>18</v>
      </c>
      <c r="CJ405" s="271" t="s">
        <v>3574</v>
      </c>
      <c r="CK405" s="266">
        <v>12200</v>
      </c>
      <c r="CL405" s="266">
        <v>49000</v>
      </c>
      <c r="CM405" s="271" t="s">
        <v>1686</v>
      </c>
      <c r="CN405" s="266">
        <v>39000</v>
      </c>
      <c r="CO405" s="271" t="s">
        <v>3706</v>
      </c>
      <c r="CP405" s="254" t="s">
        <v>53</v>
      </c>
      <c r="CQ405" s="271" t="s">
        <v>3251</v>
      </c>
      <c r="CR405" s="262">
        <v>46268</v>
      </c>
      <c r="CS405" s="261" t="s">
        <v>51</v>
      </c>
      <c r="CT405" s="254" t="s">
        <v>1854</v>
      </c>
    </row>
    <row r="406" spans="1:98" x14ac:dyDescent="0.3">
      <c r="A406" s="253">
        <v>403</v>
      </c>
      <c r="B406" s="265" t="s">
        <v>45</v>
      </c>
      <c r="C406" s="294" t="s">
        <v>2952</v>
      </c>
      <c r="D406" s="294" t="s">
        <v>3018</v>
      </c>
      <c r="E406" s="294" t="s">
        <v>3003</v>
      </c>
      <c r="F406" s="294" t="s">
        <v>2959</v>
      </c>
      <c r="G406" s="294" t="s">
        <v>2977</v>
      </c>
      <c r="H406" s="294" t="s">
        <v>2978</v>
      </c>
      <c r="I406" s="294" t="s">
        <v>2979</v>
      </c>
      <c r="J406" s="294" t="s">
        <v>2962</v>
      </c>
      <c r="K406" s="263" t="s">
        <v>180</v>
      </c>
      <c r="L406" s="294" t="s">
        <v>3168</v>
      </c>
      <c r="M406" s="265" t="s">
        <v>78</v>
      </c>
      <c r="N406" s="294" t="s">
        <v>79</v>
      </c>
      <c r="O406" s="265" t="s">
        <v>45</v>
      </c>
      <c r="P406" s="260" t="str">
        <f>IF(COUNTIF($K$4:K406,K406)=1,1,"")</f>
        <v/>
      </c>
      <c r="Q406" s="260"/>
      <c r="R406" s="260">
        <v>500</v>
      </c>
      <c r="S406" s="260">
        <v>500</v>
      </c>
      <c r="T406" s="260"/>
      <c r="U406" s="264">
        <v>46265</v>
      </c>
      <c r="V406" s="260">
        <v>495</v>
      </c>
      <c r="W406" s="260">
        <v>495</v>
      </c>
      <c r="X406" s="260"/>
      <c r="Y406" s="264">
        <v>46267</v>
      </c>
      <c r="Z406" s="260">
        <v>187</v>
      </c>
      <c r="AA406" s="260">
        <v>0</v>
      </c>
      <c r="AB406" s="260">
        <v>308</v>
      </c>
      <c r="AC406" s="260">
        <v>308</v>
      </c>
      <c r="AD406" s="260">
        <v>176</v>
      </c>
      <c r="AE406" s="260">
        <v>484</v>
      </c>
      <c r="AF406" s="260">
        <v>495</v>
      </c>
      <c r="AG406" s="260"/>
      <c r="AH406" s="260"/>
      <c r="AI406" s="260"/>
      <c r="AJ406" s="260"/>
      <c r="AK406" s="260"/>
      <c r="AL406" s="260"/>
      <c r="AM406" s="260"/>
      <c r="AN406" s="260"/>
      <c r="AO406" s="260"/>
      <c r="AP406" s="260"/>
      <c r="AQ406" s="260"/>
      <c r="AR406" s="260"/>
      <c r="AS406" s="260"/>
      <c r="AT406" s="260"/>
      <c r="AU406" s="260"/>
      <c r="AV406" s="260"/>
      <c r="AW406" s="260"/>
      <c r="AX406" s="260"/>
      <c r="AY406" s="260"/>
      <c r="AZ406" s="260"/>
      <c r="BA406" s="260"/>
      <c r="BB406" s="260"/>
      <c r="BC406" s="260"/>
      <c r="BD406" s="260"/>
      <c r="BE406" s="260"/>
      <c r="BF406" s="260"/>
      <c r="BG406" s="260"/>
      <c r="BH406" s="260"/>
      <c r="BI406" s="260"/>
      <c r="BJ406" s="260"/>
      <c r="BK406" s="260"/>
      <c r="BL406" s="260"/>
      <c r="BM406" s="260"/>
      <c r="BN406" s="260"/>
      <c r="BO406" s="260"/>
      <c r="BP406" s="260"/>
      <c r="BQ406" s="260"/>
      <c r="BR406" s="260"/>
      <c r="BS406" s="260"/>
      <c r="BT406" s="260"/>
      <c r="BU406" s="260"/>
      <c r="BV406" s="260"/>
      <c r="BW406" s="260"/>
      <c r="BX406" s="260"/>
      <c r="BY406" s="260"/>
      <c r="BZ406" s="260"/>
      <c r="CA406" s="260"/>
      <c r="CB406" s="260"/>
      <c r="CC406" s="260"/>
      <c r="CD406" s="260"/>
      <c r="CE406" s="260"/>
      <c r="CF406" s="260">
        <v>11</v>
      </c>
      <c r="CG406" s="260">
        <v>11</v>
      </c>
      <c r="CH406" s="268" t="s">
        <v>3124</v>
      </c>
      <c r="CI406" s="260">
        <v>11</v>
      </c>
      <c r="CJ406" s="268" t="s">
        <v>3124</v>
      </c>
      <c r="CK406" s="260">
        <v>12200</v>
      </c>
      <c r="CL406" s="260">
        <v>49000</v>
      </c>
      <c r="CM406" s="268" t="s">
        <v>1686</v>
      </c>
      <c r="CN406" s="260">
        <v>39000</v>
      </c>
      <c r="CO406" s="268" t="s">
        <v>3706</v>
      </c>
      <c r="CP406" s="265" t="s">
        <v>53</v>
      </c>
      <c r="CQ406" s="268" t="s">
        <v>3251</v>
      </c>
      <c r="CR406" s="264">
        <v>46268</v>
      </c>
      <c r="CS406" s="294" t="s">
        <v>51</v>
      </c>
      <c r="CT406" s="265" t="s">
        <v>1854</v>
      </c>
    </row>
    <row r="407" spans="1:98" x14ac:dyDescent="0.3">
      <c r="A407" s="253">
        <v>404</v>
      </c>
      <c r="B407" s="254" t="s">
        <v>45</v>
      </c>
      <c r="C407" s="261" t="s">
        <v>2952</v>
      </c>
      <c r="D407" s="261" t="s">
        <v>3018</v>
      </c>
      <c r="E407" s="261" t="s">
        <v>3003</v>
      </c>
      <c r="F407" s="261" t="s">
        <v>2959</v>
      </c>
      <c r="G407" s="261" t="s">
        <v>2977</v>
      </c>
      <c r="H407" s="261" t="s">
        <v>2978</v>
      </c>
      <c r="I407" s="261" t="s">
        <v>2979</v>
      </c>
      <c r="J407" s="261" t="s">
        <v>2962</v>
      </c>
      <c r="K407" s="270" t="s">
        <v>180</v>
      </c>
      <c r="L407" s="261" t="s">
        <v>3168</v>
      </c>
      <c r="M407" s="254" t="s">
        <v>83</v>
      </c>
      <c r="N407" s="261" t="s">
        <v>84</v>
      </c>
      <c r="O407" s="254" t="s">
        <v>45</v>
      </c>
      <c r="P407" s="266" t="str">
        <f>IF(COUNTIF($K$4:K407,K407)=1,1,"")</f>
        <v/>
      </c>
      <c r="Q407" s="266"/>
      <c r="R407" s="266">
        <v>900</v>
      </c>
      <c r="S407" s="266">
        <v>900</v>
      </c>
      <c r="T407" s="266"/>
      <c r="U407" s="262">
        <v>46265</v>
      </c>
      <c r="V407" s="266">
        <v>1039</v>
      </c>
      <c r="W407" s="266">
        <v>1039</v>
      </c>
      <c r="X407" s="266"/>
      <c r="Y407" s="262">
        <v>46267</v>
      </c>
      <c r="Z407" s="266">
        <v>187</v>
      </c>
      <c r="AA407" s="266">
        <v>0</v>
      </c>
      <c r="AB407" s="266">
        <v>705</v>
      </c>
      <c r="AC407" s="266">
        <v>712</v>
      </c>
      <c r="AD407" s="266">
        <v>166</v>
      </c>
      <c r="AE407" s="266">
        <v>878</v>
      </c>
      <c r="AF407" s="266">
        <v>1039</v>
      </c>
      <c r="AG407" s="266"/>
      <c r="AH407" s="266"/>
      <c r="AI407" s="266"/>
      <c r="AJ407" s="266"/>
      <c r="AK407" s="266"/>
      <c r="AL407" s="266"/>
      <c r="AM407" s="266"/>
      <c r="AN407" s="266"/>
      <c r="AO407" s="266"/>
      <c r="AP407" s="266"/>
      <c r="AQ407" s="266"/>
      <c r="AR407" s="266"/>
      <c r="AS407" s="266"/>
      <c r="AT407" s="266"/>
      <c r="AU407" s="266"/>
      <c r="AV407" s="266"/>
      <c r="AW407" s="266"/>
      <c r="AX407" s="266"/>
      <c r="AY407" s="266"/>
      <c r="AZ407" s="266"/>
      <c r="BA407" s="266"/>
      <c r="BB407" s="266"/>
      <c r="BC407" s="266"/>
      <c r="BD407" s="266"/>
      <c r="BE407" s="266"/>
      <c r="BF407" s="266"/>
      <c r="BG407" s="266"/>
      <c r="BH407" s="266"/>
      <c r="BI407" s="266"/>
      <c r="BJ407" s="266"/>
      <c r="BK407" s="266"/>
      <c r="BL407" s="266"/>
      <c r="BM407" s="266"/>
      <c r="BN407" s="266"/>
      <c r="BO407" s="266"/>
      <c r="BP407" s="266"/>
      <c r="BQ407" s="266"/>
      <c r="BR407" s="266"/>
      <c r="BS407" s="266"/>
      <c r="BT407" s="266"/>
      <c r="BU407" s="266"/>
      <c r="BV407" s="266"/>
      <c r="BW407" s="266"/>
      <c r="BX407" s="266"/>
      <c r="BY407" s="266"/>
      <c r="BZ407" s="266"/>
      <c r="CA407" s="266"/>
      <c r="CB407" s="266"/>
      <c r="CC407" s="266"/>
      <c r="CD407" s="266"/>
      <c r="CE407" s="266">
        <v>1</v>
      </c>
      <c r="CF407" s="266">
        <v>20</v>
      </c>
      <c r="CG407" s="266">
        <v>21</v>
      </c>
      <c r="CH407" s="271" t="s">
        <v>3328</v>
      </c>
      <c r="CI407" s="266">
        <v>21</v>
      </c>
      <c r="CJ407" s="271" t="s">
        <v>3328</v>
      </c>
      <c r="CK407" s="266">
        <v>12200</v>
      </c>
      <c r="CL407" s="266">
        <v>49000</v>
      </c>
      <c r="CM407" s="271" t="s">
        <v>1686</v>
      </c>
      <c r="CN407" s="266">
        <v>39000</v>
      </c>
      <c r="CO407" s="271" t="s">
        <v>3706</v>
      </c>
      <c r="CP407" s="254" t="s">
        <v>53</v>
      </c>
      <c r="CQ407" s="271" t="s">
        <v>3251</v>
      </c>
      <c r="CR407" s="262">
        <v>46268</v>
      </c>
      <c r="CS407" s="261" t="s">
        <v>51</v>
      </c>
      <c r="CT407" s="254" t="s">
        <v>1854</v>
      </c>
    </row>
    <row r="408" spans="1:98" x14ac:dyDescent="0.3">
      <c r="A408" s="253">
        <v>405</v>
      </c>
      <c r="B408" s="265" t="s">
        <v>45</v>
      </c>
      <c r="C408" s="294" t="s">
        <v>2952</v>
      </c>
      <c r="D408" s="294" t="s">
        <v>3018</v>
      </c>
      <c r="E408" s="294" t="s">
        <v>3003</v>
      </c>
      <c r="F408" s="294" t="s">
        <v>2959</v>
      </c>
      <c r="G408" s="294" t="s">
        <v>2977</v>
      </c>
      <c r="H408" s="294" t="s">
        <v>2978</v>
      </c>
      <c r="I408" s="294" t="s">
        <v>2979</v>
      </c>
      <c r="J408" s="294" t="s">
        <v>2962</v>
      </c>
      <c r="K408" s="263" t="s">
        <v>181</v>
      </c>
      <c r="L408" s="294" t="s">
        <v>3606</v>
      </c>
      <c r="M408" s="265" t="s">
        <v>71</v>
      </c>
      <c r="N408" s="294" t="s">
        <v>72</v>
      </c>
      <c r="O408" s="265" t="s">
        <v>45</v>
      </c>
      <c r="P408" s="260">
        <f>IF(COUNTIF($K$4:K408,K408)=1,1,"")</f>
        <v>1</v>
      </c>
      <c r="Q408" s="260"/>
      <c r="R408" s="260">
        <v>600</v>
      </c>
      <c r="S408" s="260">
        <v>600</v>
      </c>
      <c r="T408" s="260"/>
      <c r="U408" s="264">
        <v>46248</v>
      </c>
      <c r="V408" s="260">
        <v>597</v>
      </c>
      <c r="W408" s="260">
        <v>597</v>
      </c>
      <c r="X408" s="260"/>
      <c r="Y408" s="264">
        <v>46253</v>
      </c>
      <c r="Z408" s="260">
        <v>258</v>
      </c>
      <c r="AA408" s="260">
        <v>0</v>
      </c>
      <c r="AB408" s="260">
        <v>339</v>
      </c>
      <c r="AC408" s="260">
        <v>339</v>
      </c>
      <c r="AD408" s="260">
        <v>182</v>
      </c>
      <c r="AE408" s="260">
        <v>521</v>
      </c>
      <c r="AF408" s="260">
        <v>597</v>
      </c>
      <c r="AG408" s="260"/>
      <c r="AH408" s="260"/>
      <c r="AI408" s="260"/>
      <c r="AJ408" s="260"/>
      <c r="AK408" s="260"/>
      <c r="AL408" s="260"/>
      <c r="AM408" s="260"/>
      <c r="AN408" s="260"/>
      <c r="AO408" s="260"/>
      <c r="AP408" s="260"/>
      <c r="AQ408" s="260"/>
      <c r="AR408" s="260"/>
      <c r="AS408" s="260"/>
      <c r="AT408" s="260"/>
      <c r="AU408" s="260"/>
      <c r="AV408" s="260"/>
      <c r="AW408" s="260"/>
      <c r="AX408" s="260"/>
      <c r="AY408" s="260"/>
      <c r="AZ408" s="260"/>
      <c r="BA408" s="260"/>
      <c r="BB408" s="260"/>
      <c r="BC408" s="260"/>
      <c r="BD408" s="260"/>
      <c r="BE408" s="260"/>
      <c r="BF408" s="260"/>
      <c r="BG408" s="260"/>
      <c r="BH408" s="260"/>
      <c r="BI408" s="260"/>
      <c r="BJ408" s="260"/>
      <c r="BK408" s="260"/>
      <c r="BL408" s="260"/>
      <c r="BM408" s="260"/>
      <c r="BN408" s="260"/>
      <c r="BO408" s="260"/>
      <c r="BP408" s="260"/>
      <c r="BQ408" s="260"/>
      <c r="BR408" s="260"/>
      <c r="BS408" s="260"/>
      <c r="BT408" s="260"/>
      <c r="BU408" s="260"/>
      <c r="BV408" s="260"/>
      <c r="BW408" s="260"/>
      <c r="BX408" s="260"/>
      <c r="BY408" s="260"/>
      <c r="BZ408" s="260"/>
      <c r="CA408" s="260"/>
      <c r="CB408" s="260"/>
      <c r="CC408" s="260"/>
      <c r="CD408" s="260">
        <v>15</v>
      </c>
      <c r="CE408" s="260">
        <v>31</v>
      </c>
      <c r="CF408" s="260">
        <v>30</v>
      </c>
      <c r="CG408" s="260">
        <v>76</v>
      </c>
      <c r="CH408" s="268" t="s">
        <v>3758</v>
      </c>
      <c r="CI408" s="260">
        <v>76</v>
      </c>
      <c r="CJ408" s="268" t="s">
        <v>3758</v>
      </c>
      <c r="CK408" s="260">
        <v>14300</v>
      </c>
      <c r="CL408" s="260">
        <v>54000</v>
      </c>
      <c r="CM408" s="268" t="s">
        <v>52</v>
      </c>
      <c r="CN408" s="260">
        <v>43000</v>
      </c>
      <c r="CO408" s="268" t="s">
        <v>3690</v>
      </c>
      <c r="CP408" s="265" t="s">
        <v>53</v>
      </c>
      <c r="CQ408" s="268" t="s">
        <v>3251</v>
      </c>
      <c r="CR408" s="264">
        <v>46255</v>
      </c>
      <c r="CS408" s="294" t="s">
        <v>51</v>
      </c>
      <c r="CT408" s="265" t="s">
        <v>1858</v>
      </c>
    </row>
    <row r="409" spans="1:98" x14ac:dyDescent="0.3">
      <c r="A409" s="253">
        <v>406</v>
      </c>
      <c r="B409" s="254" t="s">
        <v>45</v>
      </c>
      <c r="C409" s="261" t="s">
        <v>2952</v>
      </c>
      <c r="D409" s="261" t="s">
        <v>3018</v>
      </c>
      <c r="E409" s="261" t="s">
        <v>3003</v>
      </c>
      <c r="F409" s="261" t="s">
        <v>2959</v>
      </c>
      <c r="G409" s="261" t="s">
        <v>2977</v>
      </c>
      <c r="H409" s="261" t="s">
        <v>2978</v>
      </c>
      <c r="I409" s="261" t="s">
        <v>2979</v>
      </c>
      <c r="J409" s="261" t="s">
        <v>2962</v>
      </c>
      <c r="K409" s="270" t="s">
        <v>181</v>
      </c>
      <c r="L409" s="261" t="s">
        <v>3606</v>
      </c>
      <c r="M409" s="254" t="s">
        <v>107</v>
      </c>
      <c r="N409" s="261" t="s">
        <v>108</v>
      </c>
      <c r="O409" s="254" t="s">
        <v>45</v>
      </c>
      <c r="P409" s="266" t="str">
        <f>IF(COUNTIF($K$4:K409,K409)=1,1,"")</f>
        <v/>
      </c>
      <c r="Q409" s="266"/>
      <c r="R409" s="266">
        <v>800</v>
      </c>
      <c r="S409" s="266">
        <v>800</v>
      </c>
      <c r="T409" s="266"/>
      <c r="U409" s="262">
        <v>46248</v>
      </c>
      <c r="V409" s="266">
        <v>820</v>
      </c>
      <c r="W409" s="266">
        <v>820</v>
      </c>
      <c r="X409" s="266"/>
      <c r="Y409" s="262">
        <v>46253</v>
      </c>
      <c r="Z409" s="266">
        <v>340</v>
      </c>
      <c r="AA409" s="266">
        <v>0</v>
      </c>
      <c r="AB409" s="266">
        <v>479</v>
      </c>
      <c r="AC409" s="266">
        <v>480</v>
      </c>
      <c r="AD409" s="266">
        <v>238</v>
      </c>
      <c r="AE409" s="266">
        <v>718</v>
      </c>
      <c r="AF409" s="266">
        <v>820</v>
      </c>
      <c r="AG409" s="266"/>
      <c r="AH409" s="266"/>
      <c r="AI409" s="266"/>
      <c r="AJ409" s="266"/>
      <c r="AK409" s="266"/>
      <c r="AL409" s="266"/>
      <c r="AM409" s="266"/>
      <c r="AN409" s="266"/>
      <c r="AO409" s="266"/>
      <c r="AP409" s="266"/>
      <c r="AQ409" s="266"/>
      <c r="AR409" s="266"/>
      <c r="AS409" s="266"/>
      <c r="AT409" s="266"/>
      <c r="AU409" s="266"/>
      <c r="AV409" s="266"/>
      <c r="AW409" s="266"/>
      <c r="AX409" s="266"/>
      <c r="AY409" s="266"/>
      <c r="AZ409" s="266"/>
      <c r="BA409" s="266"/>
      <c r="BB409" s="266"/>
      <c r="BC409" s="266"/>
      <c r="BD409" s="266"/>
      <c r="BE409" s="266"/>
      <c r="BF409" s="266"/>
      <c r="BG409" s="266"/>
      <c r="BH409" s="266"/>
      <c r="BI409" s="266"/>
      <c r="BJ409" s="266"/>
      <c r="BK409" s="266"/>
      <c r="BL409" s="266"/>
      <c r="BM409" s="266"/>
      <c r="BN409" s="266"/>
      <c r="BO409" s="266"/>
      <c r="BP409" s="266"/>
      <c r="BQ409" s="266"/>
      <c r="BR409" s="266"/>
      <c r="BS409" s="266"/>
      <c r="BT409" s="266"/>
      <c r="BU409" s="266"/>
      <c r="BV409" s="266"/>
      <c r="BW409" s="266"/>
      <c r="BX409" s="266"/>
      <c r="BY409" s="266"/>
      <c r="BZ409" s="266"/>
      <c r="CA409" s="266"/>
      <c r="CB409" s="266"/>
      <c r="CC409" s="266"/>
      <c r="CD409" s="266">
        <v>25</v>
      </c>
      <c r="CE409" s="266">
        <v>34</v>
      </c>
      <c r="CF409" s="266">
        <v>43</v>
      </c>
      <c r="CG409" s="266">
        <v>102</v>
      </c>
      <c r="CH409" s="271" t="s">
        <v>3997</v>
      </c>
      <c r="CI409" s="266">
        <v>102</v>
      </c>
      <c r="CJ409" s="271" t="s">
        <v>3997</v>
      </c>
      <c r="CK409" s="266">
        <v>14300</v>
      </c>
      <c r="CL409" s="266">
        <v>54000</v>
      </c>
      <c r="CM409" s="271" t="s">
        <v>52</v>
      </c>
      <c r="CN409" s="266">
        <v>43000</v>
      </c>
      <c r="CO409" s="271" t="s">
        <v>3690</v>
      </c>
      <c r="CP409" s="254" t="s">
        <v>53</v>
      </c>
      <c r="CQ409" s="271" t="s">
        <v>3251</v>
      </c>
      <c r="CR409" s="262">
        <v>46255</v>
      </c>
      <c r="CS409" s="261" t="s">
        <v>51</v>
      </c>
      <c r="CT409" s="254" t="s">
        <v>1858</v>
      </c>
    </row>
    <row r="410" spans="1:98" x14ac:dyDescent="0.3">
      <c r="A410" s="253">
        <v>407</v>
      </c>
      <c r="B410" s="265" t="s">
        <v>45</v>
      </c>
      <c r="C410" s="294" t="s">
        <v>2952</v>
      </c>
      <c r="D410" s="294" t="s">
        <v>3018</v>
      </c>
      <c r="E410" s="294" t="s">
        <v>3003</v>
      </c>
      <c r="F410" s="294" t="s">
        <v>2959</v>
      </c>
      <c r="G410" s="294" t="s">
        <v>2977</v>
      </c>
      <c r="H410" s="294" t="s">
        <v>2978</v>
      </c>
      <c r="I410" s="294" t="s">
        <v>2979</v>
      </c>
      <c r="J410" s="294" t="s">
        <v>2962</v>
      </c>
      <c r="K410" s="263" t="s">
        <v>182</v>
      </c>
      <c r="L410" s="294" t="s">
        <v>3608</v>
      </c>
      <c r="M410" s="265" t="s">
        <v>71</v>
      </c>
      <c r="N410" s="294" t="s">
        <v>72</v>
      </c>
      <c r="O410" s="265" t="s">
        <v>45</v>
      </c>
      <c r="P410" s="260">
        <f>IF(COUNTIF($K$4:K410,K410)=1,1,"")</f>
        <v>1</v>
      </c>
      <c r="Q410" s="260"/>
      <c r="R410" s="260">
        <v>310</v>
      </c>
      <c r="S410" s="260">
        <v>310</v>
      </c>
      <c r="T410" s="260"/>
      <c r="U410" s="264">
        <v>46273</v>
      </c>
      <c r="V410" s="260">
        <v>307</v>
      </c>
      <c r="W410" s="260">
        <v>307</v>
      </c>
      <c r="X410" s="260"/>
      <c r="Y410" s="264">
        <v>46274</v>
      </c>
      <c r="Z410" s="260">
        <v>62</v>
      </c>
      <c r="AA410" s="260">
        <v>0</v>
      </c>
      <c r="AB410" s="260">
        <v>202</v>
      </c>
      <c r="AC410" s="260">
        <v>245</v>
      </c>
      <c r="AD410" s="260">
        <v>59</v>
      </c>
      <c r="AE410" s="260">
        <v>304</v>
      </c>
      <c r="AF410" s="260">
        <v>307</v>
      </c>
      <c r="AG410" s="260"/>
      <c r="AH410" s="260"/>
      <c r="AI410" s="260"/>
      <c r="AJ410" s="260"/>
      <c r="AK410" s="260"/>
      <c r="AL410" s="260"/>
      <c r="AM410" s="260"/>
      <c r="AN410" s="260"/>
      <c r="AO410" s="260"/>
      <c r="AP410" s="260"/>
      <c r="AQ410" s="260"/>
      <c r="AR410" s="260"/>
      <c r="AS410" s="260"/>
      <c r="AT410" s="260"/>
      <c r="AU410" s="260"/>
      <c r="AV410" s="260"/>
      <c r="AW410" s="260"/>
      <c r="AX410" s="260"/>
      <c r="AY410" s="260"/>
      <c r="AZ410" s="260"/>
      <c r="BA410" s="260"/>
      <c r="BB410" s="260"/>
      <c r="BC410" s="260"/>
      <c r="BD410" s="260"/>
      <c r="BE410" s="260"/>
      <c r="BF410" s="260"/>
      <c r="BG410" s="260"/>
      <c r="BH410" s="260"/>
      <c r="BI410" s="260"/>
      <c r="BJ410" s="260"/>
      <c r="BK410" s="260"/>
      <c r="BL410" s="260"/>
      <c r="BM410" s="260"/>
      <c r="BN410" s="260"/>
      <c r="BO410" s="260"/>
      <c r="BP410" s="260"/>
      <c r="BQ410" s="260"/>
      <c r="BR410" s="260"/>
      <c r="BS410" s="260"/>
      <c r="BT410" s="260"/>
      <c r="BU410" s="260"/>
      <c r="BV410" s="260"/>
      <c r="BW410" s="260"/>
      <c r="BX410" s="260"/>
      <c r="BY410" s="260"/>
      <c r="BZ410" s="260"/>
      <c r="CA410" s="260"/>
      <c r="CB410" s="260"/>
      <c r="CC410" s="260"/>
      <c r="CD410" s="260"/>
      <c r="CE410" s="260"/>
      <c r="CF410" s="260">
        <v>3</v>
      </c>
      <c r="CG410" s="260">
        <v>3</v>
      </c>
      <c r="CH410" s="268" t="s">
        <v>3130</v>
      </c>
      <c r="CI410" s="260">
        <v>3</v>
      </c>
      <c r="CJ410" s="268" t="s">
        <v>3130</v>
      </c>
      <c r="CK410" s="260">
        <v>10500</v>
      </c>
      <c r="CL410" s="260">
        <v>49000</v>
      </c>
      <c r="CM410" s="268" t="s">
        <v>2318</v>
      </c>
      <c r="CN410" s="260">
        <v>49000</v>
      </c>
      <c r="CO410" s="268" t="s">
        <v>2318</v>
      </c>
      <c r="CP410" s="265" t="s">
        <v>60</v>
      </c>
      <c r="CQ410" s="268" t="s">
        <v>1850</v>
      </c>
      <c r="CR410" s="264">
        <v>46220</v>
      </c>
      <c r="CS410" s="294" t="s">
        <v>142</v>
      </c>
      <c r="CT410" s="265" t="s">
        <v>1857</v>
      </c>
    </row>
    <row r="411" spans="1:98" x14ac:dyDescent="0.3">
      <c r="A411" s="253">
        <v>408</v>
      </c>
      <c r="B411" s="254" t="s">
        <v>45</v>
      </c>
      <c r="C411" s="261" t="s">
        <v>2952</v>
      </c>
      <c r="D411" s="261" t="s">
        <v>3018</v>
      </c>
      <c r="E411" s="261" t="s">
        <v>3003</v>
      </c>
      <c r="F411" s="261" t="s">
        <v>2959</v>
      </c>
      <c r="G411" s="261" t="s">
        <v>2977</v>
      </c>
      <c r="H411" s="261" t="s">
        <v>2978</v>
      </c>
      <c r="I411" s="261" t="s">
        <v>2979</v>
      </c>
      <c r="J411" s="261" t="s">
        <v>2962</v>
      </c>
      <c r="K411" s="270" t="s">
        <v>182</v>
      </c>
      <c r="L411" s="261" t="s">
        <v>3608</v>
      </c>
      <c r="M411" s="254" t="s">
        <v>66</v>
      </c>
      <c r="N411" s="261" t="s">
        <v>67</v>
      </c>
      <c r="O411" s="254" t="s">
        <v>45</v>
      </c>
      <c r="P411" s="266" t="str">
        <f>IF(COUNTIF($K$4:K411,K411)=1,1,"")</f>
        <v/>
      </c>
      <c r="Q411" s="266"/>
      <c r="R411" s="266">
        <v>320</v>
      </c>
      <c r="S411" s="266">
        <v>320</v>
      </c>
      <c r="T411" s="266"/>
      <c r="U411" s="262">
        <v>46273</v>
      </c>
      <c r="V411" s="266">
        <v>315</v>
      </c>
      <c r="W411" s="266">
        <v>315</v>
      </c>
      <c r="X411" s="266"/>
      <c r="Y411" s="262">
        <v>46274</v>
      </c>
      <c r="Z411" s="266">
        <v>58</v>
      </c>
      <c r="AA411" s="266">
        <v>0</v>
      </c>
      <c r="AB411" s="266">
        <v>214</v>
      </c>
      <c r="AC411" s="266">
        <v>257</v>
      </c>
      <c r="AD411" s="266">
        <v>56</v>
      </c>
      <c r="AE411" s="266">
        <v>313</v>
      </c>
      <c r="AF411" s="266">
        <v>315</v>
      </c>
      <c r="AG411" s="266"/>
      <c r="AH411" s="266"/>
      <c r="AI411" s="266"/>
      <c r="AJ411" s="266"/>
      <c r="AK411" s="266"/>
      <c r="AL411" s="266"/>
      <c r="AM411" s="266"/>
      <c r="AN411" s="266"/>
      <c r="AO411" s="266"/>
      <c r="AP411" s="266"/>
      <c r="AQ411" s="266"/>
      <c r="AR411" s="266"/>
      <c r="AS411" s="266"/>
      <c r="AT411" s="266"/>
      <c r="AU411" s="266"/>
      <c r="AV411" s="266"/>
      <c r="AW411" s="266"/>
      <c r="AX411" s="266"/>
      <c r="AY411" s="266"/>
      <c r="AZ411" s="266"/>
      <c r="BA411" s="266"/>
      <c r="BB411" s="266"/>
      <c r="BC411" s="266"/>
      <c r="BD411" s="266"/>
      <c r="BE411" s="266"/>
      <c r="BF411" s="266"/>
      <c r="BG411" s="266"/>
      <c r="BH411" s="266"/>
      <c r="BI411" s="266"/>
      <c r="BJ411" s="266"/>
      <c r="BK411" s="266"/>
      <c r="BL411" s="266"/>
      <c r="BM411" s="266"/>
      <c r="BN411" s="266"/>
      <c r="BO411" s="266"/>
      <c r="BP411" s="266"/>
      <c r="BQ411" s="266"/>
      <c r="BR411" s="266"/>
      <c r="BS411" s="266"/>
      <c r="BT411" s="266"/>
      <c r="BU411" s="266"/>
      <c r="BV411" s="266"/>
      <c r="BW411" s="266"/>
      <c r="BX411" s="266"/>
      <c r="BY411" s="266"/>
      <c r="BZ411" s="266"/>
      <c r="CA411" s="266"/>
      <c r="CB411" s="266"/>
      <c r="CC411" s="266"/>
      <c r="CD411" s="266"/>
      <c r="CE411" s="266"/>
      <c r="CF411" s="266">
        <v>2</v>
      </c>
      <c r="CG411" s="266">
        <v>2</v>
      </c>
      <c r="CH411" s="271" t="s">
        <v>3085</v>
      </c>
      <c r="CI411" s="266">
        <v>2</v>
      </c>
      <c r="CJ411" s="271" t="s">
        <v>3085</v>
      </c>
      <c r="CK411" s="266">
        <v>10500</v>
      </c>
      <c r="CL411" s="266">
        <v>49000</v>
      </c>
      <c r="CM411" s="271" t="s">
        <v>2318</v>
      </c>
      <c r="CN411" s="266">
        <v>49000</v>
      </c>
      <c r="CO411" s="271" t="s">
        <v>2318</v>
      </c>
      <c r="CP411" s="254" t="s">
        <v>60</v>
      </c>
      <c r="CQ411" s="271" t="s">
        <v>1850</v>
      </c>
      <c r="CR411" s="262">
        <v>46220</v>
      </c>
      <c r="CS411" s="261" t="s">
        <v>142</v>
      </c>
      <c r="CT411" s="254" t="s">
        <v>1857</v>
      </c>
    </row>
    <row r="412" spans="1:98" x14ac:dyDescent="0.3">
      <c r="A412" s="253">
        <v>409</v>
      </c>
      <c r="B412" s="265" t="s">
        <v>45</v>
      </c>
      <c r="C412" s="294" t="s">
        <v>2952</v>
      </c>
      <c r="D412" s="294" t="s">
        <v>3018</v>
      </c>
      <c r="E412" s="294" t="s">
        <v>3003</v>
      </c>
      <c r="F412" s="294" t="s">
        <v>2959</v>
      </c>
      <c r="G412" s="294" t="s">
        <v>2977</v>
      </c>
      <c r="H412" s="294" t="s">
        <v>2978</v>
      </c>
      <c r="I412" s="294" t="s">
        <v>2979</v>
      </c>
      <c r="J412" s="294" t="s">
        <v>2962</v>
      </c>
      <c r="K412" s="263" t="s">
        <v>182</v>
      </c>
      <c r="L412" s="294" t="s">
        <v>3608</v>
      </c>
      <c r="M412" s="265" t="s">
        <v>48</v>
      </c>
      <c r="N412" s="294" t="s">
        <v>49</v>
      </c>
      <c r="O412" s="265" t="s">
        <v>45</v>
      </c>
      <c r="P412" s="260" t="str">
        <f>IF(COUNTIF($K$4:K412,K412)=1,1,"")</f>
        <v/>
      </c>
      <c r="Q412" s="260"/>
      <c r="R412" s="260">
        <v>230</v>
      </c>
      <c r="S412" s="260">
        <v>230</v>
      </c>
      <c r="T412" s="260"/>
      <c r="U412" s="264">
        <v>46273</v>
      </c>
      <c r="V412" s="260">
        <v>230</v>
      </c>
      <c r="W412" s="260">
        <v>230</v>
      </c>
      <c r="X412" s="260"/>
      <c r="Y412" s="264">
        <v>46274</v>
      </c>
      <c r="Z412" s="260">
        <v>67</v>
      </c>
      <c r="AA412" s="260">
        <v>0</v>
      </c>
      <c r="AB412" s="260">
        <v>132</v>
      </c>
      <c r="AC412" s="260">
        <v>163</v>
      </c>
      <c r="AD412" s="260">
        <v>59</v>
      </c>
      <c r="AE412" s="260">
        <v>222</v>
      </c>
      <c r="AF412" s="260">
        <v>230</v>
      </c>
      <c r="AG412" s="260"/>
      <c r="AH412" s="260"/>
      <c r="AI412" s="260"/>
      <c r="AJ412" s="260"/>
      <c r="AK412" s="260"/>
      <c r="AL412" s="260"/>
      <c r="AM412" s="260"/>
      <c r="AN412" s="260"/>
      <c r="AO412" s="260"/>
      <c r="AP412" s="260"/>
      <c r="AQ412" s="260"/>
      <c r="AR412" s="260"/>
      <c r="AS412" s="260"/>
      <c r="AT412" s="260"/>
      <c r="AU412" s="260"/>
      <c r="AV412" s="260"/>
      <c r="AW412" s="260"/>
      <c r="AX412" s="260"/>
      <c r="AY412" s="260"/>
      <c r="AZ412" s="260"/>
      <c r="BA412" s="260"/>
      <c r="BB412" s="260"/>
      <c r="BC412" s="260"/>
      <c r="BD412" s="260"/>
      <c r="BE412" s="260"/>
      <c r="BF412" s="260"/>
      <c r="BG412" s="260"/>
      <c r="BH412" s="260"/>
      <c r="BI412" s="260"/>
      <c r="BJ412" s="260"/>
      <c r="BK412" s="260"/>
      <c r="BL412" s="260"/>
      <c r="BM412" s="260"/>
      <c r="BN412" s="260"/>
      <c r="BO412" s="260"/>
      <c r="BP412" s="260"/>
      <c r="BQ412" s="260"/>
      <c r="BR412" s="260"/>
      <c r="BS412" s="260"/>
      <c r="BT412" s="260"/>
      <c r="BU412" s="260"/>
      <c r="BV412" s="260"/>
      <c r="BW412" s="260"/>
      <c r="BX412" s="260"/>
      <c r="BY412" s="260"/>
      <c r="BZ412" s="260"/>
      <c r="CA412" s="260"/>
      <c r="CB412" s="260"/>
      <c r="CC412" s="260"/>
      <c r="CD412" s="260"/>
      <c r="CE412" s="260"/>
      <c r="CF412" s="260">
        <v>8</v>
      </c>
      <c r="CG412" s="260">
        <v>8</v>
      </c>
      <c r="CH412" s="268" t="s">
        <v>3015</v>
      </c>
      <c r="CI412" s="260">
        <v>8</v>
      </c>
      <c r="CJ412" s="268" t="s">
        <v>3015</v>
      </c>
      <c r="CK412" s="260">
        <v>10500</v>
      </c>
      <c r="CL412" s="260">
        <v>49000</v>
      </c>
      <c r="CM412" s="268" t="s">
        <v>2318</v>
      </c>
      <c r="CN412" s="260">
        <v>49000</v>
      </c>
      <c r="CO412" s="268" t="s">
        <v>2318</v>
      </c>
      <c r="CP412" s="265" t="s">
        <v>60</v>
      </c>
      <c r="CQ412" s="268" t="s">
        <v>1850</v>
      </c>
      <c r="CR412" s="264">
        <v>46220</v>
      </c>
      <c r="CS412" s="294" t="s">
        <v>142</v>
      </c>
      <c r="CT412" s="265" t="s">
        <v>1857</v>
      </c>
    </row>
    <row r="413" spans="1:98" x14ac:dyDescent="0.3">
      <c r="A413" s="253">
        <v>410</v>
      </c>
      <c r="B413" s="254" t="s">
        <v>45</v>
      </c>
      <c r="C413" s="261" t="s">
        <v>2952</v>
      </c>
      <c r="D413" s="261" t="s">
        <v>3018</v>
      </c>
      <c r="E413" s="261" t="s">
        <v>3003</v>
      </c>
      <c r="F413" s="261" t="s">
        <v>2959</v>
      </c>
      <c r="G413" s="261" t="s">
        <v>2977</v>
      </c>
      <c r="H413" s="261" t="s">
        <v>2978</v>
      </c>
      <c r="I413" s="261" t="s">
        <v>3005</v>
      </c>
      <c r="J413" s="261" t="s">
        <v>2962</v>
      </c>
      <c r="K413" s="270" t="s">
        <v>183</v>
      </c>
      <c r="L413" s="261" t="s">
        <v>4208</v>
      </c>
      <c r="M413" s="254" t="s">
        <v>71</v>
      </c>
      <c r="N413" s="261" t="s">
        <v>72</v>
      </c>
      <c r="O413" s="254" t="s">
        <v>45</v>
      </c>
      <c r="P413" s="266">
        <f>IF(COUNTIF($K$4:K413,K413)=1,1,"")</f>
        <v>1</v>
      </c>
      <c r="Q413" s="266"/>
      <c r="R413" s="266">
        <v>390</v>
      </c>
      <c r="S413" s="266">
        <v>390</v>
      </c>
      <c r="T413" s="266"/>
      <c r="U413" s="254" t="s">
        <v>45</v>
      </c>
      <c r="V413" s="266"/>
      <c r="W413" s="266"/>
      <c r="X413" s="266"/>
      <c r="Y413" s="254" t="s">
        <v>45</v>
      </c>
      <c r="Z413" s="266"/>
      <c r="AA413" s="266">
        <v>0</v>
      </c>
      <c r="AB413" s="266"/>
      <c r="AC413" s="266"/>
      <c r="AD413" s="266"/>
      <c r="AE413" s="266"/>
      <c r="AF413" s="266"/>
      <c r="AG413" s="266"/>
      <c r="AH413" s="266"/>
      <c r="AI413" s="266"/>
      <c r="AJ413" s="266"/>
      <c r="AK413" s="266"/>
      <c r="AL413" s="266"/>
      <c r="AM413" s="266"/>
      <c r="AN413" s="266"/>
      <c r="AO413" s="266"/>
      <c r="AP413" s="266"/>
      <c r="AQ413" s="266"/>
      <c r="AR413" s="266"/>
      <c r="AS413" s="266"/>
      <c r="AT413" s="266"/>
      <c r="AU413" s="266"/>
      <c r="AV413" s="266"/>
      <c r="AW413" s="266"/>
      <c r="AX413" s="266"/>
      <c r="AY413" s="266"/>
      <c r="AZ413" s="266"/>
      <c r="BA413" s="266"/>
      <c r="BB413" s="266"/>
      <c r="BC413" s="266"/>
      <c r="BD413" s="266"/>
      <c r="BE413" s="266"/>
      <c r="BF413" s="266"/>
      <c r="BG413" s="266"/>
      <c r="BH413" s="266"/>
      <c r="BI413" s="266"/>
      <c r="BJ413" s="266"/>
      <c r="BK413" s="266"/>
      <c r="BL413" s="266"/>
      <c r="BM413" s="266"/>
      <c r="BN413" s="266"/>
      <c r="BO413" s="266"/>
      <c r="BP413" s="266"/>
      <c r="BQ413" s="266"/>
      <c r="BR413" s="266"/>
      <c r="BS413" s="266"/>
      <c r="BT413" s="266"/>
      <c r="BU413" s="266"/>
      <c r="BV413" s="266"/>
      <c r="BW413" s="266"/>
      <c r="BX413" s="266"/>
      <c r="BY413" s="266"/>
      <c r="BZ413" s="266"/>
      <c r="CA413" s="266"/>
      <c r="CB413" s="266"/>
      <c r="CC413" s="266"/>
      <c r="CD413" s="266"/>
      <c r="CE413" s="266"/>
      <c r="CF413" s="266"/>
      <c r="CG413" s="266"/>
      <c r="CH413" s="271" t="s">
        <v>45</v>
      </c>
      <c r="CI413" s="266"/>
      <c r="CJ413" s="271" t="s">
        <v>45</v>
      </c>
      <c r="CK413" s="266">
        <v>48700</v>
      </c>
      <c r="CL413" s="266">
        <v>179000</v>
      </c>
      <c r="CM413" s="271" t="s">
        <v>386</v>
      </c>
      <c r="CN413" s="266">
        <v>179000</v>
      </c>
      <c r="CO413" s="271" t="s">
        <v>386</v>
      </c>
      <c r="CP413" s="254" t="s">
        <v>60</v>
      </c>
      <c r="CQ413" s="271" t="s">
        <v>1850</v>
      </c>
      <c r="CR413" s="262">
        <v>46226</v>
      </c>
      <c r="CS413" s="261" t="s">
        <v>184</v>
      </c>
      <c r="CT413" s="254" t="s">
        <v>1856</v>
      </c>
    </row>
    <row r="414" spans="1:98" x14ac:dyDescent="0.3">
      <c r="A414" s="253">
        <v>411</v>
      </c>
      <c r="B414" s="265" t="s">
        <v>45</v>
      </c>
      <c r="C414" s="294" t="s">
        <v>2952</v>
      </c>
      <c r="D414" s="294" t="s">
        <v>3018</v>
      </c>
      <c r="E414" s="294" t="s">
        <v>3003</v>
      </c>
      <c r="F414" s="294" t="s">
        <v>2959</v>
      </c>
      <c r="G414" s="294" t="s">
        <v>2977</v>
      </c>
      <c r="H414" s="294" t="s">
        <v>2978</v>
      </c>
      <c r="I414" s="294" t="s">
        <v>3005</v>
      </c>
      <c r="J414" s="294" t="s">
        <v>2962</v>
      </c>
      <c r="K414" s="263" t="s">
        <v>183</v>
      </c>
      <c r="L414" s="294" t="s">
        <v>4208</v>
      </c>
      <c r="M414" s="265" t="s">
        <v>81</v>
      </c>
      <c r="N414" s="294" t="s">
        <v>82</v>
      </c>
      <c r="O414" s="265" t="s">
        <v>45</v>
      </c>
      <c r="P414" s="260" t="str">
        <f>IF(COUNTIF($K$4:K414,K414)=1,1,"")</f>
        <v/>
      </c>
      <c r="Q414" s="260"/>
      <c r="R414" s="260">
        <v>700</v>
      </c>
      <c r="S414" s="260">
        <v>700</v>
      </c>
      <c r="T414" s="260"/>
      <c r="U414" s="265" t="s">
        <v>45</v>
      </c>
      <c r="V414" s="260"/>
      <c r="W414" s="260"/>
      <c r="X414" s="260"/>
      <c r="Y414" s="265" t="s">
        <v>45</v>
      </c>
      <c r="Z414" s="260"/>
      <c r="AA414" s="260">
        <v>0</v>
      </c>
      <c r="AB414" s="260"/>
      <c r="AC414" s="260"/>
      <c r="AD414" s="260"/>
      <c r="AE414" s="260"/>
      <c r="AF414" s="260"/>
      <c r="AG414" s="260"/>
      <c r="AH414" s="260"/>
      <c r="AI414" s="260"/>
      <c r="AJ414" s="260"/>
      <c r="AK414" s="260"/>
      <c r="AL414" s="260"/>
      <c r="AM414" s="260"/>
      <c r="AN414" s="260"/>
      <c r="AO414" s="260"/>
      <c r="AP414" s="260"/>
      <c r="AQ414" s="260"/>
      <c r="AR414" s="260"/>
      <c r="AS414" s="260"/>
      <c r="AT414" s="260"/>
      <c r="AU414" s="260"/>
      <c r="AV414" s="260"/>
      <c r="AW414" s="260"/>
      <c r="AX414" s="260"/>
      <c r="AY414" s="260"/>
      <c r="AZ414" s="260"/>
      <c r="BA414" s="260"/>
      <c r="BB414" s="260"/>
      <c r="BC414" s="260"/>
      <c r="BD414" s="260"/>
      <c r="BE414" s="260"/>
      <c r="BF414" s="260"/>
      <c r="BG414" s="260"/>
      <c r="BH414" s="260"/>
      <c r="BI414" s="260"/>
      <c r="BJ414" s="260"/>
      <c r="BK414" s="260"/>
      <c r="BL414" s="260"/>
      <c r="BM414" s="260"/>
      <c r="BN414" s="260"/>
      <c r="BO414" s="260"/>
      <c r="BP414" s="260"/>
      <c r="BQ414" s="260"/>
      <c r="BR414" s="260"/>
      <c r="BS414" s="260"/>
      <c r="BT414" s="260"/>
      <c r="BU414" s="260"/>
      <c r="BV414" s="260"/>
      <c r="BW414" s="260"/>
      <c r="BX414" s="260"/>
      <c r="BY414" s="260"/>
      <c r="BZ414" s="260"/>
      <c r="CA414" s="260"/>
      <c r="CB414" s="260"/>
      <c r="CC414" s="260"/>
      <c r="CD414" s="260"/>
      <c r="CE414" s="260"/>
      <c r="CF414" s="260"/>
      <c r="CG414" s="260"/>
      <c r="CH414" s="268" t="s">
        <v>45</v>
      </c>
      <c r="CI414" s="260"/>
      <c r="CJ414" s="268" t="s">
        <v>45</v>
      </c>
      <c r="CK414" s="260">
        <v>48700</v>
      </c>
      <c r="CL414" s="260">
        <v>179000</v>
      </c>
      <c r="CM414" s="268" t="s">
        <v>386</v>
      </c>
      <c r="CN414" s="260">
        <v>179000</v>
      </c>
      <c r="CO414" s="268" t="s">
        <v>386</v>
      </c>
      <c r="CP414" s="265" t="s">
        <v>60</v>
      </c>
      <c r="CQ414" s="268" t="s">
        <v>1850</v>
      </c>
      <c r="CR414" s="264">
        <v>46226</v>
      </c>
      <c r="CS414" s="294" t="s">
        <v>184</v>
      </c>
      <c r="CT414" s="265" t="s">
        <v>1856</v>
      </c>
    </row>
    <row r="415" spans="1:98" x14ac:dyDescent="0.3">
      <c r="A415" s="253">
        <v>412</v>
      </c>
      <c r="B415" s="254" t="s">
        <v>45</v>
      </c>
      <c r="C415" s="261" t="s">
        <v>2952</v>
      </c>
      <c r="D415" s="261" t="s">
        <v>3018</v>
      </c>
      <c r="E415" s="261" t="s">
        <v>3003</v>
      </c>
      <c r="F415" s="261" t="s">
        <v>2959</v>
      </c>
      <c r="G415" s="261" t="s">
        <v>2977</v>
      </c>
      <c r="H415" s="261" t="s">
        <v>2978</v>
      </c>
      <c r="I415" s="261" t="s">
        <v>3005</v>
      </c>
      <c r="J415" s="261" t="s">
        <v>2962</v>
      </c>
      <c r="K415" s="270" t="s">
        <v>183</v>
      </c>
      <c r="L415" s="261" t="s">
        <v>4208</v>
      </c>
      <c r="M415" s="254" t="s">
        <v>78</v>
      </c>
      <c r="N415" s="261" t="s">
        <v>79</v>
      </c>
      <c r="O415" s="254" t="s">
        <v>45</v>
      </c>
      <c r="P415" s="266" t="str">
        <f>IF(COUNTIF($K$4:K415,K415)=1,1,"")</f>
        <v/>
      </c>
      <c r="Q415" s="266"/>
      <c r="R415" s="266">
        <v>410</v>
      </c>
      <c r="S415" s="266">
        <v>410</v>
      </c>
      <c r="T415" s="266"/>
      <c r="U415" s="254" t="s">
        <v>45</v>
      </c>
      <c r="V415" s="266"/>
      <c r="W415" s="266"/>
      <c r="X415" s="266"/>
      <c r="Y415" s="254" t="s">
        <v>45</v>
      </c>
      <c r="Z415" s="266"/>
      <c r="AA415" s="266">
        <v>0</v>
      </c>
      <c r="AB415" s="266"/>
      <c r="AC415" s="266"/>
      <c r="AD415" s="266"/>
      <c r="AE415" s="266"/>
      <c r="AF415" s="266"/>
      <c r="AG415" s="266"/>
      <c r="AH415" s="266"/>
      <c r="AI415" s="266"/>
      <c r="AJ415" s="266"/>
      <c r="AK415" s="266"/>
      <c r="AL415" s="266"/>
      <c r="AM415" s="266"/>
      <c r="AN415" s="266"/>
      <c r="AO415" s="266"/>
      <c r="AP415" s="266"/>
      <c r="AQ415" s="266"/>
      <c r="AR415" s="266"/>
      <c r="AS415" s="266"/>
      <c r="AT415" s="266"/>
      <c r="AU415" s="266"/>
      <c r="AV415" s="266"/>
      <c r="AW415" s="266"/>
      <c r="AX415" s="266"/>
      <c r="AY415" s="266"/>
      <c r="AZ415" s="266"/>
      <c r="BA415" s="266"/>
      <c r="BB415" s="266"/>
      <c r="BC415" s="266"/>
      <c r="BD415" s="266"/>
      <c r="BE415" s="266"/>
      <c r="BF415" s="266"/>
      <c r="BG415" s="266"/>
      <c r="BH415" s="266"/>
      <c r="BI415" s="266"/>
      <c r="BJ415" s="266"/>
      <c r="BK415" s="266"/>
      <c r="BL415" s="266"/>
      <c r="BM415" s="266"/>
      <c r="BN415" s="266"/>
      <c r="BO415" s="266"/>
      <c r="BP415" s="266"/>
      <c r="BQ415" s="266"/>
      <c r="BR415" s="266"/>
      <c r="BS415" s="266"/>
      <c r="BT415" s="266"/>
      <c r="BU415" s="266"/>
      <c r="BV415" s="266"/>
      <c r="BW415" s="266"/>
      <c r="BX415" s="266"/>
      <c r="BY415" s="266"/>
      <c r="BZ415" s="266"/>
      <c r="CA415" s="266"/>
      <c r="CB415" s="266"/>
      <c r="CC415" s="266"/>
      <c r="CD415" s="266"/>
      <c r="CE415" s="266"/>
      <c r="CF415" s="266"/>
      <c r="CG415" s="266"/>
      <c r="CH415" s="271" t="s">
        <v>45</v>
      </c>
      <c r="CI415" s="266"/>
      <c r="CJ415" s="271" t="s">
        <v>45</v>
      </c>
      <c r="CK415" s="266">
        <v>48700</v>
      </c>
      <c r="CL415" s="266">
        <v>179000</v>
      </c>
      <c r="CM415" s="271" t="s">
        <v>386</v>
      </c>
      <c r="CN415" s="266">
        <v>179000</v>
      </c>
      <c r="CO415" s="271" t="s">
        <v>386</v>
      </c>
      <c r="CP415" s="254" t="s">
        <v>60</v>
      </c>
      <c r="CQ415" s="271" t="s">
        <v>1850</v>
      </c>
      <c r="CR415" s="262">
        <v>46226</v>
      </c>
      <c r="CS415" s="261" t="s">
        <v>184</v>
      </c>
      <c r="CT415" s="254" t="s">
        <v>1856</v>
      </c>
    </row>
    <row r="416" spans="1:98" x14ac:dyDescent="0.3">
      <c r="A416" s="253">
        <v>413</v>
      </c>
      <c r="B416" s="265" t="s">
        <v>45</v>
      </c>
      <c r="C416" s="294" t="s">
        <v>2952</v>
      </c>
      <c r="D416" s="294" t="s">
        <v>3018</v>
      </c>
      <c r="E416" s="294" t="s">
        <v>3007</v>
      </c>
      <c r="F416" s="294" t="s">
        <v>3017</v>
      </c>
      <c r="G416" s="294" t="s">
        <v>2956</v>
      </c>
      <c r="H416" s="294" t="s">
        <v>2956</v>
      </c>
      <c r="I416" s="294" t="s">
        <v>2995</v>
      </c>
      <c r="J416" s="294" t="s">
        <v>2962</v>
      </c>
      <c r="K416" s="263" t="s">
        <v>3373</v>
      </c>
      <c r="L416" s="294" t="s">
        <v>3374</v>
      </c>
      <c r="M416" s="265" t="s">
        <v>89</v>
      </c>
      <c r="N416" s="294" t="s">
        <v>90</v>
      </c>
      <c r="O416" s="265" t="s">
        <v>45</v>
      </c>
      <c r="P416" s="260">
        <f>IF(COUNTIF($K$4:K416,K416)=1,1,"")</f>
        <v>1</v>
      </c>
      <c r="Q416" s="260"/>
      <c r="R416" s="260">
        <v>1</v>
      </c>
      <c r="S416" s="260">
        <v>1</v>
      </c>
      <c r="T416" s="260"/>
      <c r="U416" s="265" t="s">
        <v>45</v>
      </c>
      <c r="V416" s="260"/>
      <c r="W416" s="260"/>
      <c r="X416" s="260"/>
      <c r="Y416" s="265" t="s">
        <v>45</v>
      </c>
      <c r="Z416" s="260"/>
      <c r="AA416" s="260">
        <v>0</v>
      </c>
      <c r="AB416" s="260"/>
      <c r="AC416" s="260"/>
      <c r="AD416" s="260"/>
      <c r="AE416" s="260"/>
      <c r="AF416" s="260"/>
      <c r="AG416" s="260"/>
      <c r="AH416" s="260"/>
      <c r="AI416" s="260"/>
      <c r="AJ416" s="260"/>
      <c r="AK416" s="260"/>
      <c r="AL416" s="260"/>
      <c r="AM416" s="260"/>
      <c r="AN416" s="260"/>
      <c r="AO416" s="260"/>
      <c r="AP416" s="260"/>
      <c r="AQ416" s="260"/>
      <c r="AR416" s="260"/>
      <c r="AS416" s="260"/>
      <c r="AT416" s="260"/>
      <c r="AU416" s="260"/>
      <c r="AV416" s="260"/>
      <c r="AW416" s="260"/>
      <c r="AX416" s="260"/>
      <c r="AY416" s="260"/>
      <c r="AZ416" s="260"/>
      <c r="BA416" s="260"/>
      <c r="BB416" s="260"/>
      <c r="BC416" s="260"/>
      <c r="BD416" s="260"/>
      <c r="BE416" s="260"/>
      <c r="BF416" s="260"/>
      <c r="BG416" s="260"/>
      <c r="BH416" s="260"/>
      <c r="BI416" s="260"/>
      <c r="BJ416" s="260"/>
      <c r="BK416" s="260"/>
      <c r="BL416" s="260"/>
      <c r="BM416" s="260"/>
      <c r="BN416" s="260"/>
      <c r="BO416" s="260"/>
      <c r="BP416" s="260"/>
      <c r="BQ416" s="260"/>
      <c r="BR416" s="260"/>
      <c r="BS416" s="260"/>
      <c r="BT416" s="260"/>
      <c r="BU416" s="260"/>
      <c r="BV416" s="260"/>
      <c r="BW416" s="260"/>
      <c r="BX416" s="260"/>
      <c r="BY416" s="260"/>
      <c r="BZ416" s="260"/>
      <c r="CA416" s="260"/>
      <c r="CB416" s="260"/>
      <c r="CC416" s="260"/>
      <c r="CD416" s="260"/>
      <c r="CE416" s="260"/>
      <c r="CF416" s="260"/>
      <c r="CG416" s="260"/>
      <c r="CH416" s="268" t="s">
        <v>45</v>
      </c>
      <c r="CI416" s="260"/>
      <c r="CJ416" s="268" t="s">
        <v>45</v>
      </c>
      <c r="CK416" s="260"/>
      <c r="CL416" s="260"/>
      <c r="CM416" s="268" t="s">
        <v>45</v>
      </c>
      <c r="CN416" s="260">
        <v>0</v>
      </c>
      <c r="CO416" s="268" t="s">
        <v>45</v>
      </c>
      <c r="CP416" s="265" t="s">
        <v>60</v>
      </c>
      <c r="CQ416" s="268" t="s">
        <v>1850</v>
      </c>
      <c r="CR416" s="265" t="s">
        <v>45</v>
      </c>
      <c r="CS416" s="294" t="s">
        <v>59</v>
      </c>
      <c r="CT416" s="265" t="s">
        <v>1863</v>
      </c>
    </row>
    <row r="417" spans="1:98" x14ac:dyDescent="0.3">
      <c r="A417" s="253">
        <v>414</v>
      </c>
      <c r="B417" s="254" t="s">
        <v>45</v>
      </c>
      <c r="C417" s="261" t="s">
        <v>2952</v>
      </c>
      <c r="D417" s="261" t="s">
        <v>3018</v>
      </c>
      <c r="E417" s="261" t="s">
        <v>3007</v>
      </c>
      <c r="F417" s="261" t="s">
        <v>3017</v>
      </c>
      <c r="G417" s="261" t="s">
        <v>2956</v>
      </c>
      <c r="H417" s="261" t="s">
        <v>2956</v>
      </c>
      <c r="I417" s="261" t="s">
        <v>2995</v>
      </c>
      <c r="J417" s="261" t="s">
        <v>2962</v>
      </c>
      <c r="K417" s="270" t="s">
        <v>3373</v>
      </c>
      <c r="L417" s="261" t="s">
        <v>3374</v>
      </c>
      <c r="M417" s="254" t="s">
        <v>66</v>
      </c>
      <c r="N417" s="261" t="s">
        <v>67</v>
      </c>
      <c r="O417" s="254" t="s">
        <v>45</v>
      </c>
      <c r="P417" s="266" t="str">
        <f>IF(COUNTIF($K$4:K417,K417)=1,1,"")</f>
        <v/>
      </c>
      <c r="Q417" s="266"/>
      <c r="R417" s="266">
        <v>1</v>
      </c>
      <c r="S417" s="266">
        <v>1</v>
      </c>
      <c r="T417" s="266"/>
      <c r="U417" s="254" t="s">
        <v>45</v>
      </c>
      <c r="V417" s="266"/>
      <c r="W417" s="266"/>
      <c r="X417" s="266"/>
      <c r="Y417" s="254" t="s">
        <v>45</v>
      </c>
      <c r="Z417" s="266"/>
      <c r="AA417" s="266">
        <v>0</v>
      </c>
      <c r="AB417" s="266"/>
      <c r="AC417" s="266"/>
      <c r="AD417" s="266"/>
      <c r="AE417" s="266"/>
      <c r="AF417" s="266"/>
      <c r="AG417" s="266"/>
      <c r="AH417" s="266"/>
      <c r="AI417" s="266"/>
      <c r="AJ417" s="266"/>
      <c r="AK417" s="266"/>
      <c r="AL417" s="266"/>
      <c r="AM417" s="266"/>
      <c r="AN417" s="266"/>
      <c r="AO417" s="266"/>
      <c r="AP417" s="266"/>
      <c r="AQ417" s="266"/>
      <c r="AR417" s="266"/>
      <c r="AS417" s="266"/>
      <c r="AT417" s="266"/>
      <c r="AU417" s="266"/>
      <c r="AV417" s="266"/>
      <c r="AW417" s="266"/>
      <c r="AX417" s="266"/>
      <c r="AY417" s="266"/>
      <c r="AZ417" s="266"/>
      <c r="BA417" s="266"/>
      <c r="BB417" s="266"/>
      <c r="BC417" s="266"/>
      <c r="BD417" s="266"/>
      <c r="BE417" s="266"/>
      <c r="BF417" s="266"/>
      <c r="BG417" s="266"/>
      <c r="BH417" s="266"/>
      <c r="BI417" s="266"/>
      <c r="BJ417" s="266"/>
      <c r="BK417" s="266"/>
      <c r="BL417" s="266"/>
      <c r="BM417" s="266"/>
      <c r="BN417" s="266"/>
      <c r="BO417" s="266"/>
      <c r="BP417" s="266"/>
      <c r="BQ417" s="266"/>
      <c r="BR417" s="266"/>
      <c r="BS417" s="266"/>
      <c r="BT417" s="266"/>
      <c r="BU417" s="266"/>
      <c r="BV417" s="266"/>
      <c r="BW417" s="266"/>
      <c r="BX417" s="266"/>
      <c r="BY417" s="266"/>
      <c r="BZ417" s="266"/>
      <c r="CA417" s="266"/>
      <c r="CB417" s="266"/>
      <c r="CC417" s="266"/>
      <c r="CD417" s="266"/>
      <c r="CE417" s="266"/>
      <c r="CF417" s="266"/>
      <c r="CG417" s="266"/>
      <c r="CH417" s="271" t="s">
        <v>45</v>
      </c>
      <c r="CI417" s="266"/>
      <c r="CJ417" s="271" t="s">
        <v>45</v>
      </c>
      <c r="CK417" s="266"/>
      <c r="CL417" s="266"/>
      <c r="CM417" s="271" t="s">
        <v>45</v>
      </c>
      <c r="CN417" s="266">
        <v>0</v>
      </c>
      <c r="CO417" s="271" t="s">
        <v>45</v>
      </c>
      <c r="CP417" s="254" t="s">
        <v>60</v>
      </c>
      <c r="CQ417" s="271" t="s">
        <v>1850</v>
      </c>
      <c r="CR417" s="254" t="s">
        <v>45</v>
      </c>
      <c r="CS417" s="261" t="s">
        <v>59</v>
      </c>
      <c r="CT417" s="254" t="s">
        <v>1863</v>
      </c>
    </row>
    <row r="418" spans="1:98" x14ac:dyDescent="0.3">
      <c r="A418" s="253">
        <v>415</v>
      </c>
      <c r="B418" s="265" t="s">
        <v>45</v>
      </c>
      <c r="C418" s="294" t="s">
        <v>2952</v>
      </c>
      <c r="D418" s="294" t="s">
        <v>3018</v>
      </c>
      <c r="E418" s="294" t="s">
        <v>3007</v>
      </c>
      <c r="F418" s="294" t="s">
        <v>3017</v>
      </c>
      <c r="G418" s="294" t="s">
        <v>2956</v>
      </c>
      <c r="H418" s="294" t="s">
        <v>2956</v>
      </c>
      <c r="I418" s="294" t="s">
        <v>2995</v>
      </c>
      <c r="J418" s="294" t="s">
        <v>2962</v>
      </c>
      <c r="K418" s="263" t="s">
        <v>3373</v>
      </c>
      <c r="L418" s="294" t="s">
        <v>3374</v>
      </c>
      <c r="M418" s="265" t="s">
        <v>285</v>
      </c>
      <c r="N418" s="294" t="s">
        <v>286</v>
      </c>
      <c r="O418" s="265" t="s">
        <v>45</v>
      </c>
      <c r="P418" s="260" t="str">
        <f>IF(COUNTIF($K$4:K418,K418)=1,1,"")</f>
        <v/>
      </c>
      <c r="Q418" s="260"/>
      <c r="R418" s="260">
        <v>1</v>
      </c>
      <c r="S418" s="260">
        <v>1</v>
      </c>
      <c r="T418" s="260"/>
      <c r="U418" s="265" t="s">
        <v>45</v>
      </c>
      <c r="V418" s="260"/>
      <c r="W418" s="260"/>
      <c r="X418" s="260"/>
      <c r="Y418" s="265" t="s">
        <v>45</v>
      </c>
      <c r="Z418" s="260"/>
      <c r="AA418" s="260">
        <v>0</v>
      </c>
      <c r="AB418" s="260"/>
      <c r="AC418" s="260"/>
      <c r="AD418" s="260"/>
      <c r="AE418" s="260"/>
      <c r="AF418" s="260"/>
      <c r="AG418" s="260"/>
      <c r="AH418" s="260"/>
      <c r="AI418" s="260"/>
      <c r="AJ418" s="260"/>
      <c r="AK418" s="260"/>
      <c r="AL418" s="260"/>
      <c r="AM418" s="260"/>
      <c r="AN418" s="260"/>
      <c r="AO418" s="260"/>
      <c r="AP418" s="260"/>
      <c r="AQ418" s="260"/>
      <c r="AR418" s="260"/>
      <c r="AS418" s="260"/>
      <c r="AT418" s="260"/>
      <c r="AU418" s="260"/>
      <c r="AV418" s="260"/>
      <c r="AW418" s="260"/>
      <c r="AX418" s="260"/>
      <c r="AY418" s="260"/>
      <c r="AZ418" s="260"/>
      <c r="BA418" s="260"/>
      <c r="BB418" s="260"/>
      <c r="BC418" s="260"/>
      <c r="BD418" s="260"/>
      <c r="BE418" s="260"/>
      <c r="BF418" s="260"/>
      <c r="BG418" s="260"/>
      <c r="BH418" s="260"/>
      <c r="BI418" s="260"/>
      <c r="BJ418" s="260"/>
      <c r="BK418" s="260"/>
      <c r="BL418" s="260"/>
      <c r="BM418" s="260"/>
      <c r="BN418" s="260"/>
      <c r="BO418" s="260"/>
      <c r="BP418" s="260"/>
      <c r="BQ418" s="260"/>
      <c r="BR418" s="260"/>
      <c r="BS418" s="260"/>
      <c r="BT418" s="260"/>
      <c r="BU418" s="260"/>
      <c r="BV418" s="260"/>
      <c r="BW418" s="260"/>
      <c r="BX418" s="260"/>
      <c r="BY418" s="260"/>
      <c r="BZ418" s="260"/>
      <c r="CA418" s="260"/>
      <c r="CB418" s="260"/>
      <c r="CC418" s="260"/>
      <c r="CD418" s="260"/>
      <c r="CE418" s="260"/>
      <c r="CF418" s="260"/>
      <c r="CG418" s="260"/>
      <c r="CH418" s="268" t="s">
        <v>45</v>
      </c>
      <c r="CI418" s="260"/>
      <c r="CJ418" s="268" t="s">
        <v>45</v>
      </c>
      <c r="CK418" s="260"/>
      <c r="CL418" s="260"/>
      <c r="CM418" s="268" t="s">
        <v>45</v>
      </c>
      <c r="CN418" s="260">
        <v>0</v>
      </c>
      <c r="CO418" s="268" t="s">
        <v>45</v>
      </c>
      <c r="CP418" s="265" t="s">
        <v>60</v>
      </c>
      <c r="CQ418" s="268" t="s">
        <v>1850</v>
      </c>
      <c r="CR418" s="265" t="s">
        <v>45</v>
      </c>
      <c r="CS418" s="294" t="s">
        <v>59</v>
      </c>
      <c r="CT418" s="265" t="s">
        <v>1863</v>
      </c>
    </row>
    <row r="419" spans="1:98" x14ac:dyDescent="0.3">
      <c r="A419" s="253">
        <v>416</v>
      </c>
      <c r="B419" s="254" t="s">
        <v>45</v>
      </c>
      <c r="C419" s="261" t="s">
        <v>2952</v>
      </c>
      <c r="D419" s="261" t="s">
        <v>3018</v>
      </c>
      <c r="E419" s="261" t="s">
        <v>3007</v>
      </c>
      <c r="F419" s="261" t="s">
        <v>3017</v>
      </c>
      <c r="G419" s="261" t="s">
        <v>2956</v>
      </c>
      <c r="H419" s="261" t="s">
        <v>2956</v>
      </c>
      <c r="I419" s="261" t="s">
        <v>2995</v>
      </c>
      <c r="J419" s="261" t="s">
        <v>2962</v>
      </c>
      <c r="K419" s="270" t="s">
        <v>3233</v>
      </c>
      <c r="L419" s="261" t="s">
        <v>3094</v>
      </c>
      <c r="M419" s="254" t="s">
        <v>71</v>
      </c>
      <c r="N419" s="261" t="s">
        <v>72</v>
      </c>
      <c r="O419" s="254" t="s">
        <v>45</v>
      </c>
      <c r="P419" s="266">
        <f>IF(COUNTIF($K$4:K419,K419)=1,1,"")</f>
        <v>1</v>
      </c>
      <c r="Q419" s="266"/>
      <c r="R419" s="266">
        <v>200</v>
      </c>
      <c r="S419" s="266">
        <v>200</v>
      </c>
      <c r="T419" s="266"/>
      <c r="U419" s="254" t="s">
        <v>45</v>
      </c>
      <c r="V419" s="266"/>
      <c r="W419" s="266"/>
      <c r="X419" s="266"/>
      <c r="Y419" s="254" t="s">
        <v>45</v>
      </c>
      <c r="Z419" s="266"/>
      <c r="AA419" s="266">
        <v>0</v>
      </c>
      <c r="AB419" s="266"/>
      <c r="AC419" s="266"/>
      <c r="AD419" s="266"/>
      <c r="AE419" s="266"/>
      <c r="AF419" s="266"/>
      <c r="AG419" s="266"/>
      <c r="AH419" s="266"/>
      <c r="AI419" s="266"/>
      <c r="AJ419" s="266"/>
      <c r="AK419" s="266"/>
      <c r="AL419" s="266"/>
      <c r="AM419" s="266"/>
      <c r="AN419" s="266"/>
      <c r="AO419" s="266"/>
      <c r="AP419" s="266"/>
      <c r="AQ419" s="266"/>
      <c r="AR419" s="266"/>
      <c r="AS419" s="266"/>
      <c r="AT419" s="266"/>
      <c r="AU419" s="266"/>
      <c r="AV419" s="266"/>
      <c r="AW419" s="266"/>
      <c r="AX419" s="266"/>
      <c r="AY419" s="266"/>
      <c r="AZ419" s="266"/>
      <c r="BA419" s="266"/>
      <c r="BB419" s="266"/>
      <c r="BC419" s="266"/>
      <c r="BD419" s="266"/>
      <c r="BE419" s="266"/>
      <c r="BF419" s="266"/>
      <c r="BG419" s="266"/>
      <c r="BH419" s="266"/>
      <c r="BI419" s="266"/>
      <c r="BJ419" s="266"/>
      <c r="BK419" s="266"/>
      <c r="BL419" s="266"/>
      <c r="BM419" s="266"/>
      <c r="BN419" s="266"/>
      <c r="BO419" s="266"/>
      <c r="BP419" s="266"/>
      <c r="BQ419" s="266"/>
      <c r="BR419" s="266"/>
      <c r="BS419" s="266"/>
      <c r="BT419" s="266"/>
      <c r="BU419" s="266"/>
      <c r="BV419" s="266"/>
      <c r="BW419" s="266"/>
      <c r="BX419" s="266"/>
      <c r="BY419" s="266"/>
      <c r="BZ419" s="266"/>
      <c r="CA419" s="266"/>
      <c r="CB419" s="266"/>
      <c r="CC419" s="266"/>
      <c r="CD419" s="266"/>
      <c r="CE419" s="266"/>
      <c r="CF419" s="266"/>
      <c r="CG419" s="266"/>
      <c r="CH419" s="271" t="s">
        <v>45</v>
      </c>
      <c r="CI419" s="266"/>
      <c r="CJ419" s="271" t="s">
        <v>45</v>
      </c>
      <c r="CK419" s="266"/>
      <c r="CL419" s="266">
        <v>1</v>
      </c>
      <c r="CM419" s="271" t="s">
        <v>45</v>
      </c>
      <c r="CN419" s="266">
        <v>0</v>
      </c>
      <c r="CO419" s="271" t="s">
        <v>45</v>
      </c>
      <c r="CP419" s="254" t="s">
        <v>60</v>
      </c>
      <c r="CQ419" s="271" t="s">
        <v>1850</v>
      </c>
      <c r="CR419" s="254" t="s">
        <v>45</v>
      </c>
      <c r="CS419" s="261" t="s">
        <v>266</v>
      </c>
      <c r="CT419" s="254" t="s">
        <v>3095</v>
      </c>
    </row>
    <row r="420" spans="1:98" x14ac:dyDescent="0.3">
      <c r="A420" s="253">
        <v>417</v>
      </c>
      <c r="B420" s="265" t="s">
        <v>45</v>
      </c>
      <c r="C420" s="294" t="s">
        <v>2952</v>
      </c>
      <c r="D420" s="294" t="s">
        <v>3018</v>
      </c>
      <c r="E420" s="294" t="s">
        <v>3007</v>
      </c>
      <c r="F420" s="294" t="s">
        <v>3017</v>
      </c>
      <c r="G420" s="294" t="s">
        <v>2956</v>
      </c>
      <c r="H420" s="294" t="s">
        <v>2956</v>
      </c>
      <c r="I420" s="294" t="s">
        <v>2995</v>
      </c>
      <c r="J420" s="294" t="s">
        <v>2962</v>
      </c>
      <c r="K420" s="263" t="s">
        <v>3233</v>
      </c>
      <c r="L420" s="294" t="s">
        <v>3094</v>
      </c>
      <c r="M420" s="265" t="s">
        <v>285</v>
      </c>
      <c r="N420" s="294" t="s">
        <v>286</v>
      </c>
      <c r="O420" s="265" t="s">
        <v>45</v>
      </c>
      <c r="P420" s="260" t="str">
        <f>IF(COUNTIF($K$4:K420,K420)=1,1,"")</f>
        <v/>
      </c>
      <c r="Q420" s="260"/>
      <c r="R420" s="260">
        <v>200</v>
      </c>
      <c r="S420" s="260">
        <v>200</v>
      </c>
      <c r="T420" s="260"/>
      <c r="U420" s="265" t="s">
        <v>45</v>
      </c>
      <c r="V420" s="260"/>
      <c r="W420" s="260"/>
      <c r="X420" s="260"/>
      <c r="Y420" s="265" t="s">
        <v>45</v>
      </c>
      <c r="Z420" s="260"/>
      <c r="AA420" s="260">
        <v>0</v>
      </c>
      <c r="AB420" s="260"/>
      <c r="AC420" s="260"/>
      <c r="AD420" s="260"/>
      <c r="AE420" s="260"/>
      <c r="AF420" s="260"/>
      <c r="AG420" s="260"/>
      <c r="AH420" s="260"/>
      <c r="AI420" s="260"/>
      <c r="AJ420" s="260"/>
      <c r="AK420" s="260"/>
      <c r="AL420" s="260"/>
      <c r="AM420" s="260"/>
      <c r="AN420" s="260"/>
      <c r="AO420" s="260"/>
      <c r="AP420" s="260"/>
      <c r="AQ420" s="260"/>
      <c r="AR420" s="260"/>
      <c r="AS420" s="260"/>
      <c r="AT420" s="260"/>
      <c r="AU420" s="260"/>
      <c r="AV420" s="260"/>
      <c r="AW420" s="260"/>
      <c r="AX420" s="260"/>
      <c r="AY420" s="260"/>
      <c r="AZ420" s="260"/>
      <c r="BA420" s="260"/>
      <c r="BB420" s="260"/>
      <c r="BC420" s="260"/>
      <c r="BD420" s="260"/>
      <c r="BE420" s="260"/>
      <c r="BF420" s="260"/>
      <c r="BG420" s="260"/>
      <c r="BH420" s="260"/>
      <c r="BI420" s="260"/>
      <c r="BJ420" s="260"/>
      <c r="BK420" s="260"/>
      <c r="BL420" s="260"/>
      <c r="BM420" s="260"/>
      <c r="BN420" s="260"/>
      <c r="BO420" s="260"/>
      <c r="BP420" s="260"/>
      <c r="BQ420" s="260"/>
      <c r="BR420" s="260"/>
      <c r="BS420" s="260"/>
      <c r="BT420" s="260"/>
      <c r="BU420" s="260"/>
      <c r="BV420" s="260"/>
      <c r="BW420" s="260"/>
      <c r="BX420" s="260"/>
      <c r="BY420" s="260"/>
      <c r="BZ420" s="260"/>
      <c r="CA420" s="260"/>
      <c r="CB420" s="260"/>
      <c r="CC420" s="260"/>
      <c r="CD420" s="260"/>
      <c r="CE420" s="260"/>
      <c r="CF420" s="260"/>
      <c r="CG420" s="260"/>
      <c r="CH420" s="268" t="s">
        <v>45</v>
      </c>
      <c r="CI420" s="260"/>
      <c r="CJ420" s="268" t="s">
        <v>45</v>
      </c>
      <c r="CK420" s="260"/>
      <c r="CL420" s="260">
        <v>1</v>
      </c>
      <c r="CM420" s="268" t="s">
        <v>45</v>
      </c>
      <c r="CN420" s="260">
        <v>0</v>
      </c>
      <c r="CO420" s="268" t="s">
        <v>45</v>
      </c>
      <c r="CP420" s="265" t="s">
        <v>60</v>
      </c>
      <c r="CQ420" s="268" t="s">
        <v>1850</v>
      </c>
      <c r="CR420" s="265" t="s">
        <v>45</v>
      </c>
      <c r="CS420" s="294" t="s">
        <v>266</v>
      </c>
      <c r="CT420" s="265" t="s">
        <v>3095</v>
      </c>
    </row>
    <row r="421" spans="1:98" x14ac:dyDescent="0.3">
      <c r="A421" s="253">
        <v>418</v>
      </c>
      <c r="B421" s="254" t="s">
        <v>45</v>
      </c>
      <c r="C421" s="261" t="s">
        <v>2952</v>
      </c>
      <c r="D421" s="261" t="s">
        <v>3018</v>
      </c>
      <c r="E421" s="261" t="s">
        <v>3007</v>
      </c>
      <c r="F421" s="261" t="s">
        <v>3017</v>
      </c>
      <c r="G421" s="261" t="s">
        <v>2956</v>
      </c>
      <c r="H421" s="261" t="s">
        <v>2956</v>
      </c>
      <c r="I421" s="261" t="s">
        <v>2995</v>
      </c>
      <c r="J421" s="261" t="s">
        <v>2962</v>
      </c>
      <c r="K421" s="270" t="s">
        <v>3234</v>
      </c>
      <c r="L421" s="261" t="s">
        <v>3235</v>
      </c>
      <c r="M421" s="254" t="s">
        <v>3265</v>
      </c>
      <c r="N421" s="261" t="s">
        <v>3266</v>
      </c>
      <c r="O421" s="254" t="s">
        <v>45</v>
      </c>
      <c r="P421" s="266">
        <f>IF(COUNTIF($K$4:K421,K421)=1,1,"")</f>
        <v>1</v>
      </c>
      <c r="Q421" s="266"/>
      <c r="R421" s="266">
        <v>1000</v>
      </c>
      <c r="S421" s="266">
        <v>1000</v>
      </c>
      <c r="T421" s="266"/>
      <c r="U421" s="254" t="s">
        <v>45</v>
      </c>
      <c r="V421" s="266"/>
      <c r="W421" s="266"/>
      <c r="X421" s="266"/>
      <c r="Y421" s="254" t="s">
        <v>45</v>
      </c>
      <c r="Z421" s="266"/>
      <c r="AA421" s="266">
        <v>0</v>
      </c>
      <c r="AB421" s="266"/>
      <c r="AC421" s="266"/>
      <c r="AD421" s="266"/>
      <c r="AE421" s="266"/>
      <c r="AF421" s="266"/>
      <c r="AG421" s="266"/>
      <c r="AH421" s="266"/>
      <c r="AI421" s="266"/>
      <c r="AJ421" s="266"/>
      <c r="AK421" s="266"/>
      <c r="AL421" s="266"/>
      <c r="AM421" s="266"/>
      <c r="AN421" s="266"/>
      <c r="AO421" s="266"/>
      <c r="AP421" s="266"/>
      <c r="AQ421" s="266"/>
      <c r="AR421" s="266"/>
      <c r="AS421" s="266"/>
      <c r="AT421" s="266"/>
      <c r="AU421" s="266"/>
      <c r="AV421" s="266"/>
      <c r="AW421" s="266"/>
      <c r="AX421" s="266"/>
      <c r="AY421" s="266"/>
      <c r="AZ421" s="266"/>
      <c r="BA421" s="266"/>
      <c r="BB421" s="266"/>
      <c r="BC421" s="266"/>
      <c r="BD421" s="266"/>
      <c r="BE421" s="266"/>
      <c r="BF421" s="266"/>
      <c r="BG421" s="266"/>
      <c r="BH421" s="266"/>
      <c r="BI421" s="266"/>
      <c r="BJ421" s="266"/>
      <c r="BK421" s="266"/>
      <c r="BL421" s="266"/>
      <c r="BM421" s="266"/>
      <c r="BN421" s="266"/>
      <c r="BO421" s="266"/>
      <c r="BP421" s="266"/>
      <c r="BQ421" s="266"/>
      <c r="BR421" s="266"/>
      <c r="BS421" s="266"/>
      <c r="BT421" s="266"/>
      <c r="BU421" s="266"/>
      <c r="BV421" s="266"/>
      <c r="BW421" s="266"/>
      <c r="BX421" s="266"/>
      <c r="BY421" s="266"/>
      <c r="BZ421" s="266"/>
      <c r="CA421" s="266"/>
      <c r="CB421" s="266"/>
      <c r="CC421" s="266"/>
      <c r="CD421" s="266"/>
      <c r="CE421" s="266"/>
      <c r="CF421" s="266"/>
      <c r="CG421" s="266"/>
      <c r="CH421" s="271" t="s">
        <v>45</v>
      </c>
      <c r="CI421" s="266"/>
      <c r="CJ421" s="271" t="s">
        <v>45</v>
      </c>
      <c r="CK421" s="266"/>
      <c r="CL421" s="266">
        <v>1</v>
      </c>
      <c r="CM421" s="271" t="s">
        <v>45</v>
      </c>
      <c r="CN421" s="266">
        <v>0</v>
      </c>
      <c r="CO421" s="271" t="s">
        <v>45</v>
      </c>
      <c r="CP421" s="254" t="s">
        <v>60</v>
      </c>
      <c r="CQ421" s="271" t="s">
        <v>1850</v>
      </c>
      <c r="CR421" s="254" t="s">
        <v>45</v>
      </c>
      <c r="CS421" s="261" t="s">
        <v>266</v>
      </c>
      <c r="CT421" s="254" t="s">
        <v>3095</v>
      </c>
    </row>
    <row r="422" spans="1:98" x14ac:dyDescent="0.3">
      <c r="A422" s="253">
        <v>419</v>
      </c>
      <c r="B422" s="265" t="s">
        <v>45</v>
      </c>
      <c r="C422" s="294" t="s">
        <v>2952</v>
      </c>
      <c r="D422" s="294" t="s">
        <v>3018</v>
      </c>
      <c r="E422" s="294" t="s">
        <v>3007</v>
      </c>
      <c r="F422" s="294" t="s">
        <v>3017</v>
      </c>
      <c r="G422" s="294" t="s">
        <v>2956</v>
      </c>
      <c r="H422" s="294" t="s">
        <v>2956</v>
      </c>
      <c r="I422" s="294" t="s">
        <v>2995</v>
      </c>
      <c r="J422" s="294" t="s">
        <v>2962</v>
      </c>
      <c r="K422" s="263" t="s">
        <v>3236</v>
      </c>
      <c r="L422" s="294" t="s">
        <v>3237</v>
      </c>
      <c r="M422" s="265" t="s">
        <v>3265</v>
      </c>
      <c r="N422" s="294" t="s">
        <v>3266</v>
      </c>
      <c r="O422" s="265" t="s">
        <v>45</v>
      </c>
      <c r="P422" s="260">
        <f>IF(COUNTIF($K$4:K422,K422)=1,1,"")</f>
        <v>1</v>
      </c>
      <c r="Q422" s="260"/>
      <c r="R422" s="260">
        <v>1000</v>
      </c>
      <c r="S422" s="260">
        <v>1000</v>
      </c>
      <c r="T422" s="260"/>
      <c r="U422" s="265" t="s">
        <v>45</v>
      </c>
      <c r="V422" s="260"/>
      <c r="W422" s="260"/>
      <c r="X422" s="260"/>
      <c r="Y422" s="265" t="s">
        <v>45</v>
      </c>
      <c r="Z422" s="260"/>
      <c r="AA422" s="260">
        <v>0</v>
      </c>
      <c r="AB422" s="260"/>
      <c r="AC422" s="260"/>
      <c r="AD422" s="260"/>
      <c r="AE422" s="260"/>
      <c r="AF422" s="260"/>
      <c r="AG422" s="260"/>
      <c r="AH422" s="260"/>
      <c r="AI422" s="260"/>
      <c r="AJ422" s="260"/>
      <c r="AK422" s="260"/>
      <c r="AL422" s="260"/>
      <c r="AM422" s="260"/>
      <c r="AN422" s="260"/>
      <c r="AO422" s="260"/>
      <c r="AP422" s="260"/>
      <c r="AQ422" s="260"/>
      <c r="AR422" s="260"/>
      <c r="AS422" s="260"/>
      <c r="AT422" s="260"/>
      <c r="AU422" s="260"/>
      <c r="AV422" s="260"/>
      <c r="AW422" s="260"/>
      <c r="AX422" s="260"/>
      <c r="AY422" s="260"/>
      <c r="AZ422" s="260"/>
      <c r="BA422" s="260"/>
      <c r="BB422" s="260"/>
      <c r="BC422" s="260"/>
      <c r="BD422" s="260"/>
      <c r="BE422" s="260"/>
      <c r="BF422" s="260"/>
      <c r="BG422" s="260"/>
      <c r="BH422" s="260"/>
      <c r="BI422" s="260"/>
      <c r="BJ422" s="260"/>
      <c r="BK422" s="260"/>
      <c r="BL422" s="260"/>
      <c r="BM422" s="260"/>
      <c r="BN422" s="260"/>
      <c r="BO422" s="260"/>
      <c r="BP422" s="260"/>
      <c r="BQ422" s="260"/>
      <c r="BR422" s="260"/>
      <c r="BS422" s="260"/>
      <c r="BT422" s="260"/>
      <c r="BU422" s="260"/>
      <c r="BV422" s="260"/>
      <c r="BW422" s="260"/>
      <c r="BX422" s="260"/>
      <c r="BY422" s="260"/>
      <c r="BZ422" s="260"/>
      <c r="CA422" s="260"/>
      <c r="CB422" s="260"/>
      <c r="CC422" s="260"/>
      <c r="CD422" s="260"/>
      <c r="CE422" s="260"/>
      <c r="CF422" s="260"/>
      <c r="CG422" s="260"/>
      <c r="CH422" s="268" t="s">
        <v>45</v>
      </c>
      <c r="CI422" s="260"/>
      <c r="CJ422" s="268" t="s">
        <v>45</v>
      </c>
      <c r="CK422" s="260"/>
      <c r="CL422" s="260"/>
      <c r="CM422" s="268" t="s">
        <v>45</v>
      </c>
      <c r="CN422" s="260">
        <v>0</v>
      </c>
      <c r="CO422" s="268" t="s">
        <v>45</v>
      </c>
      <c r="CP422" s="265" t="s">
        <v>60</v>
      </c>
      <c r="CQ422" s="268" t="s">
        <v>1850</v>
      </c>
      <c r="CR422" s="265" t="s">
        <v>45</v>
      </c>
      <c r="CS422" s="294" t="s">
        <v>51</v>
      </c>
      <c r="CT422" s="265" t="s">
        <v>3095</v>
      </c>
    </row>
    <row r="423" spans="1:98" x14ac:dyDescent="0.3">
      <c r="A423" s="253">
        <v>420</v>
      </c>
      <c r="B423" s="254" t="s">
        <v>45</v>
      </c>
      <c r="C423" s="261" t="s">
        <v>2952</v>
      </c>
      <c r="D423" s="261" t="s">
        <v>3018</v>
      </c>
      <c r="E423" s="261" t="s">
        <v>3007</v>
      </c>
      <c r="F423" s="261" t="s">
        <v>3017</v>
      </c>
      <c r="G423" s="261" t="s">
        <v>2956</v>
      </c>
      <c r="H423" s="261" t="s">
        <v>2956</v>
      </c>
      <c r="I423" s="261" t="s">
        <v>2995</v>
      </c>
      <c r="J423" s="261" t="s">
        <v>2962</v>
      </c>
      <c r="K423" s="270" t="s">
        <v>3375</v>
      </c>
      <c r="L423" s="261" t="s">
        <v>3376</v>
      </c>
      <c r="M423" s="254" t="s">
        <v>57</v>
      </c>
      <c r="N423" s="261" t="s">
        <v>58</v>
      </c>
      <c r="O423" s="254" t="s">
        <v>45</v>
      </c>
      <c r="P423" s="266">
        <f>IF(COUNTIF($K$4:K423,K423)=1,1,"")</f>
        <v>1</v>
      </c>
      <c r="Q423" s="266"/>
      <c r="R423" s="266">
        <v>200</v>
      </c>
      <c r="S423" s="266">
        <v>200</v>
      </c>
      <c r="T423" s="266"/>
      <c r="U423" s="254" t="s">
        <v>45</v>
      </c>
      <c r="V423" s="266"/>
      <c r="W423" s="266"/>
      <c r="X423" s="266"/>
      <c r="Y423" s="254" t="s">
        <v>45</v>
      </c>
      <c r="Z423" s="266"/>
      <c r="AA423" s="266">
        <v>0</v>
      </c>
      <c r="AB423" s="266"/>
      <c r="AC423" s="266"/>
      <c r="AD423" s="266"/>
      <c r="AE423" s="266"/>
      <c r="AF423" s="266"/>
      <c r="AG423" s="266"/>
      <c r="AH423" s="266"/>
      <c r="AI423" s="266"/>
      <c r="AJ423" s="266"/>
      <c r="AK423" s="266"/>
      <c r="AL423" s="266"/>
      <c r="AM423" s="266"/>
      <c r="AN423" s="266"/>
      <c r="AO423" s="266"/>
      <c r="AP423" s="266"/>
      <c r="AQ423" s="266"/>
      <c r="AR423" s="266"/>
      <c r="AS423" s="266"/>
      <c r="AT423" s="266"/>
      <c r="AU423" s="266"/>
      <c r="AV423" s="266"/>
      <c r="AW423" s="266"/>
      <c r="AX423" s="266"/>
      <c r="AY423" s="266"/>
      <c r="AZ423" s="266"/>
      <c r="BA423" s="266"/>
      <c r="BB423" s="266"/>
      <c r="BC423" s="266"/>
      <c r="BD423" s="266"/>
      <c r="BE423" s="266"/>
      <c r="BF423" s="266"/>
      <c r="BG423" s="266"/>
      <c r="BH423" s="266"/>
      <c r="BI423" s="266"/>
      <c r="BJ423" s="266"/>
      <c r="BK423" s="266"/>
      <c r="BL423" s="266"/>
      <c r="BM423" s="266"/>
      <c r="BN423" s="266"/>
      <c r="BO423" s="266"/>
      <c r="BP423" s="266"/>
      <c r="BQ423" s="266"/>
      <c r="BR423" s="266"/>
      <c r="BS423" s="266"/>
      <c r="BT423" s="266"/>
      <c r="BU423" s="266"/>
      <c r="BV423" s="266"/>
      <c r="BW423" s="266"/>
      <c r="BX423" s="266"/>
      <c r="BY423" s="266"/>
      <c r="BZ423" s="266"/>
      <c r="CA423" s="266"/>
      <c r="CB423" s="266"/>
      <c r="CC423" s="266"/>
      <c r="CD423" s="266"/>
      <c r="CE423" s="266"/>
      <c r="CF423" s="266"/>
      <c r="CG423" s="266"/>
      <c r="CH423" s="271" t="s">
        <v>45</v>
      </c>
      <c r="CI423" s="266"/>
      <c r="CJ423" s="271" t="s">
        <v>45</v>
      </c>
      <c r="CK423" s="266"/>
      <c r="CL423" s="266"/>
      <c r="CM423" s="271" t="s">
        <v>45</v>
      </c>
      <c r="CN423" s="266">
        <v>0</v>
      </c>
      <c r="CO423" s="271" t="s">
        <v>45</v>
      </c>
      <c r="CP423" s="254" t="s">
        <v>60</v>
      </c>
      <c r="CQ423" s="271" t="s">
        <v>1850</v>
      </c>
      <c r="CR423" s="254" t="s">
        <v>45</v>
      </c>
      <c r="CS423" s="261" t="s">
        <v>59</v>
      </c>
      <c r="CT423" s="254" t="s">
        <v>1856</v>
      </c>
    </row>
    <row r="424" spans="1:98" x14ac:dyDescent="0.3">
      <c r="A424" s="253">
        <v>421</v>
      </c>
      <c r="B424" s="265" t="s">
        <v>45</v>
      </c>
      <c r="C424" s="294" t="s">
        <v>2952</v>
      </c>
      <c r="D424" s="294" t="s">
        <v>3018</v>
      </c>
      <c r="E424" s="294" t="s">
        <v>3007</v>
      </c>
      <c r="F424" s="294" t="s">
        <v>3017</v>
      </c>
      <c r="G424" s="294" t="s">
        <v>2956</v>
      </c>
      <c r="H424" s="294" t="s">
        <v>2956</v>
      </c>
      <c r="I424" s="294" t="s">
        <v>2995</v>
      </c>
      <c r="J424" s="294" t="s">
        <v>2962</v>
      </c>
      <c r="K424" s="263" t="s">
        <v>3375</v>
      </c>
      <c r="L424" s="294" t="s">
        <v>3376</v>
      </c>
      <c r="M424" s="265" t="s">
        <v>71</v>
      </c>
      <c r="N424" s="294" t="s">
        <v>72</v>
      </c>
      <c r="O424" s="265" t="s">
        <v>45</v>
      </c>
      <c r="P424" s="260" t="str">
        <f>IF(COUNTIF($K$4:K424,K424)=1,1,"")</f>
        <v/>
      </c>
      <c r="Q424" s="260"/>
      <c r="R424" s="260">
        <v>200</v>
      </c>
      <c r="S424" s="260">
        <v>200</v>
      </c>
      <c r="T424" s="260"/>
      <c r="U424" s="265" t="s">
        <v>45</v>
      </c>
      <c r="V424" s="260"/>
      <c r="W424" s="260"/>
      <c r="X424" s="260"/>
      <c r="Y424" s="265" t="s">
        <v>45</v>
      </c>
      <c r="Z424" s="260"/>
      <c r="AA424" s="260">
        <v>0</v>
      </c>
      <c r="AB424" s="260"/>
      <c r="AC424" s="260"/>
      <c r="AD424" s="260"/>
      <c r="AE424" s="260"/>
      <c r="AF424" s="260"/>
      <c r="AG424" s="260"/>
      <c r="AH424" s="260"/>
      <c r="AI424" s="260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  <c r="AU424" s="260"/>
      <c r="AV424" s="260"/>
      <c r="AW424" s="260"/>
      <c r="AX424" s="260"/>
      <c r="AY424" s="260"/>
      <c r="AZ424" s="260"/>
      <c r="BA424" s="260"/>
      <c r="BB424" s="260"/>
      <c r="BC424" s="260"/>
      <c r="BD424" s="260"/>
      <c r="BE424" s="260"/>
      <c r="BF424" s="260"/>
      <c r="BG424" s="260"/>
      <c r="BH424" s="260"/>
      <c r="BI424" s="260"/>
      <c r="BJ424" s="260"/>
      <c r="BK424" s="260"/>
      <c r="BL424" s="260"/>
      <c r="BM424" s="260"/>
      <c r="BN424" s="260"/>
      <c r="BO424" s="260"/>
      <c r="BP424" s="260"/>
      <c r="BQ424" s="260"/>
      <c r="BR424" s="260"/>
      <c r="BS424" s="260"/>
      <c r="BT424" s="260"/>
      <c r="BU424" s="260"/>
      <c r="BV424" s="260"/>
      <c r="BW424" s="260"/>
      <c r="BX424" s="260"/>
      <c r="BY424" s="260"/>
      <c r="BZ424" s="260"/>
      <c r="CA424" s="260"/>
      <c r="CB424" s="260"/>
      <c r="CC424" s="260"/>
      <c r="CD424" s="260"/>
      <c r="CE424" s="260"/>
      <c r="CF424" s="260"/>
      <c r="CG424" s="260"/>
      <c r="CH424" s="268" t="s">
        <v>45</v>
      </c>
      <c r="CI424" s="260"/>
      <c r="CJ424" s="268" t="s">
        <v>45</v>
      </c>
      <c r="CK424" s="260"/>
      <c r="CL424" s="260"/>
      <c r="CM424" s="268" t="s">
        <v>45</v>
      </c>
      <c r="CN424" s="260">
        <v>0</v>
      </c>
      <c r="CO424" s="268" t="s">
        <v>45</v>
      </c>
      <c r="CP424" s="265" t="s">
        <v>60</v>
      </c>
      <c r="CQ424" s="268" t="s">
        <v>1850</v>
      </c>
      <c r="CR424" s="265" t="s">
        <v>45</v>
      </c>
      <c r="CS424" s="294" t="s">
        <v>59</v>
      </c>
      <c r="CT424" s="265" t="s">
        <v>1856</v>
      </c>
    </row>
    <row r="425" spans="1:98" x14ac:dyDescent="0.3">
      <c r="A425" s="253">
        <v>422</v>
      </c>
      <c r="B425" s="254" t="s">
        <v>45</v>
      </c>
      <c r="C425" s="261" t="s">
        <v>2952</v>
      </c>
      <c r="D425" s="261" t="s">
        <v>3018</v>
      </c>
      <c r="E425" s="261" t="s">
        <v>3007</v>
      </c>
      <c r="F425" s="261" t="s">
        <v>3017</v>
      </c>
      <c r="G425" s="261" t="s">
        <v>2956</v>
      </c>
      <c r="H425" s="261" t="s">
        <v>2956</v>
      </c>
      <c r="I425" s="261" t="s">
        <v>2994</v>
      </c>
      <c r="J425" s="261" t="s">
        <v>2962</v>
      </c>
      <c r="K425" s="270" t="s">
        <v>3371</v>
      </c>
      <c r="L425" s="261" t="s">
        <v>4296</v>
      </c>
      <c r="M425" s="254" t="s">
        <v>89</v>
      </c>
      <c r="N425" s="261" t="s">
        <v>90</v>
      </c>
      <c r="O425" s="254" t="s">
        <v>45</v>
      </c>
      <c r="P425" s="266">
        <f>IF(COUNTIF($K$4:K425,K425)=1,1,"")</f>
        <v>1</v>
      </c>
      <c r="Q425" s="266"/>
      <c r="R425" s="266">
        <v>150</v>
      </c>
      <c r="S425" s="266">
        <v>150</v>
      </c>
      <c r="T425" s="266"/>
      <c r="U425" s="254" t="s">
        <v>45</v>
      </c>
      <c r="V425" s="266"/>
      <c r="W425" s="266"/>
      <c r="X425" s="266"/>
      <c r="Y425" s="254" t="s">
        <v>45</v>
      </c>
      <c r="Z425" s="266"/>
      <c r="AA425" s="266">
        <v>0</v>
      </c>
      <c r="AB425" s="266"/>
      <c r="AC425" s="266"/>
      <c r="AD425" s="266"/>
      <c r="AE425" s="266"/>
      <c r="AF425" s="266"/>
      <c r="AG425" s="266"/>
      <c r="AH425" s="266"/>
      <c r="AI425" s="266"/>
      <c r="AJ425" s="266"/>
      <c r="AK425" s="266"/>
      <c r="AL425" s="266"/>
      <c r="AM425" s="266"/>
      <c r="AN425" s="266"/>
      <c r="AO425" s="266"/>
      <c r="AP425" s="266"/>
      <c r="AQ425" s="266"/>
      <c r="AR425" s="266"/>
      <c r="AS425" s="266"/>
      <c r="AT425" s="266"/>
      <c r="AU425" s="266"/>
      <c r="AV425" s="266"/>
      <c r="AW425" s="266"/>
      <c r="AX425" s="266"/>
      <c r="AY425" s="266"/>
      <c r="AZ425" s="266"/>
      <c r="BA425" s="266"/>
      <c r="BB425" s="266"/>
      <c r="BC425" s="266"/>
      <c r="BD425" s="266"/>
      <c r="BE425" s="266"/>
      <c r="BF425" s="266"/>
      <c r="BG425" s="266"/>
      <c r="BH425" s="266"/>
      <c r="BI425" s="266"/>
      <c r="BJ425" s="266"/>
      <c r="BK425" s="266"/>
      <c r="BL425" s="266"/>
      <c r="BM425" s="266"/>
      <c r="BN425" s="266"/>
      <c r="BO425" s="266"/>
      <c r="BP425" s="266"/>
      <c r="BQ425" s="266"/>
      <c r="BR425" s="266"/>
      <c r="BS425" s="266"/>
      <c r="BT425" s="266"/>
      <c r="BU425" s="266"/>
      <c r="BV425" s="266"/>
      <c r="BW425" s="266"/>
      <c r="BX425" s="266"/>
      <c r="BY425" s="266"/>
      <c r="BZ425" s="266"/>
      <c r="CA425" s="266"/>
      <c r="CB425" s="266"/>
      <c r="CC425" s="266"/>
      <c r="CD425" s="266"/>
      <c r="CE425" s="266"/>
      <c r="CF425" s="266"/>
      <c r="CG425" s="266"/>
      <c r="CH425" s="271" t="s">
        <v>45</v>
      </c>
      <c r="CI425" s="266"/>
      <c r="CJ425" s="271" t="s">
        <v>45</v>
      </c>
      <c r="CK425" s="266">
        <v>8000</v>
      </c>
      <c r="CL425" s="266">
        <v>37000</v>
      </c>
      <c r="CM425" s="271" t="s">
        <v>3093</v>
      </c>
      <c r="CN425" s="266">
        <v>37000</v>
      </c>
      <c r="CO425" s="271" t="s">
        <v>3093</v>
      </c>
      <c r="CP425" s="254" t="s">
        <v>60</v>
      </c>
      <c r="CQ425" s="271" t="s">
        <v>1850</v>
      </c>
      <c r="CR425" s="262">
        <v>46259</v>
      </c>
      <c r="CS425" s="261" t="s">
        <v>59</v>
      </c>
      <c r="CT425" s="254" t="s">
        <v>1863</v>
      </c>
    </row>
    <row r="426" spans="1:98" x14ac:dyDescent="0.3">
      <c r="A426" s="253">
        <v>423</v>
      </c>
      <c r="B426" s="265" t="s">
        <v>45</v>
      </c>
      <c r="C426" s="294" t="s">
        <v>2952</v>
      </c>
      <c r="D426" s="294" t="s">
        <v>3018</v>
      </c>
      <c r="E426" s="294" t="s">
        <v>3007</v>
      </c>
      <c r="F426" s="294" t="s">
        <v>3017</v>
      </c>
      <c r="G426" s="294" t="s">
        <v>2956</v>
      </c>
      <c r="H426" s="294" t="s">
        <v>2956</v>
      </c>
      <c r="I426" s="294" t="s">
        <v>2994</v>
      </c>
      <c r="J426" s="294" t="s">
        <v>2962</v>
      </c>
      <c r="K426" s="263" t="s">
        <v>3371</v>
      </c>
      <c r="L426" s="294" t="s">
        <v>4296</v>
      </c>
      <c r="M426" s="265" t="s">
        <v>66</v>
      </c>
      <c r="N426" s="294" t="s">
        <v>67</v>
      </c>
      <c r="O426" s="265" t="s">
        <v>45</v>
      </c>
      <c r="P426" s="260" t="str">
        <f>IF(COUNTIF($K$4:K426,K426)=1,1,"")</f>
        <v/>
      </c>
      <c r="Q426" s="260"/>
      <c r="R426" s="260">
        <v>200</v>
      </c>
      <c r="S426" s="260">
        <v>200</v>
      </c>
      <c r="T426" s="260"/>
      <c r="U426" s="265" t="s">
        <v>45</v>
      </c>
      <c r="V426" s="260"/>
      <c r="W426" s="260"/>
      <c r="X426" s="260"/>
      <c r="Y426" s="265" t="s">
        <v>45</v>
      </c>
      <c r="Z426" s="260"/>
      <c r="AA426" s="260">
        <v>0</v>
      </c>
      <c r="AB426" s="260"/>
      <c r="AC426" s="260"/>
      <c r="AD426" s="260"/>
      <c r="AE426" s="260"/>
      <c r="AF426" s="260"/>
      <c r="AG426" s="260"/>
      <c r="AH426" s="260"/>
      <c r="AI426" s="260"/>
      <c r="AJ426" s="260"/>
      <c r="AK426" s="260"/>
      <c r="AL426" s="260"/>
      <c r="AM426" s="260"/>
      <c r="AN426" s="260"/>
      <c r="AO426" s="260"/>
      <c r="AP426" s="260"/>
      <c r="AQ426" s="260"/>
      <c r="AR426" s="260"/>
      <c r="AS426" s="260"/>
      <c r="AT426" s="260"/>
      <c r="AU426" s="260"/>
      <c r="AV426" s="260"/>
      <c r="AW426" s="260"/>
      <c r="AX426" s="260"/>
      <c r="AY426" s="260"/>
      <c r="AZ426" s="260"/>
      <c r="BA426" s="260"/>
      <c r="BB426" s="260"/>
      <c r="BC426" s="260"/>
      <c r="BD426" s="260"/>
      <c r="BE426" s="260"/>
      <c r="BF426" s="260"/>
      <c r="BG426" s="260"/>
      <c r="BH426" s="260"/>
      <c r="BI426" s="260"/>
      <c r="BJ426" s="260"/>
      <c r="BK426" s="260"/>
      <c r="BL426" s="260"/>
      <c r="BM426" s="260"/>
      <c r="BN426" s="260"/>
      <c r="BO426" s="260"/>
      <c r="BP426" s="260"/>
      <c r="BQ426" s="260"/>
      <c r="BR426" s="260"/>
      <c r="BS426" s="260"/>
      <c r="BT426" s="260"/>
      <c r="BU426" s="260"/>
      <c r="BV426" s="260"/>
      <c r="BW426" s="260"/>
      <c r="BX426" s="260"/>
      <c r="BY426" s="260"/>
      <c r="BZ426" s="260"/>
      <c r="CA426" s="260"/>
      <c r="CB426" s="260"/>
      <c r="CC426" s="260"/>
      <c r="CD426" s="260"/>
      <c r="CE426" s="260"/>
      <c r="CF426" s="260"/>
      <c r="CG426" s="260"/>
      <c r="CH426" s="268" t="s">
        <v>45</v>
      </c>
      <c r="CI426" s="260"/>
      <c r="CJ426" s="268" t="s">
        <v>45</v>
      </c>
      <c r="CK426" s="260">
        <v>8000</v>
      </c>
      <c r="CL426" s="260">
        <v>37000</v>
      </c>
      <c r="CM426" s="268" t="s">
        <v>3093</v>
      </c>
      <c r="CN426" s="260">
        <v>37000</v>
      </c>
      <c r="CO426" s="268" t="s">
        <v>3093</v>
      </c>
      <c r="CP426" s="265" t="s">
        <v>60</v>
      </c>
      <c r="CQ426" s="268" t="s">
        <v>1850</v>
      </c>
      <c r="CR426" s="264">
        <v>46259</v>
      </c>
      <c r="CS426" s="294" t="s">
        <v>59</v>
      </c>
      <c r="CT426" s="265" t="s">
        <v>1863</v>
      </c>
    </row>
    <row r="427" spans="1:98" x14ac:dyDescent="0.3">
      <c r="A427" s="253">
        <v>424</v>
      </c>
      <c r="B427" s="254" t="s">
        <v>45</v>
      </c>
      <c r="C427" s="261" t="s">
        <v>2952</v>
      </c>
      <c r="D427" s="261" t="s">
        <v>3018</v>
      </c>
      <c r="E427" s="261" t="s">
        <v>3007</v>
      </c>
      <c r="F427" s="261" t="s">
        <v>3017</v>
      </c>
      <c r="G427" s="261" t="s">
        <v>2956</v>
      </c>
      <c r="H427" s="261" t="s">
        <v>2956</v>
      </c>
      <c r="I427" s="261" t="s">
        <v>2994</v>
      </c>
      <c r="J427" s="261" t="s">
        <v>2962</v>
      </c>
      <c r="K427" s="270" t="s">
        <v>3371</v>
      </c>
      <c r="L427" s="261" t="s">
        <v>4296</v>
      </c>
      <c r="M427" s="254" t="s">
        <v>285</v>
      </c>
      <c r="N427" s="261" t="s">
        <v>286</v>
      </c>
      <c r="O427" s="254" t="s">
        <v>45</v>
      </c>
      <c r="P427" s="266" t="str">
        <f>IF(COUNTIF($K$4:K427,K427)=1,1,"")</f>
        <v/>
      </c>
      <c r="Q427" s="266"/>
      <c r="R427" s="266">
        <v>150</v>
      </c>
      <c r="S427" s="266">
        <v>150</v>
      </c>
      <c r="T427" s="266"/>
      <c r="U427" s="254" t="s">
        <v>45</v>
      </c>
      <c r="V427" s="266"/>
      <c r="W427" s="266"/>
      <c r="X427" s="266"/>
      <c r="Y427" s="254" t="s">
        <v>45</v>
      </c>
      <c r="Z427" s="266"/>
      <c r="AA427" s="266">
        <v>0</v>
      </c>
      <c r="AB427" s="266"/>
      <c r="AC427" s="266"/>
      <c r="AD427" s="266"/>
      <c r="AE427" s="266"/>
      <c r="AF427" s="266"/>
      <c r="AG427" s="266"/>
      <c r="AH427" s="266"/>
      <c r="AI427" s="266"/>
      <c r="AJ427" s="266"/>
      <c r="AK427" s="266"/>
      <c r="AL427" s="266"/>
      <c r="AM427" s="266"/>
      <c r="AN427" s="266"/>
      <c r="AO427" s="266"/>
      <c r="AP427" s="266"/>
      <c r="AQ427" s="266"/>
      <c r="AR427" s="266"/>
      <c r="AS427" s="266"/>
      <c r="AT427" s="266"/>
      <c r="AU427" s="266"/>
      <c r="AV427" s="266"/>
      <c r="AW427" s="266"/>
      <c r="AX427" s="266"/>
      <c r="AY427" s="266"/>
      <c r="AZ427" s="266"/>
      <c r="BA427" s="266"/>
      <c r="BB427" s="266"/>
      <c r="BC427" s="266"/>
      <c r="BD427" s="266"/>
      <c r="BE427" s="266"/>
      <c r="BF427" s="266"/>
      <c r="BG427" s="266"/>
      <c r="BH427" s="266"/>
      <c r="BI427" s="266"/>
      <c r="BJ427" s="266"/>
      <c r="BK427" s="266"/>
      <c r="BL427" s="266"/>
      <c r="BM427" s="266"/>
      <c r="BN427" s="266"/>
      <c r="BO427" s="266"/>
      <c r="BP427" s="266"/>
      <c r="BQ427" s="266"/>
      <c r="BR427" s="266"/>
      <c r="BS427" s="266"/>
      <c r="BT427" s="266"/>
      <c r="BU427" s="266"/>
      <c r="BV427" s="266"/>
      <c r="BW427" s="266"/>
      <c r="BX427" s="266"/>
      <c r="BY427" s="266"/>
      <c r="BZ427" s="266"/>
      <c r="CA427" s="266"/>
      <c r="CB427" s="266"/>
      <c r="CC427" s="266"/>
      <c r="CD427" s="266"/>
      <c r="CE427" s="266"/>
      <c r="CF427" s="266"/>
      <c r="CG427" s="266"/>
      <c r="CH427" s="271" t="s">
        <v>45</v>
      </c>
      <c r="CI427" s="266"/>
      <c r="CJ427" s="271" t="s">
        <v>45</v>
      </c>
      <c r="CK427" s="266">
        <v>8000</v>
      </c>
      <c r="CL427" s="266">
        <v>37000</v>
      </c>
      <c r="CM427" s="271" t="s">
        <v>3093</v>
      </c>
      <c r="CN427" s="266">
        <v>37000</v>
      </c>
      <c r="CO427" s="271" t="s">
        <v>3093</v>
      </c>
      <c r="CP427" s="254" t="s">
        <v>60</v>
      </c>
      <c r="CQ427" s="271" t="s">
        <v>1850</v>
      </c>
      <c r="CR427" s="262">
        <v>46259</v>
      </c>
      <c r="CS427" s="261" t="s">
        <v>59</v>
      </c>
      <c r="CT427" s="254" t="s">
        <v>1863</v>
      </c>
    </row>
    <row r="428" spans="1:98" x14ac:dyDescent="0.3">
      <c r="A428" s="253">
        <v>425</v>
      </c>
      <c r="B428" s="265" t="s">
        <v>45</v>
      </c>
      <c r="C428" s="294" t="s">
        <v>2952</v>
      </c>
      <c r="D428" s="294" t="s">
        <v>3018</v>
      </c>
      <c r="E428" s="294" t="s">
        <v>3007</v>
      </c>
      <c r="F428" s="294" t="s">
        <v>3017</v>
      </c>
      <c r="G428" s="294" t="s">
        <v>2956</v>
      </c>
      <c r="H428" s="294" t="s">
        <v>2956</v>
      </c>
      <c r="I428" s="294" t="s">
        <v>2994</v>
      </c>
      <c r="J428" s="294" t="s">
        <v>2962</v>
      </c>
      <c r="K428" s="263" t="s">
        <v>3229</v>
      </c>
      <c r="L428" s="294" t="s">
        <v>3230</v>
      </c>
      <c r="M428" s="265" t="s">
        <v>285</v>
      </c>
      <c r="N428" s="294" t="s">
        <v>286</v>
      </c>
      <c r="O428" s="265" t="s">
        <v>45</v>
      </c>
      <c r="P428" s="260">
        <f>IF(COUNTIF($K$4:K428,K428)=1,1,"")</f>
        <v>1</v>
      </c>
      <c r="Q428" s="260"/>
      <c r="R428" s="260">
        <v>50</v>
      </c>
      <c r="S428" s="260">
        <v>50</v>
      </c>
      <c r="T428" s="260"/>
      <c r="U428" s="265" t="s">
        <v>45</v>
      </c>
      <c r="V428" s="260"/>
      <c r="W428" s="260"/>
      <c r="X428" s="260"/>
      <c r="Y428" s="265" t="s">
        <v>45</v>
      </c>
      <c r="Z428" s="260"/>
      <c r="AA428" s="260">
        <v>0</v>
      </c>
      <c r="AB428" s="260"/>
      <c r="AC428" s="260"/>
      <c r="AD428" s="260"/>
      <c r="AE428" s="260"/>
      <c r="AF428" s="260"/>
      <c r="AG428" s="260"/>
      <c r="AH428" s="260"/>
      <c r="AI428" s="260"/>
      <c r="AJ428" s="260"/>
      <c r="AK428" s="260"/>
      <c r="AL428" s="260"/>
      <c r="AM428" s="260"/>
      <c r="AN428" s="260"/>
      <c r="AO428" s="260"/>
      <c r="AP428" s="260"/>
      <c r="AQ428" s="260"/>
      <c r="AR428" s="260"/>
      <c r="AS428" s="260"/>
      <c r="AT428" s="260"/>
      <c r="AU428" s="260"/>
      <c r="AV428" s="260"/>
      <c r="AW428" s="260"/>
      <c r="AX428" s="260"/>
      <c r="AY428" s="260"/>
      <c r="AZ428" s="260"/>
      <c r="BA428" s="260"/>
      <c r="BB428" s="260"/>
      <c r="BC428" s="260"/>
      <c r="BD428" s="260"/>
      <c r="BE428" s="260"/>
      <c r="BF428" s="260"/>
      <c r="BG428" s="260"/>
      <c r="BH428" s="260"/>
      <c r="BI428" s="260"/>
      <c r="BJ428" s="260"/>
      <c r="BK428" s="260"/>
      <c r="BL428" s="260"/>
      <c r="BM428" s="260"/>
      <c r="BN428" s="260"/>
      <c r="BO428" s="260"/>
      <c r="BP428" s="260"/>
      <c r="BQ428" s="260"/>
      <c r="BR428" s="260"/>
      <c r="BS428" s="260"/>
      <c r="BT428" s="260"/>
      <c r="BU428" s="260"/>
      <c r="BV428" s="260"/>
      <c r="BW428" s="260"/>
      <c r="BX428" s="260"/>
      <c r="BY428" s="260"/>
      <c r="BZ428" s="260"/>
      <c r="CA428" s="260"/>
      <c r="CB428" s="260"/>
      <c r="CC428" s="260"/>
      <c r="CD428" s="260"/>
      <c r="CE428" s="260"/>
      <c r="CF428" s="260"/>
      <c r="CG428" s="260"/>
      <c r="CH428" s="268" t="s">
        <v>45</v>
      </c>
      <c r="CI428" s="260"/>
      <c r="CJ428" s="268" t="s">
        <v>45</v>
      </c>
      <c r="CK428" s="260"/>
      <c r="CL428" s="260">
        <v>1</v>
      </c>
      <c r="CM428" s="268" t="s">
        <v>45</v>
      </c>
      <c r="CN428" s="260">
        <v>0</v>
      </c>
      <c r="CO428" s="268" t="s">
        <v>45</v>
      </c>
      <c r="CP428" s="265" t="s">
        <v>60</v>
      </c>
      <c r="CQ428" s="268" t="s">
        <v>1850</v>
      </c>
      <c r="CR428" s="265" t="s">
        <v>45</v>
      </c>
      <c r="CS428" s="294" t="s">
        <v>139</v>
      </c>
      <c r="CT428" s="265" t="s">
        <v>1862</v>
      </c>
    </row>
    <row r="429" spans="1:98" x14ac:dyDescent="0.3">
      <c r="A429" s="253">
        <v>426</v>
      </c>
      <c r="B429" s="254" t="s">
        <v>45</v>
      </c>
      <c r="C429" s="261" t="s">
        <v>2952</v>
      </c>
      <c r="D429" s="261" t="s">
        <v>3018</v>
      </c>
      <c r="E429" s="261" t="s">
        <v>3007</v>
      </c>
      <c r="F429" s="261" t="s">
        <v>3017</v>
      </c>
      <c r="G429" s="261" t="s">
        <v>2956</v>
      </c>
      <c r="H429" s="261" t="s">
        <v>2956</v>
      </c>
      <c r="I429" s="261" t="s">
        <v>2994</v>
      </c>
      <c r="J429" s="261" t="s">
        <v>2962</v>
      </c>
      <c r="K429" s="270" t="s">
        <v>3231</v>
      </c>
      <c r="L429" s="261" t="s">
        <v>3232</v>
      </c>
      <c r="M429" s="254" t="s">
        <v>71</v>
      </c>
      <c r="N429" s="261" t="s">
        <v>72</v>
      </c>
      <c r="O429" s="254" t="s">
        <v>45</v>
      </c>
      <c r="P429" s="266">
        <f>IF(COUNTIF($K$4:K429,K429)=1,1,"")</f>
        <v>1</v>
      </c>
      <c r="Q429" s="266"/>
      <c r="R429" s="266">
        <v>200</v>
      </c>
      <c r="S429" s="266">
        <v>200</v>
      </c>
      <c r="T429" s="266"/>
      <c r="U429" s="254" t="s">
        <v>45</v>
      </c>
      <c r="V429" s="266"/>
      <c r="W429" s="266"/>
      <c r="X429" s="266"/>
      <c r="Y429" s="254" t="s">
        <v>45</v>
      </c>
      <c r="Z429" s="266"/>
      <c r="AA429" s="266">
        <v>0</v>
      </c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  <c r="AV429" s="266"/>
      <c r="AW429" s="266"/>
      <c r="AX429" s="266"/>
      <c r="AY429" s="266"/>
      <c r="AZ429" s="266"/>
      <c r="BA429" s="266"/>
      <c r="BB429" s="266"/>
      <c r="BC429" s="266"/>
      <c r="BD429" s="266"/>
      <c r="BE429" s="266"/>
      <c r="BF429" s="266"/>
      <c r="BG429" s="266"/>
      <c r="BH429" s="266"/>
      <c r="BI429" s="266"/>
      <c r="BJ429" s="266"/>
      <c r="BK429" s="266"/>
      <c r="BL429" s="266"/>
      <c r="BM429" s="266"/>
      <c r="BN429" s="266"/>
      <c r="BO429" s="266"/>
      <c r="BP429" s="266"/>
      <c r="BQ429" s="266"/>
      <c r="BR429" s="266"/>
      <c r="BS429" s="266"/>
      <c r="BT429" s="266"/>
      <c r="BU429" s="266"/>
      <c r="BV429" s="266"/>
      <c r="BW429" s="266"/>
      <c r="BX429" s="266"/>
      <c r="BY429" s="266"/>
      <c r="BZ429" s="266"/>
      <c r="CA429" s="266"/>
      <c r="CB429" s="266"/>
      <c r="CC429" s="266"/>
      <c r="CD429" s="266"/>
      <c r="CE429" s="266"/>
      <c r="CF429" s="266"/>
      <c r="CG429" s="266"/>
      <c r="CH429" s="271" t="s">
        <v>45</v>
      </c>
      <c r="CI429" s="266"/>
      <c r="CJ429" s="271" t="s">
        <v>45</v>
      </c>
      <c r="CK429" s="266"/>
      <c r="CL429" s="266">
        <v>1</v>
      </c>
      <c r="CM429" s="271" t="s">
        <v>45</v>
      </c>
      <c r="CN429" s="266">
        <v>0</v>
      </c>
      <c r="CO429" s="271" t="s">
        <v>45</v>
      </c>
      <c r="CP429" s="254" t="s">
        <v>60</v>
      </c>
      <c r="CQ429" s="271" t="s">
        <v>1850</v>
      </c>
      <c r="CR429" s="254" t="s">
        <v>45</v>
      </c>
      <c r="CS429" s="261" t="s">
        <v>139</v>
      </c>
      <c r="CT429" s="254" t="s">
        <v>1862</v>
      </c>
    </row>
    <row r="430" spans="1:98" x14ac:dyDescent="0.3">
      <c r="A430" s="253">
        <v>427</v>
      </c>
      <c r="B430" s="265" t="s">
        <v>45</v>
      </c>
      <c r="C430" s="294" t="s">
        <v>2952</v>
      </c>
      <c r="D430" s="294" t="s">
        <v>3018</v>
      </c>
      <c r="E430" s="294" t="s">
        <v>3007</v>
      </c>
      <c r="F430" s="294" t="s">
        <v>3017</v>
      </c>
      <c r="G430" s="294" t="s">
        <v>2956</v>
      </c>
      <c r="H430" s="294" t="s">
        <v>2956</v>
      </c>
      <c r="I430" s="294" t="s">
        <v>2994</v>
      </c>
      <c r="J430" s="294" t="s">
        <v>2962</v>
      </c>
      <c r="K430" s="263" t="s">
        <v>3231</v>
      </c>
      <c r="L430" s="294" t="s">
        <v>3232</v>
      </c>
      <c r="M430" s="265" t="s">
        <v>78</v>
      </c>
      <c r="N430" s="294" t="s">
        <v>79</v>
      </c>
      <c r="O430" s="265" t="s">
        <v>45</v>
      </c>
      <c r="P430" s="260" t="str">
        <f>IF(COUNTIF($K$4:K430,K430)=1,1,"")</f>
        <v/>
      </c>
      <c r="Q430" s="260"/>
      <c r="R430" s="260">
        <v>200</v>
      </c>
      <c r="S430" s="260">
        <v>200</v>
      </c>
      <c r="T430" s="260"/>
      <c r="U430" s="265" t="s">
        <v>45</v>
      </c>
      <c r="V430" s="260"/>
      <c r="W430" s="260"/>
      <c r="X430" s="260"/>
      <c r="Y430" s="265" t="s">
        <v>45</v>
      </c>
      <c r="Z430" s="260"/>
      <c r="AA430" s="260">
        <v>0</v>
      </c>
      <c r="AB430" s="260"/>
      <c r="AC430" s="260"/>
      <c r="AD430" s="260"/>
      <c r="AE430" s="260"/>
      <c r="AF430" s="260"/>
      <c r="AG430" s="260"/>
      <c r="AH430" s="260"/>
      <c r="AI430" s="260"/>
      <c r="AJ430" s="260"/>
      <c r="AK430" s="260"/>
      <c r="AL430" s="260"/>
      <c r="AM430" s="260"/>
      <c r="AN430" s="260"/>
      <c r="AO430" s="260"/>
      <c r="AP430" s="260"/>
      <c r="AQ430" s="260"/>
      <c r="AR430" s="260"/>
      <c r="AS430" s="260"/>
      <c r="AT430" s="260"/>
      <c r="AU430" s="260"/>
      <c r="AV430" s="260"/>
      <c r="AW430" s="260"/>
      <c r="AX430" s="260"/>
      <c r="AY430" s="260"/>
      <c r="AZ430" s="260"/>
      <c r="BA430" s="260"/>
      <c r="BB430" s="260"/>
      <c r="BC430" s="260"/>
      <c r="BD430" s="260"/>
      <c r="BE430" s="260"/>
      <c r="BF430" s="260"/>
      <c r="BG430" s="260"/>
      <c r="BH430" s="260"/>
      <c r="BI430" s="260"/>
      <c r="BJ430" s="260"/>
      <c r="BK430" s="260"/>
      <c r="BL430" s="260"/>
      <c r="BM430" s="260"/>
      <c r="BN430" s="260"/>
      <c r="BO430" s="260"/>
      <c r="BP430" s="260"/>
      <c r="BQ430" s="260"/>
      <c r="BR430" s="260"/>
      <c r="BS430" s="260"/>
      <c r="BT430" s="260"/>
      <c r="BU430" s="260"/>
      <c r="BV430" s="260"/>
      <c r="BW430" s="260"/>
      <c r="BX430" s="260"/>
      <c r="BY430" s="260"/>
      <c r="BZ430" s="260"/>
      <c r="CA430" s="260"/>
      <c r="CB430" s="260"/>
      <c r="CC430" s="260"/>
      <c r="CD430" s="260"/>
      <c r="CE430" s="260"/>
      <c r="CF430" s="260"/>
      <c r="CG430" s="260"/>
      <c r="CH430" s="268" t="s">
        <v>45</v>
      </c>
      <c r="CI430" s="260"/>
      <c r="CJ430" s="268" t="s">
        <v>45</v>
      </c>
      <c r="CK430" s="260"/>
      <c r="CL430" s="260">
        <v>1</v>
      </c>
      <c r="CM430" s="268" t="s">
        <v>45</v>
      </c>
      <c r="CN430" s="260">
        <v>0</v>
      </c>
      <c r="CO430" s="268" t="s">
        <v>45</v>
      </c>
      <c r="CP430" s="265" t="s">
        <v>60</v>
      </c>
      <c r="CQ430" s="268" t="s">
        <v>1850</v>
      </c>
      <c r="CR430" s="265" t="s">
        <v>45</v>
      </c>
      <c r="CS430" s="294" t="s">
        <v>139</v>
      </c>
      <c r="CT430" s="265" t="s">
        <v>1862</v>
      </c>
    </row>
    <row r="431" spans="1:98" x14ac:dyDescent="0.3">
      <c r="A431" s="253">
        <v>428</v>
      </c>
      <c r="B431" s="254" t="s">
        <v>45</v>
      </c>
      <c r="C431" s="261" t="s">
        <v>2952</v>
      </c>
      <c r="D431" s="261" t="s">
        <v>3018</v>
      </c>
      <c r="E431" s="261" t="s">
        <v>3007</v>
      </c>
      <c r="F431" s="261" t="s">
        <v>3017</v>
      </c>
      <c r="G431" s="261" t="s">
        <v>2985</v>
      </c>
      <c r="H431" s="261" t="s">
        <v>2986</v>
      </c>
      <c r="I431" s="261" t="s">
        <v>2989</v>
      </c>
      <c r="J431" s="261" t="s">
        <v>2962</v>
      </c>
      <c r="K431" s="270" t="s">
        <v>4226</v>
      </c>
      <c r="L431" s="261" t="s">
        <v>4227</v>
      </c>
      <c r="M431" s="254" t="s">
        <v>71</v>
      </c>
      <c r="N431" s="261" t="s">
        <v>72</v>
      </c>
      <c r="O431" s="254" t="s">
        <v>45</v>
      </c>
      <c r="P431" s="266">
        <f>IF(COUNTIF($K$4:K431,K431)=1,1,"")</f>
        <v>1</v>
      </c>
      <c r="Q431" s="266"/>
      <c r="R431" s="266">
        <v>1</v>
      </c>
      <c r="S431" s="266">
        <v>1</v>
      </c>
      <c r="T431" s="266"/>
      <c r="U431" s="254" t="s">
        <v>45</v>
      </c>
      <c r="V431" s="266"/>
      <c r="W431" s="266"/>
      <c r="X431" s="266"/>
      <c r="Y431" s="254" t="s">
        <v>45</v>
      </c>
      <c r="Z431" s="266"/>
      <c r="AA431" s="266">
        <v>0</v>
      </c>
      <c r="AB431" s="266"/>
      <c r="AC431" s="266"/>
      <c r="AD431" s="266"/>
      <c r="AE431" s="266"/>
      <c r="AF431" s="266"/>
      <c r="AG431" s="266"/>
      <c r="AH431" s="266"/>
      <c r="AI431" s="266"/>
      <c r="AJ431" s="266"/>
      <c r="AK431" s="266"/>
      <c r="AL431" s="266"/>
      <c r="AM431" s="266"/>
      <c r="AN431" s="266"/>
      <c r="AO431" s="266"/>
      <c r="AP431" s="266"/>
      <c r="AQ431" s="266"/>
      <c r="AR431" s="266"/>
      <c r="AS431" s="266"/>
      <c r="AT431" s="266"/>
      <c r="AU431" s="266"/>
      <c r="AV431" s="266"/>
      <c r="AW431" s="266"/>
      <c r="AX431" s="266"/>
      <c r="AY431" s="266"/>
      <c r="AZ431" s="266"/>
      <c r="BA431" s="266"/>
      <c r="BB431" s="266"/>
      <c r="BC431" s="266"/>
      <c r="BD431" s="266"/>
      <c r="BE431" s="266"/>
      <c r="BF431" s="266"/>
      <c r="BG431" s="266"/>
      <c r="BH431" s="266"/>
      <c r="BI431" s="266"/>
      <c r="BJ431" s="266"/>
      <c r="BK431" s="266"/>
      <c r="BL431" s="266"/>
      <c r="BM431" s="266"/>
      <c r="BN431" s="266"/>
      <c r="BO431" s="266"/>
      <c r="BP431" s="266"/>
      <c r="BQ431" s="266"/>
      <c r="BR431" s="266"/>
      <c r="BS431" s="266"/>
      <c r="BT431" s="266"/>
      <c r="BU431" s="266"/>
      <c r="BV431" s="266"/>
      <c r="BW431" s="266"/>
      <c r="BX431" s="266"/>
      <c r="BY431" s="266"/>
      <c r="BZ431" s="266"/>
      <c r="CA431" s="266"/>
      <c r="CB431" s="266"/>
      <c r="CC431" s="266"/>
      <c r="CD431" s="266"/>
      <c r="CE431" s="266"/>
      <c r="CF431" s="266"/>
      <c r="CG431" s="266"/>
      <c r="CH431" s="271" t="s">
        <v>45</v>
      </c>
      <c r="CI431" s="266"/>
      <c r="CJ431" s="271" t="s">
        <v>45</v>
      </c>
      <c r="CK431" s="266"/>
      <c r="CL431" s="266"/>
      <c r="CM431" s="271" t="s">
        <v>45</v>
      </c>
      <c r="CN431" s="266">
        <v>0</v>
      </c>
      <c r="CO431" s="271" t="s">
        <v>45</v>
      </c>
      <c r="CP431" s="254" t="s">
        <v>60</v>
      </c>
      <c r="CQ431" s="271" t="s">
        <v>1850</v>
      </c>
      <c r="CR431" s="254" t="s">
        <v>45</v>
      </c>
      <c r="CS431" s="261" t="s">
        <v>51</v>
      </c>
      <c r="CT431" s="254" t="s">
        <v>1863</v>
      </c>
    </row>
    <row r="432" spans="1:98" x14ac:dyDescent="0.3">
      <c r="A432" s="253">
        <v>429</v>
      </c>
      <c r="B432" s="265" t="s">
        <v>45</v>
      </c>
      <c r="C432" s="294" t="s">
        <v>2952</v>
      </c>
      <c r="D432" s="294" t="s">
        <v>3018</v>
      </c>
      <c r="E432" s="294" t="s">
        <v>3007</v>
      </c>
      <c r="F432" s="294" t="s">
        <v>3017</v>
      </c>
      <c r="G432" s="294" t="s">
        <v>2985</v>
      </c>
      <c r="H432" s="294" t="s">
        <v>2986</v>
      </c>
      <c r="I432" s="294" t="s">
        <v>2989</v>
      </c>
      <c r="J432" s="294" t="s">
        <v>2962</v>
      </c>
      <c r="K432" s="263" t="s">
        <v>4226</v>
      </c>
      <c r="L432" s="294" t="s">
        <v>4227</v>
      </c>
      <c r="M432" s="265" t="s">
        <v>93</v>
      </c>
      <c r="N432" s="294" t="s">
        <v>94</v>
      </c>
      <c r="O432" s="265" t="s">
        <v>45</v>
      </c>
      <c r="P432" s="260" t="str">
        <f>IF(COUNTIF($K$4:K432,K432)=1,1,"")</f>
        <v/>
      </c>
      <c r="Q432" s="260"/>
      <c r="R432" s="260">
        <v>1</v>
      </c>
      <c r="S432" s="260">
        <v>1</v>
      </c>
      <c r="T432" s="260"/>
      <c r="U432" s="265" t="s">
        <v>45</v>
      </c>
      <c r="V432" s="260"/>
      <c r="W432" s="260"/>
      <c r="X432" s="260"/>
      <c r="Y432" s="265" t="s">
        <v>45</v>
      </c>
      <c r="Z432" s="260"/>
      <c r="AA432" s="260">
        <v>0</v>
      </c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60"/>
      <c r="AP432" s="260"/>
      <c r="AQ432" s="260"/>
      <c r="AR432" s="260"/>
      <c r="AS432" s="260"/>
      <c r="AT432" s="260"/>
      <c r="AU432" s="260"/>
      <c r="AV432" s="260"/>
      <c r="AW432" s="260"/>
      <c r="AX432" s="260"/>
      <c r="AY432" s="260"/>
      <c r="AZ432" s="260"/>
      <c r="BA432" s="260"/>
      <c r="BB432" s="260"/>
      <c r="BC432" s="260"/>
      <c r="BD432" s="260"/>
      <c r="BE432" s="260"/>
      <c r="BF432" s="260"/>
      <c r="BG432" s="260"/>
      <c r="BH432" s="260"/>
      <c r="BI432" s="260"/>
      <c r="BJ432" s="260"/>
      <c r="BK432" s="260"/>
      <c r="BL432" s="260"/>
      <c r="BM432" s="260"/>
      <c r="BN432" s="260"/>
      <c r="BO432" s="260"/>
      <c r="BP432" s="260"/>
      <c r="BQ432" s="260"/>
      <c r="BR432" s="260"/>
      <c r="BS432" s="260"/>
      <c r="BT432" s="260"/>
      <c r="BU432" s="260"/>
      <c r="BV432" s="260"/>
      <c r="BW432" s="260"/>
      <c r="BX432" s="260"/>
      <c r="BY432" s="260"/>
      <c r="BZ432" s="260"/>
      <c r="CA432" s="260"/>
      <c r="CB432" s="260"/>
      <c r="CC432" s="260"/>
      <c r="CD432" s="260"/>
      <c r="CE432" s="260"/>
      <c r="CF432" s="260"/>
      <c r="CG432" s="260"/>
      <c r="CH432" s="268" t="s">
        <v>45</v>
      </c>
      <c r="CI432" s="260"/>
      <c r="CJ432" s="268" t="s">
        <v>45</v>
      </c>
      <c r="CK432" s="260"/>
      <c r="CL432" s="260"/>
      <c r="CM432" s="268" t="s">
        <v>45</v>
      </c>
      <c r="CN432" s="260">
        <v>0</v>
      </c>
      <c r="CO432" s="268" t="s">
        <v>45</v>
      </c>
      <c r="CP432" s="265" t="s">
        <v>60</v>
      </c>
      <c r="CQ432" s="268" t="s">
        <v>1850</v>
      </c>
      <c r="CR432" s="265" t="s">
        <v>45</v>
      </c>
      <c r="CS432" s="294" t="s">
        <v>51</v>
      </c>
      <c r="CT432" s="265" t="s">
        <v>1863</v>
      </c>
    </row>
    <row r="433" spans="1:98" ht="22.5" x14ac:dyDescent="0.3">
      <c r="A433" s="253">
        <v>430</v>
      </c>
      <c r="B433" s="254" t="s">
        <v>45</v>
      </c>
      <c r="C433" s="261" t="s">
        <v>2952</v>
      </c>
      <c r="D433" s="261" t="s">
        <v>3018</v>
      </c>
      <c r="E433" s="261" t="s">
        <v>3007</v>
      </c>
      <c r="F433" s="261" t="s">
        <v>3017</v>
      </c>
      <c r="G433" s="261" t="s">
        <v>2985</v>
      </c>
      <c r="H433" s="261" t="s">
        <v>2986</v>
      </c>
      <c r="I433" s="261" t="s">
        <v>2989</v>
      </c>
      <c r="J433" s="261" t="s">
        <v>2962</v>
      </c>
      <c r="K433" s="270" t="s">
        <v>3227</v>
      </c>
      <c r="L433" s="261" t="s">
        <v>3228</v>
      </c>
      <c r="M433" s="254" t="s">
        <v>57</v>
      </c>
      <c r="N433" s="261" t="s">
        <v>58</v>
      </c>
      <c r="O433" s="254" t="s">
        <v>45</v>
      </c>
      <c r="P433" s="266">
        <f>IF(COUNTIF($K$4:K433,K433)=1,1,"")</f>
        <v>1</v>
      </c>
      <c r="Q433" s="266"/>
      <c r="R433" s="266">
        <v>200</v>
      </c>
      <c r="S433" s="266">
        <v>200</v>
      </c>
      <c r="T433" s="266"/>
      <c r="U433" s="254" t="s">
        <v>45</v>
      </c>
      <c r="V433" s="266"/>
      <c r="W433" s="266"/>
      <c r="X433" s="266"/>
      <c r="Y433" s="254" t="s">
        <v>45</v>
      </c>
      <c r="Z433" s="266"/>
      <c r="AA433" s="266">
        <v>0</v>
      </c>
      <c r="AB433" s="266"/>
      <c r="AC433" s="266"/>
      <c r="AD433" s="266"/>
      <c r="AE433" s="266"/>
      <c r="AF433" s="266"/>
      <c r="AG433" s="266"/>
      <c r="AH433" s="266"/>
      <c r="AI433" s="266"/>
      <c r="AJ433" s="266"/>
      <c r="AK433" s="266"/>
      <c r="AL433" s="266"/>
      <c r="AM433" s="266"/>
      <c r="AN433" s="266"/>
      <c r="AO433" s="266"/>
      <c r="AP433" s="266"/>
      <c r="AQ433" s="266"/>
      <c r="AR433" s="266"/>
      <c r="AS433" s="266"/>
      <c r="AT433" s="266"/>
      <c r="AU433" s="266"/>
      <c r="AV433" s="266"/>
      <c r="AW433" s="266"/>
      <c r="AX433" s="266"/>
      <c r="AY433" s="266"/>
      <c r="AZ433" s="266"/>
      <c r="BA433" s="266"/>
      <c r="BB433" s="266"/>
      <c r="BC433" s="266"/>
      <c r="BD433" s="266"/>
      <c r="BE433" s="266"/>
      <c r="BF433" s="266"/>
      <c r="BG433" s="266"/>
      <c r="BH433" s="266"/>
      <c r="BI433" s="266"/>
      <c r="BJ433" s="266"/>
      <c r="BK433" s="266"/>
      <c r="BL433" s="266"/>
      <c r="BM433" s="266"/>
      <c r="BN433" s="266"/>
      <c r="BO433" s="266"/>
      <c r="BP433" s="266"/>
      <c r="BQ433" s="266"/>
      <c r="BR433" s="266"/>
      <c r="BS433" s="266"/>
      <c r="BT433" s="266"/>
      <c r="BU433" s="266"/>
      <c r="BV433" s="266"/>
      <c r="BW433" s="266"/>
      <c r="BX433" s="266"/>
      <c r="BY433" s="266"/>
      <c r="BZ433" s="266"/>
      <c r="CA433" s="266"/>
      <c r="CB433" s="266"/>
      <c r="CC433" s="266"/>
      <c r="CD433" s="266"/>
      <c r="CE433" s="266"/>
      <c r="CF433" s="266"/>
      <c r="CG433" s="266"/>
      <c r="CH433" s="271" t="s">
        <v>45</v>
      </c>
      <c r="CI433" s="266"/>
      <c r="CJ433" s="271" t="s">
        <v>45</v>
      </c>
      <c r="CK433" s="266"/>
      <c r="CL433" s="266"/>
      <c r="CM433" s="271" t="s">
        <v>45</v>
      </c>
      <c r="CN433" s="266">
        <v>0</v>
      </c>
      <c r="CO433" s="271" t="s">
        <v>45</v>
      </c>
      <c r="CP433" s="254" t="s">
        <v>60</v>
      </c>
      <c r="CQ433" s="271" t="s">
        <v>1850</v>
      </c>
      <c r="CR433" s="254" t="s">
        <v>45</v>
      </c>
      <c r="CS433" s="261" t="s">
        <v>51</v>
      </c>
      <c r="CT433" s="254" t="s">
        <v>1863</v>
      </c>
    </row>
    <row r="434" spans="1:98" ht="22.5" x14ac:dyDescent="0.3">
      <c r="A434" s="253">
        <v>431</v>
      </c>
      <c r="B434" s="265" t="s">
        <v>45</v>
      </c>
      <c r="C434" s="294" t="s">
        <v>2952</v>
      </c>
      <c r="D434" s="294" t="s">
        <v>3018</v>
      </c>
      <c r="E434" s="294" t="s">
        <v>3007</v>
      </c>
      <c r="F434" s="294" t="s">
        <v>3017</v>
      </c>
      <c r="G434" s="294" t="s">
        <v>2985</v>
      </c>
      <c r="H434" s="294" t="s">
        <v>2986</v>
      </c>
      <c r="I434" s="294" t="s">
        <v>2989</v>
      </c>
      <c r="J434" s="294" t="s">
        <v>2962</v>
      </c>
      <c r="K434" s="263" t="s">
        <v>3227</v>
      </c>
      <c r="L434" s="294" t="s">
        <v>3228</v>
      </c>
      <c r="M434" s="265" t="s">
        <v>93</v>
      </c>
      <c r="N434" s="294" t="s">
        <v>94</v>
      </c>
      <c r="O434" s="265" t="s">
        <v>45</v>
      </c>
      <c r="P434" s="260" t="str">
        <f>IF(COUNTIF($K$4:K434,K434)=1,1,"")</f>
        <v/>
      </c>
      <c r="Q434" s="260"/>
      <c r="R434" s="260">
        <v>200</v>
      </c>
      <c r="S434" s="260">
        <v>200</v>
      </c>
      <c r="T434" s="260"/>
      <c r="U434" s="265" t="s">
        <v>45</v>
      </c>
      <c r="V434" s="260"/>
      <c r="W434" s="260"/>
      <c r="X434" s="260"/>
      <c r="Y434" s="265" t="s">
        <v>45</v>
      </c>
      <c r="Z434" s="260"/>
      <c r="AA434" s="260">
        <v>0</v>
      </c>
      <c r="AB434" s="260"/>
      <c r="AC434" s="260"/>
      <c r="AD434" s="260"/>
      <c r="AE434" s="260"/>
      <c r="AF434" s="260"/>
      <c r="AG434" s="260"/>
      <c r="AH434" s="260"/>
      <c r="AI434" s="260"/>
      <c r="AJ434" s="260"/>
      <c r="AK434" s="260"/>
      <c r="AL434" s="260"/>
      <c r="AM434" s="260"/>
      <c r="AN434" s="260"/>
      <c r="AO434" s="260"/>
      <c r="AP434" s="260"/>
      <c r="AQ434" s="260"/>
      <c r="AR434" s="260"/>
      <c r="AS434" s="260"/>
      <c r="AT434" s="260"/>
      <c r="AU434" s="260"/>
      <c r="AV434" s="260"/>
      <c r="AW434" s="260"/>
      <c r="AX434" s="260"/>
      <c r="AY434" s="260"/>
      <c r="AZ434" s="260"/>
      <c r="BA434" s="260"/>
      <c r="BB434" s="260"/>
      <c r="BC434" s="260"/>
      <c r="BD434" s="260"/>
      <c r="BE434" s="260"/>
      <c r="BF434" s="260"/>
      <c r="BG434" s="260"/>
      <c r="BH434" s="260"/>
      <c r="BI434" s="260"/>
      <c r="BJ434" s="260"/>
      <c r="BK434" s="260"/>
      <c r="BL434" s="260"/>
      <c r="BM434" s="260"/>
      <c r="BN434" s="260"/>
      <c r="BO434" s="260"/>
      <c r="BP434" s="260"/>
      <c r="BQ434" s="260"/>
      <c r="BR434" s="260"/>
      <c r="BS434" s="260"/>
      <c r="BT434" s="260"/>
      <c r="BU434" s="260"/>
      <c r="BV434" s="260"/>
      <c r="BW434" s="260"/>
      <c r="BX434" s="260"/>
      <c r="BY434" s="260"/>
      <c r="BZ434" s="260"/>
      <c r="CA434" s="260"/>
      <c r="CB434" s="260"/>
      <c r="CC434" s="260"/>
      <c r="CD434" s="260"/>
      <c r="CE434" s="260"/>
      <c r="CF434" s="260"/>
      <c r="CG434" s="260"/>
      <c r="CH434" s="268" t="s">
        <v>45</v>
      </c>
      <c r="CI434" s="260"/>
      <c r="CJ434" s="268" t="s">
        <v>45</v>
      </c>
      <c r="CK434" s="260"/>
      <c r="CL434" s="260"/>
      <c r="CM434" s="268" t="s">
        <v>45</v>
      </c>
      <c r="CN434" s="260">
        <v>0</v>
      </c>
      <c r="CO434" s="268" t="s">
        <v>45</v>
      </c>
      <c r="CP434" s="265" t="s">
        <v>60</v>
      </c>
      <c r="CQ434" s="268" t="s">
        <v>1850</v>
      </c>
      <c r="CR434" s="265" t="s">
        <v>45</v>
      </c>
      <c r="CS434" s="294" t="s">
        <v>51</v>
      </c>
      <c r="CT434" s="265" t="s">
        <v>1863</v>
      </c>
    </row>
    <row r="435" spans="1:98" x14ac:dyDescent="0.3">
      <c r="A435" s="253">
        <v>432</v>
      </c>
      <c r="B435" s="254" t="s">
        <v>45</v>
      </c>
      <c r="C435" s="261" t="s">
        <v>2952</v>
      </c>
      <c r="D435" s="261" t="s">
        <v>3018</v>
      </c>
      <c r="E435" s="261" t="s">
        <v>3007</v>
      </c>
      <c r="F435" s="261" t="s">
        <v>3017</v>
      </c>
      <c r="G435" s="261" t="s">
        <v>2955</v>
      </c>
      <c r="H435" s="261" t="s">
        <v>2966</v>
      </c>
      <c r="I435" s="261" t="s">
        <v>2967</v>
      </c>
      <c r="J435" s="261" t="s">
        <v>2962</v>
      </c>
      <c r="K435" s="270" t="s">
        <v>3209</v>
      </c>
      <c r="L435" s="261" t="s">
        <v>3210</v>
      </c>
      <c r="M435" s="254" t="s">
        <v>174</v>
      </c>
      <c r="N435" s="261" t="s">
        <v>175</v>
      </c>
      <c r="O435" s="254" t="s">
        <v>45</v>
      </c>
      <c r="P435" s="266">
        <f>IF(COUNTIF($K$4:K435,K435)=1,1,"")</f>
        <v>1</v>
      </c>
      <c r="Q435" s="266"/>
      <c r="R435" s="266">
        <v>200</v>
      </c>
      <c r="S435" s="266">
        <v>200</v>
      </c>
      <c r="T435" s="266"/>
      <c r="U435" s="254" t="s">
        <v>45</v>
      </c>
      <c r="V435" s="266"/>
      <c r="W435" s="266"/>
      <c r="X435" s="266"/>
      <c r="Y435" s="254" t="s">
        <v>45</v>
      </c>
      <c r="Z435" s="266"/>
      <c r="AA435" s="266">
        <v>0</v>
      </c>
      <c r="AB435" s="266"/>
      <c r="AC435" s="266"/>
      <c r="AD435" s="266"/>
      <c r="AE435" s="266"/>
      <c r="AF435" s="266"/>
      <c r="AG435" s="266"/>
      <c r="AH435" s="266"/>
      <c r="AI435" s="266"/>
      <c r="AJ435" s="266"/>
      <c r="AK435" s="266"/>
      <c r="AL435" s="266"/>
      <c r="AM435" s="266"/>
      <c r="AN435" s="266"/>
      <c r="AO435" s="266"/>
      <c r="AP435" s="266"/>
      <c r="AQ435" s="266"/>
      <c r="AR435" s="266"/>
      <c r="AS435" s="266"/>
      <c r="AT435" s="266"/>
      <c r="AU435" s="266"/>
      <c r="AV435" s="266"/>
      <c r="AW435" s="266"/>
      <c r="AX435" s="266"/>
      <c r="AY435" s="266"/>
      <c r="AZ435" s="266"/>
      <c r="BA435" s="266"/>
      <c r="BB435" s="266"/>
      <c r="BC435" s="266"/>
      <c r="BD435" s="266"/>
      <c r="BE435" s="266"/>
      <c r="BF435" s="266"/>
      <c r="BG435" s="266"/>
      <c r="BH435" s="266"/>
      <c r="BI435" s="266"/>
      <c r="BJ435" s="266"/>
      <c r="BK435" s="266"/>
      <c r="BL435" s="266"/>
      <c r="BM435" s="266"/>
      <c r="BN435" s="266"/>
      <c r="BO435" s="266"/>
      <c r="BP435" s="266"/>
      <c r="BQ435" s="266"/>
      <c r="BR435" s="266"/>
      <c r="BS435" s="266"/>
      <c r="BT435" s="266"/>
      <c r="BU435" s="266"/>
      <c r="BV435" s="266"/>
      <c r="BW435" s="266"/>
      <c r="BX435" s="266"/>
      <c r="BY435" s="266"/>
      <c r="BZ435" s="266"/>
      <c r="CA435" s="266"/>
      <c r="CB435" s="266"/>
      <c r="CC435" s="266"/>
      <c r="CD435" s="266"/>
      <c r="CE435" s="266"/>
      <c r="CF435" s="266"/>
      <c r="CG435" s="266"/>
      <c r="CH435" s="271" t="s">
        <v>45</v>
      </c>
      <c r="CI435" s="266"/>
      <c r="CJ435" s="271" t="s">
        <v>45</v>
      </c>
      <c r="CK435" s="266"/>
      <c r="CL435" s="266"/>
      <c r="CM435" s="271" t="s">
        <v>45</v>
      </c>
      <c r="CN435" s="266">
        <v>0</v>
      </c>
      <c r="CO435" s="271" t="s">
        <v>45</v>
      </c>
      <c r="CP435" s="254" t="s">
        <v>60</v>
      </c>
      <c r="CQ435" s="271" t="s">
        <v>1850</v>
      </c>
      <c r="CR435" s="254" t="s">
        <v>45</v>
      </c>
      <c r="CS435" s="261" t="s">
        <v>51</v>
      </c>
      <c r="CT435" s="254" t="s">
        <v>1856</v>
      </c>
    </row>
    <row r="436" spans="1:98" x14ac:dyDescent="0.3">
      <c r="A436" s="253">
        <v>433</v>
      </c>
      <c r="B436" s="265" t="s">
        <v>45</v>
      </c>
      <c r="C436" s="294" t="s">
        <v>2952</v>
      </c>
      <c r="D436" s="294" t="s">
        <v>3018</v>
      </c>
      <c r="E436" s="294" t="s">
        <v>3007</v>
      </c>
      <c r="F436" s="294" t="s">
        <v>3017</v>
      </c>
      <c r="G436" s="294" t="s">
        <v>2955</v>
      </c>
      <c r="H436" s="294" t="s">
        <v>2966</v>
      </c>
      <c r="I436" s="294" t="s">
        <v>2967</v>
      </c>
      <c r="J436" s="294" t="s">
        <v>2962</v>
      </c>
      <c r="K436" s="263" t="s">
        <v>3209</v>
      </c>
      <c r="L436" s="294" t="s">
        <v>3210</v>
      </c>
      <c r="M436" s="265" t="s">
        <v>85</v>
      </c>
      <c r="N436" s="294" t="s">
        <v>86</v>
      </c>
      <c r="O436" s="265" t="s">
        <v>45</v>
      </c>
      <c r="P436" s="260" t="str">
        <f>IF(COUNTIF($K$4:K436,K436)=1,1,"")</f>
        <v/>
      </c>
      <c r="Q436" s="260"/>
      <c r="R436" s="260">
        <v>200</v>
      </c>
      <c r="S436" s="260">
        <v>200</v>
      </c>
      <c r="T436" s="260"/>
      <c r="U436" s="265" t="s">
        <v>45</v>
      </c>
      <c r="V436" s="260"/>
      <c r="W436" s="260"/>
      <c r="X436" s="260"/>
      <c r="Y436" s="265" t="s">
        <v>45</v>
      </c>
      <c r="Z436" s="260"/>
      <c r="AA436" s="260">
        <v>0</v>
      </c>
      <c r="AB436" s="260"/>
      <c r="AC436" s="260"/>
      <c r="AD436" s="260"/>
      <c r="AE436" s="260"/>
      <c r="AF436" s="260"/>
      <c r="AG436" s="260"/>
      <c r="AH436" s="260"/>
      <c r="AI436" s="260"/>
      <c r="AJ436" s="260"/>
      <c r="AK436" s="260"/>
      <c r="AL436" s="260"/>
      <c r="AM436" s="260"/>
      <c r="AN436" s="260"/>
      <c r="AO436" s="260"/>
      <c r="AP436" s="260"/>
      <c r="AQ436" s="260"/>
      <c r="AR436" s="260"/>
      <c r="AS436" s="260"/>
      <c r="AT436" s="260"/>
      <c r="AU436" s="260"/>
      <c r="AV436" s="260"/>
      <c r="AW436" s="260"/>
      <c r="AX436" s="260"/>
      <c r="AY436" s="260"/>
      <c r="AZ436" s="260"/>
      <c r="BA436" s="260"/>
      <c r="BB436" s="260"/>
      <c r="BC436" s="260"/>
      <c r="BD436" s="260"/>
      <c r="BE436" s="260"/>
      <c r="BF436" s="260"/>
      <c r="BG436" s="260"/>
      <c r="BH436" s="260"/>
      <c r="BI436" s="260"/>
      <c r="BJ436" s="260"/>
      <c r="BK436" s="260"/>
      <c r="BL436" s="260"/>
      <c r="BM436" s="260"/>
      <c r="BN436" s="260"/>
      <c r="BO436" s="260"/>
      <c r="BP436" s="260"/>
      <c r="BQ436" s="260"/>
      <c r="BR436" s="260"/>
      <c r="BS436" s="260"/>
      <c r="BT436" s="260"/>
      <c r="BU436" s="260"/>
      <c r="BV436" s="260"/>
      <c r="BW436" s="260"/>
      <c r="BX436" s="260"/>
      <c r="BY436" s="260"/>
      <c r="BZ436" s="260"/>
      <c r="CA436" s="260"/>
      <c r="CB436" s="260"/>
      <c r="CC436" s="260"/>
      <c r="CD436" s="260"/>
      <c r="CE436" s="260"/>
      <c r="CF436" s="260"/>
      <c r="CG436" s="260"/>
      <c r="CH436" s="268" t="s">
        <v>45</v>
      </c>
      <c r="CI436" s="260"/>
      <c r="CJ436" s="268" t="s">
        <v>45</v>
      </c>
      <c r="CK436" s="260"/>
      <c r="CL436" s="260"/>
      <c r="CM436" s="268" t="s">
        <v>45</v>
      </c>
      <c r="CN436" s="260">
        <v>0</v>
      </c>
      <c r="CO436" s="268" t="s">
        <v>45</v>
      </c>
      <c r="CP436" s="265" t="s">
        <v>60</v>
      </c>
      <c r="CQ436" s="268" t="s">
        <v>1850</v>
      </c>
      <c r="CR436" s="265" t="s">
        <v>45</v>
      </c>
      <c r="CS436" s="294" t="s">
        <v>51</v>
      </c>
      <c r="CT436" s="265" t="s">
        <v>1856</v>
      </c>
    </row>
    <row r="437" spans="1:98" x14ac:dyDescent="0.3">
      <c r="A437" s="253">
        <v>434</v>
      </c>
      <c r="B437" s="254" t="s">
        <v>45</v>
      </c>
      <c r="C437" s="261" t="s">
        <v>2952</v>
      </c>
      <c r="D437" s="261" t="s">
        <v>3018</v>
      </c>
      <c r="E437" s="261" t="s">
        <v>3007</v>
      </c>
      <c r="F437" s="261" t="s">
        <v>3017</v>
      </c>
      <c r="G437" s="261" t="s">
        <v>2955</v>
      </c>
      <c r="H437" s="261" t="s">
        <v>2966</v>
      </c>
      <c r="I437" s="261" t="s">
        <v>2967</v>
      </c>
      <c r="J437" s="261" t="s">
        <v>2962</v>
      </c>
      <c r="K437" s="270" t="s">
        <v>3211</v>
      </c>
      <c r="L437" s="261" t="s">
        <v>3087</v>
      </c>
      <c r="M437" s="254" t="s">
        <v>57</v>
      </c>
      <c r="N437" s="261" t="s">
        <v>58</v>
      </c>
      <c r="O437" s="254" t="s">
        <v>45</v>
      </c>
      <c r="P437" s="266">
        <f>IF(COUNTIF($K$4:K437,K437)=1,1,"")</f>
        <v>1</v>
      </c>
      <c r="Q437" s="266"/>
      <c r="R437" s="266">
        <v>200</v>
      </c>
      <c r="S437" s="266">
        <v>200</v>
      </c>
      <c r="T437" s="266"/>
      <c r="U437" s="254" t="s">
        <v>45</v>
      </c>
      <c r="V437" s="266"/>
      <c r="W437" s="266"/>
      <c r="X437" s="266"/>
      <c r="Y437" s="254" t="s">
        <v>45</v>
      </c>
      <c r="Z437" s="266"/>
      <c r="AA437" s="266">
        <v>0</v>
      </c>
      <c r="AB437" s="266"/>
      <c r="AC437" s="266"/>
      <c r="AD437" s="266"/>
      <c r="AE437" s="266"/>
      <c r="AF437" s="266"/>
      <c r="AG437" s="266"/>
      <c r="AH437" s="266"/>
      <c r="AI437" s="266"/>
      <c r="AJ437" s="266"/>
      <c r="AK437" s="266"/>
      <c r="AL437" s="266"/>
      <c r="AM437" s="266"/>
      <c r="AN437" s="266"/>
      <c r="AO437" s="266"/>
      <c r="AP437" s="266"/>
      <c r="AQ437" s="266"/>
      <c r="AR437" s="266"/>
      <c r="AS437" s="266"/>
      <c r="AT437" s="266"/>
      <c r="AU437" s="266"/>
      <c r="AV437" s="266"/>
      <c r="AW437" s="266"/>
      <c r="AX437" s="266"/>
      <c r="AY437" s="266"/>
      <c r="AZ437" s="266"/>
      <c r="BA437" s="266"/>
      <c r="BB437" s="266"/>
      <c r="BC437" s="266"/>
      <c r="BD437" s="266"/>
      <c r="BE437" s="266"/>
      <c r="BF437" s="266"/>
      <c r="BG437" s="266"/>
      <c r="BH437" s="266"/>
      <c r="BI437" s="266"/>
      <c r="BJ437" s="266"/>
      <c r="BK437" s="266"/>
      <c r="BL437" s="266"/>
      <c r="BM437" s="266"/>
      <c r="BN437" s="266"/>
      <c r="BO437" s="266"/>
      <c r="BP437" s="266"/>
      <c r="BQ437" s="266"/>
      <c r="BR437" s="266"/>
      <c r="BS437" s="266"/>
      <c r="BT437" s="266"/>
      <c r="BU437" s="266"/>
      <c r="BV437" s="266"/>
      <c r="BW437" s="266"/>
      <c r="BX437" s="266"/>
      <c r="BY437" s="266"/>
      <c r="BZ437" s="266"/>
      <c r="CA437" s="266"/>
      <c r="CB437" s="266"/>
      <c r="CC437" s="266"/>
      <c r="CD437" s="266"/>
      <c r="CE437" s="266"/>
      <c r="CF437" s="266"/>
      <c r="CG437" s="266"/>
      <c r="CH437" s="271" t="s">
        <v>45</v>
      </c>
      <c r="CI437" s="266"/>
      <c r="CJ437" s="271" t="s">
        <v>45</v>
      </c>
      <c r="CK437" s="266"/>
      <c r="CL437" s="266">
        <v>1</v>
      </c>
      <c r="CM437" s="271" t="s">
        <v>45</v>
      </c>
      <c r="CN437" s="266">
        <v>0</v>
      </c>
      <c r="CO437" s="271" t="s">
        <v>45</v>
      </c>
      <c r="CP437" s="254" t="s">
        <v>60</v>
      </c>
      <c r="CQ437" s="271" t="s">
        <v>1850</v>
      </c>
      <c r="CR437" s="254" t="s">
        <v>45</v>
      </c>
      <c r="CS437" s="261" t="s">
        <v>51</v>
      </c>
      <c r="CT437" s="254" t="s">
        <v>1863</v>
      </c>
    </row>
    <row r="438" spans="1:98" x14ac:dyDescent="0.3">
      <c r="A438" s="253">
        <v>435</v>
      </c>
      <c r="B438" s="265" t="s">
        <v>45</v>
      </c>
      <c r="C438" s="294" t="s">
        <v>2952</v>
      </c>
      <c r="D438" s="294" t="s">
        <v>3018</v>
      </c>
      <c r="E438" s="294" t="s">
        <v>3007</v>
      </c>
      <c r="F438" s="294" t="s">
        <v>3017</v>
      </c>
      <c r="G438" s="294" t="s">
        <v>2955</v>
      </c>
      <c r="H438" s="294" t="s">
        <v>2966</v>
      </c>
      <c r="I438" s="294" t="s">
        <v>2967</v>
      </c>
      <c r="J438" s="294" t="s">
        <v>2962</v>
      </c>
      <c r="K438" s="263" t="s">
        <v>3211</v>
      </c>
      <c r="L438" s="294" t="s">
        <v>3087</v>
      </c>
      <c r="M438" s="265" t="s">
        <v>54</v>
      </c>
      <c r="N438" s="294" t="s">
        <v>55</v>
      </c>
      <c r="O438" s="265" t="s">
        <v>45</v>
      </c>
      <c r="P438" s="260" t="str">
        <f>IF(COUNTIF($K$4:K438,K438)=1,1,"")</f>
        <v/>
      </c>
      <c r="Q438" s="260"/>
      <c r="R438" s="260">
        <v>200</v>
      </c>
      <c r="S438" s="260">
        <v>200</v>
      </c>
      <c r="T438" s="260"/>
      <c r="U438" s="265" t="s">
        <v>45</v>
      </c>
      <c r="V438" s="260"/>
      <c r="W438" s="260"/>
      <c r="X438" s="260"/>
      <c r="Y438" s="265" t="s">
        <v>45</v>
      </c>
      <c r="Z438" s="260"/>
      <c r="AA438" s="260">
        <v>0</v>
      </c>
      <c r="AB438" s="260"/>
      <c r="AC438" s="260"/>
      <c r="AD438" s="260"/>
      <c r="AE438" s="260"/>
      <c r="AF438" s="260"/>
      <c r="AG438" s="260"/>
      <c r="AH438" s="260"/>
      <c r="AI438" s="260"/>
      <c r="AJ438" s="260"/>
      <c r="AK438" s="260"/>
      <c r="AL438" s="260"/>
      <c r="AM438" s="260"/>
      <c r="AN438" s="260"/>
      <c r="AO438" s="260"/>
      <c r="AP438" s="260"/>
      <c r="AQ438" s="260"/>
      <c r="AR438" s="260"/>
      <c r="AS438" s="260"/>
      <c r="AT438" s="260"/>
      <c r="AU438" s="260"/>
      <c r="AV438" s="260"/>
      <c r="AW438" s="260"/>
      <c r="AX438" s="260"/>
      <c r="AY438" s="260"/>
      <c r="AZ438" s="260"/>
      <c r="BA438" s="260"/>
      <c r="BB438" s="260"/>
      <c r="BC438" s="260"/>
      <c r="BD438" s="260"/>
      <c r="BE438" s="260"/>
      <c r="BF438" s="260"/>
      <c r="BG438" s="260"/>
      <c r="BH438" s="260"/>
      <c r="BI438" s="260"/>
      <c r="BJ438" s="260"/>
      <c r="BK438" s="260"/>
      <c r="BL438" s="260"/>
      <c r="BM438" s="260"/>
      <c r="BN438" s="260"/>
      <c r="BO438" s="260"/>
      <c r="BP438" s="260"/>
      <c r="BQ438" s="260"/>
      <c r="BR438" s="260"/>
      <c r="BS438" s="260"/>
      <c r="BT438" s="260"/>
      <c r="BU438" s="260"/>
      <c r="BV438" s="260"/>
      <c r="BW438" s="260"/>
      <c r="BX438" s="260"/>
      <c r="BY438" s="260"/>
      <c r="BZ438" s="260"/>
      <c r="CA438" s="260"/>
      <c r="CB438" s="260"/>
      <c r="CC438" s="260"/>
      <c r="CD438" s="260"/>
      <c r="CE438" s="260"/>
      <c r="CF438" s="260"/>
      <c r="CG438" s="260"/>
      <c r="CH438" s="268" t="s">
        <v>45</v>
      </c>
      <c r="CI438" s="260"/>
      <c r="CJ438" s="268" t="s">
        <v>45</v>
      </c>
      <c r="CK438" s="260"/>
      <c r="CL438" s="260">
        <v>1</v>
      </c>
      <c r="CM438" s="268" t="s">
        <v>45</v>
      </c>
      <c r="CN438" s="260">
        <v>0</v>
      </c>
      <c r="CO438" s="268" t="s">
        <v>45</v>
      </c>
      <c r="CP438" s="265" t="s">
        <v>60</v>
      </c>
      <c r="CQ438" s="268" t="s">
        <v>1850</v>
      </c>
      <c r="CR438" s="265" t="s">
        <v>45</v>
      </c>
      <c r="CS438" s="294" t="s">
        <v>51</v>
      </c>
      <c r="CT438" s="265" t="s">
        <v>1863</v>
      </c>
    </row>
    <row r="439" spans="1:98" ht="22.5" x14ac:dyDescent="0.3">
      <c r="A439" s="253">
        <v>436</v>
      </c>
      <c r="B439" s="254" t="s">
        <v>45</v>
      </c>
      <c r="C439" s="261" t="s">
        <v>2952</v>
      </c>
      <c r="D439" s="261" t="s">
        <v>3018</v>
      </c>
      <c r="E439" s="261" t="s">
        <v>3007</v>
      </c>
      <c r="F439" s="261" t="s">
        <v>3017</v>
      </c>
      <c r="G439" s="261" t="s">
        <v>2970</v>
      </c>
      <c r="H439" s="261" t="s">
        <v>2971</v>
      </c>
      <c r="I439" s="261" t="s">
        <v>2972</v>
      </c>
      <c r="J439" s="261" t="s">
        <v>2962</v>
      </c>
      <c r="K439" s="270" t="s">
        <v>3212</v>
      </c>
      <c r="L439" s="261" t="s">
        <v>3213</v>
      </c>
      <c r="M439" s="254" t="s">
        <v>283</v>
      </c>
      <c r="N439" s="261" t="s">
        <v>284</v>
      </c>
      <c r="O439" s="254" t="s">
        <v>45</v>
      </c>
      <c r="P439" s="266">
        <f>IF(COUNTIF($K$4:K439,K439)=1,1,"")</f>
        <v>1</v>
      </c>
      <c r="Q439" s="266"/>
      <c r="R439" s="266">
        <v>200</v>
      </c>
      <c r="S439" s="266">
        <v>200</v>
      </c>
      <c r="T439" s="266"/>
      <c r="U439" s="254" t="s">
        <v>45</v>
      </c>
      <c r="V439" s="266"/>
      <c r="W439" s="266"/>
      <c r="X439" s="266"/>
      <c r="Y439" s="254" t="s">
        <v>45</v>
      </c>
      <c r="Z439" s="266"/>
      <c r="AA439" s="266">
        <v>0</v>
      </c>
      <c r="AB439" s="266"/>
      <c r="AC439" s="266"/>
      <c r="AD439" s="266"/>
      <c r="AE439" s="266"/>
      <c r="AF439" s="266"/>
      <c r="AG439" s="266"/>
      <c r="AH439" s="266"/>
      <c r="AI439" s="266"/>
      <c r="AJ439" s="266"/>
      <c r="AK439" s="266"/>
      <c r="AL439" s="266"/>
      <c r="AM439" s="266"/>
      <c r="AN439" s="266"/>
      <c r="AO439" s="266"/>
      <c r="AP439" s="266"/>
      <c r="AQ439" s="266"/>
      <c r="AR439" s="266"/>
      <c r="AS439" s="266"/>
      <c r="AT439" s="266"/>
      <c r="AU439" s="266"/>
      <c r="AV439" s="266"/>
      <c r="AW439" s="266"/>
      <c r="AX439" s="266"/>
      <c r="AY439" s="266"/>
      <c r="AZ439" s="266"/>
      <c r="BA439" s="266"/>
      <c r="BB439" s="266"/>
      <c r="BC439" s="266"/>
      <c r="BD439" s="266"/>
      <c r="BE439" s="266"/>
      <c r="BF439" s="266"/>
      <c r="BG439" s="266"/>
      <c r="BH439" s="266"/>
      <c r="BI439" s="266"/>
      <c r="BJ439" s="266"/>
      <c r="BK439" s="266"/>
      <c r="BL439" s="266"/>
      <c r="BM439" s="266"/>
      <c r="BN439" s="266"/>
      <c r="BO439" s="266"/>
      <c r="BP439" s="266"/>
      <c r="BQ439" s="266"/>
      <c r="BR439" s="266"/>
      <c r="BS439" s="266"/>
      <c r="BT439" s="266"/>
      <c r="BU439" s="266"/>
      <c r="BV439" s="266"/>
      <c r="BW439" s="266"/>
      <c r="BX439" s="266"/>
      <c r="BY439" s="266"/>
      <c r="BZ439" s="266"/>
      <c r="CA439" s="266"/>
      <c r="CB439" s="266"/>
      <c r="CC439" s="266"/>
      <c r="CD439" s="266"/>
      <c r="CE439" s="266"/>
      <c r="CF439" s="266"/>
      <c r="CG439" s="266"/>
      <c r="CH439" s="271" t="s">
        <v>45</v>
      </c>
      <c r="CI439" s="266"/>
      <c r="CJ439" s="271" t="s">
        <v>45</v>
      </c>
      <c r="CK439" s="266"/>
      <c r="CL439" s="266">
        <v>1</v>
      </c>
      <c r="CM439" s="271" t="s">
        <v>45</v>
      </c>
      <c r="CN439" s="266">
        <v>0</v>
      </c>
      <c r="CO439" s="271" t="s">
        <v>45</v>
      </c>
      <c r="CP439" s="254" t="s">
        <v>60</v>
      </c>
      <c r="CQ439" s="271" t="s">
        <v>1850</v>
      </c>
      <c r="CR439" s="254" t="s">
        <v>45</v>
      </c>
      <c r="CS439" s="261" t="s">
        <v>139</v>
      </c>
      <c r="CT439" s="254" t="s">
        <v>1862</v>
      </c>
    </row>
    <row r="440" spans="1:98" ht="22.5" x14ac:dyDescent="0.3">
      <c r="A440" s="253">
        <v>437</v>
      </c>
      <c r="B440" s="265" t="s">
        <v>45</v>
      </c>
      <c r="C440" s="294" t="s">
        <v>2952</v>
      </c>
      <c r="D440" s="294" t="s">
        <v>3018</v>
      </c>
      <c r="E440" s="294" t="s">
        <v>3007</v>
      </c>
      <c r="F440" s="294" t="s">
        <v>3017</v>
      </c>
      <c r="G440" s="294" t="s">
        <v>2970</v>
      </c>
      <c r="H440" s="294" t="s">
        <v>2971</v>
      </c>
      <c r="I440" s="294" t="s">
        <v>2972</v>
      </c>
      <c r="J440" s="294" t="s">
        <v>2962</v>
      </c>
      <c r="K440" s="263" t="s">
        <v>3212</v>
      </c>
      <c r="L440" s="294" t="s">
        <v>3213</v>
      </c>
      <c r="M440" s="265" t="s">
        <v>78</v>
      </c>
      <c r="N440" s="294" t="s">
        <v>79</v>
      </c>
      <c r="O440" s="265" t="s">
        <v>45</v>
      </c>
      <c r="P440" s="260" t="str">
        <f>IF(COUNTIF($K$4:K440,K440)=1,1,"")</f>
        <v/>
      </c>
      <c r="Q440" s="260"/>
      <c r="R440" s="260">
        <v>200</v>
      </c>
      <c r="S440" s="260">
        <v>200</v>
      </c>
      <c r="T440" s="260"/>
      <c r="U440" s="265" t="s">
        <v>45</v>
      </c>
      <c r="V440" s="260"/>
      <c r="W440" s="260"/>
      <c r="X440" s="260"/>
      <c r="Y440" s="265" t="s">
        <v>45</v>
      </c>
      <c r="Z440" s="260"/>
      <c r="AA440" s="260">
        <v>0</v>
      </c>
      <c r="AB440" s="260"/>
      <c r="AC440" s="260"/>
      <c r="AD440" s="260"/>
      <c r="AE440" s="260"/>
      <c r="AF440" s="260"/>
      <c r="AG440" s="260"/>
      <c r="AH440" s="260"/>
      <c r="AI440" s="260"/>
      <c r="AJ440" s="260"/>
      <c r="AK440" s="260"/>
      <c r="AL440" s="260"/>
      <c r="AM440" s="260"/>
      <c r="AN440" s="260"/>
      <c r="AO440" s="260"/>
      <c r="AP440" s="260"/>
      <c r="AQ440" s="260"/>
      <c r="AR440" s="260"/>
      <c r="AS440" s="260"/>
      <c r="AT440" s="260"/>
      <c r="AU440" s="260"/>
      <c r="AV440" s="260"/>
      <c r="AW440" s="260"/>
      <c r="AX440" s="260"/>
      <c r="AY440" s="260"/>
      <c r="AZ440" s="260"/>
      <c r="BA440" s="260"/>
      <c r="BB440" s="260"/>
      <c r="BC440" s="260"/>
      <c r="BD440" s="260"/>
      <c r="BE440" s="260"/>
      <c r="BF440" s="260"/>
      <c r="BG440" s="260"/>
      <c r="BH440" s="260"/>
      <c r="BI440" s="260"/>
      <c r="BJ440" s="260"/>
      <c r="BK440" s="260"/>
      <c r="BL440" s="260"/>
      <c r="BM440" s="260"/>
      <c r="BN440" s="260"/>
      <c r="BO440" s="260"/>
      <c r="BP440" s="260"/>
      <c r="BQ440" s="260"/>
      <c r="BR440" s="260"/>
      <c r="BS440" s="260"/>
      <c r="BT440" s="260"/>
      <c r="BU440" s="260"/>
      <c r="BV440" s="260"/>
      <c r="BW440" s="260"/>
      <c r="BX440" s="260"/>
      <c r="BY440" s="260"/>
      <c r="BZ440" s="260"/>
      <c r="CA440" s="260"/>
      <c r="CB440" s="260"/>
      <c r="CC440" s="260"/>
      <c r="CD440" s="260"/>
      <c r="CE440" s="260"/>
      <c r="CF440" s="260"/>
      <c r="CG440" s="260"/>
      <c r="CH440" s="268" t="s">
        <v>45</v>
      </c>
      <c r="CI440" s="260"/>
      <c r="CJ440" s="268" t="s">
        <v>45</v>
      </c>
      <c r="CK440" s="260"/>
      <c r="CL440" s="260">
        <v>1</v>
      </c>
      <c r="CM440" s="268" t="s">
        <v>45</v>
      </c>
      <c r="CN440" s="260">
        <v>0</v>
      </c>
      <c r="CO440" s="268" t="s">
        <v>45</v>
      </c>
      <c r="CP440" s="265" t="s">
        <v>60</v>
      </c>
      <c r="CQ440" s="268" t="s">
        <v>1850</v>
      </c>
      <c r="CR440" s="265" t="s">
        <v>45</v>
      </c>
      <c r="CS440" s="294" t="s">
        <v>139</v>
      </c>
      <c r="CT440" s="265" t="s">
        <v>1862</v>
      </c>
    </row>
    <row r="441" spans="1:98" x14ac:dyDescent="0.3">
      <c r="A441" s="253">
        <v>438</v>
      </c>
      <c r="B441" s="254" t="s">
        <v>45</v>
      </c>
      <c r="C441" s="261" t="s">
        <v>2952</v>
      </c>
      <c r="D441" s="261" t="s">
        <v>3018</v>
      </c>
      <c r="E441" s="261" t="s">
        <v>3007</v>
      </c>
      <c r="F441" s="261" t="s">
        <v>3017</v>
      </c>
      <c r="G441" s="261" t="s">
        <v>2970</v>
      </c>
      <c r="H441" s="261" t="s">
        <v>2971</v>
      </c>
      <c r="I441" s="261" t="s">
        <v>2972</v>
      </c>
      <c r="J441" s="261" t="s">
        <v>2962</v>
      </c>
      <c r="K441" s="270" t="s">
        <v>3214</v>
      </c>
      <c r="L441" s="261" t="s">
        <v>3088</v>
      </c>
      <c r="M441" s="254" t="s">
        <v>446</v>
      </c>
      <c r="N441" s="261" t="s">
        <v>445</v>
      </c>
      <c r="O441" s="254" t="s">
        <v>45</v>
      </c>
      <c r="P441" s="266">
        <f>IF(COUNTIF($K$4:K441,K441)=1,1,"")</f>
        <v>1</v>
      </c>
      <c r="Q441" s="266"/>
      <c r="R441" s="266">
        <v>200</v>
      </c>
      <c r="S441" s="266">
        <v>200</v>
      </c>
      <c r="T441" s="266"/>
      <c r="U441" s="254" t="s">
        <v>45</v>
      </c>
      <c r="V441" s="266"/>
      <c r="W441" s="266"/>
      <c r="X441" s="266"/>
      <c r="Y441" s="254" t="s">
        <v>45</v>
      </c>
      <c r="Z441" s="266"/>
      <c r="AA441" s="266">
        <v>0</v>
      </c>
      <c r="AB441" s="266"/>
      <c r="AC441" s="266"/>
      <c r="AD441" s="266"/>
      <c r="AE441" s="266"/>
      <c r="AF441" s="266"/>
      <c r="AG441" s="266"/>
      <c r="AH441" s="266"/>
      <c r="AI441" s="266"/>
      <c r="AJ441" s="266"/>
      <c r="AK441" s="266"/>
      <c r="AL441" s="266"/>
      <c r="AM441" s="266"/>
      <c r="AN441" s="266"/>
      <c r="AO441" s="266"/>
      <c r="AP441" s="266"/>
      <c r="AQ441" s="266"/>
      <c r="AR441" s="266"/>
      <c r="AS441" s="266"/>
      <c r="AT441" s="266"/>
      <c r="AU441" s="266"/>
      <c r="AV441" s="266"/>
      <c r="AW441" s="266"/>
      <c r="AX441" s="266"/>
      <c r="AY441" s="266"/>
      <c r="AZ441" s="266"/>
      <c r="BA441" s="266"/>
      <c r="BB441" s="266"/>
      <c r="BC441" s="266"/>
      <c r="BD441" s="266"/>
      <c r="BE441" s="266"/>
      <c r="BF441" s="266"/>
      <c r="BG441" s="266"/>
      <c r="BH441" s="266"/>
      <c r="BI441" s="266"/>
      <c r="BJ441" s="266"/>
      <c r="BK441" s="266"/>
      <c r="BL441" s="266"/>
      <c r="BM441" s="266"/>
      <c r="BN441" s="266"/>
      <c r="BO441" s="266"/>
      <c r="BP441" s="266"/>
      <c r="BQ441" s="266"/>
      <c r="BR441" s="266"/>
      <c r="BS441" s="266"/>
      <c r="BT441" s="266"/>
      <c r="BU441" s="266"/>
      <c r="BV441" s="266"/>
      <c r="BW441" s="266"/>
      <c r="BX441" s="266"/>
      <c r="BY441" s="266"/>
      <c r="BZ441" s="266"/>
      <c r="CA441" s="266"/>
      <c r="CB441" s="266"/>
      <c r="CC441" s="266"/>
      <c r="CD441" s="266"/>
      <c r="CE441" s="266"/>
      <c r="CF441" s="266"/>
      <c r="CG441" s="266"/>
      <c r="CH441" s="271" t="s">
        <v>45</v>
      </c>
      <c r="CI441" s="266"/>
      <c r="CJ441" s="271" t="s">
        <v>45</v>
      </c>
      <c r="CK441" s="266"/>
      <c r="CL441" s="266">
        <v>1</v>
      </c>
      <c r="CM441" s="271" t="s">
        <v>45</v>
      </c>
      <c r="CN441" s="266">
        <v>0</v>
      </c>
      <c r="CO441" s="271" t="s">
        <v>45</v>
      </c>
      <c r="CP441" s="254" t="s">
        <v>60</v>
      </c>
      <c r="CQ441" s="271" t="s">
        <v>1850</v>
      </c>
      <c r="CR441" s="254" t="s">
        <v>45</v>
      </c>
      <c r="CS441" s="261" t="s">
        <v>139</v>
      </c>
      <c r="CT441" s="254" t="s">
        <v>1863</v>
      </c>
    </row>
    <row r="442" spans="1:98" x14ac:dyDescent="0.3">
      <c r="A442" s="253">
        <v>439</v>
      </c>
      <c r="B442" s="265" t="s">
        <v>45</v>
      </c>
      <c r="C442" s="294" t="s">
        <v>2952</v>
      </c>
      <c r="D442" s="294" t="s">
        <v>3018</v>
      </c>
      <c r="E442" s="294" t="s">
        <v>3007</v>
      </c>
      <c r="F442" s="294" t="s">
        <v>3017</v>
      </c>
      <c r="G442" s="294" t="s">
        <v>2970</v>
      </c>
      <c r="H442" s="294" t="s">
        <v>2971</v>
      </c>
      <c r="I442" s="294" t="s">
        <v>2972</v>
      </c>
      <c r="J442" s="294" t="s">
        <v>2962</v>
      </c>
      <c r="K442" s="263" t="s">
        <v>3214</v>
      </c>
      <c r="L442" s="294" t="s">
        <v>3088</v>
      </c>
      <c r="M442" s="265" t="s">
        <v>63</v>
      </c>
      <c r="N442" s="294" t="s">
        <v>64</v>
      </c>
      <c r="O442" s="265" t="s">
        <v>45</v>
      </c>
      <c r="P442" s="260" t="str">
        <f>IF(COUNTIF($K$4:K442,K442)=1,1,"")</f>
        <v/>
      </c>
      <c r="Q442" s="260"/>
      <c r="R442" s="260">
        <v>200</v>
      </c>
      <c r="S442" s="260">
        <v>200</v>
      </c>
      <c r="T442" s="260"/>
      <c r="U442" s="265" t="s">
        <v>45</v>
      </c>
      <c r="V442" s="260"/>
      <c r="W442" s="260"/>
      <c r="X442" s="260"/>
      <c r="Y442" s="265" t="s">
        <v>45</v>
      </c>
      <c r="Z442" s="260"/>
      <c r="AA442" s="260">
        <v>0</v>
      </c>
      <c r="AB442" s="260"/>
      <c r="AC442" s="260"/>
      <c r="AD442" s="260"/>
      <c r="AE442" s="260"/>
      <c r="AF442" s="260"/>
      <c r="AG442" s="260"/>
      <c r="AH442" s="260"/>
      <c r="AI442" s="260"/>
      <c r="AJ442" s="260"/>
      <c r="AK442" s="260"/>
      <c r="AL442" s="260"/>
      <c r="AM442" s="260"/>
      <c r="AN442" s="260"/>
      <c r="AO442" s="260"/>
      <c r="AP442" s="260"/>
      <c r="AQ442" s="260"/>
      <c r="AR442" s="260"/>
      <c r="AS442" s="260"/>
      <c r="AT442" s="260"/>
      <c r="AU442" s="260"/>
      <c r="AV442" s="260"/>
      <c r="AW442" s="260"/>
      <c r="AX442" s="260"/>
      <c r="AY442" s="260"/>
      <c r="AZ442" s="260"/>
      <c r="BA442" s="260"/>
      <c r="BB442" s="260"/>
      <c r="BC442" s="260"/>
      <c r="BD442" s="260"/>
      <c r="BE442" s="260"/>
      <c r="BF442" s="260"/>
      <c r="BG442" s="260"/>
      <c r="BH442" s="260"/>
      <c r="BI442" s="260"/>
      <c r="BJ442" s="260"/>
      <c r="BK442" s="260"/>
      <c r="BL442" s="260"/>
      <c r="BM442" s="260"/>
      <c r="BN442" s="260"/>
      <c r="BO442" s="260"/>
      <c r="BP442" s="260"/>
      <c r="BQ442" s="260"/>
      <c r="BR442" s="260"/>
      <c r="BS442" s="260"/>
      <c r="BT442" s="260"/>
      <c r="BU442" s="260"/>
      <c r="BV442" s="260"/>
      <c r="BW442" s="260"/>
      <c r="BX442" s="260"/>
      <c r="BY442" s="260"/>
      <c r="BZ442" s="260"/>
      <c r="CA442" s="260"/>
      <c r="CB442" s="260"/>
      <c r="CC442" s="260"/>
      <c r="CD442" s="260"/>
      <c r="CE442" s="260"/>
      <c r="CF442" s="260"/>
      <c r="CG442" s="260"/>
      <c r="CH442" s="268" t="s">
        <v>45</v>
      </c>
      <c r="CI442" s="260"/>
      <c r="CJ442" s="268" t="s">
        <v>45</v>
      </c>
      <c r="CK442" s="260"/>
      <c r="CL442" s="260">
        <v>1</v>
      </c>
      <c r="CM442" s="268" t="s">
        <v>45</v>
      </c>
      <c r="CN442" s="260">
        <v>0</v>
      </c>
      <c r="CO442" s="268" t="s">
        <v>45</v>
      </c>
      <c r="CP442" s="265" t="s">
        <v>60</v>
      </c>
      <c r="CQ442" s="268" t="s">
        <v>1850</v>
      </c>
      <c r="CR442" s="265" t="s">
        <v>45</v>
      </c>
      <c r="CS442" s="294" t="s">
        <v>139</v>
      </c>
      <c r="CT442" s="265" t="s">
        <v>1863</v>
      </c>
    </row>
    <row r="443" spans="1:98" x14ac:dyDescent="0.3">
      <c r="A443" s="253">
        <v>440</v>
      </c>
      <c r="B443" s="254" t="s">
        <v>45</v>
      </c>
      <c r="C443" s="261" t="s">
        <v>2952</v>
      </c>
      <c r="D443" s="261" t="s">
        <v>3018</v>
      </c>
      <c r="E443" s="261" t="s">
        <v>3007</v>
      </c>
      <c r="F443" s="261" t="s">
        <v>3017</v>
      </c>
      <c r="G443" s="261" t="s">
        <v>2970</v>
      </c>
      <c r="H443" s="261" t="s">
        <v>2971</v>
      </c>
      <c r="I443" s="261" t="s">
        <v>2972</v>
      </c>
      <c r="J443" s="261" t="s">
        <v>2962</v>
      </c>
      <c r="K443" s="270" t="s">
        <v>3215</v>
      </c>
      <c r="L443" s="261" t="s">
        <v>3089</v>
      </c>
      <c r="M443" s="254" t="s">
        <v>93</v>
      </c>
      <c r="N443" s="261" t="s">
        <v>94</v>
      </c>
      <c r="O443" s="254" t="s">
        <v>45</v>
      </c>
      <c r="P443" s="266">
        <f>IF(COUNTIF($K$4:K443,K443)=1,1,"")</f>
        <v>1</v>
      </c>
      <c r="Q443" s="266"/>
      <c r="R443" s="266">
        <v>200</v>
      </c>
      <c r="S443" s="266">
        <v>200</v>
      </c>
      <c r="T443" s="266"/>
      <c r="U443" s="254" t="s">
        <v>45</v>
      </c>
      <c r="V443" s="266"/>
      <c r="W443" s="266"/>
      <c r="X443" s="266"/>
      <c r="Y443" s="254" t="s">
        <v>45</v>
      </c>
      <c r="Z443" s="266"/>
      <c r="AA443" s="266">
        <v>0</v>
      </c>
      <c r="AB443" s="266"/>
      <c r="AC443" s="266"/>
      <c r="AD443" s="266"/>
      <c r="AE443" s="266"/>
      <c r="AF443" s="266"/>
      <c r="AG443" s="266"/>
      <c r="AH443" s="266"/>
      <c r="AI443" s="266"/>
      <c r="AJ443" s="266"/>
      <c r="AK443" s="266"/>
      <c r="AL443" s="266"/>
      <c r="AM443" s="266"/>
      <c r="AN443" s="266"/>
      <c r="AO443" s="266"/>
      <c r="AP443" s="266"/>
      <c r="AQ443" s="266"/>
      <c r="AR443" s="266"/>
      <c r="AS443" s="266"/>
      <c r="AT443" s="266"/>
      <c r="AU443" s="266"/>
      <c r="AV443" s="266"/>
      <c r="AW443" s="266"/>
      <c r="AX443" s="266"/>
      <c r="AY443" s="266"/>
      <c r="AZ443" s="266"/>
      <c r="BA443" s="266"/>
      <c r="BB443" s="266"/>
      <c r="BC443" s="266"/>
      <c r="BD443" s="266"/>
      <c r="BE443" s="266"/>
      <c r="BF443" s="266"/>
      <c r="BG443" s="266"/>
      <c r="BH443" s="266"/>
      <c r="BI443" s="266"/>
      <c r="BJ443" s="266"/>
      <c r="BK443" s="266"/>
      <c r="BL443" s="266"/>
      <c r="BM443" s="266"/>
      <c r="BN443" s="266"/>
      <c r="BO443" s="266"/>
      <c r="BP443" s="266"/>
      <c r="BQ443" s="266"/>
      <c r="BR443" s="266"/>
      <c r="BS443" s="266"/>
      <c r="BT443" s="266"/>
      <c r="BU443" s="266"/>
      <c r="BV443" s="266"/>
      <c r="BW443" s="266"/>
      <c r="BX443" s="266"/>
      <c r="BY443" s="266"/>
      <c r="BZ443" s="266"/>
      <c r="CA443" s="266"/>
      <c r="CB443" s="266"/>
      <c r="CC443" s="266"/>
      <c r="CD443" s="266"/>
      <c r="CE443" s="266"/>
      <c r="CF443" s="266"/>
      <c r="CG443" s="266"/>
      <c r="CH443" s="271" t="s">
        <v>45</v>
      </c>
      <c r="CI443" s="266"/>
      <c r="CJ443" s="271" t="s">
        <v>45</v>
      </c>
      <c r="CK443" s="266"/>
      <c r="CL443" s="266">
        <v>1</v>
      </c>
      <c r="CM443" s="271" t="s">
        <v>45</v>
      </c>
      <c r="CN443" s="266">
        <v>0</v>
      </c>
      <c r="CO443" s="271" t="s">
        <v>45</v>
      </c>
      <c r="CP443" s="254" t="s">
        <v>60</v>
      </c>
      <c r="CQ443" s="271" t="s">
        <v>1850</v>
      </c>
      <c r="CR443" s="254" t="s">
        <v>45</v>
      </c>
      <c r="CS443" s="261" t="s">
        <v>139</v>
      </c>
      <c r="CT443" s="254" t="s">
        <v>1863</v>
      </c>
    </row>
    <row r="444" spans="1:98" x14ac:dyDescent="0.3">
      <c r="A444" s="253">
        <v>441</v>
      </c>
      <c r="B444" s="265" t="s">
        <v>45</v>
      </c>
      <c r="C444" s="294" t="s">
        <v>2952</v>
      </c>
      <c r="D444" s="294" t="s">
        <v>3018</v>
      </c>
      <c r="E444" s="294" t="s">
        <v>3007</v>
      </c>
      <c r="F444" s="294" t="s">
        <v>3017</v>
      </c>
      <c r="G444" s="294" t="s">
        <v>2970</v>
      </c>
      <c r="H444" s="294" t="s">
        <v>2971</v>
      </c>
      <c r="I444" s="294" t="s">
        <v>2972</v>
      </c>
      <c r="J444" s="294" t="s">
        <v>2962</v>
      </c>
      <c r="K444" s="263" t="s">
        <v>3215</v>
      </c>
      <c r="L444" s="294" t="s">
        <v>3089</v>
      </c>
      <c r="M444" s="265" t="s">
        <v>63</v>
      </c>
      <c r="N444" s="294" t="s">
        <v>64</v>
      </c>
      <c r="O444" s="265" t="s">
        <v>45</v>
      </c>
      <c r="P444" s="260" t="str">
        <f>IF(COUNTIF($K$4:K444,K444)=1,1,"")</f>
        <v/>
      </c>
      <c r="Q444" s="260"/>
      <c r="R444" s="260">
        <v>200</v>
      </c>
      <c r="S444" s="260">
        <v>200</v>
      </c>
      <c r="T444" s="260"/>
      <c r="U444" s="265" t="s">
        <v>45</v>
      </c>
      <c r="V444" s="260"/>
      <c r="W444" s="260"/>
      <c r="X444" s="260"/>
      <c r="Y444" s="265" t="s">
        <v>45</v>
      </c>
      <c r="Z444" s="260"/>
      <c r="AA444" s="260">
        <v>0</v>
      </c>
      <c r="AB444" s="260"/>
      <c r="AC444" s="260"/>
      <c r="AD444" s="260"/>
      <c r="AE444" s="260"/>
      <c r="AF444" s="260"/>
      <c r="AG444" s="260"/>
      <c r="AH444" s="260"/>
      <c r="AI444" s="260"/>
      <c r="AJ444" s="260"/>
      <c r="AK444" s="260"/>
      <c r="AL444" s="260"/>
      <c r="AM444" s="260"/>
      <c r="AN444" s="260"/>
      <c r="AO444" s="260"/>
      <c r="AP444" s="260"/>
      <c r="AQ444" s="260"/>
      <c r="AR444" s="260"/>
      <c r="AS444" s="260"/>
      <c r="AT444" s="260"/>
      <c r="AU444" s="260"/>
      <c r="AV444" s="260"/>
      <c r="AW444" s="260"/>
      <c r="AX444" s="260"/>
      <c r="AY444" s="260"/>
      <c r="AZ444" s="260"/>
      <c r="BA444" s="260"/>
      <c r="BB444" s="260"/>
      <c r="BC444" s="260"/>
      <c r="BD444" s="260"/>
      <c r="BE444" s="260"/>
      <c r="BF444" s="260"/>
      <c r="BG444" s="260"/>
      <c r="BH444" s="260"/>
      <c r="BI444" s="260"/>
      <c r="BJ444" s="260"/>
      <c r="BK444" s="260"/>
      <c r="BL444" s="260"/>
      <c r="BM444" s="260"/>
      <c r="BN444" s="260"/>
      <c r="BO444" s="260"/>
      <c r="BP444" s="260"/>
      <c r="BQ444" s="260"/>
      <c r="BR444" s="260"/>
      <c r="BS444" s="260"/>
      <c r="BT444" s="260"/>
      <c r="BU444" s="260"/>
      <c r="BV444" s="260"/>
      <c r="BW444" s="260"/>
      <c r="BX444" s="260"/>
      <c r="BY444" s="260"/>
      <c r="BZ444" s="260"/>
      <c r="CA444" s="260"/>
      <c r="CB444" s="260"/>
      <c r="CC444" s="260"/>
      <c r="CD444" s="260"/>
      <c r="CE444" s="260"/>
      <c r="CF444" s="260"/>
      <c r="CG444" s="260"/>
      <c r="CH444" s="268" t="s">
        <v>45</v>
      </c>
      <c r="CI444" s="260"/>
      <c r="CJ444" s="268" t="s">
        <v>45</v>
      </c>
      <c r="CK444" s="260"/>
      <c r="CL444" s="260">
        <v>1</v>
      </c>
      <c r="CM444" s="268" t="s">
        <v>45</v>
      </c>
      <c r="CN444" s="260">
        <v>0</v>
      </c>
      <c r="CO444" s="268" t="s">
        <v>45</v>
      </c>
      <c r="CP444" s="265" t="s">
        <v>60</v>
      </c>
      <c r="CQ444" s="268" t="s">
        <v>1850</v>
      </c>
      <c r="CR444" s="265" t="s">
        <v>45</v>
      </c>
      <c r="CS444" s="294" t="s">
        <v>139</v>
      </c>
      <c r="CT444" s="265" t="s">
        <v>1863</v>
      </c>
    </row>
    <row r="445" spans="1:98" x14ac:dyDescent="0.3">
      <c r="A445" s="253">
        <v>442</v>
      </c>
      <c r="B445" s="254" t="s">
        <v>45</v>
      </c>
      <c r="C445" s="261" t="s">
        <v>2952</v>
      </c>
      <c r="D445" s="261" t="s">
        <v>3018</v>
      </c>
      <c r="E445" s="261" t="s">
        <v>3007</v>
      </c>
      <c r="F445" s="261" t="s">
        <v>3017</v>
      </c>
      <c r="G445" s="261" t="s">
        <v>2970</v>
      </c>
      <c r="H445" s="261" t="s">
        <v>2971</v>
      </c>
      <c r="I445" s="261" t="s">
        <v>2972</v>
      </c>
      <c r="J445" s="261" t="s">
        <v>2962</v>
      </c>
      <c r="K445" s="270" t="s">
        <v>3365</v>
      </c>
      <c r="L445" s="261" t="s">
        <v>3366</v>
      </c>
      <c r="M445" s="254" t="s">
        <v>57</v>
      </c>
      <c r="N445" s="261" t="s">
        <v>58</v>
      </c>
      <c r="O445" s="254" t="s">
        <v>45</v>
      </c>
      <c r="P445" s="266">
        <f>IF(COUNTIF($K$4:K445,K445)=1,1,"")</f>
        <v>1</v>
      </c>
      <c r="Q445" s="266"/>
      <c r="R445" s="266">
        <v>300</v>
      </c>
      <c r="S445" s="266">
        <v>300</v>
      </c>
      <c r="T445" s="266"/>
      <c r="U445" s="254" t="s">
        <v>45</v>
      </c>
      <c r="V445" s="266"/>
      <c r="W445" s="266"/>
      <c r="X445" s="266"/>
      <c r="Y445" s="254" t="s">
        <v>45</v>
      </c>
      <c r="Z445" s="266"/>
      <c r="AA445" s="266">
        <v>0</v>
      </c>
      <c r="AB445" s="266"/>
      <c r="AC445" s="266"/>
      <c r="AD445" s="266"/>
      <c r="AE445" s="266"/>
      <c r="AF445" s="266"/>
      <c r="AG445" s="266"/>
      <c r="AH445" s="266"/>
      <c r="AI445" s="266"/>
      <c r="AJ445" s="266"/>
      <c r="AK445" s="266"/>
      <c r="AL445" s="266"/>
      <c r="AM445" s="266"/>
      <c r="AN445" s="266"/>
      <c r="AO445" s="266"/>
      <c r="AP445" s="266"/>
      <c r="AQ445" s="266"/>
      <c r="AR445" s="266"/>
      <c r="AS445" s="266"/>
      <c r="AT445" s="266"/>
      <c r="AU445" s="266"/>
      <c r="AV445" s="266"/>
      <c r="AW445" s="266"/>
      <c r="AX445" s="266"/>
      <c r="AY445" s="266"/>
      <c r="AZ445" s="266"/>
      <c r="BA445" s="266"/>
      <c r="BB445" s="266"/>
      <c r="BC445" s="266"/>
      <c r="BD445" s="266"/>
      <c r="BE445" s="266"/>
      <c r="BF445" s="266"/>
      <c r="BG445" s="266"/>
      <c r="BH445" s="266"/>
      <c r="BI445" s="266"/>
      <c r="BJ445" s="266"/>
      <c r="BK445" s="266"/>
      <c r="BL445" s="266"/>
      <c r="BM445" s="266"/>
      <c r="BN445" s="266"/>
      <c r="BO445" s="266"/>
      <c r="BP445" s="266"/>
      <c r="BQ445" s="266"/>
      <c r="BR445" s="266"/>
      <c r="BS445" s="266"/>
      <c r="BT445" s="266"/>
      <c r="BU445" s="266"/>
      <c r="BV445" s="266"/>
      <c r="BW445" s="266"/>
      <c r="BX445" s="266"/>
      <c r="BY445" s="266"/>
      <c r="BZ445" s="266"/>
      <c r="CA445" s="266"/>
      <c r="CB445" s="266"/>
      <c r="CC445" s="266"/>
      <c r="CD445" s="266"/>
      <c r="CE445" s="266"/>
      <c r="CF445" s="266"/>
      <c r="CG445" s="266"/>
      <c r="CH445" s="271" t="s">
        <v>45</v>
      </c>
      <c r="CI445" s="266"/>
      <c r="CJ445" s="271" t="s">
        <v>45</v>
      </c>
      <c r="CK445" s="266"/>
      <c r="CL445" s="266"/>
      <c r="CM445" s="271" t="s">
        <v>45</v>
      </c>
      <c r="CN445" s="266">
        <v>0</v>
      </c>
      <c r="CO445" s="271" t="s">
        <v>45</v>
      </c>
      <c r="CP445" s="254" t="s">
        <v>60</v>
      </c>
      <c r="CQ445" s="271" t="s">
        <v>1850</v>
      </c>
      <c r="CR445" s="254" t="s">
        <v>45</v>
      </c>
      <c r="CS445" s="261" t="s">
        <v>139</v>
      </c>
      <c r="CT445" s="254" t="s">
        <v>1856</v>
      </c>
    </row>
    <row r="446" spans="1:98" x14ac:dyDescent="0.3">
      <c r="A446" s="253">
        <v>443</v>
      </c>
      <c r="B446" s="265" t="s">
        <v>45</v>
      </c>
      <c r="C446" s="294" t="s">
        <v>2952</v>
      </c>
      <c r="D446" s="294" t="s">
        <v>3018</v>
      </c>
      <c r="E446" s="294" t="s">
        <v>3007</v>
      </c>
      <c r="F446" s="294" t="s">
        <v>3017</v>
      </c>
      <c r="G446" s="294" t="s">
        <v>2970</v>
      </c>
      <c r="H446" s="294" t="s">
        <v>2971</v>
      </c>
      <c r="I446" s="294" t="s">
        <v>2972</v>
      </c>
      <c r="J446" s="294" t="s">
        <v>2962</v>
      </c>
      <c r="K446" s="263" t="s">
        <v>3365</v>
      </c>
      <c r="L446" s="294" t="s">
        <v>3366</v>
      </c>
      <c r="M446" s="265" t="s">
        <v>174</v>
      </c>
      <c r="N446" s="294" t="s">
        <v>175</v>
      </c>
      <c r="O446" s="265" t="s">
        <v>45</v>
      </c>
      <c r="P446" s="260" t="str">
        <f>IF(COUNTIF($K$4:K446,K446)=1,1,"")</f>
        <v/>
      </c>
      <c r="Q446" s="260"/>
      <c r="R446" s="260">
        <v>300</v>
      </c>
      <c r="S446" s="260">
        <v>300</v>
      </c>
      <c r="T446" s="260"/>
      <c r="U446" s="265" t="s">
        <v>45</v>
      </c>
      <c r="V446" s="260"/>
      <c r="W446" s="260"/>
      <c r="X446" s="260"/>
      <c r="Y446" s="265" t="s">
        <v>45</v>
      </c>
      <c r="Z446" s="260"/>
      <c r="AA446" s="260">
        <v>0</v>
      </c>
      <c r="AB446" s="260"/>
      <c r="AC446" s="260"/>
      <c r="AD446" s="260"/>
      <c r="AE446" s="260"/>
      <c r="AF446" s="260"/>
      <c r="AG446" s="260"/>
      <c r="AH446" s="260"/>
      <c r="AI446" s="260"/>
      <c r="AJ446" s="260"/>
      <c r="AK446" s="260"/>
      <c r="AL446" s="260"/>
      <c r="AM446" s="260"/>
      <c r="AN446" s="260"/>
      <c r="AO446" s="260"/>
      <c r="AP446" s="260"/>
      <c r="AQ446" s="260"/>
      <c r="AR446" s="260"/>
      <c r="AS446" s="260"/>
      <c r="AT446" s="260"/>
      <c r="AU446" s="260"/>
      <c r="AV446" s="260"/>
      <c r="AW446" s="260"/>
      <c r="AX446" s="260"/>
      <c r="AY446" s="260"/>
      <c r="AZ446" s="260"/>
      <c r="BA446" s="260"/>
      <c r="BB446" s="260"/>
      <c r="BC446" s="260"/>
      <c r="BD446" s="260"/>
      <c r="BE446" s="260"/>
      <c r="BF446" s="260"/>
      <c r="BG446" s="260"/>
      <c r="BH446" s="260"/>
      <c r="BI446" s="260"/>
      <c r="BJ446" s="260"/>
      <c r="BK446" s="260"/>
      <c r="BL446" s="260"/>
      <c r="BM446" s="260"/>
      <c r="BN446" s="260"/>
      <c r="BO446" s="260"/>
      <c r="BP446" s="260"/>
      <c r="BQ446" s="260"/>
      <c r="BR446" s="260"/>
      <c r="BS446" s="260"/>
      <c r="BT446" s="260"/>
      <c r="BU446" s="260"/>
      <c r="BV446" s="260"/>
      <c r="BW446" s="260"/>
      <c r="BX446" s="260"/>
      <c r="BY446" s="260"/>
      <c r="BZ446" s="260"/>
      <c r="CA446" s="260"/>
      <c r="CB446" s="260"/>
      <c r="CC446" s="260"/>
      <c r="CD446" s="260"/>
      <c r="CE446" s="260"/>
      <c r="CF446" s="260"/>
      <c r="CG446" s="260"/>
      <c r="CH446" s="268" t="s">
        <v>45</v>
      </c>
      <c r="CI446" s="260"/>
      <c r="CJ446" s="268" t="s">
        <v>45</v>
      </c>
      <c r="CK446" s="260"/>
      <c r="CL446" s="260"/>
      <c r="CM446" s="268" t="s">
        <v>45</v>
      </c>
      <c r="CN446" s="260">
        <v>0</v>
      </c>
      <c r="CO446" s="268" t="s">
        <v>45</v>
      </c>
      <c r="CP446" s="265" t="s">
        <v>60</v>
      </c>
      <c r="CQ446" s="268" t="s">
        <v>1850</v>
      </c>
      <c r="CR446" s="265" t="s">
        <v>45</v>
      </c>
      <c r="CS446" s="294" t="s">
        <v>139</v>
      </c>
      <c r="CT446" s="265" t="s">
        <v>1856</v>
      </c>
    </row>
    <row r="447" spans="1:98" x14ac:dyDescent="0.3">
      <c r="A447" s="253">
        <v>444</v>
      </c>
      <c r="B447" s="254" t="s">
        <v>45</v>
      </c>
      <c r="C447" s="261" t="s">
        <v>2952</v>
      </c>
      <c r="D447" s="261" t="s">
        <v>3018</v>
      </c>
      <c r="E447" s="261" t="s">
        <v>3007</v>
      </c>
      <c r="F447" s="261" t="s">
        <v>3017</v>
      </c>
      <c r="G447" s="261" t="s">
        <v>2970</v>
      </c>
      <c r="H447" s="261" t="s">
        <v>2971</v>
      </c>
      <c r="I447" s="261" t="s">
        <v>2972</v>
      </c>
      <c r="J447" s="261" t="s">
        <v>2962</v>
      </c>
      <c r="K447" s="270" t="s">
        <v>3365</v>
      </c>
      <c r="L447" s="261" t="s">
        <v>3366</v>
      </c>
      <c r="M447" s="254" t="s">
        <v>107</v>
      </c>
      <c r="N447" s="261" t="s">
        <v>108</v>
      </c>
      <c r="O447" s="254" t="s">
        <v>45</v>
      </c>
      <c r="P447" s="266" t="str">
        <f>IF(COUNTIF($K$4:K447,K447)=1,1,"")</f>
        <v/>
      </c>
      <c r="Q447" s="266"/>
      <c r="R447" s="266">
        <v>200</v>
      </c>
      <c r="S447" s="266">
        <v>200</v>
      </c>
      <c r="T447" s="266"/>
      <c r="U447" s="254" t="s">
        <v>45</v>
      </c>
      <c r="V447" s="266"/>
      <c r="W447" s="266"/>
      <c r="X447" s="266"/>
      <c r="Y447" s="254" t="s">
        <v>45</v>
      </c>
      <c r="Z447" s="266"/>
      <c r="AA447" s="266">
        <v>0</v>
      </c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  <c r="AP447" s="266"/>
      <c r="AQ447" s="266"/>
      <c r="AR447" s="266"/>
      <c r="AS447" s="266"/>
      <c r="AT447" s="266"/>
      <c r="AU447" s="266"/>
      <c r="AV447" s="266"/>
      <c r="AW447" s="266"/>
      <c r="AX447" s="266"/>
      <c r="AY447" s="266"/>
      <c r="AZ447" s="266"/>
      <c r="BA447" s="266"/>
      <c r="BB447" s="266"/>
      <c r="BC447" s="266"/>
      <c r="BD447" s="266"/>
      <c r="BE447" s="266"/>
      <c r="BF447" s="266"/>
      <c r="BG447" s="266"/>
      <c r="BH447" s="266"/>
      <c r="BI447" s="266"/>
      <c r="BJ447" s="266"/>
      <c r="BK447" s="266"/>
      <c r="BL447" s="266"/>
      <c r="BM447" s="266"/>
      <c r="BN447" s="266"/>
      <c r="BO447" s="266"/>
      <c r="BP447" s="266"/>
      <c r="BQ447" s="266"/>
      <c r="BR447" s="266"/>
      <c r="BS447" s="266"/>
      <c r="BT447" s="266"/>
      <c r="BU447" s="266"/>
      <c r="BV447" s="266"/>
      <c r="BW447" s="266"/>
      <c r="BX447" s="266"/>
      <c r="BY447" s="266"/>
      <c r="BZ447" s="266"/>
      <c r="CA447" s="266"/>
      <c r="CB447" s="266"/>
      <c r="CC447" s="266"/>
      <c r="CD447" s="266"/>
      <c r="CE447" s="266"/>
      <c r="CF447" s="266"/>
      <c r="CG447" s="266"/>
      <c r="CH447" s="271" t="s">
        <v>45</v>
      </c>
      <c r="CI447" s="266"/>
      <c r="CJ447" s="271" t="s">
        <v>45</v>
      </c>
      <c r="CK447" s="266"/>
      <c r="CL447" s="266"/>
      <c r="CM447" s="271" t="s">
        <v>45</v>
      </c>
      <c r="CN447" s="266">
        <v>0</v>
      </c>
      <c r="CO447" s="271" t="s">
        <v>45</v>
      </c>
      <c r="CP447" s="254" t="s">
        <v>60</v>
      </c>
      <c r="CQ447" s="271" t="s">
        <v>1850</v>
      </c>
      <c r="CR447" s="254" t="s">
        <v>45</v>
      </c>
      <c r="CS447" s="261" t="s">
        <v>139</v>
      </c>
      <c r="CT447" s="254" t="s">
        <v>1856</v>
      </c>
    </row>
    <row r="448" spans="1:98" x14ac:dyDescent="0.3">
      <c r="A448" s="253">
        <v>445</v>
      </c>
      <c r="B448" s="265" t="s">
        <v>45</v>
      </c>
      <c r="C448" s="294" t="s">
        <v>2952</v>
      </c>
      <c r="D448" s="294" t="s">
        <v>3018</v>
      </c>
      <c r="E448" s="294" t="s">
        <v>3007</v>
      </c>
      <c r="F448" s="294" t="s">
        <v>3017</v>
      </c>
      <c r="G448" s="294" t="s">
        <v>2970</v>
      </c>
      <c r="H448" s="294" t="s">
        <v>2974</v>
      </c>
      <c r="I448" s="294" t="s">
        <v>2976</v>
      </c>
      <c r="J448" s="294" t="s">
        <v>2962</v>
      </c>
      <c r="K448" s="263" t="s">
        <v>3367</v>
      </c>
      <c r="L448" s="294" t="s">
        <v>3368</v>
      </c>
      <c r="M448" s="265" t="s">
        <v>71</v>
      </c>
      <c r="N448" s="294" t="s">
        <v>72</v>
      </c>
      <c r="O448" s="265" t="s">
        <v>45</v>
      </c>
      <c r="P448" s="260">
        <f>IF(COUNTIF($K$4:K448,K448)=1,1,"")</f>
        <v>1</v>
      </c>
      <c r="Q448" s="260"/>
      <c r="R448" s="260">
        <v>2</v>
      </c>
      <c r="S448" s="260">
        <v>2</v>
      </c>
      <c r="T448" s="260"/>
      <c r="U448" s="265" t="s">
        <v>45</v>
      </c>
      <c r="V448" s="260"/>
      <c r="W448" s="260"/>
      <c r="X448" s="260"/>
      <c r="Y448" s="265" t="s">
        <v>45</v>
      </c>
      <c r="Z448" s="260"/>
      <c r="AA448" s="260">
        <v>0</v>
      </c>
      <c r="AB448" s="260"/>
      <c r="AC448" s="260"/>
      <c r="AD448" s="260"/>
      <c r="AE448" s="260"/>
      <c r="AF448" s="260"/>
      <c r="AG448" s="260"/>
      <c r="AH448" s="260"/>
      <c r="AI448" s="260"/>
      <c r="AJ448" s="260"/>
      <c r="AK448" s="260"/>
      <c r="AL448" s="260"/>
      <c r="AM448" s="260"/>
      <c r="AN448" s="260"/>
      <c r="AO448" s="260"/>
      <c r="AP448" s="260"/>
      <c r="AQ448" s="260"/>
      <c r="AR448" s="260"/>
      <c r="AS448" s="260"/>
      <c r="AT448" s="260"/>
      <c r="AU448" s="260"/>
      <c r="AV448" s="260"/>
      <c r="AW448" s="260"/>
      <c r="AX448" s="260"/>
      <c r="AY448" s="260"/>
      <c r="AZ448" s="260"/>
      <c r="BA448" s="260"/>
      <c r="BB448" s="260"/>
      <c r="BC448" s="260"/>
      <c r="BD448" s="260"/>
      <c r="BE448" s="260"/>
      <c r="BF448" s="260"/>
      <c r="BG448" s="260"/>
      <c r="BH448" s="260"/>
      <c r="BI448" s="260"/>
      <c r="BJ448" s="260"/>
      <c r="BK448" s="260"/>
      <c r="BL448" s="260"/>
      <c r="BM448" s="260"/>
      <c r="BN448" s="260"/>
      <c r="BO448" s="260"/>
      <c r="BP448" s="260"/>
      <c r="BQ448" s="260"/>
      <c r="BR448" s="260"/>
      <c r="BS448" s="260"/>
      <c r="BT448" s="260"/>
      <c r="BU448" s="260"/>
      <c r="BV448" s="260"/>
      <c r="BW448" s="260"/>
      <c r="BX448" s="260"/>
      <c r="BY448" s="260"/>
      <c r="BZ448" s="260"/>
      <c r="CA448" s="260"/>
      <c r="CB448" s="260"/>
      <c r="CC448" s="260"/>
      <c r="CD448" s="260"/>
      <c r="CE448" s="260"/>
      <c r="CF448" s="260"/>
      <c r="CG448" s="260"/>
      <c r="CH448" s="268" t="s">
        <v>45</v>
      </c>
      <c r="CI448" s="260"/>
      <c r="CJ448" s="268" t="s">
        <v>45</v>
      </c>
      <c r="CK448" s="260"/>
      <c r="CL448" s="260"/>
      <c r="CM448" s="268" t="s">
        <v>45</v>
      </c>
      <c r="CN448" s="260">
        <v>0</v>
      </c>
      <c r="CO448" s="268" t="s">
        <v>45</v>
      </c>
      <c r="CP448" s="265" t="s">
        <v>60</v>
      </c>
      <c r="CQ448" s="268" t="s">
        <v>1850</v>
      </c>
      <c r="CR448" s="265" t="s">
        <v>45</v>
      </c>
      <c r="CS448" s="294" t="s">
        <v>51</v>
      </c>
      <c r="CT448" s="265" t="s">
        <v>1856</v>
      </c>
    </row>
    <row r="449" spans="1:98" x14ac:dyDescent="0.3">
      <c r="A449" s="253">
        <v>446</v>
      </c>
      <c r="B449" s="254" t="s">
        <v>45</v>
      </c>
      <c r="C449" s="261" t="s">
        <v>2952</v>
      </c>
      <c r="D449" s="261" t="s">
        <v>3018</v>
      </c>
      <c r="E449" s="261" t="s">
        <v>3007</v>
      </c>
      <c r="F449" s="261" t="s">
        <v>3017</v>
      </c>
      <c r="G449" s="261" t="s">
        <v>2970</v>
      </c>
      <c r="H449" s="261" t="s">
        <v>2974</v>
      </c>
      <c r="I449" s="261" t="s">
        <v>2976</v>
      </c>
      <c r="J449" s="261" t="s">
        <v>2962</v>
      </c>
      <c r="K449" s="270" t="s">
        <v>3367</v>
      </c>
      <c r="L449" s="261" t="s">
        <v>3368</v>
      </c>
      <c r="M449" s="254" t="s">
        <v>89</v>
      </c>
      <c r="N449" s="261" t="s">
        <v>90</v>
      </c>
      <c r="O449" s="254" t="s">
        <v>45</v>
      </c>
      <c r="P449" s="266" t="str">
        <f>IF(COUNTIF($K$4:K449,K449)=1,1,"")</f>
        <v/>
      </c>
      <c r="Q449" s="266"/>
      <c r="R449" s="266">
        <v>2</v>
      </c>
      <c r="S449" s="266">
        <v>2</v>
      </c>
      <c r="T449" s="266"/>
      <c r="U449" s="254" t="s">
        <v>45</v>
      </c>
      <c r="V449" s="266"/>
      <c r="W449" s="266"/>
      <c r="X449" s="266"/>
      <c r="Y449" s="254" t="s">
        <v>45</v>
      </c>
      <c r="Z449" s="266"/>
      <c r="AA449" s="266">
        <v>0</v>
      </c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  <c r="AP449" s="266"/>
      <c r="AQ449" s="266"/>
      <c r="AR449" s="266"/>
      <c r="AS449" s="266"/>
      <c r="AT449" s="266"/>
      <c r="AU449" s="266"/>
      <c r="AV449" s="266"/>
      <c r="AW449" s="266"/>
      <c r="AX449" s="266"/>
      <c r="AY449" s="266"/>
      <c r="AZ449" s="266"/>
      <c r="BA449" s="266"/>
      <c r="BB449" s="266"/>
      <c r="BC449" s="266"/>
      <c r="BD449" s="266"/>
      <c r="BE449" s="266"/>
      <c r="BF449" s="266"/>
      <c r="BG449" s="266"/>
      <c r="BH449" s="266"/>
      <c r="BI449" s="266"/>
      <c r="BJ449" s="266"/>
      <c r="BK449" s="266"/>
      <c r="BL449" s="266"/>
      <c r="BM449" s="266"/>
      <c r="BN449" s="266"/>
      <c r="BO449" s="266"/>
      <c r="BP449" s="266"/>
      <c r="BQ449" s="266"/>
      <c r="BR449" s="266"/>
      <c r="BS449" s="266"/>
      <c r="BT449" s="266"/>
      <c r="BU449" s="266"/>
      <c r="BV449" s="266"/>
      <c r="BW449" s="266"/>
      <c r="BX449" s="266"/>
      <c r="BY449" s="266"/>
      <c r="BZ449" s="266"/>
      <c r="CA449" s="266"/>
      <c r="CB449" s="266"/>
      <c r="CC449" s="266"/>
      <c r="CD449" s="266"/>
      <c r="CE449" s="266"/>
      <c r="CF449" s="266"/>
      <c r="CG449" s="266"/>
      <c r="CH449" s="271" t="s">
        <v>45</v>
      </c>
      <c r="CI449" s="266"/>
      <c r="CJ449" s="271" t="s">
        <v>45</v>
      </c>
      <c r="CK449" s="266"/>
      <c r="CL449" s="266"/>
      <c r="CM449" s="271" t="s">
        <v>45</v>
      </c>
      <c r="CN449" s="266">
        <v>0</v>
      </c>
      <c r="CO449" s="271" t="s">
        <v>45</v>
      </c>
      <c r="CP449" s="254" t="s">
        <v>60</v>
      </c>
      <c r="CQ449" s="271" t="s">
        <v>1850</v>
      </c>
      <c r="CR449" s="254" t="s">
        <v>45</v>
      </c>
      <c r="CS449" s="261" t="s">
        <v>51</v>
      </c>
      <c r="CT449" s="254" t="s">
        <v>1856</v>
      </c>
    </row>
    <row r="450" spans="1:98" x14ac:dyDescent="0.3">
      <c r="A450" s="253">
        <v>447</v>
      </c>
      <c r="B450" s="265" t="s">
        <v>45</v>
      </c>
      <c r="C450" s="294" t="s">
        <v>2952</v>
      </c>
      <c r="D450" s="294" t="s">
        <v>3018</v>
      </c>
      <c r="E450" s="294" t="s">
        <v>3007</v>
      </c>
      <c r="F450" s="294" t="s">
        <v>3017</v>
      </c>
      <c r="G450" s="294" t="s">
        <v>2970</v>
      </c>
      <c r="H450" s="294" t="s">
        <v>2974</v>
      </c>
      <c r="I450" s="294" t="s">
        <v>2976</v>
      </c>
      <c r="J450" s="294" t="s">
        <v>2962</v>
      </c>
      <c r="K450" s="263" t="s">
        <v>3661</v>
      </c>
      <c r="L450" s="294" t="s">
        <v>3662</v>
      </c>
      <c r="M450" s="265" t="s">
        <v>66</v>
      </c>
      <c r="N450" s="294" t="s">
        <v>67</v>
      </c>
      <c r="O450" s="265" t="s">
        <v>45</v>
      </c>
      <c r="P450" s="260">
        <f>IF(COUNTIF($K$4:K450,K450)=1,1,"")</f>
        <v>1</v>
      </c>
      <c r="Q450" s="260"/>
      <c r="R450" s="260">
        <v>1</v>
      </c>
      <c r="S450" s="260">
        <v>1</v>
      </c>
      <c r="T450" s="260"/>
      <c r="U450" s="265" t="s">
        <v>45</v>
      </c>
      <c r="V450" s="260"/>
      <c r="W450" s="260"/>
      <c r="X450" s="260"/>
      <c r="Y450" s="265" t="s">
        <v>45</v>
      </c>
      <c r="Z450" s="260"/>
      <c r="AA450" s="260">
        <v>0</v>
      </c>
      <c r="AB450" s="260"/>
      <c r="AC450" s="260"/>
      <c r="AD450" s="260"/>
      <c r="AE450" s="260"/>
      <c r="AF450" s="260"/>
      <c r="AG450" s="260"/>
      <c r="AH450" s="260"/>
      <c r="AI450" s="260"/>
      <c r="AJ450" s="260"/>
      <c r="AK450" s="260"/>
      <c r="AL450" s="260"/>
      <c r="AM450" s="260"/>
      <c r="AN450" s="260"/>
      <c r="AO450" s="260"/>
      <c r="AP450" s="260"/>
      <c r="AQ450" s="260"/>
      <c r="AR450" s="260"/>
      <c r="AS450" s="260"/>
      <c r="AT450" s="260"/>
      <c r="AU450" s="260"/>
      <c r="AV450" s="260"/>
      <c r="AW450" s="260"/>
      <c r="AX450" s="260"/>
      <c r="AY450" s="260"/>
      <c r="AZ450" s="260"/>
      <c r="BA450" s="260"/>
      <c r="BB450" s="260"/>
      <c r="BC450" s="260"/>
      <c r="BD450" s="260"/>
      <c r="BE450" s="260"/>
      <c r="BF450" s="260"/>
      <c r="BG450" s="260"/>
      <c r="BH450" s="260"/>
      <c r="BI450" s="260"/>
      <c r="BJ450" s="260"/>
      <c r="BK450" s="260"/>
      <c r="BL450" s="260"/>
      <c r="BM450" s="260"/>
      <c r="BN450" s="260"/>
      <c r="BO450" s="260"/>
      <c r="BP450" s="260"/>
      <c r="BQ450" s="260"/>
      <c r="BR450" s="260"/>
      <c r="BS450" s="260"/>
      <c r="BT450" s="260"/>
      <c r="BU450" s="260"/>
      <c r="BV450" s="260"/>
      <c r="BW450" s="260"/>
      <c r="BX450" s="260"/>
      <c r="BY450" s="260"/>
      <c r="BZ450" s="260"/>
      <c r="CA450" s="260"/>
      <c r="CB450" s="260"/>
      <c r="CC450" s="260"/>
      <c r="CD450" s="260"/>
      <c r="CE450" s="260"/>
      <c r="CF450" s="260"/>
      <c r="CG450" s="260"/>
      <c r="CH450" s="268" t="s">
        <v>45</v>
      </c>
      <c r="CI450" s="260"/>
      <c r="CJ450" s="268" t="s">
        <v>45</v>
      </c>
      <c r="CK450" s="260"/>
      <c r="CL450" s="260"/>
      <c r="CM450" s="268" t="s">
        <v>45</v>
      </c>
      <c r="CN450" s="260">
        <v>0</v>
      </c>
      <c r="CO450" s="268" t="s">
        <v>45</v>
      </c>
      <c r="CP450" s="265" t="s">
        <v>60</v>
      </c>
      <c r="CQ450" s="268" t="s">
        <v>1850</v>
      </c>
      <c r="CR450" s="265" t="s">
        <v>45</v>
      </c>
      <c r="CS450" s="294" t="s">
        <v>139</v>
      </c>
      <c r="CT450" s="265" t="s">
        <v>1863</v>
      </c>
    </row>
    <row r="451" spans="1:98" x14ac:dyDescent="0.3">
      <c r="A451" s="253">
        <v>448</v>
      </c>
      <c r="B451" s="254" t="s">
        <v>45</v>
      </c>
      <c r="C451" s="261" t="s">
        <v>2952</v>
      </c>
      <c r="D451" s="261" t="s">
        <v>3018</v>
      </c>
      <c r="E451" s="261" t="s">
        <v>3007</v>
      </c>
      <c r="F451" s="261" t="s">
        <v>3017</v>
      </c>
      <c r="G451" s="261" t="s">
        <v>2970</v>
      </c>
      <c r="H451" s="261" t="s">
        <v>2974</v>
      </c>
      <c r="I451" s="261" t="s">
        <v>2976</v>
      </c>
      <c r="J451" s="261" t="s">
        <v>2962</v>
      </c>
      <c r="K451" s="270" t="s">
        <v>3661</v>
      </c>
      <c r="L451" s="261" t="s">
        <v>3662</v>
      </c>
      <c r="M451" s="254" t="s">
        <v>63</v>
      </c>
      <c r="N451" s="261" t="s">
        <v>64</v>
      </c>
      <c r="O451" s="254" t="s">
        <v>45</v>
      </c>
      <c r="P451" s="266" t="str">
        <f>IF(COUNTIF($K$4:K451,K451)=1,1,"")</f>
        <v/>
      </c>
      <c r="Q451" s="266"/>
      <c r="R451" s="266">
        <v>1</v>
      </c>
      <c r="S451" s="266">
        <v>1</v>
      </c>
      <c r="T451" s="266"/>
      <c r="U451" s="254" t="s">
        <v>45</v>
      </c>
      <c r="V451" s="266"/>
      <c r="W451" s="266"/>
      <c r="X451" s="266"/>
      <c r="Y451" s="254" t="s">
        <v>45</v>
      </c>
      <c r="Z451" s="266"/>
      <c r="AA451" s="266">
        <v>0</v>
      </c>
      <c r="AB451" s="266"/>
      <c r="AC451" s="266"/>
      <c r="AD451" s="266"/>
      <c r="AE451" s="266"/>
      <c r="AF451" s="266"/>
      <c r="AG451" s="266"/>
      <c r="AH451" s="266"/>
      <c r="AI451" s="266"/>
      <c r="AJ451" s="266"/>
      <c r="AK451" s="266"/>
      <c r="AL451" s="266"/>
      <c r="AM451" s="266"/>
      <c r="AN451" s="266"/>
      <c r="AO451" s="266"/>
      <c r="AP451" s="266"/>
      <c r="AQ451" s="266"/>
      <c r="AR451" s="266"/>
      <c r="AS451" s="266"/>
      <c r="AT451" s="266"/>
      <c r="AU451" s="266"/>
      <c r="AV451" s="266"/>
      <c r="AW451" s="266"/>
      <c r="AX451" s="266"/>
      <c r="AY451" s="266"/>
      <c r="AZ451" s="266"/>
      <c r="BA451" s="266"/>
      <c r="BB451" s="266"/>
      <c r="BC451" s="266"/>
      <c r="BD451" s="266"/>
      <c r="BE451" s="266"/>
      <c r="BF451" s="266"/>
      <c r="BG451" s="266"/>
      <c r="BH451" s="266"/>
      <c r="BI451" s="266"/>
      <c r="BJ451" s="266"/>
      <c r="BK451" s="266"/>
      <c r="BL451" s="266"/>
      <c r="BM451" s="266"/>
      <c r="BN451" s="266"/>
      <c r="BO451" s="266"/>
      <c r="BP451" s="266"/>
      <c r="BQ451" s="266"/>
      <c r="BR451" s="266"/>
      <c r="BS451" s="266"/>
      <c r="BT451" s="266"/>
      <c r="BU451" s="266"/>
      <c r="BV451" s="266"/>
      <c r="BW451" s="266"/>
      <c r="BX451" s="266"/>
      <c r="BY451" s="266"/>
      <c r="BZ451" s="266"/>
      <c r="CA451" s="266"/>
      <c r="CB451" s="266"/>
      <c r="CC451" s="266"/>
      <c r="CD451" s="266"/>
      <c r="CE451" s="266"/>
      <c r="CF451" s="266"/>
      <c r="CG451" s="266"/>
      <c r="CH451" s="271" t="s">
        <v>45</v>
      </c>
      <c r="CI451" s="266"/>
      <c r="CJ451" s="271" t="s">
        <v>45</v>
      </c>
      <c r="CK451" s="266"/>
      <c r="CL451" s="266"/>
      <c r="CM451" s="271" t="s">
        <v>45</v>
      </c>
      <c r="CN451" s="266">
        <v>0</v>
      </c>
      <c r="CO451" s="271" t="s">
        <v>45</v>
      </c>
      <c r="CP451" s="254" t="s">
        <v>60</v>
      </c>
      <c r="CQ451" s="271" t="s">
        <v>1850</v>
      </c>
      <c r="CR451" s="254" t="s">
        <v>45</v>
      </c>
      <c r="CS451" s="261" t="s">
        <v>139</v>
      </c>
      <c r="CT451" s="254" t="s">
        <v>1863</v>
      </c>
    </row>
    <row r="452" spans="1:98" x14ac:dyDescent="0.3">
      <c r="A452" s="253">
        <v>449</v>
      </c>
      <c r="B452" s="265" t="s">
        <v>45</v>
      </c>
      <c r="C452" s="294" t="s">
        <v>2952</v>
      </c>
      <c r="D452" s="294" t="s">
        <v>3018</v>
      </c>
      <c r="E452" s="294" t="s">
        <v>3007</v>
      </c>
      <c r="F452" s="294" t="s">
        <v>3017</v>
      </c>
      <c r="G452" s="294" t="s">
        <v>2970</v>
      </c>
      <c r="H452" s="294" t="s">
        <v>2974</v>
      </c>
      <c r="I452" s="294" t="s">
        <v>2976</v>
      </c>
      <c r="J452" s="294" t="s">
        <v>2962</v>
      </c>
      <c r="K452" s="263" t="s">
        <v>3661</v>
      </c>
      <c r="L452" s="294" t="s">
        <v>3662</v>
      </c>
      <c r="M452" s="265" t="s">
        <v>3707</v>
      </c>
      <c r="N452" s="294" t="s">
        <v>3708</v>
      </c>
      <c r="O452" s="265" t="s">
        <v>45</v>
      </c>
      <c r="P452" s="260" t="str">
        <f>IF(COUNTIF($K$4:K452,K452)=1,1,"")</f>
        <v/>
      </c>
      <c r="Q452" s="260"/>
      <c r="R452" s="260">
        <v>1</v>
      </c>
      <c r="S452" s="260">
        <v>1</v>
      </c>
      <c r="T452" s="260"/>
      <c r="U452" s="265" t="s">
        <v>45</v>
      </c>
      <c r="V452" s="260"/>
      <c r="W452" s="260"/>
      <c r="X452" s="260"/>
      <c r="Y452" s="265" t="s">
        <v>45</v>
      </c>
      <c r="Z452" s="260"/>
      <c r="AA452" s="260">
        <v>0</v>
      </c>
      <c r="AB452" s="260"/>
      <c r="AC452" s="260"/>
      <c r="AD452" s="260"/>
      <c r="AE452" s="260"/>
      <c r="AF452" s="260"/>
      <c r="AG452" s="260"/>
      <c r="AH452" s="260"/>
      <c r="AI452" s="260"/>
      <c r="AJ452" s="260"/>
      <c r="AK452" s="260"/>
      <c r="AL452" s="260"/>
      <c r="AM452" s="260"/>
      <c r="AN452" s="260"/>
      <c r="AO452" s="260"/>
      <c r="AP452" s="260"/>
      <c r="AQ452" s="260"/>
      <c r="AR452" s="260"/>
      <c r="AS452" s="260"/>
      <c r="AT452" s="260"/>
      <c r="AU452" s="260"/>
      <c r="AV452" s="260"/>
      <c r="AW452" s="260"/>
      <c r="AX452" s="260"/>
      <c r="AY452" s="260"/>
      <c r="AZ452" s="260"/>
      <c r="BA452" s="260"/>
      <c r="BB452" s="260"/>
      <c r="BC452" s="260"/>
      <c r="BD452" s="260"/>
      <c r="BE452" s="260"/>
      <c r="BF452" s="260"/>
      <c r="BG452" s="260"/>
      <c r="BH452" s="260"/>
      <c r="BI452" s="260"/>
      <c r="BJ452" s="260"/>
      <c r="BK452" s="260"/>
      <c r="BL452" s="260"/>
      <c r="BM452" s="260"/>
      <c r="BN452" s="260"/>
      <c r="BO452" s="260"/>
      <c r="BP452" s="260"/>
      <c r="BQ452" s="260"/>
      <c r="BR452" s="260"/>
      <c r="BS452" s="260"/>
      <c r="BT452" s="260"/>
      <c r="BU452" s="260"/>
      <c r="BV452" s="260"/>
      <c r="BW452" s="260"/>
      <c r="BX452" s="260"/>
      <c r="BY452" s="260"/>
      <c r="BZ452" s="260"/>
      <c r="CA452" s="260"/>
      <c r="CB452" s="260"/>
      <c r="CC452" s="260"/>
      <c r="CD452" s="260"/>
      <c r="CE452" s="260"/>
      <c r="CF452" s="260"/>
      <c r="CG452" s="260"/>
      <c r="CH452" s="268" t="s">
        <v>45</v>
      </c>
      <c r="CI452" s="260"/>
      <c r="CJ452" s="268" t="s">
        <v>45</v>
      </c>
      <c r="CK452" s="260"/>
      <c r="CL452" s="260"/>
      <c r="CM452" s="268" t="s">
        <v>45</v>
      </c>
      <c r="CN452" s="260">
        <v>0</v>
      </c>
      <c r="CO452" s="268" t="s">
        <v>45</v>
      </c>
      <c r="CP452" s="265" t="s">
        <v>60</v>
      </c>
      <c r="CQ452" s="268" t="s">
        <v>1850</v>
      </c>
      <c r="CR452" s="265" t="s">
        <v>45</v>
      </c>
      <c r="CS452" s="294" t="s">
        <v>139</v>
      </c>
      <c r="CT452" s="265" t="s">
        <v>1863</v>
      </c>
    </row>
    <row r="453" spans="1:98" ht="22.5" x14ac:dyDescent="0.3">
      <c r="A453" s="253">
        <v>450</v>
      </c>
      <c r="B453" s="254" t="s">
        <v>45</v>
      </c>
      <c r="C453" s="261" t="s">
        <v>2952</v>
      </c>
      <c r="D453" s="261" t="s">
        <v>3018</v>
      </c>
      <c r="E453" s="261" t="s">
        <v>3007</v>
      </c>
      <c r="F453" s="261" t="s">
        <v>3017</v>
      </c>
      <c r="G453" s="261" t="s">
        <v>2970</v>
      </c>
      <c r="H453" s="261" t="s">
        <v>2974</v>
      </c>
      <c r="I453" s="261" t="s">
        <v>2976</v>
      </c>
      <c r="J453" s="261" t="s">
        <v>2962</v>
      </c>
      <c r="K453" s="270" t="s">
        <v>3216</v>
      </c>
      <c r="L453" s="261" t="s">
        <v>3217</v>
      </c>
      <c r="M453" s="254" t="s">
        <v>71</v>
      </c>
      <c r="N453" s="261" t="s">
        <v>72</v>
      </c>
      <c r="O453" s="254" t="s">
        <v>45</v>
      </c>
      <c r="P453" s="266">
        <f>IF(COUNTIF($K$4:K453,K453)=1,1,"")</f>
        <v>1</v>
      </c>
      <c r="Q453" s="266"/>
      <c r="R453" s="266">
        <v>200</v>
      </c>
      <c r="S453" s="266">
        <v>200</v>
      </c>
      <c r="T453" s="266"/>
      <c r="U453" s="254" t="s">
        <v>45</v>
      </c>
      <c r="V453" s="266"/>
      <c r="W453" s="266"/>
      <c r="X453" s="266"/>
      <c r="Y453" s="254" t="s">
        <v>45</v>
      </c>
      <c r="Z453" s="266"/>
      <c r="AA453" s="266">
        <v>0</v>
      </c>
      <c r="AB453" s="266"/>
      <c r="AC453" s="266"/>
      <c r="AD453" s="266"/>
      <c r="AE453" s="266"/>
      <c r="AF453" s="266"/>
      <c r="AG453" s="266"/>
      <c r="AH453" s="266"/>
      <c r="AI453" s="266"/>
      <c r="AJ453" s="266"/>
      <c r="AK453" s="266"/>
      <c r="AL453" s="266"/>
      <c r="AM453" s="266"/>
      <c r="AN453" s="266"/>
      <c r="AO453" s="266"/>
      <c r="AP453" s="266"/>
      <c r="AQ453" s="266"/>
      <c r="AR453" s="266"/>
      <c r="AS453" s="266"/>
      <c r="AT453" s="266"/>
      <c r="AU453" s="266"/>
      <c r="AV453" s="266"/>
      <c r="AW453" s="266"/>
      <c r="AX453" s="266"/>
      <c r="AY453" s="266"/>
      <c r="AZ453" s="266"/>
      <c r="BA453" s="266"/>
      <c r="BB453" s="266"/>
      <c r="BC453" s="266"/>
      <c r="BD453" s="266"/>
      <c r="BE453" s="266"/>
      <c r="BF453" s="266"/>
      <c r="BG453" s="266"/>
      <c r="BH453" s="266"/>
      <c r="BI453" s="266"/>
      <c r="BJ453" s="266"/>
      <c r="BK453" s="266"/>
      <c r="BL453" s="266"/>
      <c r="BM453" s="266"/>
      <c r="BN453" s="266"/>
      <c r="BO453" s="266"/>
      <c r="BP453" s="266"/>
      <c r="BQ453" s="266"/>
      <c r="BR453" s="266"/>
      <c r="BS453" s="266"/>
      <c r="BT453" s="266"/>
      <c r="BU453" s="266"/>
      <c r="BV453" s="266"/>
      <c r="BW453" s="266"/>
      <c r="BX453" s="266"/>
      <c r="BY453" s="266"/>
      <c r="BZ453" s="266"/>
      <c r="CA453" s="266"/>
      <c r="CB453" s="266"/>
      <c r="CC453" s="266"/>
      <c r="CD453" s="266"/>
      <c r="CE453" s="266"/>
      <c r="CF453" s="266"/>
      <c r="CG453" s="266"/>
      <c r="CH453" s="271" t="s">
        <v>45</v>
      </c>
      <c r="CI453" s="266"/>
      <c r="CJ453" s="271" t="s">
        <v>45</v>
      </c>
      <c r="CK453" s="266"/>
      <c r="CL453" s="266">
        <v>1</v>
      </c>
      <c r="CM453" s="271" t="s">
        <v>45</v>
      </c>
      <c r="CN453" s="266">
        <v>0</v>
      </c>
      <c r="CO453" s="271" t="s">
        <v>45</v>
      </c>
      <c r="CP453" s="254" t="s">
        <v>60</v>
      </c>
      <c r="CQ453" s="271" t="s">
        <v>1850</v>
      </c>
      <c r="CR453" s="254" t="s">
        <v>45</v>
      </c>
      <c r="CS453" s="261" t="s">
        <v>139</v>
      </c>
      <c r="CT453" s="254" t="s">
        <v>1862</v>
      </c>
    </row>
    <row r="454" spans="1:98" ht="22.5" x14ac:dyDescent="0.3">
      <c r="A454" s="253">
        <v>451</v>
      </c>
      <c r="B454" s="265" t="s">
        <v>45</v>
      </c>
      <c r="C454" s="294" t="s">
        <v>2952</v>
      </c>
      <c r="D454" s="294" t="s">
        <v>3018</v>
      </c>
      <c r="E454" s="294" t="s">
        <v>3007</v>
      </c>
      <c r="F454" s="294" t="s">
        <v>3017</v>
      </c>
      <c r="G454" s="294" t="s">
        <v>2970</v>
      </c>
      <c r="H454" s="294" t="s">
        <v>2974</v>
      </c>
      <c r="I454" s="294" t="s">
        <v>2976</v>
      </c>
      <c r="J454" s="294" t="s">
        <v>2962</v>
      </c>
      <c r="K454" s="263" t="s">
        <v>3216</v>
      </c>
      <c r="L454" s="294" t="s">
        <v>3217</v>
      </c>
      <c r="M454" s="265" t="s">
        <v>290</v>
      </c>
      <c r="N454" s="294" t="s">
        <v>291</v>
      </c>
      <c r="O454" s="265" t="s">
        <v>45</v>
      </c>
      <c r="P454" s="260" t="str">
        <f>IF(COUNTIF($K$4:K454,K454)=1,1,"")</f>
        <v/>
      </c>
      <c r="Q454" s="260"/>
      <c r="R454" s="260">
        <v>200</v>
      </c>
      <c r="S454" s="260">
        <v>200</v>
      </c>
      <c r="T454" s="260"/>
      <c r="U454" s="265" t="s">
        <v>45</v>
      </c>
      <c r="V454" s="260"/>
      <c r="W454" s="260"/>
      <c r="X454" s="260"/>
      <c r="Y454" s="265" t="s">
        <v>45</v>
      </c>
      <c r="Z454" s="260"/>
      <c r="AA454" s="260">
        <v>0</v>
      </c>
      <c r="AB454" s="260"/>
      <c r="AC454" s="260"/>
      <c r="AD454" s="260"/>
      <c r="AE454" s="260"/>
      <c r="AF454" s="260"/>
      <c r="AG454" s="260"/>
      <c r="AH454" s="260"/>
      <c r="AI454" s="260"/>
      <c r="AJ454" s="260"/>
      <c r="AK454" s="260"/>
      <c r="AL454" s="260"/>
      <c r="AM454" s="260"/>
      <c r="AN454" s="260"/>
      <c r="AO454" s="260"/>
      <c r="AP454" s="260"/>
      <c r="AQ454" s="260"/>
      <c r="AR454" s="260"/>
      <c r="AS454" s="260"/>
      <c r="AT454" s="260"/>
      <c r="AU454" s="260"/>
      <c r="AV454" s="260"/>
      <c r="AW454" s="260"/>
      <c r="AX454" s="260"/>
      <c r="AY454" s="260"/>
      <c r="AZ454" s="260"/>
      <c r="BA454" s="260"/>
      <c r="BB454" s="260"/>
      <c r="BC454" s="260"/>
      <c r="BD454" s="260"/>
      <c r="BE454" s="260"/>
      <c r="BF454" s="260"/>
      <c r="BG454" s="260"/>
      <c r="BH454" s="260"/>
      <c r="BI454" s="260"/>
      <c r="BJ454" s="260"/>
      <c r="BK454" s="260"/>
      <c r="BL454" s="260"/>
      <c r="BM454" s="260"/>
      <c r="BN454" s="260"/>
      <c r="BO454" s="260"/>
      <c r="BP454" s="260"/>
      <c r="BQ454" s="260"/>
      <c r="BR454" s="260"/>
      <c r="BS454" s="260"/>
      <c r="BT454" s="260"/>
      <c r="BU454" s="260"/>
      <c r="BV454" s="260"/>
      <c r="BW454" s="260"/>
      <c r="BX454" s="260"/>
      <c r="BY454" s="260"/>
      <c r="BZ454" s="260"/>
      <c r="CA454" s="260"/>
      <c r="CB454" s="260"/>
      <c r="CC454" s="260"/>
      <c r="CD454" s="260"/>
      <c r="CE454" s="260"/>
      <c r="CF454" s="260"/>
      <c r="CG454" s="260"/>
      <c r="CH454" s="268" t="s">
        <v>45</v>
      </c>
      <c r="CI454" s="260"/>
      <c r="CJ454" s="268" t="s">
        <v>45</v>
      </c>
      <c r="CK454" s="260"/>
      <c r="CL454" s="260">
        <v>1</v>
      </c>
      <c r="CM454" s="268" t="s">
        <v>45</v>
      </c>
      <c r="CN454" s="260">
        <v>0</v>
      </c>
      <c r="CO454" s="268" t="s">
        <v>45</v>
      </c>
      <c r="CP454" s="265" t="s">
        <v>60</v>
      </c>
      <c r="CQ454" s="268" t="s">
        <v>1850</v>
      </c>
      <c r="CR454" s="265" t="s">
        <v>45</v>
      </c>
      <c r="CS454" s="294" t="s">
        <v>139</v>
      </c>
      <c r="CT454" s="265" t="s">
        <v>1862</v>
      </c>
    </row>
    <row r="455" spans="1:98" x14ac:dyDescent="0.3">
      <c r="A455" s="253">
        <v>452</v>
      </c>
      <c r="B455" s="254" t="s">
        <v>45</v>
      </c>
      <c r="C455" s="261" t="s">
        <v>2952</v>
      </c>
      <c r="D455" s="261" t="s">
        <v>3018</v>
      </c>
      <c r="E455" s="261" t="s">
        <v>3007</v>
      </c>
      <c r="F455" s="261" t="s">
        <v>3017</v>
      </c>
      <c r="G455" s="261" t="s">
        <v>2970</v>
      </c>
      <c r="H455" s="261" t="s">
        <v>2974</v>
      </c>
      <c r="I455" s="261" t="s">
        <v>2976</v>
      </c>
      <c r="J455" s="261" t="s">
        <v>2962</v>
      </c>
      <c r="K455" s="270" t="s">
        <v>3218</v>
      </c>
      <c r="L455" s="261" t="s">
        <v>3219</v>
      </c>
      <c r="M455" s="254" t="s">
        <v>57</v>
      </c>
      <c r="N455" s="261" t="s">
        <v>58</v>
      </c>
      <c r="O455" s="254" t="s">
        <v>45</v>
      </c>
      <c r="P455" s="266">
        <f>IF(COUNTIF($K$4:K455,K455)=1,1,"")</f>
        <v>1</v>
      </c>
      <c r="Q455" s="266"/>
      <c r="R455" s="266">
        <v>300</v>
      </c>
      <c r="S455" s="266">
        <v>300</v>
      </c>
      <c r="T455" s="266"/>
      <c r="U455" s="254" t="s">
        <v>45</v>
      </c>
      <c r="V455" s="266"/>
      <c r="W455" s="266"/>
      <c r="X455" s="266"/>
      <c r="Y455" s="254" t="s">
        <v>45</v>
      </c>
      <c r="Z455" s="266"/>
      <c r="AA455" s="266">
        <v>0</v>
      </c>
      <c r="AB455" s="266"/>
      <c r="AC455" s="266"/>
      <c r="AD455" s="266"/>
      <c r="AE455" s="266"/>
      <c r="AF455" s="266"/>
      <c r="AG455" s="266"/>
      <c r="AH455" s="266"/>
      <c r="AI455" s="266"/>
      <c r="AJ455" s="266"/>
      <c r="AK455" s="266"/>
      <c r="AL455" s="266"/>
      <c r="AM455" s="266"/>
      <c r="AN455" s="266"/>
      <c r="AO455" s="266"/>
      <c r="AP455" s="266"/>
      <c r="AQ455" s="266"/>
      <c r="AR455" s="266"/>
      <c r="AS455" s="266"/>
      <c r="AT455" s="266"/>
      <c r="AU455" s="266"/>
      <c r="AV455" s="266"/>
      <c r="AW455" s="266"/>
      <c r="AX455" s="266"/>
      <c r="AY455" s="266"/>
      <c r="AZ455" s="266"/>
      <c r="BA455" s="266"/>
      <c r="BB455" s="266"/>
      <c r="BC455" s="266"/>
      <c r="BD455" s="266"/>
      <c r="BE455" s="266"/>
      <c r="BF455" s="266"/>
      <c r="BG455" s="266"/>
      <c r="BH455" s="266"/>
      <c r="BI455" s="266"/>
      <c r="BJ455" s="266"/>
      <c r="BK455" s="266"/>
      <c r="BL455" s="266"/>
      <c r="BM455" s="266"/>
      <c r="BN455" s="266"/>
      <c r="BO455" s="266"/>
      <c r="BP455" s="266"/>
      <c r="BQ455" s="266"/>
      <c r="BR455" s="266"/>
      <c r="BS455" s="266"/>
      <c r="BT455" s="266"/>
      <c r="BU455" s="266"/>
      <c r="BV455" s="266"/>
      <c r="BW455" s="266"/>
      <c r="BX455" s="266"/>
      <c r="BY455" s="266"/>
      <c r="BZ455" s="266"/>
      <c r="CA455" s="266"/>
      <c r="CB455" s="266"/>
      <c r="CC455" s="266"/>
      <c r="CD455" s="266"/>
      <c r="CE455" s="266"/>
      <c r="CF455" s="266"/>
      <c r="CG455" s="266"/>
      <c r="CH455" s="271" t="s">
        <v>45</v>
      </c>
      <c r="CI455" s="266"/>
      <c r="CJ455" s="271" t="s">
        <v>45</v>
      </c>
      <c r="CK455" s="266"/>
      <c r="CL455" s="266">
        <v>1</v>
      </c>
      <c r="CM455" s="271" t="s">
        <v>45</v>
      </c>
      <c r="CN455" s="266">
        <v>0</v>
      </c>
      <c r="CO455" s="271" t="s">
        <v>45</v>
      </c>
      <c r="CP455" s="254" t="s">
        <v>60</v>
      </c>
      <c r="CQ455" s="271" t="s">
        <v>1850</v>
      </c>
      <c r="CR455" s="254" t="s">
        <v>45</v>
      </c>
      <c r="CS455" s="261" t="s">
        <v>139</v>
      </c>
      <c r="CT455" s="254" t="s">
        <v>1862</v>
      </c>
    </row>
    <row r="456" spans="1:98" x14ac:dyDescent="0.3">
      <c r="A456" s="253">
        <v>453</v>
      </c>
      <c r="B456" s="265" t="s">
        <v>45</v>
      </c>
      <c r="C456" s="294" t="s">
        <v>2952</v>
      </c>
      <c r="D456" s="294" t="s">
        <v>3018</v>
      </c>
      <c r="E456" s="294" t="s">
        <v>3007</v>
      </c>
      <c r="F456" s="294" t="s">
        <v>3017</v>
      </c>
      <c r="G456" s="294" t="s">
        <v>2970</v>
      </c>
      <c r="H456" s="294" t="s">
        <v>2974</v>
      </c>
      <c r="I456" s="294" t="s">
        <v>2976</v>
      </c>
      <c r="J456" s="294" t="s">
        <v>2962</v>
      </c>
      <c r="K456" s="263" t="s">
        <v>3218</v>
      </c>
      <c r="L456" s="294" t="s">
        <v>3219</v>
      </c>
      <c r="M456" s="265" t="s">
        <v>89</v>
      </c>
      <c r="N456" s="294" t="s">
        <v>90</v>
      </c>
      <c r="O456" s="265" t="s">
        <v>45</v>
      </c>
      <c r="P456" s="260" t="str">
        <f>IF(COUNTIF($K$4:K456,K456)=1,1,"")</f>
        <v/>
      </c>
      <c r="Q456" s="260"/>
      <c r="R456" s="260">
        <v>200</v>
      </c>
      <c r="S456" s="260">
        <v>200</v>
      </c>
      <c r="T456" s="260"/>
      <c r="U456" s="265" t="s">
        <v>45</v>
      </c>
      <c r="V456" s="260"/>
      <c r="W456" s="260"/>
      <c r="X456" s="260"/>
      <c r="Y456" s="265" t="s">
        <v>45</v>
      </c>
      <c r="Z456" s="260"/>
      <c r="AA456" s="260">
        <v>0</v>
      </c>
      <c r="AB456" s="260"/>
      <c r="AC456" s="260"/>
      <c r="AD456" s="260"/>
      <c r="AE456" s="260"/>
      <c r="AF456" s="260"/>
      <c r="AG456" s="260"/>
      <c r="AH456" s="260"/>
      <c r="AI456" s="260"/>
      <c r="AJ456" s="260"/>
      <c r="AK456" s="260"/>
      <c r="AL456" s="260"/>
      <c r="AM456" s="260"/>
      <c r="AN456" s="260"/>
      <c r="AO456" s="260"/>
      <c r="AP456" s="260"/>
      <c r="AQ456" s="260"/>
      <c r="AR456" s="260"/>
      <c r="AS456" s="260"/>
      <c r="AT456" s="260"/>
      <c r="AU456" s="260"/>
      <c r="AV456" s="260"/>
      <c r="AW456" s="260"/>
      <c r="AX456" s="260"/>
      <c r="AY456" s="260"/>
      <c r="AZ456" s="260"/>
      <c r="BA456" s="260"/>
      <c r="BB456" s="260"/>
      <c r="BC456" s="260"/>
      <c r="BD456" s="260"/>
      <c r="BE456" s="260"/>
      <c r="BF456" s="260"/>
      <c r="BG456" s="260"/>
      <c r="BH456" s="260"/>
      <c r="BI456" s="260"/>
      <c r="BJ456" s="260"/>
      <c r="BK456" s="260"/>
      <c r="BL456" s="260"/>
      <c r="BM456" s="260"/>
      <c r="BN456" s="260"/>
      <c r="BO456" s="260"/>
      <c r="BP456" s="260"/>
      <c r="BQ456" s="260"/>
      <c r="BR456" s="260"/>
      <c r="BS456" s="260"/>
      <c r="BT456" s="260"/>
      <c r="BU456" s="260"/>
      <c r="BV456" s="260"/>
      <c r="BW456" s="260"/>
      <c r="BX456" s="260"/>
      <c r="BY456" s="260"/>
      <c r="BZ456" s="260"/>
      <c r="CA456" s="260"/>
      <c r="CB456" s="260"/>
      <c r="CC456" s="260"/>
      <c r="CD456" s="260"/>
      <c r="CE456" s="260"/>
      <c r="CF456" s="260"/>
      <c r="CG456" s="260"/>
      <c r="CH456" s="268" t="s">
        <v>45</v>
      </c>
      <c r="CI456" s="260"/>
      <c r="CJ456" s="268" t="s">
        <v>45</v>
      </c>
      <c r="CK456" s="260"/>
      <c r="CL456" s="260">
        <v>1</v>
      </c>
      <c r="CM456" s="268" t="s">
        <v>45</v>
      </c>
      <c r="CN456" s="260">
        <v>0</v>
      </c>
      <c r="CO456" s="268" t="s">
        <v>45</v>
      </c>
      <c r="CP456" s="265" t="s">
        <v>60</v>
      </c>
      <c r="CQ456" s="268" t="s">
        <v>1850</v>
      </c>
      <c r="CR456" s="265" t="s">
        <v>45</v>
      </c>
      <c r="CS456" s="294" t="s">
        <v>139</v>
      </c>
      <c r="CT456" s="265" t="s">
        <v>1862</v>
      </c>
    </row>
    <row r="457" spans="1:98" x14ac:dyDescent="0.3">
      <c r="A457" s="253">
        <v>454</v>
      </c>
      <c r="B457" s="254" t="s">
        <v>45</v>
      </c>
      <c r="C457" s="261" t="s">
        <v>2952</v>
      </c>
      <c r="D457" s="261" t="s">
        <v>3018</v>
      </c>
      <c r="E457" s="261" t="s">
        <v>3007</v>
      </c>
      <c r="F457" s="261" t="s">
        <v>3017</v>
      </c>
      <c r="G457" s="261" t="s">
        <v>2970</v>
      </c>
      <c r="H457" s="261" t="s">
        <v>2974</v>
      </c>
      <c r="I457" s="261" t="s">
        <v>2976</v>
      </c>
      <c r="J457" s="261" t="s">
        <v>2962</v>
      </c>
      <c r="K457" s="270" t="s">
        <v>3218</v>
      </c>
      <c r="L457" s="261" t="s">
        <v>3219</v>
      </c>
      <c r="M457" s="254" t="s">
        <v>283</v>
      </c>
      <c r="N457" s="261" t="s">
        <v>284</v>
      </c>
      <c r="O457" s="254" t="s">
        <v>45</v>
      </c>
      <c r="P457" s="266" t="str">
        <f>IF(COUNTIF($K$4:K457,K457)=1,1,"")</f>
        <v/>
      </c>
      <c r="Q457" s="266"/>
      <c r="R457" s="266">
        <v>200</v>
      </c>
      <c r="S457" s="266">
        <v>200</v>
      </c>
      <c r="T457" s="266"/>
      <c r="U457" s="254" t="s">
        <v>45</v>
      </c>
      <c r="V457" s="266"/>
      <c r="W457" s="266"/>
      <c r="X457" s="266"/>
      <c r="Y457" s="254" t="s">
        <v>45</v>
      </c>
      <c r="Z457" s="266"/>
      <c r="AA457" s="266">
        <v>0</v>
      </c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  <c r="AP457" s="266"/>
      <c r="AQ457" s="266"/>
      <c r="AR457" s="266"/>
      <c r="AS457" s="266"/>
      <c r="AT457" s="266"/>
      <c r="AU457" s="266"/>
      <c r="AV457" s="266"/>
      <c r="AW457" s="266"/>
      <c r="AX457" s="266"/>
      <c r="AY457" s="266"/>
      <c r="AZ457" s="266"/>
      <c r="BA457" s="266"/>
      <c r="BB457" s="266"/>
      <c r="BC457" s="266"/>
      <c r="BD457" s="266"/>
      <c r="BE457" s="266"/>
      <c r="BF457" s="266"/>
      <c r="BG457" s="266"/>
      <c r="BH457" s="266"/>
      <c r="BI457" s="266"/>
      <c r="BJ457" s="266"/>
      <c r="BK457" s="266"/>
      <c r="BL457" s="266"/>
      <c r="BM457" s="266"/>
      <c r="BN457" s="266"/>
      <c r="BO457" s="266"/>
      <c r="BP457" s="266"/>
      <c r="BQ457" s="266"/>
      <c r="BR457" s="266"/>
      <c r="BS457" s="266"/>
      <c r="BT457" s="266"/>
      <c r="BU457" s="266"/>
      <c r="BV457" s="266"/>
      <c r="BW457" s="266"/>
      <c r="BX457" s="266"/>
      <c r="BY457" s="266"/>
      <c r="BZ457" s="266"/>
      <c r="CA457" s="266"/>
      <c r="CB457" s="266"/>
      <c r="CC457" s="266"/>
      <c r="CD457" s="266"/>
      <c r="CE457" s="266"/>
      <c r="CF457" s="266"/>
      <c r="CG457" s="266"/>
      <c r="CH457" s="271" t="s">
        <v>45</v>
      </c>
      <c r="CI457" s="266"/>
      <c r="CJ457" s="271" t="s">
        <v>45</v>
      </c>
      <c r="CK457" s="266"/>
      <c r="CL457" s="266">
        <v>1</v>
      </c>
      <c r="CM457" s="271" t="s">
        <v>45</v>
      </c>
      <c r="CN457" s="266">
        <v>0</v>
      </c>
      <c r="CO457" s="271" t="s">
        <v>45</v>
      </c>
      <c r="CP457" s="254" t="s">
        <v>60</v>
      </c>
      <c r="CQ457" s="271" t="s">
        <v>1850</v>
      </c>
      <c r="CR457" s="254" t="s">
        <v>45</v>
      </c>
      <c r="CS457" s="261" t="s">
        <v>139</v>
      </c>
      <c r="CT457" s="254" t="s">
        <v>1862</v>
      </c>
    </row>
    <row r="458" spans="1:98" ht="22.5" x14ac:dyDescent="0.3">
      <c r="A458" s="253">
        <v>455</v>
      </c>
      <c r="B458" s="265" t="s">
        <v>45</v>
      </c>
      <c r="C458" s="294" t="s">
        <v>2952</v>
      </c>
      <c r="D458" s="294" t="s">
        <v>3018</v>
      </c>
      <c r="E458" s="294" t="s">
        <v>3007</v>
      </c>
      <c r="F458" s="294" t="s">
        <v>3017</v>
      </c>
      <c r="G458" s="294" t="s">
        <v>2970</v>
      </c>
      <c r="H458" s="294" t="s">
        <v>2974</v>
      </c>
      <c r="I458" s="294" t="s">
        <v>2976</v>
      </c>
      <c r="J458" s="294" t="s">
        <v>2962</v>
      </c>
      <c r="K458" s="263" t="s">
        <v>3220</v>
      </c>
      <c r="L458" s="294" t="s">
        <v>3090</v>
      </c>
      <c r="M458" s="265" t="s">
        <v>114</v>
      </c>
      <c r="N458" s="294" t="s">
        <v>115</v>
      </c>
      <c r="O458" s="265" t="s">
        <v>45</v>
      </c>
      <c r="P458" s="260">
        <f>IF(COUNTIF($K$4:K458,K458)=1,1,"")</f>
        <v>1</v>
      </c>
      <c r="Q458" s="260"/>
      <c r="R458" s="260">
        <v>200</v>
      </c>
      <c r="S458" s="260">
        <v>200</v>
      </c>
      <c r="T458" s="260"/>
      <c r="U458" s="265" t="s">
        <v>45</v>
      </c>
      <c r="V458" s="260"/>
      <c r="W458" s="260"/>
      <c r="X458" s="260"/>
      <c r="Y458" s="265" t="s">
        <v>45</v>
      </c>
      <c r="Z458" s="260"/>
      <c r="AA458" s="260">
        <v>0</v>
      </c>
      <c r="AB458" s="260"/>
      <c r="AC458" s="260"/>
      <c r="AD458" s="260"/>
      <c r="AE458" s="260"/>
      <c r="AF458" s="260"/>
      <c r="AG458" s="260"/>
      <c r="AH458" s="260"/>
      <c r="AI458" s="260"/>
      <c r="AJ458" s="260"/>
      <c r="AK458" s="260"/>
      <c r="AL458" s="260"/>
      <c r="AM458" s="260"/>
      <c r="AN458" s="260"/>
      <c r="AO458" s="260"/>
      <c r="AP458" s="260"/>
      <c r="AQ458" s="260"/>
      <c r="AR458" s="260"/>
      <c r="AS458" s="260"/>
      <c r="AT458" s="260"/>
      <c r="AU458" s="260"/>
      <c r="AV458" s="260"/>
      <c r="AW458" s="260"/>
      <c r="AX458" s="260"/>
      <c r="AY458" s="260"/>
      <c r="AZ458" s="260"/>
      <c r="BA458" s="260"/>
      <c r="BB458" s="260"/>
      <c r="BC458" s="260"/>
      <c r="BD458" s="260"/>
      <c r="BE458" s="260"/>
      <c r="BF458" s="260"/>
      <c r="BG458" s="260"/>
      <c r="BH458" s="260"/>
      <c r="BI458" s="260"/>
      <c r="BJ458" s="260"/>
      <c r="BK458" s="260"/>
      <c r="BL458" s="260"/>
      <c r="BM458" s="260"/>
      <c r="BN458" s="260"/>
      <c r="BO458" s="260"/>
      <c r="BP458" s="260"/>
      <c r="BQ458" s="260"/>
      <c r="BR458" s="260"/>
      <c r="BS458" s="260"/>
      <c r="BT458" s="260"/>
      <c r="BU458" s="260"/>
      <c r="BV458" s="260"/>
      <c r="BW458" s="260"/>
      <c r="BX458" s="260"/>
      <c r="BY458" s="260"/>
      <c r="BZ458" s="260"/>
      <c r="CA458" s="260"/>
      <c r="CB458" s="260"/>
      <c r="CC458" s="260"/>
      <c r="CD458" s="260"/>
      <c r="CE458" s="260"/>
      <c r="CF458" s="260"/>
      <c r="CG458" s="260"/>
      <c r="CH458" s="268" t="s">
        <v>45</v>
      </c>
      <c r="CI458" s="260"/>
      <c r="CJ458" s="268" t="s">
        <v>45</v>
      </c>
      <c r="CK458" s="260"/>
      <c r="CL458" s="260">
        <v>1</v>
      </c>
      <c r="CM458" s="268" t="s">
        <v>45</v>
      </c>
      <c r="CN458" s="260">
        <v>0</v>
      </c>
      <c r="CO458" s="268" t="s">
        <v>45</v>
      </c>
      <c r="CP458" s="265" t="s">
        <v>60</v>
      </c>
      <c r="CQ458" s="268" t="s">
        <v>1850</v>
      </c>
      <c r="CR458" s="265" t="s">
        <v>45</v>
      </c>
      <c r="CS458" s="294" t="s">
        <v>139</v>
      </c>
      <c r="CT458" s="265" t="s">
        <v>1863</v>
      </c>
    </row>
    <row r="459" spans="1:98" ht="22.5" x14ac:dyDescent="0.3">
      <c r="A459" s="253">
        <v>456</v>
      </c>
      <c r="B459" s="254" t="s">
        <v>45</v>
      </c>
      <c r="C459" s="261" t="s">
        <v>2952</v>
      </c>
      <c r="D459" s="261" t="s">
        <v>3018</v>
      </c>
      <c r="E459" s="261" t="s">
        <v>3007</v>
      </c>
      <c r="F459" s="261" t="s">
        <v>3017</v>
      </c>
      <c r="G459" s="261" t="s">
        <v>2970</v>
      </c>
      <c r="H459" s="261" t="s">
        <v>2974</v>
      </c>
      <c r="I459" s="261" t="s">
        <v>2976</v>
      </c>
      <c r="J459" s="261" t="s">
        <v>2962</v>
      </c>
      <c r="K459" s="270" t="s">
        <v>3220</v>
      </c>
      <c r="L459" s="261" t="s">
        <v>3090</v>
      </c>
      <c r="M459" s="254" t="s">
        <v>89</v>
      </c>
      <c r="N459" s="261" t="s">
        <v>90</v>
      </c>
      <c r="O459" s="254" t="s">
        <v>45</v>
      </c>
      <c r="P459" s="266" t="str">
        <f>IF(COUNTIF($K$4:K459,K459)=1,1,"")</f>
        <v/>
      </c>
      <c r="Q459" s="266"/>
      <c r="R459" s="266">
        <v>200</v>
      </c>
      <c r="S459" s="266">
        <v>200</v>
      </c>
      <c r="T459" s="266"/>
      <c r="U459" s="254" t="s">
        <v>45</v>
      </c>
      <c r="V459" s="266"/>
      <c r="W459" s="266"/>
      <c r="X459" s="266"/>
      <c r="Y459" s="254" t="s">
        <v>45</v>
      </c>
      <c r="Z459" s="266"/>
      <c r="AA459" s="266">
        <v>0</v>
      </c>
      <c r="AB459" s="266"/>
      <c r="AC459" s="266"/>
      <c r="AD459" s="266"/>
      <c r="AE459" s="266"/>
      <c r="AF459" s="266"/>
      <c r="AG459" s="266"/>
      <c r="AH459" s="266"/>
      <c r="AI459" s="266"/>
      <c r="AJ459" s="266"/>
      <c r="AK459" s="266"/>
      <c r="AL459" s="266"/>
      <c r="AM459" s="266"/>
      <c r="AN459" s="266"/>
      <c r="AO459" s="266"/>
      <c r="AP459" s="266"/>
      <c r="AQ459" s="266"/>
      <c r="AR459" s="266"/>
      <c r="AS459" s="266"/>
      <c r="AT459" s="266"/>
      <c r="AU459" s="266"/>
      <c r="AV459" s="266"/>
      <c r="AW459" s="266"/>
      <c r="AX459" s="266"/>
      <c r="AY459" s="266"/>
      <c r="AZ459" s="266"/>
      <c r="BA459" s="266"/>
      <c r="BB459" s="266"/>
      <c r="BC459" s="266"/>
      <c r="BD459" s="266"/>
      <c r="BE459" s="266"/>
      <c r="BF459" s="266"/>
      <c r="BG459" s="266"/>
      <c r="BH459" s="266"/>
      <c r="BI459" s="266"/>
      <c r="BJ459" s="266"/>
      <c r="BK459" s="266"/>
      <c r="BL459" s="266"/>
      <c r="BM459" s="266"/>
      <c r="BN459" s="266"/>
      <c r="BO459" s="266"/>
      <c r="BP459" s="266"/>
      <c r="BQ459" s="266"/>
      <c r="BR459" s="266"/>
      <c r="BS459" s="266"/>
      <c r="BT459" s="266"/>
      <c r="BU459" s="266"/>
      <c r="BV459" s="266"/>
      <c r="BW459" s="266"/>
      <c r="BX459" s="266"/>
      <c r="BY459" s="266"/>
      <c r="BZ459" s="266"/>
      <c r="CA459" s="266"/>
      <c r="CB459" s="266"/>
      <c r="CC459" s="266"/>
      <c r="CD459" s="266"/>
      <c r="CE459" s="266"/>
      <c r="CF459" s="266"/>
      <c r="CG459" s="266"/>
      <c r="CH459" s="271" t="s">
        <v>45</v>
      </c>
      <c r="CI459" s="266"/>
      <c r="CJ459" s="271" t="s">
        <v>45</v>
      </c>
      <c r="CK459" s="266"/>
      <c r="CL459" s="266">
        <v>1</v>
      </c>
      <c r="CM459" s="271" t="s">
        <v>45</v>
      </c>
      <c r="CN459" s="266">
        <v>0</v>
      </c>
      <c r="CO459" s="271" t="s">
        <v>45</v>
      </c>
      <c r="CP459" s="254" t="s">
        <v>60</v>
      </c>
      <c r="CQ459" s="271" t="s">
        <v>1850</v>
      </c>
      <c r="CR459" s="254" t="s">
        <v>45</v>
      </c>
      <c r="CS459" s="261" t="s">
        <v>139</v>
      </c>
      <c r="CT459" s="254" t="s">
        <v>1863</v>
      </c>
    </row>
    <row r="460" spans="1:98" x14ac:dyDescent="0.3">
      <c r="A460" s="253">
        <v>457</v>
      </c>
      <c r="B460" s="265" t="s">
        <v>45</v>
      </c>
      <c r="C460" s="294" t="s">
        <v>2952</v>
      </c>
      <c r="D460" s="294" t="s">
        <v>3018</v>
      </c>
      <c r="E460" s="294" t="s">
        <v>3007</v>
      </c>
      <c r="F460" s="294" t="s">
        <v>3017</v>
      </c>
      <c r="G460" s="294" t="s">
        <v>2970</v>
      </c>
      <c r="H460" s="294" t="s">
        <v>2974</v>
      </c>
      <c r="I460" s="294" t="s">
        <v>2976</v>
      </c>
      <c r="J460" s="294" t="s">
        <v>2962</v>
      </c>
      <c r="K460" s="263" t="s">
        <v>3221</v>
      </c>
      <c r="L460" s="294" t="s">
        <v>3091</v>
      </c>
      <c r="M460" s="265" t="s">
        <v>446</v>
      </c>
      <c r="N460" s="294" t="s">
        <v>445</v>
      </c>
      <c r="O460" s="265" t="s">
        <v>45</v>
      </c>
      <c r="P460" s="260">
        <f>IF(COUNTIF($K$4:K460,K460)=1,1,"")</f>
        <v>1</v>
      </c>
      <c r="Q460" s="260"/>
      <c r="R460" s="260">
        <v>200</v>
      </c>
      <c r="S460" s="260">
        <v>200</v>
      </c>
      <c r="T460" s="260"/>
      <c r="U460" s="265" t="s">
        <v>45</v>
      </c>
      <c r="V460" s="260"/>
      <c r="W460" s="260"/>
      <c r="X460" s="260"/>
      <c r="Y460" s="265" t="s">
        <v>45</v>
      </c>
      <c r="Z460" s="260"/>
      <c r="AA460" s="260">
        <v>0</v>
      </c>
      <c r="AB460" s="260"/>
      <c r="AC460" s="260"/>
      <c r="AD460" s="260"/>
      <c r="AE460" s="260"/>
      <c r="AF460" s="260"/>
      <c r="AG460" s="260"/>
      <c r="AH460" s="260"/>
      <c r="AI460" s="260"/>
      <c r="AJ460" s="260"/>
      <c r="AK460" s="260"/>
      <c r="AL460" s="260"/>
      <c r="AM460" s="260"/>
      <c r="AN460" s="260"/>
      <c r="AO460" s="260"/>
      <c r="AP460" s="260"/>
      <c r="AQ460" s="260"/>
      <c r="AR460" s="260"/>
      <c r="AS460" s="260"/>
      <c r="AT460" s="260"/>
      <c r="AU460" s="260"/>
      <c r="AV460" s="260"/>
      <c r="AW460" s="260"/>
      <c r="AX460" s="260"/>
      <c r="AY460" s="260"/>
      <c r="AZ460" s="260"/>
      <c r="BA460" s="260"/>
      <c r="BB460" s="260"/>
      <c r="BC460" s="260"/>
      <c r="BD460" s="260"/>
      <c r="BE460" s="260"/>
      <c r="BF460" s="260"/>
      <c r="BG460" s="260"/>
      <c r="BH460" s="260"/>
      <c r="BI460" s="260"/>
      <c r="BJ460" s="260"/>
      <c r="BK460" s="260"/>
      <c r="BL460" s="260"/>
      <c r="BM460" s="260"/>
      <c r="BN460" s="260"/>
      <c r="BO460" s="260"/>
      <c r="BP460" s="260"/>
      <c r="BQ460" s="260"/>
      <c r="BR460" s="260"/>
      <c r="BS460" s="260"/>
      <c r="BT460" s="260"/>
      <c r="BU460" s="260"/>
      <c r="BV460" s="260"/>
      <c r="BW460" s="260"/>
      <c r="BX460" s="260"/>
      <c r="BY460" s="260"/>
      <c r="BZ460" s="260"/>
      <c r="CA460" s="260"/>
      <c r="CB460" s="260"/>
      <c r="CC460" s="260"/>
      <c r="CD460" s="260"/>
      <c r="CE460" s="260"/>
      <c r="CF460" s="260"/>
      <c r="CG460" s="260"/>
      <c r="CH460" s="268" t="s">
        <v>45</v>
      </c>
      <c r="CI460" s="260"/>
      <c r="CJ460" s="268" t="s">
        <v>45</v>
      </c>
      <c r="CK460" s="260"/>
      <c r="CL460" s="260">
        <v>1</v>
      </c>
      <c r="CM460" s="268" t="s">
        <v>45</v>
      </c>
      <c r="CN460" s="260">
        <v>0</v>
      </c>
      <c r="CO460" s="268" t="s">
        <v>45</v>
      </c>
      <c r="CP460" s="265" t="s">
        <v>60</v>
      </c>
      <c r="CQ460" s="268" t="s">
        <v>1850</v>
      </c>
      <c r="CR460" s="265" t="s">
        <v>45</v>
      </c>
      <c r="CS460" s="294" t="s">
        <v>139</v>
      </c>
      <c r="CT460" s="265" t="s">
        <v>1863</v>
      </c>
    </row>
    <row r="461" spans="1:98" x14ac:dyDescent="0.3">
      <c r="A461" s="253">
        <v>458</v>
      </c>
      <c r="B461" s="254" t="s">
        <v>45</v>
      </c>
      <c r="C461" s="261" t="s">
        <v>2952</v>
      </c>
      <c r="D461" s="261" t="s">
        <v>3018</v>
      </c>
      <c r="E461" s="261" t="s">
        <v>3007</v>
      </c>
      <c r="F461" s="261" t="s">
        <v>3017</v>
      </c>
      <c r="G461" s="261" t="s">
        <v>2970</v>
      </c>
      <c r="H461" s="261" t="s">
        <v>2974</v>
      </c>
      <c r="I461" s="261" t="s">
        <v>2976</v>
      </c>
      <c r="J461" s="261" t="s">
        <v>2962</v>
      </c>
      <c r="K461" s="270" t="s">
        <v>3221</v>
      </c>
      <c r="L461" s="261" t="s">
        <v>3091</v>
      </c>
      <c r="M461" s="254" t="s">
        <v>317</v>
      </c>
      <c r="N461" s="261" t="s">
        <v>318</v>
      </c>
      <c r="O461" s="254" t="s">
        <v>45</v>
      </c>
      <c r="P461" s="266" t="str">
        <f>IF(COUNTIF($K$4:K461,K461)=1,1,"")</f>
        <v/>
      </c>
      <c r="Q461" s="266"/>
      <c r="R461" s="266">
        <v>200</v>
      </c>
      <c r="S461" s="266">
        <v>200</v>
      </c>
      <c r="T461" s="266"/>
      <c r="U461" s="254" t="s">
        <v>45</v>
      </c>
      <c r="V461" s="266"/>
      <c r="W461" s="266"/>
      <c r="X461" s="266"/>
      <c r="Y461" s="254" t="s">
        <v>45</v>
      </c>
      <c r="Z461" s="266"/>
      <c r="AA461" s="266">
        <v>0</v>
      </c>
      <c r="AB461" s="266"/>
      <c r="AC461" s="266"/>
      <c r="AD461" s="266"/>
      <c r="AE461" s="266"/>
      <c r="AF461" s="266"/>
      <c r="AG461" s="266"/>
      <c r="AH461" s="266"/>
      <c r="AI461" s="266"/>
      <c r="AJ461" s="266"/>
      <c r="AK461" s="266"/>
      <c r="AL461" s="266"/>
      <c r="AM461" s="266"/>
      <c r="AN461" s="266"/>
      <c r="AO461" s="266"/>
      <c r="AP461" s="266"/>
      <c r="AQ461" s="266"/>
      <c r="AR461" s="266"/>
      <c r="AS461" s="266"/>
      <c r="AT461" s="266"/>
      <c r="AU461" s="266"/>
      <c r="AV461" s="266"/>
      <c r="AW461" s="266"/>
      <c r="AX461" s="266"/>
      <c r="AY461" s="266"/>
      <c r="AZ461" s="266"/>
      <c r="BA461" s="266"/>
      <c r="BB461" s="266"/>
      <c r="BC461" s="266"/>
      <c r="BD461" s="266"/>
      <c r="BE461" s="266"/>
      <c r="BF461" s="266"/>
      <c r="BG461" s="266"/>
      <c r="BH461" s="266"/>
      <c r="BI461" s="266"/>
      <c r="BJ461" s="266"/>
      <c r="BK461" s="266"/>
      <c r="BL461" s="266"/>
      <c r="BM461" s="266"/>
      <c r="BN461" s="266"/>
      <c r="BO461" s="266"/>
      <c r="BP461" s="266"/>
      <c r="BQ461" s="266"/>
      <c r="BR461" s="266"/>
      <c r="BS461" s="266"/>
      <c r="BT461" s="266"/>
      <c r="BU461" s="266"/>
      <c r="BV461" s="266"/>
      <c r="BW461" s="266"/>
      <c r="BX461" s="266"/>
      <c r="BY461" s="266"/>
      <c r="BZ461" s="266"/>
      <c r="CA461" s="266"/>
      <c r="CB461" s="266"/>
      <c r="CC461" s="266"/>
      <c r="CD461" s="266"/>
      <c r="CE461" s="266"/>
      <c r="CF461" s="266"/>
      <c r="CG461" s="266"/>
      <c r="CH461" s="271" t="s">
        <v>45</v>
      </c>
      <c r="CI461" s="266"/>
      <c r="CJ461" s="271" t="s">
        <v>45</v>
      </c>
      <c r="CK461" s="266"/>
      <c r="CL461" s="266">
        <v>1</v>
      </c>
      <c r="CM461" s="271" t="s">
        <v>45</v>
      </c>
      <c r="CN461" s="266">
        <v>0</v>
      </c>
      <c r="CO461" s="271" t="s">
        <v>45</v>
      </c>
      <c r="CP461" s="254" t="s">
        <v>60</v>
      </c>
      <c r="CQ461" s="271" t="s">
        <v>1850</v>
      </c>
      <c r="CR461" s="254" t="s">
        <v>45</v>
      </c>
      <c r="CS461" s="261" t="s">
        <v>139</v>
      </c>
      <c r="CT461" s="254" t="s">
        <v>1863</v>
      </c>
    </row>
    <row r="462" spans="1:98" ht="22.5" x14ac:dyDescent="0.3">
      <c r="A462" s="253">
        <v>459</v>
      </c>
      <c r="B462" s="265" t="s">
        <v>45</v>
      </c>
      <c r="C462" s="294" t="s">
        <v>2952</v>
      </c>
      <c r="D462" s="294" t="s">
        <v>3018</v>
      </c>
      <c r="E462" s="294" t="s">
        <v>3007</v>
      </c>
      <c r="F462" s="294" t="s">
        <v>3017</v>
      </c>
      <c r="G462" s="294" t="s">
        <v>2970</v>
      </c>
      <c r="H462" s="294" t="s">
        <v>2974</v>
      </c>
      <c r="I462" s="294" t="s">
        <v>2976</v>
      </c>
      <c r="J462" s="294" t="s">
        <v>2962</v>
      </c>
      <c r="K462" s="263" t="s">
        <v>3222</v>
      </c>
      <c r="L462" s="294" t="s">
        <v>3223</v>
      </c>
      <c r="M462" s="265" t="s">
        <v>71</v>
      </c>
      <c r="N462" s="294" t="s">
        <v>72</v>
      </c>
      <c r="O462" s="265" t="s">
        <v>45</v>
      </c>
      <c r="P462" s="260">
        <f>IF(COUNTIF($K$4:K462,K462)=1,1,"")</f>
        <v>1</v>
      </c>
      <c r="Q462" s="260"/>
      <c r="R462" s="260">
        <v>200</v>
      </c>
      <c r="S462" s="260">
        <v>200</v>
      </c>
      <c r="T462" s="260"/>
      <c r="U462" s="265" t="s">
        <v>45</v>
      </c>
      <c r="V462" s="260"/>
      <c r="W462" s="260"/>
      <c r="X462" s="260"/>
      <c r="Y462" s="265" t="s">
        <v>45</v>
      </c>
      <c r="Z462" s="260"/>
      <c r="AA462" s="260">
        <v>0</v>
      </c>
      <c r="AB462" s="260"/>
      <c r="AC462" s="260"/>
      <c r="AD462" s="260"/>
      <c r="AE462" s="260"/>
      <c r="AF462" s="260"/>
      <c r="AG462" s="260"/>
      <c r="AH462" s="260"/>
      <c r="AI462" s="260"/>
      <c r="AJ462" s="260"/>
      <c r="AK462" s="260"/>
      <c r="AL462" s="260"/>
      <c r="AM462" s="260"/>
      <c r="AN462" s="260"/>
      <c r="AO462" s="260"/>
      <c r="AP462" s="260"/>
      <c r="AQ462" s="260"/>
      <c r="AR462" s="260"/>
      <c r="AS462" s="260"/>
      <c r="AT462" s="260"/>
      <c r="AU462" s="260"/>
      <c r="AV462" s="260"/>
      <c r="AW462" s="260"/>
      <c r="AX462" s="260"/>
      <c r="AY462" s="260"/>
      <c r="AZ462" s="260"/>
      <c r="BA462" s="260"/>
      <c r="BB462" s="260"/>
      <c r="BC462" s="260"/>
      <c r="BD462" s="260"/>
      <c r="BE462" s="260"/>
      <c r="BF462" s="260"/>
      <c r="BG462" s="260"/>
      <c r="BH462" s="260"/>
      <c r="BI462" s="260"/>
      <c r="BJ462" s="260"/>
      <c r="BK462" s="260"/>
      <c r="BL462" s="260"/>
      <c r="BM462" s="260"/>
      <c r="BN462" s="260"/>
      <c r="BO462" s="260"/>
      <c r="BP462" s="260"/>
      <c r="BQ462" s="260"/>
      <c r="BR462" s="260"/>
      <c r="BS462" s="260"/>
      <c r="BT462" s="260"/>
      <c r="BU462" s="260"/>
      <c r="BV462" s="260"/>
      <c r="BW462" s="260"/>
      <c r="BX462" s="260"/>
      <c r="BY462" s="260"/>
      <c r="BZ462" s="260"/>
      <c r="CA462" s="260"/>
      <c r="CB462" s="260"/>
      <c r="CC462" s="260"/>
      <c r="CD462" s="260"/>
      <c r="CE462" s="260"/>
      <c r="CF462" s="260"/>
      <c r="CG462" s="260"/>
      <c r="CH462" s="268" t="s">
        <v>45</v>
      </c>
      <c r="CI462" s="260"/>
      <c r="CJ462" s="268" t="s">
        <v>45</v>
      </c>
      <c r="CK462" s="260"/>
      <c r="CL462" s="260">
        <v>1</v>
      </c>
      <c r="CM462" s="268" t="s">
        <v>45</v>
      </c>
      <c r="CN462" s="260">
        <v>0</v>
      </c>
      <c r="CO462" s="268" t="s">
        <v>45</v>
      </c>
      <c r="CP462" s="265" t="s">
        <v>60</v>
      </c>
      <c r="CQ462" s="268" t="s">
        <v>1850</v>
      </c>
      <c r="CR462" s="265" t="s">
        <v>45</v>
      </c>
      <c r="CS462" s="294" t="s">
        <v>139</v>
      </c>
      <c r="CT462" s="265" t="s">
        <v>1862</v>
      </c>
    </row>
    <row r="463" spans="1:98" ht="22.5" x14ac:dyDescent="0.3">
      <c r="A463" s="253">
        <v>460</v>
      </c>
      <c r="B463" s="254" t="s">
        <v>45</v>
      </c>
      <c r="C463" s="261" t="s">
        <v>2952</v>
      </c>
      <c r="D463" s="261" t="s">
        <v>3018</v>
      </c>
      <c r="E463" s="261" t="s">
        <v>3007</v>
      </c>
      <c r="F463" s="261" t="s">
        <v>3017</v>
      </c>
      <c r="G463" s="261" t="s">
        <v>2970</v>
      </c>
      <c r="H463" s="261" t="s">
        <v>2974</v>
      </c>
      <c r="I463" s="261" t="s">
        <v>2976</v>
      </c>
      <c r="J463" s="261" t="s">
        <v>2962</v>
      </c>
      <c r="K463" s="270" t="s">
        <v>3222</v>
      </c>
      <c r="L463" s="261" t="s">
        <v>3223</v>
      </c>
      <c r="M463" s="254" t="s">
        <v>78</v>
      </c>
      <c r="N463" s="261" t="s">
        <v>79</v>
      </c>
      <c r="O463" s="254" t="s">
        <v>45</v>
      </c>
      <c r="P463" s="266" t="str">
        <f>IF(COUNTIF($K$4:K463,K463)=1,1,"")</f>
        <v/>
      </c>
      <c r="Q463" s="266"/>
      <c r="R463" s="266">
        <v>300</v>
      </c>
      <c r="S463" s="266">
        <v>300</v>
      </c>
      <c r="T463" s="266"/>
      <c r="U463" s="254" t="s">
        <v>45</v>
      </c>
      <c r="V463" s="266"/>
      <c r="W463" s="266"/>
      <c r="X463" s="266"/>
      <c r="Y463" s="254" t="s">
        <v>45</v>
      </c>
      <c r="Z463" s="266"/>
      <c r="AA463" s="266">
        <v>0</v>
      </c>
      <c r="AB463" s="266"/>
      <c r="AC463" s="266"/>
      <c r="AD463" s="266"/>
      <c r="AE463" s="266"/>
      <c r="AF463" s="266"/>
      <c r="AG463" s="266"/>
      <c r="AH463" s="266"/>
      <c r="AI463" s="266"/>
      <c r="AJ463" s="266"/>
      <c r="AK463" s="266"/>
      <c r="AL463" s="266"/>
      <c r="AM463" s="266"/>
      <c r="AN463" s="266"/>
      <c r="AO463" s="266"/>
      <c r="AP463" s="266"/>
      <c r="AQ463" s="266"/>
      <c r="AR463" s="266"/>
      <c r="AS463" s="266"/>
      <c r="AT463" s="266"/>
      <c r="AU463" s="266"/>
      <c r="AV463" s="266"/>
      <c r="AW463" s="266"/>
      <c r="AX463" s="266"/>
      <c r="AY463" s="266"/>
      <c r="AZ463" s="266"/>
      <c r="BA463" s="266"/>
      <c r="BB463" s="266"/>
      <c r="BC463" s="266"/>
      <c r="BD463" s="266"/>
      <c r="BE463" s="266"/>
      <c r="BF463" s="266"/>
      <c r="BG463" s="266"/>
      <c r="BH463" s="266"/>
      <c r="BI463" s="266"/>
      <c r="BJ463" s="266"/>
      <c r="BK463" s="266"/>
      <c r="BL463" s="266"/>
      <c r="BM463" s="266"/>
      <c r="BN463" s="266"/>
      <c r="BO463" s="266"/>
      <c r="BP463" s="266"/>
      <c r="BQ463" s="266"/>
      <c r="BR463" s="266"/>
      <c r="BS463" s="266"/>
      <c r="BT463" s="266"/>
      <c r="BU463" s="266"/>
      <c r="BV463" s="266"/>
      <c r="BW463" s="266"/>
      <c r="BX463" s="266"/>
      <c r="BY463" s="266"/>
      <c r="BZ463" s="266"/>
      <c r="CA463" s="266"/>
      <c r="CB463" s="266"/>
      <c r="CC463" s="266"/>
      <c r="CD463" s="266"/>
      <c r="CE463" s="266"/>
      <c r="CF463" s="266"/>
      <c r="CG463" s="266"/>
      <c r="CH463" s="271" t="s">
        <v>45</v>
      </c>
      <c r="CI463" s="266"/>
      <c r="CJ463" s="271" t="s">
        <v>45</v>
      </c>
      <c r="CK463" s="266"/>
      <c r="CL463" s="266">
        <v>1</v>
      </c>
      <c r="CM463" s="271" t="s">
        <v>45</v>
      </c>
      <c r="CN463" s="266">
        <v>0</v>
      </c>
      <c r="CO463" s="271" t="s">
        <v>45</v>
      </c>
      <c r="CP463" s="254" t="s">
        <v>60</v>
      </c>
      <c r="CQ463" s="271" t="s">
        <v>1850</v>
      </c>
      <c r="CR463" s="254" t="s">
        <v>45</v>
      </c>
      <c r="CS463" s="261" t="s">
        <v>139</v>
      </c>
      <c r="CT463" s="254" t="s">
        <v>1862</v>
      </c>
    </row>
    <row r="464" spans="1:98" x14ac:dyDescent="0.3">
      <c r="A464" s="253">
        <v>461</v>
      </c>
      <c r="B464" s="265" t="s">
        <v>45</v>
      </c>
      <c r="C464" s="294" t="s">
        <v>2952</v>
      </c>
      <c r="D464" s="294" t="s">
        <v>3018</v>
      </c>
      <c r="E464" s="294" t="s">
        <v>3007</v>
      </c>
      <c r="F464" s="294" t="s">
        <v>3017</v>
      </c>
      <c r="G464" s="294" t="s">
        <v>2970</v>
      </c>
      <c r="H464" s="294" t="s">
        <v>2974</v>
      </c>
      <c r="I464" s="294" t="s">
        <v>2976</v>
      </c>
      <c r="J464" s="294" t="s">
        <v>2962</v>
      </c>
      <c r="K464" s="263" t="s">
        <v>3663</v>
      </c>
      <c r="L464" s="294" t="s">
        <v>3664</v>
      </c>
      <c r="M464" s="265" t="s">
        <v>89</v>
      </c>
      <c r="N464" s="294" t="s">
        <v>90</v>
      </c>
      <c r="O464" s="265" t="s">
        <v>45</v>
      </c>
      <c r="P464" s="260">
        <f>IF(COUNTIF($K$4:K464,K464)=1,1,"")</f>
        <v>1</v>
      </c>
      <c r="Q464" s="260"/>
      <c r="R464" s="260">
        <v>200</v>
      </c>
      <c r="S464" s="260">
        <v>200</v>
      </c>
      <c r="T464" s="260"/>
      <c r="U464" s="265" t="s">
        <v>45</v>
      </c>
      <c r="V464" s="260"/>
      <c r="W464" s="260"/>
      <c r="X464" s="260"/>
      <c r="Y464" s="265" t="s">
        <v>45</v>
      </c>
      <c r="Z464" s="260"/>
      <c r="AA464" s="260">
        <v>0</v>
      </c>
      <c r="AB464" s="260"/>
      <c r="AC464" s="260"/>
      <c r="AD464" s="260"/>
      <c r="AE464" s="260"/>
      <c r="AF464" s="260"/>
      <c r="AG464" s="260"/>
      <c r="AH464" s="260"/>
      <c r="AI464" s="260"/>
      <c r="AJ464" s="260"/>
      <c r="AK464" s="260"/>
      <c r="AL464" s="260"/>
      <c r="AM464" s="260"/>
      <c r="AN464" s="260"/>
      <c r="AO464" s="260"/>
      <c r="AP464" s="260"/>
      <c r="AQ464" s="260"/>
      <c r="AR464" s="260"/>
      <c r="AS464" s="260"/>
      <c r="AT464" s="260"/>
      <c r="AU464" s="260"/>
      <c r="AV464" s="260"/>
      <c r="AW464" s="260"/>
      <c r="AX464" s="260"/>
      <c r="AY464" s="260"/>
      <c r="AZ464" s="260"/>
      <c r="BA464" s="260"/>
      <c r="BB464" s="260"/>
      <c r="BC464" s="260"/>
      <c r="BD464" s="260"/>
      <c r="BE464" s="260"/>
      <c r="BF464" s="260"/>
      <c r="BG464" s="260"/>
      <c r="BH464" s="260"/>
      <c r="BI464" s="260"/>
      <c r="BJ464" s="260"/>
      <c r="BK464" s="260"/>
      <c r="BL464" s="260"/>
      <c r="BM464" s="260"/>
      <c r="BN464" s="260"/>
      <c r="BO464" s="260"/>
      <c r="BP464" s="260"/>
      <c r="BQ464" s="260"/>
      <c r="BR464" s="260"/>
      <c r="BS464" s="260"/>
      <c r="BT464" s="260"/>
      <c r="BU464" s="260"/>
      <c r="BV464" s="260"/>
      <c r="BW464" s="260"/>
      <c r="BX464" s="260"/>
      <c r="BY464" s="260"/>
      <c r="BZ464" s="260"/>
      <c r="CA464" s="260"/>
      <c r="CB464" s="260"/>
      <c r="CC464" s="260"/>
      <c r="CD464" s="260"/>
      <c r="CE464" s="260"/>
      <c r="CF464" s="260"/>
      <c r="CG464" s="260"/>
      <c r="CH464" s="268" t="s">
        <v>45</v>
      </c>
      <c r="CI464" s="260"/>
      <c r="CJ464" s="268" t="s">
        <v>45</v>
      </c>
      <c r="CK464" s="260"/>
      <c r="CL464" s="260"/>
      <c r="CM464" s="268" t="s">
        <v>45</v>
      </c>
      <c r="CN464" s="260">
        <v>0</v>
      </c>
      <c r="CO464" s="268" t="s">
        <v>45</v>
      </c>
      <c r="CP464" s="265" t="s">
        <v>60</v>
      </c>
      <c r="CQ464" s="268" t="s">
        <v>1850</v>
      </c>
      <c r="CR464" s="265" t="s">
        <v>45</v>
      </c>
      <c r="CS464" s="294" t="s">
        <v>139</v>
      </c>
      <c r="CT464" s="265" t="s">
        <v>1856</v>
      </c>
    </row>
    <row r="465" spans="1:98" x14ac:dyDescent="0.3">
      <c r="A465" s="253">
        <v>462</v>
      </c>
      <c r="B465" s="254" t="s">
        <v>45</v>
      </c>
      <c r="C465" s="261" t="s">
        <v>2952</v>
      </c>
      <c r="D465" s="261" t="s">
        <v>3018</v>
      </c>
      <c r="E465" s="261" t="s">
        <v>3007</v>
      </c>
      <c r="F465" s="261" t="s">
        <v>3017</v>
      </c>
      <c r="G465" s="261" t="s">
        <v>2970</v>
      </c>
      <c r="H465" s="261" t="s">
        <v>2974</v>
      </c>
      <c r="I465" s="261" t="s">
        <v>2976</v>
      </c>
      <c r="J465" s="261" t="s">
        <v>2962</v>
      </c>
      <c r="K465" s="270" t="s">
        <v>3663</v>
      </c>
      <c r="L465" s="261" t="s">
        <v>3664</v>
      </c>
      <c r="M465" s="254" t="s">
        <v>78</v>
      </c>
      <c r="N465" s="261" t="s">
        <v>79</v>
      </c>
      <c r="O465" s="254" t="s">
        <v>45</v>
      </c>
      <c r="P465" s="266" t="str">
        <f>IF(COUNTIF($K$4:K465,K465)=1,1,"")</f>
        <v/>
      </c>
      <c r="Q465" s="266"/>
      <c r="R465" s="266">
        <v>200</v>
      </c>
      <c r="S465" s="266">
        <v>200</v>
      </c>
      <c r="T465" s="266"/>
      <c r="U465" s="254" t="s">
        <v>45</v>
      </c>
      <c r="V465" s="266"/>
      <c r="W465" s="266"/>
      <c r="X465" s="266"/>
      <c r="Y465" s="254" t="s">
        <v>45</v>
      </c>
      <c r="Z465" s="266"/>
      <c r="AA465" s="266">
        <v>0</v>
      </c>
      <c r="AB465" s="266"/>
      <c r="AC465" s="266"/>
      <c r="AD465" s="266"/>
      <c r="AE465" s="266"/>
      <c r="AF465" s="266"/>
      <c r="AG465" s="266"/>
      <c r="AH465" s="266"/>
      <c r="AI465" s="266"/>
      <c r="AJ465" s="266"/>
      <c r="AK465" s="266"/>
      <c r="AL465" s="266"/>
      <c r="AM465" s="266"/>
      <c r="AN465" s="266"/>
      <c r="AO465" s="266"/>
      <c r="AP465" s="266"/>
      <c r="AQ465" s="266"/>
      <c r="AR465" s="266"/>
      <c r="AS465" s="266"/>
      <c r="AT465" s="266"/>
      <c r="AU465" s="266"/>
      <c r="AV465" s="266"/>
      <c r="AW465" s="266"/>
      <c r="AX465" s="266"/>
      <c r="AY465" s="266"/>
      <c r="AZ465" s="266"/>
      <c r="BA465" s="266"/>
      <c r="BB465" s="266"/>
      <c r="BC465" s="266"/>
      <c r="BD465" s="266"/>
      <c r="BE465" s="266"/>
      <c r="BF465" s="266"/>
      <c r="BG465" s="266"/>
      <c r="BH465" s="266"/>
      <c r="BI465" s="266"/>
      <c r="BJ465" s="266"/>
      <c r="BK465" s="266"/>
      <c r="BL465" s="266"/>
      <c r="BM465" s="266"/>
      <c r="BN465" s="266"/>
      <c r="BO465" s="266"/>
      <c r="BP465" s="266"/>
      <c r="BQ465" s="266"/>
      <c r="BR465" s="266"/>
      <c r="BS465" s="266"/>
      <c r="BT465" s="266"/>
      <c r="BU465" s="266"/>
      <c r="BV465" s="266"/>
      <c r="BW465" s="266"/>
      <c r="BX465" s="266"/>
      <c r="BY465" s="266"/>
      <c r="BZ465" s="266"/>
      <c r="CA465" s="266"/>
      <c r="CB465" s="266"/>
      <c r="CC465" s="266"/>
      <c r="CD465" s="266"/>
      <c r="CE465" s="266"/>
      <c r="CF465" s="266"/>
      <c r="CG465" s="266"/>
      <c r="CH465" s="271" t="s">
        <v>45</v>
      </c>
      <c r="CI465" s="266"/>
      <c r="CJ465" s="271" t="s">
        <v>45</v>
      </c>
      <c r="CK465" s="266"/>
      <c r="CL465" s="266"/>
      <c r="CM465" s="271" t="s">
        <v>45</v>
      </c>
      <c r="CN465" s="266">
        <v>0</v>
      </c>
      <c r="CO465" s="271" t="s">
        <v>45</v>
      </c>
      <c r="CP465" s="254" t="s">
        <v>60</v>
      </c>
      <c r="CQ465" s="271" t="s">
        <v>1850</v>
      </c>
      <c r="CR465" s="254" t="s">
        <v>45</v>
      </c>
      <c r="CS465" s="261" t="s">
        <v>139</v>
      </c>
      <c r="CT465" s="254" t="s">
        <v>1856</v>
      </c>
    </row>
    <row r="466" spans="1:98" x14ac:dyDescent="0.3">
      <c r="A466" s="253">
        <v>463</v>
      </c>
      <c r="B466" s="265" t="s">
        <v>45</v>
      </c>
      <c r="C466" s="294" t="s">
        <v>2952</v>
      </c>
      <c r="D466" s="294" t="s">
        <v>3018</v>
      </c>
      <c r="E466" s="294" t="s">
        <v>3007</v>
      </c>
      <c r="F466" s="294" t="s">
        <v>3017</v>
      </c>
      <c r="G466" s="294" t="s">
        <v>2970</v>
      </c>
      <c r="H466" s="294" t="s">
        <v>2974</v>
      </c>
      <c r="I466" s="294" t="s">
        <v>2976</v>
      </c>
      <c r="J466" s="294" t="s">
        <v>2962</v>
      </c>
      <c r="K466" s="263" t="s">
        <v>3224</v>
      </c>
      <c r="L466" s="294" t="s">
        <v>3225</v>
      </c>
      <c r="M466" s="265" t="s">
        <v>71</v>
      </c>
      <c r="N466" s="294" t="s">
        <v>72</v>
      </c>
      <c r="O466" s="265" t="s">
        <v>45</v>
      </c>
      <c r="P466" s="260">
        <f>IF(COUNTIF($K$4:K466,K466)=1,1,"")</f>
        <v>1</v>
      </c>
      <c r="Q466" s="260"/>
      <c r="R466" s="260">
        <v>300</v>
      </c>
      <c r="S466" s="260">
        <v>300</v>
      </c>
      <c r="T466" s="260"/>
      <c r="U466" s="265" t="s">
        <v>45</v>
      </c>
      <c r="V466" s="260"/>
      <c r="W466" s="260"/>
      <c r="X466" s="260"/>
      <c r="Y466" s="265" t="s">
        <v>45</v>
      </c>
      <c r="Z466" s="260"/>
      <c r="AA466" s="260">
        <v>0</v>
      </c>
      <c r="AB466" s="260"/>
      <c r="AC466" s="260"/>
      <c r="AD466" s="260"/>
      <c r="AE466" s="260"/>
      <c r="AF466" s="260"/>
      <c r="AG466" s="260"/>
      <c r="AH466" s="260"/>
      <c r="AI466" s="260"/>
      <c r="AJ466" s="260"/>
      <c r="AK466" s="260"/>
      <c r="AL466" s="260"/>
      <c r="AM466" s="260"/>
      <c r="AN466" s="260"/>
      <c r="AO466" s="260"/>
      <c r="AP466" s="260"/>
      <c r="AQ466" s="260"/>
      <c r="AR466" s="260"/>
      <c r="AS466" s="260"/>
      <c r="AT466" s="260"/>
      <c r="AU466" s="260"/>
      <c r="AV466" s="260"/>
      <c r="AW466" s="260"/>
      <c r="AX466" s="260"/>
      <c r="AY466" s="260"/>
      <c r="AZ466" s="260"/>
      <c r="BA466" s="260"/>
      <c r="BB466" s="260"/>
      <c r="BC466" s="260"/>
      <c r="BD466" s="260"/>
      <c r="BE466" s="260"/>
      <c r="BF466" s="260"/>
      <c r="BG466" s="260"/>
      <c r="BH466" s="260"/>
      <c r="BI466" s="260"/>
      <c r="BJ466" s="260"/>
      <c r="BK466" s="260"/>
      <c r="BL466" s="260"/>
      <c r="BM466" s="260"/>
      <c r="BN466" s="260"/>
      <c r="BO466" s="260"/>
      <c r="BP466" s="260"/>
      <c r="BQ466" s="260"/>
      <c r="BR466" s="260"/>
      <c r="BS466" s="260"/>
      <c r="BT466" s="260"/>
      <c r="BU466" s="260"/>
      <c r="BV466" s="260"/>
      <c r="BW466" s="260"/>
      <c r="BX466" s="260"/>
      <c r="BY466" s="260"/>
      <c r="BZ466" s="260"/>
      <c r="CA466" s="260"/>
      <c r="CB466" s="260"/>
      <c r="CC466" s="260"/>
      <c r="CD466" s="260"/>
      <c r="CE466" s="260"/>
      <c r="CF466" s="260"/>
      <c r="CG466" s="260"/>
      <c r="CH466" s="268" t="s">
        <v>45</v>
      </c>
      <c r="CI466" s="260"/>
      <c r="CJ466" s="268" t="s">
        <v>45</v>
      </c>
      <c r="CK466" s="260"/>
      <c r="CL466" s="260"/>
      <c r="CM466" s="268" t="s">
        <v>45</v>
      </c>
      <c r="CN466" s="260">
        <v>0</v>
      </c>
      <c r="CO466" s="268" t="s">
        <v>45</v>
      </c>
      <c r="CP466" s="265" t="s">
        <v>60</v>
      </c>
      <c r="CQ466" s="268" t="s">
        <v>1850</v>
      </c>
      <c r="CR466" s="265" t="s">
        <v>45</v>
      </c>
      <c r="CS466" s="294" t="s">
        <v>139</v>
      </c>
      <c r="CT466" s="265" t="s">
        <v>1856</v>
      </c>
    </row>
    <row r="467" spans="1:98" x14ac:dyDescent="0.3">
      <c r="A467" s="253">
        <v>464</v>
      </c>
      <c r="B467" s="254" t="s">
        <v>45</v>
      </c>
      <c r="C467" s="261" t="s">
        <v>2952</v>
      </c>
      <c r="D467" s="261" t="s">
        <v>3018</v>
      </c>
      <c r="E467" s="261" t="s">
        <v>3007</v>
      </c>
      <c r="F467" s="261" t="s">
        <v>3017</v>
      </c>
      <c r="G467" s="261" t="s">
        <v>2970</v>
      </c>
      <c r="H467" s="261" t="s">
        <v>2974</v>
      </c>
      <c r="I467" s="261" t="s">
        <v>2976</v>
      </c>
      <c r="J467" s="261" t="s">
        <v>2962</v>
      </c>
      <c r="K467" s="270" t="s">
        <v>3224</v>
      </c>
      <c r="L467" s="261" t="s">
        <v>3225</v>
      </c>
      <c r="M467" s="254" t="s">
        <v>89</v>
      </c>
      <c r="N467" s="261" t="s">
        <v>90</v>
      </c>
      <c r="O467" s="254" t="s">
        <v>45</v>
      </c>
      <c r="P467" s="266" t="str">
        <f>IF(COUNTIF($K$4:K467,K467)=1,1,"")</f>
        <v/>
      </c>
      <c r="Q467" s="266"/>
      <c r="R467" s="266">
        <v>200</v>
      </c>
      <c r="S467" s="266">
        <v>200</v>
      </c>
      <c r="T467" s="266"/>
      <c r="U467" s="254" t="s">
        <v>45</v>
      </c>
      <c r="V467" s="266"/>
      <c r="W467" s="266"/>
      <c r="X467" s="266"/>
      <c r="Y467" s="254" t="s">
        <v>45</v>
      </c>
      <c r="Z467" s="266"/>
      <c r="AA467" s="266">
        <v>0</v>
      </c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  <c r="AP467" s="266"/>
      <c r="AQ467" s="266"/>
      <c r="AR467" s="266"/>
      <c r="AS467" s="266"/>
      <c r="AT467" s="266"/>
      <c r="AU467" s="266"/>
      <c r="AV467" s="266"/>
      <c r="AW467" s="266"/>
      <c r="AX467" s="266"/>
      <c r="AY467" s="266"/>
      <c r="AZ467" s="266"/>
      <c r="BA467" s="266"/>
      <c r="BB467" s="266"/>
      <c r="BC467" s="266"/>
      <c r="BD467" s="266"/>
      <c r="BE467" s="266"/>
      <c r="BF467" s="266"/>
      <c r="BG467" s="266"/>
      <c r="BH467" s="266"/>
      <c r="BI467" s="266"/>
      <c r="BJ467" s="266"/>
      <c r="BK467" s="266"/>
      <c r="BL467" s="266"/>
      <c r="BM467" s="266"/>
      <c r="BN467" s="266"/>
      <c r="BO467" s="266"/>
      <c r="BP467" s="266"/>
      <c r="BQ467" s="266"/>
      <c r="BR467" s="266"/>
      <c r="BS467" s="266"/>
      <c r="BT467" s="266"/>
      <c r="BU467" s="266"/>
      <c r="BV467" s="266"/>
      <c r="BW467" s="266"/>
      <c r="BX467" s="266"/>
      <c r="BY467" s="266"/>
      <c r="BZ467" s="266"/>
      <c r="CA467" s="266"/>
      <c r="CB467" s="266"/>
      <c r="CC467" s="266"/>
      <c r="CD467" s="266"/>
      <c r="CE467" s="266"/>
      <c r="CF467" s="266"/>
      <c r="CG467" s="266"/>
      <c r="CH467" s="271" t="s">
        <v>45</v>
      </c>
      <c r="CI467" s="266"/>
      <c r="CJ467" s="271" t="s">
        <v>45</v>
      </c>
      <c r="CK467" s="266"/>
      <c r="CL467" s="266"/>
      <c r="CM467" s="271" t="s">
        <v>45</v>
      </c>
      <c r="CN467" s="266">
        <v>0</v>
      </c>
      <c r="CO467" s="271" t="s">
        <v>45</v>
      </c>
      <c r="CP467" s="254" t="s">
        <v>60</v>
      </c>
      <c r="CQ467" s="271" t="s">
        <v>1850</v>
      </c>
      <c r="CR467" s="254" t="s">
        <v>45</v>
      </c>
      <c r="CS467" s="261" t="s">
        <v>139</v>
      </c>
      <c r="CT467" s="254" t="s">
        <v>1856</v>
      </c>
    </row>
    <row r="468" spans="1:98" x14ac:dyDescent="0.3">
      <c r="A468" s="253">
        <v>465</v>
      </c>
      <c r="B468" s="265" t="s">
        <v>45</v>
      </c>
      <c r="C468" s="294" t="s">
        <v>2952</v>
      </c>
      <c r="D468" s="294" t="s">
        <v>3018</v>
      </c>
      <c r="E468" s="294" t="s">
        <v>3007</v>
      </c>
      <c r="F468" s="294" t="s">
        <v>3017</v>
      </c>
      <c r="G468" s="294" t="s">
        <v>2970</v>
      </c>
      <c r="H468" s="294" t="s">
        <v>2974</v>
      </c>
      <c r="I468" s="294" t="s">
        <v>2976</v>
      </c>
      <c r="J468" s="294" t="s">
        <v>2962</v>
      </c>
      <c r="K468" s="263" t="s">
        <v>3224</v>
      </c>
      <c r="L468" s="294" t="s">
        <v>3225</v>
      </c>
      <c r="M468" s="265" t="s">
        <v>93</v>
      </c>
      <c r="N468" s="294" t="s">
        <v>94</v>
      </c>
      <c r="O468" s="265" t="s">
        <v>45</v>
      </c>
      <c r="P468" s="260" t="str">
        <f>IF(COUNTIF($K$4:K468,K468)=1,1,"")</f>
        <v/>
      </c>
      <c r="Q468" s="260"/>
      <c r="R468" s="260">
        <v>200</v>
      </c>
      <c r="S468" s="260">
        <v>200</v>
      </c>
      <c r="T468" s="260"/>
      <c r="U468" s="265" t="s">
        <v>45</v>
      </c>
      <c r="V468" s="260"/>
      <c r="W468" s="260"/>
      <c r="X468" s="260"/>
      <c r="Y468" s="265" t="s">
        <v>45</v>
      </c>
      <c r="Z468" s="260"/>
      <c r="AA468" s="260">
        <v>0</v>
      </c>
      <c r="AB468" s="260"/>
      <c r="AC468" s="260"/>
      <c r="AD468" s="260"/>
      <c r="AE468" s="260"/>
      <c r="AF468" s="260"/>
      <c r="AG468" s="260"/>
      <c r="AH468" s="260"/>
      <c r="AI468" s="260"/>
      <c r="AJ468" s="260"/>
      <c r="AK468" s="260"/>
      <c r="AL468" s="260"/>
      <c r="AM468" s="260"/>
      <c r="AN468" s="260"/>
      <c r="AO468" s="260"/>
      <c r="AP468" s="260"/>
      <c r="AQ468" s="260"/>
      <c r="AR468" s="260"/>
      <c r="AS468" s="260"/>
      <c r="AT468" s="260"/>
      <c r="AU468" s="260"/>
      <c r="AV468" s="260"/>
      <c r="AW468" s="260"/>
      <c r="AX468" s="260"/>
      <c r="AY468" s="260"/>
      <c r="AZ468" s="260"/>
      <c r="BA468" s="260"/>
      <c r="BB468" s="260"/>
      <c r="BC468" s="260"/>
      <c r="BD468" s="260"/>
      <c r="BE468" s="260"/>
      <c r="BF468" s="260"/>
      <c r="BG468" s="260"/>
      <c r="BH468" s="260"/>
      <c r="BI468" s="260"/>
      <c r="BJ468" s="260"/>
      <c r="BK468" s="260"/>
      <c r="BL468" s="260"/>
      <c r="BM468" s="260"/>
      <c r="BN468" s="260"/>
      <c r="BO468" s="260"/>
      <c r="BP468" s="260"/>
      <c r="BQ468" s="260"/>
      <c r="BR468" s="260"/>
      <c r="BS468" s="260"/>
      <c r="BT468" s="260"/>
      <c r="BU468" s="260"/>
      <c r="BV468" s="260"/>
      <c r="BW468" s="260"/>
      <c r="BX468" s="260"/>
      <c r="BY468" s="260"/>
      <c r="BZ468" s="260"/>
      <c r="CA468" s="260"/>
      <c r="CB468" s="260"/>
      <c r="CC468" s="260"/>
      <c r="CD468" s="260"/>
      <c r="CE468" s="260"/>
      <c r="CF468" s="260"/>
      <c r="CG468" s="260"/>
      <c r="CH468" s="268" t="s">
        <v>45</v>
      </c>
      <c r="CI468" s="260"/>
      <c r="CJ468" s="268" t="s">
        <v>45</v>
      </c>
      <c r="CK468" s="260"/>
      <c r="CL468" s="260"/>
      <c r="CM468" s="268" t="s">
        <v>45</v>
      </c>
      <c r="CN468" s="260">
        <v>0</v>
      </c>
      <c r="CO468" s="268" t="s">
        <v>45</v>
      </c>
      <c r="CP468" s="265" t="s">
        <v>60</v>
      </c>
      <c r="CQ468" s="268" t="s">
        <v>1850</v>
      </c>
      <c r="CR468" s="265" t="s">
        <v>45</v>
      </c>
      <c r="CS468" s="294" t="s">
        <v>139</v>
      </c>
      <c r="CT468" s="265" t="s">
        <v>1856</v>
      </c>
    </row>
    <row r="469" spans="1:98" x14ac:dyDescent="0.3">
      <c r="A469" s="253">
        <v>466</v>
      </c>
      <c r="B469" s="254" t="s">
        <v>45</v>
      </c>
      <c r="C469" s="261" t="s">
        <v>2952</v>
      </c>
      <c r="D469" s="261" t="s">
        <v>3018</v>
      </c>
      <c r="E469" s="261" t="s">
        <v>3007</v>
      </c>
      <c r="F469" s="261" t="s">
        <v>3017</v>
      </c>
      <c r="G469" s="261" t="s">
        <v>2977</v>
      </c>
      <c r="H469" s="261" t="s">
        <v>2980</v>
      </c>
      <c r="I469" s="261" t="s">
        <v>2983</v>
      </c>
      <c r="J469" s="261" t="s">
        <v>2962</v>
      </c>
      <c r="K469" s="270" t="s">
        <v>352</v>
      </c>
      <c r="L469" s="261" t="s">
        <v>3665</v>
      </c>
      <c r="M469" s="254" t="s">
        <v>71</v>
      </c>
      <c r="N469" s="261" t="s">
        <v>72</v>
      </c>
      <c r="O469" s="254" t="s">
        <v>45</v>
      </c>
      <c r="P469" s="266">
        <f>IF(COUNTIF($K$4:K469,K469)=1,1,"")</f>
        <v>1</v>
      </c>
      <c r="Q469" s="266"/>
      <c r="R469" s="266">
        <v>500</v>
      </c>
      <c r="S469" s="266">
        <v>500</v>
      </c>
      <c r="T469" s="266"/>
      <c r="U469" s="254" t="s">
        <v>45</v>
      </c>
      <c r="V469" s="266"/>
      <c r="W469" s="266"/>
      <c r="X469" s="266"/>
      <c r="Y469" s="254" t="s">
        <v>45</v>
      </c>
      <c r="Z469" s="266"/>
      <c r="AA469" s="266">
        <v>0</v>
      </c>
      <c r="AB469" s="266"/>
      <c r="AC469" s="266"/>
      <c r="AD469" s="266"/>
      <c r="AE469" s="266"/>
      <c r="AF469" s="266"/>
      <c r="AG469" s="266"/>
      <c r="AH469" s="266"/>
      <c r="AI469" s="266"/>
      <c r="AJ469" s="266"/>
      <c r="AK469" s="266"/>
      <c r="AL469" s="266"/>
      <c r="AM469" s="266"/>
      <c r="AN469" s="266"/>
      <c r="AO469" s="266"/>
      <c r="AP469" s="266"/>
      <c r="AQ469" s="266"/>
      <c r="AR469" s="266"/>
      <c r="AS469" s="266"/>
      <c r="AT469" s="266"/>
      <c r="AU469" s="266"/>
      <c r="AV469" s="266"/>
      <c r="AW469" s="266"/>
      <c r="AX469" s="266"/>
      <c r="AY469" s="266"/>
      <c r="AZ469" s="266"/>
      <c r="BA469" s="266"/>
      <c r="BB469" s="266"/>
      <c r="BC469" s="266"/>
      <c r="BD469" s="266"/>
      <c r="BE469" s="266"/>
      <c r="BF469" s="266"/>
      <c r="BG469" s="266"/>
      <c r="BH469" s="266"/>
      <c r="BI469" s="266"/>
      <c r="BJ469" s="266"/>
      <c r="BK469" s="266"/>
      <c r="BL469" s="266"/>
      <c r="BM469" s="266"/>
      <c r="BN469" s="266"/>
      <c r="BO469" s="266"/>
      <c r="BP469" s="266"/>
      <c r="BQ469" s="266"/>
      <c r="BR469" s="266"/>
      <c r="BS469" s="266"/>
      <c r="BT469" s="266"/>
      <c r="BU469" s="266"/>
      <c r="BV469" s="266"/>
      <c r="BW469" s="266"/>
      <c r="BX469" s="266"/>
      <c r="BY469" s="266"/>
      <c r="BZ469" s="266"/>
      <c r="CA469" s="266"/>
      <c r="CB469" s="266"/>
      <c r="CC469" s="266"/>
      <c r="CD469" s="266"/>
      <c r="CE469" s="266"/>
      <c r="CF469" s="266"/>
      <c r="CG469" s="266"/>
      <c r="CH469" s="271" t="s">
        <v>45</v>
      </c>
      <c r="CI469" s="266"/>
      <c r="CJ469" s="271" t="s">
        <v>45</v>
      </c>
      <c r="CK469" s="266">
        <v>56000</v>
      </c>
      <c r="CL469" s="266">
        <v>239000</v>
      </c>
      <c r="CM469" s="271" t="s">
        <v>945</v>
      </c>
      <c r="CN469" s="266">
        <v>215000</v>
      </c>
      <c r="CO469" s="271" t="s">
        <v>583</v>
      </c>
      <c r="CP469" s="254" t="s">
        <v>60</v>
      </c>
      <c r="CQ469" s="271" t="s">
        <v>1850</v>
      </c>
      <c r="CR469" s="262">
        <v>46209</v>
      </c>
      <c r="CS469" s="261" t="s">
        <v>74</v>
      </c>
      <c r="CT469" s="254" t="s">
        <v>1862</v>
      </c>
    </row>
    <row r="470" spans="1:98" x14ac:dyDescent="0.3">
      <c r="A470" s="253">
        <v>467</v>
      </c>
      <c r="B470" s="265" t="s">
        <v>45</v>
      </c>
      <c r="C470" s="294" t="s">
        <v>2952</v>
      </c>
      <c r="D470" s="294" t="s">
        <v>3018</v>
      </c>
      <c r="E470" s="294" t="s">
        <v>3007</v>
      </c>
      <c r="F470" s="294" t="s">
        <v>3017</v>
      </c>
      <c r="G470" s="294" t="s">
        <v>2977</v>
      </c>
      <c r="H470" s="294" t="s">
        <v>2980</v>
      </c>
      <c r="I470" s="294" t="s">
        <v>2983</v>
      </c>
      <c r="J470" s="294" t="s">
        <v>2962</v>
      </c>
      <c r="K470" s="263" t="s">
        <v>352</v>
      </c>
      <c r="L470" s="294" t="s">
        <v>3665</v>
      </c>
      <c r="M470" s="265" t="s">
        <v>85</v>
      </c>
      <c r="N470" s="294" t="s">
        <v>86</v>
      </c>
      <c r="O470" s="265" t="s">
        <v>45</v>
      </c>
      <c r="P470" s="260" t="str">
        <f>IF(COUNTIF($K$4:K470,K470)=1,1,"")</f>
        <v/>
      </c>
      <c r="Q470" s="260"/>
      <c r="R470" s="260">
        <v>300</v>
      </c>
      <c r="S470" s="260">
        <v>300</v>
      </c>
      <c r="T470" s="260"/>
      <c r="U470" s="265" t="s">
        <v>45</v>
      </c>
      <c r="V470" s="260"/>
      <c r="W470" s="260"/>
      <c r="X470" s="260"/>
      <c r="Y470" s="265" t="s">
        <v>45</v>
      </c>
      <c r="Z470" s="260"/>
      <c r="AA470" s="260">
        <v>0</v>
      </c>
      <c r="AB470" s="260"/>
      <c r="AC470" s="260"/>
      <c r="AD470" s="260"/>
      <c r="AE470" s="260"/>
      <c r="AF470" s="260"/>
      <c r="AG470" s="260"/>
      <c r="AH470" s="260"/>
      <c r="AI470" s="260"/>
      <c r="AJ470" s="260"/>
      <c r="AK470" s="260"/>
      <c r="AL470" s="260"/>
      <c r="AM470" s="260"/>
      <c r="AN470" s="260"/>
      <c r="AO470" s="260"/>
      <c r="AP470" s="260"/>
      <c r="AQ470" s="260"/>
      <c r="AR470" s="260"/>
      <c r="AS470" s="260"/>
      <c r="AT470" s="260"/>
      <c r="AU470" s="260"/>
      <c r="AV470" s="260"/>
      <c r="AW470" s="260"/>
      <c r="AX470" s="260"/>
      <c r="AY470" s="260"/>
      <c r="AZ470" s="260"/>
      <c r="BA470" s="260"/>
      <c r="BB470" s="260"/>
      <c r="BC470" s="260"/>
      <c r="BD470" s="260"/>
      <c r="BE470" s="260"/>
      <c r="BF470" s="260"/>
      <c r="BG470" s="260"/>
      <c r="BH470" s="260"/>
      <c r="BI470" s="260"/>
      <c r="BJ470" s="260"/>
      <c r="BK470" s="260"/>
      <c r="BL470" s="260"/>
      <c r="BM470" s="260"/>
      <c r="BN470" s="260"/>
      <c r="BO470" s="260"/>
      <c r="BP470" s="260"/>
      <c r="BQ470" s="260"/>
      <c r="BR470" s="260"/>
      <c r="BS470" s="260"/>
      <c r="BT470" s="260"/>
      <c r="BU470" s="260"/>
      <c r="BV470" s="260"/>
      <c r="BW470" s="260"/>
      <c r="BX470" s="260"/>
      <c r="BY470" s="260"/>
      <c r="BZ470" s="260"/>
      <c r="CA470" s="260"/>
      <c r="CB470" s="260"/>
      <c r="CC470" s="260"/>
      <c r="CD470" s="260"/>
      <c r="CE470" s="260"/>
      <c r="CF470" s="260"/>
      <c r="CG470" s="260"/>
      <c r="CH470" s="268" t="s">
        <v>45</v>
      </c>
      <c r="CI470" s="260"/>
      <c r="CJ470" s="268" t="s">
        <v>45</v>
      </c>
      <c r="CK470" s="260">
        <v>56000</v>
      </c>
      <c r="CL470" s="260">
        <v>239000</v>
      </c>
      <c r="CM470" s="268" t="s">
        <v>945</v>
      </c>
      <c r="CN470" s="260">
        <v>215000</v>
      </c>
      <c r="CO470" s="268" t="s">
        <v>583</v>
      </c>
      <c r="CP470" s="265" t="s">
        <v>60</v>
      </c>
      <c r="CQ470" s="268" t="s">
        <v>1850</v>
      </c>
      <c r="CR470" s="264">
        <v>46209</v>
      </c>
      <c r="CS470" s="294" t="s">
        <v>74</v>
      </c>
      <c r="CT470" s="265" t="s">
        <v>1862</v>
      </c>
    </row>
    <row r="471" spans="1:98" x14ac:dyDescent="0.3">
      <c r="A471" s="253">
        <v>468</v>
      </c>
      <c r="B471" s="254" t="s">
        <v>45</v>
      </c>
      <c r="C471" s="261" t="s">
        <v>2952</v>
      </c>
      <c r="D471" s="261" t="s">
        <v>3018</v>
      </c>
      <c r="E471" s="261" t="s">
        <v>3007</v>
      </c>
      <c r="F471" s="261" t="s">
        <v>3017</v>
      </c>
      <c r="G471" s="261" t="s">
        <v>2977</v>
      </c>
      <c r="H471" s="261" t="s">
        <v>2980</v>
      </c>
      <c r="I471" s="261" t="s">
        <v>2983</v>
      </c>
      <c r="J471" s="261" t="s">
        <v>2962</v>
      </c>
      <c r="K471" s="270" t="s">
        <v>3369</v>
      </c>
      <c r="L471" s="261" t="s">
        <v>3370</v>
      </c>
      <c r="M471" s="254" t="s">
        <v>71</v>
      </c>
      <c r="N471" s="261" t="s">
        <v>72</v>
      </c>
      <c r="O471" s="254" t="s">
        <v>45</v>
      </c>
      <c r="P471" s="266">
        <f>IF(COUNTIF($K$4:K471,K471)=1,1,"")</f>
        <v>1</v>
      </c>
      <c r="Q471" s="266"/>
      <c r="R471" s="266">
        <v>1</v>
      </c>
      <c r="S471" s="266">
        <v>1</v>
      </c>
      <c r="T471" s="266"/>
      <c r="U471" s="254" t="s">
        <v>45</v>
      </c>
      <c r="V471" s="266"/>
      <c r="W471" s="266"/>
      <c r="X471" s="266"/>
      <c r="Y471" s="254" t="s">
        <v>45</v>
      </c>
      <c r="Z471" s="266"/>
      <c r="AA471" s="266">
        <v>0</v>
      </c>
      <c r="AB471" s="266"/>
      <c r="AC471" s="266"/>
      <c r="AD471" s="266"/>
      <c r="AE471" s="266"/>
      <c r="AF471" s="266"/>
      <c r="AG471" s="266"/>
      <c r="AH471" s="266"/>
      <c r="AI471" s="266"/>
      <c r="AJ471" s="266"/>
      <c r="AK471" s="266"/>
      <c r="AL471" s="266"/>
      <c r="AM471" s="266"/>
      <c r="AN471" s="266"/>
      <c r="AO471" s="266"/>
      <c r="AP471" s="266"/>
      <c r="AQ471" s="266"/>
      <c r="AR471" s="266"/>
      <c r="AS471" s="266"/>
      <c r="AT471" s="266"/>
      <c r="AU471" s="266"/>
      <c r="AV471" s="266"/>
      <c r="AW471" s="266"/>
      <c r="AX471" s="266"/>
      <c r="AY471" s="266"/>
      <c r="AZ471" s="266"/>
      <c r="BA471" s="266"/>
      <c r="BB471" s="266"/>
      <c r="BC471" s="266"/>
      <c r="BD471" s="266"/>
      <c r="BE471" s="266"/>
      <c r="BF471" s="266"/>
      <c r="BG471" s="266"/>
      <c r="BH471" s="266"/>
      <c r="BI471" s="266"/>
      <c r="BJ471" s="266"/>
      <c r="BK471" s="266"/>
      <c r="BL471" s="266"/>
      <c r="BM471" s="266"/>
      <c r="BN471" s="266"/>
      <c r="BO471" s="266"/>
      <c r="BP471" s="266"/>
      <c r="BQ471" s="266"/>
      <c r="BR471" s="266"/>
      <c r="BS471" s="266"/>
      <c r="BT471" s="266"/>
      <c r="BU471" s="266"/>
      <c r="BV471" s="266"/>
      <c r="BW471" s="266"/>
      <c r="BX471" s="266"/>
      <c r="BY471" s="266"/>
      <c r="BZ471" s="266"/>
      <c r="CA471" s="266"/>
      <c r="CB471" s="266"/>
      <c r="CC471" s="266"/>
      <c r="CD471" s="266"/>
      <c r="CE471" s="266"/>
      <c r="CF471" s="266"/>
      <c r="CG471" s="266"/>
      <c r="CH471" s="271" t="s">
        <v>45</v>
      </c>
      <c r="CI471" s="266"/>
      <c r="CJ471" s="271" t="s">
        <v>45</v>
      </c>
      <c r="CK471" s="266"/>
      <c r="CL471" s="266"/>
      <c r="CM471" s="271" t="s">
        <v>45</v>
      </c>
      <c r="CN471" s="266">
        <v>0</v>
      </c>
      <c r="CO471" s="271" t="s">
        <v>45</v>
      </c>
      <c r="CP471" s="254" t="s">
        <v>60</v>
      </c>
      <c r="CQ471" s="271" t="s">
        <v>1850</v>
      </c>
      <c r="CR471" s="254" t="s">
        <v>45</v>
      </c>
      <c r="CS471" s="261" t="s">
        <v>184</v>
      </c>
      <c r="CT471" s="254" t="s">
        <v>1862</v>
      </c>
    </row>
    <row r="472" spans="1:98" x14ac:dyDescent="0.3">
      <c r="A472" s="253">
        <v>469</v>
      </c>
      <c r="B472" s="265" t="s">
        <v>45</v>
      </c>
      <c r="C472" s="294" t="s">
        <v>2952</v>
      </c>
      <c r="D472" s="294" t="s">
        <v>3018</v>
      </c>
      <c r="E472" s="294" t="s">
        <v>3007</v>
      </c>
      <c r="F472" s="294" t="s">
        <v>3017</v>
      </c>
      <c r="G472" s="294" t="s">
        <v>2977</v>
      </c>
      <c r="H472" s="294" t="s">
        <v>2980</v>
      </c>
      <c r="I472" s="294" t="s">
        <v>2983</v>
      </c>
      <c r="J472" s="294" t="s">
        <v>2962</v>
      </c>
      <c r="K472" s="263" t="s">
        <v>3369</v>
      </c>
      <c r="L472" s="294" t="s">
        <v>3370</v>
      </c>
      <c r="M472" s="265" t="s">
        <v>81</v>
      </c>
      <c r="N472" s="294" t="s">
        <v>82</v>
      </c>
      <c r="O472" s="265" t="s">
        <v>45</v>
      </c>
      <c r="P472" s="260" t="str">
        <f>IF(COUNTIF($K$4:K472,K472)=1,1,"")</f>
        <v/>
      </c>
      <c r="Q472" s="260"/>
      <c r="R472" s="260">
        <v>1</v>
      </c>
      <c r="S472" s="260">
        <v>1</v>
      </c>
      <c r="T472" s="260"/>
      <c r="U472" s="265" t="s">
        <v>45</v>
      </c>
      <c r="V472" s="260"/>
      <c r="W472" s="260"/>
      <c r="X472" s="260"/>
      <c r="Y472" s="265" t="s">
        <v>45</v>
      </c>
      <c r="Z472" s="260"/>
      <c r="AA472" s="260">
        <v>0</v>
      </c>
      <c r="AB472" s="260"/>
      <c r="AC472" s="260"/>
      <c r="AD472" s="260"/>
      <c r="AE472" s="260"/>
      <c r="AF472" s="260"/>
      <c r="AG472" s="260"/>
      <c r="AH472" s="260"/>
      <c r="AI472" s="260"/>
      <c r="AJ472" s="260"/>
      <c r="AK472" s="260"/>
      <c r="AL472" s="260"/>
      <c r="AM472" s="260"/>
      <c r="AN472" s="260"/>
      <c r="AO472" s="260"/>
      <c r="AP472" s="260"/>
      <c r="AQ472" s="260"/>
      <c r="AR472" s="260"/>
      <c r="AS472" s="260"/>
      <c r="AT472" s="260"/>
      <c r="AU472" s="260"/>
      <c r="AV472" s="260"/>
      <c r="AW472" s="260"/>
      <c r="AX472" s="260"/>
      <c r="AY472" s="260"/>
      <c r="AZ472" s="260"/>
      <c r="BA472" s="260"/>
      <c r="BB472" s="260"/>
      <c r="BC472" s="260"/>
      <c r="BD472" s="260"/>
      <c r="BE472" s="260"/>
      <c r="BF472" s="260"/>
      <c r="BG472" s="260"/>
      <c r="BH472" s="260"/>
      <c r="BI472" s="260"/>
      <c r="BJ472" s="260"/>
      <c r="BK472" s="260"/>
      <c r="BL472" s="260"/>
      <c r="BM472" s="260"/>
      <c r="BN472" s="260"/>
      <c r="BO472" s="260"/>
      <c r="BP472" s="260"/>
      <c r="BQ472" s="260"/>
      <c r="BR472" s="260"/>
      <c r="BS472" s="260"/>
      <c r="BT472" s="260"/>
      <c r="BU472" s="260"/>
      <c r="BV472" s="260"/>
      <c r="BW472" s="260"/>
      <c r="BX472" s="260"/>
      <c r="BY472" s="260"/>
      <c r="BZ472" s="260"/>
      <c r="CA472" s="260"/>
      <c r="CB472" s="260"/>
      <c r="CC472" s="260"/>
      <c r="CD472" s="260"/>
      <c r="CE472" s="260"/>
      <c r="CF472" s="260"/>
      <c r="CG472" s="260"/>
      <c r="CH472" s="268" t="s">
        <v>45</v>
      </c>
      <c r="CI472" s="260"/>
      <c r="CJ472" s="268" t="s">
        <v>45</v>
      </c>
      <c r="CK472" s="260"/>
      <c r="CL472" s="260"/>
      <c r="CM472" s="268" t="s">
        <v>45</v>
      </c>
      <c r="CN472" s="260">
        <v>0</v>
      </c>
      <c r="CO472" s="268" t="s">
        <v>45</v>
      </c>
      <c r="CP472" s="265" t="s">
        <v>60</v>
      </c>
      <c r="CQ472" s="268" t="s">
        <v>1850</v>
      </c>
      <c r="CR472" s="265" t="s">
        <v>45</v>
      </c>
      <c r="CS472" s="294" t="s">
        <v>184</v>
      </c>
      <c r="CT472" s="265" t="s">
        <v>1862</v>
      </c>
    </row>
    <row r="473" spans="1:98" x14ac:dyDescent="0.3">
      <c r="A473" s="253">
        <v>470</v>
      </c>
      <c r="B473" s="254" t="s">
        <v>45</v>
      </c>
      <c r="C473" s="261" t="s">
        <v>2952</v>
      </c>
      <c r="D473" s="261" t="s">
        <v>3018</v>
      </c>
      <c r="E473" s="261" t="s">
        <v>3007</v>
      </c>
      <c r="F473" s="261" t="s">
        <v>3017</v>
      </c>
      <c r="G473" s="261" t="s">
        <v>2977</v>
      </c>
      <c r="H473" s="261" t="s">
        <v>2980</v>
      </c>
      <c r="I473" s="261" t="s">
        <v>2983</v>
      </c>
      <c r="J473" s="261" t="s">
        <v>2962</v>
      </c>
      <c r="K473" s="270" t="s">
        <v>3226</v>
      </c>
      <c r="L473" s="261" t="s">
        <v>3092</v>
      </c>
      <c r="M473" s="254" t="s">
        <v>71</v>
      </c>
      <c r="N473" s="261" t="s">
        <v>72</v>
      </c>
      <c r="O473" s="254" t="s">
        <v>45</v>
      </c>
      <c r="P473" s="266">
        <f>IF(COUNTIF($K$4:K473,K473)=1,1,"")</f>
        <v>1</v>
      </c>
      <c r="Q473" s="266"/>
      <c r="R473" s="266">
        <v>100</v>
      </c>
      <c r="S473" s="266">
        <v>100</v>
      </c>
      <c r="T473" s="266"/>
      <c r="U473" s="254" t="s">
        <v>45</v>
      </c>
      <c r="V473" s="266"/>
      <c r="W473" s="266"/>
      <c r="X473" s="266"/>
      <c r="Y473" s="254" t="s">
        <v>45</v>
      </c>
      <c r="Z473" s="266"/>
      <c r="AA473" s="266">
        <v>0</v>
      </c>
      <c r="AB473" s="266"/>
      <c r="AC473" s="266"/>
      <c r="AD473" s="266"/>
      <c r="AE473" s="266"/>
      <c r="AF473" s="266"/>
      <c r="AG473" s="266"/>
      <c r="AH473" s="266"/>
      <c r="AI473" s="266"/>
      <c r="AJ473" s="266"/>
      <c r="AK473" s="266"/>
      <c r="AL473" s="266"/>
      <c r="AM473" s="266"/>
      <c r="AN473" s="266"/>
      <c r="AO473" s="266"/>
      <c r="AP473" s="266"/>
      <c r="AQ473" s="266"/>
      <c r="AR473" s="266"/>
      <c r="AS473" s="266"/>
      <c r="AT473" s="266"/>
      <c r="AU473" s="266"/>
      <c r="AV473" s="266"/>
      <c r="AW473" s="266"/>
      <c r="AX473" s="266"/>
      <c r="AY473" s="266"/>
      <c r="AZ473" s="266"/>
      <c r="BA473" s="266"/>
      <c r="BB473" s="266"/>
      <c r="BC473" s="266"/>
      <c r="BD473" s="266"/>
      <c r="BE473" s="266"/>
      <c r="BF473" s="266"/>
      <c r="BG473" s="266"/>
      <c r="BH473" s="266"/>
      <c r="BI473" s="266"/>
      <c r="BJ473" s="266"/>
      <c r="BK473" s="266"/>
      <c r="BL473" s="266"/>
      <c r="BM473" s="266"/>
      <c r="BN473" s="266"/>
      <c r="BO473" s="266"/>
      <c r="BP473" s="266"/>
      <c r="BQ473" s="266"/>
      <c r="BR473" s="266"/>
      <c r="BS473" s="266"/>
      <c r="BT473" s="266"/>
      <c r="BU473" s="266"/>
      <c r="BV473" s="266"/>
      <c r="BW473" s="266"/>
      <c r="BX473" s="266"/>
      <c r="BY473" s="266"/>
      <c r="BZ473" s="266"/>
      <c r="CA473" s="266"/>
      <c r="CB473" s="266"/>
      <c r="CC473" s="266"/>
      <c r="CD473" s="266"/>
      <c r="CE473" s="266"/>
      <c r="CF473" s="266"/>
      <c r="CG473" s="266"/>
      <c r="CH473" s="271" t="s">
        <v>45</v>
      </c>
      <c r="CI473" s="266"/>
      <c r="CJ473" s="271" t="s">
        <v>45</v>
      </c>
      <c r="CK473" s="266"/>
      <c r="CL473" s="266">
        <v>1</v>
      </c>
      <c r="CM473" s="271" t="s">
        <v>45</v>
      </c>
      <c r="CN473" s="266">
        <v>0</v>
      </c>
      <c r="CO473" s="271" t="s">
        <v>45</v>
      </c>
      <c r="CP473" s="254" t="s">
        <v>60</v>
      </c>
      <c r="CQ473" s="271" t="s">
        <v>1850</v>
      </c>
      <c r="CR473" s="254" t="s">
        <v>45</v>
      </c>
      <c r="CS473" s="261" t="s">
        <v>51</v>
      </c>
      <c r="CT473" s="254" t="s">
        <v>1863</v>
      </c>
    </row>
    <row r="474" spans="1:98" x14ac:dyDescent="0.3">
      <c r="A474" s="253">
        <v>471</v>
      </c>
      <c r="B474" s="265" t="s">
        <v>45</v>
      </c>
      <c r="C474" s="294" t="s">
        <v>2952</v>
      </c>
      <c r="D474" s="294" t="s">
        <v>3018</v>
      </c>
      <c r="E474" s="294" t="s">
        <v>3007</v>
      </c>
      <c r="F474" s="294" t="s">
        <v>2997</v>
      </c>
      <c r="G474" s="294" t="s">
        <v>2970</v>
      </c>
      <c r="H474" s="294" t="s">
        <v>2974</v>
      </c>
      <c r="I474" s="294" t="s">
        <v>2976</v>
      </c>
      <c r="J474" s="294" t="s">
        <v>2962</v>
      </c>
      <c r="K474" s="263" t="s">
        <v>3657</v>
      </c>
      <c r="L474" s="294" t="s">
        <v>3658</v>
      </c>
      <c r="M474" s="265" t="s">
        <v>57</v>
      </c>
      <c r="N474" s="294" t="s">
        <v>58</v>
      </c>
      <c r="O474" s="265" t="s">
        <v>45</v>
      </c>
      <c r="P474" s="260">
        <f>IF(COUNTIF($K$4:K474,K474)=1,1,"")</f>
        <v>1</v>
      </c>
      <c r="Q474" s="260"/>
      <c r="R474" s="260">
        <v>200</v>
      </c>
      <c r="S474" s="260">
        <v>200</v>
      </c>
      <c r="T474" s="260"/>
      <c r="U474" s="265" t="s">
        <v>45</v>
      </c>
      <c r="V474" s="260"/>
      <c r="W474" s="260"/>
      <c r="X474" s="260"/>
      <c r="Y474" s="265" t="s">
        <v>45</v>
      </c>
      <c r="Z474" s="260"/>
      <c r="AA474" s="260">
        <v>0</v>
      </c>
      <c r="AB474" s="260"/>
      <c r="AC474" s="260"/>
      <c r="AD474" s="260"/>
      <c r="AE474" s="260"/>
      <c r="AF474" s="260"/>
      <c r="AG474" s="260"/>
      <c r="AH474" s="260"/>
      <c r="AI474" s="260"/>
      <c r="AJ474" s="260"/>
      <c r="AK474" s="260"/>
      <c r="AL474" s="260"/>
      <c r="AM474" s="260"/>
      <c r="AN474" s="260"/>
      <c r="AO474" s="260"/>
      <c r="AP474" s="260"/>
      <c r="AQ474" s="260"/>
      <c r="AR474" s="260"/>
      <c r="AS474" s="260"/>
      <c r="AT474" s="260"/>
      <c r="AU474" s="260"/>
      <c r="AV474" s="260"/>
      <c r="AW474" s="260"/>
      <c r="AX474" s="260"/>
      <c r="AY474" s="260"/>
      <c r="AZ474" s="260"/>
      <c r="BA474" s="260"/>
      <c r="BB474" s="260"/>
      <c r="BC474" s="260"/>
      <c r="BD474" s="260"/>
      <c r="BE474" s="260"/>
      <c r="BF474" s="260"/>
      <c r="BG474" s="260"/>
      <c r="BH474" s="260"/>
      <c r="BI474" s="260"/>
      <c r="BJ474" s="260"/>
      <c r="BK474" s="260"/>
      <c r="BL474" s="260"/>
      <c r="BM474" s="260"/>
      <c r="BN474" s="260"/>
      <c r="BO474" s="260"/>
      <c r="BP474" s="260"/>
      <c r="BQ474" s="260"/>
      <c r="BR474" s="260"/>
      <c r="BS474" s="260"/>
      <c r="BT474" s="260"/>
      <c r="BU474" s="260"/>
      <c r="BV474" s="260"/>
      <c r="BW474" s="260"/>
      <c r="BX474" s="260"/>
      <c r="BY474" s="260"/>
      <c r="BZ474" s="260"/>
      <c r="CA474" s="260"/>
      <c r="CB474" s="260"/>
      <c r="CC474" s="260"/>
      <c r="CD474" s="260"/>
      <c r="CE474" s="260"/>
      <c r="CF474" s="260"/>
      <c r="CG474" s="260"/>
      <c r="CH474" s="268" t="s">
        <v>45</v>
      </c>
      <c r="CI474" s="260"/>
      <c r="CJ474" s="268" t="s">
        <v>45</v>
      </c>
      <c r="CK474" s="260"/>
      <c r="CL474" s="260"/>
      <c r="CM474" s="268" t="s">
        <v>45</v>
      </c>
      <c r="CN474" s="260">
        <v>0</v>
      </c>
      <c r="CO474" s="268" t="s">
        <v>45</v>
      </c>
      <c r="CP474" s="265" t="s">
        <v>60</v>
      </c>
      <c r="CQ474" s="268" t="s">
        <v>1850</v>
      </c>
      <c r="CR474" s="265" t="s">
        <v>45</v>
      </c>
      <c r="CS474" s="294" t="s">
        <v>142</v>
      </c>
      <c r="CT474" s="265" t="s">
        <v>1862</v>
      </c>
    </row>
    <row r="475" spans="1:98" x14ac:dyDescent="0.3">
      <c r="A475" s="253">
        <v>472</v>
      </c>
      <c r="B475" s="254" t="s">
        <v>45</v>
      </c>
      <c r="C475" s="261" t="s">
        <v>2952</v>
      </c>
      <c r="D475" s="261" t="s">
        <v>3018</v>
      </c>
      <c r="E475" s="261" t="s">
        <v>3007</v>
      </c>
      <c r="F475" s="261" t="s">
        <v>2997</v>
      </c>
      <c r="G475" s="261" t="s">
        <v>2970</v>
      </c>
      <c r="H475" s="261" t="s">
        <v>2974</v>
      </c>
      <c r="I475" s="261" t="s">
        <v>2976</v>
      </c>
      <c r="J475" s="261" t="s">
        <v>2962</v>
      </c>
      <c r="K475" s="270" t="s">
        <v>3657</v>
      </c>
      <c r="L475" s="261" t="s">
        <v>3658</v>
      </c>
      <c r="M475" s="254" t="s">
        <v>71</v>
      </c>
      <c r="N475" s="261" t="s">
        <v>72</v>
      </c>
      <c r="O475" s="254" t="s">
        <v>45</v>
      </c>
      <c r="P475" s="266" t="str">
        <f>IF(COUNTIF($K$4:K475,K475)=1,1,"")</f>
        <v/>
      </c>
      <c r="Q475" s="266"/>
      <c r="R475" s="266">
        <v>400</v>
      </c>
      <c r="S475" s="266">
        <v>400</v>
      </c>
      <c r="T475" s="266"/>
      <c r="U475" s="254" t="s">
        <v>45</v>
      </c>
      <c r="V475" s="266"/>
      <c r="W475" s="266"/>
      <c r="X475" s="266"/>
      <c r="Y475" s="254" t="s">
        <v>45</v>
      </c>
      <c r="Z475" s="266"/>
      <c r="AA475" s="266">
        <v>0</v>
      </c>
      <c r="AB475" s="266"/>
      <c r="AC475" s="266"/>
      <c r="AD475" s="266"/>
      <c r="AE475" s="266"/>
      <c r="AF475" s="266"/>
      <c r="AG475" s="266"/>
      <c r="AH475" s="266"/>
      <c r="AI475" s="266"/>
      <c r="AJ475" s="266"/>
      <c r="AK475" s="266"/>
      <c r="AL475" s="266"/>
      <c r="AM475" s="266"/>
      <c r="AN475" s="266"/>
      <c r="AO475" s="266"/>
      <c r="AP475" s="266"/>
      <c r="AQ475" s="266"/>
      <c r="AR475" s="266"/>
      <c r="AS475" s="266"/>
      <c r="AT475" s="266"/>
      <c r="AU475" s="266"/>
      <c r="AV475" s="266"/>
      <c r="AW475" s="266"/>
      <c r="AX475" s="266"/>
      <c r="AY475" s="266"/>
      <c r="AZ475" s="266"/>
      <c r="BA475" s="266"/>
      <c r="BB475" s="266"/>
      <c r="BC475" s="266"/>
      <c r="BD475" s="266"/>
      <c r="BE475" s="266"/>
      <c r="BF475" s="266"/>
      <c r="BG475" s="266"/>
      <c r="BH475" s="266"/>
      <c r="BI475" s="266"/>
      <c r="BJ475" s="266"/>
      <c r="BK475" s="266"/>
      <c r="BL475" s="266"/>
      <c r="BM475" s="266"/>
      <c r="BN475" s="266"/>
      <c r="BO475" s="266"/>
      <c r="BP475" s="266"/>
      <c r="BQ475" s="266"/>
      <c r="BR475" s="266"/>
      <c r="BS475" s="266"/>
      <c r="BT475" s="266"/>
      <c r="BU475" s="266"/>
      <c r="BV475" s="266"/>
      <c r="BW475" s="266"/>
      <c r="BX475" s="266"/>
      <c r="BY475" s="266"/>
      <c r="BZ475" s="266"/>
      <c r="CA475" s="266"/>
      <c r="CB475" s="266"/>
      <c r="CC475" s="266"/>
      <c r="CD475" s="266"/>
      <c r="CE475" s="266"/>
      <c r="CF475" s="266"/>
      <c r="CG475" s="266"/>
      <c r="CH475" s="271" t="s">
        <v>45</v>
      </c>
      <c r="CI475" s="266"/>
      <c r="CJ475" s="271" t="s">
        <v>45</v>
      </c>
      <c r="CK475" s="266"/>
      <c r="CL475" s="266"/>
      <c r="CM475" s="271" t="s">
        <v>45</v>
      </c>
      <c r="CN475" s="266">
        <v>0</v>
      </c>
      <c r="CO475" s="271" t="s">
        <v>45</v>
      </c>
      <c r="CP475" s="254" t="s">
        <v>60</v>
      </c>
      <c r="CQ475" s="271" t="s">
        <v>1850</v>
      </c>
      <c r="CR475" s="254" t="s">
        <v>45</v>
      </c>
      <c r="CS475" s="261" t="s">
        <v>142</v>
      </c>
      <c r="CT475" s="254" t="s">
        <v>1862</v>
      </c>
    </row>
    <row r="476" spans="1:98" x14ac:dyDescent="0.3">
      <c r="A476" s="253">
        <v>473</v>
      </c>
      <c r="B476" s="265" t="s">
        <v>45</v>
      </c>
      <c r="C476" s="294" t="s">
        <v>2952</v>
      </c>
      <c r="D476" s="294" t="s">
        <v>3018</v>
      </c>
      <c r="E476" s="294" t="s">
        <v>3007</v>
      </c>
      <c r="F476" s="294" t="s">
        <v>2997</v>
      </c>
      <c r="G476" s="294" t="s">
        <v>2970</v>
      </c>
      <c r="H476" s="294" t="s">
        <v>2974</v>
      </c>
      <c r="I476" s="294" t="s">
        <v>2976</v>
      </c>
      <c r="J476" s="294" t="s">
        <v>2962</v>
      </c>
      <c r="K476" s="263" t="s">
        <v>3657</v>
      </c>
      <c r="L476" s="294" t="s">
        <v>3658</v>
      </c>
      <c r="M476" s="265" t="s">
        <v>83</v>
      </c>
      <c r="N476" s="294" t="s">
        <v>84</v>
      </c>
      <c r="O476" s="265" t="s">
        <v>45</v>
      </c>
      <c r="P476" s="260" t="str">
        <f>IF(COUNTIF($K$4:K476,K476)=1,1,"")</f>
        <v/>
      </c>
      <c r="Q476" s="260"/>
      <c r="R476" s="260">
        <v>300</v>
      </c>
      <c r="S476" s="260">
        <v>300</v>
      </c>
      <c r="T476" s="260"/>
      <c r="U476" s="265" t="s">
        <v>45</v>
      </c>
      <c r="V476" s="260"/>
      <c r="W476" s="260"/>
      <c r="X476" s="260"/>
      <c r="Y476" s="265" t="s">
        <v>45</v>
      </c>
      <c r="Z476" s="260"/>
      <c r="AA476" s="260">
        <v>0</v>
      </c>
      <c r="AB476" s="260"/>
      <c r="AC476" s="260"/>
      <c r="AD476" s="260"/>
      <c r="AE476" s="260"/>
      <c r="AF476" s="260"/>
      <c r="AG476" s="260"/>
      <c r="AH476" s="260"/>
      <c r="AI476" s="260"/>
      <c r="AJ476" s="260"/>
      <c r="AK476" s="260"/>
      <c r="AL476" s="260"/>
      <c r="AM476" s="260"/>
      <c r="AN476" s="260"/>
      <c r="AO476" s="260"/>
      <c r="AP476" s="260"/>
      <c r="AQ476" s="260"/>
      <c r="AR476" s="260"/>
      <c r="AS476" s="260"/>
      <c r="AT476" s="260"/>
      <c r="AU476" s="260"/>
      <c r="AV476" s="260"/>
      <c r="AW476" s="260"/>
      <c r="AX476" s="260"/>
      <c r="AY476" s="260"/>
      <c r="AZ476" s="260"/>
      <c r="BA476" s="260"/>
      <c r="BB476" s="260"/>
      <c r="BC476" s="260"/>
      <c r="BD476" s="260"/>
      <c r="BE476" s="260"/>
      <c r="BF476" s="260"/>
      <c r="BG476" s="260"/>
      <c r="BH476" s="260"/>
      <c r="BI476" s="260"/>
      <c r="BJ476" s="260"/>
      <c r="BK476" s="260"/>
      <c r="BL476" s="260"/>
      <c r="BM476" s="260"/>
      <c r="BN476" s="260"/>
      <c r="BO476" s="260"/>
      <c r="BP476" s="260"/>
      <c r="BQ476" s="260"/>
      <c r="BR476" s="260"/>
      <c r="BS476" s="260"/>
      <c r="BT476" s="260"/>
      <c r="BU476" s="260"/>
      <c r="BV476" s="260"/>
      <c r="BW476" s="260"/>
      <c r="BX476" s="260"/>
      <c r="BY476" s="260"/>
      <c r="BZ476" s="260"/>
      <c r="CA476" s="260"/>
      <c r="CB476" s="260"/>
      <c r="CC476" s="260"/>
      <c r="CD476" s="260"/>
      <c r="CE476" s="260"/>
      <c r="CF476" s="260"/>
      <c r="CG476" s="260"/>
      <c r="CH476" s="268" t="s">
        <v>45</v>
      </c>
      <c r="CI476" s="260"/>
      <c r="CJ476" s="268" t="s">
        <v>45</v>
      </c>
      <c r="CK476" s="260"/>
      <c r="CL476" s="260"/>
      <c r="CM476" s="268" t="s">
        <v>45</v>
      </c>
      <c r="CN476" s="260">
        <v>0</v>
      </c>
      <c r="CO476" s="268" t="s">
        <v>45</v>
      </c>
      <c r="CP476" s="265" t="s">
        <v>60</v>
      </c>
      <c r="CQ476" s="268" t="s">
        <v>1850</v>
      </c>
      <c r="CR476" s="265" t="s">
        <v>45</v>
      </c>
      <c r="CS476" s="294" t="s">
        <v>142</v>
      </c>
      <c r="CT476" s="265" t="s">
        <v>1862</v>
      </c>
    </row>
    <row r="477" spans="1:98" x14ac:dyDescent="0.3">
      <c r="A477" s="253">
        <v>474</v>
      </c>
      <c r="B477" s="254" t="s">
        <v>45</v>
      </c>
      <c r="C477" s="261" t="s">
        <v>2952</v>
      </c>
      <c r="D477" s="261" t="s">
        <v>3018</v>
      </c>
      <c r="E477" s="261" t="s">
        <v>3007</v>
      </c>
      <c r="F477" s="261" t="s">
        <v>2997</v>
      </c>
      <c r="G477" s="261" t="s">
        <v>2970</v>
      </c>
      <c r="H477" s="261" t="s">
        <v>2974</v>
      </c>
      <c r="I477" s="261" t="s">
        <v>2976</v>
      </c>
      <c r="J477" s="261" t="s">
        <v>2962</v>
      </c>
      <c r="K477" s="270" t="s">
        <v>3659</v>
      </c>
      <c r="L477" s="261" t="s">
        <v>3660</v>
      </c>
      <c r="M477" s="254" t="s">
        <v>89</v>
      </c>
      <c r="N477" s="261" t="s">
        <v>90</v>
      </c>
      <c r="O477" s="254" t="s">
        <v>45</v>
      </c>
      <c r="P477" s="266">
        <f>IF(COUNTIF($K$4:K477,K477)=1,1,"")</f>
        <v>1</v>
      </c>
      <c r="Q477" s="266"/>
      <c r="R477" s="266">
        <v>300</v>
      </c>
      <c r="S477" s="266">
        <v>300</v>
      </c>
      <c r="T477" s="266"/>
      <c r="U477" s="254" t="s">
        <v>45</v>
      </c>
      <c r="V477" s="266"/>
      <c r="W477" s="266"/>
      <c r="X477" s="266"/>
      <c r="Y477" s="254" t="s">
        <v>45</v>
      </c>
      <c r="Z477" s="266"/>
      <c r="AA477" s="266">
        <v>0</v>
      </c>
      <c r="AB477" s="266"/>
      <c r="AC477" s="266"/>
      <c r="AD477" s="266"/>
      <c r="AE477" s="266"/>
      <c r="AF477" s="266"/>
      <c r="AG477" s="266"/>
      <c r="AH477" s="266"/>
      <c r="AI477" s="266"/>
      <c r="AJ477" s="266"/>
      <c r="AK477" s="266"/>
      <c r="AL477" s="266"/>
      <c r="AM477" s="266"/>
      <c r="AN477" s="266"/>
      <c r="AO477" s="266"/>
      <c r="AP477" s="266"/>
      <c r="AQ477" s="266"/>
      <c r="AR477" s="266"/>
      <c r="AS477" s="266"/>
      <c r="AT477" s="266"/>
      <c r="AU477" s="266"/>
      <c r="AV477" s="266"/>
      <c r="AW477" s="266"/>
      <c r="AX477" s="266"/>
      <c r="AY477" s="266"/>
      <c r="AZ477" s="266"/>
      <c r="BA477" s="266"/>
      <c r="BB477" s="266"/>
      <c r="BC477" s="266"/>
      <c r="BD477" s="266"/>
      <c r="BE477" s="266"/>
      <c r="BF477" s="266"/>
      <c r="BG477" s="266"/>
      <c r="BH477" s="266"/>
      <c r="BI477" s="266"/>
      <c r="BJ477" s="266"/>
      <c r="BK477" s="266"/>
      <c r="BL477" s="266"/>
      <c r="BM477" s="266"/>
      <c r="BN477" s="266"/>
      <c r="BO477" s="266"/>
      <c r="BP477" s="266"/>
      <c r="BQ477" s="266"/>
      <c r="BR477" s="266"/>
      <c r="BS477" s="266"/>
      <c r="BT477" s="266"/>
      <c r="BU477" s="266"/>
      <c r="BV477" s="266"/>
      <c r="BW477" s="266"/>
      <c r="BX477" s="266"/>
      <c r="BY477" s="266"/>
      <c r="BZ477" s="266"/>
      <c r="CA477" s="266"/>
      <c r="CB477" s="266"/>
      <c r="CC477" s="266"/>
      <c r="CD477" s="266"/>
      <c r="CE477" s="266"/>
      <c r="CF477" s="266"/>
      <c r="CG477" s="266"/>
      <c r="CH477" s="271" t="s">
        <v>45</v>
      </c>
      <c r="CI477" s="266"/>
      <c r="CJ477" s="271" t="s">
        <v>45</v>
      </c>
      <c r="CK477" s="266"/>
      <c r="CL477" s="266"/>
      <c r="CM477" s="271" t="s">
        <v>45</v>
      </c>
      <c r="CN477" s="266">
        <v>0</v>
      </c>
      <c r="CO477" s="271" t="s">
        <v>45</v>
      </c>
      <c r="CP477" s="254" t="s">
        <v>60</v>
      </c>
      <c r="CQ477" s="271" t="s">
        <v>1850</v>
      </c>
      <c r="CR477" s="254" t="s">
        <v>45</v>
      </c>
      <c r="CS477" s="261" t="s">
        <v>142</v>
      </c>
      <c r="CT477" s="254" t="s">
        <v>1862</v>
      </c>
    </row>
    <row r="478" spans="1:98" x14ac:dyDescent="0.3">
      <c r="A478" s="253">
        <v>475</v>
      </c>
      <c r="B478" s="265" t="s">
        <v>45</v>
      </c>
      <c r="C478" s="294" t="s">
        <v>2952</v>
      </c>
      <c r="D478" s="294" t="s">
        <v>3018</v>
      </c>
      <c r="E478" s="294" t="s">
        <v>3007</v>
      </c>
      <c r="F478" s="294" t="s">
        <v>2997</v>
      </c>
      <c r="G478" s="294" t="s">
        <v>2970</v>
      </c>
      <c r="H478" s="294" t="s">
        <v>2974</v>
      </c>
      <c r="I478" s="294" t="s">
        <v>2976</v>
      </c>
      <c r="J478" s="294" t="s">
        <v>2962</v>
      </c>
      <c r="K478" s="263" t="s">
        <v>3659</v>
      </c>
      <c r="L478" s="294" t="s">
        <v>3660</v>
      </c>
      <c r="M478" s="265" t="s">
        <v>83</v>
      </c>
      <c r="N478" s="294" t="s">
        <v>84</v>
      </c>
      <c r="O478" s="265" t="s">
        <v>45</v>
      </c>
      <c r="P478" s="260" t="str">
        <f>IF(COUNTIF($K$4:K478,K478)=1,1,"")</f>
        <v/>
      </c>
      <c r="Q478" s="260"/>
      <c r="R478" s="260">
        <v>400</v>
      </c>
      <c r="S478" s="260">
        <v>400</v>
      </c>
      <c r="T478" s="260"/>
      <c r="U478" s="265" t="s">
        <v>45</v>
      </c>
      <c r="V478" s="260"/>
      <c r="W478" s="260"/>
      <c r="X478" s="260"/>
      <c r="Y478" s="265" t="s">
        <v>45</v>
      </c>
      <c r="Z478" s="260"/>
      <c r="AA478" s="260">
        <v>0</v>
      </c>
      <c r="AB478" s="260"/>
      <c r="AC478" s="260"/>
      <c r="AD478" s="260"/>
      <c r="AE478" s="260"/>
      <c r="AF478" s="260"/>
      <c r="AG478" s="260"/>
      <c r="AH478" s="260"/>
      <c r="AI478" s="260"/>
      <c r="AJ478" s="260"/>
      <c r="AK478" s="260"/>
      <c r="AL478" s="260"/>
      <c r="AM478" s="260"/>
      <c r="AN478" s="260"/>
      <c r="AO478" s="260"/>
      <c r="AP478" s="260"/>
      <c r="AQ478" s="260"/>
      <c r="AR478" s="260"/>
      <c r="AS478" s="260"/>
      <c r="AT478" s="260"/>
      <c r="AU478" s="260"/>
      <c r="AV478" s="260"/>
      <c r="AW478" s="260"/>
      <c r="AX478" s="260"/>
      <c r="AY478" s="260"/>
      <c r="AZ478" s="260"/>
      <c r="BA478" s="260"/>
      <c r="BB478" s="260"/>
      <c r="BC478" s="260"/>
      <c r="BD478" s="260"/>
      <c r="BE478" s="260"/>
      <c r="BF478" s="260"/>
      <c r="BG478" s="260"/>
      <c r="BH478" s="260"/>
      <c r="BI478" s="260"/>
      <c r="BJ478" s="260"/>
      <c r="BK478" s="260"/>
      <c r="BL478" s="260"/>
      <c r="BM478" s="260"/>
      <c r="BN478" s="260"/>
      <c r="BO478" s="260"/>
      <c r="BP478" s="260"/>
      <c r="BQ478" s="260"/>
      <c r="BR478" s="260"/>
      <c r="BS478" s="260"/>
      <c r="BT478" s="260"/>
      <c r="BU478" s="260"/>
      <c r="BV478" s="260"/>
      <c r="BW478" s="260"/>
      <c r="BX478" s="260"/>
      <c r="BY478" s="260"/>
      <c r="BZ478" s="260"/>
      <c r="CA478" s="260"/>
      <c r="CB478" s="260"/>
      <c r="CC478" s="260"/>
      <c r="CD478" s="260"/>
      <c r="CE478" s="260"/>
      <c r="CF478" s="260"/>
      <c r="CG478" s="260"/>
      <c r="CH478" s="268" t="s">
        <v>45</v>
      </c>
      <c r="CI478" s="260"/>
      <c r="CJ478" s="268" t="s">
        <v>45</v>
      </c>
      <c r="CK478" s="260"/>
      <c r="CL478" s="260"/>
      <c r="CM478" s="268" t="s">
        <v>45</v>
      </c>
      <c r="CN478" s="260">
        <v>0</v>
      </c>
      <c r="CO478" s="268" t="s">
        <v>45</v>
      </c>
      <c r="CP478" s="265" t="s">
        <v>60</v>
      </c>
      <c r="CQ478" s="268" t="s">
        <v>1850</v>
      </c>
      <c r="CR478" s="265" t="s">
        <v>45</v>
      </c>
      <c r="CS478" s="294" t="s">
        <v>142</v>
      </c>
      <c r="CT478" s="265" t="s">
        <v>1862</v>
      </c>
    </row>
    <row r="479" spans="1:98" x14ac:dyDescent="0.3">
      <c r="A479" s="253">
        <v>476</v>
      </c>
      <c r="B479" s="254" t="s">
        <v>45</v>
      </c>
      <c r="C479" s="261" t="s">
        <v>2952</v>
      </c>
      <c r="D479" s="261" t="s">
        <v>3018</v>
      </c>
      <c r="E479" s="261" t="s">
        <v>3007</v>
      </c>
      <c r="F479" s="261" t="s">
        <v>2959</v>
      </c>
      <c r="G479" s="261" t="s">
        <v>2956</v>
      </c>
      <c r="H479" s="261" t="s">
        <v>2956</v>
      </c>
      <c r="I479" s="261" t="s">
        <v>2996</v>
      </c>
      <c r="J479" s="261" t="s">
        <v>2962</v>
      </c>
      <c r="K479" s="270" t="s">
        <v>350</v>
      </c>
      <c r="L479" s="261" t="s">
        <v>351</v>
      </c>
      <c r="M479" s="254" t="s">
        <v>71</v>
      </c>
      <c r="N479" s="261" t="s">
        <v>72</v>
      </c>
      <c r="O479" s="254" t="s">
        <v>45</v>
      </c>
      <c r="P479" s="266">
        <f>IF(COUNTIF($K$4:K479,K479)=1,1,"")</f>
        <v>1</v>
      </c>
      <c r="Q479" s="266"/>
      <c r="R479" s="266">
        <v>200</v>
      </c>
      <c r="S479" s="266">
        <v>200</v>
      </c>
      <c r="T479" s="266"/>
      <c r="U479" s="254" t="s">
        <v>45</v>
      </c>
      <c r="V479" s="266"/>
      <c r="W479" s="266"/>
      <c r="X479" s="266"/>
      <c r="Y479" s="254" t="s">
        <v>45</v>
      </c>
      <c r="Z479" s="266"/>
      <c r="AA479" s="266">
        <v>0</v>
      </c>
      <c r="AB479" s="266"/>
      <c r="AC479" s="266"/>
      <c r="AD479" s="266"/>
      <c r="AE479" s="266"/>
      <c r="AF479" s="266"/>
      <c r="AG479" s="266"/>
      <c r="AH479" s="266"/>
      <c r="AI479" s="266"/>
      <c r="AJ479" s="266"/>
      <c r="AK479" s="266"/>
      <c r="AL479" s="266"/>
      <c r="AM479" s="266"/>
      <c r="AN479" s="266"/>
      <c r="AO479" s="266"/>
      <c r="AP479" s="266"/>
      <c r="AQ479" s="266"/>
      <c r="AR479" s="266"/>
      <c r="AS479" s="266"/>
      <c r="AT479" s="266"/>
      <c r="AU479" s="266"/>
      <c r="AV479" s="266"/>
      <c r="AW479" s="266"/>
      <c r="AX479" s="266"/>
      <c r="AY479" s="266"/>
      <c r="AZ479" s="266"/>
      <c r="BA479" s="266"/>
      <c r="BB479" s="266"/>
      <c r="BC479" s="266"/>
      <c r="BD479" s="266"/>
      <c r="BE479" s="266"/>
      <c r="BF479" s="266"/>
      <c r="BG479" s="266"/>
      <c r="BH479" s="266"/>
      <c r="BI479" s="266"/>
      <c r="BJ479" s="266"/>
      <c r="BK479" s="266"/>
      <c r="BL479" s="266"/>
      <c r="BM479" s="266"/>
      <c r="BN479" s="266"/>
      <c r="BO479" s="266"/>
      <c r="BP479" s="266"/>
      <c r="BQ479" s="266"/>
      <c r="BR479" s="266"/>
      <c r="BS479" s="266"/>
      <c r="BT479" s="266"/>
      <c r="BU479" s="266"/>
      <c r="BV479" s="266"/>
      <c r="BW479" s="266"/>
      <c r="BX479" s="266"/>
      <c r="BY479" s="266"/>
      <c r="BZ479" s="266"/>
      <c r="CA479" s="266"/>
      <c r="CB479" s="266"/>
      <c r="CC479" s="266"/>
      <c r="CD479" s="266"/>
      <c r="CE479" s="266"/>
      <c r="CF479" s="266"/>
      <c r="CG479" s="266"/>
      <c r="CH479" s="271" t="s">
        <v>45</v>
      </c>
      <c r="CI479" s="266"/>
      <c r="CJ479" s="271" t="s">
        <v>45</v>
      </c>
      <c r="CK479" s="266"/>
      <c r="CL479" s="266"/>
      <c r="CM479" s="271" t="s">
        <v>45</v>
      </c>
      <c r="CN479" s="266">
        <v>0</v>
      </c>
      <c r="CO479" s="271" t="s">
        <v>45</v>
      </c>
      <c r="CP479" s="254" t="s">
        <v>60</v>
      </c>
      <c r="CQ479" s="271" t="s">
        <v>1850</v>
      </c>
      <c r="CR479" s="254" t="s">
        <v>45</v>
      </c>
      <c r="CS479" s="261" t="s">
        <v>110</v>
      </c>
      <c r="CT479" s="254" t="s">
        <v>1855</v>
      </c>
    </row>
    <row r="480" spans="1:98" x14ac:dyDescent="0.3">
      <c r="A480" s="253">
        <v>477</v>
      </c>
      <c r="B480" s="265" t="s">
        <v>45</v>
      </c>
      <c r="C480" s="294" t="s">
        <v>2952</v>
      </c>
      <c r="D480" s="294" t="s">
        <v>3018</v>
      </c>
      <c r="E480" s="294" t="s">
        <v>3007</v>
      </c>
      <c r="F480" s="294" t="s">
        <v>2959</v>
      </c>
      <c r="G480" s="294" t="s">
        <v>2956</v>
      </c>
      <c r="H480" s="294" t="s">
        <v>2956</v>
      </c>
      <c r="I480" s="294" t="s">
        <v>2996</v>
      </c>
      <c r="J480" s="294" t="s">
        <v>2962</v>
      </c>
      <c r="K480" s="263" t="s">
        <v>350</v>
      </c>
      <c r="L480" s="294" t="s">
        <v>351</v>
      </c>
      <c r="M480" s="265" t="s">
        <v>78</v>
      </c>
      <c r="N480" s="294" t="s">
        <v>79</v>
      </c>
      <c r="O480" s="265" t="s">
        <v>45</v>
      </c>
      <c r="P480" s="260" t="str">
        <f>IF(COUNTIF($K$4:K480,K480)=1,1,"")</f>
        <v/>
      </c>
      <c r="Q480" s="260"/>
      <c r="R480" s="260">
        <v>200</v>
      </c>
      <c r="S480" s="260">
        <v>200</v>
      </c>
      <c r="T480" s="260"/>
      <c r="U480" s="265" t="s">
        <v>45</v>
      </c>
      <c r="V480" s="260"/>
      <c r="W480" s="260"/>
      <c r="X480" s="260"/>
      <c r="Y480" s="265" t="s">
        <v>45</v>
      </c>
      <c r="Z480" s="260"/>
      <c r="AA480" s="260">
        <v>0</v>
      </c>
      <c r="AB480" s="260"/>
      <c r="AC480" s="260"/>
      <c r="AD480" s="260"/>
      <c r="AE480" s="260"/>
      <c r="AF480" s="260"/>
      <c r="AG480" s="260"/>
      <c r="AH480" s="260"/>
      <c r="AI480" s="260"/>
      <c r="AJ480" s="260"/>
      <c r="AK480" s="260"/>
      <c r="AL480" s="260"/>
      <c r="AM480" s="260"/>
      <c r="AN480" s="260"/>
      <c r="AO480" s="260"/>
      <c r="AP480" s="260"/>
      <c r="AQ480" s="260"/>
      <c r="AR480" s="260"/>
      <c r="AS480" s="260"/>
      <c r="AT480" s="260"/>
      <c r="AU480" s="260"/>
      <c r="AV480" s="260"/>
      <c r="AW480" s="260"/>
      <c r="AX480" s="260"/>
      <c r="AY480" s="260"/>
      <c r="AZ480" s="260"/>
      <c r="BA480" s="260"/>
      <c r="BB480" s="260"/>
      <c r="BC480" s="260"/>
      <c r="BD480" s="260"/>
      <c r="BE480" s="260"/>
      <c r="BF480" s="260"/>
      <c r="BG480" s="260"/>
      <c r="BH480" s="260"/>
      <c r="BI480" s="260"/>
      <c r="BJ480" s="260"/>
      <c r="BK480" s="260"/>
      <c r="BL480" s="260"/>
      <c r="BM480" s="260"/>
      <c r="BN480" s="260"/>
      <c r="BO480" s="260"/>
      <c r="BP480" s="260"/>
      <c r="BQ480" s="260"/>
      <c r="BR480" s="260"/>
      <c r="BS480" s="260"/>
      <c r="BT480" s="260"/>
      <c r="BU480" s="260"/>
      <c r="BV480" s="260"/>
      <c r="BW480" s="260"/>
      <c r="BX480" s="260"/>
      <c r="BY480" s="260"/>
      <c r="BZ480" s="260"/>
      <c r="CA480" s="260"/>
      <c r="CB480" s="260"/>
      <c r="CC480" s="260"/>
      <c r="CD480" s="260"/>
      <c r="CE480" s="260"/>
      <c r="CF480" s="260"/>
      <c r="CG480" s="260"/>
      <c r="CH480" s="268" t="s">
        <v>45</v>
      </c>
      <c r="CI480" s="260"/>
      <c r="CJ480" s="268" t="s">
        <v>45</v>
      </c>
      <c r="CK480" s="260"/>
      <c r="CL480" s="260"/>
      <c r="CM480" s="268" t="s">
        <v>45</v>
      </c>
      <c r="CN480" s="260">
        <v>0</v>
      </c>
      <c r="CO480" s="268" t="s">
        <v>45</v>
      </c>
      <c r="CP480" s="265" t="s">
        <v>60</v>
      </c>
      <c r="CQ480" s="268" t="s">
        <v>1850</v>
      </c>
      <c r="CR480" s="265" t="s">
        <v>45</v>
      </c>
      <c r="CS480" s="294" t="s">
        <v>110</v>
      </c>
      <c r="CT480" s="265" t="s">
        <v>1855</v>
      </c>
    </row>
    <row r="481" spans="1:98" x14ac:dyDescent="0.3">
      <c r="A481" s="253">
        <v>478</v>
      </c>
      <c r="B481" s="254" t="s">
        <v>45</v>
      </c>
      <c r="C481" s="261" t="s">
        <v>2952</v>
      </c>
      <c r="D481" s="261" t="s">
        <v>3018</v>
      </c>
      <c r="E481" s="261" t="s">
        <v>3007</v>
      </c>
      <c r="F481" s="261" t="s">
        <v>2959</v>
      </c>
      <c r="G481" s="261" t="s">
        <v>2955</v>
      </c>
      <c r="H481" s="261" t="s">
        <v>2968</v>
      </c>
      <c r="I481" s="261" t="s">
        <v>2969</v>
      </c>
      <c r="J481" s="261" t="s">
        <v>2962</v>
      </c>
      <c r="K481" s="270" t="s">
        <v>3356</v>
      </c>
      <c r="L481" s="261" t="s">
        <v>3357</v>
      </c>
      <c r="M481" s="254" t="s">
        <v>71</v>
      </c>
      <c r="N481" s="261" t="s">
        <v>72</v>
      </c>
      <c r="O481" s="254" t="s">
        <v>45</v>
      </c>
      <c r="P481" s="266">
        <f>IF(COUNTIF($K$4:K481,K481)=1,1,"")</f>
        <v>1</v>
      </c>
      <c r="Q481" s="266"/>
      <c r="R481" s="266">
        <v>600</v>
      </c>
      <c r="S481" s="266">
        <v>600</v>
      </c>
      <c r="T481" s="266"/>
      <c r="U481" s="254" t="s">
        <v>45</v>
      </c>
      <c r="V481" s="266"/>
      <c r="W481" s="266"/>
      <c r="X481" s="266"/>
      <c r="Y481" s="254" t="s">
        <v>45</v>
      </c>
      <c r="Z481" s="266"/>
      <c r="AA481" s="266">
        <v>0</v>
      </c>
      <c r="AB481" s="266"/>
      <c r="AC481" s="266"/>
      <c r="AD481" s="266"/>
      <c r="AE481" s="266"/>
      <c r="AF481" s="266"/>
      <c r="AG481" s="266"/>
      <c r="AH481" s="266"/>
      <c r="AI481" s="266"/>
      <c r="AJ481" s="266"/>
      <c r="AK481" s="266"/>
      <c r="AL481" s="266"/>
      <c r="AM481" s="266"/>
      <c r="AN481" s="266"/>
      <c r="AO481" s="266"/>
      <c r="AP481" s="266"/>
      <c r="AQ481" s="266"/>
      <c r="AR481" s="266"/>
      <c r="AS481" s="266"/>
      <c r="AT481" s="266"/>
      <c r="AU481" s="266"/>
      <c r="AV481" s="266"/>
      <c r="AW481" s="266"/>
      <c r="AX481" s="266"/>
      <c r="AY481" s="266"/>
      <c r="AZ481" s="266"/>
      <c r="BA481" s="266"/>
      <c r="BB481" s="266"/>
      <c r="BC481" s="266"/>
      <c r="BD481" s="266"/>
      <c r="BE481" s="266"/>
      <c r="BF481" s="266"/>
      <c r="BG481" s="266"/>
      <c r="BH481" s="266"/>
      <c r="BI481" s="266"/>
      <c r="BJ481" s="266"/>
      <c r="BK481" s="266"/>
      <c r="BL481" s="266"/>
      <c r="BM481" s="266"/>
      <c r="BN481" s="266"/>
      <c r="BO481" s="266"/>
      <c r="BP481" s="266"/>
      <c r="BQ481" s="266"/>
      <c r="BR481" s="266"/>
      <c r="BS481" s="266"/>
      <c r="BT481" s="266"/>
      <c r="BU481" s="266"/>
      <c r="BV481" s="266"/>
      <c r="BW481" s="266"/>
      <c r="BX481" s="266"/>
      <c r="BY481" s="266"/>
      <c r="BZ481" s="266"/>
      <c r="CA481" s="266"/>
      <c r="CB481" s="266"/>
      <c r="CC481" s="266"/>
      <c r="CD481" s="266"/>
      <c r="CE481" s="266"/>
      <c r="CF481" s="266"/>
      <c r="CG481" s="266"/>
      <c r="CH481" s="271" t="s">
        <v>45</v>
      </c>
      <c r="CI481" s="266"/>
      <c r="CJ481" s="271" t="s">
        <v>45</v>
      </c>
      <c r="CK481" s="266"/>
      <c r="CL481" s="266"/>
      <c r="CM481" s="271" t="s">
        <v>45</v>
      </c>
      <c r="CN481" s="266">
        <v>0</v>
      </c>
      <c r="CO481" s="271" t="s">
        <v>45</v>
      </c>
      <c r="CP481" s="254" t="s">
        <v>60</v>
      </c>
      <c r="CQ481" s="271" t="s">
        <v>1850</v>
      </c>
      <c r="CR481" s="254" t="s">
        <v>45</v>
      </c>
      <c r="CS481" s="261" t="s">
        <v>142</v>
      </c>
      <c r="CT481" s="254" t="s">
        <v>1857</v>
      </c>
    </row>
    <row r="482" spans="1:98" x14ac:dyDescent="0.3">
      <c r="A482" s="253">
        <v>479</v>
      </c>
      <c r="B482" s="265" t="s">
        <v>45</v>
      </c>
      <c r="C482" s="294" t="s">
        <v>2952</v>
      </c>
      <c r="D482" s="294" t="s">
        <v>3018</v>
      </c>
      <c r="E482" s="294" t="s">
        <v>3007</v>
      </c>
      <c r="F482" s="294" t="s">
        <v>2959</v>
      </c>
      <c r="G482" s="294" t="s">
        <v>2970</v>
      </c>
      <c r="H482" s="294" t="s">
        <v>2971</v>
      </c>
      <c r="I482" s="294" t="s">
        <v>2972</v>
      </c>
      <c r="J482" s="294" t="s">
        <v>2962</v>
      </c>
      <c r="K482" s="263" t="s">
        <v>3358</v>
      </c>
      <c r="L482" s="294" t="s">
        <v>3359</v>
      </c>
      <c r="M482" s="265" t="s">
        <v>71</v>
      </c>
      <c r="N482" s="294" t="s">
        <v>72</v>
      </c>
      <c r="O482" s="265" t="s">
        <v>45</v>
      </c>
      <c r="P482" s="260">
        <f>IF(COUNTIF($K$4:K482,K482)=1,1,"")</f>
        <v>1</v>
      </c>
      <c r="Q482" s="260"/>
      <c r="R482" s="260">
        <v>1</v>
      </c>
      <c r="S482" s="260">
        <v>1</v>
      </c>
      <c r="T482" s="260"/>
      <c r="U482" s="265" t="s">
        <v>45</v>
      </c>
      <c r="V482" s="260"/>
      <c r="W482" s="260"/>
      <c r="X482" s="260"/>
      <c r="Y482" s="265" t="s">
        <v>45</v>
      </c>
      <c r="Z482" s="260"/>
      <c r="AA482" s="260">
        <v>0</v>
      </c>
      <c r="AB482" s="260"/>
      <c r="AC482" s="260"/>
      <c r="AD482" s="260"/>
      <c r="AE482" s="260"/>
      <c r="AF482" s="260"/>
      <c r="AG482" s="260"/>
      <c r="AH482" s="260"/>
      <c r="AI482" s="260"/>
      <c r="AJ482" s="260"/>
      <c r="AK482" s="260"/>
      <c r="AL482" s="260"/>
      <c r="AM482" s="260"/>
      <c r="AN482" s="260"/>
      <c r="AO482" s="260"/>
      <c r="AP482" s="260"/>
      <c r="AQ482" s="260"/>
      <c r="AR482" s="260"/>
      <c r="AS482" s="260"/>
      <c r="AT482" s="260"/>
      <c r="AU482" s="260"/>
      <c r="AV482" s="260"/>
      <c r="AW482" s="260"/>
      <c r="AX482" s="260"/>
      <c r="AY482" s="260"/>
      <c r="AZ482" s="260"/>
      <c r="BA482" s="260"/>
      <c r="BB482" s="260"/>
      <c r="BC482" s="260"/>
      <c r="BD482" s="260"/>
      <c r="BE482" s="260"/>
      <c r="BF482" s="260"/>
      <c r="BG482" s="260"/>
      <c r="BH482" s="260"/>
      <c r="BI482" s="260"/>
      <c r="BJ482" s="260"/>
      <c r="BK482" s="260"/>
      <c r="BL482" s="260"/>
      <c r="BM482" s="260"/>
      <c r="BN482" s="260"/>
      <c r="BO482" s="260"/>
      <c r="BP482" s="260"/>
      <c r="BQ482" s="260"/>
      <c r="BR482" s="260"/>
      <c r="BS482" s="260"/>
      <c r="BT482" s="260"/>
      <c r="BU482" s="260"/>
      <c r="BV482" s="260"/>
      <c r="BW482" s="260"/>
      <c r="BX482" s="260"/>
      <c r="BY482" s="260"/>
      <c r="BZ482" s="260"/>
      <c r="CA482" s="260"/>
      <c r="CB482" s="260"/>
      <c r="CC482" s="260"/>
      <c r="CD482" s="260"/>
      <c r="CE482" s="260"/>
      <c r="CF482" s="260"/>
      <c r="CG482" s="260"/>
      <c r="CH482" s="268" t="s">
        <v>45</v>
      </c>
      <c r="CI482" s="260"/>
      <c r="CJ482" s="268" t="s">
        <v>45</v>
      </c>
      <c r="CK482" s="260"/>
      <c r="CL482" s="260"/>
      <c r="CM482" s="268" t="s">
        <v>45</v>
      </c>
      <c r="CN482" s="260">
        <v>0</v>
      </c>
      <c r="CO482" s="268" t="s">
        <v>45</v>
      </c>
      <c r="CP482" s="265" t="s">
        <v>60</v>
      </c>
      <c r="CQ482" s="268" t="s">
        <v>1850</v>
      </c>
      <c r="CR482" s="265" t="s">
        <v>45</v>
      </c>
      <c r="CS482" s="294" t="s">
        <v>51</v>
      </c>
      <c r="CT482" s="265" t="s">
        <v>1857</v>
      </c>
    </row>
    <row r="483" spans="1:98" x14ac:dyDescent="0.3">
      <c r="A483" s="253">
        <v>480</v>
      </c>
      <c r="B483" s="254" t="s">
        <v>45</v>
      </c>
      <c r="C483" s="261" t="s">
        <v>2952</v>
      </c>
      <c r="D483" s="261" t="s">
        <v>3018</v>
      </c>
      <c r="E483" s="261" t="s">
        <v>3007</v>
      </c>
      <c r="F483" s="261" t="s">
        <v>2959</v>
      </c>
      <c r="G483" s="261" t="s">
        <v>2970</v>
      </c>
      <c r="H483" s="261" t="s">
        <v>2971</v>
      </c>
      <c r="I483" s="261" t="s">
        <v>2972</v>
      </c>
      <c r="J483" s="261" t="s">
        <v>2962</v>
      </c>
      <c r="K483" s="270" t="s">
        <v>3358</v>
      </c>
      <c r="L483" s="261" t="s">
        <v>3359</v>
      </c>
      <c r="M483" s="254" t="s">
        <v>83</v>
      </c>
      <c r="N483" s="261" t="s">
        <v>84</v>
      </c>
      <c r="O483" s="254" t="s">
        <v>45</v>
      </c>
      <c r="P483" s="266" t="str">
        <f>IF(COUNTIF($K$4:K483,K483)=1,1,"")</f>
        <v/>
      </c>
      <c r="Q483" s="266"/>
      <c r="R483" s="266">
        <v>1</v>
      </c>
      <c r="S483" s="266">
        <v>1</v>
      </c>
      <c r="T483" s="266"/>
      <c r="U483" s="254" t="s">
        <v>45</v>
      </c>
      <c r="V483" s="266"/>
      <c r="W483" s="266"/>
      <c r="X483" s="266"/>
      <c r="Y483" s="254" t="s">
        <v>45</v>
      </c>
      <c r="Z483" s="266"/>
      <c r="AA483" s="266">
        <v>0</v>
      </c>
      <c r="AB483" s="266"/>
      <c r="AC483" s="266"/>
      <c r="AD483" s="266"/>
      <c r="AE483" s="266"/>
      <c r="AF483" s="266"/>
      <c r="AG483" s="266"/>
      <c r="AH483" s="266"/>
      <c r="AI483" s="266"/>
      <c r="AJ483" s="266"/>
      <c r="AK483" s="266"/>
      <c r="AL483" s="266"/>
      <c r="AM483" s="266"/>
      <c r="AN483" s="266"/>
      <c r="AO483" s="266"/>
      <c r="AP483" s="266"/>
      <c r="AQ483" s="266"/>
      <c r="AR483" s="266"/>
      <c r="AS483" s="266"/>
      <c r="AT483" s="266"/>
      <c r="AU483" s="266"/>
      <c r="AV483" s="266"/>
      <c r="AW483" s="266"/>
      <c r="AX483" s="266"/>
      <c r="AY483" s="266"/>
      <c r="AZ483" s="266"/>
      <c r="BA483" s="266"/>
      <c r="BB483" s="266"/>
      <c r="BC483" s="266"/>
      <c r="BD483" s="266"/>
      <c r="BE483" s="266"/>
      <c r="BF483" s="266"/>
      <c r="BG483" s="266"/>
      <c r="BH483" s="266"/>
      <c r="BI483" s="266"/>
      <c r="BJ483" s="266"/>
      <c r="BK483" s="266"/>
      <c r="BL483" s="266"/>
      <c r="BM483" s="266"/>
      <c r="BN483" s="266"/>
      <c r="BO483" s="266"/>
      <c r="BP483" s="266"/>
      <c r="BQ483" s="266"/>
      <c r="BR483" s="266"/>
      <c r="BS483" s="266"/>
      <c r="BT483" s="266"/>
      <c r="BU483" s="266"/>
      <c r="BV483" s="266"/>
      <c r="BW483" s="266"/>
      <c r="BX483" s="266"/>
      <c r="BY483" s="266"/>
      <c r="BZ483" s="266"/>
      <c r="CA483" s="266"/>
      <c r="CB483" s="266"/>
      <c r="CC483" s="266"/>
      <c r="CD483" s="266"/>
      <c r="CE483" s="266"/>
      <c r="CF483" s="266"/>
      <c r="CG483" s="266"/>
      <c r="CH483" s="271" t="s">
        <v>45</v>
      </c>
      <c r="CI483" s="266"/>
      <c r="CJ483" s="271" t="s">
        <v>45</v>
      </c>
      <c r="CK483" s="266"/>
      <c r="CL483" s="266"/>
      <c r="CM483" s="271" t="s">
        <v>45</v>
      </c>
      <c r="CN483" s="266">
        <v>0</v>
      </c>
      <c r="CO483" s="271" t="s">
        <v>45</v>
      </c>
      <c r="CP483" s="254" t="s">
        <v>60</v>
      </c>
      <c r="CQ483" s="271" t="s">
        <v>1850</v>
      </c>
      <c r="CR483" s="254" t="s">
        <v>45</v>
      </c>
      <c r="CS483" s="261" t="s">
        <v>51</v>
      </c>
      <c r="CT483" s="254" t="s">
        <v>1857</v>
      </c>
    </row>
    <row r="484" spans="1:98" x14ac:dyDescent="0.3">
      <c r="A484" s="253">
        <v>481</v>
      </c>
      <c r="B484" s="265" t="s">
        <v>45</v>
      </c>
      <c r="C484" s="294" t="s">
        <v>2952</v>
      </c>
      <c r="D484" s="294" t="s">
        <v>3018</v>
      </c>
      <c r="E484" s="294" t="s">
        <v>3007</v>
      </c>
      <c r="F484" s="294" t="s">
        <v>2959</v>
      </c>
      <c r="G484" s="294" t="s">
        <v>2970</v>
      </c>
      <c r="H484" s="294" t="s">
        <v>2971</v>
      </c>
      <c r="I484" s="294" t="s">
        <v>2972</v>
      </c>
      <c r="J484" s="294" t="s">
        <v>2962</v>
      </c>
      <c r="K484" s="263" t="s">
        <v>3358</v>
      </c>
      <c r="L484" s="294" t="s">
        <v>3359</v>
      </c>
      <c r="M484" s="265" t="s">
        <v>802</v>
      </c>
      <c r="N484" s="294" t="s">
        <v>801</v>
      </c>
      <c r="O484" s="265" t="s">
        <v>45</v>
      </c>
      <c r="P484" s="260" t="str">
        <f>IF(COUNTIF($K$4:K484,K484)=1,1,"")</f>
        <v/>
      </c>
      <c r="Q484" s="260"/>
      <c r="R484" s="260">
        <v>1</v>
      </c>
      <c r="S484" s="260">
        <v>1</v>
      </c>
      <c r="T484" s="260"/>
      <c r="U484" s="265" t="s">
        <v>45</v>
      </c>
      <c r="V484" s="260"/>
      <c r="W484" s="260"/>
      <c r="X484" s="260"/>
      <c r="Y484" s="265" t="s">
        <v>45</v>
      </c>
      <c r="Z484" s="260"/>
      <c r="AA484" s="260">
        <v>0</v>
      </c>
      <c r="AB484" s="260"/>
      <c r="AC484" s="260"/>
      <c r="AD484" s="260"/>
      <c r="AE484" s="260"/>
      <c r="AF484" s="260"/>
      <c r="AG484" s="260"/>
      <c r="AH484" s="260"/>
      <c r="AI484" s="260"/>
      <c r="AJ484" s="260"/>
      <c r="AK484" s="260"/>
      <c r="AL484" s="260"/>
      <c r="AM484" s="260"/>
      <c r="AN484" s="260"/>
      <c r="AO484" s="260"/>
      <c r="AP484" s="260"/>
      <c r="AQ484" s="260"/>
      <c r="AR484" s="260"/>
      <c r="AS484" s="260"/>
      <c r="AT484" s="260"/>
      <c r="AU484" s="260"/>
      <c r="AV484" s="260"/>
      <c r="AW484" s="260"/>
      <c r="AX484" s="260"/>
      <c r="AY484" s="260"/>
      <c r="AZ484" s="260"/>
      <c r="BA484" s="260"/>
      <c r="BB484" s="260"/>
      <c r="BC484" s="260"/>
      <c r="BD484" s="260"/>
      <c r="BE484" s="260"/>
      <c r="BF484" s="260"/>
      <c r="BG484" s="260"/>
      <c r="BH484" s="260"/>
      <c r="BI484" s="260"/>
      <c r="BJ484" s="260"/>
      <c r="BK484" s="260"/>
      <c r="BL484" s="260"/>
      <c r="BM484" s="260"/>
      <c r="BN484" s="260"/>
      <c r="BO484" s="260"/>
      <c r="BP484" s="260"/>
      <c r="BQ484" s="260"/>
      <c r="BR484" s="260"/>
      <c r="BS484" s="260"/>
      <c r="BT484" s="260"/>
      <c r="BU484" s="260"/>
      <c r="BV484" s="260"/>
      <c r="BW484" s="260"/>
      <c r="BX484" s="260"/>
      <c r="BY484" s="260"/>
      <c r="BZ484" s="260"/>
      <c r="CA484" s="260"/>
      <c r="CB484" s="260"/>
      <c r="CC484" s="260"/>
      <c r="CD484" s="260"/>
      <c r="CE484" s="260"/>
      <c r="CF484" s="260"/>
      <c r="CG484" s="260"/>
      <c r="CH484" s="268" t="s">
        <v>45</v>
      </c>
      <c r="CI484" s="260"/>
      <c r="CJ484" s="268" t="s">
        <v>45</v>
      </c>
      <c r="CK484" s="260"/>
      <c r="CL484" s="260"/>
      <c r="CM484" s="268" t="s">
        <v>45</v>
      </c>
      <c r="CN484" s="260">
        <v>0</v>
      </c>
      <c r="CO484" s="268" t="s">
        <v>45</v>
      </c>
      <c r="CP484" s="265" t="s">
        <v>60</v>
      </c>
      <c r="CQ484" s="268" t="s">
        <v>1850</v>
      </c>
      <c r="CR484" s="265" t="s">
        <v>45</v>
      </c>
      <c r="CS484" s="294" t="s">
        <v>51</v>
      </c>
      <c r="CT484" s="265" t="s">
        <v>1857</v>
      </c>
    </row>
    <row r="485" spans="1:98" x14ac:dyDescent="0.3">
      <c r="A485" s="253">
        <v>482</v>
      </c>
      <c r="B485" s="254" t="s">
        <v>45</v>
      </c>
      <c r="C485" s="261" t="s">
        <v>2952</v>
      </c>
      <c r="D485" s="261" t="s">
        <v>3018</v>
      </c>
      <c r="E485" s="261" t="s">
        <v>3007</v>
      </c>
      <c r="F485" s="261" t="s">
        <v>2959</v>
      </c>
      <c r="G485" s="261" t="s">
        <v>2970</v>
      </c>
      <c r="H485" s="261" t="s">
        <v>2971</v>
      </c>
      <c r="I485" s="261" t="s">
        <v>2972</v>
      </c>
      <c r="J485" s="261" t="s">
        <v>2962</v>
      </c>
      <c r="K485" s="270" t="s">
        <v>3360</v>
      </c>
      <c r="L485" s="261" t="s">
        <v>3361</v>
      </c>
      <c r="M485" s="254" t="s">
        <v>71</v>
      </c>
      <c r="N485" s="261" t="s">
        <v>72</v>
      </c>
      <c r="O485" s="254" t="s">
        <v>45</v>
      </c>
      <c r="P485" s="266">
        <f>IF(COUNTIF($K$4:K485,K485)=1,1,"")</f>
        <v>1</v>
      </c>
      <c r="Q485" s="266"/>
      <c r="R485" s="266">
        <v>1</v>
      </c>
      <c r="S485" s="266">
        <v>1</v>
      </c>
      <c r="T485" s="266"/>
      <c r="U485" s="254" t="s">
        <v>45</v>
      </c>
      <c r="V485" s="266"/>
      <c r="W485" s="266"/>
      <c r="X485" s="266"/>
      <c r="Y485" s="254" t="s">
        <v>45</v>
      </c>
      <c r="Z485" s="266"/>
      <c r="AA485" s="266">
        <v>0</v>
      </c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  <c r="AP485" s="266"/>
      <c r="AQ485" s="266"/>
      <c r="AR485" s="266"/>
      <c r="AS485" s="266"/>
      <c r="AT485" s="266"/>
      <c r="AU485" s="266"/>
      <c r="AV485" s="266"/>
      <c r="AW485" s="266"/>
      <c r="AX485" s="266"/>
      <c r="AY485" s="266"/>
      <c r="AZ485" s="266"/>
      <c r="BA485" s="266"/>
      <c r="BB485" s="266"/>
      <c r="BC485" s="266"/>
      <c r="BD485" s="266"/>
      <c r="BE485" s="266"/>
      <c r="BF485" s="266"/>
      <c r="BG485" s="266"/>
      <c r="BH485" s="266"/>
      <c r="BI485" s="266"/>
      <c r="BJ485" s="266"/>
      <c r="BK485" s="266"/>
      <c r="BL485" s="266"/>
      <c r="BM485" s="266"/>
      <c r="BN485" s="266"/>
      <c r="BO485" s="266"/>
      <c r="BP485" s="266"/>
      <c r="BQ485" s="266"/>
      <c r="BR485" s="266"/>
      <c r="BS485" s="266"/>
      <c r="BT485" s="266"/>
      <c r="BU485" s="266"/>
      <c r="BV485" s="266"/>
      <c r="BW485" s="266"/>
      <c r="BX485" s="266"/>
      <c r="BY485" s="266"/>
      <c r="BZ485" s="266"/>
      <c r="CA485" s="266"/>
      <c r="CB485" s="266"/>
      <c r="CC485" s="266"/>
      <c r="CD485" s="266"/>
      <c r="CE485" s="266"/>
      <c r="CF485" s="266"/>
      <c r="CG485" s="266"/>
      <c r="CH485" s="271" t="s">
        <v>45</v>
      </c>
      <c r="CI485" s="266"/>
      <c r="CJ485" s="271" t="s">
        <v>45</v>
      </c>
      <c r="CK485" s="266"/>
      <c r="CL485" s="266"/>
      <c r="CM485" s="271" t="s">
        <v>45</v>
      </c>
      <c r="CN485" s="266">
        <v>0</v>
      </c>
      <c r="CO485" s="271" t="s">
        <v>45</v>
      </c>
      <c r="CP485" s="254" t="s">
        <v>60</v>
      </c>
      <c r="CQ485" s="271" t="s">
        <v>1850</v>
      </c>
      <c r="CR485" s="254" t="s">
        <v>45</v>
      </c>
      <c r="CS485" s="261" t="s">
        <v>142</v>
      </c>
      <c r="CT485" s="254" t="s">
        <v>1857</v>
      </c>
    </row>
    <row r="486" spans="1:98" x14ac:dyDescent="0.3">
      <c r="A486" s="253">
        <v>483</v>
      </c>
      <c r="B486" s="265" t="s">
        <v>45</v>
      </c>
      <c r="C486" s="294" t="s">
        <v>2952</v>
      </c>
      <c r="D486" s="294" t="s">
        <v>3018</v>
      </c>
      <c r="E486" s="294" t="s">
        <v>3007</v>
      </c>
      <c r="F486" s="294" t="s">
        <v>2959</v>
      </c>
      <c r="G486" s="294" t="s">
        <v>2970</v>
      </c>
      <c r="H486" s="294" t="s">
        <v>2971</v>
      </c>
      <c r="I486" s="294" t="s">
        <v>2972</v>
      </c>
      <c r="J486" s="294" t="s">
        <v>2962</v>
      </c>
      <c r="K486" s="263" t="s">
        <v>3360</v>
      </c>
      <c r="L486" s="294" t="s">
        <v>3361</v>
      </c>
      <c r="M486" s="265" t="s">
        <v>152</v>
      </c>
      <c r="N486" s="294" t="s">
        <v>153</v>
      </c>
      <c r="O486" s="265" t="s">
        <v>45</v>
      </c>
      <c r="P486" s="260" t="str">
        <f>IF(COUNTIF($K$4:K486,K486)=1,1,"")</f>
        <v/>
      </c>
      <c r="Q486" s="260"/>
      <c r="R486" s="260">
        <v>1</v>
      </c>
      <c r="S486" s="260">
        <v>1</v>
      </c>
      <c r="T486" s="260"/>
      <c r="U486" s="265" t="s">
        <v>45</v>
      </c>
      <c r="V486" s="260"/>
      <c r="W486" s="260"/>
      <c r="X486" s="260"/>
      <c r="Y486" s="265" t="s">
        <v>45</v>
      </c>
      <c r="Z486" s="260"/>
      <c r="AA486" s="260">
        <v>0</v>
      </c>
      <c r="AB486" s="260"/>
      <c r="AC486" s="260"/>
      <c r="AD486" s="260"/>
      <c r="AE486" s="260"/>
      <c r="AF486" s="260"/>
      <c r="AG486" s="260"/>
      <c r="AH486" s="260"/>
      <c r="AI486" s="260"/>
      <c r="AJ486" s="260"/>
      <c r="AK486" s="260"/>
      <c r="AL486" s="260"/>
      <c r="AM486" s="260"/>
      <c r="AN486" s="260"/>
      <c r="AO486" s="260"/>
      <c r="AP486" s="260"/>
      <c r="AQ486" s="260"/>
      <c r="AR486" s="260"/>
      <c r="AS486" s="260"/>
      <c r="AT486" s="260"/>
      <c r="AU486" s="260"/>
      <c r="AV486" s="260"/>
      <c r="AW486" s="260"/>
      <c r="AX486" s="260"/>
      <c r="AY486" s="260"/>
      <c r="AZ486" s="260"/>
      <c r="BA486" s="260"/>
      <c r="BB486" s="260"/>
      <c r="BC486" s="260"/>
      <c r="BD486" s="260"/>
      <c r="BE486" s="260"/>
      <c r="BF486" s="260"/>
      <c r="BG486" s="260"/>
      <c r="BH486" s="260"/>
      <c r="BI486" s="260"/>
      <c r="BJ486" s="260"/>
      <c r="BK486" s="260"/>
      <c r="BL486" s="260"/>
      <c r="BM486" s="260"/>
      <c r="BN486" s="260"/>
      <c r="BO486" s="260"/>
      <c r="BP486" s="260"/>
      <c r="BQ486" s="260"/>
      <c r="BR486" s="260"/>
      <c r="BS486" s="260"/>
      <c r="BT486" s="260"/>
      <c r="BU486" s="260"/>
      <c r="BV486" s="260"/>
      <c r="BW486" s="260"/>
      <c r="BX486" s="260"/>
      <c r="BY486" s="260"/>
      <c r="BZ486" s="260"/>
      <c r="CA486" s="260"/>
      <c r="CB486" s="260"/>
      <c r="CC486" s="260"/>
      <c r="CD486" s="260"/>
      <c r="CE486" s="260"/>
      <c r="CF486" s="260"/>
      <c r="CG486" s="260"/>
      <c r="CH486" s="268" t="s">
        <v>45</v>
      </c>
      <c r="CI486" s="260"/>
      <c r="CJ486" s="268" t="s">
        <v>45</v>
      </c>
      <c r="CK486" s="260"/>
      <c r="CL486" s="260"/>
      <c r="CM486" s="268" t="s">
        <v>45</v>
      </c>
      <c r="CN486" s="260">
        <v>0</v>
      </c>
      <c r="CO486" s="268" t="s">
        <v>45</v>
      </c>
      <c r="CP486" s="265" t="s">
        <v>60</v>
      </c>
      <c r="CQ486" s="268" t="s">
        <v>1850</v>
      </c>
      <c r="CR486" s="265" t="s">
        <v>45</v>
      </c>
      <c r="CS486" s="294" t="s">
        <v>142</v>
      </c>
      <c r="CT486" s="265" t="s">
        <v>1857</v>
      </c>
    </row>
    <row r="487" spans="1:98" x14ac:dyDescent="0.3">
      <c r="A487" s="253">
        <v>484</v>
      </c>
      <c r="B487" s="254" t="s">
        <v>45</v>
      </c>
      <c r="C487" s="261" t="s">
        <v>2952</v>
      </c>
      <c r="D487" s="261" t="s">
        <v>3018</v>
      </c>
      <c r="E487" s="261" t="s">
        <v>3007</v>
      </c>
      <c r="F487" s="261" t="s">
        <v>2959</v>
      </c>
      <c r="G487" s="261" t="s">
        <v>2970</v>
      </c>
      <c r="H487" s="261" t="s">
        <v>2971</v>
      </c>
      <c r="I487" s="261" t="s">
        <v>2972</v>
      </c>
      <c r="J487" s="261" t="s">
        <v>2962</v>
      </c>
      <c r="K487" s="270" t="s">
        <v>3360</v>
      </c>
      <c r="L487" s="261" t="s">
        <v>3361</v>
      </c>
      <c r="M487" s="254" t="s">
        <v>66</v>
      </c>
      <c r="N487" s="261" t="s">
        <v>67</v>
      </c>
      <c r="O487" s="254" t="s">
        <v>45</v>
      </c>
      <c r="P487" s="266" t="str">
        <f>IF(COUNTIF($K$4:K487,K487)=1,1,"")</f>
        <v/>
      </c>
      <c r="Q487" s="266"/>
      <c r="R487" s="266">
        <v>1</v>
      </c>
      <c r="S487" s="266">
        <v>1</v>
      </c>
      <c r="T487" s="266"/>
      <c r="U487" s="254" t="s">
        <v>45</v>
      </c>
      <c r="V487" s="266"/>
      <c r="W487" s="266"/>
      <c r="X487" s="266"/>
      <c r="Y487" s="254" t="s">
        <v>45</v>
      </c>
      <c r="Z487" s="266"/>
      <c r="AA487" s="266">
        <v>0</v>
      </c>
      <c r="AB487" s="266"/>
      <c r="AC487" s="266"/>
      <c r="AD487" s="266"/>
      <c r="AE487" s="266"/>
      <c r="AF487" s="266"/>
      <c r="AG487" s="266"/>
      <c r="AH487" s="266"/>
      <c r="AI487" s="266"/>
      <c r="AJ487" s="266"/>
      <c r="AK487" s="266"/>
      <c r="AL487" s="266"/>
      <c r="AM487" s="266"/>
      <c r="AN487" s="266"/>
      <c r="AO487" s="266"/>
      <c r="AP487" s="266"/>
      <c r="AQ487" s="266"/>
      <c r="AR487" s="266"/>
      <c r="AS487" s="266"/>
      <c r="AT487" s="266"/>
      <c r="AU487" s="266"/>
      <c r="AV487" s="266"/>
      <c r="AW487" s="266"/>
      <c r="AX487" s="266"/>
      <c r="AY487" s="266"/>
      <c r="AZ487" s="266"/>
      <c r="BA487" s="266"/>
      <c r="BB487" s="266"/>
      <c r="BC487" s="266"/>
      <c r="BD487" s="266"/>
      <c r="BE487" s="266"/>
      <c r="BF487" s="266"/>
      <c r="BG487" s="266"/>
      <c r="BH487" s="266"/>
      <c r="BI487" s="266"/>
      <c r="BJ487" s="266"/>
      <c r="BK487" s="266"/>
      <c r="BL487" s="266"/>
      <c r="BM487" s="266"/>
      <c r="BN487" s="266"/>
      <c r="BO487" s="266"/>
      <c r="BP487" s="266"/>
      <c r="BQ487" s="266"/>
      <c r="BR487" s="266"/>
      <c r="BS487" s="266"/>
      <c r="BT487" s="266"/>
      <c r="BU487" s="266"/>
      <c r="BV487" s="266"/>
      <c r="BW487" s="266"/>
      <c r="BX487" s="266"/>
      <c r="BY487" s="266"/>
      <c r="BZ487" s="266"/>
      <c r="CA487" s="266"/>
      <c r="CB487" s="266"/>
      <c r="CC487" s="266"/>
      <c r="CD487" s="266"/>
      <c r="CE487" s="266"/>
      <c r="CF487" s="266"/>
      <c r="CG487" s="266"/>
      <c r="CH487" s="271" t="s">
        <v>45</v>
      </c>
      <c r="CI487" s="266"/>
      <c r="CJ487" s="271" t="s">
        <v>45</v>
      </c>
      <c r="CK487" s="266"/>
      <c r="CL487" s="266"/>
      <c r="CM487" s="271" t="s">
        <v>45</v>
      </c>
      <c r="CN487" s="266">
        <v>0</v>
      </c>
      <c r="CO487" s="271" t="s">
        <v>45</v>
      </c>
      <c r="CP487" s="254" t="s">
        <v>60</v>
      </c>
      <c r="CQ487" s="271" t="s">
        <v>1850</v>
      </c>
      <c r="CR487" s="254" t="s">
        <v>45</v>
      </c>
      <c r="CS487" s="261" t="s">
        <v>142</v>
      </c>
      <c r="CT487" s="254" t="s">
        <v>1857</v>
      </c>
    </row>
    <row r="488" spans="1:98" x14ac:dyDescent="0.3">
      <c r="A488" s="253">
        <v>485</v>
      </c>
      <c r="B488" s="265" t="s">
        <v>45</v>
      </c>
      <c r="C488" s="294" t="s">
        <v>2952</v>
      </c>
      <c r="D488" s="294" t="s">
        <v>3018</v>
      </c>
      <c r="E488" s="294" t="s">
        <v>3007</v>
      </c>
      <c r="F488" s="294" t="s">
        <v>2959</v>
      </c>
      <c r="G488" s="294" t="s">
        <v>2970</v>
      </c>
      <c r="H488" s="294" t="s">
        <v>2971</v>
      </c>
      <c r="I488" s="294" t="s">
        <v>2972</v>
      </c>
      <c r="J488" s="294" t="s">
        <v>2962</v>
      </c>
      <c r="K488" s="263" t="s">
        <v>3360</v>
      </c>
      <c r="L488" s="294" t="s">
        <v>3361</v>
      </c>
      <c r="M488" s="265" t="s">
        <v>63</v>
      </c>
      <c r="N488" s="294" t="s">
        <v>64</v>
      </c>
      <c r="O488" s="265" t="s">
        <v>45</v>
      </c>
      <c r="P488" s="260" t="str">
        <f>IF(COUNTIF($K$4:K488,K488)=1,1,"")</f>
        <v/>
      </c>
      <c r="Q488" s="260"/>
      <c r="R488" s="260">
        <v>1</v>
      </c>
      <c r="S488" s="260">
        <v>1</v>
      </c>
      <c r="T488" s="260"/>
      <c r="U488" s="265" t="s">
        <v>45</v>
      </c>
      <c r="V488" s="260"/>
      <c r="W488" s="260"/>
      <c r="X488" s="260"/>
      <c r="Y488" s="265" t="s">
        <v>45</v>
      </c>
      <c r="Z488" s="260"/>
      <c r="AA488" s="260">
        <v>0</v>
      </c>
      <c r="AB488" s="260"/>
      <c r="AC488" s="260"/>
      <c r="AD488" s="260"/>
      <c r="AE488" s="260"/>
      <c r="AF488" s="260"/>
      <c r="AG488" s="260"/>
      <c r="AH488" s="260"/>
      <c r="AI488" s="260"/>
      <c r="AJ488" s="260"/>
      <c r="AK488" s="260"/>
      <c r="AL488" s="260"/>
      <c r="AM488" s="260"/>
      <c r="AN488" s="260"/>
      <c r="AO488" s="260"/>
      <c r="AP488" s="260"/>
      <c r="AQ488" s="260"/>
      <c r="AR488" s="260"/>
      <c r="AS488" s="260"/>
      <c r="AT488" s="260"/>
      <c r="AU488" s="260"/>
      <c r="AV488" s="260"/>
      <c r="AW488" s="260"/>
      <c r="AX488" s="260"/>
      <c r="AY488" s="260"/>
      <c r="AZ488" s="260"/>
      <c r="BA488" s="260"/>
      <c r="BB488" s="260"/>
      <c r="BC488" s="260"/>
      <c r="BD488" s="260"/>
      <c r="BE488" s="260"/>
      <c r="BF488" s="260"/>
      <c r="BG488" s="260"/>
      <c r="BH488" s="260"/>
      <c r="BI488" s="260"/>
      <c r="BJ488" s="260"/>
      <c r="BK488" s="260"/>
      <c r="BL488" s="260"/>
      <c r="BM488" s="260"/>
      <c r="BN488" s="260"/>
      <c r="BO488" s="260"/>
      <c r="BP488" s="260"/>
      <c r="BQ488" s="260"/>
      <c r="BR488" s="260"/>
      <c r="BS488" s="260"/>
      <c r="BT488" s="260"/>
      <c r="BU488" s="260"/>
      <c r="BV488" s="260"/>
      <c r="BW488" s="260"/>
      <c r="BX488" s="260"/>
      <c r="BY488" s="260"/>
      <c r="BZ488" s="260"/>
      <c r="CA488" s="260"/>
      <c r="CB488" s="260"/>
      <c r="CC488" s="260"/>
      <c r="CD488" s="260"/>
      <c r="CE488" s="260"/>
      <c r="CF488" s="260"/>
      <c r="CG488" s="260"/>
      <c r="CH488" s="268" t="s">
        <v>45</v>
      </c>
      <c r="CI488" s="260"/>
      <c r="CJ488" s="268" t="s">
        <v>45</v>
      </c>
      <c r="CK488" s="260"/>
      <c r="CL488" s="260"/>
      <c r="CM488" s="268" t="s">
        <v>45</v>
      </c>
      <c r="CN488" s="260">
        <v>0</v>
      </c>
      <c r="CO488" s="268" t="s">
        <v>45</v>
      </c>
      <c r="CP488" s="265" t="s">
        <v>60</v>
      </c>
      <c r="CQ488" s="268" t="s">
        <v>1850</v>
      </c>
      <c r="CR488" s="265" t="s">
        <v>45</v>
      </c>
      <c r="CS488" s="294" t="s">
        <v>142</v>
      </c>
      <c r="CT488" s="265" t="s">
        <v>1857</v>
      </c>
    </row>
    <row r="489" spans="1:98" x14ac:dyDescent="0.3">
      <c r="A489" s="253">
        <v>486</v>
      </c>
      <c r="B489" s="254" t="s">
        <v>45</v>
      </c>
      <c r="C489" s="261" t="s">
        <v>2952</v>
      </c>
      <c r="D489" s="261" t="s">
        <v>3018</v>
      </c>
      <c r="E489" s="261" t="s">
        <v>3007</v>
      </c>
      <c r="F489" s="261" t="s">
        <v>2959</v>
      </c>
      <c r="G489" s="261" t="s">
        <v>2970</v>
      </c>
      <c r="H489" s="261" t="s">
        <v>2974</v>
      </c>
      <c r="I489" s="261" t="s">
        <v>2976</v>
      </c>
      <c r="J489" s="261" t="s">
        <v>2962</v>
      </c>
      <c r="K489" s="270" t="s">
        <v>3204</v>
      </c>
      <c r="L489" s="261" t="s">
        <v>3205</v>
      </c>
      <c r="M489" s="254" t="s">
        <v>78</v>
      </c>
      <c r="N489" s="261" t="s">
        <v>79</v>
      </c>
      <c r="O489" s="254" t="s">
        <v>45</v>
      </c>
      <c r="P489" s="266">
        <f>IF(COUNTIF($K$4:K489,K489)=1,1,"")</f>
        <v>1</v>
      </c>
      <c r="Q489" s="266"/>
      <c r="R489" s="266">
        <v>1</v>
      </c>
      <c r="S489" s="266">
        <v>1</v>
      </c>
      <c r="T489" s="266"/>
      <c r="U489" s="254" t="s">
        <v>45</v>
      </c>
      <c r="V489" s="266"/>
      <c r="W489" s="266"/>
      <c r="X489" s="266"/>
      <c r="Y489" s="254" t="s">
        <v>45</v>
      </c>
      <c r="Z489" s="266"/>
      <c r="AA489" s="266">
        <v>0</v>
      </c>
      <c r="AB489" s="266"/>
      <c r="AC489" s="266"/>
      <c r="AD489" s="266"/>
      <c r="AE489" s="266"/>
      <c r="AF489" s="266"/>
      <c r="AG489" s="266"/>
      <c r="AH489" s="266"/>
      <c r="AI489" s="266"/>
      <c r="AJ489" s="266"/>
      <c r="AK489" s="266"/>
      <c r="AL489" s="266"/>
      <c r="AM489" s="266"/>
      <c r="AN489" s="266"/>
      <c r="AO489" s="266"/>
      <c r="AP489" s="266"/>
      <c r="AQ489" s="266"/>
      <c r="AR489" s="266"/>
      <c r="AS489" s="266"/>
      <c r="AT489" s="266"/>
      <c r="AU489" s="266"/>
      <c r="AV489" s="266"/>
      <c r="AW489" s="266"/>
      <c r="AX489" s="266"/>
      <c r="AY489" s="266"/>
      <c r="AZ489" s="266"/>
      <c r="BA489" s="266"/>
      <c r="BB489" s="266"/>
      <c r="BC489" s="266"/>
      <c r="BD489" s="266"/>
      <c r="BE489" s="266"/>
      <c r="BF489" s="266"/>
      <c r="BG489" s="266"/>
      <c r="BH489" s="266"/>
      <c r="BI489" s="266"/>
      <c r="BJ489" s="266"/>
      <c r="BK489" s="266"/>
      <c r="BL489" s="266"/>
      <c r="BM489" s="266"/>
      <c r="BN489" s="266"/>
      <c r="BO489" s="266"/>
      <c r="BP489" s="266"/>
      <c r="BQ489" s="266"/>
      <c r="BR489" s="266"/>
      <c r="BS489" s="266"/>
      <c r="BT489" s="266"/>
      <c r="BU489" s="266"/>
      <c r="BV489" s="266"/>
      <c r="BW489" s="266"/>
      <c r="BX489" s="266"/>
      <c r="BY489" s="266"/>
      <c r="BZ489" s="266"/>
      <c r="CA489" s="266"/>
      <c r="CB489" s="266"/>
      <c r="CC489" s="266"/>
      <c r="CD489" s="266"/>
      <c r="CE489" s="266"/>
      <c r="CF489" s="266"/>
      <c r="CG489" s="266"/>
      <c r="CH489" s="271" t="s">
        <v>45</v>
      </c>
      <c r="CI489" s="266"/>
      <c r="CJ489" s="271" t="s">
        <v>45</v>
      </c>
      <c r="CK489" s="266"/>
      <c r="CL489" s="266"/>
      <c r="CM489" s="271" t="s">
        <v>45</v>
      </c>
      <c r="CN489" s="266">
        <v>0</v>
      </c>
      <c r="CO489" s="271" t="s">
        <v>45</v>
      </c>
      <c r="CP489" s="254" t="s">
        <v>60</v>
      </c>
      <c r="CQ489" s="271" t="s">
        <v>1850</v>
      </c>
      <c r="CR489" s="254" t="s">
        <v>45</v>
      </c>
      <c r="CS489" s="261" t="s">
        <v>51</v>
      </c>
      <c r="CT489" s="254" t="s">
        <v>1857</v>
      </c>
    </row>
    <row r="490" spans="1:98" x14ac:dyDescent="0.3">
      <c r="A490" s="253">
        <v>487</v>
      </c>
      <c r="B490" s="265" t="s">
        <v>45</v>
      </c>
      <c r="C490" s="294" t="s">
        <v>2952</v>
      </c>
      <c r="D490" s="294" t="s">
        <v>3018</v>
      </c>
      <c r="E490" s="294" t="s">
        <v>3007</v>
      </c>
      <c r="F490" s="294" t="s">
        <v>2959</v>
      </c>
      <c r="G490" s="294" t="s">
        <v>2970</v>
      </c>
      <c r="H490" s="294" t="s">
        <v>2974</v>
      </c>
      <c r="I490" s="294" t="s">
        <v>2976</v>
      </c>
      <c r="J490" s="294" t="s">
        <v>2962</v>
      </c>
      <c r="K490" s="263" t="s">
        <v>3204</v>
      </c>
      <c r="L490" s="294" t="s">
        <v>3205</v>
      </c>
      <c r="M490" s="265" t="s">
        <v>83</v>
      </c>
      <c r="N490" s="294" t="s">
        <v>84</v>
      </c>
      <c r="O490" s="265" t="s">
        <v>45</v>
      </c>
      <c r="P490" s="260" t="str">
        <f>IF(COUNTIF($K$4:K490,K490)=1,1,"")</f>
        <v/>
      </c>
      <c r="Q490" s="260"/>
      <c r="R490" s="260">
        <v>1</v>
      </c>
      <c r="S490" s="260">
        <v>1</v>
      </c>
      <c r="T490" s="260"/>
      <c r="U490" s="265" t="s">
        <v>45</v>
      </c>
      <c r="V490" s="260"/>
      <c r="W490" s="260"/>
      <c r="X490" s="260"/>
      <c r="Y490" s="265" t="s">
        <v>45</v>
      </c>
      <c r="Z490" s="260"/>
      <c r="AA490" s="260">
        <v>0</v>
      </c>
      <c r="AB490" s="260"/>
      <c r="AC490" s="260"/>
      <c r="AD490" s="260"/>
      <c r="AE490" s="260"/>
      <c r="AF490" s="260"/>
      <c r="AG490" s="260"/>
      <c r="AH490" s="260"/>
      <c r="AI490" s="260"/>
      <c r="AJ490" s="260"/>
      <c r="AK490" s="260"/>
      <c r="AL490" s="260"/>
      <c r="AM490" s="260"/>
      <c r="AN490" s="260"/>
      <c r="AO490" s="260"/>
      <c r="AP490" s="260"/>
      <c r="AQ490" s="260"/>
      <c r="AR490" s="260"/>
      <c r="AS490" s="260"/>
      <c r="AT490" s="260"/>
      <c r="AU490" s="260"/>
      <c r="AV490" s="260"/>
      <c r="AW490" s="260"/>
      <c r="AX490" s="260"/>
      <c r="AY490" s="260"/>
      <c r="AZ490" s="260"/>
      <c r="BA490" s="260"/>
      <c r="BB490" s="260"/>
      <c r="BC490" s="260"/>
      <c r="BD490" s="260"/>
      <c r="BE490" s="260"/>
      <c r="BF490" s="260"/>
      <c r="BG490" s="260"/>
      <c r="BH490" s="260"/>
      <c r="BI490" s="260"/>
      <c r="BJ490" s="260"/>
      <c r="BK490" s="260"/>
      <c r="BL490" s="260"/>
      <c r="BM490" s="260"/>
      <c r="BN490" s="260"/>
      <c r="BO490" s="260"/>
      <c r="BP490" s="260"/>
      <c r="BQ490" s="260"/>
      <c r="BR490" s="260"/>
      <c r="BS490" s="260"/>
      <c r="BT490" s="260"/>
      <c r="BU490" s="260"/>
      <c r="BV490" s="260"/>
      <c r="BW490" s="260"/>
      <c r="BX490" s="260"/>
      <c r="BY490" s="260"/>
      <c r="BZ490" s="260"/>
      <c r="CA490" s="260"/>
      <c r="CB490" s="260"/>
      <c r="CC490" s="260"/>
      <c r="CD490" s="260"/>
      <c r="CE490" s="260"/>
      <c r="CF490" s="260"/>
      <c r="CG490" s="260"/>
      <c r="CH490" s="268" t="s">
        <v>45</v>
      </c>
      <c r="CI490" s="260"/>
      <c r="CJ490" s="268" t="s">
        <v>45</v>
      </c>
      <c r="CK490" s="260"/>
      <c r="CL490" s="260"/>
      <c r="CM490" s="268" t="s">
        <v>45</v>
      </c>
      <c r="CN490" s="260">
        <v>0</v>
      </c>
      <c r="CO490" s="268" t="s">
        <v>45</v>
      </c>
      <c r="CP490" s="265" t="s">
        <v>60</v>
      </c>
      <c r="CQ490" s="268" t="s">
        <v>1850</v>
      </c>
      <c r="CR490" s="265" t="s">
        <v>45</v>
      </c>
      <c r="CS490" s="294" t="s">
        <v>51</v>
      </c>
      <c r="CT490" s="265" t="s">
        <v>1857</v>
      </c>
    </row>
    <row r="491" spans="1:98" x14ac:dyDescent="0.3">
      <c r="A491" s="253">
        <v>488</v>
      </c>
      <c r="B491" s="254" t="s">
        <v>45</v>
      </c>
      <c r="C491" s="261" t="s">
        <v>2952</v>
      </c>
      <c r="D491" s="261" t="s">
        <v>3018</v>
      </c>
      <c r="E491" s="261" t="s">
        <v>3007</v>
      </c>
      <c r="F491" s="261" t="s">
        <v>2959</v>
      </c>
      <c r="G491" s="261" t="s">
        <v>2970</v>
      </c>
      <c r="H491" s="261" t="s">
        <v>2974</v>
      </c>
      <c r="I491" s="261" t="s">
        <v>2976</v>
      </c>
      <c r="J491" s="261" t="s">
        <v>2962</v>
      </c>
      <c r="K491" s="270" t="s">
        <v>3362</v>
      </c>
      <c r="L491" s="261" t="s">
        <v>3363</v>
      </c>
      <c r="M491" s="254" t="s">
        <v>71</v>
      </c>
      <c r="N491" s="261" t="s">
        <v>72</v>
      </c>
      <c r="O491" s="254" t="s">
        <v>45</v>
      </c>
      <c r="P491" s="266">
        <f>IF(COUNTIF($K$4:K491,K491)=1,1,"")</f>
        <v>1</v>
      </c>
      <c r="Q491" s="266"/>
      <c r="R491" s="266">
        <v>700</v>
      </c>
      <c r="S491" s="266">
        <v>700</v>
      </c>
      <c r="T491" s="266"/>
      <c r="U491" s="254" t="s">
        <v>45</v>
      </c>
      <c r="V491" s="266"/>
      <c r="W491" s="266"/>
      <c r="X491" s="266"/>
      <c r="Y491" s="254" t="s">
        <v>45</v>
      </c>
      <c r="Z491" s="266"/>
      <c r="AA491" s="266">
        <v>0</v>
      </c>
      <c r="AB491" s="266"/>
      <c r="AC491" s="266"/>
      <c r="AD491" s="266"/>
      <c r="AE491" s="266"/>
      <c r="AF491" s="266"/>
      <c r="AG491" s="266"/>
      <c r="AH491" s="266"/>
      <c r="AI491" s="266"/>
      <c r="AJ491" s="266"/>
      <c r="AK491" s="266"/>
      <c r="AL491" s="266"/>
      <c r="AM491" s="266"/>
      <c r="AN491" s="266"/>
      <c r="AO491" s="266"/>
      <c r="AP491" s="266"/>
      <c r="AQ491" s="266"/>
      <c r="AR491" s="266"/>
      <c r="AS491" s="266"/>
      <c r="AT491" s="266"/>
      <c r="AU491" s="266"/>
      <c r="AV491" s="266"/>
      <c r="AW491" s="266"/>
      <c r="AX491" s="266"/>
      <c r="AY491" s="266"/>
      <c r="AZ491" s="266"/>
      <c r="BA491" s="266"/>
      <c r="BB491" s="266"/>
      <c r="BC491" s="266"/>
      <c r="BD491" s="266"/>
      <c r="BE491" s="266"/>
      <c r="BF491" s="266"/>
      <c r="BG491" s="266"/>
      <c r="BH491" s="266"/>
      <c r="BI491" s="266"/>
      <c r="BJ491" s="266"/>
      <c r="BK491" s="266"/>
      <c r="BL491" s="266"/>
      <c r="BM491" s="266"/>
      <c r="BN491" s="266"/>
      <c r="BO491" s="266"/>
      <c r="BP491" s="266"/>
      <c r="BQ491" s="266"/>
      <c r="BR491" s="266"/>
      <c r="BS491" s="266"/>
      <c r="BT491" s="266"/>
      <c r="BU491" s="266"/>
      <c r="BV491" s="266"/>
      <c r="BW491" s="266"/>
      <c r="BX491" s="266"/>
      <c r="BY491" s="266"/>
      <c r="BZ491" s="266"/>
      <c r="CA491" s="266"/>
      <c r="CB491" s="266"/>
      <c r="CC491" s="266"/>
      <c r="CD491" s="266"/>
      <c r="CE491" s="266"/>
      <c r="CF491" s="266"/>
      <c r="CG491" s="266"/>
      <c r="CH491" s="271" t="s">
        <v>45</v>
      </c>
      <c r="CI491" s="266"/>
      <c r="CJ491" s="271" t="s">
        <v>45</v>
      </c>
      <c r="CK491" s="266"/>
      <c r="CL491" s="266"/>
      <c r="CM491" s="271" t="s">
        <v>45</v>
      </c>
      <c r="CN491" s="266">
        <v>0</v>
      </c>
      <c r="CO491" s="271" t="s">
        <v>45</v>
      </c>
      <c r="CP491" s="254" t="s">
        <v>60</v>
      </c>
      <c r="CQ491" s="271" t="s">
        <v>1850</v>
      </c>
      <c r="CR491" s="254" t="s">
        <v>45</v>
      </c>
      <c r="CS491" s="261" t="s">
        <v>142</v>
      </c>
      <c r="CT491" s="254" t="s">
        <v>1857</v>
      </c>
    </row>
    <row r="492" spans="1:98" x14ac:dyDescent="0.3">
      <c r="A492" s="253">
        <v>489</v>
      </c>
      <c r="B492" s="265" t="s">
        <v>45</v>
      </c>
      <c r="C492" s="294" t="s">
        <v>2952</v>
      </c>
      <c r="D492" s="294" t="s">
        <v>3018</v>
      </c>
      <c r="E492" s="294" t="s">
        <v>3007</v>
      </c>
      <c r="F492" s="294" t="s">
        <v>2959</v>
      </c>
      <c r="G492" s="294" t="s">
        <v>2970</v>
      </c>
      <c r="H492" s="294" t="s">
        <v>2974</v>
      </c>
      <c r="I492" s="294" t="s">
        <v>2976</v>
      </c>
      <c r="J492" s="294" t="s">
        <v>2962</v>
      </c>
      <c r="K492" s="263" t="s">
        <v>3362</v>
      </c>
      <c r="L492" s="294" t="s">
        <v>3363</v>
      </c>
      <c r="M492" s="265" t="s">
        <v>66</v>
      </c>
      <c r="N492" s="294" t="s">
        <v>67</v>
      </c>
      <c r="O492" s="265" t="s">
        <v>45</v>
      </c>
      <c r="P492" s="260" t="str">
        <f>IF(COUNTIF($K$4:K492,K492)=1,1,"")</f>
        <v/>
      </c>
      <c r="Q492" s="260"/>
      <c r="R492" s="260">
        <v>500</v>
      </c>
      <c r="S492" s="260">
        <v>500</v>
      </c>
      <c r="T492" s="260"/>
      <c r="U492" s="265" t="s">
        <v>45</v>
      </c>
      <c r="V492" s="260"/>
      <c r="W492" s="260"/>
      <c r="X492" s="260"/>
      <c r="Y492" s="265" t="s">
        <v>45</v>
      </c>
      <c r="Z492" s="260"/>
      <c r="AA492" s="260">
        <v>0</v>
      </c>
      <c r="AB492" s="260"/>
      <c r="AC492" s="260"/>
      <c r="AD492" s="260"/>
      <c r="AE492" s="260"/>
      <c r="AF492" s="260"/>
      <c r="AG492" s="260"/>
      <c r="AH492" s="260"/>
      <c r="AI492" s="260"/>
      <c r="AJ492" s="260"/>
      <c r="AK492" s="260"/>
      <c r="AL492" s="260"/>
      <c r="AM492" s="260"/>
      <c r="AN492" s="260"/>
      <c r="AO492" s="260"/>
      <c r="AP492" s="260"/>
      <c r="AQ492" s="260"/>
      <c r="AR492" s="260"/>
      <c r="AS492" s="260"/>
      <c r="AT492" s="260"/>
      <c r="AU492" s="260"/>
      <c r="AV492" s="260"/>
      <c r="AW492" s="260"/>
      <c r="AX492" s="260"/>
      <c r="AY492" s="260"/>
      <c r="AZ492" s="260"/>
      <c r="BA492" s="260"/>
      <c r="BB492" s="260"/>
      <c r="BC492" s="260"/>
      <c r="BD492" s="260"/>
      <c r="BE492" s="260"/>
      <c r="BF492" s="260"/>
      <c r="BG492" s="260"/>
      <c r="BH492" s="260"/>
      <c r="BI492" s="260"/>
      <c r="BJ492" s="260"/>
      <c r="BK492" s="260"/>
      <c r="BL492" s="260"/>
      <c r="BM492" s="260"/>
      <c r="BN492" s="260"/>
      <c r="BO492" s="260"/>
      <c r="BP492" s="260"/>
      <c r="BQ492" s="260"/>
      <c r="BR492" s="260"/>
      <c r="BS492" s="260"/>
      <c r="BT492" s="260"/>
      <c r="BU492" s="260"/>
      <c r="BV492" s="260"/>
      <c r="BW492" s="260"/>
      <c r="BX492" s="260"/>
      <c r="BY492" s="260"/>
      <c r="BZ492" s="260"/>
      <c r="CA492" s="260"/>
      <c r="CB492" s="260"/>
      <c r="CC492" s="260"/>
      <c r="CD492" s="260"/>
      <c r="CE492" s="260"/>
      <c r="CF492" s="260"/>
      <c r="CG492" s="260"/>
      <c r="CH492" s="268" t="s">
        <v>45</v>
      </c>
      <c r="CI492" s="260"/>
      <c r="CJ492" s="268" t="s">
        <v>45</v>
      </c>
      <c r="CK492" s="260"/>
      <c r="CL492" s="260"/>
      <c r="CM492" s="268" t="s">
        <v>45</v>
      </c>
      <c r="CN492" s="260">
        <v>0</v>
      </c>
      <c r="CO492" s="268" t="s">
        <v>45</v>
      </c>
      <c r="CP492" s="265" t="s">
        <v>60</v>
      </c>
      <c r="CQ492" s="268" t="s">
        <v>1850</v>
      </c>
      <c r="CR492" s="265" t="s">
        <v>45</v>
      </c>
      <c r="CS492" s="294" t="s">
        <v>142</v>
      </c>
      <c r="CT492" s="265" t="s">
        <v>1857</v>
      </c>
    </row>
    <row r="493" spans="1:98" x14ac:dyDescent="0.3">
      <c r="A493" s="253">
        <v>490</v>
      </c>
      <c r="B493" s="254" t="s">
        <v>45</v>
      </c>
      <c r="C493" s="261" t="s">
        <v>2952</v>
      </c>
      <c r="D493" s="261" t="s">
        <v>3018</v>
      </c>
      <c r="E493" s="261" t="s">
        <v>3007</v>
      </c>
      <c r="F493" s="261" t="s">
        <v>2959</v>
      </c>
      <c r="G493" s="261" t="s">
        <v>2970</v>
      </c>
      <c r="H493" s="261" t="s">
        <v>2974</v>
      </c>
      <c r="I493" s="261" t="s">
        <v>2976</v>
      </c>
      <c r="J493" s="261" t="s">
        <v>2962</v>
      </c>
      <c r="K493" s="270" t="s">
        <v>3362</v>
      </c>
      <c r="L493" s="261" t="s">
        <v>3363</v>
      </c>
      <c r="M493" s="254" t="s">
        <v>78</v>
      </c>
      <c r="N493" s="261" t="s">
        <v>79</v>
      </c>
      <c r="O493" s="254" t="s">
        <v>45</v>
      </c>
      <c r="P493" s="266" t="str">
        <f>IF(COUNTIF($K$4:K493,K493)=1,1,"")</f>
        <v/>
      </c>
      <c r="Q493" s="266"/>
      <c r="R493" s="266">
        <v>400</v>
      </c>
      <c r="S493" s="266">
        <v>400</v>
      </c>
      <c r="T493" s="266"/>
      <c r="U493" s="254" t="s">
        <v>45</v>
      </c>
      <c r="V493" s="266"/>
      <c r="W493" s="266"/>
      <c r="X493" s="266"/>
      <c r="Y493" s="254" t="s">
        <v>45</v>
      </c>
      <c r="Z493" s="266"/>
      <c r="AA493" s="266">
        <v>0</v>
      </c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  <c r="AP493" s="266"/>
      <c r="AQ493" s="266"/>
      <c r="AR493" s="266"/>
      <c r="AS493" s="266"/>
      <c r="AT493" s="266"/>
      <c r="AU493" s="266"/>
      <c r="AV493" s="266"/>
      <c r="AW493" s="266"/>
      <c r="AX493" s="266"/>
      <c r="AY493" s="266"/>
      <c r="AZ493" s="266"/>
      <c r="BA493" s="266"/>
      <c r="BB493" s="266"/>
      <c r="BC493" s="266"/>
      <c r="BD493" s="266"/>
      <c r="BE493" s="266"/>
      <c r="BF493" s="266"/>
      <c r="BG493" s="266"/>
      <c r="BH493" s="266"/>
      <c r="BI493" s="266"/>
      <c r="BJ493" s="266"/>
      <c r="BK493" s="266"/>
      <c r="BL493" s="266"/>
      <c r="BM493" s="266"/>
      <c r="BN493" s="266"/>
      <c r="BO493" s="266"/>
      <c r="BP493" s="266"/>
      <c r="BQ493" s="266"/>
      <c r="BR493" s="266"/>
      <c r="BS493" s="266"/>
      <c r="BT493" s="266"/>
      <c r="BU493" s="266"/>
      <c r="BV493" s="266"/>
      <c r="BW493" s="266"/>
      <c r="BX493" s="266"/>
      <c r="BY493" s="266"/>
      <c r="BZ493" s="266"/>
      <c r="CA493" s="266"/>
      <c r="CB493" s="266"/>
      <c r="CC493" s="266"/>
      <c r="CD493" s="266"/>
      <c r="CE493" s="266"/>
      <c r="CF493" s="266"/>
      <c r="CG493" s="266"/>
      <c r="CH493" s="271" t="s">
        <v>45</v>
      </c>
      <c r="CI493" s="266"/>
      <c r="CJ493" s="271" t="s">
        <v>45</v>
      </c>
      <c r="CK493" s="266"/>
      <c r="CL493" s="266"/>
      <c r="CM493" s="271" t="s">
        <v>45</v>
      </c>
      <c r="CN493" s="266">
        <v>0</v>
      </c>
      <c r="CO493" s="271" t="s">
        <v>45</v>
      </c>
      <c r="CP493" s="254" t="s">
        <v>60</v>
      </c>
      <c r="CQ493" s="271" t="s">
        <v>1850</v>
      </c>
      <c r="CR493" s="254" t="s">
        <v>45</v>
      </c>
      <c r="CS493" s="261" t="s">
        <v>142</v>
      </c>
      <c r="CT493" s="254" t="s">
        <v>1857</v>
      </c>
    </row>
    <row r="494" spans="1:98" x14ac:dyDescent="0.3">
      <c r="A494" s="253">
        <v>491</v>
      </c>
      <c r="B494" s="265" t="s">
        <v>45</v>
      </c>
      <c r="C494" s="294" t="s">
        <v>2952</v>
      </c>
      <c r="D494" s="294" t="s">
        <v>3018</v>
      </c>
      <c r="E494" s="294" t="s">
        <v>3007</v>
      </c>
      <c r="F494" s="294" t="s">
        <v>2959</v>
      </c>
      <c r="G494" s="294" t="s">
        <v>2977</v>
      </c>
      <c r="H494" s="294" t="s">
        <v>3008</v>
      </c>
      <c r="I494" s="294" t="s">
        <v>3009</v>
      </c>
      <c r="J494" s="294" t="s">
        <v>2962</v>
      </c>
      <c r="K494" s="263" t="s">
        <v>343</v>
      </c>
      <c r="L494" s="294" t="s">
        <v>3654</v>
      </c>
      <c r="M494" s="265" t="s">
        <v>66</v>
      </c>
      <c r="N494" s="294" t="s">
        <v>67</v>
      </c>
      <c r="O494" s="265" t="s">
        <v>45</v>
      </c>
      <c r="P494" s="260">
        <f>IF(COUNTIF($K$4:K494,K494)=1,1,"")</f>
        <v>1</v>
      </c>
      <c r="Q494" s="260"/>
      <c r="R494" s="260">
        <v>700</v>
      </c>
      <c r="S494" s="260">
        <v>700</v>
      </c>
      <c r="T494" s="260"/>
      <c r="U494" s="265" t="s">
        <v>45</v>
      </c>
      <c r="V494" s="260"/>
      <c r="W494" s="260"/>
      <c r="X494" s="260"/>
      <c r="Y494" s="265" t="s">
        <v>45</v>
      </c>
      <c r="Z494" s="260"/>
      <c r="AA494" s="260">
        <v>0</v>
      </c>
      <c r="AB494" s="260"/>
      <c r="AC494" s="260"/>
      <c r="AD494" s="260"/>
      <c r="AE494" s="260"/>
      <c r="AF494" s="260"/>
      <c r="AG494" s="260"/>
      <c r="AH494" s="260"/>
      <c r="AI494" s="260"/>
      <c r="AJ494" s="260"/>
      <c r="AK494" s="260"/>
      <c r="AL494" s="260"/>
      <c r="AM494" s="260"/>
      <c r="AN494" s="260"/>
      <c r="AO494" s="260"/>
      <c r="AP494" s="260"/>
      <c r="AQ494" s="260"/>
      <c r="AR494" s="260"/>
      <c r="AS494" s="260"/>
      <c r="AT494" s="260"/>
      <c r="AU494" s="260"/>
      <c r="AV494" s="260"/>
      <c r="AW494" s="260"/>
      <c r="AX494" s="260"/>
      <c r="AY494" s="260"/>
      <c r="AZ494" s="260"/>
      <c r="BA494" s="260"/>
      <c r="BB494" s="260"/>
      <c r="BC494" s="260"/>
      <c r="BD494" s="260"/>
      <c r="BE494" s="260"/>
      <c r="BF494" s="260"/>
      <c r="BG494" s="260"/>
      <c r="BH494" s="260"/>
      <c r="BI494" s="260"/>
      <c r="BJ494" s="260"/>
      <c r="BK494" s="260"/>
      <c r="BL494" s="260"/>
      <c r="BM494" s="260"/>
      <c r="BN494" s="260"/>
      <c r="BO494" s="260"/>
      <c r="BP494" s="260"/>
      <c r="BQ494" s="260"/>
      <c r="BR494" s="260"/>
      <c r="BS494" s="260"/>
      <c r="BT494" s="260"/>
      <c r="BU494" s="260"/>
      <c r="BV494" s="260"/>
      <c r="BW494" s="260"/>
      <c r="BX494" s="260"/>
      <c r="BY494" s="260"/>
      <c r="BZ494" s="260"/>
      <c r="CA494" s="260"/>
      <c r="CB494" s="260"/>
      <c r="CC494" s="260"/>
      <c r="CD494" s="260"/>
      <c r="CE494" s="260"/>
      <c r="CF494" s="260"/>
      <c r="CG494" s="260"/>
      <c r="CH494" s="268" t="s">
        <v>45</v>
      </c>
      <c r="CI494" s="260"/>
      <c r="CJ494" s="268" t="s">
        <v>45</v>
      </c>
      <c r="CK494" s="260">
        <v>58000</v>
      </c>
      <c r="CL494" s="260">
        <v>269000</v>
      </c>
      <c r="CM494" s="268" t="s">
        <v>1459</v>
      </c>
      <c r="CN494" s="260">
        <v>216000</v>
      </c>
      <c r="CO494" s="268" t="s">
        <v>121</v>
      </c>
      <c r="CP494" s="265" t="s">
        <v>60</v>
      </c>
      <c r="CQ494" s="268" t="s">
        <v>1850</v>
      </c>
      <c r="CR494" s="264">
        <v>46175</v>
      </c>
      <c r="CS494" s="294" t="s">
        <v>184</v>
      </c>
      <c r="CT494" s="265" t="s">
        <v>1851</v>
      </c>
    </row>
    <row r="495" spans="1:98" x14ac:dyDescent="0.3">
      <c r="A495" s="253">
        <v>492</v>
      </c>
      <c r="B495" s="254" t="s">
        <v>45</v>
      </c>
      <c r="C495" s="261" t="s">
        <v>2952</v>
      </c>
      <c r="D495" s="261" t="s">
        <v>3018</v>
      </c>
      <c r="E495" s="261" t="s">
        <v>3007</v>
      </c>
      <c r="F495" s="261" t="s">
        <v>2959</v>
      </c>
      <c r="G495" s="261" t="s">
        <v>2977</v>
      </c>
      <c r="H495" s="261" t="s">
        <v>3008</v>
      </c>
      <c r="I495" s="261" t="s">
        <v>3009</v>
      </c>
      <c r="J495" s="261" t="s">
        <v>2962</v>
      </c>
      <c r="K495" s="270" t="s">
        <v>343</v>
      </c>
      <c r="L495" s="261" t="s">
        <v>3654</v>
      </c>
      <c r="M495" s="254" t="s">
        <v>223</v>
      </c>
      <c r="N495" s="261" t="s">
        <v>224</v>
      </c>
      <c r="O495" s="254" t="s">
        <v>45</v>
      </c>
      <c r="P495" s="266" t="str">
        <f>IF(COUNTIF($K$4:K495,K495)=1,1,"")</f>
        <v/>
      </c>
      <c r="Q495" s="266"/>
      <c r="R495" s="266">
        <v>1300</v>
      </c>
      <c r="S495" s="266">
        <v>1300</v>
      </c>
      <c r="T495" s="266"/>
      <c r="U495" s="254" t="s">
        <v>45</v>
      </c>
      <c r="V495" s="266"/>
      <c r="W495" s="266"/>
      <c r="X495" s="266"/>
      <c r="Y495" s="254" t="s">
        <v>45</v>
      </c>
      <c r="Z495" s="266"/>
      <c r="AA495" s="266">
        <v>0</v>
      </c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  <c r="AP495" s="266"/>
      <c r="AQ495" s="266"/>
      <c r="AR495" s="266"/>
      <c r="AS495" s="266"/>
      <c r="AT495" s="266"/>
      <c r="AU495" s="266"/>
      <c r="AV495" s="266"/>
      <c r="AW495" s="266"/>
      <c r="AX495" s="266"/>
      <c r="AY495" s="266"/>
      <c r="AZ495" s="266"/>
      <c r="BA495" s="266"/>
      <c r="BB495" s="266"/>
      <c r="BC495" s="266"/>
      <c r="BD495" s="266"/>
      <c r="BE495" s="266"/>
      <c r="BF495" s="266"/>
      <c r="BG495" s="266"/>
      <c r="BH495" s="266"/>
      <c r="BI495" s="266"/>
      <c r="BJ495" s="266"/>
      <c r="BK495" s="266"/>
      <c r="BL495" s="266"/>
      <c r="BM495" s="266"/>
      <c r="BN495" s="266"/>
      <c r="BO495" s="266"/>
      <c r="BP495" s="266"/>
      <c r="BQ495" s="266"/>
      <c r="BR495" s="266"/>
      <c r="BS495" s="266"/>
      <c r="BT495" s="266"/>
      <c r="BU495" s="266"/>
      <c r="BV495" s="266"/>
      <c r="BW495" s="266"/>
      <c r="BX495" s="266"/>
      <c r="BY495" s="266"/>
      <c r="BZ495" s="266"/>
      <c r="CA495" s="266"/>
      <c r="CB495" s="266"/>
      <c r="CC495" s="266"/>
      <c r="CD495" s="266"/>
      <c r="CE495" s="266"/>
      <c r="CF495" s="266"/>
      <c r="CG495" s="266"/>
      <c r="CH495" s="271" t="s">
        <v>45</v>
      </c>
      <c r="CI495" s="266"/>
      <c r="CJ495" s="271" t="s">
        <v>45</v>
      </c>
      <c r="CK495" s="266">
        <v>58000</v>
      </c>
      <c r="CL495" s="266">
        <v>269000</v>
      </c>
      <c r="CM495" s="271" t="s">
        <v>1459</v>
      </c>
      <c r="CN495" s="266">
        <v>216000</v>
      </c>
      <c r="CO495" s="271" t="s">
        <v>121</v>
      </c>
      <c r="CP495" s="254" t="s">
        <v>60</v>
      </c>
      <c r="CQ495" s="271" t="s">
        <v>1850</v>
      </c>
      <c r="CR495" s="262">
        <v>46175</v>
      </c>
      <c r="CS495" s="261" t="s">
        <v>184</v>
      </c>
      <c r="CT495" s="254" t="s">
        <v>1851</v>
      </c>
    </row>
    <row r="496" spans="1:98" x14ac:dyDescent="0.3">
      <c r="A496" s="253">
        <v>493</v>
      </c>
      <c r="B496" s="265" t="s">
        <v>45</v>
      </c>
      <c r="C496" s="294" t="s">
        <v>2952</v>
      </c>
      <c r="D496" s="294" t="s">
        <v>3018</v>
      </c>
      <c r="E496" s="294" t="s">
        <v>3007</v>
      </c>
      <c r="F496" s="294" t="s">
        <v>2959</v>
      </c>
      <c r="G496" s="294" t="s">
        <v>2977</v>
      </c>
      <c r="H496" s="294" t="s">
        <v>3008</v>
      </c>
      <c r="I496" s="294" t="s">
        <v>3009</v>
      </c>
      <c r="J496" s="294" t="s">
        <v>2962</v>
      </c>
      <c r="K496" s="263" t="s">
        <v>344</v>
      </c>
      <c r="L496" s="294" t="s">
        <v>3655</v>
      </c>
      <c r="M496" s="265" t="s">
        <v>57</v>
      </c>
      <c r="N496" s="294" t="s">
        <v>58</v>
      </c>
      <c r="O496" s="265" t="s">
        <v>45</v>
      </c>
      <c r="P496" s="260">
        <f>IF(COUNTIF($K$4:K496,K496)=1,1,"")</f>
        <v>1</v>
      </c>
      <c r="Q496" s="260"/>
      <c r="R496" s="260">
        <v>1500</v>
      </c>
      <c r="S496" s="260">
        <v>1500</v>
      </c>
      <c r="T496" s="260"/>
      <c r="U496" s="265" t="s">
        <v>45</v>
      </c>
      <c r="V496" s="260"/>
      <c r="W496" s="260"/>
      <c r="X496" s="260"/>
      <c r="Y496" s="265" t="s">
        <v>45</v>
      </c>
      <c r="Z496" s="260"/>
      <c r="AA496" s="260">
        <v>0</v>
      </c>
      <c r="AB496" s="260"/>
      <c r="AC496" s="260"/>
      <c r="AD496" s="260"/>
      <c r="AE496" s="260"/>
      <c r="AF496" s="260"/>
      <c r="AG496" s="260"/>
      <c r="AH496" s="260"/>
      <c r="AI496" s="260"/>
      <c r="AJ496" s="260"/>
      <c r="AK496" s="260"/>
      <c r="AL496" s="260"/>
      <c r="AM496" s="260"/>
      <c r="AN496" s="260"/>
      <c r="AO496" s="260"/>
      <c r="AP496" s="260"/>
      <c r="AQ496" s="260"/>
      <c r="AR496" s="260"/>
      <c r="AS496" s="260"/>
      <c r="AT496" s="260"/>
      <c r="AU496" s="260"/>
      <c r="AV496" s="260"/>
      <c r="AW496" s="260"/>
      <c r="AX496" s="260"/>
      <c r="AY496" s="260"/>
      <c r="AZ496" s="260"/>
      <c r="BA496" s="260"/>
      <c r="BB496" s="260"/>
      <c r="BC496" s="260"/>
      <c r="BD496" s="260"/>
      <c r="BE496" s="260"/>
      <c r="BF496" s="260"/>
      <c r="BG496" s="260"/>
      <c r="BH496" s="260"/>
      <c r="BI496" s="260"/>
      <c r="BJ496" s="260"/>
      <c r="BK496" s="260"/>
      <c r="BL496" s="260"/>
      <c r="BM496" s="260"/>
      <c r="BN496" s="260"/>
      <c r="BO496" s="260"/>
      <c r="BP496" s="260"/>
      <c r="BQ496" s="260"/>
      <c r="BR496" s="260"/>
      <c r="BS496" s="260"/>
      <c r="BT496" s="260"/>
      <c r="BU496" s="260"/>
      <c r="BV496" s="260"/>
      <c r="BW496" s="260"/>
      <c r="BX496" s="260"/>
      <c r="BY496" s="260"/>
      <c r="BZ496" s="260"/>
      <c r="CA496" s="260"/>
      <c r="CB496" s="260"/>
      <c r="CC496" s="260"/>
      <c r="CD496" s="260"/>
      <c r="CE496" s="260"/>
      <c r="CF496" s="260"/>
      <c r="CG496" s="260"/>
      <c r="CH496" s="268" t="s">
        <v>45</v>
      </c>
      <c r="CI496" s="260"/>
      <c r="CJ496" s="268" t="s">
        <v>45</v>
      </c>
      <c r="CK496" s="260"/>
      <c r="CL496" s="260"/>
      <c r="CM496" s="268" t="s">
        <v>45</v>
      </c>
      <c r="CN496" s="260">
        <v>0</v>
      </c>
      <c r="CO496" s="268" t="s">
        <v>45</v>
      </c>
      <c r="CP496" s="265" t="s">
        <v>60</v>
      </c>
      <c r="CQ496" s="268" t="s">
        <v>1850</v>
      </c>
      <c r="CR496" s="265" t="s">
        <v>45</v>
      </c>
      <c r="CS496" s="294" t="s">
        <v>184</v>
      </c>
      <c r="CT496" s="265" t="s">
        <v>1852</v>
      </c>
    </row>
    <row r="497" spans="1:98" x14ac:dyDescent="0.3">
      <c r="A497" s="253">
        <v>494</v>
      </c>
      <c r="B497" s="254" t="s">
        <v>45</v>
      </c>
      <c r="C497" s="261" t="s">
        <v>2952</v>
      </c>
      <c r="D497" s="261" t="s">
        <v>3018</v>
      </c>
      <c r="E497" s="261" t="s">
        <v>3007</v>
      </c>
      <c r="F497" s="261" t="s">
        <v>2959</v>
      </c>
      <c r="G497" s="261" t="s">
        <v>2977</v>
      </c>
      <c r="H497" s="261" t="s">
        <v>3008</v>
      </c>
      <c r="I497" s="261" t="s">
        <v>3009</v>
      </c>
      <c r="J497" s="261" t="s">
        <v>2962</v>
      </c>
      <c r="K497" s="270" t="s">
        <v>344</v>
      </c>
      <c r="L497" s="261" t="s">
        <v>3655</v>
      </c>
      <c r="M497" s="254" t="s">
        <v>89</v>
      </c>
      <c r="N497" s="261" t="s">
        <v>90</v>
      </c>
      <c r="O497" s="254" t="s">
        <v>45</v>
      </c>
      <c r="P497" s="266" t="str">
        <f>IF(COUNTIF($K$4:K497,K497)=1,1,"")</f>
        <v/>
      </c>
      <c r="Q497" s="266"/>
      <c r="R497" s="266">
        <v>2300</v>
      </c>
      <c r="S497" s="266">
        <v>2300</v>
      </c>
      <c r="T497" s="266"/>
      <c r="U497" s="254" t="s">
        <v>45</v>
      </c>
      <c r="V497" s="266"/>
      <c r="W497" s="266"/>
      <c r="X497" s="266"/>
      <c r="Y497" s="254" t="s">
        <v>45</v>
      </c>
      <c r="Z497" s="266"/>
      <c r="AA497" s="266">
        <v>0</v>
      </c>
      <c r="AB497" s="266"/>
      <c r="AC497" s="266"/>
      <c r="AD497" s="266"/>
      <c r="AE497" s="266"/>
      <c r="AF497" s="266"/>
      <c r="AG497" s="266"/>
      <c r="AH497" s="266"/>
      <c r="AI497" s="266"/>
      <c r="AJ497" s="266"/>
      <c r="AK497" s="266"/>
      <c r="AL497" s="266"/>
      <c r="AM497" s="266"/>
      <c r="AN497" s="266"/>
      <c r="AO497" s="266"/>
      <c r="AP497" s="266"/>
      <c r="AQ497" s="266"/>
      <c r="AR497" s="266"/>
      <c r="AS497" s="266"/>
      <c r="AT497" s="266"/>
      <c r="AU497" s="266"/>
      <c r="AV497" s="266"/>
      <c r="AW497" s="266"/>
      <c r="AX497" s="266"/>
      <c r="AY497" s="266"/>
      <c r="AZ497" s="266"/>
      <c r="BA497" s="266"/>
      <c r="BB497" s="266"/>
      <c r="BC497" s="266"/>
      <c r="BD497" s="266"/>
      <c r="BE497" s="266"/>
      <c r="BF497" s="266"/>
      <c r="BG497" s="266"/>
      <c r="BH497" s="266"/>
      <c r="BI497" s="266"/>
      <c r="BJ497" s="266"/>
      <c r="BK497" s="266"/>
      <c r="BL497" s="266"/>
      <c r="BM497" s="266"/>
      <c r="BN497" s="266"/>
      <c r="BO497" s="266"/>
      <c r="BP497" s="266"/>
      <c r="BQ497" s="266"/>
      <c r="BR497" s="266"/>
      <c r="BS497" s="266"/>
      <c r="BT497" s="266"/>
      <c r="BU497" s="266"/>
      <c r="BV497" s="266"/>
      <c r="BW497" s="266"/>
      <c r="BX497" s="266"/>
      <c r="BY497" s="266"/>
      <c r="BZ497" s="266"/>
      <c r="CA497" s="266"/>
      <c r="CB497" s="266"/>
      <c r="CC497" s="266"/>
      <c r="CD497" s="266"/>
      <c r="CE497" s="266"/>
      <c r="CF497" s="266"/>
      <c r="CG497" s="266"/>
      <c r="CH497" s="271" t="s">
        <v>45</v>
      </c>
      <c r="CI497" s="266"/>
      <c r="CJ497" s="271" t="s">
        <v>45</v>
      </c>
      <c r="CK497" s="266"/>
      <c r="CL497" s="266"/>
      <c r="CM497" s="271" t="s">
        <v>45</v>
      </c>
      <c r="CN497" s="266">
        <v>0</v>
      </c>
      <c r="CO497" s="271" t="s">
        <v>45</v>
      </c>
      <c r="CP497" s="254" t="s">
        <v>60</v>
      </c>
      <c r="CQ497" s="271" t="s">
        <v>1850</v>
      </c>
      <c r="CR497" s="254" t="s">
        <v>45</v>
      </c>
      <c r="CS497" s="261" t="s">
        <v>184</v>
      </c>
      <c r="CT497" s="254" t="s">
        <v>1852</v>
      </c>
    </row>
    <row r="498" spans="1:98" x14ac:dyDescent="0.3">
      <c r="A498" s="253">
        <v>495</v>
      </c>
      <c r="B498" s="265" t="s">
        <v>45</v>
      </c>
      <c r="C498" s="294" t="s">
        <v>2952</v>
      </c>
      <c r="D498" s="294" t="s">
        <v>3018</v>
      </c>
      <c r="E498" s="294" t="s">
        <v>3007</v>
      </c>
      <c r="F498" s="294" t="s">
        <v>2959</v>
      </c>
      <c r="G498" s="294" t="s">
        <v>2977</v>
      </c>
      <c r="H498" s="294" t="s">
        <v>3008</v>
      </c>
      <c r="I498" s="294" t="s">
        <v>3009</v>
      </c>
      <c r="J498" s="294" t="s">
        <v>2962</v>
      </c>
      <c r="K498" s="263" t="s">
        <v>345</v>
      </c>
      <c r="L498" s="294" t="s">
        <v>3656</v>
      </c>
      <c r="M498" s="265" t="s">
        <v>71</v>
      </c>
      <c r="N498" s="294" t="s">
        <v>72</v>
      </c>
      <c r="O498" s="265" t="s">
        <v>45</v>
      </c>
      <c r="P498" s="260">
        <f>IF(COUNTIF($K$4:K498,K498)=1,1,"")</f>
        <v>1</v>
      </c>
      <c r="Q498" s="260"/>
      <c r="R498" s="260">
        <v>1000</v>
      </c>
      <c r="S498" s="260">
        <v>1000</v>
      </c>
      <c r="T498" s="260"/>
      <c r="U498" s="265" t="s">
        <v>45</v>
      </c>
      <c r="V498" s="260"/>
      <c r="W498" s="260"/>
      <c r="X498" s="260"/>
      <c r="Y498" s="265" t="s">
        <v>45</v>
      </c>
      <c r="Z498" s="260"/>
      <c r="AA498" s="260">
        <v>0</v>
      </c>
      <c r="AB498" s="260"/>
      <c r="AC498" s="260"/>
      <c r="AD498" s="260"/>
      <c r="AE498" s="260"/>
      <c r="AF498" s="260"/>
      <c r="AG498" s="260"/>
      <c r="AH498" s="260"/>
      <c r="AI498" s="260"/>
      <c r="AJ498" s="260"/>
      <c r="AK498" s="260"/>
      <c r="AL498" s="260"/>
      <c r="AM498" s="260"/>
      <c r="AN498" s="260"/>
      <c r="AO498" s="260"/>
      <c r="AP498" s="260"/>
      <c r="AQ498" s="260"/>
      <c r="AR498" s="260"/>
      <c r="AS498" s="260"/>
      <c r="AT498" s="260"/>
      <c r="AU498" s="260"/>
      <c r="AV498" s="260"/>
      <c r="AW498" s="260"/>
      <c r="AX498" s="260"/>
      <c r="AY498" s="260"/>
      <c r="AZ498" s="260"/>
      <c r="BA498" s="260"/>
      <c r="BB498" s="260"/>
      <c r="BC498" s="260"/>
      <c r="BD498" s="260"/>
      <c r="BE498" s="260"/>
      <c r="BF498" s="260"/>
      <c r="BG498" s="260"/>
      <c r="BH498" s="260"/>
      <c r="BI498" s="260"/>
      <c r="BJ498" s="260"/>
      <c r="BK498" s="260"/>
      <c r="BL498" s="260"/>
      <c r="BM498" s="260"/>
      <c r="BN498" s="260"/>
      <c r="BO498" s="260"/>
      <c r="BP498" s="260"/>
      <c r="BQ498" s="260"/>
      <c r="BR498" s="260"/>
      <c r="BS498" s="260"/>
      <c r="BT498" s="260"/>
      <c r="BU498" s="260"/>
      <c r="BV498" s="260"/>
      <c r="BW498" s="260"/>
      <c r="BX498" s="260"/>
      <c r="BY498" s="260"/>
      <c r="BZ498" s="260"/>
      <c r="CA498" s="260"/>
      <c r="CB498" s="260"/>
      <c r="CC498" s="260"/>
      <c r="CD498" s="260"/>
      <c r="CE498" s="260"/>
      <c r="CF498" s="260"/>
      <c r="CG498" s="260"/>
      <c r="CH498" s="268" t="s">
        <v>45</v>
      </c>
      <c r="CI498" s="260"/>
      <c r="CJ498" s="268" t="s">
        <v>45</v>
      </c>
      <c r="CK498" s="260">
        <v>56000</v>
      </c>
      <c r="CL498" s="260">
        <v>219000</v>
      </c>
      <c r="CM498" s="268" t="s">
        <v>983</v>
      </c>
      <c r="CN498" s="260">
        <v>198000</v>
      </c>
      <c r="CO498" s="268" t="s">
        <v>346</v>
      </c>
      <c r="CP498" s="265" t="s">
        <v>60</v>
      </c>
      <c r="CQ498" s="268" t="s">
        <v>1850</v>
      </c>
      <c r="CR498" s="264">
        <v>46175</v>
      </c>
      <c r="CS498" s="294" t="s">
        <v>184</v>
      </c>
      <c r="CT498" s="265" t="s">
        <v>1851</v>
      </c>
    </row>
    <row r="499" spans="1:98" x14ac:dyDescent="0.3">
      <c r="A499" s="253">
        <v>496</v>
      </c>
      <c r="B499" s="254" t="s">
        <v>45</v>
      </c>
      <c r="C499" s="261" t="s">
        <v>2952</v>
      </c>
      <c r="D499" s="261" t="s">
        <v>3018</v>
      </c>
      <c r="E499" s="261" t="s">
        <v>3007</v>
      </c>
      <c r="F499" s="261" t="s">
        <v>2959</v>
      </c>
      <c r="G499" s="261" t="s">
        <v>2977</v>
      </c>
      <c r="H499" s="261" t="s">
        <v>3008</v>
      </c>
      <c r="I499" s="261" t="s">
        <v>3009</v>
      </c>
      <c r="J499" s="261" t="s">
        <v>2962</v>
      </c>
      <c r="K499" s="270" t="s">
        <v>345</v>
      </c>
      <c r="L499" s="261" t="s">
        <v>3656</v>
      </c>
      <c r="M499" s="254" t="s">
        <v>89</v>
      </c>
      <c r="N499" s="261" t="s">
        <v>90</v>
      </c>
      <c r="O499" s="254" t="s">
        <v>45</v>
      </c>
      <c r="P499" s="266" t="str">
        <f>IF(COUNTIF($K$4:K499,K499)=1,1,"")</f>
        <v/>
      </c>
      <c r="Q499" s="266"/>
      <c r="R499" s="266">
        <v>2000</v>
      </c>
      <c r="S499" s="266">
        <v>2000</v>
      </c>
      <c r="T499" s="266"/>
      <c r="U499" s="254" t="s">
        <v>45</v>
      </c>
      <c r="V499" s="266"/>
      <c r="W499" s="266"/>
      <c r="X499" s="266"/>
      <c r="Y499" s="254" t="s">
        <v>45</v>
      </c>
      <c r="Z499" s="266"/>
      <c r="AA499" s="266">
        <v>0</v>
      </c>
      <c r="AB499" s="266"/>
      <c r="AC499" s="266"/>
      <c r="AD499" s="266"/>
      <c r="AE499" s="266"/>
      <c r="AF499" s="266"/>
      <c r="AG499" s="266"/>
      <c r="AH499" s="266"/>
      <c r="AI499" s="266"/>
      <c r="AJ499" s="266"/>
      <c r="AK499" s="266"/>
      <c r="AL499" s="266"/>
      <c r="AM499" s="266"/>
      <c r="AN499" s="266"/>
      <c r="AO499" s="266"/>
      <c r="AP499" s="266"/>
      <c r="AQ499" s="266"/>
      <c r="AR499" s="266"/>
      <c r="AS499" s="266"/>
      <c r="AT499" s="266"/>
      <c r="AU499" s="266"/>
      <c r="AV499" s="266"/>
      <c r="AW499" s="266"/>
      <c r="AX499" s="266"/>
      <c r="AY499" s="266"/>
      <c r="AZ499" s="266"/>
      <c r="BA499" s="266"/>
      <c r="BB499" s="266"/>
      <c r="BC499" s="266"/>
      <c r="BD499" s="266"/>
      <c r="BE499" s="266"/>
      <c r="BF499" s="266"/>
      <c r="BG499" s="266"/>
      <c r="BH499" s="266"/>
      <c r="BI499" s="266"/>
      <c r="BJ499" s="266"/>
      <c r="BK499" s="266"/>
      <c r="BL499" s="266"/>
      <c r="BM499" s="266"/>
      <c r="BN499" s="266"/>
      <c r="BO499" s="266"/>
      <c r="BP499" s="266"/>
      <c r="BQ499" s="266"/>
      <c r="BR499" s="266"/>
      <c r="BS499" s="266"/>
      <c r="BT499" s="266"/>
      <c r="BU499" s="266"/>
      <c r="BV499" s="266"/>
      <c r="BW499" s="266"/>
      <c r="BX499" s="266"/>
      <c r="BY499" s="266"/>
      <c r="BZ499" s="266"/>
      <c r="CA499" s="266"/>
      <c r="CB499" s="266"/>
      <c r="CC499" s="266"/>
      <c r="CD499" s="266"/>
      <c r="CE499" s="266"/>
      <c r="CF499" s="266"/>
      <c r="CG499" s="266"/>
      <c r="CH499" s="271" t="s">
        <v>45</v>
      </c>
      <c r="CI499" s="266"/>
      <c r="CJ499" s="271" t="s">
        <v>45</v>
      </c>
      <c r="CK499" s="266">
        <v>56000</v>
      </c>
      <c r="CL499" s="266">
        <v>219000</v>
      </c>
      <c r="CM499" s="271" t="s">
        <v>983</v>
      </c>
      <c r="CN499" s="266">
        <v>198000</v>
      </c>
      <c r="CO499" s="271" t="s">
        <v>346</v>
      </c>
      <c r="CP499" s="254" t="s">
        <v>60</v>
      </c>
      <c r="CQ499" s="271" t="s">
        <v>1850</v>
      </c>
      <c r="CR499" s="262">
        <v>46175</v>
      </c>
      <c r="CS499" s="261" t="s">
        <v>184</v>
      </c>
      <c r="CT499" s="254" t="s">
        <v>1851</v>
      </c>
    </row>
    <row r="500" spans="1:98" x14ac:dyDescent="0.3">
      <c r="A500" s="253">
        <v>497</v>
      </c>
      <c r="B500" s="265" t="s">
        <v>45</v>
      </c>
      <c r="C500" s="294" t="s">
        <v>2952</v>
      </c>
      <c r="D500" s="294" t="s">
        <v>3018</v>
      </c>
      <c r="E500" s="294" t="s">
        <v>3007</v>
      </c>
      <c r="F500" s="294" t="s">
        <v>2959</v>
      </c>
      <c r="G500" s="294" t="s">
        <v>2977</v>
      </c>
      <c r="H500" s="294" t="s">
        <v>3008</v>
      </c>
      <c r="I500" s="294" t="s">
        <v>3009</v>
      </c>
      <c r="J500" s="294" t="s">
        <v>2962</v>
      </c>
      <c r="K500" s="263" t="s">
        <v>347</v>
      </c>
      <c r="L500" s="294" t="s">
        <v>4225</v>
      </c>
      <c r="M500" s="265" t="s">
        <v>89</v>
      </c>
      <c r="N500" s="294" t="s">
        <v>90</v>
      </c>
      <c r="O500" s="265" t="s">
        <v>45</v>
      </c>
      <c r="P500" s="260">
        <f>IF(COUNTIF($K$4:K500,K500)=1,1,"")</f>
        <v>1</v>
      </c>
      <c r="Q500" s="260"/>
      <c r="R500" s="260">
        <v>400</v>
      </c>
      <c r="S500" s="260">
        <v>400</v>
      </c>
      <c r="T500" s="260"/>
      <c r="U500" s="265" t="s">
        <v>45</v>
      </c>
      <c r="V500" s="260"/>
      <c r="W500" s="260"/>
      <c r="X500" s="260"/>
      <c r="Y500" s="265" t="s">
        <v>45</v>
      </c>
      <c r="Z500" s="260"/>
      <c r="AA500" s="260">
        <v>0</v>
      </c>
      <c r="AB500" s="260"/>
      <c r="AC500" s="260"/>
      <c r="AD500" s="260"/>
      <c r="AE500" s="260"/>
      <c r="AF500" s="260"/>
      <c r="AG500" s="260"/>
      <c r="AH500" s="260"/>
      <c r="AI500" s="260"/>
      <c r="AJ500" s="260"/>
      <c r="AK500" s="260"/>
      <c r="AL500" s="260"/>
      <c r="AM500" s="260"/>
      <c r="AN500" s="260"/>
      <c r="AO500" s="260"/>
      <c r="AP500" s="260"/>
      <c r="AQ500" s="260"/>
      <c r="AR500" s="260"/>
      <c r="AS500" s="260"/>
      <c r="AT500" s="260"/>
      <c r="AU500" s="260"/>
      <c r="AV500" s="260"/>
      <c r="AW500" s="260"/>
      <c r="AX500" s="260"/>
      <c r="AY500" s="260"/>
      <c r="AZ500" s="260"/>
      <c r="BA500" s="260"/>
      <c r="BB500" s="260"/>
      <c r="BC500" s="260"/>
      <c r="BD500" s="260"/>
      <c r="BE500" s="260"/>
      <c r="BF500" s="260"/>
      <c r="BG500" s="260"/>
      <c r="BH500" s="260"/>
      <c r="BI500" s="260"/>
      <c r="BJ500" s="260"/>
      <c r="BK500" s="260"/>
      <c r="BL500" s="260"/>
      <c r="BM500" s="260"/>
      <c r="BN500" s="260"/>
      <c r="BO500" s="260"/>
      <c r="BP500" s="260"/>
      <c r="BQ500" s="260"/>
      <c r="BR500" s="260"/>
      <c r="BS500" s="260"/>
      <c r="BT500" s="260"/>
      <c r="BU500" s="260"/>
      <c r="BV500" s="260"/>
      <c r="BW500" s="260"/>
      <c r="BX500" s="260"/>
      <c r="BY500" s="260"/>
      <c r="BZ500" s="260"/>
      <c r="CA500" s="260"/>
      <c r="CB500" s="260"/>
      <c r="CC500" s="260"/>
      <c r="CD500" s="260"/>
      <c r="CE500" s="260"/>
      <c r="CF500" s="260"/>
      <c r="CG500" s="260"/>
      <c r="CH500" s="268" t="s">
        <v>45</v>
      </c>
      <c r="CI500" s="260"/>
      <c r="CJ500" s="268" t="s">
        <v>45</v>
      </c>
      <c r="CK500" s="260">
        <v>61500</v>
      </c>
      <c r="CL500" s="260">
        <v>239000</v>
      </c>
      <c r="CM500" s="268" t="s">
        <v>540</v>
      </c>
      <c r="CN500" s="260">
        <v>216000</v>
      </c>
      <c r="CO500" s="268" t="s">
        <v>187</v>
      </c>
      <c r="CP500" s="265" t="s">
        <v>60</v>
      </c>
      <c r="CQ500" s="268" t="s">
        <v>1850</v>
      </c>
      <c r="CR500" s="264">
        <v>46240</v>
      </c>
      <c r="CS500" s="294" t="s">
        <v>110</v>
      </c>
      <c r="CT500" s="265" t="s">
        <v>1851</v>
      </c>
    </row>
    <row r="501" spans="1:98" x14ac:dyDescent="0.3">
      <c r="A501" s="253">
        <v>498</v>
      </c>
      <c r="B501" s="254" t="s">
        <v>45</v>
      </c>
      <c r="C501" s="261" t="s">
        <v>2952</v>
      </c>
      <c r="D501" s="261" t="s">
        <v>3018</v>
      </c>
      <c r="E501" s="261" t="s">
        <v>3007</v>
      </c>
      <c r="F501" s="261" t="s">
        <v>2959</v>
      </c>
      <c r="G501" s="261" t="s">
        <v>2977</v>
      </c>
      <c r="H501" s="261" t="s">
        <v>3008</v>
      </c>
      <c r="I501" s="261" t="s">
        <v>3009</v>
      </c>
      <c r="J501" s="261" t="s">
        <v>2962</v>
      </c>
      <c r="K501" s="270" t="s">
        <v>347</v>
      </c>
      <c r="L501" s="261" t="s">
        <v>4225</v>
      </c>
      <c r="M501" s="254" t="s">
        <v>96</v>
      </c>
      <c r="N501" s="261" t="s">
        <v>97</v>
      </c>
      <c r="O501" s="254" t="s">
        <v>45</v>
      </c>
      <c r="P501" s="266" t="str">
        <f>IF(COUNTIF($K$4:K501,K501)=1,1,"")</f>
        <v/>
      </c>
      <c r="Q501" s="266"/>
      <c r="R501" s="266">
        <v>400</v>
      </c>
      <c r="S501" s="266">
        <v>400</v>
      </c>
      <c r="T501" s="266"/>
      <c r="U501" s="254" t="s">
        <v>45</v>
      </c>
      <c r="V501" s="266"/>
      <c r="W501" s="266"/>
      <c r="X501" s="266"/>
      <c r="Y501" s="254" t="s">
        <v>45</v>
      </c>
      <c r="Z501" s="266"/>
      <c r="AA501" s="266">
        <v>0</v>
      </c>
      <c r="AB501" s="266"/>
      <c r="AC501" s="266"/>
      <c r="AD501" s="266"/>
      <c r="AE501" s="266"/>
      <c r="AF501" s="266"/>
      <c r="AG501" s="266"/>
      <c r="AH501" s="266"/>
      <c r="AI501" s="266"/>
      <c r="AJ501" s="266"/>
      <c r="AK501" s="266"/>
      <c r="AL501" s="266"/>
      <c r="AM501" s="266"/>
      <c r="AN501" s="266"/>
      <c r="AO501" s="266"/>
      <c r="AP501" s="266"/>
      <c r="AQ501" s="266"/>
      <c r="AR501" s="266"/>
      <c r="AS501" s="266"/>
      <c r="AT501" s="266"/>
      <c r="AU501" s="266"/>
      <c r="AV501" s="266"/>
      <c r="AW501" s="266"/>
      <c r="AX501" s="266"/>
      <c r="AY501" s="266"/>
      <c r="AZ501" s="266"/>
      <c r="BA501" s="266"/>
      <c r="BB501" s="266"/>
      <c r="BC501" s="266"/>
      <c r="BD501" s="266"/>
      <c r="BE501" s="266"/>
      <c r="BF501" s="266"/>
      <c r="BG501" s="266"/>
      <c r="BH501" s="266"/>
      <c r="BI501" s="266"/>
      <c r="BJ501" s="266"/>
      <c r="BK501" s="266"/>
      <c r="BL501" s="266"/>
      <c r="BM501" s="266"/>
      <c r="BN501" s="266"/>
      <c r="BO501" s="266"/>
      <c r="BP501" s="266"/>
      <c r="BQ501" s="266"/>
      <c r="BR501" s="266"/>
      <c r="BS501" s="266"/>
      <c r="BT501" s="266"/>
      <c r="BU501" s="266"/>
      <c r="BV501" s="266"/>
      <c r="BW501" s="266"/>
      <c r="BX501" s="266"/>
      <c r="BY501" s="266"/>
      <c r="BZ501" s="266"/>
      <c r="CA501" s="266"/>
      <c r="CB501" s="266"/>
      <c r="CC501" s="266"/>
      <c r="CD501" s="266"/>
      <c r="CE501" s="266"/>
      <c r="CF501" s="266"/>
      <c r="CG501" s="266"/>
      <c r="CH501" s="271" t="s">
        <v>45</v>
      </c>
      <c r="CI501" s="266"/>
      <c r="CJ501" s="271" t="s">
        <v>45</v>
      </c>
      <c r="CK501" s="266">
        <v>61500</v>
      </c>
      <c r="CL501" s="266">
        <v>239000</v>
      </c>
      <c r="CM501" s="271" t="s">
        <v>540</v>
      </c>
      <c r="CN501" s="266">
        <v>216000</v>
      </c>
      <c r="CO501" s="271" t="s">
        <v>187</v>
      </c>
      <c r="CP501" s="254" t="s">
        <v>60</v>
      </c>
      <c r="CQ501" s="271" t="s">
        <v>1850</v>
      </c>
      <c r="CR501" s="262">
        <v>46240</v>
      </c>
      <c r="CS501" s="261" t="s">
        <v>110</v>
      </c>
      <c r="CT501" s="254" t="s">
        <v>1851</v>
      </c>
    </row>
    <row r="502" spans="1:98" x14ac:dyDescent="0.3">
      <c r="A502" s="253">
        <v>499</v>
      </c>
      <c r="B502" s="265" t="s">
        <v>45</v>
      </c>
      <c r="C502" s="294" t="s">
        <v>2952</v>
      </c>
      <c r="D502" s="294" t="s">
        <v>3018</v>
      </c>
      <c r="E502" s="294" t="s">
        <v>3007</v>
      </c>
      <c r="F502" s="294" t="s">
        <v>2959</v>
      </c>
      <c r="G502" s="294" t="s">
        <v>2977</v>
      </c>
      <c r="H502" s="294" t="s">
        <v>3008</v>
      </c>
      <c r="I502" s="294" t="s">
        <v>3009</v>
      </c>
      <c r="J502" s="294" t="s">
        <v>2962</v>
      </c>
      <c r="K502" s="263" t="s">
        <v>348</v>
      </c>
      <c r="L502" s="294" t="s">
        <v>349</v>
      </c>
      <c r="M502" s="265" t="s">
        <v>71</v>
      </c>
      <c r="N502" s="294" t="s">
        <v>72</v>
      </c>
      <c r="O502" s="265" t="s">
        <v>45</v>
      </c>
      <c r="P502" s="260">
        <f>IF(COUNTIF($K$4:K502,K502)=1,1,"")</f>
        <v>1</v>
      </c>
      <c r="Q502" s="260"/>
      <c r="R502" s="260">
        <v>400</v>
      </c>
      <c r="S502" s="260">
        <v>400</v>
      </c>
      <c r="T502" s="260"/>
      <c r="U502" s="265" t="s">
        <v>45</v>
      </c>
      <c r="V502" s="260"/>
      <c r="W502" s="260"/>
      <c r="X502" s="260"/>
      <c r="Y502" s="265" t="s">
        <v>45</v>
      </c>
      <c r="Z502" s="260"/>
      <c r="AA502" s="260">
        <v>0</v>
      </c>
      <c r="AB502" s="260"/>
      <c r="AC502" s="260"/>
      <c r="AD502" s="260"/>
      <c r="AE502" s="260"/>
      <c r="AF502" s="260"/>
      <c r="AG502" s="260"/>
      <c r="AH502" s="260"/>
      <c r="AI502" s="260"/>
      <c r="AJ502" s="260"/>
      <c r="AK502" s="260"/>
      <c r="AL502" s="260"/>
      <c r="AM502" s="260"/>
      <c r="AN502" s="260"/>
      <c r="AO502" s="260"/>
      <c r="AP502" s="260"/>
      <c r="AQ502" s="260"/>
      <c r="AR502" s="260"/>
      <c r="AS502" s="260"/>
      <c r="AT502" s="260"/>
      <c r="AU502" s="260"/>
      <c r="AV502" s="260"/>
      <c r="AW502" s="260"/>
      <c r="AX502" s="260"/>
      <c r="AY502" s="260"/>
      <c r="AZ502" s="260"/>
      <c r="BA502" s="260"/>
      <c r="BB502" s="260"/>
      <c r="BC502" s="260"/>
      <c r="BD502" s="260"/>
      <c r="BE502" s="260"/>
      <c r="BF502" s="260"/>
      <c r="BG502" s="260"/>
      <c r="BH502" s="260"/>
      <c r="BI502" s="260"/>
      <c r="BJ502" s="260"/>
      <c r="BK502" s="260"/>
      <c r="BL502" s="260"/>
      <c r="BM502" s="260"/>
      <c r="BN502" s="260"/>
      <c r="BO502" s="260"/>
      <c r="BP502" s="260"/>
      <c r="BQ502" s="260"/>
      <c r="BR502" s="260"/>
      <c r="BS502" s="260"/>
      <c r="BT502" s="260"/>
      <c r="BU502" s="260"/>
      <c r="BV502" s="260"/>
      <c r="BW502" s="260"/>
      <c r="BX502" s="260"/>
      <c r="BY502" s="260"/>
      <c r="BZ502" s="260"/>
      <c r="CA502" s="260"/>
      <c r="CB502" s="260"/>
      <c r="CC502" s="260"/>
      <c r="CD502" s="260"/>
      <c r="CE502" s="260"/>
      <c r="CF502" s="260"/>
      <c r="CG502" s="260"/>
      <c r="CH502" s="268" t="s">
        <v>45</v>
      </c>
      <c r="CI502" s="260"/>
      <c r="CJ502" s="268" t="s">
        <v>45</v>
      </c>
      <c r="CK502" s="260"/>
      <c r="CL502" s="260"/>
      <c r="CM502" s="268" t="s">
        <v>45</v>
      </c>
      <c r="CN502" s="260">
        <v>0</v>
      </c>
      <c r="CO502" s="268" t="s">
        <v>45</v>
      </c>
      <c r="CP502" s="265" t="s">
        <v>60</v>
      </c>
      <c r="CQ502" s="268" t="s">
        <v>1850</v>
      </c>
      <c r="CR502" s="265" t="s">
        <v>45</v>
      </c>
      <c r="CS502" s="294" t="s">
        <v>184</v>
      </c>
      <c r="CT502" s="265" t="s">
        <v>1851</v>
      </c>
    </row>
    <row r="503" spans="1:98" x14ac:dyDescent="0.3">
      <c r="A503" s="253">
        <v>500</v>
      </c>
      <c r="B503" s="254" t="s">
        <v>45</v>
      </c>
      <c r="C503" s="261" t="s">
        <v>2952</v>
      </c>
      <c r="D503" s="261" t="s">
        <v>3018</v>
      </c>
      <c r="E503" s="261" t="s">
        <v>3007</v>
      </c>
      <c r="F503" s="261" t="s">
        <v>2959</v>
      </c>
      <c r="G503" s="261" t="s">
        <v>2977</v>
      </c>
      <c r="H503" s="261" t="s">
        <v>3008</v>
      </c>
      <c r="I503" s="261" t="s">
        <v>3009</v>
      </c>
      <c r="J503" s="261" t="s">
        <v>2962</v>
      </c>
      <c r="K503" s="270" t="s">
        <v>348</v>
      </c>
      <c r="L503" s="261" t="s">
        <v>349</v>
      </c>
      <c r="M503" s="254" t="s">
        <v>206</v>
      </c>
      <c r="N503" s="261" t="s">
        <v>207</v>
      </c>
      <c r="O503" s="254" t="s">
        <v>45</v>
      </c>
      <c r="P503" s="266" t="str">
        <f>IF(COUNTIF($K$4:K503,K503)=1,1,"")</f>
        <v/>
      </c>
      <c r="Q503" s="266"/>
      <c r="R503" s="266">
        <v>600</v>
      </c>
      <c r="S503" s="266">
        <v>600</v>
      </c>
      <c r="T503" s="266"/>
      <c r="U503" s="254" t="s">
        <v>45</v>
      </c>
      <c r="V503" s="266"/>
      <c r="W503" s="266"/>
      <c r="X503" s="266"/>
      <c r="Y503" s="254" t="s">
        <v>45</v>
      </c>
      <c r="Z503" s="266"/>
      <c r="AA503" s="266">
        <v>0</v>
      </c>
      <c r="AB503" s="266"/>
      <c r="AC503" s="266"/>
      <c r="AD503" s="266"/>
      <c r="AE503" s="266"/>
      <c r="AF503" s="266"/>
      <c r="AG503" s="266"/>
      <c r="AH503" s="266"/>
      <c r="AI503" s="266"/>
      <c r="AJ503" s="266"/>
      <c r="AK503" s="266"/>
      <c r="AL503" s="266"/>
      <c r="AM503" s="266"/>
      <c r="AN503" s="266"/>
      <c r="AO503" s="266"/>
      <c r="AP503" s="266"/>
      <c r="AQ503" s="266"/>
      <c r="AR503" s="266"/>
      <c r="AS503" s="266"/>
      <c r="AT503" s="266"/>
      <c r="AU503" s="266"/>
      <c r="AV503" s="266"/>
      <c r="AW503" s="266"/>
      <c r="AX503" s="266"/>
      <c r="AY503" s="266"/>
      <c r="AZ503" s="266"/>
      <c r="BA503" s="266"/>
      <c r="BB503" s="266"/>
      <c r="BC503" s="266"/>
      <c r="BD503" s="266"/>
      <c r="BE503" s="266"/>
      <c r="BF503" s="266"/>
      <c r="BG503" s="266"/>
      <c r="BH503" s="266"/>
      <c r="BI503" s="266"/>
      <c r="BJ503" s="266"/>
      <c r="BK503" s="266"/>
      <c r="BL503" s="266"/>
      <c r="BM503" s="266"/>
      <c r="BN503" s="266"/>
      <c r="BO503" s="266"/>
      <c r="BP503" s="266"/>
      <c r="BQ503" s="266"/>
      <c r="BR503" s="266"/>
      <c r="BS503" s="266"/>
      <c r="BT503" s="266"/>
      <c r="BU503" s="266"/>
      <c r="BV503" s="266"/>
      <c r="BW503" s="266"/>
      <c r="BX503" s="266"/>
      <c r="BY503" s="266"/>
      <c r="BZ503" s="266"/>
      <c r="CA503" s="266"/>
      <c r="CB503" s="266"/>
      <c r="CC503" s="266"/>
      <c r="CD503" s="266"/>
      <c r="CE503" s="266"/>
      <c r="CF503" s="266"/>
      <c r="CG503" s="266"/>
      <c r="CH503" s="271" t="s">
        <v>45</v>
      </c>
      <c r="CI503" s="266"/>
      <c r="CJ503" s="271" t="s">
        <v>45</v>
      </c>
      <c r="CK503" s="266"/>
      <c r="CL503" s="266"/>
      <c r="CM503" s="271" t="s">
        <v>45</v>
      </c>
      <c r="CN503" s="266">
        <v>0</v>
      </c>
      <c r="CO503" s="271" t="s">
        <v>45</v>
      </c>
      <c r="CP503" s="254" t="s">
        <v>60</v>
      </c>
      <c r="CQ503" s="271" t="s">
        <v>1850</v>
      </c>
      <c r="CR503" s="254" t="s">
        <v>45</v>
      </c>
      <c r="CS503" s="261" t="s">
        <v>184</v>
      </c>
      <c r="CT503" s="254" t="s">
        <v>1851</v>
      </c>
    </row>
    <row r="504" spans="1:98" x14ac:dyDescent="0.3">
      <c r="A504" s="253">
        <v>501</v>
      </c>
      <c r="B504" s="265" t="s">
        <v>45</v>
      </c>
      <c r="C504" s="294" t="s">
        <v>2952</v>
      </c>
      <c r="D504" s="294" t="s">
        <v>3018</v>
      </c>
      <c r="E504" s="294" t="s">
        <v>3007</v>
      </c>
      <c r="F504" s="294" t="s">
        <v>2959</v>
      </c>
      <c r="G504" s="294" t="s">
        <v>2977</v>
      </c>
      <c r="H504" s="294" t="s">
        <v>2980</v>
      </c>
      <c r="I504" s="294" t="s">
        <v>2982</v>
      </c>
      <c r="J504" s="294" t="s">
        <v>2962</v>
      </c>
      <c r="K504" s="263" t="s">
        <v>327</v>
      </c>
      <c r="L504" s="294" t="s">
        <v>3652</v>
      </c>
      <c r="M504" s="265" t="s">
        <v>71</v>
      </c>
      <c r="N504" s="294" t="s">
        <v>72</v>
      </c>
      <c r="O504" s="265" t="s">
        <v>45</v>
      </c>
      <c r="P504" s="260">
        <f>IF(COUNTIF($K$4:K504,K504)=1,1,"")</f>
        <v>1</v>
      </c>
      <c r="Q504" s="260"/>
      <c r="R504" s="260">
        <v>1000</v>
      </c>
      <c r="S504" s="260">
        <v>1000</v>
      </c>
      <c r="T504" s="260"/>
      <c r="U504" s="264">
        <v>46269</v>
      </c>
      <c r="V504" s="260">
        <v>998</v>
      </c>
      <c r="W504" s="260">
        <v>998</v>
      </c>
      <c r="X504" s="260"/>
      <c r="Y504" s="265" t="s">
        <v>45</v>
      </c>
      <c r="Z504" s="260"/>
      <c r="AA504" s="260">
        <v>0</v>
      </c>
      <c r="AB504" s="260">
        <v>998</v>
      </c>
      <c r="AC504" s="260">
        <v>998</v>
      </c>
      <c r="AD504" s="260"/>
      <c r="AE504" s="260">
        <v>998</v>
      </c>
      <c r="AF504" s="260">
        <v>998</v>
      </c>
      <c r="AG504" s="260"/>
      <c r="AH504" s="260"/>
      <c r="AI504" s="260"/>
      <c r="AJ504" s="260"/>
      <c r="AK504" s="260"/>
      <c r="AL504" s="260"/>
      <c r="AM504" s="260"/>
      <c r="AN504" s="260"/>
      <c r="AO504" s="260"/>
      <c r="AP504" s="260"/>
      <c r="AQ504" s="260"/>
      <c r="AR504" s="260"/>
      <c r="AS504" s="260"/>
      <c r="AT504" s="260"/>
      <c r="AU504" s="260"/>
      <c r="AV504" s="260"/>
      <c r="AW504" s="260"/>
      <c r="AX504" s="260"/>
      <c r="AY504" s="260"/>
      <c r="AZ504" s="260"/>
      <c r="BA504" s="260"/>
      <c r="BB504" s="260"/>
      <c r="BC504" s="260"/>
      <c r="BD504" s="260"/>
      <c r="BE504" s="260"/>
      <c r="BF504" s="260"/>
      <c r="BG504" s="260"/>
      <c r="BH504" s="260"/>
      <c r="BI504" s="260"/>
      <c r="BJ504" s="260"/>
      <c r="BK504" s="260"/>
      <c r="BL504" s="260"/>
      <c r="BM504" s="260"/>
      <c r="BN504" s="260"/>
      <c r="BO504" s="260"/>
      <c r="BP504" s="260"/>
      <c r="BQ504" s="260"/>
      <c r="BR504" s="260"/>
      <c r="BS504" s="260"/>
      <c r="BT504" s="260"/>
      <c r="BU504" s="260"/>
      <c r="BV504" s="260"/>
      <c r="BW504" s="260"/>
      <c r="BX504" s="260"/>
      <c r="BY504" s="260"/>
      <c r="BZ504" s="260"/>
      <c r="CA504" s="260"/>
      <c r="CB504" s="260"/>
      <c r="CC504" s="260"/>
      <c r="CD504" s="260"/>
      <c r="CE504" s="260"/>
      <c r="CF504" s="260"/>
      <c r="CG504" s="260"/>
      <c r="CH504" s="268" t="s">
        <v>45</v>
      </c>
      <c r="CI504" s="260"/>
      <c r="CJ504" s="268" t="s">
        <v>45</v>
      </c>
      <c r="CK504" s="260">
        <v>44500</v>
      </c>
      <c r="CL504" s="260">
        <v>189000</v>
      </c>
      <c r="CM504" s="268" t="s">
        <v>1078</v>
      </c>
      <c r="CN504" s="260">
        <v>169000</v>
      </c>
      <c r="CO504" s="268" t="s">
        <v>421</v>
      </c>
      <c r="CP504" s="265" t="s">
        <v>60</v>
      </c>
      <c r="CQ504" s="268" t="s">
        <v>1850</v>
      </c>
      <c r="CR504" s="264">
        <v>46177</v>
      </c>
      <c r="CS504" s="294" t="s">
        <v>110</v>
      </c>
      <c r="CT504" s="265" t="s">
        <v>1852</v>
      </c>
    </row>
    <row r="505" spans="1:98" x14ac:dyDescent="0.3">
      <c r="A505" s="253">
        <v>502</v>
      </c>
      <c r="B505" s="254" t="s">
        <v>45</v>
      </c>
      <c r="C505" s="261" t="s">
        <v>2952</v>
      </c>
      <c r="D505" s="261" t="s">
        <v>3018</v>
      </c>
      <c r="E505" s="261" t="s">
        <v>3007</v>
      </c>
      <c r="F505" s="261" t="s">
        <v>2959</v>
      </c>
      <c r="G505" s="261" t="s">
        <v>2977</v>
      </c>
      <c r="H505" s="261" t="s">
        <v>2980</v>
      </c>
      <c r="I505" s="261" t="s">
        <v>2982</v>
      </c>
      <c r="J505" s="261" t="s">
        <v>2962</v>
      </c>
      <c r="K505" s="270" t="s">
        <v>327</v>
      </c>
      <c r="L505" s="261" t="s">
        <v>3652</v>
      </c>
      <c r="M505" s="254" t="s">
        <v>328</v>
      </c>
      <c r="N505" s="261" t="s">
        <v>329</v>
      </c>
      <c r="O505" s="254" t="s">
        <v>45</v>
      </c>
      <c r="P505" s="266" t="str">
        <f>IF(COUNTIF($K$4:K505,K505)=1,1,"")</f>
        <v/>
      </c>
      <c r="Q505" s="266"/>
      <c r="R505" s="266">
        <v>1200</v>
      </c>
      <c r="S505" s="266">
        <v>1200</v>
      </c>
      <c r="T505" s="266"/>
      <c r="U505" s="262">
        <v>46269</v>
      </c>
      <c r="V505" s="266">
        <v>1198</v>
      </c>
      <c r="W505" s="266">
        <v>1198</v>
      </c>
      <c r="X505" s="266"/>
      <c r="Y505" s="254" t="s">
        <v>45</v>
      </c>
      <c r="Z505" s="266"/>
      <c r="AA505" s="266">
        <v>0</v>
      </c>
      <c r="AB505" s="266">
        <v>1198</v>
      </c>
      <c r="AC505" s="266">
        <v>1198</v>
      </c>
      <c r="AD505" s="266"/>
      <c r="AE505" s="266">
        <v>1198</v>
      </c>
      <c r="AF505" s="266">
        <v>1198</v>
      </c>
      <c r="AG505" s="266"/>
      <c r="AH505" s="266"/>
      <c r="AI505" s="266"/>
      <c r="AJ505" s="266"/>
      <c r="AK505" s="266"/>
      <c r="AL505" s="266"/>
      <c r="AM505" s="266"/>
      <c r="AN505" s="266"/>
      <c r="AO505" s="266"/>
      <c r="AP505" s="266"/>
      <c r="AQ505" s="266"/>
      <c r="AR505" s="266"/>
      <c r="AS505" s="266"/>
      <c r="AT505" s="266"/>
      <c r="AU505" s="266"/>
      <c r="AV505" s="266"/>
      <c r="AW505" s="266"/>
      <c r="AX505" s="266"/>
      <c r="AY505" s="266"/>
      <c r="AZ505" s="266"/>
      <c r="BA505" s="266"/>
      <c r="BB505" s="266"/>
      <c r="BC505" s="266"/>
      <c r="BD505" s="266"/>
      <c r="BE505" s="266"/>
      <c r="BF505" s="266"/>
      <c r="BG505" s="266"/>
      <c r="BH505" s="266"/>
      <c r="BI505" s="266"/>
      <c r="BJ505" s="266"/>
      <c r="BK505" s="266"/>
      <c r="BL505" s="266"/>
      <c r="BM505" s="266"/>
      <c r="BN505" s="266"/>
      <c r="BO505" s="266"/>
      <c r="BP505" s="266"/>
      <c r="BQ505" s="266"/>
      <c r="BR505" s="266"/>
      <c r="BS505" s="266"/>
      <c r="BT505" s="266"/>
      <c r="BU505" s="266"/>
      <c r="BV505" s="266"/>
      <c r="BW505" s="266"/>
      <c r="BX505" s="266"/>
      <c r="BY505" s="266"/>
      <c r="BZ505" s="266"/>
      <c r="CA505" s="266"/>
      <c r="CB505" s="266"/>
      <c r="CC505" s="266"/>
      <c r="CD505" s="266"/>
      <c r="CE505" s="266"/>
      <c r="CF505" s="266"/>
      <c r="CG505" s="266"/>
      <c r="CH505" s="271" t="s">
        <v>45</v>
      </c>
      <c r="CI505" s="266"/>
      <c r="CJ505" s="271" t="s">
        <v>45</v>
      </c>
      <c r="CK505" s="266">
        <v>44500</v>
      </c>
      <c r="CL505" s="266">
        <v>189000</v>
      </c>
      <c r="CM505" s="271" t="s">
        <v>1078</v>
      </c>
      <c r="CN505" s="266">
        <v>169000</v>
      </c>
      <c r="CO505" s="271" t="s">
        <v>421</v>
      </c>
      <c r="CP505" s="254" t="s">
        <v>60</v>
      </c>
      <c r="CQ505" s="271" t="s">
        <v>1850</v>
      </c>
      <c r="CR505" s="262">
        <v>46177</v>
      </c>
      <c r="CS505" s="261" t="s">
        <v>110</v>
      </c>
      <c r="CT505" s="254" t="s">
        <v>1852</v>
      </c>
    </row>
    <row r="506" spans="1:98" x14ac:dyDescent="0.3">
      <c r="A506" s="253">
        <v>503</v>
      </c>
      <c r="B506" s="265" t="s">
        <v>45</v>
      </c>
      <c r="C506" s="294" t="s">
        <v>2952</v>
      </c>
      <c r="D506" s="294" t="s">
        <v>3018</v>
      </c>
      <c r="E506" s="294" t="s">
        <v>3007</v>
      </c>
      <c r="F506" s="294" t="s">
        <v>2959</v>
      </c>
      <c r="G506" s="294" t="s">
        <v>2977</v>
      </c>
      <c r="H506" s="294" t="s">
        <v>2980</v>
      </c>
      <c r="I506" s="294" t="s">
        <v>2982</v>
      </c>
      <c r="J506" s="294" t="s">
        <v>2962</v>
      </c>
      <c r="K506" s="263" t="s">
        <v>330</v>
      </c>
      <c r="L506" s="294" t="s">
        <v>3653</v>
      </c>
      <c r="M506" s="265" t="s">
        <v>57</v>
      </c>
      <c r="N506" s="294" t="s">
        <v>58</v>
      </c>
      <c r="O506" s="265" t="s">
        <v>45</v>
      </c>
      <c r="P506" s="260">
        <f>IF(COUNTIF($K$4:K506,K506)=1,1,"")</f>
        <v>1</v>
      </c>
      <c r="Q506" s="260"/>
      <c r="R506" s="260">
        <v>550</v>
      </c>
      <c r="S506" s="260">
        <v>550</v>
      </c>
      <c r="T506" s="260"/>
      <c r="U506" s="265" t="s">
        <v>45</v>
      </c>
      <c r="V506" s="260"/>
      <c r="W506" s="260"/>
      <c r="X506" s="260"/>
      <c r="Y506" s="265" t="s">
        <v>45</v>
      </c>
      <c r="Z506" s="260"/>
      <c r="AA506" s="260">
        <v>0</v>
      </c>
      <c r="AB506" s="260"/>
      <c r="AC506" s="260"/>
      <c r="AD506" s="260"/>
      <c r="AE506" s="260"/>
      <c r="AF506" s="260"/>
      <c r="AG506" s="260"/>
      <c r="AH506" s="260"/>
      <c r="AI506" s="260"/>
      <c r="AJ506" s="260"/>
      <c r="AK506" s="260"/>
      <c r="AL506" s="260"/>
      <c r="AM506" s="260"/>
      <c r="AN506" s="260"/>
      <c r="AO506" s="260"/>
      <c r="AP506" s="260"/>
      <c r="AQ506" s="260"/>
      <c r="AR506" s="260"/>
      <c r="AS506" s="260"/>
      <c r="AT506" s="260"/>
      <c r="AU506" s="260"/>
      <c r="AV506" s="260"/>
      <c r="AW506" s="260"/>
      <c r="AX506" s="260"/>
      <c r="AY506" s="260"/>
      <c r="AZ506" s="260"/>
      <c r="BA506" s="260"/>
      <c r="BB506" s="260"/>
      <c r="BC506" s="260"/>
      <c r="BD506" s="260"/>
      <c r="BE506" s="260"/>
      <c r="BF506" s="260"/>
      <c r="BG506" s="260"/>
      <c r="BH506" s="260"/>
      <c r="BI506" s="260"/>
      <c r="BJ506" s="260"/>
      <c r="BK506" s="260"/>
      <c r="BL506" s="260"/>
      <c r="BM506" s="260"/>
      <c r="BN506" s="260"/>
      <c r="BO506" s="260"/>
      <c r="BP506" s="260"/>
      <c r="BQ506" s="260"/>
      <c r="BR506" s="260"/>
      <c r="BS506" s="260"/>
      <c r="BT506" s="260"/>
      <c r="BU506" s="260"/>
      <c r="BV506" s="260"/>
      <c r="BW506" s="260"/>
      <c r="BX506" s="260"/>
      <c r="BY506" s="260"/>
      <c r="BZ506" s="260"/>
      <c r="CA506" s="260"/>
      <c r="CB506" s="260"/>
      <c r="CC506" s="260"/>
      <c r="CD506" s="260"/>
      <c r="CE506" s="260"/>
      <c r="CF506" s="260"/>
      <c r="CG506" s="260"/>
      <c r="CH506" s="268" t="s">
        <v>45</v>
      </c>
      <c r="CI506" s="260"/>
      <c r="CJ506" s="268" t="s">
        <v>45</v>
      </c>
      <c r="CK506" s="260">
        <v>51000</v>
      </c>
      <c r="CL506" s="260">
        <v>199000</v>
      </c>
      <c r="CM506" s="268" t="s">
        <v>546</v>
      </c>
      <c r="CN506" s="260">
        <v>179000</v>
      </c>
      <c r="CO506" s="268" t="s">
        <v>187</v>
      </c>
      <c r="CP506" s="265" t="s">
        <v>60</v>
      </c>
      <c r="CQ506" s="268" t="s">
        <v>1850</v>
      </c>
      <c r="CR506" s="264">
        <v>46238</v>
      </c>
      <c r="CS506" s="294" t="s">
        <v>127</v>
      </c>
      <c r="CT506" s="265" t="s">
        <v>1856</v>
      </c>
    </row>
    <row r="507" spans="1:98" x14ac:dyDescent="0.3">
      <c r="A507" s="253">
        <v>504</v>
      </c>
      <c r="B507" s="254" t="s">
        <v>45</v>
      </c>
      <c r="C507" s="261" t="s">
        <v>2952</v>
      </c>
      <c r="D507" s="261" t="s">
        <v>3018</v>
      </c>
      <c r="E507" s="261" t="s">
        <v>3007</v>
      </c>
      <c r="F507" s="261" t="s">
        <v>2959</v>
      </c>
      <c r="G507" s="261" t="s">
        <v>2977</v>
      </c>
      <c r="H507" s="261" t="s">
        <v>2980</v>
      </c>
      <c r="I507" s="261" t="s">
        <v>2982</v>
      </c>
      <c r="J507" s="261" t="s">
        <v>2962</v>
      </c>
      <c r="K507" s="270" t="s">
        <v>330</v>
      </c>
      <c r="L507" s="261" t="s">
        <v>3653</v>
      </c>
      <c r="M507" s="254" t="s">
        <v>190</v>
      </c>
      <c r="N507" s="261" t="s">
        <v>191</v>
      </c>
      <c r="O507" s="254" t="s">
        <v>45</v>
      </c>
      <c r="P507" s="266" t="str">
        <f>IF(COUNTIF($K$4:K507,K507)=1,1,"")</f>
        <v/>
      </c>
      <c r="Q507" s="266"/>
      <c r="R507" s="266">
        <v>450</v>
      </c>
      <c r="S507" s="266">
        <v>450</v>
      </c>
      <c r="T507" s="266"/>
      <c r="U507" s="254" t="s">
        <v>45</v>
      </c>
      <c r="V507" s="266"/>
      <c r="W507" s="266"/>
      <c r="X507" s="266"/>
      <c r="Y507" s="254" t="s">
        <v>45</v>
      </c>
      <c r="Z507" s="266"/>
      <c r="AA507" s="266">
        <v>0</v>
      </c>
      <c r="AB507" s="266"/>
      <c r="AC507" s="266"/>
      <c r="AD507" s="266"/>
      <c r="AE507" s="266"/>
      <c r="AF507" s="266"/>
      <c r="AG507" s="266"/>
      <c r="AH507" s="266"/>
      <c r="AI507" s="266"/>
      <c r="AJ507" s="266"/>
      <c r="AK507" s="266"/>
      <c r="AL507" s="266"/>
      <c r="AM507" s="266"/>
      <c r="AN507" s="266"/>
      <c r="AO507" s="266"/>
      <c r="AP507" s="266"/>
      <c r="AQ507" s="266"/>
      <c r="AR507" s="266"/>
      <c r="AS507" s="266"/>
      <c r="AT507" s="266"/>
      <c r="AU507" s="266"/>
      <c r="AV507" s="266"/>
      <c r="AW507" s="266"/>
      <c r="AX507" s="266"/>
      <c r="AY507" s="266"/>
      <c r="AZ507" s="266"/>
      <c r="BA507" s="266"/>
      <c r="BB507" s="266"/>
      <c r="BC507" s="266"/>
      <c r="BD507" s="266"/>
      <c r="BE507" s="266"/>
      <c r="BF507" s="266"/>
      <c r="BG507" s="266"/>
      <c r="BH507" s="266"/>
      <c r="BI507" s="266"/>
      <c r="BJ507" s="266"/>
      <c r="BK507" s="266"/>
      <c r="BL507" s="266"/>
      <c r="BM507" s="266"/>
      <c r="BN507" s="266"/>
      <c r="BO507" s="266"/>
      <c r="BP507" s="266"/>
      <c r="BQ507" s="266"/>
      <c r="BR507" s="266"/>
      <c r="BS507" s="266"/>
      <c r="BT507" s="266"/>
      <c r="BU507" s="266"/>
      <c r="BV507" s="266"/>
      <c r="BW507" s="266"/>
      <c r="BX507" s="266"/>
      <c r="BY507" s="266"/>
      <c r="BZ507" s="266"/>
      <c r="CA507" s="266"/>
      <c r="CB507" s="266"/>
      <c r="CC507" s="266"/>
      <c r="CD507" s="266"/>
      <c r="CE507" s="266"/>
      <c r="CF507" s="266"/>
      <c r="CG507" s="266"/>
      <c r="CH507" s="271" t="s">
        <v>45</v>
      </c>
      <c r="CI507" s="266"/>
      <c r="CJ507" s="271" t="s">
        <v>45</v>
      </c>
      <c r="CK507" s="266">
        <v>51000</v>
      </c>
      <c r="CL507" s="266">
        <v>199000</v>
      </c>
      <c r="CM507" s="271" t="s">
        <v>546</v>
      </c>
      <c r="CN507" s="266">
        <v>179000</v>
      </c>
      <c r="CO507" s="271" t="s">
        <v>187</v>
      </c>
      <c r="CP507" s="254" t="s">
        <v>60</v>
      </c>
      <c r="CQ507" s="271" t="s">
        <v>1850</v>
      </c>
      <c r="CR507" s="262">
        <v>46238</v>
      </c>
      <c r="CS507" s="261" t="s">
        <v>127</v>
      </c>
      <c r="CT507" s="254" t="s">
        <v>1856</v>
      </c>
    </row>
    <row r="508" spans="1:98" x14ac:dyDescent="0.3">
      <c r="A508" s="253">
        <v>505</v>
      </c>
      <c r="B508" s="265" t="s">
        <v>45</v>
      </c>
      <c r="C508" s="294" t="s">
        <v>2952</v>
      </c>
      <c r="D508" s="294" t="s">
        <v>3018</v>
      </c>
      <c r="E508" s="294" t="s">
        <v>3007</v>
      </c>
      <c r="F508" s="294" t="s">
        <v>2959</v>
      </c>
      <c r="G508" s="294" t="s">
        <v>2977</v>
      </c>
      <c r="H508" s="294" t="s">
        <v>2980</v>
      </c>
      <c r="I508" s="294" t="s">
        <v>2983</v>
      </c>
      <c r="J508" s="294" t="s">
        <v>2962</v>
      </c>
      <c r="K508" s="263" t="s">
        <v>331</v>
      </c>
      <c r="L508" s="294" t="s">
        <v>332</v>
      </c>
      <c r="M508" s="265" t="s">
        <v>71</v>
      </c>
      <c r="N508" s="294" t="s">
        <v>72</v>
      </c>
      <c r="O508" s="265" t="s">
        <v>45</v>
      </c>
      <c r="P508" s="260">
        <f>IF(COUNTIF($K$4:K508,K508)=1,1,"")</f>
        <v>1</v>
      </c>
      <c r="Q508" s="260"/>
      <c r="R508" s="260">
        <v>2000</v>
      </c>
      <c r="S508" s="260">
        <v>2000</v>
      </c>
      <c r="T508" s="260"/>
      <c r="U508" s="265" t="s">
        <v>45</v>
      </c>
      <c r="V508" s="260"/>
      <c r="W508" s="260"/>
      <c r="X508" s="260"/>
      <c r="Y508" s="265" t="s">
        <v>45</v>
      </c>
      <c r="Z508" s="260"/>
      <c r="AA508" s="260">
        <v>0</v>
      </c>
      <c r="AB508" s="260"/>
      <c r="AC508" s="260"/>
      <c r="AD508" s="260"/>
      <c r="AE508" s="260"/>
      <c r="AF508" s="260"/>
      <c r="AG508" s="260"/>
      <c r="AH508" s="260"/>
      <c r="AI508" s="260"/>
      <c r="AJ508" s="260"/>
      <c r="AK508" s="260"/>
      <c r="AL508" s="260"/>
      <c r="AM508" s="260"/>
      <c r="AN508" s="260"/>
      <c r="AO508" s="260"/>
      <c r="AP508" s="260"/>
      <c r="AQ508" s="260"/>
      <c r="AR508" s="260"/>
      <c r="AS508" s="260"/>
      <c r="AT508" s="260"/>
      <c r="AU508" s="260"/>
      <c r="AV508" s="260"/>
      <c r="AW508" s="260"/>
      <c r="AX508" s="260"/>
      <c r="AY508" s="260"/>
      <c r="AZ508" s="260"/>
      <c r="BA508" s="260"/>
      <c r="BB508" s="260"/>
      <c r="BC508" s="260"/>
      <c r="BD508" s="260"/>
      <c r="BE508" s="260"/>
      <c r="BF508" s="260"/>
      <c r="BG508" s="260"/>
      <c r="BH508" s="260"/>
      <c r="BI508" s="260"/>
      <c r="BJ508" s="260"/>
      <c r="BK508" s="260"/>
      <c r="BL508" s="260"/>
      <c r="BM508" s="260"/>
      <c r="BN508" s="260"/>
      <c r="BO508" s="260"/>
      <c r="BP508" s="260"/>
      <c r="BQ508" s="260"/>
      <c r="BR508" s="260"/>
      <c r="BS508" s="260"/>
      <c r="BT508" s="260"/>
      <c r="BU508" s="260"/>
      <c r="BV508" s="260"/>
      <c r="BW508" s="260"/>
      <c r="BX508" s="260"/>
      <c r="BY508" s="260"/>
      <c r="BZ508" s="260"/>
      <c r="CA508" s="260"/>
      <c r="CB508" s="260"/>
      <c r="CC508" s="260"/>
      <c r="CD508" s="260"/>
      <c r="CE508" s="260"/>
      <c r="CF508" s="260"/>
      <c r="CG508" s="260"/>
      <c r="CH508" s="268" t="s">
        <v>45</v>
      </c>
      <c r="CI508" s="260"/>
      <c r="CJ508" s="268" t="s">
        <v>45</v>
      </c>
      <c r="CK508" s="260"/>
      <c r="CL508" s="260"/>
      <c r="CM508" s="268" t="s">
        <v>45</v>
      </c>
      <c r="CN508" s="260">
        <v>0</v>
      </c>
      <c r="CO508" s="268" t="s">
        <v>45</v>
      </c>
      <c r="CP508" s="265" t="s">
        <v>60</v>
      </c>
      <c r="CQ508" s="268" t="s">
        <v>1850</v>
      </c>
      <c r="CR508" s="265" t="s">
        <v>45</v>
      </c>
      <c r="CS508" s="294" t="s">
        <v>110</v>
      </c>
      <c r="CT508" s="265" t="s">
        <v>1855</v>
      </c>
    </row>
    <row r="509" spans="1:98" x14ac:dyDescent="0.3">
      <c r="A509" s="253">
        <v>506</v>
      </c>
      <c r="B509" s="254" t="s">
        <v>45</v>
      </c>
      <c r="C509" s="261" t="s">
        <v>2952</v>
      </c>
      <c r="D509" s="261" t="s">
        <v>3018</v>
      </c>
      <c r="E509" s="261" t="s">
        <v>3007</v>
      </c>
      <c r="F509" s="261" t="s">
        <v>2959</v>
      </c>
      <c r="G509" s="261" t="s">
        <v>2977</v>
      </c>
      <c r="H509" s="261" t="s">
        <v>2980</v>
      </c>
      <c r="I509" s="261" t="s">
        <v>2983</v>
      </c>
      <c r="J509" s="261" t="s">
        <v>2962</v>
      </c>
      <c r="K509" s="270" t="s">
        <v>331</v>
      </c>
      <c r="L509" s="261" t="s">
        <v>332</v>
      </c>
      <c r="M509" s="254" t="s">
        <v>78</v>
      </c>
      <c r="N509" s="261" t="s">
        <v>79</v>
      </c>
      <c r="O509" s="254" t="s">
        <v>45</v>
      </c>
      <c r="P509" s="266" t="str">
        <f>IF(COUNTIF($K$4:K509,K509)=1,1,"")</f>
        <v/>
      </c>
      <c r="Q509" s="266"/>
      <c r="R509" s="266">
        <v>1000</v>
      </c>
      <c r="S509" s="266">
        <v>1000</v>
      </c>
      <c r="T509" s="266"/>
      <c r="U509" s="254" t="s">
        <v>45</v>
      </c>
      <c r="V509" s="266"/>
      <c r="W509" s="266"/>
      <c r="X509" s="266"/>
      <c r="Y509" s="254" t="s">
        <v>45</v>
      </c>
      <c r="Z509" s="266"/>
      <c r="AA509" s="266">
        <v>0</v>
      </c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  <c r="AP509" s="266"/>
      <c r="AQ509" s="266"/>
      <c r="AR509" s="266"/>
      <c r="AS509" s="266"/>
      <c r="AT509" s="266"/>
      <c r="AU509" s="266"/>
      <c r="AV509" s="266"/>
      <c r="AW509" s="266"/>
      <c r="AX509" s="266"/>
      <c r="AY509" s="266"/>
      <c r="AZ509" s="266"/>
      <c r="BA509" s="266"/>
      <c r="BB509" s="266"/>
      <c r="BC509" s="266"/>
      <c r="BD509" s="266"/>
      <c r="BE509" s="266"/>
      <c r="BF509" s="266"/>
      <c r="BG509" s="266"/>
      <c r="BH509" s="266"/>
      <c r="BI509" s="266"/>
      <c r="BJ509" s="266"/>
      <c r="BK509" s="266"/>
      <c r="BL509" s="266"/>
      <c r="BM509" s="266"/>
      <c r="BN509" s="266"/>
      <c r="BO509" s="266"/>
      <c r="BP509" s="266"/>
      <c r="BQ509" s="266"/>
      <c r="BR509" s="266"/>
      <c r="BS509" s="266"/>
      <c r="BT509" s="266"/>
      <c r="BU509" s="266"/>
      <c r="BV509" s="266"/>
      <c r="BW509" s="266"/>
      <c r="BX509" s="266"/>
      <c r="BY509" s="266"/>
      <c r="BZ509" s="266"/>
      <c r="CA509" s="266"/>
      <c r="CB509" s="266"/>
      <c r="CC509" s="266"/>
      <c r="CD509" s="266"/>
      <c r="CE509" s="266"/>
      <c r="CF509" s="266"/>
      <c r="CG509" s="266"/>
      <c r="CH509" s="271" t="s">
        <v>45</v>
      </c>
      <c r="CI509" s="266"/>
      <c r="CJ509" s="271" t="s">
        <v>45</v>
      </c>
      <c r="CK509" s="266"/>
      <c r="CL509" s="266"/>
      <c r="CM509" s="271" t="s">
        <v>45</v>
      </c>
      <c r="CN509" s="266">
        <v>0</v>
      </c>
      <c r="CO509" s="271" t="s">
        <v>45</v>
      </c>
      <c r="CP509" s="254" t="s">
        <v>60</v>
      </c>
      <c r="CQ509" s="271" t="s">
        <v>1850</v>
      </c>
      <c r="CR509" s="254" t="s">
        <v>45</v>
      </c>
      <c r="CS509" s="261" t="s">
        <v>110</v>
      </c>
      <c r="CT509" s="254" t="s">
        <v>1855</v>
      </c>
    </row>
    <row r="510" spans="1:98" x14ac:dyDescent="0.3">
      <c r="A510" s="253">
        <v>507</v>
      </c>
      <c r="B510" s="265" t="s">
        <v>45</v>
      </c>
      <c r="C510" s="294" t="s">
        <v>2952</v>
      </c>
      <c r="D510" s="294" t="s">
        <v>3018</v>
      </c>
      <c r="E510" s="294" t="s">
        <v>3007</v>
      </c>
      <c r="F510" s="294" t="s">
        <v>2959</v>
      </c>
      <c r="G510" s="294" t="s">
        <v>2977</v>
      </c>
      <c r="H510" s="294" t="s">
        <v>2980</v>
      </c>
      <c r="I510" s="294" t="s">
        <v>2983</v>
      </c>
      <c r="J510" s="294" t="s">
        <v>2962</v>
      </c>
      <c r="K510" s="263" t="s">
        <v>333</v>
      </c>
      <c r="L510" s="294" t="s">
        <v>4224</v>
      </c>
      <c r="M510" s="265" t="s">
        <v>334</v>
      </c>
      <c r="N510" s="294" t="s">
        <v>335</v>
      </c>
      <c r="O510" s="265" t="s">
        <v>45</v>
      </c>
      <c r="P510" s="260">
        <f>IF(COUNTIF($K$4:K510,K510)=1,1,"")</f>
        <v>1</v>
      </c>
      <c r="Q510" s="260"/>
      <c r="R510" s="260">
        <v>700</v>
      </c>
      <c r="S510" s="260">
        <v>700</v>
      </c>
      <c r="T510" s="260"/>
      <c r="U510" s="265" t="s">
        <v>45</v>
      </c>
      <c r="V510" s="260"/>
      <c r="W510" s="260"/>
      <c r="X510" s="260"/>
      <c r="Y510" s="265" t="s">
        <v>45</v>
      </c>
      <c r="Z510" s="260"/>
      <c r="AA510" s="260">
        <v>0</v>
      </c>
      <c r="AB510" s="260"/>
      <c r="AC510" s="260"/>
      <c r="AD510" s="260"/>
      <c r="AE510" s="260"/>
      <c r="AF510" s="260"/>
      <c r="AG510" s="260"/>
      <c r="AH510" s="260"/>
      <c r="AI510" s="260"/>
      <c r="AJ510" s="260"/>
      <c r="AK510" s="260"/>
      <c r="AL510" s="260"/>
      <c r="AM510" s="260"/>
      <c r="AN510" s="260"/>
      <c r="AO510" s="260"/>
      <c r="AP510" s="260"/>
      <c r="AQ510" s="260"/>
      <c r="AR510" s="260"/>
      <c r="AS510" s="260"/>
      <c r="AT510" s="260"/>
      <c r="AU510" s="260"/>
      <c r="AV510" s="260"/>
      <c r="AW510" s="260"/>
      <c r="AX510" s="260"/>
      <c r="AY510" s="260"/>
      <c r="AZ510" s="260"/>
      <c r="BA510" s="260"/>
      <c r="BB510" s="260"/>
      <c r="BC510" s="260"/>
      <c r="BD510" s="260"/>
      <c r="BE510" s="260"/>
      <c r="BF510" s="260"/>
      <c r="BG510" s="260"/>
      <c r="BH510" s="260"/>
      <c r="BI510" s="260"/>
      <c r="BJ510" s="260"/>
      <c r="BK510" s="260"/>
      <c r="BL510" s="260"/>
      <c r="BM510" s="260"/>
      <c r="BN510" s="260"/>
      <c r="BO510" s="260"/>
      <c r="BP510" s="260"/>
      <c r="BQ510" s="260"/>
      <c r="BR510" s="260"/>
      <c r="BS510" s="260"/>
      <c r="BT510" s="260"/>
      <c r="BU510" s="260"/>
      <c r="BV510" s="260"/>
      <c r="BW510" s="260"/>
      <c r="BX510" s="260"/>
      <c r="BY510" s="260"/>
      <c r="BZ510" s="260"/>
      <c r="CA510" s="260"/>
      <c r="CB510" s="260"/>
      <c r="CC510" s="260"/>
      <c r="CD510" s="260"/>
      <c r="CE510" s="260"/>
      <c r="CF510" s="260"/>
      <c r="CG510" s="260"/>
      <c r="CH510" s="268" t="s">
        <v>45</v>
      </c>
      <c r="CI510" s="260"/>
      <c r="CJ510" s="268" t="s">
        <v>45</v>
      </c>
      <c r="CK510" s="260">
        <v>51000</v>
      </c>
      <c r="CL510" s="260">
        <v>184000</v>
      </c>
      <c r="CM510" s="268" t="s">
        <v>379</v>
      </c>
      <c r="CN510" s="260">
        <v>184000</v>
      </c>
      <c r="CO510" s="268" t="s">
        <v>379</v>
      </c>
      <c r="CP510" s="265" t="s">
        <v>60</v>
      </c>
      <c r="CQ510" s="268" t="s">
        <v>1850</v>
      </c>
      <c r="CR510" s="264">
        <v>46230</v>
      </c>
      <c r="CS510" s="294" t="s">
        <v>184</v>
      </c>
      <c r="CT510" s="265" t="s">
        <v>1851</v>
      </c>
    </row>
    <row r="511" spans="1:98" x14ac:dyDescent="0.3">
      <c r="A511" s="253">
        <v>508</v>
      </c>
      <c r="B511" s="254" t="s">
        <v>45</v>
      </c>
      <c r="C511" s="261" t="s">
        <v>2952</v>
      </c>
      <c r="D511" s="261" t="s">
        <v>3018</v>
      </c>
      <c r="E511" s="261" t="s">
        <v>3007</v>
      </c>
      <c r="F511" s="261" t="s">
        <v>2959</v>
      </c>
      <c r="G511" s="261" t="s">
        <v>2977</v>
      </c>
      <c r="H511" s="261" t="s">
        <v>2980</v>
      </c>
      <c r="I511" s="261" t="s">
        <v>2983</v>
      </c>
      <c r="J511" s="261" t="s">
        <v>2962</v>
      </c>
      <c r="K511" s="270" t="s">
        <v>333</v>
      </c>
      <c r="L511" s="261" t="s">
        <v>4224</v>
      </c>
      <c r="M511" s="254" t="s">
        <v>336</v>
      </c>
      <c r="N511" s="261" t="s">
        <v>337</v>
      </c>
      <c r="O511" s="254" t="s">
        <v>45</v>
      </c>
      <c r="P511" s="266" t="str">
        <f>IF(COUNTIF($K$4:K511,K511)=1,1,"")</f>
        <v/>
      </c>
      <c r="Q511" s="266"/>
      <c r="R511" s="266">
        <v>700</v>
      </c>
      <c r="S511" s="266">
        <v>700</v>
      </c>
      <c r="T511" s="266"/>
      <c r="U511" s="254" t="s">
        <v>45</v>
      </c>
      <c r="V511" s="266"/>
      <c r="W511" s="266"/>
      <c r="X511" s="266"/>
      <c r="Y511" s="254" t="s">
        <v>45</v>
      </c>
      <c r="Z511" s="266"/>
      <c r="AA511" s="266">
        <v>0</v>
      </c>
      <c r="AB511" s="266"/>
      <c r="AC511" s="266"/>
      <c r="AD511" s="266"/>
      <c r="AE511" s="266"/>
      <c r="AF511" s="266"/>
      <c r="AG511" s="266"/>
      <c r="AH511" s="266"/>
      <c r="AI511" s="266"/>
      <c r="AJ511" s="266"/>
      <c r="AK511" s="266"/>
      <c r="AL511" s="266"/>
      <c r="AM511" s="266"/>
      <c r="AN511" s="266"/>
      <c r="AO511" s="266"/>
      <c r="AP511" s="266"/>
      <c r="AQ511" s="266"/>
      <c r="AR511" s="266"/>
      <c r="AS511" s="266"/>
      <c r="AT511" s="266"/>
      <c r="AU511" s="266"/>
      <c r="AV511" s="266"/>
      <c r="AW511" s="266"/>
      <c r="AX511" s="266"/>
      <c r="AY511" s="266"/>
      <c r="AZ511" s="266"/>
      <c r="BA511" s="266"/>
      <c r="BB511" s="266"/>
      <c r="BC511" s="266"/>
      <c r="BD511" s="266"/>
      <c r="BE511" s="266"/>
      <c r="BF511" s="266"/>
      <c r="BG511" s="266"/>
      <c r="BH511" s="266"/>
      <c r="BI511" s="266"/>
      <c r="BJ511" s="266"/>
      <c r="BK511" s="266"/>
      <c r="BL511" s="266"/>
      <c r="BM511" s="266"/>
      <c r="BN511" s="266"/>
      <c r="BO511" s="266"/>
      <c r="BP511" s="266"/>
      <c r="BQ511" s="266"/>
      <c r="BR511" s="266"/>
      <c r="BS511" s="266"/>
      <c r="BT511" s="266"/>
      <c r="BU511" s="266"/>
      <c r="BV511" s="266"/>
      <c r="BW511" s="266"/>
      <c r="BX511" s="266"/>
      <c r="BY511" s="266"/>
      <c r="BZ511" s="266"/>
      <c r="CA511" s="266"/>
      <c r="CB511" s="266"/>
      <c r="CC511" s="266"/>
      <c r="CD511" s="266"/>
      <c r="CE511" s="266"/>
      <c r="CF511" s="266"/>
      <c r="CG511" s="266"/>
      <c r="CH511" s="271" t="s">
        <v>45</v>
      </c>
      <c r="CI511" s="266"/>
      <c r="CJ511" s="271" t="s">
        <v>45</v>
      </c>
      <c r="CK511" s="266">
        <v>51000</v>
      </c>
      <c r="CL511" s="266">
        <v>184000</v>
      </c>
      <c r="CM511" s="271" t="s">
        <v>379</v>
      </c>
      <c r="CN511" s="266">
        <v>184000</v>
      </c>
      <c r="CO511" s="271" t="s">
        <v>379</v>
      </c>
      <c r="CP511" s="254" t="s">
        <v>60</v>
      </c>
      <c r="CQ511" s="271" t="s">
        <v>1850</v>
      </c>
      <c r="CR511" s="262">
        <v>46230</v>
      </c>
      <c r="CS511" s="261" t="s">
        <v>184</v>
      </c>
      <c r="CT511" s="254" t="s">
        <v>1851</v>
      </c>
    </row>
    <row r="512" spans="1:98" x14ac:dyDescent="0.3">
      <c r="A512" s="253">
        <v>509</v>
      </c>
      <c r="B512" s="265" t="s">
        <v>45</v>
      </c>
      <c r="C512" s="294" t="s">
        <v>2952</v>
      </c>
      <c r="D512" s="294" t="s">
        <v>3018</v>
      </c>
      <c r="E512" s="294" t="s">
        <v>3007</v>
      </c>
      <c r="F512" s="294" t="s">
        <v>2959</v>
      </c>
      <c r="G512" s="294" t="s">
        <v>2977</v>
      </c>
      <c r="H512" s="294" t="s">
        <v>2980</v>
      </c>
      <c r="I512" s="294" t="s">
        <v>2983</v>
      </c>
      <c r="J512" s="294" t="s">
        <v>2962</v>
      </c>
      <c r="K512" s="263" t="s">
        <v>338</v>
      </c>
      <c r="L512" s="294" t="s">
        <v>339</v>
      </c>
      <c r="M512" s="265" t="s">
        <v>89</v>
      </c>
      <c r="N512" s="294" t="s">
        <v>90</v>
      </c>
      <c r="O512" s="265" t="s">
        <v>45</v>
      </c>
      <c r="P512" s="260">
        <f>IF(COUNTIF($K$4:K512,K512)=1,1,"")</f>
        <v>1</v>
      </c>
      <c r="Q512" s="260"/>
      <c r="R512" s="260">
        <v>800</v>
      </c>
      <c r="S512" s="260">
        <v>800</v>
      </c>
      <c r="T512" s="260"/>
      <c r="U512" s="265" t="s">
        <v>45</v>
      </c>
      <c r="V512" s="260"/>
      <c r="W512" s="260"/>
      <c r="X512" s="260"/>
      <c r="Y512" s="265" t="s">
        <v>45</v>
      </c>
      <c r="Z512" s="260"/>
      <c r="AA512" s="260">
        <v>0</v>
      </c>
      <c r="AB512" s="260"/>
      <c r="AC512" s="260"/>
      <c r="AD512" s="260"/>
      <c r="AE512" s="260"/>
      <c r="AF512" s="260"/>
      <c r="AG512" s="260"/>
      <c r="AH512" s="260"/>
      <c r="AI512" s="260"/>
      <c r="AJ512" s="260"/>
      <c r="AK512" s="260"/>
      <c r="AL512" s="260"/>
      <c r="AM512" s="260"/>
      <c r="AN512" s="260"/>
      <c r="AO512" s="260"/>
      <c r="AP512" s="260"/>
      <c r="AQ512" s="260"/>
      <c r="AR512" s="260"/>
      <c r="AS512" s="260"/>
      <c r="AT512" s="260"/>
      <c r="AU512" s="260"/>
      <c r="AV512" s="260"/>
      <c r="AW512" s="260"/>
      <c r="AX512" s="260"/>
      <c r="AY512" s="260"/>
      <c r="AZ512" s="260"/>
      <c r="BA512" s="260"/>
      <c r="BB512" s="260"/>
      <c r="BC512" s="260"/>
      <c r="BD512" s="260"/>
      <c r="BE512" s="260"/>
      <c r="BF512" s="260"/>
      <c r="BG512" s="260"/>
      <c r="BH512" s="260"/>
      <c r="BI512" s="260"/>
      <c r="BJ512" s="260"/>
      <c r="BK512" s="260"/>
      <c r="BL512" s="260"/>
      <c r="BM512" s="260"/>
      <c r="BN512" s="260"/>
      <c r="BO512" s="260"/>
      <c r="BP512" s="260"/>
      <c r="BQ512" s="260"/>
      <c r="BR512" s="260"/>
      <c r="BS512" s="260"/>
      <c r="BT512" s="260"/>
      <c r="BU512" s="260"/>
      <c r="BV512" s="260"/>
      <c r="BW512" s="260"/>
      <c r="BX512" s="260"/>
      <c r="BY512" s="260"/>
      <c r="BZ512" s="260"/>
      <c r="CA512" s="260"/>
      <c r="CB512" s="260"/>
      <c r="CC512" s="260"/>
      <c r="CD512" s="260"/>
      <c r="CE512" s="260"/>
      <c r="CF512" s="260"/>
      <c r="CG512" s="260"/>
      <c r="CH512" s="268" t="s">
        <v>45</v>
      </c>
      <c r="CI512" s="260"/>
      <c r="CJ512" s="268" t="s">
        <v>45</v>
      </c>
      <c r="CK512" s="260">
        <v>39000</v>
      </c>
      <c r="CL512" s="260"/>
      <c r="CM512" s="268" t="s">
        <v>45</v>
      </c>
      <c r="CN512" s="260">
        <v>0</v>
      </c>
      <c r="CO512" s="268" t="s">
        <v>45</v>
      </c>
      <c r="CP512" s="265" t="s">
        <v>60</v>
      </c>
      <c r="CQ512" s="268" t="s">
        <v>1850</v>
      </c>
      <c r="CR512" s="265" t="s">
        <v>45</v>
      </c>
      <c r="CS512" s="294" t="s">
        <v>340</v>
      </c>
      <c r="CT512" s="265" t="s">
        <v>1861</v>
      </c>
    </row>
    <row r="513" spans="1:98" x14ac:dyDescent="0.3">
      <c r="A513" s="253">
        <v>510</v>
      </c>
      <c r="B513" s="254" t="s">
        <v>45</v>
      </c>
      <c r="C513" s="261" t="s">
        <v>2952</v>
      </c>
      <c r="D513" s="261" t="s">
        <v>3018</v>
      </c>
      <c r="E513" s="261" t="s">
        <v>3007</v>
      </c>
      <c r="F513" s="261" t="s">
        <v>2959</v>
      </c>
      <c r="G513" s="261" t="s">
        <v>2977</v>
      </c>
      <c r="H513" s="261" t="s">
        <v>2980</v>
      </c>
      <c r="I513" s="261" t="s">
        <v>2983</v>
      </c>
      <c r="J513" s="261" t="s">
        <v>2962</v>
      </c>
      <c r="K513" s="270" t="s">
        <v>338</v>
      </c>
      <c r="L513" s="261" t="s">
        <v>339</v>
      </c>
      <c r="M513" s="254" t="s">
        <v>61</v>
      </c>
      <c r="N513" s="261" t="s">
        <v>62</v>
      </c>
      <c r="O513" s="254" t="s">
        <v>45</v>
      </c>
      <c r="P513" s="266" t="str">
        <f>IF(COUNTIF($K$4:K513,K513)=1,1,"")</f>
        <v/>
      </c>
      <c r="Q513" s="266"/>
      <c r="R513" s="266">
        <v>1200</v>
      </c>
      <c r="S513" s="266">
        <v>1200</v>
      </c>
      <c r="T513" s="266"/>
      <c r="U513" s="254" t="s">
        <v>45</v>
      </c>
      <c r="V513" s="266"/>
      <c r="W513" s="266"/>
      <c r="X513" s="266"/>
      <c r="Y513" s="254" t="s">
        <v>45</v>
      </c>
      <c r="Z513" s="266"/>
      <c r="AA513" s="266">
        <v>0</v>
      </c>
      <c r="AB513" s="266"/>
      <c r="AC513" s="266"/>
      <c r="AD513" s="266"/>
      <c r="AE513" s="266"/>
      <c r="AF513" s="266"/>
      <c r="AG513" s="266"/>
      <c r="AH513" s="266"/>
      <c r="AI513" s="266"/>
      <c r="AJ513" s="266"/>
      <c r="AK513" s="266"/>
      <c r="AL513" s="266"/>
      <c r="AM513" s="266"/>
      <c r="AN513" s="266"/>
      <c r="AO513" s="266"/>
      <c r="AP513" s="266"/>
      <c r="AQ513" s="266"/>
      <c r="AR513" s="266"/>
      <c r="AS513" s="266"/>
      <c r="AT513" s="266"/>
      <c r="AU513" s="266"/>
      <c r="AV513" s="266"/>
      <c r="AW513" s="266"/>
      <c r="AX513" s="266"/>
      <c r="AY513" s="266"/>
      <c r="AZ513" s="266"/>
      <c r="BA513" s="266"/>
      <c r="BB513" s="266"/>
      <c r="BC513" s="266"/>
      <c r="BD513" s="266"/>
      <c r="BE513" s="266"/>
      <c r="BF513" s="266"/>
      <c r="BG513" s="266"/>
      <c r="BH513" s="266"/>
      <c r="BI513" s="266"/>
      <c r="BJ513" s="266"/>
      <c r="BK513" s="266"/>
      <c r="BL513" s="266"/>
      <c r="BM513" s="266"/>
      <c r="BN513" s="266"/>
      <c r="BO513" s="266"/>
      <c r="BP513" s="266"/>
      <c r="BQ513" s="266"/>
      <c r="BR513" s="266"/>
      <c r="BS513" s="266"/>
      <c r="BT513" s="266"/>
      <c r="BU513" s="266"/>
      <c r="BV513" s="266"/>
      <c r="BW513" s="266"/>
      <c r="BX513" s="266"/>
      <c r="BY513" s="266"/>
      <c r="BZ513" s="266"/>
      <c r="CA513" s="266"/>
      <c r="CB513" s="266"/>
      <c r="CC513" s="266"/>
      <c r="CD513" s="266"/>
      <c r="CE513" s="266"/>
      <c r="CF513" s="266"/>
      <c r="CG513" s="266"/>
      <c r="CH513" s="271" t="s">
        <v>45</v>
      </c>
      <c r="CI513" s="266"/>
      <c r="CJ513" s="271" t="s">
        <v>45</v>
      </c>
      <c r="CK513" s="266">
        <v>39000</v>
      </c>
      <c r="CL513" s="266"/>
      <c r="CM513" s="271" t="s">
        <v>45</v>
      </c>
      <c r="CN513" s="266">
        <v>0</v>
      </c>
      <c r="CO513" s="271" t="s">
        <v>45</v>
      </c>
      <c r="CP513" s="254" t="s">
        <v>60</v>
      </c>
      <c r="CQ513" s="271" t="s">
        <v>1850</v>
      </c>
      <c r="CR513" s="254" t="s">
        <v>45</v>
      </c>
      <c r="CS513" s="261" t="s">
        <v>340</v>
      </c>
      <c r="CT513" s="254" t="s">
        <v>1861</v>
      </c>
    </row>
    <row r="514" spans="1:98" x14ac:dyDescent="0.3">
      <c r="A514" s="253">
        <v>511</v>
      </c>
      <c r="B514" s="265" t="s">
        <v>45</v>
      </c>
      <c r="C514" s="294" t="s">
        <v>2952</v>
      </c>
      <c r="D514" s="294" t="s">
        <v>3018</v>
      </c>
      <c r="E514" s="294" t="s">
        <v>3007</v>
      </c>
      <c r="F514" s="294" t="s">
        <v>2959</v>
      </c>
      <c r="G514" s="294" t="s">
        <v>2977</v>
      </c>
      <c r="H514" s="294" t="s">
        <v>2980</v>
      </c>
      <c r="I514" s="294" t="s">
        <v>2983</v>
      </c>
      <c r="J514" s="294" t="s">
        <v>2962</v>
      </c>
      <c r="K514" s="263" t="s">
        <v>341</v>
      </c>
      <c r="L514" s="294" t="s">
        <v>342</v>
      </c>
      <c r="M514" s="265" t="s">
        <v>57</v>
      </c>
      <c r="N514" s="294" t="s">
        <v>58</v>
      </c>
      <c r="O514" s="265" t="s">
        <v>45</v>
      </c>
      <c r="P514" s="260">
        <f>IF(COUNTIF($K$4:K514,K514)=1,1,"")</f>
        <v>1</v>
      </c>
      <c r="Q514" s="260"/>
      <c r="R514" s="260">
        <v>500</v>
      </c>
      <c r="S514" s="260">
        <v>500</v>
      </c>
      <c r="T514" s="260"/>
      <c r="U514" s="265" t="s">
        <v>45</v>
      </c>
      <c r="V514" s="260"/>
      <c r="W514" s="260"/>
      <c r="X514" s="260"/>
      <c r="Y514" s="265" t="s">
        <v>45</v>
      </c>
      <c r="Z514" s="260"/>
      <c r="AA514" s="260">
        <v>0</v>
      </c>
      <c r="AB514" s="260"/>
      <c r="AC514" s="260"/>
      <c r="AD514" s="260"/>
      <c r="AE514" s="260"/>
      <c r="AF514" s="260"/>
      <c r="AG514" s="260"/>
      <c r="AH514" s="260"/>
      <c r="AI514" s="260"/>
      <c r="AJ514" s="260"/>
      <c r="AK514" s="260"/>
      <c r="AL514" s="260"/>
      <c r="AM514" s="260"/>
      <c r="AN514" s="260"/>
      <c r="AO514" s="260"/>
      <c r="AP514" s="260"/>
      <c r="AQ514" s="260"/>
      <c r="AR514" s="260"/>
      <c r="AS514" s="260"/>
      <c r="AT514" s="260"/>
      <c r="AU514" s="260"/>
      <c r="AV514" s="260"/>
      <c r="AW514" s="260"/>
      <c r="AX514" s="260"/>
      <c r="AY514" s="260"/>
      <c r="AZ514" s="260"/>
      <c r="BA514" s="260"/>
      <c r="BB514" s="260"/>
      <c r="BC514" s="260"/>
      <c r="BD514" s="260"/>
      <c r="BE514" s="260"/>
      <c r="BF514" s="260"/>
      <c r="BG514" s="260"/>
      <c r="BH514" s="260"/>
      <c r="BI514" s="260"/>
      <c r="BJ514" s="260"/>
      <c r="BK514" s="260"/>
      <c r="BL514" s="260"/>
      <c r="BM514" s="260"/>
      <c r="BN514" s="260"/>
      <c r="BO514" s="260"/>
      <c r="BP514" s="260"/>
      <c r="BQ514" s="260"/>
      <c r="BR514" s="260"/>
      <c r="BS514" s="260"/>
      <c r="BT514" s="260"/>
      <c r="BU514" s="260"/>
      <c r="BV514" s="260"/>
      <c r="BW514" s="260"/>
      <c r="BX514" s="260"/>
      <c r="BY514" s="260"/>
      <c r="BZ514" s="260"/>
      <c r="CA514" s="260"/>
      <c r="CB514" s="260"/>
      <c r="CC514" s="260"/>
      <c r="CD514" s="260"/>
      <c r="CE514" s="260"/>
      <c r="CF514" s="260"/>
      <c r="CG514" s="260"/>
      <c r="CH514" s="268" t="s">
        <v>45</v>
      </c>
      <c r="CI514" s="260"/>
      <c r="CJ514" s="268" t="s">
        <v>45</v>
      </c>
      <c r="CK514" s="260"/>
      <c r="CL514" s="260"/>
      <c r="CM514" s="268" t="s">
        <v>45</v>
      </c>
      <c r="CN514" s="260">
        <v>0</v>
      </c>
      <c r="CO514" s="268" t="s">
        <v>45</v>
      </c>
      <c r="CP514" s="265" t="s">
        <v>60</v>
      </c>
      <c r="CQ514" s="268" t="s">
        <v>1850</v>
      </c>
      <c r="CR514" s="265" t="s">
        <v>45</v>
      </c>
      <c r="CS514" s="294" t="s">
        <v>51</v>
      </c>
      <c r="CT514" s="265" t="s">
        <v>1858</v>
      </c>
    </row>
    <row r="515" spans="1:98" x14ac:dyDescent="0.3">
      <c r="A515" s="253">
        <v>512</v>
      </c>
      <c r="B515" s="254" t="s">
        <v>45</v>
      </c>
      <c r="C515" s="261" t="s">
        <v>2952</v>
      </c>
      <c r="D515" s="261" t="s">
        <v>3018</v>
      </c>
      <c r="E515" s="261" t="s">
        <v>3007</v>
      </c>
      <c r="F515" s="261" t="s">
        <v>2959</v>
      </c>
      <c r="G515" s="261" t="s">
        <v>2977</v>
      </c>
      <c r="H515" s="261" t="s">
        <v>2980</v>
      </c>
      <c r="I515" s="261" t="s">
        <v>2983</v>
      </c>
      <c r="J515" s="261" t="s">
        <v>2962</v>
      </c>
      <c r="K515" s="270" t="s">
        <v>341</v>
      </c>
      <c r="L515" s="261" t="s">
        <v>342</v>
      </c>
      <c r="M515" s="254" t="s">
        <v>93</v>
      </c>
      <c r="N515" s="261" t="s">
        <v>94</v>
      </c>
      <c r="O515" s="254" t="s">
        <v>45</v>
      </c>
      <c r="P515" s="266" t="str">
        <f>IF(COUNTIF($K$4:K515,K515)=1,1,"")</f>
        <v/>
      </c>
      <c r="Q515" s="266"/>
      <c r="R515" s="266">
        <v>500</v>
      </c>
      <c r="S515" s="266">
        <v>500</v>
      </c>
      <c r="T515" s="266"/>
      <c r="U515" s="254" t="s">
        <v>45</v>
      </c>
      <c r="V515" s="266"/>
      <c r="W515" s="266"/>
      <c r="X515" s="266"/>
      <c r="Y515" s="254" t="s">
        <v>45</v>
      </c>
      <c r="Z515" s="266"/>
      <c r="AA515" s="266">
        <v>0</v>
      </c>
      <c r="AB515" s="266"/>
      <c r="AC515" s="266"/>
      <c r="AD515" s="266"/>
      <c r="AE515" s="266"/>
      <c r="AF515" s="266"/>
      <c r="AG515" s="266"/>
      <c r="AH515" s="266"/>
      <c r="AI515" s="266"/>
      <c r="AJ515" s="266"/>
      <c r="AK515" s="266"/>
      <c r="AL515" s="266"/>
      <c r="AM515" s="266"/>
      <c r="AN515" s="266"/>
      <c r="AO515" s="266"/>
      <c r="AP515" s="266"/>
      <c r="AQ515" s="266"/>
      <c r="AR515" s="266"/>
      <c r="AS515" s="266"/>
      <c r="AT515" s="266"/>
      <c r="AU515" s="266"/>
      <c r="AV515" s="266"/>
      <c r="AW515" s="266"/>
      <c r="AX515" s="266"/>
      <c r="AY515" s="266"/>
      <c r="AZ515" s="266"/>
      <c r="BA515" s="266"/>
      <c r="BB515" s="266"/>
      <c r="BC515" s="266"/>
      <c r="BD515" s="266"/>
      <c r="BE515" s="266"/>
      <c r="BF515" s="266"/>
      <c r="BG515" s="266"/>
      <c r="BH515" s="266"/>
      <c r="BI515" s="266"/>
      <c r="BJ515" s="266"/>
      <c r="BK515" s="266"/>
      <c r="BL515" s="266"/>
      <c r="BM515" s="266"/>
      <c r="BN515" s="266"/>
      <c r="BO515" s="266"/>
      <c r="BP515" s="266"/>
      <c r="BQ515" s="266"/>
      <c r="BR515" s="266"/>
      <c r="BS515" s="266"/>
      <c r="BT515" s="266"/>
      <c r="BU515" s="266"/>
      <c r="BV515" s="266"/>
      <c r="BW515" s="266"/>
      <c r="BX515" s="266"/>
      <c r="BY515" s="266"/>
      <c r="BZ515" s="266"/>
      <c r="CA515" s="266"/>
      <c r="CB515" s="266"/>
      <c r="CC515" s="266"/>
      <c r="CD515" s="266"/>
      <c r="CE515" s="266"/>
      <c r="CF515" s="266"/>
      <c r="CG515" s="266"/>
      <c r="CH515" s="271" t="s">
        <v>45</v>
      </c>
      <c r="CI515" s="266"/>
      <c r="CJ515" s="271" t="s">
        <v>45</v>
      </c>
      <c r="CK515" s="266"/>
      <c r="CL515" s="266"/>
      <c r="CM515" s="271" t="s">
        <v>45</v>
      </c>
      <c r="CN515" s="266">
        <v>0</v>
      </c>
      <c r="CO515" s="271" t="s">
        <v>45</v>
      </c>
      <c r="CP515" s="254" t="s">
        <v>60</v>
      </c>
      <c r="CQ515" s="271" t="s">
        <v>1850</v>
      </c>
      <c r="CR515" s="254" t="s">
        <v>45</v>
      </c>
      <c r="CS515" s="261" t="s">
        <v>51</v>
      </c>
      <c r="CT515" s="254" t="s">
        <v>1858</v>
      </c>
    </row>
    <row r="516" spans="1:98" x14ac:dyDescent="0.3">
      <c r="A516" s="253">
        <v>513</v>
      </c>
      <c r="B516" s="265" t="s">
        <v>45</v>
      </c>
      <c r="C516" s="294" t="s">
        <v>2952</v>
      </c>
      <c r="D516" s="294" t="s">
        <v>3018</v>
      </c>
      <c r="E516" s="294" t="s">
        <v>3007</v>
      </c>
      <c r="F516" s="294" t="s">
        <v>2959</v>
      </c>
      <c r="G516" s="294" t="s">
        <v>2977</v>
      </c>
      <c r="H516" s="294" t="s">
        <v>2980</v>
      </c>
      <c r="I516" s="294" t="s">
        <v>2983</v>
      </c>
      <c r="J516" s="294" t="s">
        <v>2962</v>
      </c>
      <c r="K516" s="263" t="s">
        <v>3206</v>
      </c>
      <c r="L516" s="294" t="s">
        <v>3364</v>
      </c>
      <c r="M516" s="265" t="s">
        <v>57</v>
      </c>
      <c r="N516" s="294" t="s">
        <v>58</v>
      </c>
      <c r="O516" s="265" t="s">
        <v>45</v>
      </c>
      <c r="P516" s="260">
        <f>IF(COUNTIF($K$4:K516,K516)=1,1,"")</f>
        <v>1</v>
      </c>
      <c r="Q516" s="260"/>
      <c r="R516" s="260">
        <v>1</v>
      </c>
      <c r="S516" s="260">
        <v>1</v>
      </c>
      <c r="T516" s="260"/>
      <c r="U516" s="265" t="s">
        <v>45</v>
      </c>
      <c r="V516" s="260"/>
      <c r="W516" s="260"/>
      <c r="X516" s="260"/>
      <c r="Y516" s="265" t="s">
        <v>45</v>
      </c>
      <c r="Z516" s="260"/>
      <c r="AA516" s="260">
        <v>0</v>
      </c>
      <c r="AB516" s="260"/>
      <c r="AC516" s="260"/>
      <c r="AD516" s="260"/>
      <c r="AE516" s="260"/>
      <c r="AF516" s="260"/>
      <c r="AG516" s="260"/>
      <c r="AH516" s="260"/>
      <c r="AI516" s="260"/>
      <c r="AJ516" s="260"/>
      <c r="AK516" s="260"/>
      <c r="AL516" s="260"/>
      <c r="AM516" s="260"/>
      <c r="AN516" s="260"/>
      <c r="AO516" s="260"/>
      <c r="AP516" s="260"/>
      <c r="AQ516" s="260"/>
      <c r="AR516" s="260"/>
      <c r="AS516" s="260"/>
      <c r="AT516" s="260"/>
      <c r="AU516" s="260"/>
      <c r="AV516" s="260"/>
      <c r="AW516" s="260"/>
      <c r="AX516" s="260"/>
      <c r="AY516" s="260"/>
      <c r="AZ516" s="260"/>
      <c r="BA516" s="260"/>
      <c r="BB516" s="260"/>
      <c r="BC516" s="260"/>
      <c r="BD516" s="260"/>
      <c r="BE516" s="260"/>
      <c r="BF516" s="260"/>
      <c r="BG516" s="260"/>
      <c r="BH516" s="260"/>
      <c r="BI516" s="260"/>
      <c r="BJ516" s="260"/>
      <c r="BK516" s="260"/>
      <c r="BL516" s="260"/>
      <c r="BM516" s="260"/>
      <c r="BN516" s="260"/>
      <c r="BO516" s="260"/>
      <c r="BP516" s="260"/>
      <c r="BQ516" s="260"/>
      <c r="BR516" s="260"/>
      <c r="BS516" s="260"/>
      <c r="BT516" s="260"/>
      <c r="BU516" s="260"/>
      <c r="BV516" s="260"/>
      <c r="BW516" s="260"/>
      <c r="BX516" s="260"/>
      <c r="BY516" s="260"/>
      <c r="BZ516" s="260"/>
      <c r="CA516" s="260"/>
      <c r="CB516" s="260"/>
      <c r="CC516" s="260"/>
      <c r="CD516" s="260"/>
      <c r="CE516" s="260"/>
      <c r="CF516" s="260"/>
      <c r="CG516" s="260"/>
      <c r="CH516" s="268" t="s">
        <v>45</v>
      </c>
      <c r="CI516" s="260"/>
      <c r="CJ516" s="268" t="s">
        <v>45</v>
      </c>
      <c r="CK516" s="260"/>
      <c r="CL516" s="260"/>
      <c r="CM516" s="268" t="s">
        <v>45</v>
      </c>
      <c r="CN516" s="260">
        <v>0</v>
      </c>
      <c r="CO516" s="268" t="s">
        <v>45</v>
      </c>
      <c r="CP516" s="265" t="s">
        <v>60</v>
      </c>
      <c r="CQ516" s="268" t="s">
        <v>1850</v>
      </c>
      <c r="CR516" s="265" t="s">
        <v>45</v>
      </c>
      <c r="CS516" s="294" t="s">
        <v>110</v>
      </c>
      <c r="CT516" s="265" t="s">
        <v>1858</v>
      </c>
    </row>
    <row r="517" spans="1:98" x14ac:dyDescent="0.3">
      <c r="A517" s="253">
        <v>514</v>
      </c>
      <c r="B517" s="254" t="s">
        <v>45</v>
      </c>
      <c r="C517" s="261" t="s">
        <v>2952</v>
      </c>
      <c r="D517" s="261" t="s">
        <v>3018</v>
      </c>
      <c r="E517" s="261" t="s">
        <v>3007</v>
      </c>
      <c r="F517" s="261" t="s">
        <v>2959</v>
      </c>
      <c r="G517" s="261" t="s">
        <v>2977</v>
      </c>
      <c r="H517" s="261" t="s">
        <v>2980</v>
      </c>
      <c r="I517" s="261" t="s">
        <v>2983</v>
      </c>
      <c r="J517" s="261" t="s">
        <v>2962</v>
      </c>
      <c r="K517" s="270" t="s">
        <v>3206</v>
      </c>
      <c r="L517" s="261" t="s">
        <v>3364</v>
      </c>
      <c r="M517" s="254" t="s">
        <v>71</v>
      </c>
      <c r="N517" s="261" t="s">
        <v>72</v>
      </c>
      <c r="O517" s="254" t="s">
        <v>45</v>
      </c>
      <c r="P517" s="266" t="str">
        <f>IF(COUNTIF($K$4:K517,K517)=1,1,"")</f>
        <v/>
      </c>
      <c r="Q517" s="266"/>
      <c r="R517" s="266">
        <v>1</v>
      </c>
      <c r="S517" s="266">
        <v>1</v>
      </c>
      <c r="T517" s="266"/>
      <c r="U517" s="254" t="s">
        <v>45</v>
      </c>
      <c r="V517" s="266"/>
      <c r="W517" s="266"/>
      <c r="X517" s="266"/>
      <c r="Y517" s="254" t="s">
        <v>45</v>
      </c>
      <c r="Z517" s="266"/>
      <c r="AA517" s="266">
        <v>0</v>
      </c>
      <c r="AB517" s="266"/>
      <c r="AC517" s="266"/>
      <c r="AD517" s="266"/>
      <c r="AE517" s="266"/>
      <c r="AF517" s="266"/>
      <c r="AG517" s="266"/>
      <c r="AH517" s="266"/>
      <c r="AI517" s="266"/>
      <c r="AJ517" s="266"/>
      <c r="AK517" s="266"/>
      <c r="AL517" s="266"/>
      <c r="AM517" s="266"/>
      <c r="AN517" s="266"/>
      <c r="AO517" s="266"/>
      <c r="AP517" s="266"/>
      <c r="AQ517" s="266"/>
      <c r="AR517" s="266"/>
      <c r="AS517" s="266"/>
      <c r="AT517" s="266"/>
      <c r="AU517" s="266"/>
      <c r="AV517" s="266"/>
      <c r="AW517" s="266"/>
      <c r="AX517" s="266"/>
      <c r="AY517" s="266"/>
      <c r="AZ517" s="266"/>
      <c r="BA517" s="266"/>
      <c r="BB517" s="266"/>
      <c r="BC517" s="266"/>
      <c r="BD517" s="266"/>
      <c r="BE517" s="266"/>
      <c r="BF517" s="266"/>
      <c r="BG517" s="266"/>
      <c r="BH517" s="266"/>
      <c r="BI517" s="266"/>
      <c r="BJ517" s="266"/>
      <c r="BK517" s="266"/>
      <c r="BL517" s="266"/>
      <c r="BM517" s="266"/>
      <c r="BN517" s="266"/>
      <c r="BO517" s="266"/>
      <c r="BP517" s="266"/>
      <c r="BQ517" s="266"/>
      <c r="BR517" s="266"/>
      <c r="BS517" s="266"/>
      <c r="BT517" s="266"/>
      <c r="BU517" s="266"/>
      <c r="BV517" s="266"/>
      <c r="BW517" s="266"/>
      <c r="BX517" s="266"/>
      <c r="BY517" s="266"/>
      <c r="BZ517" s="266"/>
      <c r="CA517" s="266"/>
      <c r="CB517" s="266"/>
      <c r="CC517" s="266"/>
      <c r="CD517" s="266"/>
      <c r="CE517" s="266"/>
      <c r="CF517" s="266"/>
      <c r="CG517" s="266"/>
      <c r="CH517" s="271" t="s">
        <v>45</v>
      </c>
      <c r="CI517" s="266"/>
      <c r="CJ517" s="271" t="s">
        <v>45</v>
      </c>
      <c r="CK517" s="266"/>
      <c r="CL517" s="266"/>
      <c r="CM517" s="271" t="s">
        <v>45</v>
      </c>
      <c r="CN517" s="266">
        <v>0</v>
      </c>
      <c r="CO517" s="271" t="s">
        <v>45</v>
      </c>
      <c r="CP517" s="254" t="s">
        <v>60</v>
      </c>
      <c r="CQ517" s="271" t="s">
        <v>1850</v>
      </c>
      <c r="CR517" s="254" t="s">
        <v>45</v>
      </c>
      <c r="CS517" s="261" t="s">
        <v>110</v>
      </c>
      <c r="CT517" s="254" t="s">
        <v>1858</v>
      </c>
    </row>
    <row r="518" spans="1:98" x14ac:dyDescent="0.3">
      <c r="A518" s="253">
        <v>515</v>
      </c>
      <c r="B518" s="265" t="s">
        <v>45</v>
      </c>
      <c r="C518" s="294" t="s">
        <v>2952</v>
      </c>
      <c r="D518" s="294" t="s">
        <v>3018</v>
      </c>
      <c r="E518" s="294" t="s">
        <v>3007</v>
      </c>
      <c r="F518" s="294" t="s">
        <v>2959</v>
      </c>
      <c r="G518" s="294" t="s">
        <v>2977</v>
      </c>
      <c r="H518" s="294" t="s">
        <v>2980</v>
      </c>
      <c r="I518" s="294" t="s">
        <v>2983</v>
      </c>
      <c r="J518" s="294" t="s">
        <v>2962</v>
      </c>
      <c r="K518" s="263" t="s">
        <v>3207</v>
      </c>
      <c r="L518" s="294" t="s">
        <v>3208</v>
      </c>
      <c r="M518" s="265" t="s">
        <v>66</v>
      </c>
      <c r="N518" s="294" t="s">
        <v>67</v>
      </c>
      <c r="O518" s="265" t="s">
        <v>45</v>
      </c>
      <c r="P518" s="260">
        <f>IF(COUNTIF($K$4:K518,K518)=1,1,"")</f>
        <v>1</v>
      </c>
      <c r="Q518" s="260"/>
      <c r="R518" s="260">
        <v>1</v>
      </c>
      <c r="S518" s="260">
        <v>1</v>
      </c>
      <c r="T518" s="260"/>
      <c r="U518" s="265" t="s">
        <v>45</v>
      </c>
      <c r="V518" s="260"/>
      <c r="W518" s="260"/>
      <c r="X518" s="260"/>
      <c r="Y518" s="265" t="s">
        <v>45</v>
      </c>
      <c r="Z518" s="260"/>
      <c r="AA518" s="260">
        <v>0</v>
      </c>
      <c r="AB518" s="260"/>
      <c r="AC518" s="260"/>
      <c r="AD518" s="260"/>
      <c r="AE518" s="260"/>
      <c r="AF518" s="260"/>
      <c r="AG518" s="260"/>
      <c r="AH518" s="260"/>
      <c r="AI518" s="260"/>
      <c r="AJ518" s="260"/>
      <c r="AK518" s="260"/>
      <c r="AL518" s="260"/>
      <c r="AM518" s="260"/>
      <c r="AN518" s="260"/>
      <c r="AO518" s="260"/>
      <c r="AP518" s="260"/>
      <c r="AQ518" s="260"/>
      <c r="AR518" s="260"/>
      <c r="AS518" s="260"/>
      <c r="AT518" s="260"/>
      <c r="AU518" s="260"/>
      <c r="AV518" s="260"/>
      <c r="AW518" s="260"/>
      <c r="AX518" s="260"/>
      <c r="AY518" s="260"/>
      <c r="AZ518" s="260"/>
      <c r="BA518" s="260"/>
      <c r="BB518" s="260"/>
      <c r="BC518" s="260"/>
      <c r="BD518" s="260"/>
      <c r="BE518" s="260"/>
      <c r="BF518" s="260"/>
      <c r="BG518" s="260"/>
      <c r="BH518" s="260"/>
      <c r="BI518" s="260"/>
      <c r="BJ518" s="260"/>
      <c r="BK518" s="260"/>
      <c r="BL518" s="260"/>
      <c r="BM518" s="260"/>
      <c r="BN518" s="260"/>
      <c r="BO518" s="260"/>
      <c r="BP518" s="260"/>
      <c r="BQ518" s="260"/>
      <c r="BR518" s="260"/>
      <c r="BS518" s="260"/>
      <c r="BT518" s="260"/>
      <c r="BU518" s="260"/>
      <c r="BV518" s="260"/>
      <c r="BW518" s="260"/>
      <c r="BX518" s="260"/>
      <c r="BY518" s="260"/>
      <c r="BZ518" s="260"/>
      <c r="CA518" s="260"/>
      <c r="CB518" s="260"/>
      <c r="CC518" s="260"/>
      <c r="CD518" s="260"/>
      <c r="CE518" s="260"/>
      <c r="CF518" s="260"/>
      <c r="CG518" s="260"/>
      <c r="CH518" s="268" t="s">
        <v>45</v>
      </c>
      <c r="CI518" s="260"/>
      <c r="CJ518" s="268" t="s">
        <v>45</v>
      </c>
      <c r="CK518" s="260"/>
      <c r="CL518" s="260"/>
      <c r="CM518" s="268" t="s">
        <v>45</v>
      </c>
      <c r="CN518" s="260">
        <v>0</v>
      </c>
      <c r="CO518" s="268" t="s">
        <v>45</v>
      </c>
      <c r="CP518" s="265" t="s">
        <v>60</v>
      </c>
      <c r="CQ518" s="268" t="s">
        <v>1850</v>
      </c>
      <c r="CR518" s="265" t="s">
        <v>45</v>
      </c>
      <c r="CS518" s="294" t="s">
        <v>51</v>
      </c>
      <c r="CT518" s="265" t="s">
        <v>1857</v>
      </c>
    </row>
    <row r="519" spans="1:98" x14ac:dyDescent="0.3">
      <c r="A519" s="253">
        <v>516</v>
      </c>
      <c r="B519" s="254" t="s">
        <v>45</v>
      </c>
      <c r="C519" s="261" t="s">
        <v>2952</v>
      </c>
      <c r="D519" s="261" t="s">
        <v>3018</v>
      </c>
      <c r="E519" s="261" t="s">
        <v>3007</v>
      </c>
      <c r="F519" s="261" t="s">
        <v>2959</v>
      </c>
      <c r="G519" s="261" t="s">
        <v>2977</v>
      </c>
      <c r="H519" s="261" t="s">
        <v>2980</v>
      </c>
      <c r="I519" s="261" t="s">
        <v>2983</v>
      </c>
      <c r="J519" s="261" t="s">
        <v>2962</v>
      </c>
      <c r="K519" s="270" t="s">
        <v>3207</v>
      </c>
      <c r="L519" s="261" t="s">
        <v>3208</v>
      </c>
      <c r="M519" s="254" t="s">
        <v>63</v>
      </c>
      <c r="N519" s="261" t="s">
        <v>64</v>
      </c>
      <c r="O519" s="254" t="s">
        <v>45</v>
      </c>
      <c r="P519" s="266" t="str">
        <f>IF(COUNTIF($K$4:K519,K519)=1,1,"")</f>
        <v/>
      </c>
      <c r="Q519" s="266"/>
      <c r="R519" s="266">
        <v>1</v>
      </c>
      <c r="S519" s="266">
        <v>1</v>
      </c>
      <c r="T519" s="266"/>
      <c r="U519" s="254" t="s">
        <v>45</v>
      </c>
      <c r="V519" s="266"/>
      <c r="W519" s="266"/>
      <c r="X519" s="266"/>
      <c r="Y519" s="254" t="s">
        <v>45</v>
      </c>
      <c r="Z519" s="266"/>
      <c r="AA519" s="266">
        <v>0</v>
      </c>
      <c r="AB519" s="266"/>
      <c r="AC519" s="266"/>
      <c r="AD519" s="266"/>
      <c r="AE519" s="266"/>
      <c r="AF519" s="266"/>
      <c r="AG519" s="266"/>
      <c r="AH519" s="266"/>
      <c r="AI519" s="266"/>
      <c r="AJ519" s="266"/>
      <c r="AK519" s="266"/>
      <c r="AL519" s="266"/>
      <c r="AM519" s="266"/>
      <c r="AN519" s="266"/>
      <c r="AO519" s="266"/>
      <c r="AP519" s="266"/>
      <c r="AQ519" s="266"/>
      <c r="AR519" s="266"/>
      <c r="AS519" s="266"/>
      <c r="AT519" s="266"/>
      <c r="AU519" s="266"/>
      <c r="AV519" s="266"/>
      <c r="AW519" s="266"/>
      <c r="AX519" s="266"/>
      <c r="AY519" s="266"/>
      <c r="AZ519" s="266"/>
      <c r="BA519" s="266"/>
      <c r="BB519" s="266"/>
      <c r="BC519" s="266"/>
      <c r="BD519" s="266"/>
      <c r="BE519" s="266"/>
      <c r="BF519" s="266"/>
      <c r="BG519" s="266"/>
      <c r="BH519" s="266"/>
      <c r="BI519" s="266"/>
      <c r="BJ519" s="266"/>
      <c r="BK519" s="266"/>
      <c r="BL519" s="266"/>
      <c r="BM519" s="266"/>
      <c r="BN519" s="266"/>
      <c r="BO519" s="266"/>
      <c r="BP519" s="266"/>
      <c r="BQ519" s="266"/>
      <c r="BR519" s="266"/>
      <c r="BS519" s="266"/>
      <c r="BT519" s="266"/>
      <c r="BU519" s="266"/>
      <c r="BV519" s="266"/>
      <c r="BW519" s="266"/>
      <c r="BX519" s="266"/>
      <c r="BY519" s="266"/>
      <c r="BZ519" s="266"/>
      <c r="CA519" s="266"/>
      <c r="CB519" s="266"/>
      <c r="CC519" s="266"/>
      <c r="CD519" s="266"/>
      <c r="CE519" s="266"/>
      <c r="CF519" s="266"/>
      <c r="CG519" s="266"/>
      <c r="CH519" s="271" t="s">
        <v>45</v>
      </c>
      <c r="CI519" s="266"/>
      <c r="CJ519" s="271" t="s">
        <v>45</v>
      </c>
      <c r="CK519" s="266"/>
      <c r="CL519" s="266"/>
      <c r="CM519" s="271" t="s">
        <v>45</v>
      </c>
      <c r="CN519" s="266">
        <v>0</v>
      </c>
      <c r="CO519" s="271" t="s">
        <v>45</v>
      </c>
      <c r="CP519" s="254" t="s">
        <v>60</v>
      </c>
      <c r="CQ519" s="271" t="s">
        <v>1850</v>
      </c>
      <c r="CR519" s="254" t="s">
        <v>45</v>
      </c>
      <c r="CS519" s="261" t="s">
        <v>51</v>
      </c>
      <c r="CT519" s="254" t="s">
        <v>1857</v>
      </c>
    </row>
    <row r="520" spans="1:98" x14ac:dyDescent="0.3">
      <c r="A520" s="253">
        <v>517</v>
      </c>
      <c r="B520" s="265" t="s">
        <v>45</v>
      </c>
      <c r="C520" s="294" t="s">
        <v>2952</v>
      </c>
      <c r="D520" s="294" t="s">
        <v>3018</v>
      </c>
      <c r="E520" s="294" t="s">
        <v>3007</v>
      </c>
      <c r="F520" s="294" t="s">
        <v>2959</v>
      </c>
      <c r="G520" s="294" t="s">
        <v>2977</v>
      </c>
      <c r="H520" s="294" t="s">
        <v>2978</v>
      </c>
      <c r="I520" s="294" t="s">
        <v>3005</v>
      </c>
      <c r="J520" s="294" t="s">
        <v>2962</v>
      </c>
      <c r="K520" s="263" t="s">
        <v>324</v>
      </c>
      <c r="L520" s="294" t="s">
        <v>325</v>
      </c>
      <c r="M520" s="265" t="s">
        <v>71</v>
      </c>
      <c r="N520" s="294" t="s">
        <v>72</v>
      </c>
      <c r="O520" s="265" t="s">
        <v>45</v>
      </c>
      <c r="P520" s="260">
        <f>IF(COUNTIF($K$4:K520,K520)=1,1,"")</f>
        <v>1</v>
      </c>
      <c r="Q520" s="260"/>
      <c r="R520" s="260">
        <v>510</v>
      </c>
      <c r="S520" s="260">
        <v>510</v>
      </c>
      <c r="T520" s="260"/>
      <c r="U520" s="264">
        <v>46275</v>
      </c>
      <c r="V520" s="260">
        <v>500</v>
      </c>
      <c r="W520" s="260">
        <v>500</v>
      </c>
      <c r="X520" s="260"/>
      <c r="Y520" s="265" t="s">
        <v>45</v>
      </c>
      <c r="Z520" s="260"/>
      <c r="AA520" s="260">
        <v>0</v>
      </c>
      <c r="AB520" s="260">
        <v>500</v>
      </c>
      <c r="AC520" s="260">
        <v>500</v>
      </c>
      <c r="AD520" s="260"/>
      <c r="AE520" s="260">
        <v>500</v>
      </c>
      <c r="AF520" s="260">
        <v>500</v>
      </c>
      <c r="AG520" s="260"/>
      <c r="AH520" s="260"/>
      <c r="AI520" s="260"/>
      <c r="AJ520" s="260"/>
      <c r="AK520" s="260"/>
      <c r="AL520" s="260"/>
      <c r="AM520" s="260"/>
      <c r="AN520" s="260"/>
      <c r="AO520" s="260"/>
      <c r="AP520" s="260"/>
      <c r="AQ520" s="260"/>
      <c r="AR520" s="260"/>
      <c r="AS520" s="260"/>
      <c r="AT520" s="260"/>
      <c r="AU520" s="260"/>
      <c r="AV520" s="260"/>
      <c r="AW520" s="260"/>
      <c r="AX520" s="260"/>
      <c r="AY520" s="260"/>
      <c r="AZ520" s="260"/>
      <c r="BA520" s="260"/>
      <c r="BB520" s="260"/>
      <c r="BC520" s="260"/>
      <c r="BD520" s="260"/>
      <c r="BE520" s="260"/>
      <c r="BF520" s="260"/>
      <c r="BG520" s="260"/>
      <c r="BH520" s="260"/>
      <c r="BI520" s="260"/>
      <c r="BJ520" s="260"/>
      <c r="BK520" s="260"/>
      <c r="BL520" s="260"/>
      <c r="BM520" s="260"/>
      <c r="BN520" s="260"/>
      <c r="BO520" s="260"/>
      <c r="BP520" s="260"/>
      <c r="BQ520" s="260"/>
      <c r="BR520" s="260"/>
      <c r="BS520" s="260"/>
      <c r="BT520" s="260"/>
      <c r="BU520" s="260"/>
      <c r="BV520" s="260"/>
      <c r="BW520" s="260"/>
      <c r="BX520" s="260"/>
      <c r="BY520" s="260"/>
      <c r="BZ520" s="260"/>
      <c r="CA520" s="260"/>
      <c r="CB520" s="260"/>
      <c r="CC520" s="260"/>
      <c r="CD520" s="260"/>
      <c r="CE520" s="260"/>
      <c r="CF520" s="260"/>
      <c r="CG520" s="260"/>
      <c r="CH520" s="268" t="s">
        <v>45</v>
      </c>
      <c r="CI520" s="260"/>
      <c r="CJ520" s="268" t="s">
        <v>45</v>
      </c>
      <c r="CK520" s="260">
        <v>23500</v>
      </c>
      <c r="CL520" s="260">
        <v>99000</v>
      </c>
      <c r="CM520" s="268" t="s">
        <v>836</v>
      </c>
      <c r="CN520" s="260">
        <v>71000</v>
      </c>
      <c r="CO520" s="268" t="s">
        <v>3250</v>
      </c>
      <c r="CP520" s="265" t="s">
        <v>53</v>
      </c>
      <c r="CQ520" s="268" t="s">
        <v>1860</v>
      </c>
      <c r="CR520" s="264">
        <v>46262</v>
      </c>
      <c r="CS520" s="294" t="s">
        <v>74</v>
      </c>
      <c r="CT520" s="265" t="s">
        <v>1861</v>
      </c>
    </row>
  </sheetData>
  <autoFilter ref="A3:L523" xr:uid="{1C8BC4D0-E600-4FE8-8670-D81CD2E2044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conditionalFormatting sqref="J523:J736 L523:L73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 filterMode="1">
    <tabColor theme="5" tint="0.59999389629810485"/>
  </sheetPr>
  <dimension ref="A1:BS75"/>
  <sheetViews>
    <sheetView workbookViewId="0">
      <selection activeCell="BH83" sqref="BH83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1" ht="16.5" customHeight="1" x14ac:dyDescent="0.3">
      <c r="A1" s="419" t="s">
        <v>0</v>
      </c>
      <c r="B1" s="421" t="s">
        <v>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3"/>
      <c r="O1" s="414" t="s">
        <v>2</v>
      </c>
      <c r="P1" s="414" t="s">
        <v>3</v>
      </c>
      <c r="Q1" s="414" t="s">
        <v>4</v>
      </c>
      <c r="R1" s="414" t="s">
        <v>5</v>
      </c>
      <c r="S1" s="414" t="s">
        <v>6</v>
      </c>
      <c r="T1" s="414" t="s">
        <v>7</v>
      </c>
      <c r="U1" s="414" t="s">
        <v>8</v>
      </c>
      <c r="V1" s="414" t="s">
        <v>9</v>
      </c>
      <c r="W1" s="414" t="s">
        <v>10</v>
      </c>
      <c r="X1" s="414" t="s">
        <v>11</v>
      </c>
      <c r="Y1" s="414" t="s">
        <v>12</v>
      </c>
      <c r="Z1" s="414" t="s">
        <v>13</v>
      </c>
      <c r="AA1" s="414" t="s">
        <v>14</v>
      </c>
      <c r="AB1" s="414" t="s">
        <v>15</v>
      </c>
      <c r="AC1" s="414" t="s">
        <v>16</v>
      </c>
      <c r="AD1" s="414" t="s">
        <v>17</v>
      </c>
      <c r="AE1" s="414" t="s">
        <v>18</v>
      </c>
      <c r="AF1" s="414" t="s">
        <v>19</v>
      </c>
      <c r="AG1" s="411" t="s">
        <v>20</v>
      </c>
      <c r="AH1" s="412"/>
      <c r="AI1" s="413"/>
      <c r="AJ1" s="411" t="s">
        <v>21</v>
      </c>
      <c r="AK1" s="412"/>
      <c r="AL1" s="413"/>
      <c r="AM1" s="411" t="s">
        <v>22</v>
      </c>
      <c r="AN1" s="412"/>
      <c r="AO1" s="413"/>
      <c r="AP1" s="411" t="s">
        <v>23</v>
      </c>
      <c r="AQ1" s="412"/>
      <c r="AR1" s="413"/>
      <c r="AS1" s="411" t="s">
        <v>24</v>
      </c>
      <c r="AT1" s="412"/>
      <c r="AU1" s="413"/>
      <c r="AV1" s="411" t="s">
        <v>25</v>
      </c>
      <c r="AW1" s="412"/>
      <c r="AX1" s="413"/>
      <c r="AY1" s="411" t="s">
        <v>26</v>
      </c>
      <c r="AZ1" s="413"/>
      <c r="BA1" s="411" t="s">
        <v>27</v>
      </c>
      <c r="BB1" s="413"/>
      <c r="BC1" s="411" t="s">
        <v>28</v>
      </c>
      <c r="BD1" s="412"/>
      <c r="BE1" s="412"/>
      <c r="BF1" s="413"/>
      <c r="BG1" s="411" t="s">
        <v>29</v>
      </c>
      <c r="BH1" s="412"/>
      <c r="BI1" s="412"/>
      <c r="BJ1" s="413"/>
      <c r="BK1" s="411" t="s">
        <v>30</v>
      </c>
      <c r="BL1" s="412"/>
      <c r="BM1" s="412"/>
      <c r="BN1" s="412"/>
      <c r="BO1" s="413"/>
      <c r="BP1" s="411" t="s">
        <v>31</v>
      </c>
      <c r="BQ1" s="413"/>
    </row>
    <row r="2" spans="1:71" x14ac:dyDescent="0.3">
      <c r="A2" s="420"/>
      <c r="B2" s="247" t="s">
        <v>1819</v>
      </c>
      <c r="C2" s="247" t="s">
        <v>1820</v>
      </c>
      <c r="D2" s="247" t="s">
        <v>1821</v>
      </c>
      <c r="E2" s="247" t="s">
        <v>1822</v>
      </c>
      <c r="F2" s="247" t="s">
        <v>1823</v>
      </c>
      <c r="G2" s="247" t="s">
        <v>1824</v>
      </c>
      <c r="H2" s="247" t="s">
        <v>1825</v>
      </c>
      <c r="I2" s="247" t="s">
        <v>1826</v>
      </c>
      <c r="J2" s="247" t="s">
        <v>2950</v>
      </c>
      <c r="K2" s="247" t="s">
        <v>2951</v>
      </c>
      <c r="L2" s="247" t="s">
        <v>1849</v>
      </c>
      <c r="M2" s="247" t="s">
        <v>32</v>
      </c>
      <c r="N2" s="247" t="s">
        <v>33</v>
      </c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1" ht="16.5" customHeight="1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32</v>
      </c>
      <c r="N3" s="5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4268390</v>
      </c>
      <c r="AH3" s="273">
        <v>280550850901</v>
      </c>
      <c r="AI3" s="273">
        <v>61965481039</v>
      </c>
      <c r="AJ3" s="273">
        <v>2423429</v>
      </c>
      <c r="AK3" s="273">
        <v>160071395901</v>
      </c>
      <c r="AL3" s="273">
        <v>37315941289</v>
      </c>
      <c r="AM3" s="273">
        <v>1844961</v>
      </c>
      <c r="AN3" s="273">
        <v>120479455000</v>
      </c>
      <c r="AO3" s="273">
        <v>24649539750</v>
      </c>
      <c r="AP3" s="273">
        <v>4566884</v>
      </c>
      <c r="AQ3" s="273">
        <v>280872998635</v>
      </c>
      <c r="AR3" s="273">
        <v>61948451731</v>
      </c>
      <c r="AS3" s="273">
        <v>4061921</v>
      </c>
      <c r="AT3" s="273">
        <v>250612704635</v>
      </c>
      <c r="AU3" s="273">
        <v>54980532231</v>
      </c>
      <c r="AV3" s="273">
        <v>504963</v>
      </c>
      <c r="AW3" s="273">
        <v>30260294000</v>
      </c>
      <c r="AX3" s="273">
        <v>6967919500</v>
      </c>
      <c r="AY3" s="273">
        <v>3593193</v>
      </c>
      <c r="AZ3" s="273">
        <v>211661583012</v>
      </c>
      <c r="BA3" s="273">
        <v>24643</v>
      </c>
      <c r="BB3" s="273">
        <v>1323453441</v>
      </c>
      <c r="BC3" s="273">
        <v>17838</v>
      </c>
      <c r="BD3" s="273">
        <v>1142715235</v>
      </c>
      <c r="BE3" s="273">
        <v>769365269</v>
      </c>
      <c r="BF3" s="273">
        <v>253595268</v>
      </c>
      <c r="BG3" s="273">
        <v>3284380</v>
      </c>
      <c r="BH3" s="273">
        <v>195848775934</v>
      </c>
      <c r="BI3" s="273">
        <v>118729240189</v>
      </c>
      <c r="BJ3" s="273">
        <v>42314151697</v>
      </c>
      <c r="BK3" s="273">
        <v>308813</v>
      </c>
      <c r="BL3" s="273">
        <v>973691</v>
      </c>
      <c r="BM3" s="273">
        <v>1282504</v>
      </c>
      <c r="BN3" s="273">
        <v>85024222701</v>
      </c>
      <c r="BO3" s="273">
        <v>19634300034</v>
      </c>
      <c r="BP3" s="272" t="s">
        <v>3562</v>
      </c>
      <c r="BQ3" s="272" t="s">
        <v>3433</v>
      </c>
    </row>
    <row r="4" spans="1:71" x14ac:dyDescent="0.3">
      <c r="A4" s="281">
        <v>286</v>
      </c>
      <c r="B4" s="282" t="s">
        <v>2952</v>
      </c>
      <c r="C4" s="282" t="s">
        <v>2953</v>
      </c>
      <c r="D4" s="282" t="s">
        <v>3003</v>
      </c>
      <c r="E4" s="282" t="s">
        <v>2959</v>
      </c>
      <c r="F4" s="282" t="s">
        <v>2970</v>
      </c>
      <c r="G4" s="282" t="s">
        <v>2971</v>
      </c>
      <c r="H4" s="282" t="s">
        <v>2972</v>
      </c>
      <c r="I4" s="282" t="s">
        <v>2962</v>
      </c>
      <c r="J4" s="282" t="s">
        <v>45</v>
      </c>
      <c r="K4" s="282" t="s">
        <v>2958</v>
      </c>
      <c r="L4" s="282" t="s">
        <v>1857</v>
      </c>
      <c r="M4" s="283" t="s">
        <v>462</v>
      </c>
      <c r="N4" s="282" t="s">
        <v>422</v>
      </c>
      <c r="O4" s="282" t="s">
        <v>50</v>
      </c>
      <c r="P4" s="282" t="s">
        <v>51</v>
      </c>
      <c r="Q4" s="284" t="s">
        <v>45</v>
      </c>
      <c r="R4" s="282" t="s">
        <v>45</v>
      </c>
      <c r="S4" s="285">
        <v>45953</v>
      </c>
      <c r="T4" s="285">
        <v>45525</v>
      </c>
      <c r="U4" s="284" t="s">
        <v>45</v>
      </c>
      <c r="V4" s="285">
        <v>45525</v>
      </c>
      <c r="W4" s="285">
        <v>45544</v>
      </c>
      <c r="X4" s="285">
        <v>45548</v>
      </c>
      <c r="Y4" s="286">
        <v>63000</v>
      </c>
      <c r="Z4" s="286">
        <v>79000</v>
      </c>
      <c r="AA4" s="286">
        <v>16500</v>
      </c>
      <c r="AB4" s="286">
        <v>79000</v>
      </c>
      <c r="AC4" s="287" t="s">
        <v>672</v>
      </c>
      <c r="AD4" s="284" t="s">
        <v>53</v>
      </c>
      <c r="AE4" s="287" t="s">
        <v>45</v>
      </c>
      <c r="AF4" s="286">
        <v>63000</v>
      </c>
      <c r="AG4" s="286">
        <v>20894</v>
      </c>
      <c r="AH4" s="286">
        <v>1650626000</v>
      </c>
      <c r="AI4" s="286">
        <v>344751000</v>
      </c>
      <c r="AJ4" s="286">
        <v>3084</v>
      </c>
      <c r="AK4" s="286">
        <v>243636000</v>
      </c>
      <c r="AL4" s="286">
        <v>50886000</v>
      </c>
      <c r="AM4" s="286">
        <v>17810</v>
      </c>
      <c r="AN4" s="286">
        <v>1406990000</v>
      </c>
      <c r="AO4" s="286">
        <v>293865000</v>
      </c>
      <c r="AP4" s="286">
        <v>20775</v>
      </c>
      <c r="AQ4" s="286">
        <v>1641225000</v>
      </c>
      <c r="AR4" s="286">
        <v>342787500</v>
      </c>
      <c r="AS4" s="286">
        <v>20775</v>
      </c>
      <c r="AT4" s="286">
        <v>1641225000</v>
      </c>
      <c r="AU4" s="286">
        <v>342787500</v>
      </c>
      <c r="AV4" s="286"/>
      <c r="AW4" s="286"/>
      <c r="AX4" s="286">
        <v>0</v>
      </c>
      <c r="AY4" s="286">
        <v>20161</v>
      </c>
      <c r="AZ4" s="286">
        <v>1592719000</v>
      </c>
      <c r="BA4" s="286">
        <v>114</v>
      </c>
      <c r="BB4" s="286">
        <v>9006000</v>
      </c>
      <c r="BC4" s="286">
        <v>2</v>
      </c>
      <c r="BD4" s="286">
        <v>158000</v>
      </c>
      <c r="BE4" s="286">
        <v>98780</v>
      </c>
      <c r="BF4" s="286">
        <v>33000</v>
      </c>
      <c r="BG4" s="286">
        <v>19233</v>
      </c>
      <c r="BH4" s="286">
        <v>1519407000</v>
      </c>
      <c r="BI4" s="286">
        <v>945975307</v>
      </c>
      <c r="BJ4" s="286">
        <v>317344500</v>
      </c>
      <c r="BK4" s="286">
        <v>928</v>
      </c>
      <c r="BL4" s="286">
        <v>614</v>
      </c>
      <c r="BM4" s="286">
        <v>1542</v>
      </c>
      <c r="BN4" s="286">
        <v>121818000</v>
      </c>
      <c r="BO4" s="286">
        <v>25443000</v>
      </c>
      <c r="BP4" s="287" t="s">
        <v>3666</v>
      </c>
      <c r="BQ4" s="287" t="s">
        <v>3309</v>
      </c>
      <c r="BR4" t="s">
        <v>423</v>
      </c>
      <c r="BS4">
        <v>1</v>
      </c>
    </row>
    <row r="5" spans="1:71" x14ac:dyDescent="0.3">
      <c r="A5" s="281">
        <v>292</v>
      </c>
      <c r="B5" s="282" t="s">
        <v>2952</v>
      </c>
      <c r="C5" s="282" t="s">
        <v>2953</v>
      </c>
      <c r="D5" s="282" t="s">
        <v>3003</v>
      </c>
      <c r="E5" s="282" t="s">
        <v>2959</v>
      </c>
      <c r="F5" s="282" t="s">
        <v>2970</v>
      </c>
      <c r="G5" s="282" t="s">
        <v>2971</v>
      </c>
      <c r="H5" s="282" t="s">
        <v>2972</v>
      </c>
      <c r="I5" s="282" t="s">
        <v>2999</v>
      </c>
      <c r="J5" s="282" t="s">
        <v>45</v>
      </c>
      <c r="K5" s="282" t="s">
        <v>2958</v>
      </c>
      <c r="L5" s="282" t="s">
        <v>1857</v>
      </c>
      <c r="M5" s="283" t="s">
        <v>460</v>
      </c>
      <c r="N5" s="282" t="s">
        <v>440</v>
      </c>
      <c r="O5" s="282" t="s">
        <v>50</v>
      </c>
      <c r="P5" s="282" t="s">
        <v>51</v>
      </c>
      <c r="Q5" s="284" t="s">
        <v>45</v>
      </c>
      <c r="R5" s="282" t="s">
        <v>45</v>
      </c>
      <c r="S5" s="285">
        <v>46112</v>
      </c>
      <c r="T5" s="285">
        <v>45455</v>
      </c>
      <c r="U5" s="284" t="s">
        <v>45</v>
      </c>
      <c r="V5" s="285">
        <v>45455</v>
      </c>
      <c r="W5" s="285">
        <v>45498</v>
      </c>
      <c r="X5" s="285">
        <v>45502</v>
      </c>
      <c r="Y5" s="286">
        <v>53000</v>
      </c>
      <c r="Z5" s="286">
        <v>79000</v>
      </c>
      <c r="AA5" s="286">
        <v>13200</v>
      </c>
      <c r="AB5" s="286">
        <v>79000</v>
      </c>
      <c r="AC5" s="287" t="s">
        <v>1686</v>
      </c>
      <c r="AD5" s="284" t="s">
        <v>53</v>
      </c>
      <c r="AE5" s="341">
        <v>34</v>
      </c>
      <c r="AF5" s="286">
        <v>35000</v>
      </c>
      <c r="AG5" s="286">
        <v>183410</v>
      </c>
      <c r="AH5" s="286">
        <v>14489390000</v>
      </c>
      <c r="AI5" s="286">
        <v>2421012000</v>
      </c>
      <c r="AJ5" s="286">
        <v>13000</v>
      </c>
      <c r="AK5" s="286">
        <v>1027000000</v>
      </c>
      <c r="AL5" s="286">
        <v>171600000</v>
      </c>
      <c r="AM5" s="286">
        <v>170410</v>
      </c>
      <c r="AN5" s="286">
        <v>13462390000</v>
      </c>
      <c r="AO5" s="286">
        <v>2249412000</v>
      </c>
      <c r="AP5" s="286">
        <v>190802</v>
      </c>
      <c r="AQ5" s="286">
        <v>15073358000</v>
      </c>
      <c r="AR5" s="286">
        <v>2518586400</v>
      </c>
      <c r="AS5" s="286">
        <v>180591</v>
      </c>
      <c r="AT5" s="286">
        <v>14266689000</v>
      </c>
      <c r="AU5" s="286">
        <v>2383801200</v>
      </c>
      <c r="AV5" s="286">
        <v>10211</v>
      </c>
      <c r="AW5" s="286">
        <v>806669000</v>
      </c>
      <c r="AX5" s="286">
        <v>134785200</v>
      </c>
      <c r="AY5" s="286">
        <v>177671</v>
      </c>
      <c r="AZ5" s="286">
        <v>14036009000</v>
      </c>
      <c r="BA5" s="286">
        <v>698</v>
      </c>
      <c r="BB5" s="286">
        <v>55142000</v>
      </c>
      <c r="BC5" s="286">
        <v>952</v>
      </c>
      <c r="BD5" s="286">
        <v>75208000</v>
      </c>
      <c r="BE5" s="286">
        <v>35022187</v>
      </c>
      <c r="BF5" s="286">
        <v>12566400</v>
      </c>
      <c r="BG5" s="286">
        <v>172359</v>
      </c>
      <c r="BH5" s="286">
        <v>13616361000</v>
      </c>
      <c r="BI5" s="286">
        <v>6693049264</v>
      </c>
      <c r="BJ5" s="286">
        <v>2275138800</v>
      </c>
      <c r="BK5" s="286">
        <v>5312</v>
      </c>
      <c r="BL5" s="286">
        <v>13131</v>
      </c>
      <c r="BM5" s="286">
        <v>18443</v>
      </c>
      <c r="BN5" s="286">
        <v>1456997000</v>
      </c>
      <c r="BO5" s="286">
        <v>243447600</v>
      </c>
      <c r="BP5" s="287" t="s">
        <v>3414</v>
      </c>
      <c r="BQ5" s="287" t="s">
        <v>3134</v>
      </c>
      <c r="BR5" t="s">
        <v>441</v>
      </c>
      <c r="BS5">
        <v>2</v>
      </c>
    </row>
    <row r="6" spans="1:71" x14ac:dyDescent="0.3">
      <c r="A6" s="281">
        <v>293</v>
      </c>
      <c r="B6" s="288" t="s">
        <v>2952</v>
      </c>
      <c r="C6" s="288" t="s">
        <v>2953</v>
      </c>
      <c r="D6" s="288" t="s">
        <v>3003</v>
      </c>
      <c r="E6" s="288" t="s">
        <v>2959</v>
      </c>
      <c r="F6" s="288" t="s">
        <v>2970</v>
      </c>
      <c r="G6" s="288" t="s">
        <v>2971</v>
      </c>
      <c r="H6" s="288" t="s">
        <v>2972</v>
      </c>
      <c r="I6" s="288" t="s">
        <v>2999</v>
      </c>
      <c r="J6" s="288" t="s">
        <v>45</v>
      </c>
      <c r="K6" s="288" t="s">
        <v>2958</v>
      </c>
      <c r="L6" s="288" t="s">
        <v>1857</v>
      </c>
      <c r="M6" s="289" t="s">
        <v>459</v>
      </c>
      <c r="N6" s="288" t="s">
        <v>437</v>
      </c>
      <c r="O6" s="288" t="s">
        <v>50</v>
      </c>
      <c r="P6" s="288" t="s">
        <v>51</v>
      </c>
      <c r="Q6" s="290" t="s">
        <v>45</v>
      </c>
      <c r="R6" s="288" t="s">
        <v>45</v>
      </c>
      <c r="S6" s="1">
        <v>46099</v>
      </c>
      <c r="T6" s="1">
        <v>45454</v>
      </c>
      <c r="U6" s="290" t="s">
        <v>45</v>
      </c>
      <c r="V6" s="1">
        <v>45454</v>
      </c>
      <c r="W6" s="1">
        <v>45484</v>
      </c>
      <c r="X6" s="1">
        <v>45497</v>
      </c>
      <c r="Y6" s="291">
        <v>49000</v>
      </c>
      <c r="Z6" s="291">
        <v>85000</v>
      </c>
      <c r="AA6" s="291">
        <v>11900</v>
      </c>
      <c r="AB6" s="291">
        <v>85000</v>
      </c>
      <c r="AC6" s="292" t="s">
        <v>601</v>
      </c>
      <c r="AD6" s="290" t="s">
        <v>53</v>
      </c>
      <c r="AE6" s="342">
        <v>29</v>
      </c>
      <c r="AF6" s="291">
        <v>35000</v>
      </c>
      <c r="AG6" s="291">
        <v>256480</v>
      </c>
      <c r="AH6" s="291">
        <v>21800800000</v>
      </c>
      <c r="AI6" s="291">
        <v>3052112000</v>
      </c>
      <c r="AJ6" s="291">
        <v>12300</v>
      </c>
      <c r="AK6" s="291">
        <v>1045500000</v>
      </c>
      <c r="AL6" s="291">
        <v>146370000</v>
      </c>
      <c r="AM6" s="291">
        <v>244180</v>
      </c>
      <c r="AN6" s="291">
        <v>20755300000</v>
      </c>
      <c r="AO6" s="291">
        <v>2905742000</v>
      </c>
      <c r="AP6" s="291">
        <v>277457</v>
      </c>
      <c r="AQ6" s="291">
        <v>23583845000</v>
      </c>
      <c r="AR6" s="291">
        <v>3301738300</v>
      </c>
      <c r="AS6" s="291">
        <v>264369</v>
      </c>
      <c r="AT6" s="291">
        <v>22471365000</v>
      </c>
      <c r="AU6" s="291">
        <v>3145991100</v>
      </c>
      <c r="AV6" s="291">
        <v>13088</v>
      </c>
      <c r="AW6" s="291">
        <v>1112480000</v>
      </c>
      <c r="AX6" s="291">
        <v>155747200</v>
      </c>
      <c r="AY6" s="291">
        <v>256125</v>
      </c>
      <c r="AZ6" s="291">
        <v>21770625000</v>
      </c>
      <c r="BA6" s="291">
        <v>1964</v>
      </c>
      <c r="BB6" s="291">
        <v>166940000</v>
      </c>
      <c r="BC6" s="291">
        <v>1209</v>
      </c>
      <c r="BD6" s="291">
        <v>102765000</v>
      </c>
      <c r="BE6" s="291">
        <v>46736317</v>
      </c>
      <c r="BF6" s="291">
        <v>14387100</v>
      </c>
      <c r="BG6" s="291">
        <v>248486</v>
      </c>
      <c r="BH6" s="291">
        <v>21121310000</v>
      </c>
      <c r="BI6" s="291">
        <v>9463065002</v>
      </c>
      <c r="BJ6" s="291">
        <v>2956983400</v>
      </c>
      <c r="BK6" s="291">
        <v>7639</v>
      </c>
      <c r="BL6" s="291">
        <v>21332</v>
      </c>
      <c r="BM6" s="291">
        <v>28971</v>
      </c>
      <c r="BN6" s="291">
        <v>2462535000</v>
      </c>
      <c r="BO6" s="291">
        <v>344754900</v>
      </c>
      <c r="BP6" s="292" t="s">
        <v>4159</v>
      </c>
      <c r="BQ6" s="292" t="s">
        <v>1055</v>
      </c>
      <c r="BR6" t="s">
        <v>438</v>
      </c>
      <c r="BS6">
        <v>3</v>
      </c>
    </row>
    <row r="7" spans="1:71" x14ac:dyDescent="0.3">
      <c r="A7" s="281">
        <v>294</v>
      </c>
      <c r="B7" s="282" t="s">
        <v>2952</v>
      </c>
      <c r="C7" s="282" t="s">
        <v>2953</v>
      </c>
      <c r="D7" s="282" t="s">
        <v>3003</v>
      </c>
      <c r="E7" s="282" t="s">
        <v>2959</v>
      </c>
      <c r="F7" s="282" t="s">
        <v>2970</v>
      </c>
      <c r="G7" s="282" t="s">
        <v>2971</v>
      </c>
      <c r="H7" s="282" t="s">
        <v>2972</v>
      </c>
      <c r="I7" s="282" t="s">
        <v>2999</v>
      </c>
      <c r="J7" s="282" t="s">
        <v>45</v>
      </c>
      <c r="K7" s="282" t="s">
        <v>2958</v>
      </c>
      <c r="L7" s="282" t="s">
        <v>1852</v>
      </c>
      <c r="M7" s="283" t="s">
        <v>476</v>
      </c>
      <c r="N7" s="282" t="s">
        <v>432</v>
      </c>
      <c r="O7" s="282" t="s">
        <v>50</v>
      </c>
      <c r="P7" s="282" t="s">
        <v>51</v>
      </c>
      <c r="Q7" s="284" t="s">
        <v>45</v>
      </c>
      <c r="R7" s="282" t="s">
        <v>45</v>
      </c>
      <c r="S7" s="285">
        <v>46077</v>
      </c>
      <c r="T7" s="285">
        <v>45455</v>
      </c>
      <c r="U7" s="284" t="s">
        <v>45</v>
      </c>
      <c r="V7" s="285">
        <v>45455</v>
      </c>
      <c r="W7" s="285">
        <v>45498</v>
      </c>
      <c r="X7" s="285">
        <v>45503</v>
      </c>
      <c r="Y7" s="286">
        <v>55000</v>
      </c>
      <c r="Z7" s="286">
        <v>69000</v>
      </c>
      <c r="AA7" s="286">
        <v>14500</v>
      </c>
      <c r="AB7" s="286">
        <v>69000</v>
      </c>
      <c r="AC7" s="287" t="s">
        <v>421</v>
      </c>
      <c r="AD7" s="284" t="s">
        <v>53</v>
      </c>
      <c r="AE7" s="341">
        <v>20</v>
      </c>
      <c r="AF7" s="286">
        <v>44000</v>
      </c>
      <c r="AG7" s="286">
        <v>49070</v>
      </c>
      <c r="AH7" s="286">
        <v>3385830000</v>
      </c>
      <c r="AI7" s="286">
        <v>711515000</v>
      </c>
      <c r="AJ7" s="286">
        <v>7150</v>
      </c>
      <c r="AK7" s="286">
        <v>493350000</v>
      </c>
      <c r="AL7" s="286">
        <v>103675000</v>
      </c>
      <c r="AM7" s="286">
        <v>41920</v>
      </c>
      <c r="AN7" s="286">
        <v>2892480000</v>
      </c>
      <c r="AO7" s="286">
        <v>607840000</v>
      </c>
      <c r="AP7" s="286">
        <v>48941</v>
      </c>
      <c r="AQ7" s="286">
        <v>3376929000</v>
      </c>
      <c r="AR7" s="286">
        <v>709644500</v>
      </c>
      <c r="AS7" s="286">
        <v>47557</v>
      </c>
      <c r="AT7" s="286">
        <v>3281433000</v>
      </c>
      <c r="AU7" s="286">
        <v>689576500</v>
      </c>
      <c r="AV7" s="286">
        <v>1384</v>
      </c>
      <c r="AW7" s="286">
        <v>95496000</v>
      </c>
      <c r="AX7" s="286">
        <v>20068000</v>
      </c>
      <c r="AY7" s="286">
        <v>46923</v>
      </c>
      <c r="AZ7" s="286">
        <v>3237687000</v>
      </c>
      <c r="BA7" s="286">
        <v>211</v>
      </c>
      <c r="BB7" s="286">
        <v>14559000</v>
      </c>
      <c r="BC7" s="286">
        <v>63</v>
      </c>
      <c r="BD7" s="286">
        <v>4347000</v>
      </c>
      <c r="BE7" s="286">
        <v>2599879</v>
      </c>
      <c r="BF7" s="286">
        <v>913500</v>
      </c>
      <c r="BG7" s="286">
        <v>44544</v>
      </c>
      <c r="BH7" s="286">
        <v>3073536000</v>
      </c>
      <c r="BI7" s="286">
        <v>1823911097</v>
      </c>
      <c r="BJ7" s="286">
        <v>645888000</v>
      </c>
      <c r="BK7" s="286">
        <v>2379</v>
      </c>
      <c r="BL7" s="286">
        <v>2018</v>
      </c>
      <c r="BM7" s="286">
        <v>4397</v>
      </c>
      <c r="BN7" s="286">
        <v>303393000</v>
      </c>
      <c r="BO7" s="286">
        <v>63756500</v>
      </c>
      <c r="BP7" s="287" t="s">
        <v>3402</v>
      </c>
      <c r="BQ7" s="287" t="s">
        <v>3545</v>
      </c>
      <c r="BR7" t="s">
        <v>433</v>
      </c>
      <c r="BS7">
        <v>4</v>
      </c>
    </row>
    <row r="8" spans="1:71" hidden="1" x14ac:dyDescent="0.3">
      <c r="A8" s="281">
        <v>310</v>
      </c>
      <c r="B8" s="282" t="s">
        <v>2952</v>
      </c>
      <c r="C8" s="282" t="s">
        <v>2953</v>
      </c>
      <c r="D8" s="282" t="s">
        <v>3003</v>
      </c>
      <c r="E8" s="282" t="s">
        <v>2959</v>
      </c>
      <c r="F8" s="282" t="s">
        <v>2970</v>
      </c>
      <c r="G8" s="282" t="s">
        <v>2974</v>
      </c>
      <c r="H8" s="282" t="s">
        <v>2976</v>
      </c>
      <c r="I8" s="282" t="s">
        <v>2962</v>
      </c>
      <c r="J8" s="282" t="s">
        <v>45</v>
      </c>
      <c r="K8" s="282" t="s">
        <v>2958</v>
      </c>
      <c r="L8" s="282" t="s">
        <v>45</v>
      </c>
      <c r="M8" s="283" t="s">
        <v>479</v>
      </c>
      <c r="N8" s="282" t="s">
        <v>407</v>
      </c>
      <c r="O8" s="282" t="s">
        <v>50</v>
      </c>
      <c r="P8" s="282" t="s">
        <v>51</v>
      </c>
      <c r="Q8" s="284" t="s">
        <v>45</v>
      </c>
      <c r="R8" s="282" t="s">
        <v>45</v>
      </c>
      <c r="S8" s="285">
        <v>45985</v>
      </c>
      <c r="T8" s="285">
        <v>45518</v>
      </c>
      <c r="U8" s="284" t="s">
        <v>45</v>
      </c>
      <c r="V8" s="285">
        <v>45518</v>
      </c>
      <c r="W8" s="285">
        <v>45525</v>
      </c>
      <c r="X8" s="285">
        <v>45526</v>
      </c>
      <c r="Y8" s="286">
        <v>55000</v>
      </c>
      <c r="Z8" s="286">
        <v>67000</v>
      </c>
      <c r="AA8" s="286">
        <v>14900</v>
      </c>
      <c r="AB8" s="286">
        <v>67000</v>
      </c>
      <c r="AC8" s="287" t="s">
        <v>211</v>
      </c>
      <c r="AD8" s="284" t="s">
        <v>560</v>
      </c>
      <c r="AE8" s="341">
        <v>36</v>
      </c>
      <c r="AF8" s="286">
        <v>35000</v>
      </c>
      <c r="AG8" s="286">
        <v>10635</v>
      </c>
      <c r="AH8" s="286">
        <v>712545000</v>
      </c>
      <c r="AI8" s="286">
        <v>158461500</v>
      </c>
      <c r="AJ8" s="286">
        <v>5000</v>
      </c>
      <c r="AK8" s="286">
        <v>335000000</v>
      </c>
      <c r="AL8" s="286">
        <v>74500000</v>
      </c>
      <c r="AM8" s="286">
        <v>5635</v>
      </c>
      <c r="AN8" s="286">
        <v>377545000</v>
      </c>
      <c r="AO8" s="286">
        <v>83961500</v>
      </c>
      <c r="AP8" s="286">
        <v>11039</v>
      </c>
      <c r="AQ8" s="286">
        <v>739613000</v>
      </c>
      <c r="AR8" s="286">
        <v>164481100</v>
      </c>
      <c r="AS8" s="286">
        <v>11039</v>
      </c>
      <c r="AT8" s="286">
        <v>739613000</v>
      </c>
      <c r="AU8" s="286">
        <v>164481100</v>
      </c>
      <c r="AV8" s="286"/>
      <c r="AW8" s="286"/>
      <c r="AX8" s="286">
        <v>0</v>
      </c>
      <c r="AY8" s="286">
        <v>10441</v>
      </c>
      <c r="AZ8" s="286">
        <v>699547000</v>
      </c>
      <c r="BA8" s="286">
        <v>22</v>
      </c>
      <c r="BB8" s="286">
        <v>1474000</v>
      </c>
      <c r="BC8" s="286">
        <v>3</v>
      </c>
      <c r="BD8" s="286">
        <v>201000</v>
      </c>
      <c r="BE8" s="286">
        <v>90000</v>
      </c>
      <c r="BF8" s="286">
        <v>44700</v>
      </c>
      <c r="BG8" s="286">
        <v>10133</v>
      </c>
      <c r="BH8" s="286">
        <v>678911000</v>
      </c>
      <c r="BI8" s="286">
        <v>399925174</v>
      </c>
      <c r="BJ8" s="286">
        <v>150981700</v>
      </c>
      <c r="BK8" s="286">
        <v>308</v>
      </c>
      <c r="BL8" s="286">
        <v>598</v>
      </c>
      <c r="BM8" s="286">
        <v>906</v>
      </c>
      <c r="BN8" s="286">
        <v>60702000</v>
      </c>
      <c r="BO8" s="286">
        <v>13499400</v>
      </c>
      <c r="BP8" s="287" t="s">
        <v>3380</v>
      </c>
      <c r="BQ8" s="287" t="s">
        <v>3271</v>
      </c>
      <c r="BR8" t="s">
        <v>408</v>
      </c>
      <c r="BS8">
        <v>5</v>
      </c>
    </row>
    <row r="9" spans="1:71" hidden="1" x14ac:dyDescent="0.3">
      <c r="A9" s="281">
        <v>333</v>
      </c>
      <c r="B9" s="288" t="s">
        <v>2952</v>
      </c>
      <c r="C9" s="288" t="s">
        <v>2953</v>
      </c>
      <c r="D9" s="288" t="s">
        <v>3003</v>
      </c>
      <c r="E9" s="288" t="s">
        <v>2959</v>
      </c>
      <c r="F9" s="288" t="s">
        <v>2985</v>
      </c>
      <c r="G9" s="288" t="s">
        <v>2986</v>
      </c>
      <c r="H9" s="288" t="s">
        <v>2989</v>
      </c>
      <c r="I9" s="288" t="s">
        <v>2962</v>
      </c>
      <c r="J9" s="288" t="s">
        <v>45</v>
      </c>
      <c r="K9" s="288" t="s">
        <v>2958</v>
      </c>
      <c r="L9" s="288" t="s">
        <v>45</v>
      </c>
      <c r="M9" s="289" t="s">
        <v>473</v>
      </c>
      <c r="N9" s="288" t="s">
        <v>355</v>
      </c>
      <c r="O9" s="288" t="s">
        <v>50</v>
      </c>
      <c r="P9" s="288" t="s">
        <v>120</v>
      </c>
      <c r="Q9" s="290" t="s">
        <v>45</v>
      </c>
      <c r="R9" s="288" t="s">
        <v>45</v>
      </c>
      <c r="S9" s="1">
        <v>45988</v>
      </c>
      <c r="T9" s="1">
        <v>45534</v>
      </c>
      <c r="U9" s="290" t="s">
        <v>45</v>
      </c>
      <c r="V9" s="1">
        <v>45534</v>
      </c>
      <c r="W9" s="1">
        <v>45554</v>
      </c>
      <c r="X9" s="1">
        <v>45559</v>
      </c>
      <c r="Y9" s="291">
        <v>63000</v>
      </c>
      <c r="Z9" s="291">
        <v>78000</v>
      </c>
      <c r="AA9" s="291">
        <v>16500</v>
      </c>
      <c r="AB9" s="291">
        <v>78000</v>
      </c>
      <c r="AC9" s="292" t="s">
        <v>672</v>
      </c>
      <c r="AD9" s="290" t="s">
        <v>560</v>
      </c>
      <c r="AE9" s="342">
        <v>10</v>
      </c>
      <c r="AF9" s="291">
        <v>57000</v>
      </c>
      <c r="AG9" s="291">
        <v>7975</v>
      </c>
      <c r="AH9" s="291">
        <v>622050000</v>
      </c>
      <c r="AI9" s="291">
        <v>131587500</v>
      </c>
      <c r="AJ9" s="291">
        <v>2500</v>
      </c>
      <c r="AK9" s="291">
        <v>195000000</v>
      </c>
      <c r="AL9" s="291">
        <v>41250000</v>
      </c>
      <c r="AM9" s="291">
        <v>5475</v>
      </c>
      <c r="AN9" s="291">
        <v>427050000</v>
      </c>
      <c r="AO9" s="291">
        <v>90337500</v>
      </c>
      <c r="AP9" s="291">
        <v>8066</v>
      </c>
      <c r="AQ9" s="291">
        <v>629148000</v>
      </c>
      <c r="AR9" s="291">
        <v>133089000</v>
      </c>
      <c r="AS9" s="291">
        <v>2616</v>
      </c>
      <c r="AT9" s="291">
        <v>204048000</v>
      </c>
      <c r="AU9" s="291">
        <v>43164000</v>
      </c>
      <c r="AV9" s="291">
        <v>5450</v>
      </c>
      <c r="AW9" s="291">
        <v>425100000</v>
      </c>
      <c r="AX9" s="291">
        <v>89925000</v>
      </c>
      <c r="AY9" s="291">
        <v>6702</v>
      </c>
      <c r="AZ9" s="291">
        <v>522756000</v>
      </c>
      <c r="BA9" s="291">
        <v>3</v>
      </c>
      <c r="BB9" s="291">
        <v>234000</v>
      </c>
      <c r="BC9" s="291">
        <v>4</v>
      </c>
      <c r="BD9" s="291">
        <v>312000</v>
      </c>
      <c r="BE9" s="291">
        <v>228000</v>
      </c>
      <c r="BF9" s="291">
        <v>66000</v>
      </c>
      <c r="BG9" s="291">
        <v>6579</v>
      </c>
      <c r="BH9" s="291">
        <v>513162000</v>
      </c>
      <c r="BI9" s="291">
        <v>268083572</v>
      </c>
      <c r="BJ9" s="291">
        <v>108553500</v>
      </c>
      <c r="BK9" s="291">
        <v>123</v>
      </c>
      <c r="BL9" s="291">
        <v>1364</v>
      </c>
      <c r="BM9" s="291">
        <v>1487</v>
      </c>
      <c r="BN9" s="291">
        <v>115986000</v>
      </c>
      <c r="BO9" s="291">
        <v>24535500</v>
      </c>
      <c r="BP9" s="292" t="s">
        <v>793</v>
      </c>
      <c r="BQ9" s="292" t="s">
        <v>3381</v>
      </c>
      <c r="BR9" t="s">
        <v>356</v>
      </c>
      <c r="BS9">
        <v>6</v>
      </c>
    </row>
    <row r="10" spans="1:71" x14ac:dyDescent="0.3">
      <c r="A10" s="281">
        <v>397</v>
      </c>
      <c r="B10" s="288" t="s">
        <v>2952</v>
      </c>
      <c r="C10" s="288" t="s">
        <v>2953</v>
      </c>
      <c r="D10" s="288" t="s">
        <v>3007</v>
      </c>
      <c r="E10" s="288" t="s">
        <v>2959</v>
      </c>
      <c r="F10" s="288" t="s">
        <v>2970</v>
      </c>
      <c r="G10" s="288" t="s">
        <v>2971</v>
      </c>
      <c r="H10" s="288" t="s">
        <v>2972</v>
      </c>
      <c r="I10" s="288" t="s">
        <v>2962</v>
      </c>
      <c r="J10" s="288" t="s">
        <v>45</v>
      </c>
      <c r="K10" s="288" t="s">
        <v>2958</v>
      </c>
      <c r="L10" s="288" t="s">
        <v>45</v>
      </c>
      <c r="M10" s="289" t="s">
        <v>486</v>
      </c>
      <c r="N10" s="288" t="s">
        <v>368</v>
      </c>
      <c r="O10" s="288" t="s">
        <v>50</v>
      </c>
      <c r="P10" s="288" t="s">
        <v>139</v>
      </c>
      <c r="Q10" s="290" t="s">
        <v>45</v>
      </c>
      <c r="R10" s="288" t="s">
        <v>45</v>
      </c>
      <c r="S10" s="1">
        <v>2958465</v>
      </c>
      <c r="T10" s="1">
        <v>45910</v>
      </c>
      <c r="U10" s="290" t="s">
        <v>45</v>
      </c>
      <c r="V10" s="1">
        <v>45910</v>
      </c>
      <c r="W10" s="1">
        <v>45565</v>
      </c>
      <c r="X10" s="1">
        <v>45573</v>
      </c>
      <c r="Y10" s="291">
        <v>79000</v>
      </c>
      <c r="Z10" s="291">
        <v>99000</v>
      </c>
      <c r="AA10" s="291">
        <v>17000</v>
      </c>
      <c r="AB10" s="291">
        <v>99000</v>
      </c>
      <c r="AC10" s="292" t="s">
        <v>1459</v>
      </c>
      <c r="AD10" s="290" t="s">
        <v>560</v>
      </c>
      <c r="AE10" s="342">
        <v>34</v>
      </c>
      <c r="AF10" s="291">
        <v>52000</v>
      </c>
      <c r="AG10" s="291">
        <v>55880</v>
      </c>
      <c r="AH10" s="291">
        <v>5532120000</v>
      </c>
      <c r="AI10" s="291">
        <v>949960000</v>
      </c>
      <c r="AJ10" s="291">
        <v>2000</v>
      </c>
      <c r="AK10" s="291">
        <v>198000000</v>
      </c>
      <c r="AL10" s="291">
        <v>34000000</v>
      </c>
      <c r="AM10" s="291">
        <v>53880</v>
      </c>
      <c r="AN10" s="291">
        <v>5334120000</v>
      </c>
      <c r="AO10" s="291">
        <v>915960000</v>
      </c>
      <c r="AP10" s="291">
        <v>57393</v>
      </c>
      <c r="AQ10" s="291">
        <v>5681907000</v>
      </c>
      <c r="AR10" s="291">
        <v>975681000</v>
      </c>
      <c r="AS10" s="291">
        <v>56458</v>
      </c>
      <c r="AT10" s="291">
        <v>5589342000</v>
      </c>
      <c r="AU10" s="291">
        <v>959786000</v>
      </c>
      <c r="AV10" s="291">
        <v>935</v>
      </c>
      <c r="AW10" s="291">
        <v>92565000</v>
      </c>
      <c r="AX10" s="291">
        <v>15895000</v>
      </c>
      <c r="AY10" s="291">
        <v>45724</v>
      </c>
      <c r="AZ10" s="291">
        <v>4526676000</v>
      </c>
      <c r="BA10" s="291">
        <v>149</v>
      </c>
      <c r="BB10" s="291">
        <v>14751000</v>
      </c>
      <c r="BC10" s="291">
        <v>37</v>
      </c>
      <c r="BD10" s="291">
        <v>3663000</v>
      </c>
      <c r="BE10" s="291">
        <v>1848835</v>
      </c>
      <c r="BF10" s="291">
        <v>629000</v>
      </c>
      <c r="BG10" s="291">
        <v>43949</v>
      </c>
      <c r="BH10" s="291">
        <v>4350951000</v>
      </c>
      <c r="BI10" s="291">
        <v>2619740598</v>
      </c>
      <c r="BJ10" s="291">
        <v>747133000</v>
      </c>
      <c r="BK10" s="291">
        <v>1775</v>
      </c>
      <c r="BL10" s="291">
        <v>11669</v>
      </c>
      <c r="BM10" s="291">
        <v>13444</v>
      </c>
      <c r="BN10" s="291">
        <v>1330956000</v>
      </c>
      <c r="BO10" s="291">
        <v>228548000</v>
      </c>
      <c r="BP10" s="292" t="s">
        <v>3451</v>
      </c>
      <c r="BQ10" s="292" t="s">
        <v>3512</v>
      </c>
      <c r="BR10" t="s">
        <v>369</v>
      </c>
      <c r="BS10">
        <v>7</v>
      </c>
    </row>
    <row r="11" spans="1:71" hidden="1" x14ac:dyDescent="0.3">
      <c r="A11" s="281">
        <v>531</v>
      </c>
      <c r="B11" s="288" t="s">
        <v>2952</v>
      </c>
      <c r="C11" s="288" t="s">
        <v>3011</v>
      </c>
      <c r="D11" s="288" t="s">
        <v>2954</v>
      </c>
      <c r="E11" s="288" t="s">
        <v>2959</v>
      </c>
      <c r="F11" s="288" t="s">
        <v>2955</v>
      </c>
      <c r="G11" s="288" t="s">
        <v>2966</v>
      </c>
      <c r="H11" s="288" t="s">
        <v>2967</v>
      </c>
      <c r="I11" s="288" t="s">
        <v>2999</v>
      </c>
      <c r="J11" s="288" t="s">
        <v>45</v>
      </c>
      <c r="K11" s="288" t="s">
        <v>2958</v>
      </c>
      <c r="L11" s="288" t="s">
        <v>1885</v>
      </c>
      <c r="M11" s="289" t="s">
        <v>481</v>
      </c>
      <c r="N11" s="288" t="s">
        <v>447</v>
      </c>
      <c r="O11" s="288" t="s">
        <v>50</v>
      </c>
      <c r="P11" s="288" t="s">
        <v>74</v>
      </c>
      <c r="Q11" s="290" t="s">
        <v>45</v>
      </c>
      <c r="R11" s="288" t="s">
        <v>45</v>
      </c>
      <c r="S11" s="1">
        <v>46132</v>
      </c>
      <c r="T11" s="1">
        <v>46085</v>
      </c>
      <c r="U11" s="290" t="s">
        <v>45</v>
      </c>
      <c r="V11" s="1">
        <v>45623</v>
      </c>
      <c r="W11" s="1">
        <v>45694</v>
      </c>
      <c r="X11" s="1">
        <v>45695</v>
      </c>
      <c r="Y11" s="291">
        <v>39000</v>
      </c>
      <c r="Z11" s="291">
        <v>49000</v>
      </c>
      <c r="AA11" s="291">
        <v>11000</v>
      </c>
      <c r="AB11" s="291">
        <v>49000</v>
      </c>
      <c r="AC11" s="292" t="s">
        <v>357</v>
      </c>
      <c r="AD11" s="290" t="s">
        <v>53</v>
      </c>
      <c r="AE11" s="292" t="s">
        <v>45</v>
      </c>
      <c r="AF11" s="291">
        <v>39000</v>
      </c>
      <c r="AG11" s="291">
        <v>46075</v>
      </c>
      <c r="AH11" s="291">
        <v>2257675000</v>
      </c>
      <c r="AI11" s="291">
        <v>506825000</v>
      </c>
      <c r="AJ11" s="291">
        <v>10000</v>
      </c>
      <c r="AK11" s="291">
        <v>490000000</v>
      </c>
      <c r="AL11" s="291">
        <v>110000000</v>
      </c>
      <c r="AM11" s="291">
        <v>36075</v>
      </c>
      <c r="AN11" s="291">
        <v>1767675000</v>
      </c>
      <c r="AO11" s="291">
        <v>396825000</v>
      </c>
      <c r="AP11" s="291">
        <v>50527</v>
      </c>
      <c r="AQ11" s="291">
        <v>2475823000</v>
      </c>
      <c r="AR11" s="291">
        <v>555797000</v>
      </c>
      <c r="AS11" s="291">
        <v>41281</v>
      </c>
      <c r="AT11" s="291">
        <v>2022769000</v>
      </c>
      <c r="AU11" s="291">
        <v>454091000</v>
      </c>
      <c r="AV11" s="291">
        <v>9246</v>
      </c>
      <c r="AW11" s="291">
        <v>453054000</v>
      </c>
      <c r="AX11" s="291">
        <v>101706000</v>
      </c>
      <c r="AY11" s="291">
        <v>44363</v>
      </c>
      <c r="AZ11" s="291">
        <v>2173787000</v>
      </c>
      <c r="BA11" s="291">
        <v>-4</v>
      </c>
      <c r="BB11" s="291">
        <v>-196000</v>
      </c>
      <c r="BC11" s="291">
        <v>250</v>
      </c>
      <c r="BD11" s="291">
        <v>12250000</v>
      </c>
      <c r="BE11" s="291">
        <v>7940477</v>
      </c>
      <c r="BF11" s="291">
        <v>2750000</v>
      </c>
      <c r="BG11" s="291">
        <v>43215</v>
      </c>
      <c r="BH11" s="291">
        <v>2117535000</v>
      </c>
      <c r="BI11" s="291">
        <v>1379571763</v>
      </c>
      <c r="BJ11" s="291">
        <v>475365000</v>
      </c>
      <c r="BK11" s="291">
        <v>1148</v>
      </c>
      <c r="BL11" s="291">
        <v>6164</v>
      </c>
      <c r="BM11" s="291">
        <v>7312</v>
      </c>
      <c r="BN11" s="291">
        <v>358288000</v>
      </c>
      <c r="BO11" s="291">
        <v>80432000</v>
      </c>
      <c r="BP11" s="292" t="s">
        <v>3536</v>
      </c>
      <c r="BQ11" s="292" t="s">
        <v>3761</v>
      </c>
      <c r="BR11" t="s">
        <v>448</v>
      </c>
      <c r="BS11">
        <v>8</v>
      </c>
    </row>
    <row r="12" spans="1:71" x14ac:dyDescent="0.3">
      <c r="A12" s="281">
        <v>545</v>
      </c>
      <c r="B12" s="288" t="s">
        <v>2952</v>
      </c>
      <c r="C12" s="288" t="s">
        <v>3011</v>
      </c>
      <c r="D12" s="288" t="s">
        <v>2954</v>
      </c>
      <c r="E12" s="288" t="s">
        <v>2959</v>
      </c>
      <c r="F12" s="288" t="s">
        <v>2970</v>
      </c>
      <c r="G12" s="288" t="s">
        <v>2971</v>
      </c>
      <c r="H12" s="288" t="s">
        <v>2972</v>
      </c>
      <c r="I12" s="288" t="s">
        <v>2999</v>
      </c>
      <c r="J12" s="288" t="s">
        <v>45</v>
      </c>
      <c r="K12" s="288" t="s">
        <v>2958</v>
      </c>
      <c r="L12" s="288" t="s">
        <v>1851</v>
      </c>
      <c r="M12" s="289" t="s">
        <v>477</v>
      </c>
      <c r="N12" s="288" t="s">
        <v>1803</v>
      </c>
      <c r="O12" s="288" t="s">
        <v>50</v>
      </c>
      <c r="P12" s="288" t="s">
        <v>51</v>
      </c>
      <c r="Q12" s="290" t="s">
        <v>45</v>
      </c>
      <c r="R12" s="288" t="s">
        <v>45</v>
      </c>
      <c r="S12" s="1">
        <v>46134</v>
      </c>
      <c r="T12" s="1">
        <v>45624</v>
      </c>
      <c r="U12" s="290" t="s">
        <v>45</v>
      </c>
      <c r="V12" s="1">
        <v>45624</v>
      </c>
      <c r="W12" s="1">
        <v>45714</v>
      </c>
      <c r="X12" s="1">
        <v>45714</v>
      </c>
      <c r="Y12" s="291">
        <v>55000</v>
      </c>
      <c r="Z12" s="291">
        <v>69000</v>
      </c>
      <c r="AA12" s="291">
        <v>15200</v>
      </c>
      <c r="AB12" s="291">
        <v>69000</v>
      </c>
      <c r="AC12" s="292" t="s">
        <v>687</v>
      </c>
      <c r="AD12" s="290" t="s">
        <v>53</v>
      </c>
      <c r="AE12" s="342">
        <v>25</v>
      </c>
      <c r="AF12" s="291">
        <v>41000</v>
      </c>
      <c r="AG12" s="291">
        <v>14020</v>
      </c>
      <c r="AH12" s="291">
        <v>967380000</v>
      </c>
      <c r="AI12" s="291">
        <v>213104000</v>
      </c>
      <c r="AJ12" s="291">
        <v>5700</v>
      </c>
      <c r="AK12" s="291">
        <v>393300000</v>
      </c>
      <c r="AL12" s="291">
        <v>86640000</v>
      </c>
      <c r="AM12" s="291">
        <v>8320</v>
      </c>
      <c r="AN12" s="291">
        <v>574080000</v>
      </c>
      <c r="AO12" s="291">
        <v>126464000</v>
      </c>
      <c r="AP12" s="291">
        <v>14610</v>
      </c>
      <c r="AQ12" s="291">
        <v>1008090000</v>
      </c>
      <c r="AR12" s="291">
        <v>222072000</v>
      </c>
      <c r="AS12" s="291">
        <v>13109</v>
      </c>
      <c r="AT12" s="291">
        <v>904521000</v>
      </c>
      <c r="AU12" s="291">
        <v>199256800</v>
      </c>
      <c r="AV12" s="291">
        <v>1501</v>
      </c>
      <c r="AW12" s="291">
        <v>103569000</v>
      </c>
      <c r="AX12" s="291">
        <v>22815200</v>
      </c>
      <c r="AY12" s="291">
        <v>12708</v>
      </c>
      <c r="AZ12" s="291">
        <v>876852000</v>
      </c>
      <c r="BA12" s="291">
        <v>40</v>
      </c>
      <c r="BB12" s="291">
        <v>2760000</v>
      </c>
      <c r="BC12" s="291">
        <v>56</v>
      </c>
      <c r="BD12" s="291">
        <v>3864000</v>
      </c>
      <c r="BE12" s="291">
        <v>2422884</v>
      </c>
      <c r="BF12" s="291">
        <v>851200</v>
      </c>
      <c r="BG12" s="291">
        <v>12229</v>
      </c>
      <c r="BH12" s="291">
        <v>843801000</v>
      </c>
      <c r="BI12" s="291">
        <v>504521862</v>
      </c>
      <c r="BJ12" s="291">
        <v>185880800</v>
      </c>
      <c r="BK12" s="291">
        <v>479</v>
      </c>
      <c r="BL12" s="291">
        <v>1902</v>
      </c>
      <c r="BM12" s="291">
        <v>2381</v>
      </c>
      <c r="BN12" s="291">
        <v>164289000</v>
      </c>
      <c r="BO12" s="291">
        <v>36191200</v>
      </c>
      <c r="BP12" s="292" t="s">
        <v>3862</v>
      </c>
      <c r="BQ12" s="292" t="s">
        <v>1796</v>
      </c>
      <c r="BR12" t="s">
        <v>430</v>
      </c>
      <c r="BS12">
        <v>9</v>
      </c>
    </row>
    <row r="13" spans="1:71" hidden="1" x14ac:dyDescent="0.3">
      <c r="A13" s="281">
        <v>577</v>
      </c>
      <c r="B13" s="288" t="s">
        <v>2952</v>
      </c>
      <c r="C13" s="288" t="s">
        <v>3011</v>
      </c>
      <c r="D13" s="288" t="s">
        <v>2954</v>
      </c>
      <c r="E13" s="288" t="s">
        <v>2959</v>
      </c>
      <c r="F13" s="288" t="s">
        <v>2985</v>
      </c>
      <c r="G13" s="288" t="s">
        <v>2986</v>
      </c>
      <c r="H13" s="288" t="s">
        <v>2987</v>
      </c>
      <c r="I13" s="288" t="s">
        <v>2999</v>
      </c>
      <c r="J13" s="288" t="s">
        <v>45</v>
      </c>
      <c r="K13" s="288" t="s">
        <v>2958</v>
      </c>
      <c r="L13" s="288" t="s">
        <v>1853</v>
      </c>
      <c r="M13" s="289" t="s">
        <v>474</v>
      </c>
      <c r="N13" s="288" t="s">
        <v>389</v>
      </c>
      <c r="O13" s="288" t="s">
        <v>50</v>
      </c>
      <c r="P13" s="288" t="s">
        <v>120</v>
      </c>
      <c r="Q13" s="290" t="s">
        <v>45</v>
      </c>
      <c r="R13" s="288" t="s">
        <v>45</v>
      </c>
      <c r="S13" s="1">
        <v>46162</v>
      </c>
      <c r="T13" s="1">
        <v>45630</v>
      </c>
      <c r="U13" s="290" t="s">
        <v>45</v>
      </c>
      <c r="V13" s="1">
        <v>45630</v>
      </c>
      <c r="W13" s="1">
        <v>45681</v>
      </c>
      <c r="X13" s="1">
        <v>45709</v>
      </c>
      <c r="Y13" s="291">
        <v>49000</v>
      </c>
      <c r="Z13" s="291">
        <v>59000</v>
      </c>
      <c r="AA13" s="291">
        <v>14000</v>
      </c>
      <c r="AB13" s="291">
        <v>59000</v>
      </c>
      <c r="AC13" s="292" t="s">
        <v>1118</v>
      </c>
      <c r="AD13" s="290" t="s">
        <v>53</v>
      </c>
      <c r="AE13" s="342">
        <v>22</v>
      </c>
      <c r="AF13" s="291">
        <v>38000</v>
      </c>
      <c r="AG13" s="291">
        <v>21025</v>
      </c>
      <c r="AH13" s="291">
        <v>1240475000</v>
      </c>
      <c r="AI13" s="291">
        <v>294350000</v>
      </c>
      <c r="AJ13" s="291">
        <v>2000</v>
      </c>
      <c r="AK13" s="291">
        <v>118000000</v>
      </c>
      <c r="AL13" s="291">
        <v>28000000</v>
      </c>
      <c r="AM13" s="291">
        <v>19025</v>
      </c>
      <c r="AN13" s="291">
        <v>1122475000</v>
      </c>
      <c r="AO13" s="291">
        <v>266350000</v>
      </c>
      <c r="AP13" s="291">
        <v>27690</v>
      </c>
      <c r="AQ13" s="291">
        <v>1633710000</v>
      </c>
      <c r="AR13" s="291">
        <v>387660000</v>
      </c>
      <c r="AS13" s="291">
        <v>20175</v>
      </c>
      <c r="AT13" s="291">
        <v>1190325000</v>
      </c>
      <c r="AU13" s="291">
        <v>282450000</v>
      </c>
      <c r="AV13" s="291">
        <v>7515</v>
      </c>
      <c r="AW13" s="291">
        <v>443385000</v>
      </c>
      <c r="AX13" s="291">
        <v>105210000</v>
      </c>
      <c r="AY13" s="291">
        <v>26564</v>
      </c>
      <c r="AZ13" s="291">
        <v>1567276000</v>
      </c>
      <c r="BA13" s="291">
        <v>84</v>
      </c>
      <c r="BB13" s="291">
        <v>4956000</v>
      </c>
      <c r="BC13" s="291">
        <v>109</v>
      </c>
      <c r="BD13" s="291">
        <v>6431000</v>
      </c>
      <c r="BE13" s="291">
        <v>4125184</v>
      </c>
      <c r="BF13" s="291">
        <v>1526000</v>
      </c>
      <c r="BG13" s="291">
        <v>25592</v>
      </c>
      <c r="BH13" s="291">
        <v>1509928000</v>
      </c>
      <c r="BI13" s="291">
        <v>876915557</v>
      </c>
      <c r="BJ13" s="291">
        <v>358288000</v>
      </c>
      <c r="BK13" s="291">
        <v>972</v>
      </c>
      <c r="BL13" s="291">
        <v>1126</v>
      </c>
      <c r="BM13" s="291">
        <v>2098</v>
      </c>
      <c r="BN13" s="291">
        <v>123782000</v>
      </c>
      <c r="BO13" s="291">
        <v>29372000</v>
      </c>
      <c r="BP13" s="292" t="s">
        <v>1287</v>
      </c>
      <c r="BQ13" s="292" t="s">
        <v>3676</v>
      </c>
      <c r="BR13" t="s">
        <v>390</v>
      </c>
      <c r="BS13">
        <v>10</v>
      </c>
    </row>
    <row r="14" spans="1:71" hidden="1" x14ac:dyDescent="0.3">
      <c r="A14" s="281">
        <v>598</v>
      </c>
      <c r="B14" s="282" t="s">
        <v>2952</v>
      </c>
      <c r="C14" s="282" t="s">
        <v>3011</v>
      </c>
      <c r="D14" s="282" t="s">
        <v>2954</v>
      </c>
      <c r="E14" s="282" t="s">
        <v>2959</v>
      </c>
      <c r="F14" s="282" t="s">
        <v>2985</v>
      </c>
      <c r="G14" s="282" t="s">
        <v>2991</v>
      </c>
      <c r="H14" s="282" t="s">
        <v>2992</v>
      </c>
      <c r="I14" s="282" t="s">
        <v>2999</v>
      </c>
      <c r="J14" s="282" t="s">
        <v>45</v>
      </c>
      <c r="K14" s="282" t="s">
        <v>2958</v>
      </c>
      <c r="L14" s="282" t="s">
        <v>1852</v>
      </c>
      <c r="M14" s="283" t="s">
        <v>472</v>
      </c>
      <c r="N14" s="282" t="s">
        <v>380</v>
      </c>
      <c r="O14" s="282" t="s">
        <v>50</v>
      </c>
      <c r="P14" s="282" t="s">
        <v>51</v>
      </c>
      <c r="Q14" s="284" t="s">
        <v>45</v>
      </c>
      <c r="R14" s="282" t="s">
        <v>45</v>
      </c>
      <c r="S14" s="285">
        <v>46085</v>
      </c>
      <c r="T14" s="285">
        <v>45625</v>
      </c>
      <c r="U14" s="284" t="s">
        <v>45</v>
      </c>
      <c r="V14" s="285">
        <v>45625</v>
      </c>
      <c r="W14" s="285">
        <v>45691</v>
      </c>
      <c r="X14" s="285">
        <v>45692</v>
      </c>
      <c r="Y14" s="286">
        <v>57000</v>
      </c>
      <c r="Z14" s="286">
        <v>57000</v>
      </c>
      <c r="AA14" s="286">
        <v>15200</v>
      </c>
      <c r="AB14" s="286">
        <v>57000</v>
      </c>
      <c r="AC14" s="287" t="s">
        <v>691</v>
      </c>
      <c r="AD14" s="284" t="s">
        <v>53</v>
      </c>
      <c r="AE14" s="341">
        <v>21</v>
      </c>
      <c r="AF14" s="286">
        <v>45000</v>
      </c>
      <c r="AG14" s="286">
        <v>5140</v>
      </c>
      <c r="AH14" s="286">
        <v>292980000</v>
      </c>
      <c r="AI14" s="286">
        <v>78128000</v>
      </c>
      <c r="AJ14" s="286">
        <v>820</v>
      </c>
      <c r="AK14" s="286">
        <v>46740000</v>
      </c>
      <c r="AL14" s="286">
        <v>12464000</v>
      </c>
      <c r="AM14" s="286">
        <v>4320</v>
      </c>
      <c r="AN14" s="286">
        <v>246240000</v>
      </c>
      <c r="AO14" s="286">
        <v>65664000</v>
      </c>
      <c r="AP14" s="286">
        <v>5213</v>
      </c>
      <c r="AQ14" s="286">
        <v>297141000</v>
      </c>
      <c r="AR14" s="286">
        <v>79237600</v>
      </c>
      <c r="AS14" s="286">
        <v>4335</v>
      </c>
      <c r="AT14" s="286">
        <v>247095000</v>
      </c>
      <c r="AU14" s="286">
        <v>65892000</v>
      </c>
      <c r="AV14" s="286">
        <v>878</v>
      </c>
      <c r="AW14" s="286">
        <v>50046000</v>
      </c>
      <c r="AX14" s="286">
        <v>13345600</v>
      </c>
      <c r="AY14" s="286">
        <v>4616</v>
      </c>
      <c r="AZ14" s="286">
        <v>263112000</v>
      </c>
      <c r="BA14" s="286">
        <v>9</v>
      </c>
      <c r="BB14" s="286">
        <v>513000</v>
      </c>
      <c r="BC14" s="286">
        <v>30</v>
      </c>
      <c r="BD14" s="286">
        <v>1710000</v>
      </c>
      <c r="BE14" s="286">
        <v>1367450</v>
      </c>
      <c r="BF14" s="286">
        <v>456000</v>
      </c>
      <c r="BG14" s="286">
        <v>4420</v>
      </c>
      <c r="BH14" s="286">
        <v>251940000</v>
      </c>
      <c r="BI14" s="286">
        <v>204408819</v>
      </c>
      <c r="BJ14" s="286">
        <v>67184000</v>
      </c>
      <c r="BK14" s="286">
        <v>196</v>
      </c>
      <c r="BL14" s="286">
        <v>597</v>
      </c>
      <c r="BM14" s="286">
        <v>793</v>
      </c>
      <c r="BN14" s="286">
        <v>45201000</v>
      </c>
      <c r="BO14" s="286">
        <v>12053600</v>
      </c>
      <c r="BP14" s="287" t="s">
        <v>3902</v>
      </c>
      <c r="BQ14" s="287" t="s">
        <v>726</v>
      </c>
      <c r="BR14" t="s">
        <v>381</v>
      </c>
      <c r="BS14">
        <v>11</v>
      </c>
    </row>
    <row r="15" spans="1:71" hidden="1" x14ac:dyDescent="0.3">
      <c r="A15" s="281">
        <v>743</v>
      </c>
      <c r="B15" s="288" t="s">
        <v>2952</v>
      </c>
      <c r="C15" s="288" t="s">
        <v>3011</v>
      </c>
      <c r="D15" s="288" t="s">
        <v>2998</v>
      </c>
      <c r="E15" s="288" t="s">
        <v>2959</v>
      </c>
      <c r="F15" s="288" t="s">
        <v>2985</v>
      </c>
      <c r="G15" s="288" t="s">
        <v>2986</v>
      </c>
      <c r="H15" s="288" t="s">
        <v>2989</v>
      </c>
      <c r="I15" s="288" t="s">
        <v>2999</v>
      </c>
      <c r="J15" s="288" t="s">
        <v>45</v>
      </c>
      <c r="K15" s="288" t="s">
        <v>2958</v>
      </c>
      <c r="L15" s="288" t="s">
        <v>1852</v>
      </c>
      <c r="M15" s="289" t="s">
        <v>484</v>
      </c>
      <c r="N15" s="288" t="s">
        <v>382</v>
      </c>
      <c r="O15" s="288" t="s">
        <v>50</v>
      </c>
      <c r="P15" s="288" t="s">
        <v>74</v>
      </c>
      <c r="Q15" s="290" t="s">
        <v>45</v>
      </c>
      <c r="R15" s="288" t="s">
        <v>45</v>
      </c>
      <c r="S15" s="1">
        <v>46099</v>
      </c>
      <c r="T15" s="1">
        <v>45671</v>
      </c>
      <c r="U15" s="290" t="s">
        <v>45</v>
      </c>
      <c r="V15" s="1">
        <v>45671</v>
      </c>
      <c r="W15" s="1">
        <v>45735</v>
      </c>
      <c r="X15" s="1">
        <v>45735</v>
      </c>
      <c r="Y15" s="291">
        <v>69000</v>
      </c>
      <c r="Z15" s="291">
        <v>69000</v>
      </c>
      <c r="AA15" s="291">
        <v>19000</v>
      </c>
      <c r="AB15" s="291">
        <v>69000</v>
      </c>
      <c r="AC15" s="292" t="s">
        <v>662</v>
      </c>
      <c r="AD15" s="290" t="s">
        <v>53</v>
      </c>
      <c r="AE15" s="342">
        <v>41</v>
      </c>
      <c r="AF15" s="291">
        <v>41000</v>
      </c>
      <c r="AG15" s="291">
        <v>8100</v>
      </c>
      <c r="AH15" s="291">
        <v>558900000</v>
      </c>
      <c r="AI15" s="291">
        <v>153900000</v>
      </c>
      <c r="AJ15" s="291">
        <v>620</v>
      </c>
      <c r="AK15" s="291">
        <v>42780000</v>
      </c>
      <c r="AL15" s="291">
        <v>11780000</v>
      </c>
      <c r="AM15" s="291">
        <v>7480</v>
      </c>
      <c r="AN15" s="291">
        <v>516120000</v>
      </c>
      <c r="AO15" s="291">
        <v>142120000</v>
      </c>
      <c r="AP15" s="291">
        <v>8815</v>
      </c>
      <c r="AQ15" s="291">
        <v>608235000</v>
      </c>
      <c r="AR15" s="291">
        <v>167485000</v>
      </c>
      <c r="AS15" s="291">
        <v>8544</v>
      </c>
      <c r="AT15" s="291">
        <v>589536000</v>
      </c>
      <c r="AU15" s="291">
        <v>162336000</v>
      </c>
      <c r="AV15" s="291">
        <v>271</v>
      </c>
      <c r="AW15" s="291">
        <v>18699000</v>
      </c>
      <c r="AX15" s="291">
        <v>5149000</v>
      </c>
      <c r="AY15" s="291">
        <v>7365</v>
      </c>
      <c r="AZ15" s="291">
        <v>508185000</v>
      </c>
      <c r="BA15" s="291">
        <v>77</v>
      </c>
      <c r="BB15" s="291">
        <v>5313000</v>
      </c>
      <c r="BC15" s="291">
        <v>19</v>
      </c>
      <c r="BD15" s="291">
        <v>1311000</v>
      </c>
      <c r="BE15" s="291">
        <v>745497</v>
      </c>
      <c r="BF15" s="291">
        <v>361000</v>
      </c>
      <c r="BG15" s="291">
        <v>6641</v>
      </c>
      <c r="BH15" s="291">
        <v>458229000</v>
      </c>
      <c r="BI15" s="291">
        <v>319011318</v>
      </c>
      <c r="BJ15" s="291">
        <v>126179000</v>
      </c>
      <c r="BK15" s="291">
        <v>724</v>
      </c>
      <c r="BL15" s="291">
        <v>1450</v>
      </c>
      <c r="BM15" s="291">
        <v>2174</v>
      </c>
      <c r="BN15" s="291">
        <v>150006000</v>
      </c>
      <c r="BO15" s="291">
        <v>41306000</v>
      </c>
      <c r="BP15" s="292" t="s">
        <v>3835</v>
      </c>
      <c r="BQ15" s="292" t="s">
        <v>3911</v>
      </c>
      <c r="BR15" t="s">
        <v>383</v>
      </c>
      <c r="BS15">
        <v>12</v>
      </c>
    </row>
    <row r="16" spans="1:71" hidden="1" x14ac:dyDescent="0.3">
      <c r="A16" s="281">
        <v>802</v>
      </c>
      <c r="B16" s="282" t="s">
        <v>2952</v>
      </c>
      <c r="C16" s="282" t="s">
        <v>3011</v>
      </c>
      <c r="D16" s="282" t="s">
        <v>3003</v>
      </c>
      <c r="E16" s="282" t="s">
        <v>2959</v>
      </c>
      <c r="F16" s="282" t="s">
        <v>2955</v>
      </c>
      <c r="G16" s="282" t="s">
        <v>2960</v>
      </c>
      <c r="H16" s="282" t="s">
        <v>2965</v>
      </c>
      <c r="I16" s="282" t="s">
        <v>2999</v>
      </c>
      <c r="J16" s="282" t="s">
        <v>45</v>
      </c>
      <c r="K16" s="282" t="s">
        <v>2958</v>
      </c>
      <c r="L16" s="282" t="s">
        <v>1851</v>
      </c>
      <c r="M16" s="283" t="s">
        <v>482</v>
      </c>
      <c r="N16" s="282" t="s">
        <v>455</v>
      </c>
      <c r="O16" s="282" t="s">
        <v>50</v>
      </c>
      <c r="P16" s="282" t="s">
        <v>51</v>
      </c>
      <c r="Q16" s="284" t="s">
        <v>45</v>
      </c>
      <c r="R16" s="282" t="s">
        <v>45</v>
      </c>
      <c r="S16" s="285">
        <v>46120</v>
      </c>
      <c r="T16" s="285">
        <v>45826</v>
      </c>
      <c r="U16" s="284" t="s">
        <v>45</v>
      </c>
      <c r="V16" s="285">
        <v>45826</v>
      </c>
      <c r="W16" s="285">
        <v>45881</v>
      </c>
      <c r="X16" s="285">
        <v>45883</v>
      </c>
      <c r="Y16" s="286">
        <v>39000</v>
      </c>
      <c r="Z16" s="286">
        <v>39000</v>
      </c>
      <c r="AA16" s="286">
        <v>8300</v>
      </c>
      <c r="AB16" s="286">
        <v>39000</v>
      </c>
      <c r="AC16" s="287" t="s">
        <v>1188</v>
      </c>
      <c r="AD16" s="284" t="s">
        <v>53</v>
      </c>
      <c r="AE16" s="341">
        <v>21</v>
      </c>
      <c r="AF16" s="286">
        <v>31000</v>
      </c>
      <c r="AG16" s="286">
        <v>19815</v>
      </c>
      <c r="AH16" s="286">
        <v>772785000</v>
      </c>
      <c r="AI16" s="286">
        <v>164464500</v>
      </c>
      <c r="AJ16" s="286">
        <v>1875</v>
      </c>
      <c r="AK16" s="286">
        <v>73125000</v>
      </c>
      <c r="AL16" s="286">
        <v>15562500</v>
      </c>
      <c r="AM16" s="286">
        <v>17940</v>
      </c>
      <c r="AN16" s="286">
        <v>699660000</v>
      </c>
      <c r="AO16" s="286">
        <v>148902000</v>
      </c>
      <c r="AP16" s="286">
        <v>20499</v>
      </c>
      <c r="AQ16" s="286">
        <v>799461000</v>
      </c>
      <c r="AR16" s="286">
        <v>170141700</v>
      </c>
      <c r="AS16" s="286">
        <v>20139</v>
      </c>
      <c r="AT16" s="286">
        <v>785421000</v>
      </c>
      <c r="AU16" s="286">
        <v>167153700</v>
      </c>
      <c r="AV16" s="286">
        <v>360</v>
      </c>
      <c r="AW16" s="286">
        <v>14040000</v>
      </c>
      <c r="AX16" s="286">
        <v>2988000</v>
      </c>
      <c r="AY16" s="286">
        <v>18505</v>
      </c>
      <c r="AZ16" s="286">
        <v>721695000</v>
      </c>
      <c r="BA16" s="286">
        <v>208</v>
      </c>
      <c r="BB16" s="286">
        <v>8112000</v>
      </c>
      <c r="BC16" s="286">
        <v>107</v>
      </c>
      <c r="BD16" s="286">
        <v>4173000</v>
      </c>
      <c r="BE16" s="286">
        <v>3443998</v>
      </c>
      <c r="BF16" s="286">
        <v>888100</v>
      </c>
      <c r="BG16" s="286">
        <v>17728</v>
      </c>
      <c r="BH16" s="286">
        <v>691392000</v>
      </c>
      <c r="BI16" s="286">
        <v>499389012</v>
      </c>
      <c r="BJ16" s="286">
        <v>147142400</v>
      </c>
      <c r="BK16" s="286">
        <v>777</v>
      </c>
      <c r="BL16" s="286">
        <v>1994</v>
      </c>
      <c r="BM16" s="286">
        <v>2771</v>
      </c>
      <c r="BN16" s="286">
        <v>108069000</v>
      </c>
      <c r="BO16" s="286">
        <v>22999300</v>
      </c>
      <c r="BP16" s="287" t="s">
        <v>3404</v>
      </c>
      <c r="BQ16" s="287" t="s">
        <v>3566</v>
      </c>
      <c r="BR16" t="s">
        <v>456</v>
      </c>
      <c r="BS16">
        <v>13</v>
      </c>
    </row>
    <row r="17" spans="1:71" hidden="1" x14ac:dyDescent="0.3">
      <c r="A17" s="281">
        <v>803</v>
      </c>
      <c r="B17" s="288" t="s">
        <v>2952</v>
      </c>
      <c r="C17" s="288" t="s">
        <v>3011</v>
      </c>
      <c r="D17" s="288" t="s">
        <v>3003</v>
      </c>
      <c r="E17" s="288" t="s">
        <v>2959</v>
      </c>
      <c r="F17" s="288" t="s">
        <v>2955</v>
      </c>
      <c r="G17" s="288" t="s">
        <v>2960</v>
      </c>
      <c r="H17" s="288" t="s">
        <v>2965</v>
      </c>
      <c r="I17" s="288" t="s">
        <v>2999</v>
      </c>
      <c r="J17" s="288" t="s">
        <v>45</v>
      </c>
      <c r="K17" s="288" t="s">
        <v>2958</v>
      </c>
      <c r="L17" s="288" t="s">
        <v>1861</v>
      </c>
      <c r="M17" s="289" t="s">
        <v>471</v>
      </c>
      <c r="N17" s="288" t="s">
        <v>453</v>
      </c>
      <c r="O17" s="288" t="s">
        <v>50</v>
      </c>
      <c r="P17" s="288" t="s">
        <v>74</v>
      </c>
      <c r="Q17" s="290" t="s">
        <v>45</v>
      </c>
      <c r="R17" s="288" t="s">
        <v>45</v>
      </c>
      <c r="S17" s="1">
        <v>46160</v>
      </c>
      <c r="T17" s="1">
        <v>46160</v>
      </c>
      <c r="U17" s="290" t="s">
        <v>45</v>
      </c>
      <c r="V17" s="1">
        <v>45861</v>
      </c>
      <c r="W17" s="1">
        <v>45876</v>
      </c>
      <c r="X17" s="1">
        <v>45881</v>
      </c>
      <c r="Y17" s="291">
        <v>27000</v>
      </c>
      <c r="Z17" s="291">
        <v>32000</v>
      </c>
      <c r="AA17" s="291">
        <v>7600</v>
      </c>
      <c r="AB17" s="291">
        <v>32000</v>
      </c>
      <c r="AC17" s="292" t="s">
        <v>204</v>
      </c>
      <c r="AD17" s="290" t="s">
        <v>53</v>
      </c>
      <c r="AE17" s="342">
        <v>4</v>
      </c>
      <c r="AF17" s="291">
        <v>26000</v>
      </c>
      <c r="AG17" s="291">
        <v>22780</v>
      </c>
      <c r="AH17" s="291">
        <v>728960000</v>
      </c>
      <c r="AI17" s="291">
        <v>173128000</v>
      </c>
      <c r="AJ17" s="291">
        <v>2600</v>
      </c>
      <c r="AK17" s="291">
        <v>83200000</v>
      </c>
      <c r="AL17" s="291">
        <v>19760000</v>
      </c>
      <c r="AM17" s="291">
        <v>20180</v>
      </c>
      <c r="AN17" s="291">
        <v>645760000</v>
      </c>
      <c r="AO17" s="291">
        <v>153368000</v>
      </c>
      <c r="AP17" s="291">
        <v>23340</v>
      </c>
      <c r="AQ17" s="291">
        <v>746880000</v>
      </c>
      <c r="AR17" s="291">
        <v>177384000</v>
      </c>
      <c r="AS17" s="291">
        <v>12613</v>
      </c>
      <c r="AT17" s="291">
        <v>403616000</v>
      </c>
      <c r="AU17" s="291">
        <v>95858800</v>
      </c>
      <c r="AV17" s="291">
        <v>10727</v>
      </c>
      <c r="AW17" s="291">
        <v>343264000</v>
      </c>
      <c r="AX17" s="291">
        <v>81525200</v>
      </c>
      <c r="AY17" s="291">
        <v>19795</v>
      </c>
      <c r="AZ17" s="291">
        <v>633440000</v>
      </c>
      <c r="BA17" s="291">
        <v>9</v>
      </c>
      <c r="BB17" s="291">
        <v>288000</v>
      </c>
      <c r="BC17" s="291">
        <v>118</v>
      </c>
      <c r="BD17" s="291">
        <v>3776000</v>
      </c>
      <c r="BE17" s="291">
        <v>2702230</v>
      </c>
      <c r="BF17" s="291">
        <v>896800</v>
      </c>
      <c r="BG17" s="291">
        <v>17943</v>
      </c>
      <c r="BH17" s="291">
        <v>574176000</v>
      </c>
      <c r="BI17" s="291">
        <v>342255313</v>
      </c>
      <c r="BJ17" s="291">
        <v>136366800</v>
      </c>
      <c r="BK17" s="291">
        <v>1852</v>
      </c>
      <c r="BL17" s="291">
        <v>3545</v>
      </c>
      <c r="BM17" s="291">
        <v>5397</v>
      </c>
      <c r="BN17" s="291">
        <v>172704000</v>
      </c>
      <c r="BO17" s="291">
        <v>41017200</v>
      </c>
      <c r="BP17" s="292" t="s">
        <v>3283</v>
      </c>
      <c r="BQ17" s="292" t="s">
        <v>4050</v>
      </c>
      <c r="BR17" t="s">
        <v>454</v>
      </c>
      <c r="BS17">
        <v>14</v>
      </c>
    </row>
    <row r="18" spans="1:71" x14ac:dyDescent="0.3">
      <c r="A18" s="281">
        <v>835</v>
      </c>
      <c r="B18" s="288" t="s">
        <v>2952</v>
      </c>
      <c r="C18" s="288" t="s">
        <v>3011</v>
      </c>
      <c r="D18" s="288" t="s">
        <v>3003</v>
      </c>
      <c r="E18" s="288" t="s">
        <v>2959</v>
      </c>
      <c r="F18" s="288" t="s">
        <v>2970</v>
      </c>
      <c r="G18" s="288" t="s">
        <v>2971</v>
      </c>
      <c r="H18" s="288" t="s">
        <v>2972</v>
      </c>
      <c r="I18" s="288" t="s">
        <v>2962</v>
      </c>
      <c r="J18" s="288" t="s">
        <v>45</v>
      </c>
      <c r="K18" s="288" t="s">
        <v>2958</v>
      </c>
      <c r="L18" s="288" t="s">
        <v>45</v>
      </c>
      <c r="M18" s="289" t="s">
        <v>489</v>
      </c>
      <c r="N18" s="288" t="s">
        <v>425</v>
      </c>
      <c r="O18" s="288" t="s">
        <v>50</v>
      </c>
      <c r="P18" s="288" t="s">
        <v>139</v>
      </c>
      <c r="Q18" s="290" t="s">
        <v>45</v>
      </c>
      <c r="R18" s="288" t="s">
        <v>45</v>
      </c>
      <c r="S18" s="1">
        <v>45960</v>
      </c>
      <c r="T18" s="1">
        <v>45817</v>
      </c>
      <c r="U18" s="290" t="s">
        <v>45</v>
      </c>
      <c r="V18" s="1">
        <v>45817</v>
      </c>
      <c r="W18" s="1">
        <v>45860</v>
      </c>
      <c r="X18" s="1">
        <v>45888</v>
      </c>
      <c r="Y18" s="291">
        <v>62000</v>
      </c>
      <c r="Z18" s="291">
        <v>62000</v>
      </c>
      <c r="AA18" s="291">
        <v>16800</v>
      </c>
      <c r="AB18" s="291">
        <v>62000</v>
      </c>
      <c r="AC18" s="292" t="s">
        <v>874</v>
      </c>
      <c r="AD18" s="290" t="s">
        <v>560</v>
      </c>
      <c r="AE18" s="342">
        <v>10</v>
      </c>
      <c r="AF18" s="291">
        <v>56000</v>
      </c>
      <c r="AG18" s="291">
        <v>7935</v>
      </c>
      <c r="AH18" s="291">
        <v>491970000</v>
      </c>
      <c r="AI18" s="291">
        <v>133308000</v>
      </c>
      <c r="AJ18" s="291">
        <v>1945</v>
      </c>
      <c r="AK18" s="291">
        <v>120590000</v>
      </c>
      <c r="AL18" s="291">
        <v>32676000</v>
      </c>
      <c r="AM18" s="291">
        <v>5990</v>
      </c>
      <c r="AN18" s="291">
        <v>371380000</v>
      </c>
      <c r="AO18" s="291">
        <v>100632000</v>
      </c>
      <c r="AP18" s="291">
        <v>8427</v>
      </c>
      <c r="AQ18" s="291">
        <v>522474000</v>
      </c>
      <c r="AR18" s="291">
        <v>141573600</v>
      </c>
      <c r="AS18" s="291">
        <v>8243</v>
      </c>
      <c r="AT18" s="291">
        <v>511066000</v>
      </c>
      <c r="AU18" s="291">
        <v>138482400</v>
      </c>
      <c r="AV18" s="291">
        <v>184</v>
      </c>
      <c r="AW18" s="291">
        <v>11408000</v>
      </c>
      <c r="AX18" s="291">
        <v>3091200</v>
      </c>
      <c r="AY18" s="291">
        <v>6896</v>
      </c>
      <c r="AZ18" s="291">
        <v>427552000</v>
      </c>
      <c r="BA18" s="291">
        <v>-16</v>
      </c>
      <c r="BB18" s="291">
        <v>-992000</v>
      </c>
      <c r="BC18" s="291">
        <v>3</v>
      </c>
      <c r="BD18" s="291">
        <v>186000</v>
      </c>
      <c r="BE18" s="291">
        <v>161880</v>
      </c>
      <c r="BF18" s="291">
        <v>50400</v>
      </c>
      <c r="BG18" s="291">
        <v>6878</v>
      </c>
      <c r="BH18" s="291">
        <v>426436000</v>
      </c>
      <c r="BI18" s="291">
        <v>343383918</v>
      </c>
      <c r="BJ18" s="291">
        <v>115550400</v>
      </c>
      <c r="BK18" s="291">
        <v>18</v>
      </c>
      <c r="BL18" s="291">
        <v>1531</v>
      </c>
      <c r="BM18" s="291">
        <v>1549</v>
      </c>
      <c r="BN18" s="291">
        <v>96038000</v>
      </c>
      <c r="BO18" s="291">
        <v>26023200</v>
      </c>
      <c r="BP18" s="292" t="s">
        <v>793</v>
      </c>
      <c r="BQ18" s="292" t="s">
        <v>3499</v>
      </c>
      <c r="BR18" t="s">
        <v>426</v>
      </c>
      <c r="BS18">
        <v>15</v>
      </c>
    </row>
    <row r="19" spans="1:71" x14ac:dyDescent="0.3">
      <c r="A19" s="281">
        <v>840</v>
      </c>
      <c r="B19" s="282" t="s">
        <v>2952</v>
      </c>
      <c r="C19" s="282" t="s">
        <v>3011</v>
      </c>
      <c r="D19" s="282" t="s">
        <v>3003</v>
      </c>
      <c r="E19" s="282" t="s">
        <v>2959</v>
      </c>
      <c r="F19" s="282" t="s">
        <v>2970</v>
      </c>
      <c r="G19" s="282" t="s">
        <v>2971</v>
      </c>
      <c r="H19" s="282" t="s">
        <v>2972</v>
      </c>
      <c r="I19" s="282" t="s">
        <v>2962</v>
      </c>
      <c r="J19" s="282" t="s">
        <v>45</v>
      </c>
      <c r="K19" s="282" t="s">
        <v>2958</v>
      </c>
      <c r="L19" s="282" t="s">
        <v>45</v>
      </c>
      <c r="M19" s="283" t="s">
        <v>461</v>
      </c>
      <c r="N19" s="282" t="s">
        <v>419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46055</v>
      </c>
      <c r="T19" s="285">
        <v>45860</v>
      </c>
      <c r="U19" s="284" t="s">
        <v>45</v>
      </c>
      <c r="V19" s="285">
        <v>45860</v>
      </c>
      <c r="W19" s="285">
        <v>45910</v>
      </c>
      <c r="X19" s="285">
        <v>45915</v>
      </c>
      <c r="Y19" s="286">
        <v>69000</v>
      </c>
      <c r="Z19" s="286">
        <v>69000</v>
      </c>
      <c r="AA19" s="286">
        <v>16900</v>
      </c>
      <c r="AB19" s="286">
        <v>69000</v>
      </c>
      <c r="AC19" s="287" t="s">
        <v>439</v>
      </c>
      <c r="AD19" s="284" t="s">
        <v>560</v>
      </c>
      <c r="AE19" s="341">
        <v>10</v>
      </c>
      <c r="AF19" s="286">
        <v>62000</v>
      </c>
      <c r="AG19" s="286">
        <v>6750</v>
      </c>
      <c r="AH19" s="286">
        <v>465750000</v>
      </c>
      <c r="AI19" s="286">
        <v>114075000</v>
      </c>
      <c r="AJ19" s="286">
        <v>1650</v>
      </c>
      <c r="AK19" s="286">
        <v>113850000</v>
      </c>
      <c r="AL19" s="286">
        <v>27885000</v>
      </c>
      <c r="AM19" s="286">
        <v>5100</v>
      </c>
      <c r="AN19" s="286">
        <v>351900000</v>
      </c>
      <c r="AO19" s="286">
        <v>86190000</v>
      </c>
      <c r="AP19" s="286">
        <v>7681</v>
      </c>
      <c r="AQ19" s="286">
        <v>529989000</v>
      </c>
      <c r="AR19" s="286">
        <v>129808900</v>
      </c>
      <c r="AS19" s="286">
        <v>5787</v>
      </c>
      <c r="AT19" s="286">
        <v>399303000</v>
      </c>
      <c r="AU19" s="286">
        <v>97800300</v>
      </c>
      <c r="AV19" s="286">
        <v>1894</v>
      </c>
      <c r="AW19" s="286">
        <v>130686000</v>
      </c>
      <c r="AX19" s="286">
        <v>32008600</v>
      </c>
      <c r="AY19" s="286">
        <v>6201</v>
      </c>
      <c r="AZ19" s="286">
        <v>427869000</v>
      </c>
      <c r="BA19" s="286">
        <v>29</v>
      </c>
      <c r="BB19" s="286">
        <v>2001000</v>
      </c>
      <c r="BC19" s="286">
        <v>93</v>
      </c>
      <c r="BD19" s="286">
        <v>6417000</v>
      </c>
      <c r="BE19" s="286">
        <v>5111156</v>
      </c>
      <c r="BF19" s="286">
        <v>1571700</v>
      </c>
      <c r="BG19" s="286">
        <v>5988</v>
      </c>
      <c r="BH19" s="286">
        <v>413172000</v>
      </c>
      <c r="BI19" s="286">
        <v>326323275</v>
      </c>
      <c r="BJ19" s="286">
        <v>101197200</v>
      </c>
      <c r="BK19" s="286">
        <v>213</v>
      </c>
      <c r="BL19" s="286">
        <v>1480</v>
      </c>
      <c r="BM19" s="286">
        <v>1693</v>
      </c>
      <c r="BN19" s="286">
        <v>116817000</v>
      </c>
      <c r="BO19" s="286">
        <v>28611700</v>
      </c>
      <c r="BP19" s="287" t="s">
        <v>3729</v>
      </c>
      <c r="BQ19" s="287" t="s">
        <v>701</v>
      </c>
      <c r="BR19" t="s">
        <v>420</v>
      </c>
      <c r="BS19">
        <v>16</v>
      </c>
    </row>
    <row r="20" spans="1:71" hidden="1" x14ac:dyDescent="0.3">
      <c r="A20" s="281">
        <v>845</v>
      </c>
      <c r="B20" s="288" t="s">
        <v>2952</v>
      </c>
      <c r="C20" s="288" t="s">
        <v>3011</v>
      </c>
      <c r="D20" s="288" t="s">
        <v>3003</v>
      </c>
      <c r="E20" s="288" t="s">
        <v>2959</v>
      </c>
      <c r="F20" s="288" t="s">
        <v>2970</v>
      </c>
      <c r="G20" s="288" t="s">
        <v>2974</v>
      </c>
      <c r="H20" s="288" t="s">
        <v>2976</v>
      </c>
      <c r="I20" s="288" t="s">
        <v>2962</v>
      </c>
      <c r="J20" s="288" t="s">
        <v>45</v>
      </c>
      <c r="K20" s="288" t="s">
        <v>2958</v>
      </c>
      <c r="L20" s="288" t="s">
        <v>45</v>
      </c>
      <c r="M20" s="289" t="s">
        <v>478</v>
      </c>
      <c r="N20" s="288" t="s">
        <v>414</v>
      </c>
      <c r="O20" s="288" t="s">
        <v>50</v>
      </c>
      <c r="P20" s="288" t="s">
        <v>51</v>
      </c>
      <c r="Q20" s="290" t="s">
        <v>45</v>
      </c>
      <c r="R20" s="288" t="s">
        <v>45</v>
      </c>
      <c r="S20" s="1">
        <v>45985</v>
      </c>
      <c r="T20" s="1">
        <v>45817</v>
      </c>
      <c r="U20" s="290" t="s">
        <v>45</v>
      </c>
      <c r="V20" s="1">
        <v>45817</v>
      </c>
      <c r="W20" s="1">
        <v>45861</v>
      </c>
      <c r="X20" s="1">
        <v>45881</v>
      </c>
      <c r="Y20" s="291">
        <v>55000</v>
      </c>
      <c r="Z20" s="291">
        <v>67000</v>
      </c>
      <c r="AA20" s="291">
        <v>15200</v>
      </c>
      <c r="AB20" s="291">
        <v>67000</v>
      </c>
      <c r="AC20" s="292" t="s">
        <v>687</v>
      </c>
      <c r="AD20" s="290" t="s">
        <v>53</v>
      </c>
      <c r="AE20" s="292" t="s">
        <v>45</v>
      </c>
      <c r="AF20" s="291">
        <v>55000</v>
      </c>
      <c r="AG20" s="291">
        <v>6650</v>
      </c>
      <c r="AH20" s="291">
        <v>445550000</v>
      </c>
      <c r="AI20" s="291">
        <v>101080000</v>
      </c>
      <c r="AJ20" s="291">
        <v>3800</v>
      </c>
      <c r="AK20" s="291">
        <v>254600000</v>
      </c>
      <c r="AL20" s="291">
        <v>57760000</v>
      </c>
      <c r="AM20" s="291">
        <v>2850</v>
      </c>
      <c r="AN20" s="291">
        <v>190950000</v>
      </c>
      <c r="AO20" s="291">
        <v>43320000</v>
      </c>
      <c r="AP20" s="291">
        <v>7045</v>
      </c>
      <c r="AQ20" s="291">
        <v>472015000</v>
      </c>
      <c r="AR20" s="291">
        <v>107084000</v>
      </c>
      <c r="AS20" s="291">
        <v>6891</v>
      </c>
      <c r="AT20" s="291">
        <v>461697000</v>
      </c>
      <c r="AU20" s="291">
        <v>104743200</v>
      </c>
      <c r="AV20" s="291">
        <v>154</v>
      </c>
      <c r="AW20" s="291">
        <v>10318000</v>
      </c>
      <c r="AX20" s="291">
        <v>2340800</v>
      </c>
      <c r="AY20" s="291">
        <v>6275</v>
      </c>
      <c r="AZ20" s="291">
        <v>420425000</v>
      </c>
      <c r="BA20" s="291">
        <v>-8</v>
      </c>
      <c r="BB20" s="291">
        <v>-536000</v>
      </c>
      <c r="BC20" s="291">
        <v>8</v>
      </c>
      <c r="BD20" s="291">
        <v>536000</v>
      </c>
      <c r="BE20" s="291">
        <v>349064</v>
      </c>
      <c r="BF20" s="291">
        <v>121600</v>
      </c>
      <c r="BG20" s="291">
        <v>6056</v>
      </c>
      <c r="BH20" s="291">
        <v>405752000</v>
      </c>
      <c r="BI20" s="291">
        <v>223600612</v>
      </c>
      <c r="BJ20" s="291">
        <v>92051200</v>
      </c>
      <c r="BK20" s="291">
        <v>219</v>
      </c>
      <c r="BL20" s="291">
        <v>770</v>
      </c>
      <c r="BM20" s="291">
        <v>989</v>
      </c>
      <c r="BN20" s="291">
        <v>66263000</v>
      </c>
      <c r="BO20" s="291">
        <v>15032800</v>
      </c>
      <c r="BP20" s="292" t="s">
        <v>3860</v>
      </c>
      <c r="BQ20" s="292" t="s">
        <v>3823</v>
      </c>
      <c r="BR20" t="s">
        <v>415</v>
      </c>
      <c r="BS20">
        <v>17</v>
      </c>
    </row>
    <row r="21" spans="1:71" hidden="1" x14ac:dyDescent="0.3">
      <c r="A21" s="281">
        <v>847</v>
      </c>
      <c r="B21" s="288" t="s">
        <v>2952</v>
      </c>
      <c r="C21" s="288" t="s">
        <v>3011</v>
      </c>
      <c r="D21" s="288" t="s">
        <v>3003</v>
      </c>
      <c r="E21" s="288" t="s">
        <v>2959</v>
      </c>
      <c r="F21" s="288" t="s">
        <v>2970</v>
      </c>
      <c r="G21" s="288" t="s">
        <v>2974</v>
      </c>
      <c r="H21" s="288" t="s">
        <v>2976</v>
      </c>
      <c r="I21" s="288" t="s">
        <v>2962</v>
      </c>
      <c r="J21" s="288" t="s">
        <v>45</v>
      </c>
      <c r="K21" s="288" t="s">
        <v>2958</v>
      </c>
      <c r="L21" s="288" t="s">
        <v>45</v>
      </c>
      <c r="M21" s="289" t="s">
        <v>468</v>
      </c>
      <c r="N21" s="288" t="s">
        <v>409</v>
      </c>
      <c r="O21" s="288" t="s">
        <v>50</v>
      </c>
      <c r="P21" s="288" t="s">
        <v>139</v>
      </c>
      <c r="Q21" s="290" t="s">
        <v>45</v>
      </c>
      <c r="R21" s="288" t="s">
        <v>45</v>
      </c>
      <c r="S21" s="1">
        <v>45985</v>
      </c>
      <c r="T21" s="1">
        <v>45817</v>
      </c>
      <c r="U21" s="290" t="s">
        <v>45</v>
      </c>
      <c r="V21" s="1">
        <v>45817</v>
      </c>
      <c r="W21" s="1">
        <v>45860</v>
      </c>
      <c r="X21" s="1">
        <v>45888</v>
      </c>
      <c r="Y21" s="291">
        <v>62000</v>
      </c>
      <c r="Z21" s="291">
        <v>62000</v>
      </c>
      <c r="AA21" s="291">
        <v>16300</v>
      </c>
      <c r="AB21" s="291">
        <v>62000</v>
      </c>
      <c r="AC21" s="292" t="s">
        <v>116</v>
      </c>
      <c r="AD21" s="290" t="s">
        <v>560</v>
      </c>
      <c r="AE21" s="342">
        <v>10</v>
      </c>
      <c r="AF21" s="291">
        <v>56000</v>
      </c>
      <c r="AG21" s="291">
        <v>18535</v>
      </c>
      <c r="AH21" s="291">
        <v>1149170000</v>
      </c>
      <c r="AI21" s="291">
        <v>302120500</v>
      </c>
      <c r="AJ21" s="291">
        <v>1425</v>
      </c>
      <c r="AK21" s="291">
        <v>88350000</v>
      </c>
      <c r="AL21" s="291">
        <v>23227500</v>
      </c>
      <c r="AM21" s="291">
        <v>17110</v>
      </c>
      <c r="AN21" s="291">
        <v>1060820000</v>
      </c>
      <c r="AO21" s="291">
        <v>278893000</v>
      </c>
      <c r="AP21" s="291">
        <v>19233</v>
      </c>
      <c r="AQ21" s="291">
        <v>1192446000</v>
      </c>
      <c r="AR21" s="291">
        <v>313497900</v>
      </c>
      <c r="AS21" s="291">
        <v>19008</v>
      </c>
      <c r="AT21" s="291">
        <v>1178496000</v>
      </c>
      <c r="AU21" s="291">
        <v>309830400</v>
      </c>
      <c r="AV21" s="291">
        <v>225</v>
      </c>
      <c r="AW21" s="291">
        <v>13950000</v>
      </c>
      <c r="AX21" s="291">
        <v>3667500</v>
      </c>
      <c r="AY21" s="291">
        <v>18531</v>
      </c>
      <c r="AZ21" s="291">
        <v>1148922000</v>
      </c>
      <c r="BA21" s="291">
        <v>-26</v>
      </c>
      <c r="BB21" s="291">
        <v>-1612000</v>
      </c>
      <c r="BC21" s="291">
        <v>22</v>
      </c>
      <c r="BD21" s="291">
        <v>1364000</v>
      </c>
      <c r="BE21" s="291">
        <v>1180760</v>
      </c>
      <c r="BF21" s="291">
        <v>358600</v>
      </c>
      <c r="BG21" s="291">
        <v>17709</v>
      </c>
      <c r="BH21" s="291">
        <v>1097958000</v>
      </c>
      <c r="BI21" s="291">
        <v>826595857</v>
      </c>
      <c r="BJ21" s="291">
        <v>288656700</v>
      </c>
      <c r="BK21" s="291">
        <v>822</v>
      </c>
      <c r="BL21" s="291">
        <v>702</v>
      </c>
      <c r="BM21" s="291">
        <v>1524</v>
      </c>
      <c r="BN21" s="291">
        <v>94488000</v>
      </c>
      <c r="BO21" s="291">
        <v>24841200</v>
      </c>
      <c r="BP21" s="292" t="s">
        <v>3709</v>
      </c>
      <c r="BQ21" s="292" t="s">
        <v>3889</v>
      </c>
      <c r="BR21" t="s">
        <v>410</v>
      </c>
      <c r="BS21">
        <v>18</v>
      </c>
    </row>
    <row r="22" spans="1:71" hidden="1" x14ac:dyDescent="0.3">
      <c r="A22" s="281">
        <v>856</v>
      </c>
      <c r="B22" s="282" t="s">
        <v>2952</v>
      </c>
      <c r="C22" s="282" t="s">
        <v>3011</v>
      </c>
      <c r="D22" s="282" t="s">
        <v>3003</v>
      </c>
      <c r="E22" s="282" t="s">
        <v>2959</v>
      </c>
      <c r="F22" s="282" t="s">
        <v>2977</v>
      </c>
      <c r="G22" s="282" t="s">
        <v>2978</v>
      </c>
      <c r="H22" s="282" t="s">
        <v>2979</v>
      </c>
      <c r="I22" s="282" t="s">
        <v>2962</v>
      </c>
      <c r="J22" s="282" t="s">
        <v>45</v>
      </c>
      <c r="K22" s="282" t="s">
        <v>2958</v>
      </c>
      <c r="L22" s="282" t="s">
        <v>45</v>
      </c>
      <c r="M22" s="283" t="s">
        <v>469</v>
      </c>
      <c r="N22" s="282" t="s">
        <v>405</v>
      </c>
      <c r="O22" s="282" t="s">
        <v>50</v>
      </c>
      <c r="P22" s="282" t="s">
        <v>142</v>
      </c>
      <c r="Q22" s="284" t="s">
        <v>45</v>
      </c>
      <c r="R22" s="282" t="s">
        <v>45</v>
      </c>
      <c r="S22" s="285">
        <v>45916</v>
      </c>
      <c r="T22" s="285">
        <v>45827</v>
      </c>
      <c r="U22" s="284" t="s">
        <v>45</v>
      </c>
      <c r="V22" s="285">
        <v>45827</v>
      </c>
      <c r="W22" s="285">
        <v>45853</v>
      </c>
      <c r="X22" s="285">
        <v>45888</v>
      </c>
      <c r="Y22" s="286">
        <v>39000</v>
      </c>
      <c r="Z22" s="286">
        <v>39000</v>
      </c>
      <c r="AA22" s="286">
        <v>9900</v>
      </c>
      <c r="AB22" s="286">
        <v>39000</v>
      </c>
      <c r="AC22" s="287" t="s">
        <v>678</v>
      </c>
      <c r="AD22" s="284" t="s">
        <v>53</v>
      </c>
      <c r="AE22" s="341">
        <v>21</v>
      </c>
      <c r="AF22" s="286">
        <v>31000</v>
      </c>
      <c r="AG22" s="286">
        <v>2930</v>
      </c>
      <c r="AH22" s="286">
        <v>114270000</v>
      </c>
      <c r="AI22" s="286">
        <v>29007000</v>
      </c>
      <c r="AJ22" s="286">
        <v>2230</v>
      </c>
      <c r="AK22" s="286">
        <v>86970000</v>
      </c>
      <c r="AL22" s="286">
        <v>22077000</v>
      </c>
      <c r="AM22" s="286">
        <v>700</v>
      </c>
      <c r="AN22" s="286">
        <v>27300000</v>
      </c>
      <c r="AO22" s="286">
        <v>6930000</v>
      </c>
      <c r="AP22" s="286">
        <v>3269</v>
      </c>
      <c r="AQ22" s="286">
        <v>127491000</v>
      </c>
      <c r="AR22" s="286">
        <v>32363100</v>
      </c>
      <c r="AS22" s="286">
        <v>3114</v>
      </c>
      <c r="AT22" s="286">
        <v>121446000</v>
      </c>
      <c r="AU22" s="286">
        <v>30828600</v>
      </c>
      <c r="AV22" s="286">
        <v>155</v>
      </c>
      <c r="AW22" s="286">
        <v>6045000</v>
      </c>
      <c r="AX22" s="286">
        <v>1534500</v>
      </c>
      <c r="AY22" s="286">
        <v>2954</v>
      </c>
      <c r="AZ22" s="286">
        <v>115206000</v>
      </c>
      <c r="BA22" s="286">
        <v>8</v>
      </c>
      <c r="BB22" s="286">
        <v>312000</v>
      </c>
      <c r="BC22" s="286">
        <v>11</v>
      </c>
      <c r="BD22" s="286">
        <v>429000</v>
      </c>
      <c r="BE22" s="286">
        <v>381000</v>
      </c>
      <c r="BF22" s="286">
        <v>108900</v>
      </c>
      <c r="BG22" s="286">
        <v>2859</v>
      </c>
      <c r="BH22" s="286">
        <v>111501000</v>
      </c>
      <c r="BI22" s="286">
        <v>93110168</v>
      </c>
      <c r="BJ22" s="286">
        <v>28304100</v>
      </c>
      <c r="BK22" s="286">
        <v>95</v>
      </c>
      <c r="BL22" s="286">
        <v>315</v>
      </c>
      <c r="BM22" s="286">
        <v>410</v>
      </c>
      <c r="BN22" s="286">
        <v>15990000</v>
      </c>
      <c r="BO22" s="286">
        <v>4059000</v>
      </c>
      <c r="BP22" s="287" t="s">
        <v>1084</v>
      </c>
      <c r="BQ22" s="287" t="s">
        <v>3747</v>
      </c>
      <c r="BR22" t="s">
        <v>406</v>
      </c>
      <c r="BS22">
        <v>19</v>
      </c>
    </row>
    <row r="23" spans="1:71" hidden="1" x14ac:dyDescent="0.3">
      <c r="A23" s="281">
        <v>860</v>
      </c>
      <c r="B23" s="282" t="s">
        <v>2952</v>
      </c>
      <c r="C23" s="282" t="s">
        <v>3011</v>
      </c>
      <c r="D23" s="282" t="s">
        <v>3003</v>
      </c>
      <c r="E23" s="282" t="s">
        <v>2959</v>
      </c>
      <c r="F23" s="282" t="s">
        <v>2977</v>
      </c>
      <c r="G23" s="282" t="s">
        <v>2980</v>
      </c>
      <c r="H23" s="282" t="s">
        <v>2982</v>
      </c>
      <c r="I23" s="282" t="s">
        <v>2962</v>
      </c>
      <c r="J23" s="282" t="s">
        <v>45</v>
      </c>
      <c r="K23" s="282" t="s">
        <v>2958</v>
      </c>
      <c r="L23" s="282" t="s">
        <v>45</v>
      </c>
      <c r="M23" s="283" t="s">
        <v>475</v>
      </c>
      <c r="N23" s="282" t="s">
        <v>402</v>
      </c>
      <c r="O23" s="282" t="s">
        <v>50</v>
      </c>
      <c r="P23" s="282" t="s">
        <v>127</v>
      </c>
      <c r="Q23" s="284" t="s">
        <v>45</v>
      </c>
      <c r="R23" s="282" t="s">
        <v>45</v>
      </c>
      <c r="S23" s="285">
        <v>45877</v>
      </c>
      <c r="T23" s="285">
        <v>45817</v>
      </c>
      <c r="U23" s="284" t="s">
        <v>45</v>
      </c>
      <c r="V23" s="285">
        <v>45817</v>
      </c>
      <c r="W23" s="285">
        <v>45877</v>
      </c>
      <c r="X23" s="285">
        <v>45890</v>
      </c>
      <c r="Y23" s="286">
        <v>129000</v>
      </c>
      <c r="Z23" s="286">
        <v>129000</v>
      </c>
      <c r="AA23" s="286">
        <v>31800</v>
      </c>
      <c r="AB23" s="286">
        <v>129000</v>
      </c>
      <c r="AC23" s="287" t="s">
        <v>561</v>
      </c>
      <c r="AD23" s="284" t="s">
        <v>53</v>
      </c>
      <c r="AE23" s="341">
        <v>20</v>
      </c>
      <c r="AF23" s="286">
        <v>103000</v>
      </c>
      <c r="AG23" s="286">
        <v>1700</v>
      </c>
      <c r="AH23" s="286">
        <v>219300000</v>
      </c>
      <c r="AI23" s="286">
        <v>54060000</v>
      </c>
      <c r="AJ23" s="286">
        <v>1200</v>
      </c>
      <c r="AK23" s="286">
        <v>154800000</v>
      </c>
      <c r="AL23" s="286">
        <v>38160000</v>
      </c>
      <c r="AM23" s="286">
        <v>500</v>
      </c>
      <c r="AN23" s="286">
        <v>64500000</v>
      </c>
      <c r="AO23" s="286">
        <v>15900000</v>
      </c>
      <c r="AP23" s="286">
        <v>1968</v>
      </c>
      <c r="AQ23" s="286">
        <v>253872000</v>
      </c>
      <c r="AR23" s="286">
        <v>62582400</v>
      </c>
      <c r="AS23" s="286">
        <v>1873</v>
      </c>
      <c r="AT23" s="286">
        <v>241617000</v>
      </c>
      <c r="AU23" s="286">
        <v>59561400</v>
      </c>
      <c r="AV23" s="286">
        <v>95</v>
      </c>
      <c r="AW23" s="286">
        <v>12255000</v>
      </c>
      <c r="AX23" s="286">
        <v>3021000</v>
      </c>
      <c r="AY23" s="286">
        <v>1696</v>
      </c>
      <c r="AZ23" s="286">
        <v>218784000</v>
      </c>
      <c r="BA23" s="286">
        <v>4</v>
      </c>
      <c r="BB23" s="286">
        <v>516000</v>
      </c>
      <c r="BC23" s="286">
        <v>3</v>
      </c>
      <c r="BD23" s="286">
        <v>387000</v>
      </c>
      <c r="BE23" s="286">
        <v>293620</v>
      </c>
      <c r="BF23" s="286">
        <v>95400</v>
      </c>
      <c r="BG23" s="286">
        <v>1628</v>
      </c>
      <c r="BH23" s="286">
        <v>210012000</v>
      </c>
      <c r="BI23" s="286">
        <v>152118248</v>
      </c>
      <c r="BJ23" s="286">
        <v>51770400</v>
      </c>
      <c r="BK23" s="286">
        <v>68</v>
      </c>
      <c r="BL23" s="286">
        <v>272</v>
      </c>
      <c r="BM23" s="286">
        <v>340</v>
      </c>
      <c r="BN23" s="286">
        <v>43860000</v>
      </c>
      <c r="BO23" s="286">
        <v>10812000</v>
      </c>
      <c r="BP23" s="287" t="s">
        <v>3799</v>
      </c>
      <c r="BQ23" s="287" t="s">
        <v>3242</v>
      </c>
      <c r="BR23" t="s">
        <v>403</v>
      </c>
      <c r="BS23">
        <v>20</v>
      </c>
    </row>
    <row r="24" spans="1:71" hidden="1" x14ac:dyDescent="0.3">
      <c r="A24" s="281">
        <v>867</v>
      </c>
      <c r="B24" s="288" t="s">
        <v>2952</v>
      </c>
      <c r="C24" s="288" t="s">
        <v>3011</v>
      </c>
      <c r="D24" s="288" t="s">
        <v>3003</v>
      </c>
      <c r="E24" s="288" t="s">
        <v>2959</v>
      </c>
      <c r="F24" s="288" t="s">
        <v>2977</v>
      </c>
      <c r="G24" s="288" t="s">
        <v>2980</v>
      </c>
      <c r="H24" s="288" t="s">
        <v>2983</v>
      </c>
      <c r="I24" s="288" t="s">
        <v>2962</v>
      </c>
      <c r="J24" s="288" t="s">
        <v>45</v>
      </c>
      <c r="K24" s="288" t="s">
        <v>2958</v>
      </c>
      <c r="L24" s="288" t="s">
        <v>45</v>
      </c>
      <c r="M24" s="289" t="s">
        <v>1042</v>
      </c>
      <c r="N24" s="288" t="s">
        <v>1041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2958465</v>
      </c>
      <c r="T24" s="1">
        <v>45862</v>
      </c>
      <c r="U24" s="290" t="s">
        <v>45</v>
      </c>
      <c r="V24" s="1">
        <v>45862</v>
      </c>
      <c r="W24" s="1">
        <v>45958</v>
      </c>
      <c r="X24" s="1">
        <v>45959</v>
      </c>
      <c r="Y24" s="291">
        <v>142000</v>
      </c>
      <c r="Z24" s="291">
        <v>157000</v>
      </c>
      <c r="AA24" s="291">
        <v>37800</v>
      </c>
      <c r="AB24" s="291">
        <v>157000</v>
      </c>
      <c r="AC24" s="292" t="s">
        <v>531</v>
      </c>
      <c r="AD24" s="290" t="s">
        <v>560</v>
      </c>
      <c r="AE24" s="342">
        <v>10</v>
      </c>
      <c r="AF24" s="291">
        <v>128000</v>
      </c>
      <c r="AG24" s="291">
        <v>3740</v>
      </c>
      <c r="AH24" s="291">
        <v>587180000</v>
      </c>
      <c r="AI24" s="291">
        <v>141372000</v>
      </c>
      <c r="AJ24" s="291">
        <v>1050</v>
      </c>
      <c r="AK24" s="291">
        <v>164850000</v>
      </c>
      <c r="AL24" s="291">
        <v>39690000</v>
      </c>
      <c r="AM24" s="291">
        <v>2690</v>
      </c>
      <c r="AN24" s="291">
        <v>422330000</v>
      </c>
      <c r="AO24" s="291">
        <v>101682000</v>
      </c>
      <c r="AP24" s="291">
        <v>3854</v>
      </c>
      <c r="AQ24" s="291">
        <v>605078000</v>
      </c>
      <c r="AR24" s="291">
        <v>145681200</v>
      </c>
      <c r="AS24" s="291">
        <v>3848</v>
      </c>
      <c r="AT24" s="291">
        <v>604136000</v>
      </c>
      <c r="AU24" s="291">
        <v>145454400</v>
      </c>
      <c r="AV24" s="291">
        <v>6</v>
      </c>
      <c r="AW24" s="291">
        <v>942000</v>
      </c>
      <c r="AX24" s="291">
        <v>226800</v>
      </c>
      <c r="AY24" s="291">
        <v>3564</v>
      </c>
      <c r="AZ24" s="291">
        <v>559548000</v>
      </c>
      <c r="BA24" s="291">
        <v>4</v>
      </c>
      <c r="BB24" s="291">
        <v>628000</v>
      </c>
      <c r="BC24" s="291">
        <v>2</v>
      </c>
      <c r="BD24" s="291">
        <v>314000</v>
      </c>
      <c r="BE24" s="291">
        <v>274760</v>
      </c>
      <c r="BF24" s="291">
        <v>75600</v>
      </c>
      <c r="BG24" s="291">
        <v>3491</v>
      </c>
      <c r="BH24" s="291">
        <v>548087000</v>
      </c>
      <c r="BI24" s="291">
        <v>373164072</v>
      </c>
      <c r="BJ24" s="291">
        <v>131959800</v>
      </c>
      <c r="BK24" s="291">
        <v>73</v>
      </c>
      <c r="BL24" s="291">
        <v>290</v>
      </c>
      <c r="BM24" s="291">
        <v>363</v>
      </c>
      <c r="BN24" s="291">
        <v>56991000</v>
      </c>
      <c r="BO24" s="291">
        <v>13721400</v>
      </c>
      <c r="BP24" s="292" t="s">
        <v>1075</v>
      </c>
      <c r="BQ24" s="292" t="s">
        <v>610</v>
      </c>
      <c r="BR24" t="s">
        <v>3393</v>
      </c>
      <c r="BS24">
        <v>21</v>
      </c>
    </row>
    <row r="25" spans="1:71" hidden="1" x14ac:dyDescent="0.3">
      <c r="A25" s="281">
        <v>975</v>
      </c>
      <c r="B25" s="288" t="s">
        <v>2952</v>
      </c>
      <c r="C25" s="288" t="s">
        <v>3011</v>
      </c>
      <c r="D25" s="288" t="s">
        <v>3007</v>
      </c>
      <c r="E25" s="288" t="s">
        <v>2959</v>
      </c>
      <c r="F25" s="288" t="s">
        <v>2970</v>
      </c>
      <c r="G25" s="288" t="s">
        <v>2974</v>
      </c>
      <c r="H25" s="288" t="s">
        <v>2976</v>
      </c>
      <c r="I25" s="288" t="s">
        <v>2962</v>
      </c>
      <c r="J25" s="288" t="s">
        <v>45</v>
      </c>
      <c r="K25" s="288" t="s">
        <v>2958</v>
      </c>
      <c r="L25" s="288" t="s">
        <v>45</v>
      </c>
      <c r="M25" s="289" t="s">
        <v>483</v>
      </c>
      <c r="N25" s="288" t="s">
        <v>364</v>
      </c>
      <c r="O25" s="288" t="s">
        <v>50</v>
      </c>
      <c r="P25" s="288" t="s">
        <v>51</v>
      </c>
      <c r="Q25" s="290" t="s">
        <v>45</v>
      </c>
      <c r="R25" s="288" t="s">
        <v>45</v>
      </c>
      <c r="S25" s="1">
        <v>2958465</v>
      </c>
      <c r="T25" s="1">
        <v>45950</v>
      </c>
      <c r="U25" s="290" t="s">
        <v>45</v>
      </c>
      <c r="V25" s="1">
        <v>45950</v>
      </c>
      <c r="W25" s="1">
        <v>45968</v>
      </c>
      <c r="X25" s="1">
        <v>45968</v>
      </c>
      <c r="Y25" s="291">
        <v>62000</v>
      </c>
      <c r="Z25" s="291">
        <v>62000</v>
      </c>
      <c r="AA25" s="291">
        <v>15000</v>
      </c>
      <c r="AB25" s="291">
        <v>62000</v>
      </c>
      <c r="AC25" s="292" t="s">
        <v>751</v>
      </c>
      <c r="AD25" s="290" t="s">
        <v>60</v>
      </c>
      <c r="AE25" s="292" t="s">
        <v>45</v>
      </c>
      <c r="AF25" s="291">
        <v>62000</v>
      </c>
      <c r="AG25" s="291">
        <v>1830</v>
      </c>
      <c r="AH25" s="291">
        <v>113460000</v>
      </c>
      <c r="AI25" s="291">
        <v>27450000</v>
      </c>
      <c r="AJ25" s="291">
        <v>1830</v>
      </c>
      <c r="AK25" s="291">
        <v>113460000</v>
      </c>
      <c r="AL25" s="291">
        <v>27450000</v>
      </c>
      <c r="AM25" s="291"/>
      <c r="AN25" s="291"/>
      <c r="AO25" s="291">
        <v>0</v>
      </c>
      <c r="AP25" s="291">
        <v>2720</v>
      </c>
      <c r="AQ25" s="291">
        <v>168640000</v>
      </c>
      <c r="AR25" s="291">
        <v>40800000</v>
      </c>
      <c r="AS25" s="291">
        <v>2720</v>
      </c>
      <c r="AT25" s="291">
        <v>168640000</v>
      </c>
      <c r="AU25" s="291">
        <v>40800000</v>
      </c>
      <c r="AV25" s="291"/>
      <c r="AW25" s="291"/>
      <c r="AX25" s="291">
        <v>0</v>
      </c>
      <c r="AY25" s="291">
        <v>2108</v>
      </c>
      <c r="AZ25" s="291">
        <v>130696000</v>
      </c>
      <c r="BA25" s="291">
        <v>22</v>
      </c>
      <c r="BB25" s="291">
        <v>1364000</v>
      </c>
      <c r="BC25" s="291">
        <v>-1</v>
      </c>
      <c r="BD25" s="291">
        <v>-62000</v>
      </c>
      <c r="BE25" s="291"/>
      <c r="BF25" s="291">
        <v>-15000</v>
      </c>
      <c r="BG25" s="291">
        <v>2079</v>
      </c>
      <c r="BH25" s="291">
        <v>128898000</v>
      </c>
      <c r="BI25" s="291">
        <v>97668981</v>
      </c>
      <c r="BJ25" s="291">
        <v>31185000</v>
      </c>
      <c r="BK25" s="291">
        <v>29</v>
      </c>
      <c r="BL25" s="291">
        <v>612</v>
      </c>
      <c r="BM25" s="291">
        <v>641</v>
      </c>
      <c r="BN25" s="291">
        <v>39742000</v>
      </c>
      <c r="BO25" s="291">
        <v>9615000</v>
      </c>
      <c r="BP25" s="292" t="s">
        <v>1584</v>
      </c>
      <c r="BQ25" s="292" t="s">
        <v>3244</v>
      </c>
      <c r="BR25" t="s">
        <v>365</v>
      </c>
      <c r="BS25">
        <v>22</v>
      </c>
    </row>
    <row r="26" spans="1:71" hidden="1" x14ac:dyDescent="0.3">
      <c r="A26" s="281">
        <v>989</v>
      </c>
      <c r="B26" s="288" t="s">
        <v>2952</v>
      </c>
      <c r="C26" s="288" t="s">
        <v>3011</v>
      </c>
      <c r="D26" s="288" t="s">
        <v>3007</v>
      </c>
      <c r="E26" s="288" t="s">
        <v>2959</v>
      </c>
      <c r="F26" s="288" t="s">
        <v>2977</v>
      </c>
      <c r="G26" s="288" t="s">
        <v>2980</v>
      </c>
      <c r="H26" s="288" t="s">
        <v>2983</v>
      </c>
      <c r="I26" s="288" t="s">
        <v>2962</v>
      </c>
      <c r="J26" s="288" t="s">
        <v>45</v>
      </c>
      <c r="K26" s="288" t="s">
        <v>2958</v>
      </c>
      <c r="L26" s="288" t="s">
        <v>45</v>
      </c>
      <c r="M26" s="289" t="s">
        <v>488</v>
      </c>
      <c r="N26" s="288" t="s">
        <v>394</v>
      </c>
      <c r="O26" s="288" t="s">
        <v>50</v>
      </c>
      <c r="P26" s="288" t="s">
        <v>184</v>
      </c>
      <c r="Q26" s="290" t="s">
        <v>45</v>
      </c>
      <c r="R26" s="288" t="s">
        <v>45</v>
      </c>
      <c r="S26" s="1">
        <v>2958465</v>
      </c>
      <c r="T26" s="1">
        <v>45967</v>
      </c>
      <c r="U26" s="290" t="s">
        <v>45</v>
      </c>
      <c r="V26" s="1">
        <v>45967</v>
      </c>
      <c r="W26" s="1">
        <v>45985</v>
      </c>
      <c r="X26" s="1">
        <v>45986</v>
      </c>
      <c r="Y26" s="291">
        <v>170000</v>
      </c>
      <c r="Z26" s="291">
        <v>189000</v>
      </c>
      <c r="AA26" s="291">
        <v>45000</v>
      </c>
      <c r="AB26" s="291">
        <v>189000</v>
      </c>
      <c r="AC26" s="292" t="s">
        <v>52</v>
      </c>
      <c r="AD26" s="290" t="s">
        <v>60</v>
      </c>
      <c r="AE26" s="292" t="s">
        <v>45</v>
      </c>
      <c r="AF26" s="291">
        <v>170000</v>
      </c>
      <c r="AG26" s="291">
        <v>1140</v>
      </c>
      <c r="AH26" s="291">
        <v>215460000</v>
      </c>
      <c r="AI26" s="291">
        <v>51300000</v>
      </c>
      <c r="AJ26" s="291">
        <v>1140</v>
      </c>
      <c r="AK26" s="291">
        <v>215460000</v>
      </c>
      <c r="AL26" s="291">
        <v>51300000</v>
      </c>
      <c r="AM26" s="291"/>
      <c r="AN26" s="291"/>
      <c r="AO26" s="291">
        <v>0</v>
      </c>
      <c r="AP26" s="291">
        <v>1227</v>
      </c>
      <c r="AQ26" s="291">
        <v>231903000</v>
      </c>
      <c r="AR26" s="291">
        <v>55215000</v>
      </c>
      <c r="AS26" s="291">
        <v>1227</v>
      </c>
      <c r="AT26" s="291">
        <v>231903000</v>
      </c>
      <c r="AU26" s="291">
        <v>55215000</v>
      </c>
      <c r="AV26" s="291"/>
      <c r="AW26" s="291"/>
      <c r="AX26" s="291">
        <v>0</v>
      </c>
      <c r="AY26" s="291">
        <v>1098</v>
      </c>
      <c r="AZ26" s="291">
        <v>207522000</v>
      </c>
      <c r="BA26" s="291">
        <v>19</v>
      </c>
      <c r="BB26" s="291">
        <v>3591000</v>
      </c>
      <c r="BC26" s="291"/>
      <c r="BD26" s="291"/>
      <c r="BE26" s="291"/>
      <c r="BF26" s="291">
        <v>0</v>
      </c>
      <c r="BG26" s="291">
        <v>1147</v>
      </c>
      <c r="BH26" s="291">
        <v>216783000</v>
      </c>
      <c r="BI26" s="291">
        <v>139475716</v>
      </c>
      <c r="BJ26" s="291">
        <v>51615000</v>
      </c>
      <c r="BK26" s="291">
        <v>-49</v>
      </c>
      <c r="BL26" s="291">
        <v>129</v>
      </c>
      <c r="BM26" s="291">
        <v>80</v>
      </c>
      <c r="BN26" s="291">
        <v>15120000</v>
      </c>
      <c r="BO26" s="291">
        <v>3600000</v>
      </c>
      <c r="BP26" s="292" t="s">
        <v>3673</v>
      </c>
      <c r="BQ26" s="292" t="s">
        <v>811</v>
      </c>
      <c r="BR26" t="s">
        <v>395</v>
      </c>
      <c r="BS26">
        <v>23</v>
      </c>
    </row>
    <row r="27" spans="1:71" hidden="1" x14ac:dyDescent="0.3">
      <c r="A27" s="281">
        <v>991</v>
      </c>
      <c r="B27" s="288" t="s">
        <v>2952</v>
      </c>
      <c r="C27" s="288" t="s">
        <v>3011</v>
      </c>
      <c r="D27" s="288" t="s">
        <v>3007</v>
      </c>
      <c r="E27" s="288" t="s">
        <v>2959</v>
      </c>
      <c r="F27" s="288" t="s">
        <v>2977</v>
      </c>
      <c r="G27" s="288" t="s">
        <v>2980</v>
      </c>
      <c r="H27" s="288" t="s">
        <v>2983</v>
      </c>
      <c r="I27" s="288" t="s">
        <v>2962</v>
      </c>
      <c r="J27" s="288" t="s">
        <v>45</v>
      </c>
      <c r="K27" s="288" t="s">
        <v>2958</v>
      </c>
      <c r="L27" s="288" t="s">
        <v>45</v>
      </c>
      <c r="M27" s="289" t="s">
        <v>485</v>
      </c>
      <c r="N27" s="288" t="s">
        <v>361</v>
      </c>
      <c r="O27" s="288" t="s">
        <v>50</v>
      </c>
      <c r="P27" s="288" t="s">
        <v>184</v>
      </c>
      <c r="Q27" s="290" t="s">
        <v>45</v>
      </c>
      <c r="R27" s="288" t="s">
        <v>45</v>
      </c>
      <c r="S27" s="1">
        <v>2958465</v>
      </c>
      <c r="T27" s="1">
        <v>45950</v>
      </c>
      <c r="U27" s="290" t="s">
        <v>45</v>
      </c>
      <c r="V27" s="1">
        <v>45950</v>
      </c>
      <c r="W27" s="1">
        <v>45985</v>
      </c>
      <c r="X27" s="1">
        <v>45986</v>
      </c>
      <c r="Y27" s="291">
        <v>159000</v>
      </c>
      <c r="Z27" s="291">
        <v>176000</v>
      </c>
      <c r="AA27" s="291">
        <v>43000</v>
      </c>
      <c r="AB27" s="291">
        <v>176000</v>
      </c>
      <c r="AC27" s="292" t="s">
        <v>211</v>
      </c>
      <c r="AD27" s="290" t="s">
        <v>60</v>
      </c>
      <c r="AE27" s="292" t="s">
        <v>45</v>
      </c>
      <c r="AF27" s="291">
        <v>159000</v>
      </c>
      <c r="AG27" s="291">
        <v>1020</v>
      </c>
      <c r="AH27" s="291">
        <v>179520000</v>
      </c>
      <c r="AI27" s="291">
        <v>43860000</v>
      </c>
      <c r="AJ27" s="291">
        <v>1020</v>
      </c>
      <c r="AK27" s="291">
        <v>179520000</v>
      </c>
      <c r="AL27" s="291">
        <v>43860000</v>
      </c>
      <c r="AM27" s="291"/>
      <c r="AN27" s="291"/>
      <c r="AO27" s="291">
        <v>0</v>
      </c>
      <c r="AP27" s="291">
        <v>1028</v>
      </c>
      <c r="AQ27" s="291">
        <v>180928000</v>
      </c>
      <c r="AR27" s="291">
        <v>44204000</v>
      </c>
      <c r="AS27" s="291">
        <v>1028</v>
      </c>
      <c r="AT27" s="291">
        <v>180928000</v>
      </c>
      <c r="AU27" s="291">
        <v>44204000</v>
      </c>
      <c r="AV27" s="291"/>
      <c r="AW27" s="291"/>
      <c r="AX27" s="291">
        <v>0</v>
      </c>
      <c r="AY27" s="291">
        <v>961</v>
      </c>
      <c r="AZ27" s="291">
        <v>169136000</v>
      </c>
      <c r="BA27" s="291">
        <v>32</v>
      </c>
      <c r="BB27" s="291">
        <v>5632000</v>
      </c>
      <c r="BC27" s="291"/>
      <c r="BD27" s="291"/>
      <c r="BE27" s="291"/>
      <c r="BF27" s="291">
        <v>0</v>
      </c>
      <c r="BG27" s="291">
        <v>1028</v>
      </c>
      <c r="BH27" s="291">
        <v>180928000</v>
      </c>
      <c r="BI27" s="291">
        <v>116262962</v>
      </c>
      <c r="BJ27" s="291">
        <v>44204000</v>
      </c>
      <c r="BK27" s="291">
        <v>-67</v>
      </c>
      <c r="BL27" s="291">
        <v>67</v>
      </c>
      <c r="BM27" s="291"/>
      <c r="BN27" s="291"/>
      <c r="BO27" s="291"/>
      <c r="BP27" s="292" t="s">
        <v>507</v>
      </c>
      <c r="BQ27" s="292" t="s">
        <v>644</v>
      </c>
      <c r="BR27" t="s">
        <v>362</v>
      </c>
      <c r="BS27">
        <v>24</v>
      </c>
    </row>
    <row r="28" spans="1:71" hidden="1" x14ac:dyDescent="0.3">
      <c r="A28" s="281">
        <v>996</v>
      </c>
      <c r="B28" s="282" t="s">
        <v>2952</v>
      </c>
      <c r="C28" s="282" t="s">
        <v>3011</v>
      </c>
      <c r="D28" s="282" t="s">
        <v>3007</v>
      </c>
      <c r="E28" s="282" t="s">
        <v>2959</v>
      </c>
      <c r="F28" s="282" t="s">
        <v>2977</v>
      </c>
      <c r="G28" s="282" t="s">
        <v>3008</v>
      </c>
      <c r="H28" s="282" t="s">
        <v>3009</v>
      </c>
      <c r="I28" s="282" t="s">
        <v>2962</v>
      </c>
      <c r="J28" s="282" t="s">
        <v>45</v>
      </c>
      <c r="K28" s="282" t="s">
        <v>2958</v>
      </c>
      <c r="L28" s="282" t="s">
        <v>45</v>
      </c>
      <c r="M28" s="283" t="s">
        <v>465</v>
      </c>
      <c r="N28" s="282" t="s">
        <v>358</v>
      </c>
      <c r="O28" s="282" t="s">
        <v>50</v>
      </c>
      <c r="P28" s="282" t="s">
        <v>184</v>
      </c>
      <c r="Q28" s="284" t="s">
        <v>45</v>
      </c>
      <c r="R28" s="282" t="s">
        <v>45</v>
      </c>
      <c r="S28" s="285">
        <v>2958465</v>
      </c>
      <c r="T28" s="285">
        <v>45922</v>
      </c>
      <c r="U28" s="284" t="s">
        <v>45</v>
      </c>
      <c r="V28" s="285">
        <v>45922</v>
      </c>
      <c r="W28" s="285">
        <v>45972</v>
      </c>
      <c r="X28" s="285">
        <v>45973</v>
      </c>
      <c r="Y28" s="286">
        <v>204000</v>
      </c>
      <c r="Z28" s="286">
        <v>226000</v>
      </c>
      <c r="AA28" s="286">
        <v>54000</v>
      </c>
      <c r="AB28" s="286">
        <v>226000</v>
      </c>
      <c r="AC28" s="287" t="s">
        <v>52</v>
      </c>
      <c r="AD28" s="284" t="s">
        <v>560</v>
      </c>
      <c r="AE28" s="341">
        <v>10</v>
      </c>
      <c r="AF28" s="286">
        <v>184000</v>
      </c>
      <c r="AG28" s="286">
        <v>5790</v>
      </c>
      <c r="AH28" s="286">
        <v>1308540000</v>
      </c>
      <c r="AI28" s="286">
        <v>312660000</v>
      </c>
      <c r="AJ28" s="286">
        <v>1580</v>
      </c>
      <c r="AK28" s="286">
        <v>357080000</v>
      </c>
      <c r="AL28" s="286">
        <v>85320000</v>
      </c>
      <c r="AM28" s="286">
        <v>4210</v>
      </c>
      <c r="AN28" s="286">
        <v>951460000</v>
      </c>
      <c r="AO28" s="286">
        <v>227340000</v>
      </c>
      <c r="AP28" s="286">
        <v>6449</v>
      </c>
      <c r="AQ28" s="286">
        <v>1457474000</v>
      </c>
      <c r="AR28" s="286">
        <v>348246000</v>
      </c>
      <c r="AS28" s="286">
        <v>6432</v>
      </c>
      <c r="AT28" s="286">
        <v>1453632000</v>
      </c>
      <c r="AU28" s="286">
        <v>347328000</v>
      </c>
      <c r="AV28" s="286">
        <v>17</v>
      </c>
      <c r="AW28" s="286">
        <v>3842000</v>
      </c>
      <c r="AX28" s="286">
        <v>918000</v>
      </c>
      <c r="AY28" s="286">
        <v>6285</v>
      </c>
      <c r="AZ28" s="286">
        <v>1420410000</v>
      </c>
      <c r="BA28" s="286"/>
      <c r="BB28" s="286"/>
      <c r="BC28" s="286"/>
      <c r="BD28" s="286"/>
      <c r="BE28" s="286"/>
      <c r="BF28" s="286">
        <v>0</v>
      </c>
      <c r="BG28" s="286">
        <v>6258</v>
      </c>
      <c r="BH28" s="286">
        <v>1414308000</v>
      </c>
      <c r="BI28" s="286">
        <v>900847256</v>
      </c>
      <c r="BJ28" s="286">
        <v>337932000</v>
      </c>
      <c r="BK28" s="286">
        <v>27</v>
      </c>
      <c r="BL28" s="286">
        <v>164</v>
      </c>
      <c r="BM28" s="286">
        <v>191</v>
      </c>
      <c r="BN28" s="286">
        <v>43166000</v>
      </c>
      <c r="BO28" s="286">
        <v>10314000</v>
      </c>
      <c r="BP28" s="287" t="s">
        <v>509</v>
      </c>
      <c r="BQ28" s="287" t="s">
        <v>713</v>
      </c>
      <c r="BR28" t="s">
        <v>359</v>
      </c>
      <c r="BS28">
        <v>25</v>
      </c>
    </row>
    <row r="29" spans="1:71" hidden="1" x14ac:dyDescent="0.3">
      <c r="A29" s="281">
        <v>1009</v>
      </c>
      <c r="B29" s="288" t="s">
        <v>2952</v>
      </c>
      <c r="C29" s="288" t="s">
        <v>3011</v>
      </c>
      <c r="D29" s="288" t="s">
        <v>3007</v>
      </c>
      <c r="E29" s="288" t="s">
        <v>2959</v>
      </c>
      <c r="F29" s="288" t="s">
        <v>2985</v>
      </c>
      <c r="G29" s="288" t="s">
        <v>2986</v>
      </c>
      <c r="H29" s="288" t="s">
        <v>2989</v>
      </c>
      <c r="I29" s="288" t="s">
        <v>2962</v>
      </c>
      <c r="J29" s="288" t="s">
        <v>45</v>
      </c>
      <c r="K29" s="288" t="s">
        <v>2958</v>
      </c>
      <c r="L29" s="288" t="s">
        <v>45</v>
      </c>
      <c r="M29" s="289" t="s">
        <v>487</v>
      </c>
      <c r="N29" s="288" t="s">
        <v>353</v>
      </c>
      <c r="O29" s="288" t="s">
        <v>50</v>
      </c>
      <c r="P29" s="288" t="s">
        <v>74</v>
      </c>
      <c r="Q29" s="290" t="s">
        <v>45</v>
      </c>
      <c r="R29" s="288" t="s">
        <v>45</v>
      </c>
      <c r="S29" s="1">
        <v>2958465</v>
      </c>
      <c r="T29" s="1">
        <v>45952</v>
      </c>
      <c r="U29" s="290" t="s">
        <v>45</v>
      </c>
      <c r="V29" s="1">
        <v>45952</v>
      </c>
      <c r="W29" s="1">
        <v>45971</v>
      </c>
      <c r="X29" s="1">
        <v>45968</v>
      </c>
      <c r="Y29" s="291">
        <v>57000</v>
      </c>
      <c r="Z29" s="291">
        <v>57000</v>
      </c>
      <c r="AA29" s="291">
        <v>15700</v>
      </c>
      <c r="AB29" s="291">
        <v>57000</v>
      </c>
      <c r="AC29" s="292" t="s">
        <v>662</v>
      </c>
      <c r="AD29" s="290" t="s">
        <v>60</v>
      </c>
      <c r="AE29" s="292" t="s">
        <v>45</v>
      </c>
      <c r="AF29" s="291">
        <v>57000</v>
      </c>
      <c r="AG29" s="291">
        <v>2280</v>
      </c>
      <c r="AH29" s="291">
        <v>129960000</v>
      </c>
      <c r="AI29" s="291">
        <v>35796000</v>
      </c>
      <c r="AJ29" s="291">
        <v>950</v>
      </c>
      <c r="AK29" s="291">
        <v>54150000</v>
      </c>
      <c r="AL29" s="291">
        <v>14915000</v>
      </c>
      <c r="AM29" s="291">
        <v>1330</v>
      </c>
      <c r="AN29" s="291">
        <v>75810000</v>
      </c>
      <c r="AO29" s="291">
        <v>20881000</v>
      </c>
      <c r="AP29" s="291">
        <v>2191</v>
      </c>
      <c r="AQ29" s="291">
        <v>124887000</v>
      </c>
      <c r="AR29" s="291">
        <v>34398700</v>
      </c>
      <c r="AS29" s="291">
        <v>2191</v>
      </c>
      <c r="AT29" s="291">
        <v>124887000</v>
      </c>
      <c r="AU29" s="291">
        <v>34398700</v>
      </c>
      <c r="AV29" s="291"/>
      <c r="AW29" s="291"/>
      <c r="AX29" s="291">
        <v>0</v>
      </c>
      <c r="AY29" s="291">
        <v>1589</v>
      </c>
      <c r="AZ29" s="291">
        <v>90573000</v>
      </c>
      <c r="BA29" s="291">
        <v>38</v>
      </c>
      <c r="BB29" s="291">
        <v>2166000</v>
      </c>
      <c r="BC29" s="291"/>
      <c r="BD29" s="291"/>
      <c r="BE29" s="291"/>
      <c r="BF29" s="291">
        <v>0</v>
      </c>
      <c r="BG29" s="291">
        <v>1484</v>
      </c>
      <c r="BH29" s="291">
        <v>84588000</v>
      </c>
      <c r="BI29" s="291">
        <v>64746659</v>
      </c>
      <c r="BJ29" s="291">
        <v>23298800</v>
      </c>
      <c r="BK29" s="291">
        <v>105</v>
      </c>
      <c r="BL29" s="291">
        <v>602</v>
      </c>
      <c r="BM29" s="291">
        <v>707</v>
      </c>
      <c r="BN29" s="291">
        <v>40299000</v>
      </c>
      <c r="BO29" s="291">
        <v>11099900</v>
      </c>
      <c r="BP29" s="292" t="s">
        <v>3674</v>
      </c>
      <c r="BQ29" s="292" t="s">
        <v>963</v>
      </c>
      <c r="BR29" t="s">
        <v>354</v>
      </c>
      <c r="BS29">
        <v>26</v>
      </c>
    </row>
    <row r="30" spans="1:71" hidden="1" x14ac:dyDescent="0.3">
      <c r="A30" s="281">
        <v>1066</v>
      </c>
      <c r="B30" s="282" t="s">
        <v>2952</v>
      </c>
      <c r="C30" s="282" t="s">
        <v>3018</v>
      </c>
      <c r="D30" s="282" t="s">
        <v>2954</v>
      </c>
      <c r="E30" s="282" t="s">
        <v>2959</v>
      </c>
      <c r="F30" s="282" t="s">
        <v>2955</v>
      </c>
      <c r="G30" s="282" t="s">
        <v>2960</v>
      </c>
      <c r="H30" s="282" t="s">
        <v>2965</v>
      </c>
      <c r="I30" s="282" t="s">
        <v>45</v>
      </c>
      <c r="J30" s="282" t="s">
        <v>45</v>
      </c>
      <c r="K30" s="282" t="s">
        <v>2958</v>
      </c>
      <c r="L30" s="282" t="s">
        <v>1852</v>
      </c>
      <c r="M30" s="283" t="s">
        <v>470</v>
      </c>
      <c r="N30" s="282" t="s">
        <v>450</v>
      </c>
      <c r="O30" s="282" t="s">
        <v>50</v>
      </c>
      <c r="P30" s="282" t="s">
        <v>51</v>
      </c>
      <c r="Q30" s="284" t="s">
        <v>45</v>
      </c>
      <c r="R30" s="282" t="s">
        <v>45</v>
      </c>
      <c r="S30" s="285">
        <v>46120</v>
      </c>
      <c r="T30" s="285">
        <v>46120</v>
      </c>
      <c r="U30" s="284" t="s">
        <v>45</v>
      </c>
      <c r="V30" s="285">
        <v>46006</v>
      </c>
      <c r="W30" s="285">
        <v>46042</v>
      </c>
      <c r="X30" s="285">
        <v>46043</v>
      </c>
      <c r="Y30" s="286">
        <v>38000</v>
      </c>
      <c r="Z30" s="286">
        <v>48000</v>
      </c>
      <c r="AA30" s="286">
        <v>8400</v>
      </c>
      <c r="AB30" s="286">
        <v>48000</v>
      </c>
      <c r="AC30" s="287" t="s">
        <v>452</v>
      </c>
      <c r="AD30" s="284" t="s">
        <v>53</v>
      </c>
      <c r="AE30" s="341">
        <v>21</v>
      </c>
      <c r="AF30" s="286">
        <v>30000</v>
      </c>
      <c r="AG30" s="286">
        <v>16310</v>
      </c>
      <c r="AH30" s="286">
        <v>782880000</v>
      </c>
      <c r="AI30" s="286">
        <v>137004000</v>
      </c>
      <c r="AJ30" s="286">
        <v>7000</v>
      </c>
      <c r="AK30" s="286">
        <v>336000000</v>
      </c>
      <c r="AL30" s="286">
        <v>58800000</v>
      </c>
      <c r="AM30" s="286">
        <v>9310</v>
      </c>
      <c r="AN30" s="286">
        <v>446880000</v>
      </c>
      <c r="AO30" s="286">
        <v>78204000</v>
      </c>
      <c r="AP30" s="286">
        <v>16474</v>
      </c>
      <c r="AQ30" s="286">
        <v>790752000</v>
      </c>
      <c r="AR30" s="286">
        <v>138381600</v>
      </c>
      <c r="AS30" s="286">
        <v>7108</v>
      </c>
      <c r="AT30" s="286">
        <v>341184000</v>
      </c>
      <c r="AU30" s="286">
        <v>59707200</v>
      </c>
      <c r="AV30" s="286">
        <v>9366</v>
      </c>
      <c r="AW30" s="286">
        <v>449568000</v>
      </c>
      <c r="AX30" s="286">
        <v>78674400</v>
      </c>
      <c r="AY30" s="286">
        <v>11276</v>
      </c>
      <c r="AZ30" s="286">
        <v>541248000</v>
      </c>
      <c r="BA30" s="286">
        <v>77</v>
      </c>
      <c r="BB30" s="286">
        <v>3696000</v>
      </c>
      <c r="BC30" s="286">
        <v>139</v>
      </c>
      <c r="BD30" s="286">
        <v>6672000</v>
      </c>
      <c r="BE30" s="286">
        <v>4279799</v>
      </c>
      <c r="BF30" s="286">
        <v>1167600</v>
      </c>
      <c r="BG30" s="286">
        <v>9539</v>
      </c>
      <c r="BH30" s="286">
        <v>457872000</v>
      </c>
      <c r="BI30" s="286">
        <v>268431200</v>
      </c>
      <c r="BJ30" s="286">
        <v>80127600</v>
      </c>
      <c r="BK30" s="286">
        <v>1737</v>
      </c>
      <c r="BL30" s="286">
        <v>5198</v>
      </c>
      <c r="BM30" s="286">
        <v>6935</v>
      </c>
      <c r="BN30" s="286">
        <v>332880000</v>
      </c>
      <c r="BO30" s="286">
        <v>58254000</v>
      </c>
      <c r="BP30" s="287" t="s">
        <v>3244</v>
      </c>
      <c r="BQ30" s="287" t="s">
        <v>3714</v>
      </c>
      <c r="BR30" t="s">
        <v>451</v>
      </c>
      <c r="BS30">
        <v>27</v>
      </c>
    </row>
    <row r="31" spans="1:71" hidden="1" x14ac:dyDescent="0.3">
      <c r="A31" s="281">
        <v>1098</v>
      </c>
      <c r="B31" s="282" t="s">
        <v>2952</v>
      </c>
      <c r="C31" s="282" t="s">
        <v>3018</v>
      </c>
      <c r="D31" s="282" t="s">
        <v>2954</v>
      </c>
      <c r="E31" s="282" t="s">
        <v>2959</v>
      </c>
      <c r="F31" s="282" t="s">
        <v>2970</v>
      </c>
      <c r="G31" s="282" t="s">
        <v>2974</v>
      </c>
      <c r="H31" s="282" t="s">
        <v>2976</v>
      </c>
      <c r="I31" s="282" t="s">
        <v>45</v>
      </c>
      <c r="J31" s="282" t="s">
        <v>45</v>
      </c>
      <c r="K31" s="282" t="s">
        <v>2958</v>
      </c>
      <c r="L31" s="282" t="s">
        <v>1857</v>
      </c>
      <c r="M31" s="283" t="s">
        <v>463</v>
      </c>
      <c r="N31" s="282" t="s">
        <v>1797</v>
      </c>
      <c r="O31" s="282" t="s">
        <v>50</v>
      </c>
      <c r="P31" s="282" t="s">
        <v>51</v>
      </c>
      <c r="Q31" s="284" t="s">
        <v>45</v>
      </c>
      <c r="R31" s="282" t="s">
        <v>45</v>
      </c>
      <c r="S31" s="285">
        <v>46111</v>
      </c>
      <c r="T31" s="285">
        <v>46112</v>
      </c>
      <c r="U31" s="285">
        <v>46118</v>
      </c>
      <c r="V31" s="285">
        <v>45999</v>
      </c>
      <c r="W31" s="285">
        <v>46050</v>
      </c>
      <c r="X31" s="285">
        <v>46051</v>
      </c>
      <c r="Y31" s="286">
        <v>79000</v>
      </c>
      <c r="Z31" s="286">
        <v>79000</v>
      </c>
      <c r="AA31" s="286">
        <v>19200</v>
      </c>
      <c r="AB31" s="286">
        <v>79000</v>
      </c>
      <c r="AC31" s="287" t="s">
        <v>601</v>
      </c>
      <c r="AD31" s="284" t="s">
        <v>53</v>
      </c>
      <c r="AE31" s="341">
        <v>20</v>
      </c>
      <c r="AF31" s="286">
        <v>63000</v>
      </c>
      <c r="AG31" s="286">
        <v>11050</v>
      </c>
      <c r="AH31" s="286">
        <v>872950000</v>
      </c>
      <c r="AI31" s="286">
        <v>212160000</v>
      </c>
      <c r="AJ31" s="286">
        <v>3200</v>
      </c>
      <c r="AK31" s="286">
        <v>252800000</v>
      </c>
      <c r="AL31" s="286">
        <v>61440000</v>
      </c>
      <c r="AM31" s="286">
        <v>7850</v>
      </c>
      <c r="AN31" s="286">
        <v>620150000</v>
      </c>
      <c r="AO31" s="286">
        <v>150720000</v>
      </c>
      <c r="AP31" s="286">
        <v>11191</v>
      </c>
      <c r="AQ31" s="286">
        <v>884089000</v>
      </c>
      <c r="AR31" s="286">
        <v>214867200</v>
      </c>
      <c r="AS31" s="286">
        <v>4608</v>
      </c>
      <c r="AT31" s="286">
        <v>364032000</v>
      </c>
      <c r="AU31" s="286">
        <v>88473600</v>
      </c>
      <c r="AV31" s="286">
        <v>6583</v>
      </c>
      <c r="AW31" s="286">
        <v>520057000</v>
      </c>
      <c r="AX31" s="286">
        <v>126393600</v>
      </c>
      <c r="AY31" s="286">
        <v>6046</v>
      </c>
      <c r="AZ31" s="286">
        <v>477634000</v>
      </c>
      <c r="BA31" s="286">
        <v>137</v>
      </c>
      <c r="BB31" s="286">
        <v>10823000</v>
      </c>
      <c r="BC31" s="286">
        <v>94</v>
      </c>
      <c r="BD31" s="286">
        <v>7426000</v>
      </c>
      <c r="BE31" s="286">
        <v>6967028</v>
      </c>
      <c r="BF31" s="286">
        <v>1804800</v>
      </c>
      <c r="BG31" s="286">
        <v>5727</v>
      </c>
      <c r="BH31" s="286">
        <v>452433000</v>
      </c>
      <c r="BI31" s="286">
        <v>353608969</v>
      </c>
      <c r="BJ31" s="286">
        <v>109958400</v>
      </c>
      <c r="BK31" s="286">
        <v>319</v>
      </c>
      <c r="BL31" s="286">
        <v>5145</v>
      </c>
      <c r="BM31" s="286">
        <v>5464</v>
      </c>
      <c r="BN31" s="286">
        <v>431656000</v>
      </c>
      <c r="BO31" s="286">
        <v>104908800</v>
      </c>
      <c r="BP31" s="287" t="s">
        <v>733</v>
      </c>
      <c r="BQ31" s="287" t="s">
        <v>648</v>
      </c>
      <c r="BR31" t="s">
        <v>428</v>
      </c>
      <c r="BS31">
        <v>28</v>
      </c>
    </row>
    <row r="32" spans="1:71" hidden="1" x14ac:dyDescent="0.3">
      <c r="A32" s="281">
        <v>1100</v>
      </c>
      <c r="B32" s="282" t="s">
        <v>2952</v>
      </c>
      <c r="C32" s="282" t="s">
        <v>3018</v>
      </c>
      <c r="D32" s="282" t="s">
        <v>2954</v>
      </c>
      <c r="E32" s="282" t="s">
        <v>2959</v>
      </c>
      <c r="F32" s="282" t="s">
        <v>2970</v>
      </c>
      <c r="G32" s="282" t="s">
        <v>2974</v>
      </c>
      <c r="H32" s="282" t="s">
        <v>2976</v>
      </c>
      <c r="I32" s="282" t="s">
        <v>45</v>
      </c>
      <c r="J32" s="282" t="s">
        <v>45</v>
      </c>
      <c r="K32" s="282" t="s">
        <v>2958</v>
      </c>
      <c r="L32" s="282" t="s">
        <v>1857</v>
      </c>
      <c r="M32" s="283" t="s">
        <v>466</v>
      </c>
      <c r="N32" s="282" t="s">
        <v>417</v>
      </c>
      <c r="O32" s="282" t="s">
        <v>50</v>
      </c>
      <c r="P32" s="282" t="s">
        <v>51</v>
      </c>
      <c r="Q32" s="284" t="s">
        <v>45</v>
      </c>
      <c r="R32" s="282" t="s">
        <v>45</v>
      </c>
      <c r="S32" s="285">
        <v>46085</v>
      </c>
      <c r="T32" s="285">
        <v>46085</v>
      </c>
      <c r="U32" s="285">
        <v>46104</v>
      </c>
      <c r="V32" s="285">
        <v>45999</v>
      </c>
      <c r="W32" s="285">
        <v>46030</v>
      </c>
      <c r="X32" s="285">
        <v>46031</v>
      </c>
      <c r="Y32" s="286">
        <v>58000</v>
      </c>
      <c r="Z32" s="286">
        <v>65000</v>
      </c>
      <c r="AA32" s="286">
        <v>14800</v>
      </c>
      <c r="AB32" s="286">
        <v>65000</v>
      </c>
      <c r="AC32" s="287" t="s">
        <v>983</v>
      </c>
      <c r="AD32" s="284" t="s">
        <v>53</v>
      </c>
      <c r="AE32" s="341">
        <v>21</v>
      </c>
      <c r="AF32" s="286">
        <v>46000</v>
      </c>
      <c r="AG32" s="286">
        <v>6600</v>
      </c>
      <c r="AH32" s="286">
        <v>429000000</v>
      </c>
      <c r="AI32" s="286">
        <v>97680000</v>
      </c>
      <c r="AJ32" s="286">
        <v>4200</v>
      </c>
      <c r="AK32" s="286">
        <v>273000000</v>
      </c>
      <c r="AL32" s="286">
        <v>62160000</v>
      </c>
      <c r="AM32" s="286">
        <v>2400</v>
      </c>
      <c r="AN32" s="286">
        <v>156000000</v>
      </c>
      <c r="AO32" s="286">
        <v>35520000</v>
      </c>
      <c r="AP32" s="286">
        <v>6719</v>
      </c>
      <c r="AQ32" s="286">
        <v>436735000</v>
      </c>
      <c r="AR32" s="286">
        <v>99441200</v>
      </c>
      <c r="AS32" s="286">
        <v>6303</v>
      </c>
      <c r="AT32" s="286">
        <v>409695000</v>
      </c>
      <c r="AU32" s="286">
        <v>93284400</v>
      </c>
      <c r="AV32" s="286">
        <v>416</v>
      </c>
      <c r="AW32" s="286">
        <v>27040000</v>
      </c>
      <c r="AX32" s="286">
        <v>6156800</v>
      </c>
      <c r="AY32" s="286">
        <v>3270</v>
      </c>
      <c r="AZ32" s="286">
        <v>212550000</v>
      </c>
      <c r="BA32" s="286">
        <v>12</v>
      </c>
      <c r="BB32" s="286">
        <v>780000</v>
      </c>
      <c r="BC32" s="286">
        <v>57</v>
      </c>
      <c r="BD32" s="286">
        <v>3705000</v>
      </c>
      <c r="BE32" s="286">
        <v>3118089</v>
      </c>
      <c r="BF32" s="286">
        <v>843600</v>
      </c>
      <c r="BG32" s="286">
        <v>3026</v>
      </c>
      <c r="BH32" s="286">
        <v>196690000</v>
      </c>
      <c r="BI32" s="286">
        <v>127805049</v>
      </c>
      <c r="BJ32" s="286">
        <v>44784800</v>
      </c>
      <c r="BK32" s="286">
        <v>244</v>
      </c>
      <c r="BL32" s="286">
        <v>3449</v>
      </c>
      <c r="BM32" s="286">
        <v>3693</v>
      </c>
      <c r="BN32" s="286">
        <v>240045000</v>
      </c>
      <c r="BO32" s="286">
        <v>54656400</v>
      </c>
      <c r="BP32" s="287" t="s">
        <v>881</v>
      </c>
      <c r="BQ32" s="287" t="s">
        <v>3408</v>
      </c>
      <c r="BR32" t="s">
        <v>418</v>
      </c>
      <c r="BS32">
        <v>29</v>
      </c>
    </row>
    <row r="33" spans="1:71" hidden="1" x14ac:dyDescent="0.3">
      <c r="A33" s="281">
        <v>1103</v>
      </c>
      <c r="B33" s="288" t="s">
        <v>2952</v>
      </c>
      <c r="C33" s="288" t="s">
        <v>3018</v>
      </c>
      <c r="D33" s="288" t="s">
        <v>2954</v>
      </c>
      <c r="E33" s="288" t="s">
        <v>2959</v>
      </c>
      <c r="F33" s="288" t="s">
        <v>2970</v>
      </c>
      <c r="G33" s="288" t="s">
        <v>2974</v>
      </c>
      <c r="H33" s="288" t="s">
        <v>2976</v>
      </c>
      <c r="I33" s="288" t="s">
        <v>45</v>
      </c>
      <c r="J33" s="288" t="s">
        <v>45</v>
      </c>
      <c r="K33" s="288" t="s">
        <v>2958</v>
      </c>
      <c r="L33" s="288" t="s">
        <v>1854</v>
      </c>
      <c r="M33" s="289" t="s">
        <v>467</v>
      </c>
      <c r="N33" s="288" t="s">
        <v>411</v>
      </c>
      <c r="O33" s="288" t="s">
        <v>50</v>
      </c>
      <c r="P33" s="288" t="s">
        <v>51</v>
      </c>
      <c r="Q33" s="290" t="s">
        <v>45</v>
      </c>
      <c r="R33" s="288" t="s">
        <v>45</v>
      </c>
      <c r="S33" s="1">
        <v>46064</v>
      </c>
      <c r="T33" s="1">
        <v>46064</v>
      </c>
      <c r="U33" s="290" t="s">
        <v>45</v>
      </c>
      <c r="V33" s="1">
        <v>46001</v>
      </c>
      <c r="W33" s="1">
        <v>46030</v>
      </c>
      <c r="X33" s="1">
        <v>46036</v>
      </c>
      <c r="Y33" s="291">
        <v>49000</v>
      </c>
      <c r="Z33" s="291">
        <v>62000</v>
      </c>
      <c r="AA33" s="291">
        <v>12000</v>
      </c>
      <c r="AB33" s="291">
        <v>62000</v>
      </c>
      <c r="AC33" s="292" t="s">
        <v>439</v>
      </c>
      <c r="AD33" s="290" t="s">
        <v>53</v>
      </c>
      <c r="AE33" s="342">
        <v>10</v>
      </c>
      <c r="AF33" s="291">
        <v>44000</v>
      </c>
      <c r="AG33" s="291">
        <v>10040</v>
      </c>
      <c r="AH33" s="291">
        <v>622480000</v>
      </c>
      <c r="AI33" s="291">
        <v>120480000</v>
      </c>
      <c r="AJ33" s="291">
        <v>9000</v>
      </c>
      <c r="AK33" s="291">
        <v>558000000</v>
      </c>
      <c r="AL33" s="291">
        <v>108000000</v>
      </c>
      <c r="AM33" s="291">
        <v>1040</v>
      </c>
      <c r="AN33" s="291">
        <v>64480000</v>
      </c>
      <c r="AO33" s="291">
        <v>12480000</v>
      </c>
      <c r="AP33" s="291">
        <v>10459</v>
      </c>
      <c r="AQ33" s="291">
        <v>648458000</v>
      </c>
      <c r="AR33" s="291">
        <v>125508000</v>
      </c>
      <c r="AS33" s="291">
        <v>9937</v>
      </c>
      <c r="AT33" s="291">
        <v>616094000</v>
      </c>
      <c r="AU33" s="291">
        <v>119244000</v>
      </c>
      <c r="AV33" s="291">
        <v>522</v>
      </c>
      <c r="AW33" s="291">
        <v>32364000</v>
      </c>
      <c r="AX33" s="291">
        <v>6264000</v>
      </c>
      <c r="AY33" s="291">
        <v>2849</v>
      </c>
      <c r="AZ33" s="291">
        <v>176638000</v>
      </c>
      <c r="BA33" s="291">
        <v>-58</v>
      </c>
      <c r="BB33" s="291">
        <v>-3596000</v>
      </c>
      <c r="BC33" s="291">
        <v>35</v>
      </c>
      <c r="BD33" s="291">
        <v>2170000</v>
      </c>
      <c r="BE33" s="291">
        <v>1342664</v>
      </c>
      <c r="BF33" s="291">
        <v>420000</v>
      </c>
      <c r="BG33" s="291">
        <v>2487</v>
      </c>
      <c r="BH33" s="291">
        <v>154194000</v>
      </c>
      <c r="BI33" s="291">
        <v>91438288</v>
      </c>
      <c r="BJ33" s="291">
        <v>29844000</v>
      </c>
      <c r="BK33" s="291">
        <v>362</v>
      </c>
      <c r="BL33" s="291">
        <v>7610</v>
      </c>
      <c r="BM33" s="291">
        <v>7972</v>
      </c>
      <c r="BN33" s="291">
        <v>494264000</v>
      </c>
      <c r="BO33" s="291">
        <v>95664000</v>
      </c>
      <c r="BP33" s="292" t="s">
        <v>4020</v>
      </c>
      <c r="BQ33" s="292" t="s">
        <v>3788</v>
      </c>
      <c r="BR33" t="s">
        <v>412</v>
      </c>
      <c r="BS33">
        <v>30</v>
      </c>
    </row>
    <row r="34" spans="1:71" hidden="1" x14ac:dyDescent="0.3">
      <c r="A34" s="281">
        <v>1113</v>
      </c>
      <c r="B34" s="288" t="s">
        <v>2952</v>
      </c>
      <c r="C34" s="288" t="s">
        <v>3018</v>
      </c>
      <c r="D34" s="288" t="s">
        <v>2954</v>
      </c>
      <c r="E34" s="288" t="s">
        <v>2959</v>
      </c>
      <c r="F34" s="288" t="s">
        <v>2977</v>
      </c>
      <c r="G34" s="288" t="s">
        <v>2980</v>
      </c>
      <c r="H34" s="288" t="s">
        <v>2982</v>
      </c>
      <c r="I34" s="288" t="s">
        <v>45</v>
      </c>
      <c r="J34" s="288" t="s">
        <v>45</v>
      </c>
      <c r="K34" s="288" t="s">
        <v>2958</v>
      </c>
      <c r="L34" s="288" t="s">
        <v>1852</v>
      </c>
      <c r="M34" s="289" t="s">
        <v>458</v>
      </c>
      <c r="N34" s="288" t="s">
        <v>400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46030</v>
      </c>
      <c r="T34" s="1">
        <v>46030</v>
      </c>
      <c r="U34" s="290" t="s">
        <v>45</v>
      </c>
      <c r="V34" s="1">
        <v>46020</v>
      </c>
      <c r="W34" s="1">
        <v>46042</v>
      </c>
      <c r="X34" s="1">
        <v>46042</v>
      </c>
      <c r="Y34" s="291">
        <v>120000</v>
      </c>
      <c r="Z34" s="291">
        <v>134000</v>
      </c>
      <c r="AA34" s="291">
        <v>31500</v>
      </c>
      <c r="AB34" s="291">
        <v>134000</v>
      </c>
      <c r="AC34" s="292" t="s">
        <v>116</v>
      </c>
      <c r="AD34" s="290" t="s">
        <v>53</v>
      </c>
      <c r="AE34" s="342">
        <v>20</v>
      </c>
      <c r="AF34" s="291">
        <v>96000</v>
      </c>
      <c r="AG34" s="291">
        <v>1200</v>
      </c>
      <c r="AH34" s="291">
        <v>160800000</v>
      </c>
      <c r="AI34" s="291">
        <v>37800000</v>
      </c>
      <c r="AJ34" s="291">
        <v>800</v>
      </c>
      <c r="AK34" s="291">
        <v>107200000</v>
      </c>
      <c r="AL34" s="291">
        <v>25200000</v>
      </c>
      <c r="AM34" s="291">
        <v>400</v>
      </c>
      <c r="AN34" s="291">
        <v>53600000</v>
      </c>
      <c r="AO34" s="291">
        <v>12600000</v>
      </c>
      <c r="AP34" s="291">
        <v>1200</v>
      </c>
      <c r="AQ34" s="291">
        <v>160800000</v>
      </c>
      <c r="AR34" s="291">
        <v>37800000</v>
      </c>
      <c r="AS34" s="291">
        <v>1200</v>
      </c>
      <c r="AT34" s="291">
        <v>160800000</v>
      </c>
      <c r="AU34" s="291">
        <v>37800000</v>
      </c>
      <c r="AV34" s="291"/>
      <c r="AW34" s="291"/>
      <c r="AX34" s="291">
        <v>0</v>
      </c>
      <c r="AY34" s="291">
        <v>1136</v>
      </c>
      <c r="AZ34" s="291">
        <v>152224000</v>
      </c>
      <c r="BA34" s="291">
        <v>-8</v>
      </c>
      <c r="BB34" s="291">
        <v>-1072000</v>
      </c>
      <c r="BC34" s="291">
        <v>21</v>
      </c>
      <c r="BD34" s="291">
        <v>2814000</v>
      </c>
      <c r="BE34" s="291">
        <v>2256000</v>
      </c>
      <c r="BF34" s="291">
        <v>661500</v>
      </c>
      <c r="BG34" s="291">
        <v>1130</v>
      </c>
      <c r="BH34" s="291">
        <v>151420000</v>
      </c>
      <c r="BI34" s="291">
        <v>102462346</v>
      </c>
      <c r="BJ34" s="291">
        <v>35595000</v>
      </c>
      <c r="BK34" s="291">
        <v>6</v>
      </c>
      <c r="BL34" s="291">
        <v>64</v>
      </c>
      <c r="BM34" s="291">
        <v>70</v>
      </c>
      <c r="BN34" s="291">
        <v>9380000</v>
      </c>
      <c r="BO34" s="291">
        <v>2205000</v>
      </c>
      <c r="BP34" s="292" t="s">
        <v>3785</v>
      </c>
      <c r="BQ34" s="292" t="s">
        <v>3469</v>
      </c>
      <c r="BR34" t="s">
        <v>401</v>
      </c>
      <c r="BS34">
        <v>31</v>
      </c>
    </row>
    <row r="35" spans="1:71" hidden="1" x14ac:dyDescent="0.3">
      <c r="A35" s="281">
        <v>1114</v>
      </c>
      <c r="B35" s="282" t="s">
        <v>2952</v>
      </c>
      <c r="C35" s="282" t="s">
        <v>3018</v>
      </c>
      <c r="D35" s="282" t="s">
        <v>2954</v>
      </c>
      <c r="E35" s="282" t="s">
        <v>2959</v>
      </c>
      <c r="F35" s="282" t="s">
        <v>2977</v>
      </c>
      <c r="G35" s="282" t="s">
        <v>2980</v>
      </c>
      <c r="H35" s="282" t="s">
        <v>2982</v>
      </c>
      <c r="I35" s="282" t="s">
        <v>45</v>
      </c>
      <c r="J35" s="282" t="s">
        <v>45</v>
      </c>
      <c r="K35" s="282" t="s">
        <v>2958</v>
      </c>
      <c r="L35" s="282" t="s">
        <v>1858</v>
      </c>
      <c r="M35" s="283" t="s">
        <v>457</v>
      </c>
      <c r="N35" s="282" t="s">
        <v>397</v>
      </c>
      <c r="O35" s="282" t="s">
        <v>50</v>
      </c>
      <c r="P35" s="282" t="s">
        <v>127</v>
      </c>
      <c r="Q35" s="284" t="s">
        <v>45</v>
      </c>
      <c r="R35" s="282" t="s">
        <v>45</v>
      </c>
      <c r="S35" s="285">
        <v>46093</v>
      </c>
      <c r="T35" s="285">
        <v>46093</v>
      </c>
      <c r="U35" s="284" t="s">
        <v>45</v>
      </c>
      <c r="V35" s="285">
        <v>46029</v>
      </c>
      <c r="W35" s="285">
        <v>46056</v>
      </c>
      <c r="X35" s="285">
        <v>46062</v>
      </c>
      <c r="Y35" s="286">
        <v>145000</v>
      </c>
      <c r="Z35" s="286">
        <v>145000</v>
      </c>
      <c r="AA35" s="286">
        <v>37500</v>
      </c>
      <c r="AB35" s="286">
        <v>145000</v>
      </c>
      <c r="AC35" s="287" t="s">
        <v>566</v>
      </c>
      <c r="AD35" s="284" t="s">
        <v>53</v>
      </c>
      <c r="AE35" s="341">
        <v>20</v>
      </c>
      <c r="AF35" s="286">
        <v>116000</v>
      </c>
      <c r="AG35" s="286">
        <v>2590</v>
      </c>
      <c r="AH35" s="286">
        <v>375550000</v>
      </c>
      <c r="AI35" s="286">
        <v>97125000</v>
      </c>
      <c r="AJ35" s="286">
        <v>2100</v>
      </c>
      <c r="AK35" s="286">
        <v>304500000</v>
      </c>
      <c r="AL35" s="286">
        <v>78750000</v>
      </c>
      <c r="AM35" s="286">
        <v>490</v>
      </c>
      <c r="AN35" s="286">
        <v>71050000</v>
      </c>
      <c r="AO35" s="286">
        <v>18375000</v>
      </c>
      <c r="AP35" s="286">
        <v>2728</v>
      </c>
      <c r="AQ35" s="286">
        <v>395560000</v>
      </c>
      <c r="AR35" s="286">
        <v>102300000</v>
      </c>
      <c r="AS35" s="286">
        <v>2184</v>
      </c>
      <c r="AT35" s="286">
        <v>316680000</v>
      </c>
      <c r="AU35" s="286">
        <v>81900000</v>
      </c>
      <c r="AV35" s="286">
        <v>544</v>
      </c>
      <c r="AW35" s="286">
        <v>78880000</v>
      </c>
      <c r="AX35" s="286">
        <v>20400000</v>
      </c>
      <c r="AY35" s="286">
        <v>1717</v>
      </c>
      <c r="AZ35" s="286">
        <v>248965000</v>
      </c>
      <c r="BA35" s="286">
        <v>163</v>
      </c>
      <c r="BB35" s="286">
        <v>23635000</v>
      </c>
      <c r="BC35" s="286">
        <v>20</v>
      </c>
      <c r="BD35" s="286">
        <v>2900000</v>
      </c>
      <c r="BE35" s="286">
        <v>2211820</v>
      </c>
      <c r="BF35" s="286">
        <v>750000</v>
      </c>
      <c r="BG35" s="286">
        <v>1946</v>
      </c>
      <c r="BH35" s="286">
        <v>282170000</v>
      </c>
      <c r="BI35" s="286">
        <v>227511277</v>
      </c>
      <c r="BJ35" s="286">
        <v>72975000</v>
      </c>
      <c r="BK35" s="286">
        <v>-229</v>
      </c>
      <c r="BL35" s="286">
        <v>1011</v>
      </c>
      <c r="BM35" s="286">
        <v>782</v>
      </c>
      <c r="BN35" s="286">
        <v>113390000</v>
      </c>
      <c r="BO35" s="286">
        <v>29325000</v>
      </c>
      <c r="BP35" s="287" t="s">
        <v>3925</v>
      </c>
      <c r="BQ35" s="287" t="s">
        <v>3238</v>
      </c>
      <c r="BR35" t="s">
        <v>398</v>
      </c>
      <c r="BS35">
        <v>32</v>
      </c>
    </row>
    <row r="36" spans="1:71" hidden="1" x14ac:dyDescent="0.3">
      <c r="A36" s="281">
        <v>1120</v>
      </c>
      <c r="B36" s="282" t="s">
        <v>2952</v>
      </c>
      <c r="C36" s="282" t="s">
        <v>3018</v>
      </c>
      <c r="D36" s="282" t="s">
        <v>2954</v>
      </c>
      <c r="E36" s="282" t="s">
        <v>2959</v>
      </c>
      <c r="F36" s="282" t="s">
        <v>2977</v>
      </c>
      <c r="G36" s="282" t="s">
        <v>3008</v>
      </c>
      <c r="H36" s="282" t="s">
        <v>3009</v>
      </c>
      <c r="I36" s="282" t="s">
        <v>45</v>
      </c>
      <c r="J36" s="282" t="s">
        <v>45</v>
      </c>
      <c r="K36" s="282" t="s">
        <v>2958</v>
      </c>
      <c r="L36" s="282" t="s">
        <v>1853</v>
      </c>
      <c r="M36" s="283" t="s">
        <v>464</v>
      </c>
      <c r="N36" s="282" t="s">
        <v>391</v>
      </c>
      <c r="O36" s="282" t="s">
        <v>50</v>
      </c>
      <c r="P36" s="282" t="s">
        <v>51</v>
      </c>
      <c r="Q36" s="284" t="s">
        <v>45</v>
      </c>
      <c r="R36" s="282" t="s">
        <v>45</v>
      </c>
      <c r="S36" s="285">
        <v>46092</v>
      </c>
      <c r="T36" s="285">
        <v>46092</v>
      </c>
      <c r="U36" s="284" t="s">
        <v>45</v>
      </c>
      <c r="V36" s="285">
        <v>46020</v>
      </c>
      <c r="W36" s="285">
        <v>46066</v>
      </c>
      <c r="X36" s="285">
        <v>46072</v>
      </c>
      <c r="Y36" s="286">
        <v>156000</v>
      </c>
      <c r="Z36" s="286">
        <v>156000</v>
      </c>
      <c r="AA36" s="286">
        <v>41000</v>
      </c>
      <c r="AB36" s="286">
        <v>156000</v>
      </c>
      <c r="AC36" s="287" t="s">
        <v>116</v>
      </c>
      <c r="AD36" s="284" t="s">
        <v>53</v>
      </c>
      <c r="AE36" s="341">
        <v>20</v>
      </c>
      <c r="AF36" s="286">
        <v>125000</v>
      </c>
      <c r="AG36" s="286">
        <v>4930</v>
      </c>
      <c r="AH36" s="286">
        <v>769080000</v>
      </c>
      <c r="AI36" s="286">
        <v>202130000</v>
      </c>
      <c r="AJ36" s="286">
        <v>750</v>
      </c>
      <c r="AK36" s="286">
        <v>117000000</v>
      </c>
      <c r="AL36" s="286">
        <v>30750000</v>
      </c>
      <c r="AM36" s="286">
        <v>4180</v>
      </c>
      <c r="AN36" s="286">
        <v>652080000</v>
      </c>
      <c r="AO36" s="286">
        <v>171380000</v>
      </c>
      <c r="AP36" s="286">
        <v>5070</v>
      </c>
      <c r="AQ36" s="286">
        <v>790920000</v>
      </c>
      <c r="AR36" s="286">
        <v>207870000</v>
      </c>
      <c r="AS36" s="286">
        <v>778</v>
      </c>
      <c r="AT36" s="286">
        <v>121368000</v>
      </c>
      <c r="AU36" s="286">
        <v>31898000</v>
      </c>
      <c r="AV36" s="286">
        <v>4292</v>
      </c>
      <c r="AW36" s="286">
        <v>669552000</v>
      </c>
      <c r="AX36" s="286">
        <v>175972000</v>
      </c>
      <c r="AY36" s="286">
        <v>3231</v>
      </c>
      <c r="AZ36" s="286">
        <v>504036000</v>
      </c>
      <c r="BA36" s="286">
        <v>26</v>
      </c>
      <c r="BB36" s="286">
        <v>4056000</v>
      </c>
      <c r="BC36" s="286">
        <v>59</v>
      </c>
      <c r="BD36" s="286">
        <v>9204000</v>
      </c>
      <c r="BE36" s="286">
        <v>7438430</v>
      </c>
      <c r="BF36" s="286">
        <v>2419000</v>
      </c>
      <c r="BG36" s="286">
        <v>2746</v>
      </c>
      <c r="BH36" s="286">
        <v>428376000</v>
      </c>
      <c r="BI36" s="286">
        <v>323686230</v>
      </c>
      <c r="BJ36" s="286">
        <v>112586000</v>
      </c>
      <c r="BK36" s="286">
        <v>485</v>
      </c>
      <c r="BL36" s="286">
        <v>1839</v>
      </c>
      <c r="BM36" s="286">
        <v>2324</v>
      </c>
      <c r="BN36" s="286">
        <v>362544000</v>
      </c>
      <c r="BO36" s="286">
        <v>95284000</v>
      </c>
      <c r="BP36" s="287" t="s">
        <v>3947</v>
      </c>
      <c r="BQ36" s="287" t="s">
        <v>3496</v>
      </c>
      <c r="BR36" t="s">
        <v>392</v>
      </c>
      <c r="BS36">
        <v>33</v>
      </c>
    </row>
    <row r="37" spans="1:71" hidden="1" x14ac:dyDescent="0.3">
      <c r="A37" s="281">
        <v>1121</v>
      </c>
      <c r="B37" s="288" t="s">
        <v>2952</v>
      </c>
      <c r="C37" s="288" t="s">
        <v>3018</v>
      </c>
      <c r="D37" s="288" t="s">
        <v>2954</v>
      </c>
      <c r="E37" s="288" t="s">
        <v>2959</v>
      </c>
      <c r="F37" s="288" t="s">
        <v>2985</v>
      </c>
      <c r="G37" s="288" t="s">
        <v>2986</v>
      </c>
      <c r="H37" s="288" t="s">
        <v>2989</v>
      </c>
      <c r="I37" s="288" t="s">
        <v>45</v>
      </c>
      <c r="J37" s="288" t="s">
        <v>45</v>
      </c>
      <c r="K37" s="288" t="s">
        <v>2958</v>
      </c>
      <c r="L37" s="288" t="s">
        <v>1851</v>
      </c>
      <c r="M37" s="289" t="s">
        <v>480</v>
      </c>
      <c r="N37" s="288" t="s">
        <v>384</v>
      </c>
      <c r="O37" s="288" t="s">
        <v>50</v>
      </c>
      <c r="P37" s="288" t="s">
        <v>120</v>
      </c>
      <c r="Q37" s="290" t="s">
        <v>45</v>
      </c>
      <c r="R37" s="288" t="s">
        <v>45</v>
      </c>
      <c r="S37" s="1">
        <v>46111</v>
      </c>
      <c r="T37" s="1">
        <v>46111</v>
      </c>
      <c r="U37" s="290" t="s">
        <v>45</v>
      </c>
      <c r="V37" s="1">
        <v>46006</v>
      </c>
      <c r="W37" s="1">
        <v>46043</v>
      </c>
      <c r="X37" s="1">
        <v>46044</v>
      </c>
      <c r="Y37" s="291">
        <v>65000</v>
      </c>
      <c r="Z37" s="291">
        <v>72000</v>
      </c>
      <c r="AA37" s="291">
        <v>16700</v>
      </c>
      <c r="AB37" s="291">
        <v>72000</v>
      </c>
      <c r="AC37" s="292" t="s">
        <v>796</v>
      </c>
      <c r="AD37" s="290" t="s">
        <v>53</v>
      </c>
      <c r="AE37" s="342">
        <v>28</v>
      </c>
      <c r="AF37" s="291">
        <v>47000</v>
      </c>
      <c r="AG37" s="291">
        <v>12230</v>
      </c>
      <c r="AH37" s="291">
        <v>880560000</v>
      </c>
      <c r="AI37" s="291">
        <v>204241000</v>
      </c>
      <c r="AJ37" s="291">
        <v>3000</v>
      </c>
      <c r="AK37" s="291">
        <v>216000000</v>
      </c>
      <c r="AL37" s="291">
        <v>50100000</v>
      </c>
      <c r="AM37" s="291">
        <v>9230</v>
      </c>
      <c r="AN37" s="291">
        <v>664560000</v>
      </c>
      <c r="AO37" s="291">
        <v>154141000</v>
      </c>
      <c r="AP37" s="291">
        <v>11079</v>
      </c>
      <c r="AQ37" s="291">
        <v>797688000</v>
      </c>
      <c r="AR37" s="291">
        <v>185019300</v>
      </c>
      <c r="AS37" s="291">
        <v>4540</v>
      </c>
      <c r="AT37" s="291">
        <v>326880000</v>
      </c>
      <c r="AU37" s="291">
        <v>75818000</v>
      </c>
      <c r="AV37" s="291">
        <v>6539</v>
      </c>
      <c r="AW37" s="291">
        <v>470808000</v>
      </c>
      <c r="AX37" s="291">
        <v>109201300</v>
      </c>
      <c r="AY37" s="291">
        <v>7653</v>
      </c>
      <c r="AZ37" s="291">
        <v>551016000</v>
      </c>
      <c r="BA37" s="291">
        <v>30</v>
      </c>
      <c r="BB37" s="291">
        <v>2160000</v>
      </c>
      <c r="BC37" s="291">
        <v>220</v>
      </c>
      <c r="BD37" s="291">
        <v>15840000</v>
      </c>
      <c r="BE37" s="291">
        <v>11689000</v>
      </c>
      <c r="BF37" s="291">
        <v>3674000</v>
      </c>
      <c r="BG37" s="291">
        <v>6266</v>
      </c>
      <c r="BH37" s="291">
        <v>451152000</v>
      </c>
      <c r="BI37" s="291">
        <v>315632933</v>
      </c>
      <c r="BJ37" s="291">
        <v>104642200</v>
      </c>
      <c r="BK37" s="291">
        <v>1387</v>
      </c>
      <c r="BL37" s="291">
        <v>3426</v>
      </c>
      <c r="BM37" s="291">
        <v>4813</v>
      </c>
      <c r="BN37" s="291">
        <v>346536000</v>
      </c>
      <c r="BO37" s="291">
        <v>80377100</v>
      </c>
      <c r="BP37" s="292" t="s">
        <v>3431</v>
      </c>
      <c r="BQ37" s="292" t="s">
        <v>4101</v>
      </c>
      <c r="BR37" t="s">
        <v>385</v>
      </c>
      <c r="BS37">
        <v>34</v>
      </c>
    </row>
    <row r="38" spans="1:71" hidden="1" x14ac:dyDescent="0.3">
      <c r="A38" s="281">
        <v>1155</v>
      </c>
      <c r="B38" s="288" t="s">
        <v>2952</v>
      </c>
      <c r="C38" s="288" t="s">
        <v>3018</v>
      </c>
      <c r="D38" s="288" t="s">
        <v>2954</v>
      </c>
      <c r="E38" s="288" t="s">
        <v>2997</v>
      </c>
      <c r="F38" s="288" t="s">
        <v>2985</v>
      </c>
      <c r="G38" s="288" t="s">
        <v>2986</v>
      </c>
      <c r="H38" s="288" t="s">
        <v>2989</v>
      </c>
      <c r="I38" s="288" t="s">
        <v>45</v>
      </c>
      <c r="J38" s="288" t="s">
        <v>45</v>
      </c>
      <c r="K38" s="288" t="s">
        <v>2958</v>
      </c>
      <c r="L38" s="288" t="s">
        <v>1862</v>
      </c>
      <c r="M38" s="289" t="s">
        <v>491</v>
      </c>
      <c r="N38" s="288" t="s">
        <v>377</v>
      </c>
      <c r="O38" s="288" t="s">
        <v>50</v>
      </c>
      <c r="P38" s="288" t="s">
        <v>120</v>
      </c>
      <c r="Q38" s="290" t="s">
        <v>45</v>
      </c>
      <c r="R38" s="288" t="s">
        <v>45</v>
      </c>
      <c r="S38" s="1">
        <v>46125</v>
      </c>
      <c r="T38" s="1">
        <v>46125</v>
      </c>
      <c r="U38" s="290" t="s">
        <v>45</v>
      </c>
      <c r="V38" s="1">
        <v>46027</v>
      </c>
      <c r="W38" s="1">
        <v>46064</v>
      </c>
      <c r="X38" s="1">
        <v>46065</v>
      </c>
      <c r="Y38" s="291">
        <v>69000</v>
      </c>
      <c r="Z38" s="291">
        <v>69000</v>
      </c>
      <c r="AA38" s="291">
        <v>17000</v>
      </c>
      <c r="AB38" s="291">
        <v>69000</v>
      </c>
      <c r="AC38" s="292" t="s">
        <v>561</v>
      </c>
      <c r="AD38" s="290" t="s">
        <v>53</v>
      </c>
      <c r="AE38" s="342">
        <v>28</v>
      </c>
      <c r="AF38" s="291">
        <v>50000</v>
      </c>
      <c r="AG38" s="291">
        <v>900</v>
      </c>
      <c r="AH38" s="291">
        <v>62100000</v>
      </c>
      <c r="AI38" s="291">
        <v>15300000</v>
      </c>
      <c r="AJ38" s="291">
        <v>600</v>
      </c>
      <c r="AK38" s="291">
        <v>41400000</v>
      </c>
      <c r="AL38" s="291">
        <v>10200000</v>
      </c>
      <c r="AM38" s="291">
        <v>300</v>
      </c>
      <c r="AN38" s="291">
        <v>20700000</v>
      </c>
      <c r="AO38" s="291">
        <v>5100000</v>
      </c>
      <c r="AP38" s="291">
        <v>895</v>
      </c>
      <c r="AQ38" s="291">
        <v>61755000</v>
      </c>
      <c r="AR38" s="291">
        <v>15215000</v>
      </c>
      <c r="AS38" s="291">
        <v>589</v>
      </c>
      <c r="AT38" s="291">
        <v>40641000</v>
      </c>
      <c r="AU38" s="291">
        <v>10013000</v>
      </c>
      <c r="AV38" s="291">
        <v>306</v>
      </c>
      <c r="AW38" s="291">
        <v>21114000</v>
      </c>
      <c r="AX38" s="291">
        <v>5202000</v>
      </c>
      <c r="AY38" s="291">
        <v>572</v>
      </c>
      <c r="AZ38" s="291">
        <v>39468000</v>
      </c>
      <c r="BA38" s="291">
        <v>4</v>
      </c>
      <c r="BB38" s="291">
        <v>276000</v>
      </c>
      <c r="BC38" s="291">
        <v>13</v>
      </c>
      <c r="BD38" s="291">
        <v>897000</v>
      </c>
      <c r="BE38" s="291">
        <v>700000</v>
      </c>
      <c r="BF38" s="291">
        <v>221000</v>
      </c>
      <c r="BG38" s="291">
        <v>388</v>
      </c>
      <c r="BH38" s="291">
        <v>26772000</v>
      </c>
      <c r="BI38" s="291">
        <v>18392931</v>
      </c>
      <c r="BJ38" s="291">
        <v>6596000</v>
      </c>
      <c r="BK38" s="291">
        <v>184</v>
      </c>
      <c r="BL38" s="291">
        <v>323</v>
      </c>
      <c r="BM38" s="291">
        <v>507</v>
      </c>
      <c r="BN38" s="291">
        <v>34983000</v>
      </c>
      <c r="BO38" s="291">
        <v>8619000</v>
      </c>
      <c r="BP38" s="292" t="s">
        <v>3302</v>
      </c>
      <c r="BQ38" s="292" t="s">
        <v>3521</v>
      </c>
      <c r="BR38" t="s">
        <v>378</v>
      </c>
      <c r="BS38">
        <v>35</v>
      </c>
    </row>
    <row r="39" spans="1:71" hidden="1" x14ac:dyDescent="0.3">
      <c r="A39" s="281">
        <v>1156</v>
      </c>
      <c r="B39" s="282" t="s">
        <v>2952</v>
      </c>
      <c r="C39" s="282" t="s">
        <v>3018</v>
      </c>
      <c r="D39" s="282" t="s">
        <v>2954</v>
      </c>
      <c r="E39" s="282" t="s">
        <v>2997</v>
      </c>
      <c r="F39" s="282" t="s">
        <v>2985</v>
      </c>
      <c r="G39" s="282" t="s">
        <v>2986</v>
      </c>
      <c r="H39" s="282" t="s">
        <v>2989</v>
      </c>
      <c r="I39" s="282" t="s">
        <v>45</v>
      </c>
      <c r="J39" s="282" t="s">
        <v>45</v>
      </c>
      <c r="K39" s="282" t="s">
        <v>2958</v>
      </c>
      <c r="L39" s="282" t="s">
        <v>1862</v>
      </c>
      <c r="M39" s="283" t="s">
        <v>490</v>
      </c>
      <c r="N39" s="282" t="s">
        <v>372</v>
      </c>
      <c r="O39" s="282" t="s">
        <v>50</v>
      </c>
      <c r="P39" s="282" t="s">
        <v>120</v>
      </c>
      <c r="Q39" s="284" t="s">
        <v>45</v>
      </c>
      <c r="R39" s="282" t="s">
        <v>45</v>
      </c>
      <c r="S39" s="285">
        <v>46120</v>
      </c>
      <c r="T39" s="285">
        <v>46120</v>
      </c>
      <c r="U39" s="284" t="s">
        <v>45</v>
      </c>
      <c r="V39" s="285">
        <v>46027</v>
      </c>
      <c r="W39" s="285">
        <v>46064</v>
      </c>
      <c r="X39" s="285">
        <v>46065</v>
      </c>
      <c r="Y39" s="286">
        <v>69000</v>
      </c>
      <c r="Z39" s="286">
        <v>69000</v>
      </c>
      <c r="AA39" s="286">
        <v>17500</v>
      </c>
      <c r="AB39" s="286">
        <v>69000</v>
      </c>
      <c r="AC39" s="287" t="s">
        <v>678</v>
      </c>
      <c r="AD39" s="284" t="s">
        <v>53</v>
      </c>
      <c r="AE39" s="341">
        <v>28</v>
      </c>
      <c r="AF39" s="286">
        <v>50000</v>
      </c>
      <c r="AG39" s="286">
        <v>1720</v>
      </c>
      <c r="AH39" s="286">
        <v>118680000</v>
      </c>
      <c r="AI39" s="286">
        <v>30100000</v>
      </c>
      <c r="AJ39" s="286">
        <v>650</v>
      </c>
      <c r="AK39" s="286">
        <v>44850000</v>
      </c>
      <c r="AL39" s="286">
        <v>11375000</v>
      </c>
      <c r="AM39" s="286">
        <v>1070</v>
      </c>
      <c r="AN39" s="286">
        <v>73830000</v>
      </c>
      <c r="AO39" s="286">
        <v>18725000</v>
      </c>
      <c r="AP39" s="286">
        <v>1751</v>
      </c>
      <c r="AQ39" s="286">
        <v>120819000</v>
      </c>
      <c r="AR39" s="286">
        <v>30642500</v>
      </c>
      <c r="AS39" s="286">
        <v>654</v>
      </c>
      <c r="AT39" s="286">
        <v>45126000</v>
      </c>
      <c r="AU39" s="286">
        <v>11445000</v>
      </c>
      <c r="AV39" s="286">
        <v>1097</v>
      </c>
      <c r="AW39" s="286">
        <v>75693000</v>
      </c>
      <c r="AX39" s="286">
        <v>19197500</v>
      </c>
      <c r="AY39" s="286">
        <v>924</v>
      </c>
      <c r="AZ39" s="286">
        <v>63756000</v>
      </c>
      <c r="BA39" s="286">
        <v>-5</v>
      </c>
      <c r="BB39" s="286">
        <v>-345000</v>
      </c>
      <c r="BC39" s="286">
        <v>21</v>
      </c>
      <c r="BD39" s="286">
        <v>1449000</v>
      </c>
      <c r="BE39" s="286">
        <v>1058990</v>
      </c>
      <c r="BF39" s="286">
        <v>367500</v>
      </c>
      <c r="BG39" s="286">
        <v>737</v>
      </c>
      <c r="BH39" s="286">
        <v>50853000</v>
      </c>
      <c r="BI39" s="286">
        <v>36165411</v>
      </c>
      <c r="BJ39" s="286">
        <v>12897500</v>
      </c>
      <c r="BK39" s="286">
        <v>187</v>
      </c>
      <c r="BL39" s="286">
        <v>827</v>
      </c>
      <c r="BM39" s="286">
        <v>1014</v>
      </c>
      <c r="BN39" s="286">
        <v>69966000</v>
      </c>
      <c r="BO39" s="286">
        <v>17745000</v>
      </c>
      <c r="BP39" s="287" t="s">
        <v>3311</v>
      </c>
      <c r="BQ39" s="287" t="s">
        <v>3423</v>
      </c>
      <c r="BR39" t="s">
        <v>373</v>
      </c>
      <c r="BS39">
        <v>36</v>
      </c>
    </row>
    <row r="40" spans="1:71" hidden="1" x14ac:dyDescent="0.3">
      <c r="A40" s="274">
        <v>1</v>
      </c>
      <c r="B40" s="275" t="s">
        <v>2952</v>
      </c>
      <c r="C40" s="275" t="s">
        <v>3018</v>
      </c>
      <c r="D40" s="275" t="s">
        <v>3019</v>
      </c>
      <c r="E40" s="275" t="s">
        <v>2959</v>
      </c>
      <c r="F40" s="275" t="s">
        <v>2955</v>
      </c>
      <c r="G40" s="275" t="s">
        <v>2960</v>
      </c>
      <c r="H40" s="275" t="s">
        <v>2965</v>
      </c>
      <c r="I40" s="275" t="s">
        <v>2962</v>
      </c>
      <c r="J40" s="275" t="s">
        <v>45</v>
      </c>
      <c r="K40" s="275" t="s">
        <v>45</v>
      </c>
      <c r="L40" s="275" t="s">
        <v>1851</v>
      </c>
      <c r="M40" s="276" t="s">
        <v>456</v>
      </c>
      <c r="N40" s="275" t="s">
        <v>455</v>
      </c>
      <c r="O40" s="275" t="s">
        <v>50</v>
      </c>
      <c r="P40" s="275" t="s">
        <v>51</v>
      </c>
      <c r="Q40" s="277" t="s">
        <v>45</v>
      </c>
      <c r="R40" s="275" t="s">
        <v>45</v>
      </c>
      <c r="S40" s="278">
        <v>46199</v>
      </c>
      <c r="T40" s="278">
        <v>46199</v>
      </c>
      <c r="U40" s="277" t="s">
        <v>45</v>
      </c>
      <c r="V40" s="277" t="s">
        <v>45</v>
      </c>
      <c r="W40" s="278">
        <v>46246</v>
      </c>
      <c r="X40" s="278">
        <v>46252</v>
      </c>
      <c r="Y40" s="279">
        <v>39000</v>
      </c>
      <c r="Z40" s="279">
        <v>39000</v>
      </c>
      <c r="AA40" s="279">
        <v>10300</v>
      </c>
      <c r="AB40" s="279">
        <v>39000</v>
      </c>
      <c r="AC40" s="280" t="s">
        <v>363</v>
      </c>
      <c r="AD40" s="277" t="s">
        <v>53</v>
      </c>
      <c r="AE40" s="340">
        <v>21</v>
      </c>
      <c r="AF40" s="279">
        <v>31000</v>
      </c>
      <c r="AG40" s="279">
        <v>6000</v>
      </c>
      <c r="AH40" s="279">
        <v>234000000</v>
      </c>
      <c r="AI40" s="279">
        <v>61800000</v>
      </c>
      <c r="AJ40" s="279">
        <v>6000</v>
      </c>
      <c r="AK40" s="279">
        <v>234000000</v>
      </c>
      <c r="AL40" s="279">
        <v>61800000</v>
      </c>
      <c r="AM40" s="279"/>
      <c r="AN40" s="279"/>
      <c r="AO40" s="279">
        <v>0</v>
      </c>
      <c r="AP40" s="279">
        <v>6025</v>
      </c>
      <c r="AQ40" s="279">
        <v>234975000</v>
      </c>
      <c r="AR40" s="279">
        <v>62057500</v>
      </c>
      <c r="AS40" s="279">
        <v>6025</v>
      </c>
      <c r="AT40" s="279">
        <v>234975000</v>
      </c>
      <c r="AU40" s="279">
        <v>62057500</v>
      </c>
      <c r="AV40" s="279"/>
      <c r="AW40" s="279"/>
      <c r="AX40" s="279">
        <v>0</v>
      </c>
      <c r="AY40" s="279">
        <v>1259</v>
      </c>
      <c r="AZ40" s="279">
        <v>49101000</v>
      </c>
      <c r="BA40" s="279"/>
      <c r="BB40" s="279"/>
      <c r="BC40" s="279">
        <v>172</v>
      </c>
      <c r="BD40" s="279">
        <v>6708000</v>
      </c>
      <c r="BE40" s="279">
        <v>5229629</v>
      </c>
      <c r="BF40" s="279">
        <v>1771600</v>
      </c>
      <c r="BG40" s="279">
        <v>387</v>
      </c>
      <c r="BH40" s="279">
        <v>15093000</v>
      </c>
      <c r="BI40" s="279">
        <v>11804331</v>
      </c>
      <c r="BJ40" s="279">
        <v>3986100</v>
      </c>
      <c r="BK40" s="279">
        <v>872</v>
      </c>
      <c r="BL40" s="279">
        <v>4766</v>
      </c>
      <c r="BM40" s="279">
        <v>5638</v>
      </c>
      <c r="BN40" s="279">
        <v>219882000</v>
      </c>
      <c r="BO40" s="279">
        <v>58071400</v>
      </c>
      <c r="BP40" s="280" t="s">
        <v>3443</v>
      </c>
      <c r="BQ40" s="280" t="s">
        <v>3392</v>
      </c>
      <c r="BR40" t="s">
        <v>456</v>
      </c>
      <c r="BS40">
        <v>37</v>
      </c>
    </row>
    <row r="41" spans="1:71" hidden="1" x14ac:dyDescent="0.3">
      <c r="A41" s="281">
        <v>2</v>
      </c>
      <c r="B41" s="282" t="s">
        <v>2952</v>
      </c>
      <c r="C41" s="282" t="s">
        <v>3018</v>
      </c>
      <c r="D41" s="282" t="s">
        <v>3019</v>
      </c>
      <c r="E41" s="282" t="s">
        <v>2959</v>
      </c>
      <c r="F41" s="282" t="s">
        <v>2955</v>
      </c>
      <c r="G41" s="282" t="s">
        <v>2960</v>
      </c>
      <c r="H41" s="282" t="s">
        <v>2965</v>
      </c>
      <c r="I41" s="282" t="s">
        <v>2962</v>
      </c>
      <c r="J41" s="282" t="s">
        <v>45</v>
      </c>
      <c r="K41" s="282" t="s">
        <v>45</v>
      </c>
      <c r="L41" s="282" t="s">
        <v>1854</v>
      </c>
      <c r="M41" s="283" t="s">
        <v>454</v>
      </c>
      <c r="N41" s="282" t="s">
        <v>453</v>
      </c>
      <c r="O41" s="282" t="s">
        <v>50</v>
      </c>
      <c r="P41" s="282" t="s">
        <v>74</v>
      </c>
      <c r="Q41" s="284" t="s">
        <v>45</v>
      </c>
      <c r="R41" s="282" t="s">
        <v>45</v>
      </c>
      <c r="S41" s="285">
        <v>46227</v>
      </c>
      <c r="T41" s="285">
        <v>46168</v>
      </c>
      <c r="U41" s="284" t="s">
        <v>45</v>
      </c>
      <c r="V41" s="284" t="s">
        <v>45</v>
      </c>
      <c r="W41" s="285">
        <v>46241</v>
      </c>
      <c r="X41" s="285">
        <v>46258</v>
      </c>
      <c r="Y41" s="286">
        <v>27000</v>
      </c>
      <c r="Z41" s="286">
        <v>32000</v>
      </c>
      <c r="AA41" s="286">
        <v>7600</v>
      </c>
      <c r="AB41" s="286">
        <v>32000</v>
      </c>
      <c r="AC41" s="287" t="s">
        <v>204</v>
      </c>
      <c r="AD41" s="284" t="s">
        <v>53</v>
      </c>
      <c r="AE41" s="341">
        <v>4</v>
      </c>
      <c r="AF41" s="286">
        <v>26000</v>
      </c>
      <c r="AG41" s="286">
        <v>4100</v>
      </c>
      <c r="AH41" s="286">
        <v>131200000</v>
      </c>
      <c r="AI41" s="286">
        <v>31160000</v>
      </c>
      <c r="AJ41" s="286">
        <v>4100</v>
      </c>
      <c r="AK41" s="286">
        <v>131200000</v>
      </c>
      <c r="AL41" s="286">
        <v>31160000</v>
      </c>
      <c r="AM41" s="286"/>
      <c r="AN41" s="286"/>
      <c r="AO41" s="286">
        <v>0</v>
      </c>
      <c r="AP41" s="286">
        <v>4453</v>
      </c>
      <c r="AQ41" s="286">
        <v>142496000</v>
      </c>
      <c r="AR41" s="286">
        <v>33842800</v>
      </c>
      <c r="AS41" s="286">
        <v>4453</v>
      </c>
      <c r="AT41" s="286">
        <v>142496000</v>
      </c>
      <c r="AU41" s="286">
        <v>33842800</v>
      </c>
      <c r="AV41" s="286"/>
      <c r="AW41" s="286"/>
      <c r="AX41" s="286">
        <v>0</v>
      </c>
      <c r="AY41" s="286">
        <v>1112</v>
      </c>
      <c r="AZ41" s="286">
        <v>35584000</v>
      </c>
      <c r="BA41" s="286"/>
      <c r="BB41" s="286"/>
      <c r="BC41" s="286">
        <v>112</v>
      </c>
      <c r="BD41" s="286">
        <v>3584000</v>
      </c>
      <c r="BE41" s="286">
        <v>2832870</v>
      </c>
      <c r="BF41" s="286">
        <v>851200</v>
      </c>
      <c r="BG41" s="286">
        <v>252</v>
      </c>
      <c r="BH41" s="286">
        <v>8064000</v>
      </c>
      <c r="BI41" s="286">
        <v>5890587</v>
      </c>
      <c r="BJ41" s="286">
        <v>1915200</v>
      </c>
      <c r="BK41" s="286">
        <v>860</v>
      </c>
      <c r="BL41" s="286">
        <v>3341</v>
      </c>
      <c r="BM41" s="286">
        <v>4201</v>
      </c>
      <c r="BN41" s="286">
        <v>134432000</v>
      </c>
      <c r="BO41" s="286">
        <v>31927600</v>
      </c>
      <c r="BP41" s="287" t="s">
        <v>3784</v>
      </c>
      <c r="BQ41" s="287" t="s">
        <v>3329</v>
      </c>
      <c r="BR41" t="s">
        <v>454</v>
      </c>
      <c r="BS41">
        <v>38</v>
      </c>
    </row>
    <row r="42" spans="1:71" hidden="1" x14ac:dyDescent="0.3">
      <c r="A42" s="281">
        <v>3</v>
      </c>
      <c r="B42" s="288" t="s">
        <v>2952</v>
      </c>
      <c r="C42" s="288" t="s">
        <v>3018</v>
      </c>
      <c r="D42" s="288" t="s">
        <v>3019</v>
      </c>
      <c r="E42" s="288" t="s">
        <v>2959</v>
      </c>
      <c r="F42" s="288" t="s">
        <v>2955</v>
      </c>
      <c r="G42" s="288" t="s">
        <v>2960</v>
      </c>
      <c r="H42" s="288" t="s">
        <v>2965</v>
      </c>
      <c r="I42" s="288" t="s">
        <v>2962</v>
      </c>
      <c r="J42" s="288" t="s">
        <v>45</v>
      </c>
      <c r="K42" s="288" t="s">
        <v>45</v>
      </c>
      <c r="L42" s="288" t="s">
        <v>1852</v>
      </c>
      <c r="M42" s="289" t="s">
        <v>451</v>
      </c>
      <c r="N42" s="288" t="s">
        <v>450</v>
      </c>
      <c r="O42" s="288" t="s">
        <v>50</v>
      </c>
      <c r="P42" s="288" t="s">
        <v>51</v>
      </c>
      <c r="Q42" s="290" t="s">
        <v>45</v>
      </c>
      <c r="R42" s="288" t="s">
        <v>45</v>
      </c>
      <c r="S42" s="1">
        <v>46199</v>
      </c>
      <c r="T42" s="1">
        <v>46199</v>
      </c>
      <c r="U42" s="290" t="s">
        <v>45</v>
      </c>
      <c r="V42" s="290" t="s">
        <v>45</v>
      </c>
      <c r="W42" s="1">
        <v>46210</v>
      </c>
      <c r="X42" s="1">
        <v>46247</v>
      </c>
      <c r="Y42" s="291">
        <v>38000</v>
      </c>
      <c r="Z42" s="291">
        <v>48000</v>
      </c>
      <c r="AA42" s="291">
        <v>8400</v>
      </c>
      <c r="AB42" s="291">
        <v>48000</v>
      </c>
      <c r="AC42" s="292" t="s">
        <v>452</v>
      </c>
      <c r="AD42" s="290" t="s">
        <v>53</v>
      </c>
      <c r="AE42" s="342">
        <v>21</v>
      </c>
      <c r="AF42" s="291">
        <v>30000</v>
      </c>
      <c r="AG42" s="291">
        <v>6600</v>
      </c>
      <c r="AH42" s="291">
        <v>316800000</v>
      </c>
      <c r="AI42" s="291">
        <v>55440000</v>
      </c>
      <c r="AJ42" s="291">
        <v>6600</v>
      </c>
      <c r="AK42" s="291">
        <v>316800000</v>
      </c>
      <c r="AL42" s="291">
        <v>55440000</v>
      </c>
      <c r="AM42" s="291"/>
      <c r="AN42" s="291"/>
      <c r="AO42" s="291">
        <v>0</v>
      </c>
      <c r="AP42" s="291">
        <v>6755</v>
      </c>
      <c r="AQ42" s="291">
        <v>324240000</v>
      </c>
      <c r="AR42" s="291">
        <v>56742000</v>
      </c>
      <c r="AS42" s="291">
        <v>6755</v>
      </c>
      <c r="AT42" s="291">
        <v>324240000</v>
      </c>
      <c r="AU42" s="291">
        <v>56742000</v>
      </c>
      <c r="AV42" s="291"/>
      <c r="AW42" s="291"/>
      <c r="AX42" s="291">
        <v>0</v>
      </c>
      <c r="AY42" s="291">
        <v>2502</v>
      </c>
      <c r="AZ42" s="291">
        <v>120096000</v>
      </c>
      <c r="BA42" s="291"/>
      <c r="BB42" s="291"/>
      <c r="BC42" s="291">
        <v>281</v>
      </c>
      <c r="BD42" s="291">
        <v>13488000</v>
      </c>
      <c r="BE42" s="291">
        <v>8117940</v>
      </c>
      <c r="BF42" s="291">
        <v>2360400</v>
      </c>
      <c r="BG42" s="291">
        <v>674</v>
      </c>
      <c r="BH42" s="291">
        <v>32352000</v>
      </c>
      <c r="BI42" s="291">
        <v>20160840</v>
      </c>
      <c r="BJ42" s="291">
        <v>5661600</v>
      </c>
      <c r="BK42" s="291">
        <v>1828</v>
      </c>
      <c r="BL42" s="291">
        <v>4253</v>
      </c>
      <c r="BM42" s="291">
        <v>6081</v>
      </c>
      <c r="BN42" s="291">
        <v>291888000</v>
      </c>
      <c r="BO42" s="291">
        <v>51080400</v>
      </c>
      <c r="BP42" s="292" t="s">
        <v>3333</v>
      </c>
      <c r="BQ42" s="292" t="s">
        <v>3466</v>
      </c>
      <c r="BR42" t="s">
        <v>451</v>
      </c>
      <c r="BS42">
        <v>39</v>
      </c>
    </row>
    <row r="43" spans="1:71" hidden="1" x14ac:dyDescent="0.3">
      <c r="A43" s="281">
        <v>4</v>
      </c>
      <c r="B43" s="282" t="s">
        <v>2952</v>
      </c>
      <c r="C43" s="282" t="s">
        <v>3018</v>
      </c>
      <c r="D43" s="282" t="s">
        <v>3019</v>
      </c>
      <c r="E43" s="282" t="s">
        <v>2959</v>
      </c>
      <c r="F43" s="282" t="s">
        <v>2955</v>
      </c>
      <c r="G43" s="282" t="s">
        <v>2966</v>
      </c>
      <c r="H43" s="282" t="s">
        <v>2967</v>
      </c>
      <c r="I43" s="282" t="s">
        <v>2962</v>
      </c>
      <c r="J43" s="282" t="s">
        <v>45</v>
      </c>
      <c r="K43" s="282" t="s">
        <v>45</v>
      </c>
      <c r="L43" s="282" t="s">
        <v>1854</v>
      </c>
      <c r="M43" s="283" t="s">
        <v>448</v>
      </c>
      <c r="N43" s="282" t="s">
        <v>447</v>
      </c>
      <c r="O43" s="282" t="s">
        <v>50</v>
      </c>
      <c r="P43" s="282" t="s">
        <v>74</v>
      </c>
      <c r="Q43" s="284" t="s">
        <v>45</v>
      </c>
      <c r="R43" s="282" t="s">
        <v>45</v>
      </c>
      <c r="S43" s="285">
        <v>46199</v>
      </c>
      <c r="T43" s="285">
        <v>46199</v>
      </c>
      <c r="U43" s="284" t="s">
        <v>45</v>
      </c>
      <c r="V43" s="284" t="s">
        <v>45</v>
      </c>
      <c r="W43" s="285">
        <v>46241</v>
      </c>
      <c r="X43" s="285">
        <v>46258</v>
      </c>
      <c r="Y43" s="286">
        <v>39000</v>
      </c>
      <c r="Z43" s="286">
        <v>49000</v>
      </c>
      <c r="AA43" s="286">
        <v>12520</v>
      </c>
      <c r="AB43" s="286">
        <v>49000</v>
      </c>
      <c r="AC43" s="287" t="s">
        <v>449</v>
      </c>
      <c r="AD43" s="284" t="s">
        <v>53</v>
      </c>
      <c r="AE43" s="287" t="s">
        <v>45</v>
      </c>
      <c r="AF43" s="286">
        <v>39000</v>
      </c>
      <c r="AG43" s="286">
        <v>8200</v>
      </c>
      <c r="AH43" s="286">
        <v>401800000</v>
      </c>
      <c r="AI43" s="286">
        <v>102664000</v>
      </c>
      <c r="AJ43" s="286">
        <v>8200</v>
      </c>
      <c r="AK43" s="286">
        <v>401800000</v>
      </c>
      <c r="AL43" s="286">
        <v>102664000</v>
      </c>
      <c r="AM43" s="286"/>
      <c r="AN43" s="286"/>
      <c r="AO43" s="286">
        <v>0</v>
      </c>
      <c r="AP43" s="286">
        <v>8649</v>
      </c>
      <c r="AQ43" s="286">
        <v>423801000</v>
      </c>
      <c r="AR43" s="286">
        <v>108285480</v>
      </c>
      <c r="AS43" s="286">
        <v>8649</v>
      </c>
      <c r="AT43" s="286">
        <v>423801000</v>
      </c>
      <c r="AU43" s="286">
        <v>108285480</v>
      </c>
      <c r="AV43" s="286"/>
      <c r="AW43" s="286"/>
      <c r="AX43" s="286">
        <v>0</v>
      </c>
      <c r="AY43" s="286">
        <v>761</v>
      </c>
      <c r="AZ43" s="286">
        <v>37289000</v>
      </c>
      <c r="BA43" s="286"/>
      <c r="BB43" s="286"/>
      <c r="BC43" s="286">
        <v>58</v>
      </c>
      <c r="BD43" s="286">
        <v>2842000</v>
      </c>
      <c r="BE43" s="286">
        <v>2175000</v>
      </c>
      <c r="BF43" s="286">
        <v>726160</v>
      </c>
      <c r="BG43" s="286">
        <v>104</v>
      </c>
      <c r="BH43" s="286">
        <v>5096000</v>
      </c>
      <c r="BI43" s="286">
        <v>3764800</v>
      </c>
      <c r="BJ43" s="286">
        <v>1302080</v>
      </c>
      <c r="BK43" s="286">
        <v>657</v>
      </c>
      <c r="BL43" s="286">
        <v>7888</v>
      </c>
      <c r="BM43" s="286">
        <v>8545</v>
      </c>
      <c r="BN43" s="286">
        <v>418705000</v>
      </c>
      <c r="BO43" s="286">
        <v>106983400</v>
      </c>
      <c r="BP43" s="287" t="s">
        <v>3131</v>
      </c>
      <c r="BQ43" s="287" t="s">
        <v>3132</v>
      </c>
      <c r="BR43" t="s">
        <v>448</v>
      </c>
      <c r="BS43">
        <v>40</v>
      </c>
    </row>
    <row r="44" spans="1:71" hidden="1" x14ac:dyDescent="0.3">
      <c r="A44" s="293">
        <v>5</v>
      </c>
      <c r="B44" s="288" t="s">
        <v>2952</v>
      </c>
      <c r="C44" s="288" t="s">
        <v>3018</v>
      </c>
      <c r="D44" s="288" t="s">
        <v>3019</v>
      </c>
      <c r="E44" s="288" t="s">
        <v>2959</v>
      </c>
      <c r="F44" s="288" t="s">
        <v>2970</v>
      </c>
      <c r="G44" s="288" t="s">
        <v>2971</v>
      </c>
      <c r="H44" s="288" t="s">
        <v>2972</v>
      </c>
      <c r="I44" s="288" t="s">
        <v>2962</v>
      </c>
      <c r="J44" s="288" t="s">
        <v>45</v>
      </c>
      <c r="K44" s="288" t="s">
        <v>45</v>
      </c>
      <c r="L44" s="288" t="s">
        <v>1854</v>
      </c>
      <c r="M44" s="289" t="s">
        <v>441</v>
      </c>
      <c r="N44" s="288" t="s">
        <v>440</v>
      </c>
      <c r="O44" s="288" t="s">
        <v>50</v>
      </c>
      <c r="P44" s="288" t="s">
        <v>142</v>
      </c>
      <c r="Q44" s="290" t="s">
        <v>45</v>
      </c>
      <c r="R44" s="288" t="s">
        <v>45</v>
      </c>
      <c r="S44" s="1">
        <v>46199</v>
      </c>
      <c r="T44" s="1">
        <v>46199</v>
      </c>
      <c r="U44" s="290" t="s">
        <v>45</v>
      </c>
      <c r="V44" s="290" t="s">
        <v>45</v>
      </c>
      <c r="W44" s="1">
        <v>46248</v>
      </c>
      <c r="X44" s="1">
        <v>46252</v>
      </c>
      <c r="Y44" s="291">
        <v>53000</v>
      </c>
      <c r="Z44" s="291">
        <v>79000</v>
      </c>
      <c r="AA44" s="291">
        <v>13400</v>
      </c>
      <c r="AB44" s="291">
        <v>79000</v>
      </c>
      <c r="AC44" s="292" t="s">
        <v>442</v>
      </c>
      <c r="AD44" s="290" t="s">
        <v>53</v>
      </c>
      <c r="AE44" s="342">
        <v>34</v>
      </c>
      <c r="AF44" s="291">
        <v>35000</v>
      </c>
      <c r="AG44" s="291">
        <v>24600</v>
      </c>
      <c r="AH44" s="291">
        <v>1943400000</v>
      </c>
      <c r="AI44" s="291">
        <v>329640000</v>
      </c>
      <c r="AJ44" s="291">
        <v>24600</v>
      </c>
      <c r="AK44" s="291">
        <v>1943400000</v>
      </c>
      <c r="AL44" s="291">
        <v>329640000</v>
      </c>
      <c r="AM44" s="291"/>
      <c r="AN44" s="291"/>
      <c r="AO44" s="291">
        <v>0</v>
      </c>
      <c r="AP44" s="291">
        <v>18421</v>
      </c>
      <c r="AQ44" s="291">
        <v>1455259000</v>
      </c>
      <c r="AR44" s="291">
        <v>246841400</v>
      </c>
      <c r="AS44" s="291">
        <v>18421</v>
      </c>
      <c r="AT44" s="291">
        <v>1455259000</v>
      </c>
      <c r="AU44" s="291">
        <v>246841400</v>
      </c>
      <c r="AV44" s="291"/>
      <c r="AW44" s="291"/>
      <c r="AX44" s="291">
        <v>0</v>
      </c>
      <c r="AY44" s="291">
        <v>2807</v>
      </c>
      <c r="AZ44" s="291">
        <v>221753000</v>
      </c>
      <c r="BA44" s="291"/>
      <c r="BB44" s="291"/>
      <c r="BC44" s="291">
        <v>448</v>
      </c>
      <c r="BD44" s="291">
        <v>35392000</v>
      </c>
      <c r="BE44" s="291">
        <v>15904385</v>
      </c>
      <c r="BF44" s="291">
        <v>6003200</v>
      </c>
      <c r="BG44" s="291">
        <v>863</v>
      </c>
      <c r="BH44" s="291">
        <v>68177000</v>
      </c>
      <c r="BI44" s="291">
        <v>30177146</v>
      </c>
      <c r="BJ44" s="291">
        <v>11564200</v>
      </c>
      <c r="BK44" s="291">
        <v>1944</v>
      </c>
      <c r="BL44" s="291">
        <v>15614</v>
      </c>
      <c r="BM44" s="291">
        <v>17558</v>
      </c>
      <c r="BN44" s="291">
        <v>1387082000</v>
      </c>
      <c r="BO44" s="291">
        <v>235277200</v>
      </c>
      <c r="BP44" s="292" t="s">
        <v>3100</v>
      </c>
      <c r="BQ44" s="292" t="s">
        <v>4133</v>
      </c>
      <c r="BR44" t="s">
        <v>441</v>
      </c>
      <c r="BS44">
        <v>41</v>
      </c>
    </row>
    <row r="45" spans="1:71" hidden="1" x14ac:dyDescent="0.3">
      <c r="A45" s="281">
        <v>6</v>
      </c>
      <c r="B45" s="282" t="s">
        <v>2952</v>
      </c>
      <c r="C45" s="282" t="s">
        <v>3018</v>
      </c>
      <c r="D45" s="282" t="s">
        <v>3019</v>
      </c>
      <c r="E45" s="282" t="s">
        <v>2959</v>
      </c>
      <c r="F45" s="282" t="s">
        <v>2970</v>
      </c>
      <c r="G45" s="282" t="s">
        <v>2971</v>
      </c>
      <c r="H45" s="282" t="s">
        <v>2972</v>
      </c>
      <c r="I45" s="282" t="s">
        <v>2962</v>
      </c>
      <c r="J45" s="282" t="s">
        <v>45</v>
      </c>
      <c r="K45" s="282" t="s">
        <v>45</v>
      </c>
      <c r="L45" s="282" t="s">
        <v>1854</v>
      </c>
      <c r="M45" s="283" t="s">
        <v>438</v>
      </c>
      <c r="N45" s="282" t="s">
        <v>437</v>
      </c>
      <c r="O45" s="282" t="s">
        <v>50</v>
      </c>
      <c r="P45" s="282" t="s">
        <v>142</v>
      </c>
      <c r="Q45" s="284" t="s">
        <v>45</v>
      </c>
      <c r="R45" s="282" t="s">
        <v>45</v>
      </c>
      <c r="S45" s="285">
        <v>46199</v>
      </c>
      <c r="T45" s="285">
        <v>46199</v>
      </c>
      <c r="U45" s="284" t="s">
        <v>45</v>
      </c>
      <c r="V45" s="284" t="s">
        <v>45</v>
      </c>
      <c r="W45" s="285">
        <v>46252</v>
      </c>
      <c r="X45" s="285">
        <v>46253</v>
      </c>
      <c r="Y45" s="286">
        <v>49000</v>
      </c>
      <c r="Z45" s="286">
        <v>85000</v>
      </c>
      <c r="AA45" s="286">
        <v>12000</v>
      </c>
      <c r="AB45" s="286">
        <v>85000</v>
      </c>
      <c r="AC45" s="287" t="s">
        <v>439</v>
      </c>
      <c r="AD45" s="284" t="s">
        <v>53</v>
      </c>
      <c r="AE45" s="341">
        <v>29</v>
      </c>
      <c r="AF45" s="286">
        <v>35000</v>
      </c>
      <c r="AG45" s="286">
        <v>18900</v>
      </c>
      <c r="AH45" s="286">
        <v>1606500000</v>
      </c>
      <c r="AI45" s="286">
        <v>226800000</v>
      </c>
      <c r="AJ45" s="286">
        <v>18900</v>
      </c>
      <c r="AK45" s="286">
        <v>1606500000</v>
      </c>
      <c r="AL45" s="286">
        <v>226800000</v>
      </c>
      <c r="AM45" s="286"/>
      <c r="AN45" s="286"/>
      <c r="AO45" s="286">
        <v>0</v>
      </c>
      <c r="AP45" s="286">
        <v>15158</v>
      </c>
      <c r="AQ45" s="286">
        <v>1288430000</v>
      </c>
      <c r="AR45" s="286">
        <v>181896000</v>
      </c>
      <c r="AS45" s="286">
        <v>15158</v>
      </c>
      <c r="AT45" s="286">
        <v>1288430000</v>
      </c>
      <c r="AU45" s="286">
        <v>181896000</v>
      </c>
      <c r="AV45" s="286"/>
      <c r="AW45" s="286"/>
      <c r="AX45" s="286">
        <v>0</v>
      </c>
      <c r="AY45" s="286">
        <v>1694</v>
      </c>
      <c r="AZ45" s="286">
        <v>143990000</v>
      </c>
      <c r="BA45" s="286"/>
      <c r="BB45" s="286"/>
      <c r="BC45" s="286">
        <v>212</v>
      </c>
      <c r="BD45" s="286">
        <v>18020000</v>
      </c>
      <c r="BE45" s="286">
        <v>7392438</v>
      </c>
      <c r="BF45" s="286">
        <v>2544000</v>
      </c>
      <c r="BG45" s="286">
        <v>351</v>
      </c>
      <c r="BH45" s="286">
        <v>29835000</v>
      </c>
      <c r="BI45" s="286">
        <v>12471598</v>
      </c>
      <c r="BJ45" s="286">
        <v>4212000</v>
      </c>
      <c r="BK45" s="286">
        <v>1343</v>
      </c>
      <c r="BL45" s="286">
        <v>13464</v>
      </c>
      <c r="BM45" s="286">
        <v>14807</v>
      </c>
      <c r="BN45" s="286">
        <v>1258595000</v>
      </c>
      <c r="BO45" s="286">
        <v>177684000</v>
      </c>
      <c r="BP45" s="287" t="s">
        <v>3120</v>
      </c>
      <c r="BQ45" s="287" t="s">
        <v>3130</v>
      </c>
      <c r="BR45" t="s">
        <v>438</v>
      </c>
      <c r="BS45">
        <v>42</v>
      </c>
    </row>
    <row r="46" spans="1:71" hidden="1" x14ac:dyDescent="0.3">
      <c r="A46" s="281">
        <v>7</v>
      </c>
      <c r="B46" s="288" t="s">
        <v>2952</v>
      </c>
      <c r="C46" s="288" t="s">
        <v>3018</v>
      </c>
      <c r="D46" s="288" t="s">
        <v>3019</v>
      </c>
      <c r="E46" s="288" t="s">
        <v>2959</v>
      </c>
      <c r="F46" s="288" t="s">
        <v>2970</v>
      </c>
      <c r="G46" s="288" t="s">
        <v>2971</v>
      </c>
      <c r="H46" s="288" t="s">
        <v>2972</v>
      </c>
      <c r="I46" s="288" t="s">
        <v>2962</v>
      </c>
      <c r="J46" s="288" t="s">
        <v>45</v>
      </c>
      <c r="K46" s="288" t="s">
        <v>45</v>
      </c>
      <c r="L46" s="288" t="s">
        <v>1854</v>
      </c>
      <c r="M46" s="289" t="s">
        <v>433</v>
      </c>
      <c r="N46" s="288" t="s">
        <v>432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46199</v>
      </c>
      <c r="T46" s="1">
        <v>46199</v>
      </c>
      <c r="U46" s="290" t="s">
        <v>45</v>
      </c>
      <c r="V46" s="290" t="s">
        <v>45</v>
      </c>
      <c r="W46" s="1">
        <v>46246</v>
      </c>
      <c r="X46" s="1">
        <v>46255</v>
      </c>
      <c r="Y46" s="291">
        <v>55000</v>
      </c>
      <c r="Z46" s="291">
        <v>69000</v>
      </c>
      <c r="AA46" s="291">
        <v>17000</v>
      </c>
      <c r="AB46" s="291">
        <v>69000</v>
      </c>
      <c r="AC46" s="292" t="s">
        <v>434</v>
      </c>
      <c r="AD46" s="290" t="s">
        <v>53</v>
      </c>
      <c r="AE46" s="342">
        <v>20</v>
      </c>
      <c r="AF46" s="291">
        <v>44000</v>
      </c>
      <c r="AG46" s="291">
        <v>9000</v>
      </c>
      <c r="AH46" s="291">
        <v>621000000</v>
      </c>
      <c r="AI46" s="291">
        <v>153000000</v>
      </c>
      <c r="AJ46" s="291">
        <v>9000</v>
      </c>
      <c r="AK46" s="291">
        <v>621000000</v>
      </c>
      <c r="AL46" s="291">
        <v>153000000</v>
      </c>
      <c r="AM46" s="291"/>
      <c r="AN46" s="291"/>
      <c r="AO46" s="291">
        <v>0</v>
      </c>
      <c r="AP46" s="291">
        <v>9090</v>
      </c>
      <c r="AQ46" s="291">
        <v>627210000</v>
      </c>
      <c r="AR46" s="291">
        <v>154530000</v>
      </c>
      <c r="AS46" s="291">
        <v>9090</v>
      </c>
      <c r="AT46" s="291">
        <v>627210000</v>
      </c>
      <c r="AU46" s="291">
        <v>154530000</v>
      </c>
      <c r="AV46" s="291"/>
      <c r="AW46" s="291"/>
      <c r="AX46" s="291">
        <v>0</v>
      </c>
      <c r="AY46" s="291">
        <v>2109</v>
      </c>
      <c r="AZ46" s="291">
        <v>145521000</v>
      </c>
      <c r="BA46" s="291"/>
      <c r="BB46" s="291"/>
      <c r="BC46" s="291">
        <v>196</v>
      </c>
      <c r="BD46" s="291">
        <v>13524000</v>
      </c>
      <c r="BE46" s="291">
        <v>8378894</v>
      </c>
      <c r="BF46" s="291">
        <v>3332000</v>
      </c>
      <c r="BG46" s="291">
        <v>385</v>
      </c>
      <c r="BH46" s="291">
        <v>26565000</v>
      </c>
      <c r="BI46" s="291">
        <v>15976786</v>
      </c>
      <c r="BJ46" s="291">
        <v>6545000</v>
      </c>
      <c r="BK46" s="291">
        <v>1724</v>
      </c>
      <c r="BL46" s="291">
        <v>6981</v>
      </c>
      <c r="BM46" s="291">
        <v>8705</v>
      </c>
      <c r="BN46" s="291">
        <v>600645000</v>
      </c>
      <c r="BO46" s="291">
        <v>147985000</v>
      </c>
      <c r="BP46" s="292" t="s">
        <v>3624</v>
      </c>
      <c r="BQ46" s="292" t="s">
        <v>3327</v>
      </c>
      <c r="BR46" t="s">
        <v>433</v>
      </c>
      <c r="BS46">
        <v>43</v>
      </c>
    </row>
    <row r="47" spans="1:71" hidden="1" x14ac:dyDescent="0.3">
      <c r="A47" s="281">
        <v>8</v>
      </c>
      <c r="B47" s="282" t="s">
        <v>2952</v>
      </c>
      <c r="C47" s="282" t="s">
        <v>3018</v>
      </c>
      <c r="D47" s="282" t="s">
        <v>3019</v>
      </c>
      <c r="E47" s="282" t="s">
        <v>2959</v>
      </c>
      <c r="F47" s="282" t="s">
        <v>2970</v>
      </c>
      <c r="G47" s="282" t="s">
        <v>2971</v>
      </c>
      <c r="H47" s="282" t="s">
        <v>2972</v>
      </c>
      <c r="I47" s="282" t="s">
        <v>2962</v>
      </c>
      <c r="J47" s="282" t="s">
        <v>45</v>
      </c>
      <c r="K47" s="282" t="s">
        <v>45</v>
      </c>
      <c r="L47" s="282" t="s">
        <v>1854</v>
      </c>
      <c r="M47" s="283" t="s">
        <v>430</v>
      </c>
      <c r="N47" s="282" t="s">
        <v>429</v>
      </c>
      <c r="O47" s="282" t="s">
        <v>50</v>
      </c>
      <c r="P47" s="282" t="s">
        <v>51</v>
      </c>
      <c r="Q47" s="284" t="s">
        <v>45</v>
      </c>
      <c r="R47" s="282" t="s">
        <v>45</v>
      </c>
      <c r="S47" s="285">
        <v>46199</v>
      </c>
      <c r="T47" s="285">
        <v>46199</v>
      </c>
      <c r="U47" s="284" t="s">
        <v>45</v>
      </c>
      <c r="V47" s="284" t="s">
        <v>45</v>
      </c>
      <c r="W47" s="285">
        <v>46265</v>
      </c>
      <c r="X47" s="285">
        <v>46269</v>
      </c>
      <c r="Y47" s="286">
        <v>55000</v>
      </c>
      <c r="Z47" s="286">
        <v>69000</v>
      </c>
      <c r="AA47" s="286">
        <v>16500</v>
      </c>
      <c r="AB47" s="286">
        <v>69000</v>
      </c>
      <c r="AC47" s="287" t="s">
        <v>431</v>
      </c>
      <c r="AD47" s="284" t="s">
        <v>53</v>
      </c>
      <c r="AE47" s="341">
        <v>25</v>
      </c>
      <c r="AF47" s="286">
        <v>41000</v>
      </c>
      <c r="AG47" s="286">
        <v>3800</v>
      </c>
      <c r="AH47" s="286">
        <v>262200000</v>
      </c>
      <c r="AI47" s="286">
        <v>62700000</v>
      </c>
      <c r="AJ47" s="286">
        <v>3800</v>
      </c>
      <c r="AK47" s="286">
        <v>262200000</v>
      </c>
      <c r="AL47" s="286">
        <v>62700000</v>
      </c>
      <c r="AM47" s="286"/>
      <c r="AN47" s="286"/>
      <c r="AO47" s="286">
        <v>0</v>
      </c>
      <c r="AP47" s="286">
        <v>3854</v>
      </c>
      <c r="AQ47" s="286">
        <v>265926000</v>
      </c>
      <c r="AR47" s="286">
        <v>63591000</v>
      </c>
      <c r="AS47" s="286">
        <v>3854</v>
      </c>
      <c r="AT47" s="286">
        <v>265926000</v>
      </c>
      <c r="AU47" s="286">
        <v>63591000</v>
      </c>
      <c r="AV47" s="286"/>
      <c r="AW47" s="286"/>
      <c r="AX47" s="286">
        <v>0</v>
      </c>
      <c r="AY47" s="286">
        <v>1068</v>
      </c>
      <c r="AZ47" s="286">
        <v>73692000</v>
      </c>
      <c r="BA47" s="286"/>
      <c r="BB47" s="286"/>
      <c r="BC47" s="286">
        <v>63</v>
      </c>
      <c r="BD47" s="286">
        <v>4347000</v>
      </c>
      <c r="BE47" s="286">
        <v>2945123</v>
      </c>
      <c r="BF47" s="286">
        <v>1039500</v>
      </c>
      <c r="BG47" s="286">
        <v>63</v>
      </c>
      <c r="BH47" s="286">
        <v>4347000</v>
      </c>
      <c r="BI47" s="286">
        <v>2945123</v>
      </c>
      <c r="BJ47" s="286">
        <v>1039500</v>
      </c>
      <c r="BK47" s="286">
        <v>1005</v>
      </c>
      <c r="BL47" s="286">
        <v>2786</v>
      </c>
      <c r="BM47" s="286">
        <v>3791</v>
      </c>
      <c r="BN47" s="286">
        <v>261579000</v>
      </c>
      <c r="BO47" s="286">
        <v>62551500</v>
      </c>
      <c r="BP47" s="287" t="s">
        <v>3127</v>
      </c>
      <c r="BQ47" s="287" t="s">
        <v>3105</v>
      </c>
      <c r="BR47" t="s">
        <v>430</v>
      </c>
      <c r="BS47">
        <v>44</v>
      </c>
    </row>
    <row r="48" spans="1:71" hidden="1" x14ac:dyDescent="0.3">
      <c r="A48" s="281">
        <v>9</v>
      </c>
      <c r="B48" s="288" t="s">
        <v>2952</v>
      </c>
      <c r="C48" s="288" t="s">
        <v>3018</v>
      </c>
      <c r="D48" s="288" t="s">
        <v>3019</v>
      </c>
      <c r="E48" s="288" t="s">
        <v>2959</v>
      </c>
      <c r="F48" s="288" t="s">
        <v>2970</v>
      </c>
      <c r="G48" s="288" t="s">
        <v>2971</v>
      </c>
      <c r="H48" s="288" t="s">
        <v>2972</v>
      </c>
      <c r="I48" s="288" t="s">
        <v>2962</v>
      </c>
      <c r="J48" s="288" t="s">
        <v>45</v>
      </c>
      <c r="K48" s="288" t="s">
        <v>45</v>
      </c>
      <c r="L48" s="288" t="s">
        <v>1857</v>
      </c>
      <c r="M48" s="289" t="s">
        <v>428</v>
      </c>
      <c r="N48" s="288" t="s">
        <v>427</v>
      </c>
      <c r="O48" s="288" t="s">
        <v>50</v>
      </c>
      <c r="P48" s="288" t="s">
        <v>51</v>
      </c>
      <c r="Q48" s="290" t="s">
        <v>45</v>
      </c>
      <c r="R48" s="288" t="s">
        <v>45</v>
      </c>
      <c r="S48" s="1">
        <v>46199</v>
      </c>
      <c r="T48" s="1">
        <v>46199</v>
      </c>
      <c r="U48" s="290" t="s">
        <v>45</v>
      </c>
      <c r="V48" s="290" t="s">
        <v>45</v>
      </c>
      <c r="W48" s="1">
        <v>46237</v>
      </c>
      <c r="X48" s="1">
        <v>46247</v>
      </c>
      <c r="Y48" s="291">
        <v>79000</v>
      </c>
      <c r="Z48" s="291">
        <v>79000</v>
      </c>
      <c r="AA48" s="291">
        <v>20800</v>
      </c>
      <c r="AB48" s="291">
        <v>79000</v>
      </c>
      <c r="AC48" s="292" t="s">
        <v>421</v>
      </c>
      <c r="AD48" s="290" t="s">
        <v>53</v>
      </c>
      <c r="AE48" s="342">
        <v>20</v>
      </c>
      <c r="AF48" s="291">
        <v>63000</v>
      </c>
      <c r="AG48" s="291">
        <v>10500</v>
      </c>
      <c r="AH48" s="291">
        <v>829500000</v>
      </c>
      <c r="AI48" s="291">
        <v>218400000</v>
      </c>
      <c r="AJ48" s="291">
        <v>10500</v>
      </c>
      <c r="AK48" s="291">
        <v>829500000</v>
      </c>
      <c r="AL48" s="291">
        <v>218400000</v>
      </c>
      <c r="AM48" s="291"/>
      <c r="AN48" s="291"/>
      <c r="AO48" s="291">
        <v>0</v>
      </c>
      <c r="AP48" s="291">
        <v>11131</v>
      </c>
      <c r="AQ48" s="291">
        <v>879349000</v>
      </c>
      <c r="AR48" s="291">
        <v>231524800</v>
      </c>
      <c r="AS48" s="291">
        <v>11131</v>
      </c>
      <c r="AT48" s="291">
        <v>879349000</v>
      </c>
      <c r="AU48" s="291">
        <v>231524800</v>
      </c>
      <c r="AV48" s="291"/>
      <c r="AW48" s="291"/>
      <c r="AX48" s="291">
        <v>0</v>
      </c>
      <c r="AY48" s="291">
        <v>1704</v>
      </c>
      <c r="AZ48" s="291">
        <v>134616000</v>
      </c>
      <c r="BA48" s="291"/>
      <c r="BB48" s="291"/>
      <c r="BC48" s="291">
        <v>125</v>
      </c>
      <c r="BD48" s="291">
        <v>9875000</v>
      </c>
      <c r="BE48" s="291">
        <v>7725973</v>
      </c>
      <c r="BF48" s="291">
        <v>2600000</v>
      </c>
      <c r="BG48" s="291">
        <v>350</v>
      </c>
      <c r="BH48" s="291">
        <v>27650000</v>
      </c>
      <c r="BI48" s="291">
        <v>19895933</v>
      </c>
      <c r="BJ48" s="291">
        <v>7280000</v>
      </c>
      <c r="BK48" s="291">
        <v>1354</v>
      </c>
      <c r="BL48" s="291">
        <v>9427</v>
      </c>
      <c r="BM48" s="291">
        <v>10781</v>
      </c>
      <c r="BN48" s="291">
        <v>851699000</v>
      </c>
      <c r="BO48" s="291">
        <v>224244800</v>
      </c>
      <c r="BP48" s="292" t="s">
        <v>3123</v>
      </c>
      <c r="BQ48" s="292" t="s">
        <v>3120</v>
      </c>
      <c r="BR48" t="s">
        <v>428</v>
      </c>
      <c r="BS48">
        <v>45</v>
      </c>
    </row>
    <row r="49" spans="1:71" hidden="1" x14ac:dyDescent="0.3">
      <c r="A49" s="281">
        <v>10</v>
      </c>
      <c r="B49" s="282" t="s">
        <v>2952</v>
      </c>
      <c r="C49" s="282" t="s">
        <v>3018</v>
      </c>
      <c r="D49" s="282" t="s">
        <v>3019</v>
      </c>
      <c r="E49" s="282" t="s">
        <v>2959</v>
      </c>
      <c r="F49" s="282" t="s">
        <v>2970</v>
      </c>
      <c r="G49" s="282" t="s">
        <v>2971</v>
      </c>
      <c r="H49" s="282" t="s">
        <v>2972</v>
      </c>
      <c r="I49" s="282" t="s">
        <v>2962</v>
      </c>
      <c r="J49" s="282" t="s">
        <v>45</v>
      </c>
      <c r="K49" s="282" t="s">
        <v>45</v>
      </c>
      <c r="L49" s="282" t="s">
        <v>1854</v>
      </c>
      <c r="M49" s="283" t="s">
        <v>426</v>
      </c>
      <c r="N49" s="282" t="s">
        <v>425</v>
      </c>
      <c r="O49" s="282" t="s">
        <v>50</v>
      </c>
      <c r="P49" s="282" t="s">
        <v>139</v>
      </c>
      <c r="Q49" s="284" t="s">
        <v>45</v>
      </c>
      <c r="R49" s="282" t="s">
        <v>45</v>
      </c>
      <c r="S49" s="285">
        <v>46227</v>
      </c>
      <c r="T49" s="285">
        <v>46237</v>
      </c>
      <c r="U49" s="284" t="s">
        <v>45</v>
      </c>
      <c r="V49" s="284" t="s">
        <v>45</v>
      </c>
      <c r="W49" s="284" t="s">
        <v>45</v>
      </c>
      <c r="X49" s="284" t="s">
        <v>45</v>
      </c>
      <c r="Y49" s="286">
        <v>62000</v>
      </c>
      <c r="Z49" s="286">
        <v>62000</v>
      </c>
      <c r="AA49" s="286">
        <v>17400</v>
      </c>
      <c r="AB49" s="286">
        <v>62000</v>
      </c>
      <c r="AC49" s="287" t="s">
        <v>1467</v>
      </c>
      <c r="AD49" s="284" t="s">
        <v>60</v>
      </c>
      <c r="AE49" s="287" t="s">
        <v>45</v>
      </c>
      <c r="AF49" s="286">
        <v>62000</v>
      </c>
      <c r="AG49" s="286">
        <v>4600</v>
      </c>
      <c r="AH49" s="286">
        <v>285200000</v>
      </c>
      <c r="AI49" s="286">
        <v>80040000</v>
      </c>
      <c r="AJ49" s="286">
        <v>4600</v>
      </c>
      <c r="AK49" s="286">
        <v>285200000</v>
      </c>
      <c r="AL49" s="286">
        <v>80040000</v>
      </c>
      <c r="AM49" s="286"/>
      <c r="AN49" s="286"/>
      <c r="AO49" s="286">
        <v>0</v>
      </c>
      <c r="AP49" s="286"/>
      <c r="AQ49" s="286"/>
      <c r="AR49" s="286">
        <v>0</v>
      </c>
      <c r="AS49" s="286"/>
      <c r="AT49" s="286"/>
      <c r="AU49" s="286">
        <v>0</v>
      </c>
      <c r="AV49" s="286"/>
      <c r="AW49" s="286"/>
      <c r="AX49" s="286">
        <v>0</v>
      </c>
      <c r="AY49" s="286"/>
      <c r="AZ49" s="286"/>
      <c r="BA49" s="286"/>
      <c r="BB49" s="286"/>
      <c r="BC49" s="286"/>
      <c r="BD49" s="286"/>
      <c r="BE49" s="286"/>
      <c r="BF49" s="286">
        <v>0</v>
      </c>
      <c r="BG49" s="286"/>
      <c r="BH49" s="286"/>
      <c r="BI49" s="286"/>
      <c r="BJ49" s="286">
        <v>0</v>
      </c>
      <c r="BK49" s="286"/>
      <c r="BL49" s="286"/>
      <c r="BM49" s="286"/>
      <c r="BN49" s="286"/>
      <c r="BO49" s="286"/>
      <c r="BP49" s="287" t="s">
        <v>45</v>
      </c>
      <c r="BQ49" s="287" t="s">
        <v>45</v>
      </c>
      <c r="BR49" t="s">
        <v>426</v>
      </c>
      <c r="BS49">
        <v>46</v>
      </c>
    </row>
    <row r="50" spans="1:71" hidden="1" x14ac:dyDescent="0.3">
      <c r="A50" s="281">
        <v>11</v>
      </c>
      <c r="B50" s="288" t="s">
        <v>2952</v>
      </c>
      <c r="C50" s="288" t="s">
        <v>3018</v>
      </c>
      <c r="D50" s="288" t="s">
        <v>3019</v>
      </c>
      <c r="E50" s="288" t="s">
        <v>2959</v>
      </c>
      <c r="F50" s="288" t="s">
        <v>2970</v>
      </c>
      <c r="G50" s="288" t="s">
        <v>2971</v>
      </c>
      <c r="H50" s="288" t="s">
        <v>2972</v>
      </c>
      <c r="I50" s="288" t="s">
        <v>2962</v>
      </c>
      <c r="J50" s="288" t="s">
        <v>45</v>
      </c>
      <c r="K50" s="288" t="s">
        <v>45</v>
      </c>
      <c r="L50" s="288" t="s">
        <v>1857</v>
      </c>
      <c r="M50" s="289" t="s">
        <v>423</v>
      </c>
      <c r="N50" s="288" t="s">
        <v>422</v>
      </c>
      <c r="O50" s="288" t="s">
        <v>50</v>
      </c>
      <c r="P50" s="288" t="s">
        <v>51</v>
      </c>
      <c r="Q50" s="290" t="s">
        <v>45</v>
      </c>
      <c r="R50" s="288" t="s">
        <v>45</v>
      </c>
      <c r="S50" s="1">
        <v>46199</v>
      </c>
      <c r="T50" s="1">
        <v>46199</v>
      </c>
      <c r="U50" s="290" t="s">
        <v>45</v>
      </c>
      <c r="V50" s="290" t="s">
        <v>45</v>
      </c>
      <c r="W50" s="1">
        <v>46218</v>
      </c>
      <c r="X50" s="1">
        <v>46253</v>
      </c>
      <c r="Y50" s="291">
        <v>63000</v>
      </c>
      <c r="Z50" s="291">
        <v>79000</v>
      </c>
      <c r="AA50" s="291">
        <v>19200</v>
      </c>
      <c r="AB50" s="291">
        <v>79000</v>
      </c>
      <c r="AC50" s="292" t="s">
        <v>424</v>
      </c>
      <c r="AD50" s="290" t="s">
        <v>53</v>
      </c>
      <c r="AE50" s="292" t="s">
        <v>45</v>
      </c>
      <c r="AF50" s="291">
        <v>63000</v>
      </c>
      <c r="AG50" s="291">
        <v>6500</v>
      </c>
      <c r="AH50" s="291">
        <v>513500000</v>
      </c>
      <c r="AI50" s="291">
        <v>124800000</v>
      </c>
      <c r="AJ50" s="291">
        <v>6500</v>
      </c>
      <c r="AK50" s="291">
        <v>513500000</v>
      </c>
      <c r="AL50" s="291">
        <v>124800000</v>
      </c>
      <c r="AM50" s="291"/>
      <c r="AN50" s="291"/>
      <c r="AO50" s="291">
        <v>0</v>
      </c>
      <c r="AP50" s="291">
        <v>6558</v>
      </c>
      <c r="AQ50" s="291">
        <v>518082000</v>
      </c>
      <c r="AR50" s="291">
        <v>125913600</v>
      </c>
      <c r="AS50" s="291">
        <v>6558</v>
      </c>
      <c r="AT50" s="291">
        <v>518082000</v>
      </c>
      <c r="AU50" s="291">
        <v>125913600</v>
      </c>
      <c r="AV50" s="291"/>
      <c r="AW50" s="291"/>
      <c r="AX50" s="291">
        <v>0</v>
      </c>
      <c r="AY50" s="291">
        <v>1860</v>
      </c>
      <c r="AZ50" s="291">
        <v>146940000</v>
      </c>
      <c r="BA50" s="291"/>
      <c r="BB50" s="291"/>
      <c r="BC50" s="291">
        <v>186</v>
      </c>
      <c r="BD50" s="291">
        <v>14694000</v>
      </c>
      <c r="BE50" s="291">
        <v>10820027</v>
      </c>
      <c r="BF50" s="291">
        <v>3571200</v>
      </c>
      <c r="BG50" s="291">
        <v>366</v>
      </c>
      <c r="BH50" s="291">
        <v>28914000</v>
      </c>
      <c r="BI50" s="291">
        <v>21109239</v>
      </c>
      <c r="BJ50" s="291">
        <v>7027200</v>
      </c>
      <c r="BK50" s="291">
        <v>1494</v>
      </c>
      <c r="BL50" s="291">
        <v>4698</v>
      </c>
      <c r="BM50" s="291">
        <v>6192</v>
      </c>
      <c r="BN50" s="291">
        <v>489168000</v>
      </c>
      <c r="BO50" s="291">
        <v>118886400</v>
      </c>
      <c r="BP50" s="292" t="s">
        <v>3394</v>
      </c>
      <c r="BQ50" s="292" t="s">
        <v>3329</v>
      </c>
      <c r="BR50" t="s">
        <v>423</v>
      </c>
      <c r="BS50">
        <v>47</v>
      </c>
    </row>
    <row r="51" spans="1:71" hidden="1" x14ac:dyDescent="0.3">
      <c r="A51" s="281">
        <v>12</v>
      </c>
      <c r="B51" s="282" t="s">
        <v>2952</v>
      </c>
      <c r="C51" s="282" t="s">
        <v>3018</v>
      </c>
      <c r="D51" s="282" t="s">
        <v>3019</v>
      </c>
      <c r="E51" s="282" t="s">
        <v>2959</v>
      </c>
      <c r="F51" s="282" t="s">
        <v>2970</v>
      </c>
      <c r="G51" s="282" t="s">
        <v>2971</v>
      </c>
      <c r="H51" s="282" t="s">
        <v>2972</v>
      </c>
      <c r="I51" s="282" t="s">
        <v>2962</v>
      </c>
      <c r="J51" s="282" t="s">
        <v>45</v>
      </c>
      <c r="K51" s="282" t="s">
        <v>45</v>
      </c>
      <c r="L51" s="282" t="s">
        <v>1857</v>
      </c>
      <c r="M51" s="283" t="s">
        <v>420</v>
      </c>
      <c r="N51" s="282" t="s">
        <v>419</v>
      </c>
      <c r="O51" s="282" t="s">
        <v>50</v>
      </c>
      <c r="P51" s="282" t="s">
        <v>74</v>
      </c>
      <c r="Q51" s="284" t="s">
        <v>45</v>
      </c>
      <c r="R51" s="282" t="s">
        <v>45</v>
      </c>
      <c r="S51" s="285">
        <v>46170</v>
      </c>
      <c r="T51" s="285">
        <v>46170</v>
      </c>
      <c r="U51" s="284" t="s">
        <v>45</v>
      </c>
      <c r="V51" s="284" t="s">
        <v>45</v>
      </c>
      <c r="W51" s="285">
        <v>46253</v>
      </c>
      <c r="X51" s="285">
        <v>46254</v>
      </c>
      <c r="Y51" s="286">
        <v>69000</v>
      </c>
      <c r="Z51" s="286">
        <v>69000</v>
      </c>
      <c r="AA51" s="286">
        <v>18200</v>
      </c>
      <c r="AB51" s="286">
        <v>69000</v>
      </c>
      <c r="AC51" s="287" t="s">
        <v>421</v>
      </c>
      <c r="AD51" s="284" t="s">
        <v>53</v>
      </c>
      <c r="AE51" s="341">
        <v>10</v>
      </c>
      <c r="AF51" s="286">
        <v>62000</v>
      </c>
      <c r="AG51" s="286">
        <v>6500</v>
      </c>
      <c r="AH51" s="286">
        <v>448500000</v>
      </c>
      <c r="AI51" s="286">
        <v>118300000</v>
      </c>
      <c r="AJ51" s="286">
        <v>6500</v>
      </c>
      <c r="AK51" s="286">
        <v>448500000</v>
      </c>
      <c r="AL51" s="286">
        <v>118300000</v>
      </c>
      <c r="AM51" s="286"/>
      <c r="AN51" s="286"/>
      <c r="AO51" s="286">
        <v>0</v>
      </c>
      <c r="AP51" s="286">
        <v>6872</v>
      </c>
      <c r="AQ51" s="286">
        <v>474168000</v>
      </c>
      <c r="AR51" s="286">
        <v>125070400</v>
      </c>
      <c r="AS51" s="286">
        <v>6872</v>
      </c>
      <c r="AT51" s="286">
        <v>474168000</v>
      </c>
      <c r="AU51" s="286">
        <v>125070400</v>
      </c>
      <c r="AV51" s="286"/>
      <c r="AW51" s="286"/>
      <c r="AX51" s="286">
        <v>0</v>
      </c>
      <c r="AY51" s="286">
        <v>1362</v>
      </c>
      <c r="AZ51" s="286">
        <v>93978000</v>
      </c>
      <c r="BA51" s="286"/>
      <c r="BB51" s="286"/>
      <c r="BC51" s="286">
        <v>50</v>
      </c>
      <c r="BD51" s="286">
        <v>3450000</v>
      </c>
      <c r="BE51" s="286">
        <v>2924440</v>
      </c>
      <c r="BF51" s="286">
        <v>910000</v>
      </c>
      <c r="BG51" s="286">
        <v>121</v>
      </c>
      <c r="BH51" s="286">
        <v>8349000</v>
      </c>
      <c r="BI51" s="286">
        <v>6667990</v>
      </c>
      <c r="BJ51" s="286">
        <v>2202200</v>
      </c>
      <c r="BK51" s="286">
        <v>1241</v>
      </c>
      <c r="BL51" s="286">
        <v>5510</v>
      </c>
      <c r="BM51" s="286">
        <v>6751</v>
      </c>
      <c r="BN51" s="286">
        <v>465819000</v>
      </c>
      <c r="BO51" s="286">
        <v>122868200</v>
      </c>
      <c r="BP51" s="287" t="s">
        <v>3158</v>
      </c>
      <c r="BQ51" s="287" t="s">
        <v>3125</v>
      </c>
      <c r="BR51" t="s">
        <v>420</v>
      </c>
      <c r="BS51">
        <v>48</v>
      </c>
    </row>
    <row r="52" spans="1:71" hidden="1" x14ac:dyDescent="0.3">
      <c r="A52" s="281">
        <v>13</v>
      </c>
      <c r="B52" s="288" t="s">
        <v>2952</v>
      </c>
      <c r="C52" s="288" t="s">
        <v>3018</v>
      </c>
      <c r="D52" s="288" t="s">
        <v>3019</v>
      </c>
      <c r="E52" s="288" t="s">
        <v>2959</v>
      </c>
      <c r="F52" s="288" t="s">
        <v>2970</v>
      </c>
      <c r="G52" s="288" t="s">
        <v>2974</v>
      </c>
      <c r="H52" s="288" t="s">
        <v>2976</v>
      </c>
      <c r="I52" s="288" t="s">
        <v>2962</v>
      </c>
      <c r="J52" s="288" t="s">
        <v>45</v>
      </c>
      <c r="K52" s="288" t="s">
        <v>45</v>
      </c>
      <c r="L52" s="288" t="s">
        <v>1857</v>
      </c>
      <c r="M52" s="289" t="s">
        <v>418</v>
      </c>
      <c r="N52" s="288" t="s">
        <v>417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46199</v>
      </c>
      <c r="T52" s="1">
        <v>46199</v>
      </c>
      <c r="U52" s="290" t="s">
        <v>45</v>
      </c>
      <c r="V52" s="290" t="s">
        <v>45</v>
      </c>
      <c r="W52" s="1">
        <v>46218</v>
      </c>
      <c r="X52" s="1">
        <v>46252</v>
      </c>
      <c r="Y52" s="291">
        <v>58000</v>
      </c>
      <c r="Z52" s="291">
        <v>65000</v>
      </c>
      <c r="AA52" s="291">
        <v>16300</v>
      </c>
      <c r="AB52" s="291">
        <v>65000</v>
      </c>
      <c r="AC52" s="292" t="s">
        <v>204</v>
      </c>
      <c r="AD52" s="290" t="s">
        <v>53</v>
      </c>
      <c r="AE52" s="342">
        <v>21</v>
      </c>
      <c r="AF52" s="291">
        <v>46000</v>
      </c>
      <c r="AG52" s="291">
        <v>2400</v>
      </c>
      <c r="AH52" s="291">
        <v>156000000</v>
      </c>
      <c r="AI52" s="291">
        <v>39120000</v>
      </c>
      <c r="AJ52" s="291">
        <v>2400</v>
      </c>
      <c r="AK52" s="291">
        <v>156000000</v>
      </c>
      <c r="AL52" s="291">
        <v>39120000</v>
      </c>
      <c r="AM52" s="291"/>
      <c r="AN52" s="291"/>
      <c r="AO52" s="291">
        <v>0</v>
      </c>
      <c r="AP52" s="291">
        <v>2392</v>
      </c>
      <c r="AQ52" s="291">
        <v>155480000</v>
      </c>
      <c r="AR52" s="291">
        <v>38989600</v>
      </c>
      <c r="AS52" s="291">
        <v>2392</v>
      </c>
      <c r="AT52" s="291">
        <v>155480000</v>
      </c>
      <c r="AU52" s="291">
        <v>38989600</v>
      </c>
      <c r="AV52" s="291"/>
      <c r="AW52" s="291"/>
      <c r="AX52" s="291">
        <v>0</v>
      </c>
      <c r="AY52" s="291">
        <v>908</v>
      </c>
      <c r="AZ52" s="291">
        <v>59020000</v>
      </c>
      <c r="BA52" s="291"/>
      <c r="BB52" s="291"/>
      <c r="BC52" s="291">
        <v>75</v>
      </c>
      <c r="BD52" s="291">
        <v>4875000</v>
      </c>
      <c r="BE52" s="291">
        <v>3339939</v>
      </c>
      <c r="BF52" s="291">
        <v>1222500</v>
      </c>
      <c r="BG52" s="291">
        <v>163</v>
      </c>
      <c r="BH52" s="291">
        <v>10595000</v>
      </c>
      <c r="BI52" s="291">
        <v>7163899</v>
      </c>
      <c r="BJ52" s="291">
        <v>2656900</v>
      </c>
      <c r="BK52" s="291">
        <v>745</v>
      </c>
      <c r="BL52" s="291">
        <v>1484</v>
      </c>
      <c r="BM52" s="291">
        <v>2229</v>
      </c>
      <c r="BN52" s="291">
        <v>144885000</v>
      </c>
      <c r="BO52" s="291">
        <v>36332700</v>
      </c>
      <c r="BP52" s="292" t="s">
        <v>3330</v>
      </c>
      <c r="BQ52" s="292" t="s">
        <v>737</v>
      </c>
      <c r="BR52" t="s">
        <v>418</v>
      </c>
      <c r="BS52">
        <v>49</v>
      </c>
    </row>
    <row r="53" spans="1:71" hidden="1" x14ac:dyDescent="0.3">
      <c r="A53" s="281">
        <v>14</v>
      </c>
      <c r="B53" s="282" t="s">
        <v>2952</v>
      </c>
      <c r="C53" s="282" t="s">
        <v>3018</v>
      </c>
      <c r="D53" s="282" t="s">
        <v>3019</v>
      </c>
      <c r="E53" s="282" t="s">
        <v>2959</v>
      </c>
      <c r="F53" s="282" t="s">
        <v>2970</v>
      </c>
      <c r="G53" s="282" t="s">
        <v>2974</v>
      </c>
      <c r="H53" s="282" t="s">
        <v>2976</v>
      </c>
      <c r="I53" s="282" t="s">
        <v>2962</v>
      </c>
      <c r="J53" s="282" t="s">
        <v>45</v>
      </c>
      <c r="K53" s="282" t="s">
        <v>45</v>
      </c>
      <c r="L53" s="282" t="s">
        <v>1854</v>
      </c>
      <c r="M53" s="283" t="s">
        <v>415</v>
      </c>
      <c r="N53" s="282" t="s">
        <v>414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46199</v>
      </c>
      <c r="T53" s="285">
        <v>46199</v>
      </c>
      <c r="U53" s="284" t="s">
        <v>45</v>
      </c>
      <c r="V53" s="284" t="s">
        <v>45</v>
      </c>
      <c r="W53" s="285">
        <v>46241</v>
      </c>
      <c r="X53" s="285">
        <v>46258</v>
      </c>
      <c r="Y53" s="286">
        <v>55000</v>
      </c>
      <c r="Z53" s="286">
        <v>55000</v>
      </c>
      <c r="AA53" s="286">
        <v>16600</v>
      </c>
      <c r="AB53" s="286">
        <v>55000</v>
      </c>
      <c r="AC53" s="287" t="s">
        <v>416</v>
      </c>
      <c r="AD53" s="284" t="s">
        <v>53</v>
      </c>
      <c r="AE53" s="287" t="s">
        <v>45</v>
      </c>
      <c r="AF53" s="286">
        <v>55000</v>
      </c>
      <c r="AG53" s="286">
        <v>4500</v>
      </c>
      <c r="AH53" s="286">
        <v>247500000</v>
      </c>
      <c r="AI53" s="286">
        <v>74700000</v>
      </c>
      <c r="AJ53" s="286">
        <v>4500</v>
      </c>
      <c r="AK53" s="286">
        <v>247500000</v>
      </c>
      <c r="AL53" s="286">
        <v>74700000</v>
      </c>
      <c r="AM53" s="286"/>
      <c r="AN53" s="286"/>
      <c r="AO53" s="286">
        <v>0</v>
      </c>
      <c r="AP53" s="286">
        <v>4873</v>
      </c>
      <c r="AQ53" s="286">
        <v>268015000</v>
      </c>
      <c r="AR53" s="286">
        <v>80891800</v>
      </c>
      <c r="AS53" s="286">
        <v>4873</v>
      </c>
      <c r="AT53" s="286">
        <v>268015000</v>
      </c>
      <c r="AU53" s="286">
        <v>80891800</v>
      </c>
      <c r="AV53" s="286"/>
      <c r="AW53" s="286"/>
      <c r="AX53" s="286">
        <v>0</v>
      </c>
      <c r="AY53" s="286">
        <v>1356</v>
      </c>
      <c r="AZ53" s="286">
        <v>74580000</v>
      </c>
      <c r="BA53" s="286"/>
      <c r="BB53" s="286"/>
      <c r="BC53" s="286">
        <v>67</v>
      </c>
      <c r="BD53" s="286">
        <v>3685000</v>
      </c>
      <c r="BE53" s="286">
        <v>3497600</v>
      </c>
      <c r="BF53" s="286">
        <v>1112200</v>
      </c>
      <c r="BG53" s="286">
        <v>141</v>
      </c>
      <c r="BH53" s="286">
        <v>7755000</v>
      </c>
      <c r="BI53" s="286">
        <v>7043700</v>
      </c>
      <c r="BJ53" s="286">
        <v>2340600</v>
      </c>
      <c r="BK53" s="286">
        <v>1215</v>
      </c>
      <c r="BL53" s="286">
        <v>3517</v>
      </c>
      <c r="BM53" s="286">
        <v>4732</v>
      </c>
      <c r="BN53" s="286">
        <v>260260000</v>
      </c>
      <c r="BO53" s="286">
        <v>78551200</v>
      </c>
      <c r="BP53" s="287" t="s">
        <v>3016</v>
      </c>
      <c r="BQ53" s="287" t="s">
        <v>3260</v>
      </c>
      <c r="BR53" t="s">
        <v>415</v>
      </c>
      <c r="BS53">
        <v>50</v>
      </c>
    </row>
    <row r="54" spans="1:71" hidden="1" x14ac:dyDescent="0.3">
      <c r="A54" s="281">
        <v>15</v>
      </c>
      <c r="B54" s="288" t="s">
        <v>2952</v>
      </c>
      <c r="C54" s="288" t="s">
        <v>3018</v>
      </c>
      <c r="D54" s="288" t="s">
        <v>3019</v>
      </c>
      <c r="E54" s="288" t="s">
        <v>2959</v>
      </c>
      <c r="F54" s="288" t="s">
        <v>2970</v>
      </c>
      <c r="G54" s="288" t="s">
        <v>2974</v>
      </c>
      <c r="H54" s="288" t="s">
        <v>2976</v>
      </c>
      <c r="I54" s="288" t="s">
        <v>2962</v>
      </c>
      <c r="J54" s="288" t="s">
        <v>45</v>
      </c>
      <c r="K54" s="288" t="s">
        <v>45</v>
      </c>
      <c r="L54" s="288" t="s">
        <v>1854</v>
      </c>
      <c r="M54" s="289" t="s">
        <v>412</v>
      </c>
      <c r="N54" s="288" t="s">
        <v>411</v>
      </c>
      <c r="O54" s="288" t="s">
        <v>50</v>
      </c>
      <c r="P54" s="288" t="s">
        <v>142</v>
      </c>
      <c r="Q54" s="290" t="s">
        <v>45</v>
      </c>
      <c r="R54" s="288" t="s">
        <v>45</v>
      </c>
      <c r="S54" s="1">
        <v>46199</v>
      </c>
      <c r="T54" s="1">
        <v>46192</v>
      </c>
      <c r="U54" s="290" t="s">
        <v>45</v>
      </c>
      <c r="V54" s="290" t="s">
        <v>45</v>
      </c>
      <c r="W54" s="1">
        <v>46255</v>
      </c>
      <c r="X54" s="1">
        <v>46258</v>
      </c>
      <c r="Y54" s="291">
        <v>49000</v>
      </c>
      <c r="Z54" s="291">
        <v>62000</v>
      </c>
      <c r="AA54" s="291">
        <v>11700</v>
      </c>
      <c r="AB54" s="291">
        <v>62000</v>
      </c>
      <c r="AC54" s="292" t="s">
        <v>413</v>
      </c>
      <c r="AD54" s="290" t="s">
        <v>53</v>
      </c>
      <c r="AE54" s="342">
        <v>10</v>
      </c>
      <c r="AF54" s="291">
        <v>44000</v>
      </c>
      <c r="AG54" s="291">
        <v>3500</v>
      </c>
      <c r="AH54" s="291">
        <v>217000000</v>
      </c>
      <c r="AI54" s="291">
        <v>40950000</v>
      </c>
      <c r="AJ54" s="291">
        <v>3500</v>
      </c>
      <c r="AK54" s="291">
        <v>217000000</v>
      </c>
      <c r="AL54" s="291">
        <v>40950000</v>
      </c>
      <c r="AM54" s="291"/>
      <c r="AN54" s="291"/>
      <c r="AO54" s="291">
        <v>0</v>
      </c>
      <c r="AP54" s="291">
        <v>3290</v>
      </c>
      <c r="AQ54" s="291">
        <v>203980000</v>
      </c>
      <c r="AR54" s="291">
        <v>38493000</v>
      </c>
      <c r="AS54" s="291">
        <v>3290</v>
      </c>
      <c r="AT54" s="291">
        <v>203980000</v>
      </c>
      <c r="AU54" s="291">
        <v>38493000</v>
      </c>
      <c r="AV54" s="291"/>
      <c r="AW54" s="291"/>
      <c r="AX54" s="291">
        <v>0</v>
      </c>
      <c r="AY54" s="291">
        <v>845</v>
      </c>
      <c r="AZ54" s="291">
        <v>52390000</v>
      </c>
      <c r="BA54" s="291"/>
      <c r="BB54" s="291"/>
      <c r="BC54" s="291">
        <v>33</v>
      </c>
      <c r="BD54" s="291">
        <v>2046000</v>
      </c>
      <c r="BE54" s="291">
        <v>1357920</v>
      </c>
      <c r="BF54" s="291">
        <v>386100</v>
      </c>
      <c r="BG54" s="291">
        <v>95</v>
      </c>
      <c r="BH54" s="291">
        <v>5890000</v>
      </c>
      <c r="BI54" s="291">
        <v>3597260</v>
      </c>
      <c r="BJ54" s="291">
        <v>1111500</v>
      </c>
      <c r="BK54" s="291">
        <v>750</v>
      </c>
      <c r="BL54" s="291">
        <v>2445</v>
      </c>
      <c r="BM54" s="291">
        <v>3195</v>
      </c>
      <c r="BN54" s="291">
        <v>198090000</v>
      </c>
      <c r="BO54" s="291">
        <v>37381500</v>
      </c>
      <c r="BP54" s="292" t="s">
        <v>3016</v>
      </c>
      <c r="BQ54" s="292" t="s">
        <v>3158</v>
      </c>
      <c r="BR54" t="s">
        <v>412</v>
      </c>
      <c r="BS54">
        <v>51</v>
      </c>
    </row>
    <row r="55" spans="1:71" hidden="1" x14ac:dyDescent="0.3">
      <c r="A55" s="281">
        <v>16</v>
      </c>
      <c r="B55" s="282" t="s">
        <v>2952</v>
      </c>
      <c r="C55" s="282" t="s">
        <v>3018</v>
      </c>
      <c r="D55" s="282" t="s">
        <v>3019</v>
      </c>
      <c r="E55" s="282" t="s">
        <v>2959</v>
      </c>
      <c r="F55" s="282" t="s">
        <v>2970</v>
      </c>
      <c r="G55" s="282" t="s">
        <v>2974</v>
      </c>
      <c r="H55" s="282" t="s">
        <v>2976</v>
      </c>
      <c r="I55" s="282" t="s">
        <v>2962</v>
      </c>
      <c r="J55" s="282" t="s">
        <v>45</v>
      </c>
      <c r="K55" s="282" t="s">
        <v>45</v>
      </c>
      <c r="L55" s="282" t="s">
        <v>1857</v>
      </c>
      <c r="M55" s="283" t="s">
        <v>410</v>
      </c>
      <c r="N55" s="282" t="s">
        <v>409</v>
      </c>
      <c r="O55" s="282" t="s">
        <v>50</v>
      </c>
      <c r="P55" s="282" t="s">
        <v>139</v>
      </c>
      <c r="Q55" s="284" t="s">
        <v>45</v>
      </c>
      <c r="R55" s="282" t="s">
        <v>45</v>
      </c>
      <c r="S55" s="285">
        <v>46227</v>
      </c>
      <c r="T55" s="285">
        <v>46199</v>
      </c>
      <c r="U55" s="284" t="s">
        <v>45</v>
      </c>
      <c r="V55" s="284" t="s">
        <v>45</v>
      </c>
      <c r="W55" s="285">
        <v>46253</v>
      </c>
      <c r="X55" s="285">
        <v>46255</v>
      </c>
      <c r="Y55" s="286">
        <v>62000</v>
      </c>
      <c r="Z55" s="286">
        <v>62000</v>
      </c>
      <c r="AA55" s="286">
        <v>16900</v>
      </c>
      <c r="AB55" s="286">
        <v>62000</v>
      </c>
      <c r="AC55" s="287" t="s">
        <v>386</v>
      </c>
      <c r="AD55" s="284" t="s">
        <v>60</v>
      </c>
      <c r="AE55" s="287" t="s">
        <v>45</v>
      </c>
      <c r="AF55" s="286">
        <v>62000</v>
      </c>
      <c r="AG55" s="286">
        <v>9500</v>
      </c>
      <c r="AH55" s="286">
        <v>589000000</v>
      </c>
      <c r="AI55" s="286">
        <v>160550000</v>
      </c>
      <c r="AJ55" s="286">
        <v>9500</v>
      </c>
      <c r="AK55" s="286">
        <v>589000000</v>
      </c>
      <c r="AL55" s="286">
        <v>160550000</v>
      </c>
      <c r="AM55" s="286"/>
      <c r="AN55" s="286"/>
      <c r="AO55" s="286">
        <v>0</v>
      </c>
      <c r="AP55" s="286">
        <v>9573</v>
      </c>
      <c r="AQ55" s="286">
        <v>593526000</v>
      </c>
      <c r="AR55" s="286">
        <v>161783700</v>
      </c>
      <c r="AS55" s="286">
        <v>9573</v>
      </c>
      <c r="AT55" s="286">
        <v>593526000</v>
      </c>
      <c r="AU55" s="286">
        <v>161783700</v>
      </c>
      <c r="AV55" s="286"/>
      <c r="AW55" s="286"/>
      <c r="AX55" s="286">
        <v>0</v>
      </c>
      <c r="AY55" s="286">
        <v>1137</v>
      </c>
      <c r="AZ55" s="286">
        <v>70494000</v>
      </c>
      <c r="BA55" s="286"/>
      <c r="BB55" s="286"/>
      <c r="BC55" s="286">
        <v>32</v>
      </c>
      <c r="BD55" s="286">
        <v>1984000</v>
      </c>
      <c r="BE55" s="286">
        <v>1808048</v>
      </c>
      <c r="BF55" s="286">
        <v>540800</v>
      </c>
      <c r="BG55" s="286">
        <v>46</v>
      </c>
      <c r="BH55" s="286">
        <v>2852000</v>
      </c>
      <c r="BI55" s="286">
        <v>2676048</v>
      </c>
      <c r="BJ55" s="286">
        <v>777400</v>
      </c>
      <c r="BK55" s="286">
        <v>1091</v>
      </c>
      <c r="BL55" s="286">
        <v>8436</v>
      </c>
      <c r="BM55" s="286">
        <v>9527</v>
      </c>
      <c r="BN55" s="286">
        <v>590674000</v>
      </c>
      <c r="BO55" s="286">
        <v>161006300</v>
      </c>
      <c r="BP55" s="287" t="s">
        <v>3086</v>
      </c>
      <c r="BQ55" s="287" t="s">
        <v>3086</v>
      </c>
      <c r="BR55" t="s">
        <v>410</v>
      </c>
      <c r="BS55">
        <v>52</v>
      </c>
    </row>
    <row r="56" spans="1:71" hidden="1" x14ac:dyDescent="0.3">
      <c r="A56" s="281">
        <v>17</v>
      </c>
      <c r="B56" s="288" t="s">
        <v>2952</v>
      </c>
      <c r="C56" s="288" t="s">
        <v>3018</v>
      </c>
      <c r="D56" s="288" t="s">
        <v>3019</v>
      </c>
      <c r="E56" s="288" t="s">
        <v>2959</v>
      </c>
      <c r="F56" s="288" t="s">
        <v>2970</v>
      </c>
      <c r="G56" s="288" t="s">
        <v>2974</v>
      </c>
      <c r="H56" s="288" t="s">
        <v>2976</v>
      </c>
      <c r="I56" s="288" t="s">
        <v>2962</v>
      </c>
      <c r="J56" s="288" t="s">
        <v>45</v>
      </c>
      <c r="K56" s="288" t="s">
        <v>45</v>
      </c>
      <c r="L56" s="288" t="s">
        <v>1854</v>
      </c>
      <c r="M56" s="289" t="s">
        <v>408</v>
      </c>
      <c r="N56" s="288" t="s">
        <v>407</v>
      </c>
      <c r="O56" s="288" t="s">
        <v>50</v>
      </c>
      <c r="P56" s="288" t="s">
        <v>51</v>
      </c>
      <c r="Q56" s="290" t="s">
        <v>45</v>
      </c>
      <c r="R56" s="288" t="s">
        <v>45</v>
      </c>
      <c r="S56" s="1">
        <v>46199</v>
      </c>
      <c r="T56" s="1">
        <v>46199</v>
      </c>
      <c r="U56" s="290" t="s">
        <v>45</v>
      </c>
      <c r="V56" s="290" t="s">
        <v>45</v>
      </c>
      <c r="W56" s="1">
        <v>46259</v>
      </c>
      <c r="X56" s="1">
        <v>46265</v>
      </c>
      <c r="Y56" s="291">
        <v>55000</v>
      </c>
      <c r="Z56" s="291">
        <v>67000</v>
      </c>
      <c r="AA56" s="291">
        <v>16300</v>
      </c>
      <c r="AB56" s="291">
        <v>67000</v>
      </c>
      <c r="AC56" s="292" t="s">
        <v>1894</v>
      </c>
      <c r="AD56" s="290" t="s">
        <v>60</v>
      </c>
      <c r="AE56" s="292" t="s">
        <v>45</v>
      </c>
      <c r="AF56" s="291">
        <v>55000</v>
      </c>
      <c r="AG56" s="291">
        <v>5000</v>
      </c>
      <c r="AH56" s="291">
        <v>335000000</v>
      </c>
      <c r="AI56" s="291">
        <v>81500000</v>
      </c>
      <c r="AJ56" s="291">
        <v>5000</v>
      </c>
      <c r="AK56" s="291">
        <v>335000000</v>
      </c>
      <c r="AL56" s="291">
        <v>81500000</v>
      </c>
      <c r="AM56" s="291"/>
      <c r="AN56" s="291"/>
      <c r="AO56" s="291">
        <v>0</v>
      </c>
      <c r="AP56" s="291">
        <v>5167</v>
      </c>
      <c r="AQ56" s="291">
        <v>346189000</v>
      </c>
      <c r="AR56" s="291">
        <v>84222100</v>
      </c>
      <c r="AS56" s="291">
        <v>5167</v>
      </c>
      <c r="AT56" s="291">
        <v>346189000</v>
      </c>
      <c r="AU56" s="291">
        <v>84222100</v>
      </c>
      <c r="AV56" s="291"/>
      <c r="AW56" s="291"/>
      <c r="AX56" s="291">
        <v>0</v>
      </c>
      <c r="AY56" s="291">
        <v>532</v>
      </c>
      <c r="AZ56" s="291">
        <v>35644000</v>
      </c>
      <c r="BA56" s="291"/>
      <c r="BB56" s="291"/>
      <c r="BC56" s="291">
        <v>15</v>
      </c>
      <c r="BD56" s="291">
        <v>1005000</v>
      </c>
      <c r="BE56" s="291">
        <v>703770</v>
      </c>
      <c r="BF56" s="291">
        <v>244500</v>
      </c>
      <c r="BG56" s="291">
        <v>17</v>
      </c>
      <c r="BH56" s="291">
        <v>1139000</v>
      </c>
      <c r="BI56" s="291">
        <v>775490</v>
      </c>
      <c r="BJ56" s="291">
        <v>277100</v>
      </c>
      <c r="BK56" s="291">
        <v>515</v>
      </c>
      <c r="BL56" s="291">
        <v>4635</v>
      </c>
      <c r="BM56" s="291">
        <v>5150</v>
      </c>
      <c r="BN56" s="291">
        <v>345050000</v>
      </c>
      <c r="BO56" s="291">
        <v>83945000</v>
      </c>
      <c r="BP56" s="292" t="s">
        <v>188</v>
      </c>
      <c r="BQ56" s="292" t="s">
        <v>150</v>
      </c>
      <c r="BR56" t="s">
        <v>408</v>
      </c>
      <c r="BS56">
        <v>53</v>
      </c>
    </row>
    <row r="57" spans="1:71" hidden="1" x14ac:dyDescent="0.3">
      <c r="A57" s="281">
        <v>18</v>
      </c>
      <c r="B57" s="282" t="s">
        <v>2952</v>
      </c>
      <c r="C57" s="282" t="s">
        <v>3018</v>
      </c>
      <c r="D57" s="282" t="s">
        <v>3019</v>
      </c>
      <c r="E57" s="282" t="s">
        <v>2959</v>
      </c>
      <c r="F57" s="282" t="s">
        <v>2977</v>
      </c>
      <c r="G57" s="282" t="s">
        <v>2978</v>
      </c>
      <c r="H57" s="282" t="s">
        <v>2979</v>
      </c>
      <c r="I57" s="282" t="s">
        <v>2962</v>
      </c>
      <c r="J57" s="282" t="s">
        <v>45</v>
      </c>
      <c r="K57" s="282" t="s">
        <v>45</v>
      </c>
      <c r="L57" s="282" t="s">
        <v>1858</v>
      </c>
      <c r="M57" s="283" t="s">
        <v>406</v>
      </c>
      <c r="N57" s="282" t="s">
        <v>405</v>
      </c>
      <c r="O57" s="282" t="s">
        <v>50</v>
      </c>
      <c r="P57" s="282" t="s">
        <v>142</v>
      </c>
      <c r="Q57" s="284" t="s">
        <v>45</v>
      </c>
      <c r="R57" s="282" t="s">
        <v>45</v>
      </c>
      <c r="S57" s="285">
        <v>46273</v>
      </c>
      <c r="T57" s="285">
        <v>46199</v>
      </c>
      <c r="U57" s="284" t="s">
        <v>45</v>
      </c>
      <c r="V57" s="284" t="s">
        <v>45</v>
      </c>
      <c r="W57" s="285">
        <v>46245</v>
      </c>
      <c r="X57" s="285">
        <v>46255</v>
      </c>
      <c r="Y57" s="286">
        <v>39000</v>
      </c>
      <c r="Z57" s="286">
        <v>39000</v>
      </c>
      <c r="AA57" s="286">
        <v>10800</v>
      </c>
      <c r="AB57" s="286">
        <v>39000</v>
      </c>
      <c r="AC57" s="287" t="s">
        <v>379</v>
      </c>
      <c r="AD57" s="284" t="s">
        <v>53</v>
      </c>
      <c r="AE57" s="341">
        <v>21</v>
      </c>
      <c r="AF57" s="286">
        <v>31000</v>
      </c>
      <c r="AG57" s="286">
        <v>6500</v>
      </c>
      <c r="AH57" s="286">
        <v>253500000</v>
      </c>
      <c r="AI57" s="286">
        <v>70200000</v>
      </c>
      <c r="AJ57" s="286">
        <v>4000</v>
      </c>
      <c r="AK57" s="286">
        <v>156000000</v>
      </c>
      <c r="AL57" s="286">
        <v>43200000</v>
      </c>
      <c r="AM57" s="286">
        <v>2500</v>
      </c>
      <c r="AN57" s="286">
        <v>97500000</v>
      </c>
      <c r="AO57" s="286">
        <v>27000000</v>
      </c>
      <c r="AP57" s="286">
        <v>3538</v>
      </c>
      <c r="AQ57" s="286">
        <v>137982000</v>
      </c>
      <c r="AR57" s="286">
        <v>38210400</v>
      </c>
      <c r="AS57" s="286">
        <v>3538</v>
      </c>
      <c r="AT57" s="286">
        <v>137982000</v>
      </c>
      <c r="AU57" s="286">
        <v>38210400</v>
      </c>
      <c r="AV57" s="286"/>
      <c r="AW57" s="286"/>
      <c r="AX57" s="286">
        <v>0</v>
      </c>
      <c r="AY57" s="286">
        <v>3159</v>
      </c>
      <c r="AZ57" s="286">
        <v>123201000</v>
      </c>
      <c r="BA57" s="286"/>
      <c r="BB57" s="286"/>
      <c r="BC57" s="286">
        <v>1088</v>
      </c>
      <c r="BD57" s="286">
        <v>42432000</v>
      </c>
      <c r="BE57" s="286">
        <v>35676040</v>
      </c>
      <c r="BF57" s="286">
        <v>11750400</v>
      </c>
      <c r="BG57" s="286">
        <v>1545</v>
      </c>
      <c r="BH57" s="286">
        <v>60255000</v>
      </c>
      <c r="BI57" s="286">
        <v>49799504</v>
      </c>
      <c r="BJ57" s="286">
        <v>16686000</v>
      </c>
      <c r="BK57" s="286">
        <v>1614</v>
      </c>
      <c r="BL57" s="286">
        <v>379</v>
      </c>
      <c r="BM57" s="286">
        <v>1993</v>
      </c>
      <c r="BN57" s="286">
        <v>77727000</v>
      </c>
      <c r="BO57" s="286">
        <v>21524400</v>
      </c>
      <c r="BP57" s="287" t="s">
        <v>3852</v>
      </c>
      <c r="BQ57" s="287" t="s">
        <v>4057</v>
      </c>
      <c r="BR57" t="s">
        <v>406</v>
      </c>
      <c r="BS57">
        <v>54</v>
      </c>
    </row>
    <row r="58" spans="1:71" hidden="1" x14ac:dyDescent="0.3">
      <c r="A58" s="281">
        <v>19</v>
      </c>
      <c r="B58" s="288" t="s">
        <v>2952</v>
      </c>
      <c r="C58" s="288" t="s">
        <v>3018</v>
      </c>
      <c r="D58" s="288" t="s">
        <v>3019</v>
      </c>
      <c r="E58" s="288" t="s">
        <v>2959</v>
      </c>
      <c r="F58" s="288" t="s">
        <v>2977</v>
      </c>
      <c r="G58" s="288" t="s">
        <v>2980</v>
      </c>
      <c r="H58" s="288" t="s">
        <v>2982</v>
      </c>
      <c r="I58" s="288" t="s">
        <v>2962</v>
      </c>
      <c r="J58" s="288" t="s">
        <v>45</v>
      </c>
      <c r="K58" s="288" t="s">
        <v>45</v>
      </c>
      <c r="L58" s="288" t="s">
        <v>1851</v>
      </c>
      <c r="M58" s="289" t="s">
        <v>403</v>
      </c>
      <c r="N58" s="288" t="s">
        <v>402</v>
      </c>
      <c r="O58" s="288" t="s">
        <v>50</v>
      </c>
      <c r="P58" s="288" t="s">
        <v>127</v>
      </c>
      <c r="Q58" s="290" t="s">
        <v>45</v>
      </c>
      <c r="R58" s="288" t="s">
        <v>45</v>
      </c>
      <c r="S58" s="1">
        <v>46199</v>
      </c>
      <c r="T58" s="1">
        <v>46199</v>
      </c>
      <c r="U58" s="290" t="s">
        <v>45</v>
      </c>
      <c r="V58" s="290" t="s">
        <v>45</v>
      </c>
      <c r="W58" s="1">
        <v>46241</v>
      </c>
      <c r="X58" s="1">
        <v>46258</v>
      </c>
      <c r="Y58" s="291">
        <v>129000</v>
      </c>
      <c r="Z58" s="291">
        <v>129000</v>
      </c>
      <c r="AA58" s="291">
        <v>30680</v>
      </c>
      <c r="AB58" s="291">
        <v>129000</v>
      </c>
      <c r="AC58" s="292" t="s">
        <v>404</v>
      </c>
      <c r="AD58" s="290" t="s">
        <v>53</v>
      </c>
      <c r="AE58" s="342">
        <v>20</v>
      </c>
      <c r="AF58" s="291">
        <v>103000</v>
      </c>
      <c r="AG58" s="291">
        <v>2600</v>
      </c>
      <c r="AH58" s="291">
        <v>335400000</v>
      </c>
      <c r="AI58" s="291">
        <v>79768000</v>
      </c>
      <c r="AJ58" s="291">
        <v>2600</v>
      </c>
      <c r="AK58" s="291">
        <v>335400000</v>
      </c>
      <c r="AL58" s="291">
        <v>79768000</v>
      </c>
      <c r="AM58" s="291"/>
      <c r="AN58" s="291"/>
      <c r="AO58" s="291">
        <v>0</v>
      </c>
      <c r="AP58" s="291">
        <v>2694</v>
      </c>
      <c r="AQ58" s="291">
        <v>347526000</v>
      </c>
      <c r="AR58" s="291">
        <v>82651920</v>
      </c>
      <c r="AS58" s="291">
        <v>2694</v>
      </c>
      <c r="AT58" s="291">
        <v>347526000</v>
      </c>
      <c r="AU58" s="291">
        <v>82651920</v>
      </c>
      <c r="AV58" s="291"/>
      <c r="AW58" s="291"/>
      <c r="AX58" s="291">
        <v>0</v>
      </c>
      <c r="AY58" s="291">
        <v>558</v>
      </c>
      <c r="AZ58" s="291">
        <v>71982000</v>
      </c>
      <c r="BA58" s="291"/>
      <c r="BB58" s="291"/>
      <c r="BC58" s="291">
        <v>24</v>
      </c>
      <c r="BD58" s="291">
        <v>3096000</v>
      </c>
      <c r="BE58" s="291">
        <v>2389900</v>
      </c>
      <c r="BF58" s="291">
        <v>736320</v>
      </c>
      <c r="BG58" s="291">
        <v>50</v>
      </c>
      <c r="BH58" s="291">
        <v>6450000</v>
      </c>
      <c r="BI58" s="291">
        <v>5007600</v>
      </c>
      <c r="BJ58" s="291">
        <v>1534000</v>
      </c>
      <c r="BK58" s="291">
        <v>508</v>
      </c>
      <c r="BL58" s="291">
        <v>2136</v>
      </c>
      <c r="BM58" s="291">
        <v>2644</v>
      </c>
      <c r="BN58" s="291">
        <v>341076000</v>
      </c>
      <c r="BO58" s="291">
        <v>81117920</v>
      </c>
      <c r="BP58" s="292" t="s">
        <v>3128</v>
      </c>
      <c r="BQ58" s="292" t="s">
        <v>3125</v>
      </c>
      <c r="BR58" t="s">
        <v>403</v>
      </c>
      <c r="BS58">
        <v>55</v>
      </c>
    </row>
    <row r="59" spans="1:71" hidden="1" x14ac:dyDescent="0.3">
      <c r="A59" s="281">
        <v>20</v>
      </c>
      <c r="B59" s="282" t="s">
        <v>2952</v>
      </c>
      <c r="C59" s="282" t="s">
        <v>3018</v>
      </c>
      <c r="D59" s="282" t="s">
        <v>3019</v>
      </c>
      <c r="E59" s="282" t="s">
        <v>2959</v>
      </c>
      <c r="F59" s="282" t="s">
        <v>2977</v>
      </c>
      <c r="G59" s="282" t="s">
        <v>2980</v>
      </c>
      <c r="H59" s="282" t="s">
        <v>2982</v>
      </c>
      <c r="I59" s="282" t="s">
        <v>2962</v>
      </c>
      <c r="J59" s="282" t="s">
        <v>45</v>
      </c>
      <c r="K59" s="282" t="s">
        <v>45</v>
      </c>
      <c r="L59" s="282" t="s">
        <v>1852</v>
      </c>
      <c r="M59" s="283" t="s">
        <v>401</v>
      </c>
      <c r="N59" s="282" t="s">
        <v>400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46199</v>
      </c>
      <c r="T59" s="285">
        <v>46199</v>
      </c>
      <c r="U59" s="284" t="s">
        <v>45</v>
      </c>
      <c r="V59" s="284" t="s">
        <v>45</v>
      </c>
      <c r="W59" s="285">
        <v>46262</v>
      </c>
      <c r="X59" s="285">
        <v>46265</v>
      </c>
      <c r="Y59" s="286">
        <v>120000</v>
      </c>
      <c r="Z59" s="286">
        <v>134000</v>
      </c>
      <c r="AA59" s="286">
        <v>34750</v>
      </c>
      <c r="AB59" s="286">
        <v>134000</v>
      </c>
      <c r="AC59" s="287" t="s">
        <v>197</v>
      </c>
      <c r="AD59" s="284" t="s">
        <v>53</v>
      </c>
      <c r="AE59" s="341">
        <v>20</v>
      </c>
      <c r="AF59" s="286">
        <v>96000</v>
      </c>
      <c r="AG59" s="286">
        <v>2800</v>
      </c>
      <c r="AH59" s="286">
        <v>375200000</v>
      </c>
      <c r="AI59" s="286">
        <v>97300000</v>
      </c>
      <c r="AJ59" s="286">
        <v>2800</v>
      </c>
      <c r="AK59" s="286">
        <v>375200000</v>
      </c>
      <c r="AL59" s="286">
        <v>97300000</v>
      </c>
      <c r="AM59" s="286"/>
      <c r="AN59" s="286"/>
      <c r="AO59" s="286">
        <v>0</v>
      </c>
      <c r="AP59" s="286">
        <v>2867</v>
      </c>
      <c r="AQ59" s="286">
        <v>384178000</v>
      </c>
      <c r="AR59" s="286">
        <v>99628250</v>
      </c>
      <c r="AS59" s="286">
        <v>2867</v>
      </c>
      <c r="AT59" s="286">
        <v>384178000</v>
      </c>
      <c r="AU59" s="286">
        <v>99628250</v>
      </c>
      <c r="AV59" s="286"/>
      <c r="AW59" s="286"/>
      <c r="AX59" s="286">
        <v>0</v>
      </c>
      <c r="AY59" s="286">
        <v>452</v>
      </c>
      <c r="AZ59" s="286">
        <v>60568000</v>
      </c>
      <c r="BA59" s="286"/>
      <c r="BB59" s="286"/>
      <c r="BC59" s="286">
        <v>30</v>
      </c>
      <c r="BD59" s="286">
        <v>4020000</v>
      </c>
      <c r="BE59" s="286">
        <v>2920800</v>
      </c>
      <c r="BF59" s="286">
        <v>1042500</v>
      </c>
      <c r="BG59" s="286">
        <v>32</v>
      </c>
      <c r="BH59" s="286">
        <v>4288000</v>
      </c>
      <c r="BI59" s="286">
        <v>3174800</v>
      </c>
      <c r="BJ59" s="286">
        <v>1112000</v>
      </c>
      <c r="BK59" s="286">
        <v>420</v>
      </c>
      <c r="BL59" s="286">
        <v>2415</v>
      </c>
      <c r="BM59" s="286">
        <v>2835</v>
      </c>
      <c r="BN59" s="286">
        <v>379890000</v>
      </c>
      <c r="BO59" s="286">
        <v>98516250</v>
      </c>
      <c r="BP59" s="287" t="s">
        <v>3105</v>
      </c>
      <c r="BQ59" s="287" t="s">
        <v>3129</v>
      </c>
      <c r="BR59" t="s">
        <v>401</v>
      </c>
      <c r="BS59">
        <v>56</v>
      </c>
    </row>
    <row r="60" spans="1:71" hidden="1" x14ac:dyDescent="0.3">
      <c r="A60" s="281">
        <v>21</v>
      </c>
      <c r="B60" s="288" t="s">
        <v>2952</v>
      </c>
      <c r="C60" s="288" t="s">
        <v>3018</v>
      </c>
      <c r="D60" s="288" t="s">
        <v>3019</v>
      </c>
      <c r="E60" s="288" t="s">
        <v>2959</v>
      </c>
      <c r="F60" s="288" t="s">
        <v>2977</v>
      </c>
      <c r="G60" s="288" t="s">
        <v>2980</v>
      </c>
      <c r="H60" s="288" t="s">
        <v>2982</v>
      </c>
      <c r="I60" s="288" t="s">
        <v>2962</v>
      </c>
      <c r="J60" s="288" t="s">
        <v>45</v>
      </c>
      <c r="K60" s="288" t="s">
        <v>45</v>
      </c>
      <c r="L60" s="288" t="s">
        <v>1858</v>
      </c>
      <c r="M60" s="289" t="s">
        <v>398</v>
      </c>
      <c r="N60" s="288" t="s">
        <v>397</v>
      </c>
      <c r="O60" s="288" t="s">
        <v>50</v>
      </c>
      <c r="P60" s="288" t="s">
        <v>127</v>
      </c>
      <c r="Q60" s="290" t="s">
        <v>45</v>
      </c>
      <c r="R60" s="288" t="s">
        <v>45</v>
      </c>
      <c r="S60" s="1">
        <v>46227</v>
      </c>
      <c r="T60" s="1">
        <v>46204</v>
      </c>
      <c r="U60" s="290" t="s">
        <v>45</v>
      </c>
      <c r="V60" s="290" t="s">
        <v>45</v>
      </c>
      <c r="W60" s="1">
        <v>46239</v>
      </c>
      <c r="X60" s="1">
        <v>46254</v>
      </c>
      <c r="Y60" s="291">
        <v>145000</v>
      </c>
      <c r="Z60" s="291">
        <v>145000</v>
      </c>
      <c r="AA60" s="291">
        <v>39000</v>
      </c>
      <c r="AB60" s="291">
        <v>145000</v>
      </c>
      <c r="AC60" s="292" t="s">
        <v>399</v>
      </c>
      <c r="AD60" s="290" t="s">
        <v>53</v>
      </c>
      <c r="AE60" s="342">
        <v>20</v>
      </c>
      <c r="AF60" s="291">
        <v>116000</v>
      </c>
      <c r="AG60" s="291">
        <v>2570</v>
      </c>
      <c r="AH60" s="291">
        <v>372650000</v>
      </c>
      <c r="AI60" s="291">
        <v>100230000</v>
      </c>
      <c r="AJ60" s="291">
        <v>2570</v>
      </c>
      <c r="AK60" s="291">
        <v>372650000</v>
      </c>
      <c r="AL60" s="291">
        <v>100230000</v>
      </c>
      <c r="AM60" s="291"/>
      <c r="AN60" s="291"/>
      <c r="AO60" s="291">
        <v>0</v>
      </c>
      <c r="AP60" s="291">
        <v>2603</v>
      </c>
      <c r="AQ60" s="291">
        <v>377435000</v>
      </c>
      <c r="AR60" s="291">
        <v>101517000</v>
      </c>
      <c r="AS60" s="291">
        <v>2603</v>
      </c>
      <c r="AT60" s="291">
        <v>377435000</v>
      </c>
      <c r="AU60" s="291">
        <v>101517000</v>
      </c>
      <c r="AV60" s="291"/>
      <c r="AW60" s="291"/>
      <c r="AX60" s="291">
        <v>0</v>
      </c>
      <c r="AY60" s="291">
        <v>676</v>
      </c>
      <c r="AZ60" s="291">
        <v>98020000</v>
      </c>
      <c r="BA60" s="291"/>
      <c r="BB60" s="291"/>
      <c r="BC60" s="291">
        <v>26</v>
      </c>
      <c r="BD60" s="291">
        <v>3770000</v>
      </c>
      <c r="BE60" s="291">
        <v>2627680</v>
      </c>
      <c r="BF60" s="291">
        <v>1014000</v>
      </c>
      <c r="BG60" s="291">
        <v>51</v>
      </c>
      <c r="BH60" s="291">
        <v>7395000</v>
      </c>
      <c r="BI60" s="291">
        <v>5370640</v>
      </c>
      <c r="BJ60" s="291">
        <v>1989000</v>
      </c>
      <c r="BK60" s="291">
        <v>625</v>
      </c>
      <c r="BL60" s="291">
        <v>1927</v>
      </c>
      <c r="BM60" s="291">
        <v>2552</v>
      </c>
      <c r="BN60" s="291">
        <v>370040000</v>
      </c>
      <c r="BO60" s="291">
        <v>99528000</v>
      </c>
      <c r="BP60" s="292" t="s">
        <v>3328</v>
      </c>
      <c r="BQ60" s="292" t="s">
        <v>3125</v>
      </c>
      <c r="BR60" t="s">
        <v>398</v>
      </c>
      <c r="BS60">
        <v>57</v>
      </c>
    </row>
    <row r="61" spans="1:71" hidden="1" x14ac:dyDescent="0.3">
      <c r="A61" s="281">
        <v>22</v>
      </c>
      <c r="B61" s="282" t="s">
        <v>2952</v>
      </c>
      <c r="C61" s="282" t="s">
        <v>3018</v>
      </c>
      <c r="D61" s="282" t="s">
        <v>3019</v>
      </c>
      <c r="E61" s="282" t="s">
        <v>2959</v>
      </c>
      <c r="F61" s="282" t="s">
        <v>2977</v>
      </c>
      <c r="G61" s="282" t="s">
        <v>2980</v>
      </c>
      <c r="H61" s="282" t="s">
        <v>2983</v>
      </c>
      <c r="I61" s="282" t="s">
        <v>2962</v>
      </c>
      <c r="J61" s="282" t="s">
        <v>45</v>
      </c>
      <c r="K61" s="282" t="s">
        <v>45</v>
      </c>
      <c r="L61" s="282" t="s">
        <v>1858</v>
      </c>
      <c r="M61" s="283" t="s">
        <v>395</v>
      </c>
      <c r="N61" s="282" t="s">
        <v>394</v>
      </c>
      <c r="O61" s="282" t="s">
        <v>50</v>
      </c>
      <c r="P61" s="282" t="s">
        <v>184</v>
      </c>
      <c r="Q61" s="284" t="s">
        <v>45</v>
      </c>
      <c r="R61" s="282" t="s">
        <v>45</v>
      </c>
      <c r="S61" s="285">
        <v>46227</v>
      </c>
      <c r="T61" s="285">
        <v>46168</v>
      </c>
      <c r="U61" s="284" t="s">
        <v>45</v>
      </c>
      <c r="V61" s="284" t="s">
        <v>45</v>
      </c>
      <c r="W61" s="285">
        <v>46266</v>
      </c>
      <c r="X61" s="285">
        <v>46269</v>
      </c>
      <c r="Y61" s="286">
        <v>170000</v>
      </c>
      <c r="Z61" s="286">
        <v>189000</v>
      </c>
      <c r="AA61" s="286">
        <v>44000</v>
      </c>
      <c r="AB61" s="286">
        <v>189000</v>
      </c>
      <c r="AC61" s="287" t="s">
        <v>396</v>
      </c>
      <c r="AD61" s="284" t="s">
        <v>53</v>
      </c>
      <c r="AE61" s="341">
        <v>20</v>
      </c>
      <c r="AF61" s="286">
        <v>136000</v>
      </c>
      <c r="AG61" s="286">
        <v>2300</v>
      </c>
      <c r="AH61" s="286">
        <v>434700000</v>
      </c>
      <c r="AI61" s="286">
        <v>101200000</v>
      </c>
      <c r="AJ61" s="286">
        <v>2300</v>
      </c>
      <c r="AK61" s="286">
        <v>434700000</v>
      </c>
      <c r="AL61" s="286">
        <v>101200000</v>
      </c>
      <c r="AM61" s="286"/>
      <c r="AN61" s="286"/>
      <c r="AO61" s="286">
        <v>0</v>
      </c>
      <c r="AP61" s="286">
        <v>2398</v>
      </c>
      <c r="AQ61" s="286">
        <v>453222000</v>
      </c>
      <c r="AR61" s="286">
        <v>105512000</v>
      </c>
      <c r="AS61" s="286">
        <v>2398</v>
      </c>
      <c r="AT61" s="286">
        <v>453222000</v>
      </c>
      <c r="AU61" s="286">
        <v>105512000</v>
      </c>
      <c r="AV61" s="286"/>
      <c r="AW61" s="286"/>
      <c r="AX61" s="286">
        <v>0</v>
      </c>
      <c r="AY61" s="286">
        <v>337</v>
      </c>
      <c r="AZ61" s="286">
        <v>63693000</v>
      </c>
      <c r="BA61" s="286"/>
      <c r="BB61" s="286"/>
      <c r="BC61" s="286">
        <v>14</v>
      </c>
      <c r="BD61" s="286">
        <v>2646000</v>
      </c>
      <c r="BE61" s="286">
        <v>1822400</v>
      </c>
      <c r="BF61" s="286">
        <v>616000</v>
      </c>
      <c r="BG61" s="286">
        <v>14</v>
      </c>
      <c r="BH61" s="286">
        <v>2646000</v>
      </c>
      <c r="BI61" s="286">
        <v>1822400</v>
      </c>
      <c r="BJ61" s="286">
        <v>616000</v>
      </c>
      <c r="BK61" s="286">
        <v>323</v>
      </c>
      <c r="BL61" s="286">
        <v>2061</v>
      </c>
      <c r="BM61" s="286">
        <v>2384</v>
      </c>
      <c r="BN61" s="286">
        <v>450576000</v>
      </c>
      <c r="BO61" s="286">
        <v>104896000</v>
      </c>
      <c r="BP61" s="287" t="s">
        <v>3085</v>
      </c>
      <c r="BQ61" s="287" t="s">
        <v>3126</v>
      </c>
      <c r="BR61" t="s">
        <v>395</v>
      </c>
      <c r="BS61">
        <v>58</v>
      </c>
    </row>
    <row r="62" spans="1:71" hidden="1" x14ac:dyDescent="0.3">
      <c r="A62" s="281">
        <v>23</v>
      </c>
      <c r="B62" s="288" t="s">
        <v>2952</v>
      </c>
      <c r="C62" s="288" t="s">
        <v>3018</v>
      </c>
      <c r="D62" s="288" t="s">
        <v>3019</v>
      </c>
      <c r="E62" s="288" t="s">
        <v>2959</v>
      </c>
      <c r="F62" s="288" t="s">
        <v>2977</v>
      </c>
      <c r="G62" s="288" t="s">
        <v>3008</v>
      </c>
      <c r="H62" s="288" t="s">
        <v>3009</v>
      </c>
      <c r="I62" s="288" t="s">
        <v>2962</v>
      </c>
      <c r="J62" s="288" t="s">
        <v>45</v>
      </c>
      <c r="K62" s="288" t="s">
        <v>45</v>
      </c>
      <c r="L62" s="288" t="s">
        <v>1853</v>
      </c>
      <c r="M62" s="289" t="s">
        <v>392</v>
      </c>
      <c r="N62" s="288" t="s">
        <v>391</v>
      </c>
      <c r="O62" s="288" t="s">
        <v>50</v>
      </c>
      <c r="P62" s="288" t="s">
        <v>51</v>
      </c>
      <c r="Q62" s="290" t="s">
        <v>45</v>
      </c>
      <c r="R62" s="288" t="s">
        <v>45</v>
      </c>
      <c r="S62" s="1">
        <v>46199</v>
      </c>
      <c r="T62" s="1">
        <v>46199</v>
      </c>
      <c r="U62" s="290" t="s">
        <v>45</v>
      </c>
      <c r="V62" s="290" t="s">
        <v>45</v>
      </c>
      <c r="W62" s="1">
        <v>46258</v>
      </c>
      <c r="X62" s="1">
        <v>46260</v>
      </c>
      <c r="Y62" s="291">
        <v>156000</v>
      </c>
      <c r="Z62" s="291">
        <v>156000</v>
      </c>
      <c r="AA62" s="291">
        <v>44250</v>
      </c>
      <c r="AB62" s="291">
        <v>156000</v>
      </c>
      <c r="AC62" s="292" t="s">
        <v>393</v>
      </c>
      <c r="AD62" s="290" t="s">
        <v>53</v>
      </c>
      <c r="AE62" s="342">
        <v>20</v>
      </c>
      <c r="AF62" s="291">
        <v>125000</v>
      </c>
      <c r="AG62" s="291">
        <v>3200</v>
      </c>
      <c r="AH62" s="291">
        <v>499200000</v>
      </c>
      <c r="AI62" s="291">
        <v>141600000</v>
      </c>
      <c r="AJ62" s="291">
        <v>3200</v>
      </c>
      <c r="AK62" s="291">
        <v>499200000</v>
      </c>
      <c r="AL62" s="291">
        <v>141600000</v>
      </c>
      <c r="AM62" s="291"/>
      <c r="AN62" s="291"/>
      <c r="AO62" s="291">
        <v>0</v>
      </c>
      <c r="AP62" s="291">
        <v>3318</v>
      </c>
      <c r="AQ62" s="291">
        <v>517608000</v>
      </c>
      <c r="AR62" s="291">
        <v>146821500</v>
      </c>
      <c r="AS62" s="291">
        <v>3318</v>
      </c>
      <c r="AT62" s="291">
        <v>517608000</v>
      </c>
      <c r="AU62" s="291">
        <v>146821500</v>
      </c>
      <c r="AV62" s="291"/>
      <c r="AW62" s="291"/>
      <c r="AX62" s="291">
        <v>0</v>
      </c>
      <c r="AY62" s="291">
        <v>366</v>
      </c>
      <c r="AZ62" s="291">
        <v>57096000</v>
      </c>
      <c r="BA62" s="291"/>
      <c r="BB62" s="291"/>
      <c r="BC62" s="291">
        <v>29</v>
      </c>
      <c r="BD62" s="291">
        <v>4524000</v>
      </c>
      <c r="BE62" s="291">
        <v>3521360</v>
      </c>
      <c r="BF62" s="291">
        <v>1283250</v>
      </c>
      <c r="BG62" s="291">
        <v>29</v>
      </c>
      <c r="BH62" s="291">
        <v>4524000</v>
      </c>
      <c r="BI62" s="291">
        <v>3521360</v>
      </c>
      <c r="BJ62" s="291">
        <v>1283250</v>
      </c>
      <c r="BK62" s="291">
        <v>337</v>
      </c>
      <c r="BL62" s="291">
        <v>2952</v>
      </c>
      <c r="BM62" s="291">
        <v>3289</v>
      </c>
      <c r="BN62" s="291">
        <v>513084000</v>
      </c>
      <c r="BO62" s="291">
        <v>145538250</v>
      </c>
      <c r="BP62" s="292" t="s">
        <v>3132</v>
      </c>
      <c r="BQ62" s="292" t="s">
        <v>3150</v>
      </c>
      <c r="BR62" t="s">
        <v>392</v>
      </c>
      <c r="BS62">
        <v>59</v>
      </c>
    </row>
    <row r="63" spans="1:71" hidden="1" x14ac:dyDescent="0.3">
      <c r="A63" s="281">
        <v>24</v>
      </c>
      <c r="B63" s="282" t="s">
        <v>2952</v>
      </c>
      <c r="C63" s="282" t="s">
        <v>3018</v>
      </c>
      <c r="D63" s="282" t="s">
        <v>3019</v>
      </c>
      <c r="E63" s="282" t="s">
        <v>2959</v>
      </c>
      <c r="F63" s="282" t="s">
        <v>2985</v>
      </c>
      <c r="G63" s="282" t="s">
        <v>2986</v>
      </c>
      <c r="H63" s="282" t="s">
        <v>2987</v>
      </c>
      <c r="I63" s="282" t="s">
        <v>2962</v>
      </c>
      <c r="J63" s="282" t="s">
        <v>45</v>
      </c>
      <c r="K63" s="282" t="s">
        <v>45</v>
      </c>
      <c r="L63" s="282" t="s">
        <v>1861</v>
      </c>
      <c r="M63" s="283" t="s">
        <v>390</v>
      </c>
      <c r="N63" s="282" t="s">
        <v>389</v>
      </c>
      <c r="O63" s="282" t="s">
        <v>50</v>
      </c>
      <c r="P63" s="282" t="s">
        <v>120</v>
      </c>
      <c r="Q63" s="284" t="s">
        <v>45</v>
      </c>
      <c r="R63" s="282" t="s">
        <v>45</v>
      </c>
      <c r="S63" s="285">
        <v>46239</v>
      </c>
      <c r="T63" s="285">
        <v>46237</v>
      </c>
      <c r="U63" s="284" t="s">
        <v>45</v>
      </c>
      <c r="V63" s="284" t="s">
        <v>45</v>
      </c>
      <c r="W63" s="284" t="s">
        <v>45</v>
      </c>
      <c r="X63" s="284" t="s">
        <v>45</v>
      </c>
      <c r="Y63" s="286">
        <v>53000</v>
      </c>
      <c r="Z63" s="286">
        <v>59000</v>
      </c>
      <c r="AA63" s="286">
        <v>15300</v>
      </c>
      <c r="AB63" s="286">
        <v>59000</v>
      </c>
      <c r="AC63" s="287" t="s">
        <v>1186</v>
      </c>
      <c r="AD63" s="284" t="s">
        <v>60</v>
      </c>
      <c r="AE63" s="287" t="s">
        <v>45</v>
      </c>
      <c r="AF63" s="286">
        <v>53000</v>
      </c>
      <c r="AG63" s="286">
        <v>650</v>
      </c>
      <c r="AH63" s="286">
        <v>38350000</v>
      </c>
      <c r="AI63" s="286">
        <v>9945000</v>
      </c>
      <c r="AJ63" s="286">
        <v>650</v>
      </c>
      <c r="AK63" s="286">
        <v>38350000</v>
      </c>
      <c r="AL63" s="286">
        <v>9945000</v>
      </c>
      <c r="AM63" s="286"/>
      <c r="AN63" s="286"/>
      <c r="AO63" s="286">
        <v>0</v>
      </c>
      <c r="AP63" s="286"/>
      <c r="AQ63" s="286"/>
      <c r="AR63" s="286">
        <v>0</v>
      </c>
      <c r="AS63" s="286"/>
      <c r="AT63" s="286"/>
      <c r="AU63" s="286">
        <v>0</v>
      </c>
      <c r="AV63" s="286"/>
      <c r="AW63" s="286"/>
      <c r="AX63" s="286">
        <v>0</v>
      </c>
      <c r="AY63" s="286"/>
      <c r="AZ63" s="286"/>
      <c r="BA63" s="286"/>
      <c r="BB63" s="286"/>
      <c r="BC63" s="286"/>
      <c r="BD63" s="286"/>
      <c r="BE63" s="286"/>
      <c r="BF63" s="286">
        <v>0</v>
      </c>
      <c r="BG63" s="286"/>
      <c r="BH63" s="286"/>
      <c r="BI63" s="286"/>
      <c r="BJ63" s="286">
        <v>0</v>
      </c>
      <c r="BK63" s="286"/>
      <c r="BL63" s="286"/>
      <c r="BM63" s="286"/>
      <c r="BN63" s="286"/>
      <c r="BO63" s="286"/>
      <c r="BP63" s="287" t="s">
        <v>45</v>
      </c>
      <c r="BQ63" s="287" t="s">
        <v>45</v>
      </c>
      <c r="BR63" t="s">
        <v>390</v>
      </c>
      <c r="BS63">
        <v>60</v>
      </c>
    </row>
    <row r="64" spans="1:71" hidden="1" x14ac:dyDescent="0.3">
      <c r="A64" s="281">
        <v>25</v>
      </c>
      <c r="B64" s="288" t="s">
        <v>2952</v>
      </c>
      <c r="C64" s="288" t="s">
        <v>3018</v>
      </c>
      <c r="D64" s="288" t="s">
        <v>3019</v>
      </c>
      <c r="E64" s="288" t="s">
        <v>2959</v>
      </c>
      <c r="F64" s="288" t="s">
        <v>2985</v>
      </c>
      <c r="G64" s="288" t="s">
        <v>2986</v>
      </c>
      <c r="H64" s="288" t="s">
        <v>2989</v>
      </c>
      <c r="I64" s="288" t="s">
        <v>2962</v>
      </c>
      <c r="J64" s="288" t="s">
        <v>45</v>
      </c>
      <c r="K64" s="288" t="s">
        <v>45</v>
      </c>
      <c r="L64" s="288" t="s">
        <v>1851</v>
      </c>
      <c r="M64" s="289" t="s">
        <v>385</v>
      </c>
      <c r="N64" s="288" t="s">
        <v>384</v>
      </c>
      <c r="O64" s="288" t="s">
        <v>50</v>
      </c>
      <c r="P64" s="288" t="s">
        <v>120</v>
      </c>
      <c r="Q64" s="290" t="s">
        <v>45</v>
      </c>
      <c r="R64" s="288" t="s">
        <v>45</v>
      </c>
      <c r="S64" s="1">
        <v>46199</v>
      </c>
      <c r="T64" s="1">
        <v>46199</v>
      </c>
      <c r="U64" s="290" t="s">
        <v>45</v>
      </c>
      <c r="V64" s="290" t="s">
        <v>45</v>
      </c>
      <c r="W64" s="1">
        <v>46247</v>
      </c>
      <c r="X64" s="1">
        <v>46254</v>
      </c>
      <c r="Y64" s="291">
        <v>65000</v>
      </c>
      <c r="Z64" s="291">
        <v>72000</v>
      </c>
      <c r="AA64" s="291">
        <v>17700</v>
      </c>
      <c r="AB64" s="291">
        <v>72000</v>
      </c>
      <c r="AC64" s="292" t="s">
        <v>386</v>
      </c>
      <c r="AD64" s="290" t="s">
        <v>53</v>
      </c>
      <c r="AE64" s="342">
        <v>20</v>
      </c>
      <c r="AF64" s="291">
        <v>52000</v>
      </c>
      <c r="AG64" s="291">
        <v>1300</v>
      </c>
      <c r="AH64" s="291">
        <v>93600000</v>
      </c>
      <c r="AI64" s="291">
        <v>23010000</v>
      </c>
      <c r="AJ64" s="291">
        <v>1300</v>
      </c>
      <c r="AK64" s="291">
        <v>93600000</v>
      </c>
      <c r="AL64" s="291">
        <v>23010000</v>
      </c>
      <c r="AM64" s="291"/>
      <c r="AN64" s="291"/>
      <c r="AO64" s="291">
        <v>0</v>
      </c>
      <c r="AP64" s="291">
        <v>1318</v>
      </c>
      <c r="AQ64" s="291">
        <v>94896000</v>
      </c>
      <c r="AR64" s="291">
        <v>23328600</v>
      </c>
      <c r="AS64" s="291">
        <v>1318</v>
      </c>
      <c r="AT64" s="291">
        <v>94896000</v>
      </c>
      <c r="AU64" s="291">
        <v>23328600</v>
      </c>
      <c r="AV64" s="291"/>
      <c r="AW64" s="291"/>
      <c r="AX64" s="291">
        <v>0</v>
      </c>
      <c r="AY64" s="291">
        <v>528</v>
      </c>
      <c r="AZ64" s="291">
        <v>38016000</v>
      </c>
      <c r="BA64" s="291"/>
      <c r="BB64" s="291"/>
      <c r="BC64" s="291">
        <v>76</v>
      </c>
      <c r="BD64" s="291">
        <v>5472000</v>
      </c>
      <c r="BE64" s="291">
        <v>3808800</v>
      </c>
      <c r="BF64" s="291">
        <v>1345200</v>
      </c>
      <c r="BG64" s="291">
        <v>162</v>
      </c>
      <c r="BH64" s="291">
        <v>11664000</v>
      </c>
      <c r="BI64" s="291">
        <v>8061700</v>
      </c>
      <c r="BJ64" s="291">
        <v>2867400</v>
      </c>
      <c r="BK64" s="291">
        <v>366</v>
      </c>
      <c r="BL64" s="291">
        <v>790</v>
      </c>
      <c r="BM64" s="291">
        <v>1156</v>
      </c>
      <c r="BN64" s="291">
        <v>83232000</v>
      </c>
      <c r="BO64" s="291">
        <v>20461200</v>
      </c>
      <c r="BP64" s="292" t="s">
        <v>4206</v>
      </c>
      <c r="BQ64" s="292" t="s">
        <v>3692</v>
      </c>
      <c r="BR64" t="s">
        <v>385</v>
      </c>
      <c r="BS64">
        <v>61</v>
      </c>
    </row>
    <row r="65" spans="1:71" hidden="1" x14ac:dyDescent="0.3">
      <c r="A65" s="281">
        <v>26</v>
      </c>
      <c r="B65" s="282" t="s">
        <v>2952</v>
      </c>
      <c r="C65" s="282" t="s">
        <v>3018</v>
      </c>
      <c r="D65" s="282" t="s">
        <v>3019</v>
      </c>
      <c r="E65" s="282" t="s">
        <v>2959</v>
      </c>
      <c r="F65" s="282" t="s">
        <v>2985</v>
      </c>
      <c r="G65" s="282" t="s">
        <v>2986</v>
      </c>
      <c r="H65" s="282" t="s">
        <v>2989</v>
      </c>
      <c r="I65" s="282" t="s">
        <v>2962</v>
      </c>
      <c r="J65" s="282" t="s">
        <v>45</v>
      </c>
      <c r="K65" s="282" t="s">
        <v>45</v>
      </c>
      <c r="L65" s="282" t="s">
        <v>1852</v>
      </c>
      <c r="M65" s="283" t="s">
        <v>383</v>
      </c>
      <c r="N65" s="282" t="s">
        <v>382</v>
      </c>
      <c r="O65" s="282" t="s">
        <v>50</v>
      </c>
      <c r="P65" s="282" t="s">
        <v>59</v>
      </c>
      <c r="Q65" s="284" t="s">
        <v>45</v>
      </c>
      <c r="R65" s="282" t="s">
        <v>45</v>
      </c>
      <c r="S65" s="285">
        <v>46227</v>
      </c>
      <c r="T65" s="285">
        <v>46245</v>
      </c>
      <c r="U65" s="284" t="s">
        <v>45</v>
      </c>
      <c r="V65" s="284" t="s">
        <v>45</v>
      </c>
      <c r="W65" s="284" t="s">
        <v>45</v>
      </c>
      <c r="X65" s="284" t="s">
        <v>45</v>
      </c>
      <c r="Y65" s="286">
        <v>69000</v>
      </c>
      <c r="Z65" s="286">
        <v>69000</v>
      </c>
      <c r="AA65" s="286">
        <v>17000</v>
      </c>
      <c r="AB65" s="286">
        <v>69000</v>
      </c>
      <c r="AC65" s="287" t="s">
        <v>561</v>
      </c>
      <c r="AD65" s="284" t="s">
        <v>60</v>
      </c>
      <c r="AE65" s="287" t="s">
        <v>45</v>
      </c>
      <c r="AF65" s="286">
        <v>69000</v>
      </c>
      <c r="AG65" s="286">
        <v>2200</v>
      </c>
      <c r="AH65" s="286">
        <v>151800000</v>
      </c>
      <c r="AI65" s="286">
        <v>37400000</v>
      </c>
      <c r="AJ65" s="286">
        <v>2200</v>
      </c>
      <c r="AK65" s="286">
        <v>151800000</v>
      </c>
      <c r="AL65" s="286">
        <v>37400000</v>
      </c>
      <c r="AM65" s="286"/>
      <c r="AN65" s="286"/>
      <c r="AO65" s="286">
        <v>0</v>
      </c>
      <c r="AP65" s="286"/>
      <c r="AQ65" s="286"/>
      <c r="AR65" s="286">
        <v>0</v>
      </c>
      <c r="AS65" s="286"/>
      <c r="AT65" s="286"/>
      <c r="AU65" s="286">
        <v>0</v>
      </c>
      <c r="AV65" s="286"/>
      <c r="AW65" s="286"/>
      <c r="AX65" s="286">
        <v>0</v>
      </c>
      <c r="AY65" s="286"/>
      <c r="AZ65" s="286"/>
      <c r="BA65" s="286"/>
      <c r="BB65" s="286"/>
      <c r="BC65" s="286"/>
      <c r="BD65" s="286"/>
      <c r="BE65" s="286"/>
      <c r="BF65" s="286">
        <v>0</v>
      </c>
      <c r="BG65" s="286"/>
      <c r="BH65" s="286"/>
      <c r="BI65" s="286"/>
      <c r="BJ65" s="286">
        <v>0</v>
      </c>
      <c r="BK65" s="286"/>
      <c r="BL65" s="286"/>
      <c r="BM65" s="286"/>
      <c r="BN65" s="286"/>
      <c r="BO65" s="286"/>
      <c r="BP65" s="287" t="s">
        <v>45</v>
      </c>
      <c r="BQ65" s="287" t="s">
        <v>45</v>
      </c>
      <c r="BR65" t="s">
        <v>383</v>
      </c>
      <c r="BS65">
        <v>62</v>
      </c>
    </row>
    <row r="66" spans="1:71" hidden="1" x14ac:dyDescent="0.3">
      <c r="A66" s="281">
        <v>27</v>
      </c>
      <c r="B66" s="288" t="s">
        <v>2952</v>
      </c>
      <c r="C66" s="288" t="s">
        <v>3018</v>
      </c>
      <c r="D66" s="288" t="s">
        <v>3019</v>
      </c>
      <c r="E66" s="288" t="s">
        <v>2959</v>
      </c>
      <c r="F66" s="288" t="s">
        <v>2985</v>
      </c>
      <c r="G66" s="288" t="s">
        <v>2991</v>
      </c>
      <c r="H66" s="288" t="s">
        <v>2992</v>
      </c>
      <c r="I66" s="288" t="s">
        <v>2962</v>
      </c>
      <c r="J66" s="288" t="s">
        <v>45</v>
      </c>
      <c r="K66" s="288" t="s">
        <v>45</v>
      </c>
      <c r="L66" s="288" t="s">
        <v>1852</v>
      </c>
      <c r="M66" s="289" t="s">
        <v>381</v>
      </c>
      <c r="N66" s="288" t="s">
        <v>380</v>
      </c>
      <c r="O66" s="288" t="s">
        <v>50</v>
      </c>
      <c r="P66" s="288" t="s">
        <v>51</v>
      </c>
      <c r="Q66" s="290" t="s">
        <v>45</v>
      </c>
      <c r="R66" s="288" t="s">
        <v>45</v>
      </c>
      <c r="S66" s="1">
        <v>46227</v>
      </c>
      <c r="T66" s="1">
        <v>46227</v>
      </c>
      <c r="U66" s="290" t="s">
        <v>45</v>
      </c>
      <c r="V66" s="290" t="s">
        <v>45</v>
      </c>
      <c r="W66" s="290" t="s">
        <v>45</v>
      </c>
      <c r="X66" s="290" t="s">
        <v>45</v>
      </c>
      <c r="Y66" s="291">
        <v>57000</v>
      </c>
      <c r="Z66" s="291">
        <v>57000</v>
      </c>
      <c r="AA66" s="291">
        <v>16270</v>
      </c>
      <c r="AB66" s="291">
        <v>57000</v>
      </c>
      <c r="AC66" s="292" t="s">
        <v>1118</v>
      </c>
      <c r="AD66" s="290" t="s">
        <v>60</v>
      </c>
      <c r="AE66" s="292" t="s">
        <v>45</v>
      </c>
      <c r="AF66" s="291">
        <v>57000</v>
      </c>
      <c r="AG66" s="291">
        <v>2000</v>
      </c>
      <c r="AH66" s="291">
        <v>114000000</v>
      </c>
      <c r="AI66" s="291">
        <v>32540000</v>
      </c>
      <c r="AJ66" s="291">
        <v>2000</v>
      </c>
      <c r="AK66" s="291">
        <v>114000000</v>
      </c>
      <c r="AL66" s="291">
        <v>32540000</v>
      </c>
      <c r="AM66" s="291"/>
      <c r="AN66" s="291"/>
      <c r="AO66" s="291">
        <v>0</v>
      </c>
      <c r="AP66" s="291"/>
      <c r="AQ66" s="291"/>
      <c r="AR66" s="291">
        <v>0</v>
      </c>
      <c r="AS66" s="291"/>
      <c r="AT66" s="291"/>
      <c r="AU66" s="291">
        <v>0</v>
      </c>
      <c r="AV66" s="291"/>
      <c r="AW66" s="291"/>
      <c r="AX66" s="291">
        <v>0</v>
      </c>
      <c r="AY66" s="291"/>
      <c r="AZ66" s="291"/>
      <c r="BA66" s="291"/>
      <c r="BB66" s="291"/>
      <c r="BC66" s="291"/>
      <c r="BD66" s="291"/>
      <c r="BE66" s="291"/>
      <c r="BF66" s="291">
        <v>0</v>
      </c>
      <c r="BG66" s="291"/>
      <c r="BH66" s="291"/>
      <c r="BI66" s="291"/>
      <c r="BJ66" s="291">
        <v>0</v>
      </c>
      <c r="BK66" s="291"/>
      <c r="BL66" s="291"/>
      <c r="BM66" s="291"/>
      <c r="BN66" s="291"/>
      <c r="BO66" s="291"/>
      <c r="BP66" s="292" t="s">
        <v>45</v>
      </c>
      <c r="BQ66" s="292" t="s">
        <v>45</v>
      </c>
      <c r="BR66" t="s">
        <v>381</v>
      </c>
      <c r="BS66">
        <v>63</v>
      </c>
    </row>
    <row r="67" spans="1:71" hidden="1" x14ac:dyDescent="0.3">
      <c r="A67" s="281">
        <v>28</v>
      </c>
      <c r="B67" s="282" t="s">
        <v>2952</v>
      </c>
      <c r="C67" s="282" t="s">
        <v>3018</v>
      </c>
      <c r="D67" s="282" t="s">
        <v>3019</v>
      </c>
      <c r="E67" s="282" t="s">
        <v>2997</v>
      </c>
      <c r="F67" s="282" t="s">
        <v>2985</v>
      </c>
      <c r="G67" s="282" t="s">
        <v>2986</v>
      </c>
      <c r="H67" s="282" t="s">
        <v>2989</v>
      </c>
      <c r="I67" s="282" t="s">
        <v>2962</v>
      </c>
      <c r="J67" s="282" t="s">
        <v>45</v>
      </c>
      <c r="K67" s="282" t="s">
        <v>45</v>
      </c>
      <c r="L67" s="282" t="s">
        <v>1862</v>
      </c>
      <c r="M67" s="283" t="s">
        <v>378</v>
      </c>
      <c r="N67" s="282" t="s">
        <v>377</v>
      </c>
      <c r="O67" s="282" t="s">
        <v>50</v>
      </c>
      <c r="P67" s="282" t="s">
        <v>45</v>
      </c>
      <c r="Q67" s="284" t="s">
        <v>45</v>
      </c>
      <c r="R67" s="282" t="s">
        <v>45</v>
      </c>
      <c r="S67" s="285">
        <v>46227</v>
      </c>
      <c r="T67" s="285">
        <v>46224</v>
      </c>
      <c r="U67" s="284" t="s">
        <v>45</v>
      </c>
      <c r="V67" s="284" t="s">
        <v>45</v>
      </c>
      <c r="W67" s="285">
        <v>46266</v>
      </c>
      <c r="X67" s="285">
        <v>46267</v>
      </c>
      <c r="Y67" s="286">
        <v>69000</v>
      </c>
      <c r="Z67" s="286">
        <v>69000</v>
      </c>
      <c r="AA67" s="286">
        <v>19100</v>
      </c>
      <c r="AB67" s="286">
        <v>69000</v>
      </c>
      <c r="AC67" s="287" t="s">
        <v>379</v>
      </c>
      <c r="AD67" s="284" t="s">
        <v>60</v>
      </c>
      <c r="AE67" s="287" t="s">
        <v>45</v>
      </c>
      <c r="AF67" s="286">
        <v>69000</v>
      </c>
      <c r="AG67" s="286">
        <v>800</v>
      </c>
      <c r="AH67" s="286">
        <v>55200000</v>
      </c>
      <c r="AI67" s="286">
        <v>15280000</v>
      </c>
      <c r="AJ67" s="286">
        <v>800</v>
      </c>
      <c r="AK67" s="286">
        <v>55200000</v>
      </c>
      <c r="AL67" s="286">
        <v>15280000</v>
      </c>
      <c r="AM67" s="286"/>
      <c r="AN67" s="286"/>
      <c r="AO67" s="286">
        <v>0</v>
      </c>
      <c r="AP67" s="286">
        <v>819</v>
      </c>
      <c r="AQ67" s="286">
        <v>56511000</v>
      </c>
      <c r="AR67" s="286">
        <v>15642900</v>
      </c>
      <c r="AS67" s="286">
        <v>819</v>
      </c>
      <c r="AT67" s="286">
        <v>56511000</v>
      </c>
      <c r="AU67" s="286">
        <v>15642900</v>
      </c>
      <c r="AV67" s="286"/>
      <c r="AW67" s="286"/>
      <c r="AX67" s="286">
        <v>0</v>
      </c>
      <c r="AY67" s="286">
        <v>203</v>
      </c>
      <c r="AZ67" s="286">
        <v>14007000</v>
      </c>
      <c r="BA67" s="286"/>
      <c r="BB67" s="286"/>
      <c r="BC67" s="286"/>
      <c r="BD67" s="286"/>
      <c r="BE67" s="286"/>
      <c r="BF67" s="286">
        <v>0</v>
      </c>
      <c r="BG67" s="286"/>
      <c r="BH67" s="286"/>
      <c r="BI67" s="286"/>
      <c r="BJ67" s="286">
        <v>0</v>
      </c>
      <c r="BK67" s="286">
        <v>203</v>
      </c>
      <c r="BL67" s="286">
        <v>616</v>
      </c>
      <c r="BM67" s="286">
        <v>819</v>
      </c>
      <c r="BN67" s="286">
        <v>56511000</v>
      </c>
      <c r="BO67" s="286">
        <v>15642900</v>
      </c>
      <c r="BP67" s="287" t="s">
        <v>45</v>
      </c>
      <c r="BQ67" s="287" t="s">
        <v>45</v>
      </c>
      <c r="BR67" t="s">
        <v>378</v>
      </c>
      <c r="BS67">
        <v>64</v>
      </c>
    </row>
    <row r="68" spans="1:71" hidden="1" x14ac:dyDescent="0.3">
      <c r="A68" s="281">
        <v>29</v>
      </c>
      <c r="B68" s="288" t="s">
        <v>2952</v>
      </c>
      <c r="C68" s="288" t="s">
        <v>3018</v>
      </c>
      <c r="D68" s="288" t="s">
        <v>3019</v>
      </c>
      <c r="E68" s="288" t="s">
        <v>2997</v>
      </c>
      <c r="F68" s="288" t="s">
        <v>2985</v>
      </c>
      <c r="G68" s="288" t="s">
        <v>2986</v>
      </c>
      <c r="H68" s="288" t="s">
        <v>2989</v>
      </c>
      <c r="I68" s="288" t="s">
        <v>2962</v>
      </c>
      <c r="J68" s="288" t="s">
        <v>45</v>
      </c>
      <c r="K68" s="288" t="s">
        <v>45</v>
      </c>
      <c r="L68" s="288" t="s">
        <v>1862</v>
      </c>
      <c r="M68" s="289" t="s">
        <v>373</v>
      </c>
      <c r="N68" s="288" t="s">
        <v>372</v>
      </c>
      <c r="O68" s="288" t="s">
        <v>50</v>
      </c>
      <c r="P68" s="288" t="s">
        <v>120</v>
      </c>
      <c r="Q68" s="290" t="s">
        <v>45</v>
      </c>
      <c r="R68" s="288" t="s">
        <v>45</v>
      </c>
      <c r="S68" s="1">
        <v>46217</v>
      </c>
      <c r="T68" s="1">
        <v>46224</v>
      </c>
      <c r="U68" s="290" t="s">
        <v>45</v>
      </c>
      <c r="V68" s="290" t="s">
        <v>45</v>
      </c>
      <c r="W68" s="1">
        <v>46266</v>
      </c>
      <c r="X68" s="1">
        <v>46268</v>
      </c>
      <c r="Y68" s="291">
        <v>69000</v>
      </c>
      <c r="Z68" s="291">
        <v>69000</v>
      </c>
      <c r="AA68" s="291">
        <v>18900</v>
      </c>
      <c r="AB68" s="291">
        <v>69000</v>
      </c>
      <c r="AC68" s="292" t="s">
        <v>374</v>
      </c>
      <c r="AD68" s="290" t="s">
        <v>60</v>
      </c>
      <c r="AE68" s="292" t="s">
        <v>45</v>
      </c>
      <c r="AF68" s="291">
        <v>69000</v>
      </c>
      <c r="AG68" s="291">
        <v>1100</v>
      </c>
      <c r="AH68" s="291">
        <v>75900000</v>
      </c>
      <c r="AI68" s="291">
        <v>20790000</v>
      </c>
      <c r="AJ68" s="291">
        <v>1100</v>
      </c>
      <c r="AK68" s="291">
        <v>75900000</v>
      </c>
      <c r="AL68" s="291">
        <v>20790000</v>
      </c>
      <c r="AM68" s="291"/>
      <c r="AN68" s="291"/>
      <c r="AO68" s="291">
        <v>0</v>
      </c>
      <c r="AP68" s="291">
        <v>1100</v>
      </c>
      <c r="AQ68" s="291">
        <v>75900000</v>
      </c>
      <c r="AR68" s="291">
        <v>20790000</v>
      </c>
      <c r="AS68" s="291">
        <v>1100</v>
      </c>
      <c r="AT68" s="291">
        <v>75900000</v>
      </c>
      <c r="AU68" s="291">
        <v>20790000</v>
      </c>
      <c r="AV68" s="291"/>
      <c r="AW68" s="291"/>
      <c r="AX68" s="291">
        <v>0</v>
      </c>
      <c r="AY68" s="291">
        <v>42</v>
      </c>
      <c r="AZ68" s="291">
        <v>2898000</v>
      </c>
      <c r="BA68" s="291"/>
      <c r="BB68" s="291"/>
      <c r="BC68" s="291"/>
      <c r="BD68" s="291"/>
      <c r="BE68" s="291"/>
      <c r="BF68" s="291">
        <v>0</v>
      </c>
      <c r="BG68" s="291"/>
      <c r="BH68" s="291"/>
      <c r="BI68" s="291"/>
      <c r="BJ68" s="291">
        <v>0</v>
      </c>
      <c r="BK68" s="291">
        <v>42</v>
      </c>
      <c r="BL68" s="291">
        <v>1058</v>
      </c>
      <c r="BM68" s="291">
        <v>1100</v>
      </c>
      <c r="BN68" s="291">
        <v>75900000</v>
      </c>
      <c r="BO68" s="291">
        <v>20790000</v>
      </c>
      <c r="BP68" s="292" t="s">
        <v>45</v>
      </c>
      <c r="BQ68" s="292" t="s">
        <v>45</v>
      </c>
      <c r="BR68" t="s">
        <v>373</v>
      </c>
      <c r="BS68">
        <v>65</v>
      </c>
    </row>
    <row r="69" spans="1:71" hidden="1" x14ac:dyDescent="0.3">
      <c r="A69" s="281">
        <v>30</v>
      </c>
      <c r="B69" s="282" t="s">
        <v>2952</v>
      </c>
      <c r="C69" s="282" t="s">
        <v>3018</v>
      </c>
      <c r="D69" s="282" t="s">
        <v>3019</v>
      </c>
      <c r="E69" s="282" t="s">
        <v>3017</v>
      </c>
      <c r="F69" s="282" t="s">
        <v>2977</v>
      </c>
      <c r="G69" s="282" t="s">
        <v>2980</v>
      </c>
      <c r="H69" s="282" t="s">
        <v>2983</v>
      </c>
      <c r="I69" s="282" t="s">
        <v>2962</v>
      </c>
      <c r="J69" s="282" t="s">
        <v>45</v>
      </c>
      <c r="K69" s="282" t="s">
        <v>45</v>
      </c>
      <c r="L69" s="282" t="s">
        <v>1862</v>
      </c>
      <c r="M69" s="283" t="s">
        <v>3393</v>
      </c>
      <c r="N69" s="282" t="s">
        <v>4228</v>
      </c>
      <c r="O69" s="282" t="s">
        <v>50</v>
      </c>
      <c r="P69" s="282" t="s">
        <v>51</v>
      </c>
      <c r="Q69" s="284" t="s">
        <v>45</v>
      </c>
      <c r="R69" s="282" t="s">
        <v>45</v>
      </c>
      <c r="S69" s="285">
        <v>46262</v>
      </c>
      <c r="T69" s="285">
        <v>46253</v>
      </c>
      <c r="U69" s="284" t="s">
        <v>45</v>
      </c>
      <c r="V69" s="284" t="s">
        <v>45</v>
      </c>
      <c r="W69" s="284" t="s">
        <v>45</v>
      </c>
      <c r="X69" s="284" t="s">
        <v>45</v>
      </c>
      <c r="Y69" s="286">
        <v>157000</v>
      </c>
      <c r="Z69" s="286">
        <v>157000</v>
      </c>
      <c r="AA69" s="286">
        <v>44100</v>
      </c>
      <c r="AB69" s="286">
        <v>157000</v>
      </c>
      <c r="AC69" s="287" t="s">
        <v>1467</v>
      </c>
      <c r="AD69" s="284" t="s">
        <v>60</v>
      </c>
      <c r="AE69" s="287" t="s">
        <v>45</v>
      </c>
      <c r="AF69" s="286">
        <v>157000</v>
      </c>
      <c r="AG69" s="286">
        <v>2100</v>
      </c>
      <c r="AH69" s="286">
        <v>329700000</v>
      </c>
      <c r="AI69" s="286">
        <v>92610000</v>
      </c>
      <c r="AJ69" s="286">
        <v>2100</v>
      </c>
      <c r="AK69" s="286">
        <v>329700000</v>
      </c>
      <c r="AL69" s="286">
        <v>92610000</v>
      </c>
      <c r="AM69" s="286"/>
      <c r="AN69" s="286"/>
      <c r="AO69" s="286">
        <v>0</v>
      </c>
      <c r="AP69" s="286"/>
      <c r="AQ69" s="286"/>
      <c r="AR69" s="286">
        <v>0</v>
      </c>
      <c r="AS69" s="286"/>
      <c r="AT69" s="286"/>
      <c r="AU69" s="286">
        <v>0</v>
      </c>
      <c r="AV69" s="286"/>
      <c r="AW69" s="286"/>
      <c r="AX69" s="286">
        <v>0</v>
      </c>
      <c r="AY69" s="286"/>
      <c r="AZ69" s="286"/>
      <c r="BA69" s="286"/>
      <c r="BB69" s="286"/>
      <c r="BC69" s="286"/>
      <c r="BD69" s="286"/>
      <c r="BE69" s="286"/>
      <c r="BF69" s="286">
        <v>0</v>
      </c>
      <c r="BG69" s="286"/>
      <c r="BH69" s="286"/>
      <c r="BI69" s="286"/>
      <c r="BJ69" s="286">
        <v>0</v>
      </c>
      <c r="BK69" s="286"/>
      <c r="BL69" s="286"/>
      <c r="BM69" s="286"/>
      <c r="BN69" s="286"/>
      <c r="BO69" s="286"/>
      <c r="BP69" s="287" t="s">
        <v>45</v>
      </c>
      <c r="BQ69" s="287" t="s">
        <v>45</v>
      </c>
      <c r="BR69" t="s">
        <v>3393</v>
      </c>
      <c r="BS69">
        <v>66</v>
      </c>
    </row>
    <row r="70" spans="1:71" hidden="1" x14ac:dyDescent="0.3">
      <c r="A70" s="281">
        <v>31</v>
      </c>
      <c r="B70" s="288" t="s">
        <v>2952</v>
      </c>
      <c r="C70" s="288" t="s">
        <v>3018</v>
      </c>
      <c r="D70" s="288" t="s">
        <v>3020</v>
      </c>
      <c r="E70" s="288" t="s">
        <v>2959</v>
      </c>
      <c r="F70" s="288" t="s">
        <v>2970</v>
      </c>
      <c r="G70" s="288" t="s">
        <v>2971</v>
      </c>
      <c r="H70" s="288" t="s">
        <v>2972</v>
      </c>
      <c r="I70" s="288" t="s">
        <v>2962</v>
      </c>
      <c r="J70" s="288" t="s">
        <v>45</v>
      </c>
      <c r="K70" s="288" t="s">
        <v>45</v>
      </c>
      <c r="L70" s="288" t="s">
        <v>1857</v>
      </c>
      <c r="M70" s="289" t="s">
        <v>369</v>
      </c>
      <c r="N70" s="288" t="s">
        <v>368</v>
      </c>
      <c r="O70" s="288" t="s">
        <v>50</v>
      </c>
      <c r="P70" s="288" t="s">
        <v>139</v>
      </c>
      <c r="Q70" s="290" t="s">
        <v>45</v>
      </c>
      <c r="R70" s="288" t="s">
        <v>45</v>
      </c>
      <c r="S70" s="1">
        <v>46226</v>
      </c>
      <c r="T70" s="1">
        <v>46226</v>
      </c>
      <c r="U70" s="290" t="s">
        <v>45</v>
      </c>
      <c r="V70" s="290" t="s">
        <v>45</v>
      </c>
      <c r="W70" s="290" t="s">
        <v>45</v>
      </c>
      <c r="X70" s="290" t="s">
        <v>45</v>
      </c>
      <c r="Y70" s="291">
        <v>79000</v>
      </c>
      <c r="Z70" s="291">
        <v>99000</v>
      </c>
      <c r="AA70" s="291">
        <v>17900</v>
      </c>
      <c r="AB70" s="291">
        <v>99000</v>
      </c>
      <c r="AC70" s="292" t="s">
        <v>935</v>
      </c>
      <c r="AD70" s="290" t="s">
        <v>60</v>
      </c>
      <c r="AE70" s="292" t="s">
        <v>45</v>
      </c>
      <c r="AF70" s="291">
        <v>79000</v>
      </c>
      <c r="AG70" s="291">
        <v>13000</v>
      </c>
      <c r="AH70" s="291">
        <v>1287000000</v>
      </c>
      <c r="AI70" s="291">
        <v>232700000</v>
      </c>
      <c r="AJ70" s="291">
        <v>13000</v>
      </c>
      <c r="AK70" s="291">
        <v>1287000000</v>
      </c>
      <c r="AL70" s="291">
        <v>232700000</v>
      </c>
      <c r="AM70" s="291"/>
      <c r="AN70" s="291"/>
      <c r="AO70" s="291">
        <v>0</v>
      </c>
      <c r="AP70" s="291"/>
      <c r="AQ70" s="291"/>
      <c r="AR70" s="291">
        <v>0</v>
      </c>
      <c r="AS70" s="291"/>
      <c r="AT70" s="291"/>
      <c r="AU70" s="291">
        <v>0</v>
      </c>
      <c r="AV70" s="291"/>
      <c r="AW70" s="291"/>
      <c r="AX70" s="291">
        <v>0</v>
      </c>
      <c r="AY70" s="291"/>
      <c r="AZ70" s="291"/>
      <c r="BA70" s="291"/>
      <c r="BB70" s="291"/>
      <c r="BC70" s="291"/>
      <c r="BD70" s="291"/>
      <c r="BE70" s="291"/>
      <c r="BF70" s="291">
        <v>0</v>
      </c>
      <c r="BG70" s="291"/>
      <c r="BH70" s="291"/>
      <c r="BI70" s="291"/>
      <c r="BJ70" s="291">
        <v>0</v>
      </c>
      <c r="BK70" s="291"/>
      <c r="BL70" s="291"/>
      <c r="BM70" s="291"/>
      <c r="BN70" s="291"/>
      <c r="BO70" s="291"/>
      <c r="BP70" s="292" t="s">
        <v>45</v>
      </c>
      <c r="BQ70" s="292" t="s">
        <v>45</v>
      </c>
      <c r="BR70" t="s">
        <v>369</v>
      </c>
      <c r="BS70">
        <v>67</v>
      </c>
    </row>
    <row r="71" spans="1:71" hidden="1" x14ac:dyDescent="0.3">
      <c r="A71" s="281">
        <v>32</v>
      </c>
      <c r="B71" s="282" t="s">
        <v>2952</v>
      </c>
      <c r="C71" s="282" t="s">
        <v>3018</v>
      </c>
      <c r="D71" s="282" t="s">
        <v>3020</v>
      </c>
      <c r="E71" s="282" t="s">
        <v>2959</v>
      </c>
      <c r="F71" s="282" t="s">
        <v>2970</v>
      </c>
      <c r="G71" s="282" t="s">
        <v>2974</v>
      </c>
      <c r="H71" s="282" t="s">
        <v>2976</v>
      </c>
      <c r="I71" s="282" t="s">
        <v>2962</v>
      </c>
      <c r="J71" s="282" t="s">
        <v>45</v>
      </c>
      <c r="K71" s="282" t="s">
        <v>45</v>
      </c>
      <c r="L71" s="282" t="s">
        <v>1857</v>
      </c>
      <c r="M71" s="283" t="s">
        <v>365</v>
      </c>
      <c r="N71" s="282" t="s">
        <v>364</v>
      </c>
      <c r="O71" s="282" t="s">
        <v>50</v>
      </c>
      <c r="P71" s="282" t="s">
        <v>51</v>
      </c>
      <c r="Q71" s="284" t="s">
        <v>45</v>
      </c>
      <c r="R71" s="282" t="s">
        <v>45</v>
      </c>
      <c r="S71" s="285">
        <v>46199</v>
      </c>
      <c r="T71" s="285">
        <v>46199</v>
      </c>
      <c r="U71" s="284" t="s">
        <v>45</v>
      </c>
      <c r="V71" s="284" t="s">
        <v>45</v>
      </c>
      <c r="W71" s="285">
        <v>46255</v>
      </c>
      <c r="X71" s="284" t="s">
        <v>45</v>
      </c>
      <c r="Y71" s="286">
        <v>62000</v>
      </c>
      <c r="Z71" s="286">
        <v>62000</v>
      </c>
      <c r="AA71" s="286">
        <v>17100</v>
      </c>
      <c r="AB71" s="286">
        <v>62000</v>
      </c>
      <c r="AC71" s="287" t="s">
        <v>662</v>
      </c>
      <c r="AD71" s="284" t="s">
        <v>60</v>
      </c>
      <c r="AE71" s="287" t="s">
        <v>45</v>
      </c>
      <c r="AF71" s="286">
        <v>62000</v>
      </c>
      <c r="AG71" s="286">
        <v>2500</v>
      </c>
      <c r="AH71" s="286">
        <v>155000000</v>
      </c>
      <c r="AI71" s="286">
        <v>42750000</v>
      </c>
      <c r="AJ71" s="286">
        <v>2500</v>
      </c>
      <c r="AK71" s="286">
        <v>155000000</v>
      </c>
      <c r="AL71" s="286">
        <v>42750000</v>
      </c>
      <c r="AM71" s="286"/>
      <c r="AN71" s="286"/>
      <c r="AO71" s="286">
        <v>0</v>
      </c>
      <c r="AP71" s="286">
        <v>2607</v>
      </c>
      <c r="AQ71" s="286">
        <v>161634000</v>
      </c>
      <c r="AR71" s="286">
        <v>44579700</v>
      </c>
      <c r="AS71" s="286">
        <v>2607</v>
      </c>
      <c r="AT71" s="286">
        <v>161634000</v>
      </c>
      <c r="AU71" s="286">
        <v>44579700</v>
      </c>
      <c r="AV71" s="286"/>
      <c r="AW71" s="286"/>
      <c r="AX71" s="286">
        <v>0</v>
      </c>
      <c r="AY71" s="286"/>
      <c r="AZ71" s="286"/>
      <c r="BA71" s="286"/>
      <c r="BB71" s="286"/>
      <c r="BC71" s="286"/>
      <c r="BD71" s="286"/>
      <c r="BE71" s="286"/>
      <c r="BF71" s="286">
        <v>0</v>
      </c>
      <c r="BG71" s="286"/>
      <c r="BH71" s="286"/>
      <c r="BI71" s="286"/>
      <c r="BJ71" s="286">
        <v>0</v>
      </c>
      <c r="BK71" s="286"/>
      <c r="BL71" s="286">
        <v>2607</v>
      </c>
      <c r="BM71" s="286">
        <v>2607</v>
      </c>
      <c r="BN71" s="286">
        <v>161634000</v>
      </c>
      <c r="BO71" s="286">
        <v>44579700</v>
      </c>
      <c r="BP71" s="287" t="s">
        <v>45</v>
      </c>
      <c r="BQ71" s="287" t="s">
        <v>45</v>
      </c>
      <c r="BR71" t="s">
        <v>365</v>
      </c>
      <c r="BS71">
        <v>68</v>
      </c>
    </row>
    <row r="72" spans="1:71" hidden="1" x14ac:dyDescent="0.3">
      <c r="A72" s="281">
        <v>33</v>
      </c>
      <c r="B72" s="288" t="s">
        <v>2952</v>
      </c>
      <c r="C72" s="288" t="s">
        <v>3018</v>
      </c>
      <c r="D72" s="288" t="s">
        <v>3020</v>
      </c>
      <c r="E72" s="288" t="s">
        <v>2959</v>
      </c>
      <c r="F72" s="288" t="s">
        <v>2977</v>
      </c>
      <c r="G72" s="288" t="s">
        <v>2980</v>
      </c>
      <c r="H72" s="288" t="s">
        <v>2983</v>
      </c>
      <c r="I72" s="288" t="s">
        <v>2962</v>
      </c>
      <c r="J72" s="288" t="s">
        <v>45</v>
      </c>
      <c r="K72" s="288" t="s">
        <v>45</v>
      </c>
      <c r="L72" s="288" t="s">
        <v>1852</v>
      </c>
      <c r="M72" s="289" t="s">
        <v>362</v>
      </c>
      <c r="N72" s="288" t="s">
        <v>361</v>
      </c>
      <c r="O72" s="288" t="s">
        <v>50</v>
      </c>
      <c r="P72" s="288" t="s">
        <v>184</v>
      </c>
      <c r="Q72" s="290" t="s">
        <v>45</v>
      </c>
      <c r="R72" s="288" t="s">
        <v>45</v>
      </c>
      <c r="S72" s="1">
        <v>46227</v>
      </c>
      <c r="T72" s="1">
        <v>46168</v>
      </c>
      <c r="U72" s="290" t="s">
        <v>45</v>
      </c>
      <c r="V72" s="290" t="s">
        <v>45</v>
      </c>
      <c r="W72" s="1">
        <v>46267</v>
      </c>
      <c r="X72" s="290" t="s">
        <v>45</v>
      </c>
      <c r="Y72" s="291">
        <v>159000</v>
      </c>
      <c r="Z72" s="291">
        <v>176000</v>
      </c>
      <c r="AA72" s="291">
        <v>42000</v>
      </c>
      <c r="AB72" s="291">
        <v>176000</v>
      </c>
      <c r="AC72" s="292" t="s">
        <v>363</v>
      </c>
      <c r="AD72" s="290" t="s">
        <v>60</v>
      </c>
      <c r="AE72" s="292" t="s">
        <v>45</v>
      </c>
      <c r="AF72" s="291">
        <v>159000</v>
      </c>
      <c r="AG72" s="291">
        <v>2700</v>
      </c>
      <c r="AH72" s="291">
        <v>475200000</v>
      </c>
      <c r="AI72" s="291">
        <v>113400000</v>
      </c>
      <c r="AJ72" s="291">
        <v>2700</v>
      </c>
      <c r="AK72" s="291">
        <v>475200000</v>
      </c>
      <c r="AL72" s="291">
        <v>113400000</v>
      </c>
      <c r="AM72" s="291"/>
      <c r="AN72" s="291"/>
      <c r="AO72" s="291">
        <v>0</v>
      </c>
      <c r="AP72" s="291">
        <v>1323</v>
      </c>
      <c r="AQ72" s="291">
        <v>232848000</v>
      </c>
      <c r="AR72" s="291">
        <v>55566000</v>
      </c>
      <c r="AS72" s="291">
        <v>1323</v>
      </c>
      <c r="AT72" s="291">
        <v>232848000</v>
      </c>
      <c r="AU72" s="291">
        <v>55566000</v>
      </c>
      <c r="AV72" s="291"/>
      <c r="AW72" s="291"/>
      <c r="AX72" s="291">
        <v>0</v>
      </c>
      <c r="AY72" s="291"/>
      <c r="AZ72" s="291"/>
      <c r="BA72" s="291"/>
      <c r="BB72" s="291"/>
      <c r="BC72" s="291"/>
      <c r="BD72" s="291"/>
      <c r="BE72" s="291"/>
      <c r="BF72" s="291">
        <v>0</v>
      </c>
      <c r="BG72" s="291"/>
      <c r="BH72" s="291"/>
      <c r="BI72" s="291"/>
      <c r="BJ72" s="291">
        <v>0</v>
      </c>
      <c r="BK72" s="291"/>
      <c r="BL72" s="291">
        <v>1323</v>
      </c>
      <c r="BM72" s="291">
        <v>1323</v>
      </c>
      <c r="BN72" s="291">
        <v>232848000</v>
      </c>
      <c r="BO72" s="291">
        <v>55566000</v>
      </c>
      <c r="BP72" s="292" t="s">
        <v>45</v>
      </c>
      <c r="BQ72" s="292" t="s">
        <v>45</v>
      </c>
      <c r="BR72" t="s">
        <v>362</v>
      </c>
      <c r="BS72">
        <v>69</v>
      </c>
    </row>
    <row r="73" spans="1:71" hidden="1" x14ac:dyDescent="0.3">
      <c r="A73" s="281">
        <v>34</v>
      </c>
      <c r="B73" s="282" t="s">
        <v>2952</v>
      </c>
      <c r="C73" s="282" t="s">
        <v>3018</v>
      </c>
      <c r="D73" s="282" t="s">
        <v>3020</v>
      </c>
      <c r="E73" s="282" t="s">
        <v>2959</v>
      </c>
      <c r="F73" s="282" t="s">
        <v>2977</v>
      </c>
      <c r="G73" s="282" t="s">
        <v>3008</v>
      </c>
      <c r="H73" s="282" t="s">
        <v>3009</v>
      </c>
      <c r="I73" s="282" t="s">
        <v>2962</v>
      </c>
      <c r="J73" s="282" t="s">
        <v>45</v>
      </c>
      <c r="K73" s="282" t="s">
        <v>45</v>
      </c>
      <c r="L73" s="282" t="s">
        <v>1851</v>
      </c>
      <c r="M73" s="283" t="s">
        <v>359</v>
      </c>
      <c r="N73" s="282" t="s">
        <v>358</v>
      </c>
      <c r="O73" s="282" t="s">
        <v>50</v>
      </c>
      <c r="P73" s="282" t="s">
        <v>184</v>
      </c>
      <c r="Q73" s="284" t="s">
        <v>45</v>
      </c>
      <c r="R73" s="282" t="s">
        <v>45</v>
      </c>
      <c r="S73" s="285">
        <v>46227</v>
      </c>
      <c r="T73" s="285">
        <v>46168</v>
      </c>
      <c r="U73" s="284" t="s">
        <v>45</v>
      </c>
      <c r="V73" s="284" t="s">
        <v>45</v>
      </c>
      <c r="W73" s="285">
        <v>46252</v>
      </c>
      <c r="X73" s="284" t="s">
        <v>45</v>
      </c>
      <c r="Y73" s="286">
        <v>204000</v>
      </c>
      <c r="Z73" s="286">
        <v>226000</v>
      </c>
      <c r="AA73" s="286">
        <v>47000</v>
      </c>
      <c r="AB73" s="286">
        <v>226000</v>
      </c>
      <c r="AC73" s="287" t="s">
        <v>360</v>
      </c>
      <c r="AD73" s="284" t="s">
        <v>60</v>
      </c>
      <c r="AE73" s="287" t="s">
        <v>45</v>
      </c>
      <c r="AF73" s="286">
        <v>204000</v>
      </c>
      <c r="AG73" s="286">
        <v>10500</v>
      </c>
      <c r="AH73" s="286">
        <v>2373000000</v>
      </c>
      <c r="AI73" s="286">
        <v>493500000</v>
      </c>
      <c r="AJ73" s="286">
        <v>10500</v>
      </c>
      <c r="AK73" s="286">
        <v>2373000000</v>
      </c>
      <c r="AL73" s="286">
        <v>493500000</v>
      </c>
      <c r="AM73" s="286"/>
      <c r="AN73" s="286"/>
      <c r="AO73" s="286">
        <v>0</v>
      </c>
      <c r="AP73" s="286">
        <v>10541</v>
      </c>
      <c r="AQ73" s="286">
        <v>2382266000</v>
      </c>
      <c r="AR73" s="286">
        <v>495427000</v>
      </c>
      <c r="AS73" s="286">
        <v>10541</v>
      </c>
      <c r="AT73" s="286">
        <v>2382266000</v>
      </c>
      <c r="AU73" s="286">
        <v>495427000</v>
      </c>
      <c r="AV73" s="286"/>
      <c r="AW73" s="286"/>
      <c r="AX73" s="286">
        <v>0</v>
      </c>
      <c r="AY73" s="286"/>
      <c r="AZ73" s="286"/>
      <c r="BA73" s="286"/>
      <c r="BB73" s="286"/>
      <c r="BC73" s="286"/>
      <c r="BD73" s="286"/>
      <c r="BE73" s="286"/>
      <c r="BF73" s="286">
        <v>0</v>
      </c>
      <c r="BG73" s="286"/>
      <c r="BH73" s="286"/>
      <c r="BI73" s="286"/>
      <c r="BJ73" s="286">
        <v>0</v>
      </c>
      <c r="BK73" s="286"/>
      <c r="BL73" s="286">
        <v>10541</v>
      </c>
      <c r="BM73" s="286">
        <v>10541</v>
      </c>
      <c r="BN73" s="286">
        <v>2382266000</v>
      </c>
      <c r="BO73" s="286">
        <v>495427000</v>
      </c>
      <c r="BP73" s="287" t="s">
        <v>45</v>
      </c>
      <c r="BQ73" s="287" t="s">
        <v>45</v>
      </c>
      <c r="BR73" t="s">
        <v>359</v>
      </c>
      <c r="BS73">
        <v>70</v>
      </c>
    </row>
    <row r="74" spans="1:71" hidden="1" x14ac:dyDescent="0.3">
      <c r="A74" s="281">
        <v>35</v>
      </c>
      <c r="B74" s="288" t="s">
        <v>2952</v>
      </c>
      <c r="C74" s="288" t="s">
        <v>3018</v>
      </c>
      <c r="D74" s="288" t="s">
        <v>3020</v>
      </c>
      <c r="E74" s="288" t="s">
        <v>2959</v>
      </c>
      <c r="F74" s="288" t="s">
        <v>2985</v>
      </c>
      <c r="G74" s="288" t="s">
        <v>2986</v>
      </c>
      <c r="H74" s="288" t="s">
        <v>2989</v>
      </c>
      <c r="I74" s="288" t="s">
        <v>2962</v>
      </c>
      <c r="J74" s="288" t="s">
        <v>45</v>
      </c>
      <c r="K74" s="288" t="s">
        <v>45</v>
      </c>
      <c r="L74" s="288" t="s">
        <v>1852</v>
      </c>
      <c r="M74" s="289" t="s">
        <v>356</v>
      </c>
      <c r="N74" s="288" t="s">
        <v>355</v>
      </c>
      <c r="O74" s="288" t="s">
        <v>50</v>
      </c>
      <c r="P74" s="288" t="s">
        <v>120</v>
      </c>
      <c r="Q74" s="290" t="s">
        <v>45</v>
      </c>
      <c r="R74" s="288" t="s">
        <v>45</v>
      </c>
      <c r="S74" s="1">
        <v>46199</v>
      </c>
      <c r="T74" s="1">
        <v>46199</v>
      </c>
      <c r="U74" s="290" t="s">
        <v>45</v>
      </c>
      <c r="V74" s="290" t="s">
        <v>45</v>
      </c>
      <c r="W74" s="1">
        <v>46247</v>
      </c>
      <c r="X74" s="1">
        <v>46255</v>
      </c>
      <c r="Y74" s="291">
        <v>63000</v>
      </c>
      <c r="Z74" s="291">
        <v>78000</v>
      </c>
      <c r="AA74" s="291">
        <v>17800</v>
      </c>
      <c r="AB74" s="291">
        <v>78000</v>
      </c>
      <c r="AC74" s="292" t="s">
        <v>357</v>
      </c>
      <c r="AD74" s="290" t="s">
        <v>60</v>
      </c>
      <c r="AE74" s="292" t="s">
        <v>45</v>
      </c>
      <c r="AF74" s="291">
        <v>63000</v>
      </c>
      <c r="AG74" s="291">
        <v>2200</v>
      </c>
      <c r="AH74" s="291">
        <v>171600000</v>
      </c>
      <c r="AI74" s="291">
        <v>39160000</v>
      </c>
      <c r="AJ74" s="291">
        <v>2200</v>
      </c>
      <c r="AK74" s="291">
        <v>171600000</v>
      </c>
      <c r="AL74" s="291">
        <v>39160000</v>
      </c>
      <c r="AM74" s="291"/>
      <c r="AN74" s="291"/>
      <c r="AO74" s="291">
        <v>0</v>
      </c>
      <c r="AP74" s="291">
        <v>2198</v>
      </c>
      <c r="AQ74" s="291">
        <v>171444000</v>
      </c>
      <c r="AR74" s="291">
        <v>39124400</v>
      </c>
      <c r="AS74" s="291">
        <v>2198</v>
      </c>
      <c r="AT74" s="291">
        <v>171444000</v>
      </c>
      <c r="AU74" s="291">
        <v>39124400</v>
      </c>
      <c r="AV74" s="291"/>
      <c r="AW74" s="291"/>
      <c r="AX74" s="291">
        <v>0</v>
      </c>
      <c r="AY74" s="291">
        <v>522</v>
      </c>
      <c r="AZ74" s="291">
        <v>40716000</v>
      </c>
      <c r="BA74" s="291"/>
      <c r="BB74" s="291"/>
      <c r="BC74" s="291">
        <v>20</v>
      </c>
      <c r="BD74" s="291">
        <v>1560000</v>
      </c>
      <c r="BE74" s="291">
        <v>1197900</v>
      </c>
      <c r="BF74" s="291">
        <v>356000</v>
      </c>
      <c r="BG74" s="291">
        <v>28</v>
      </c>
      <c r="BH74" s="291">
        <v>2184000</v>
      </c>
      <c r="BI74" s="291">
        <v>1687530</v>
      </c>
      <c r="BJ74" s="291">
        <v>498400</v>
      </c>
      <c r="BK74" s="291">
        <v>494</v>
      </c>
      <c r="BL74" s="291">
        <v>1676</v>
      </c>
      <c r="BM74" s="291">
        <v>2170</v>
      </c>
      <c r="BN74" s="291">
        <v>169260000</v>
      </c>
      <c r="BO74" s="291">
        <v>38626000</v>
      </c>
      <c r="BP74" s="292" t="s">
        <v>3264</v>
      </c>
      <c r="BQ74" s="292" t="s">
        <v>3130</v>
      </c>
      <c r="BR74" t="s">
        <v>356</v>
      </c>
      <c r="BS74">
        <v>71</v>
      </c>
    </row>
    <row r="75" spans="1:71" hidden="1" x14ac:dyDescent="0.3">
      <c r="A75" s="281">
        <v>36</v>
      </c>
      <c r="B75" s="282" t="s">
        <v>2952</v>
      </c>
      <c r="C75" s="282" t="s">
        <v>3018</v>
      </c>
      <c r="D75" s="282" t="s">
        <v>3020</v>
      </c>
      <c r="E75" s="282" t="s">
        <v>2959</v>
      </c>
      <c r="F75" s="282" t="s">
        <v>2985</v>
      </c>
      <c r="G75" s="282" t="s">
        <v>2986</v>
      </c>
      <c r="H75" s="282" t="s">
        <v>2989</v>
      </c>
      <c r="I75" s="282" t="s">
        <v>2962</v>
      </c>
      <c r="J75" s="282" t="s">
        <v>45</v>
      </c>
      <c r="K75" s="282" t="s">
        <v>45</v>
      </c>
      <c r="L75" s="282" t="s">
        <v>1852</v>
      </c>
      <c r="M75" s="283" t="s">
        <v>354</v>
      </c>
      <c r="N75" s="282" t="s">
        <v>353</v>
      </c>
      <c r="O75" s="282" t="s">
        <v>50</v>
      </c>
      <c r="P75" s="282" t="s">
        <v>59</v>
      </c>
      <c r="Q75" s="284" t="s">
        <v>45</v>
      </c>
      <c r="R75" s="282" t="s">
        <v>45</v>
      </c>
      <c r="S75" s="285">
        <v>46227</v>
      </c>
      <c r="T75" s="285">
        <v>46245</v>
      </c>
      <c r="U75" s="284" t="s">
        <v>45</v>
      </c>
      <c r="V75" s="284" t="s">
        <v>45</v>
      </c>
      <c r="W75" s="284" t="s">
        <v>45</v>
      </c>
      <c r="X75" s="284" t="s">
        <v>45</v>
      </c>
      <c r="Y75" s="286">
        <v>57000</v>
      </c>
      <c r="Z75" s="286">
        <v>57000</v>
      </c>
      <c r="AA75" s="286">
        <v>14500</v>
      </c>
      <c r="AB75" s="286">
        <v>57000</v>
      </c>
      <c r="AC75" s="287" t="s">
        <v>839</v>
      </c>
      <c r="AD75" s="284" t="s">
        <v>60</v>
      </c>
      <c r="AE75" s="287" t="s">
        <v>45</v>
      </c>
      <c r="AF75" s="286">
        <v>57000</v>
      </c>
      <c r="AG75" s="286">
        <v>2500</v>
      </c>
      <c r="AH75" s="286">
        <v>142500000</v>
      </c>
      <c r="AI75" s="286">
        <v>36250000</v>
      </c>
      <c r="AJ75" s="286">
        <v>2500</v>
      </c>
      <c r="AK75" s="286">
        <v>142500000</v>
      </c>
      <c r="AL75" s="286">
        <v>36250000</v>
      </c>
      <c r="AM75" s="286"/>
      <c r="AN75" s="286"/>
      <c r="AO75" s="286">
        <v>0</v>
      </c>
      <c r="AP75" s="286"/>
      <c r="AQ75" s="286"/>
      <c r="AR75" s="286">
        <v>0</v>
      </c>
      <c r="AS75" s="286"/>
      <c r="AT75" s="286"/>
      <c r="AU75" s="286">
        <v>0</v>
      </c>
      <c r="AV75" s="286"/>
      <c r="AW75" s="286"/>
      <c r="AX75" s="286">
        <v>0</v>
      </c>
      <c r="AY75" s="286"/>
      <c r="AZ75" s="286"/>
      <c r="BA75" s="286"/>
      <c r="BB75" s="286"/>
      <c r="BC75" s="286"/>
      <c r="BD75" s="286"/>
      <c r="BE75" s="286"/>
      <c r="BF75" s="286">
        <v>0</v>
      </c>
      <c r="BG75" s="286"/>
      <c r="BH75" s="286"/>
      <c r="BI75" s="286"/>
      <c r="BJ75" s="286">
        <v>0</v>
      </c>
      <c r="BK75" s="286"/>
      <c r="BL75" s="286"/>
      <c r="BM75" s="286"/>
      <c r="BN75" s="286"/>
      <c r="BO75" s="286"/>
      <c r="BP75" s="287" t="s">
        <v>45</v>
      </c>
      <c r="BQ75" s="287" t="s">
        <v>45</v>
      </c>
      <c r="BR75" t="s">
        <v>354</v>
      </c>
      <c r="BS75">
        <v>72</v>
      </c>
    </row>
  </sheetData>
  <autoFilter ref="A3:U75" xr:uid="{9643CBD9-B5CF-4CFD-B29F-74CCD3520618}">
    <filterColumn colId="3">
      <filters>
        <filter val="가을"/>
        <filter val="겨울"/>
        <filter val="봄"/>
        <filter val="여름"/>
      </filters>
    </filterColumn>
    <filterColumn colId="7">
      <filters>
        <filter val="니트가디건"/>
      </filters>
    </filterColumn>
  </autoFilter>
  <mergeCells count="32">
    <mergeCell ref="BK1:BO1"/>
    <mergeCell ref="BP1:BQ1"/>
    <mergeCell ref="AS1:AU1"/>
    <mergeCell ref="AV1:AX1"/>
    <mergeCell ref="AY1:AZ1"/>
    <mergeCell ref="BA1:BB1"/>
    <mergeCell ref="BC1:BF1"/>
    <mergeCell ref="BG1:BJ1"/>
    <mergeCell ref="AP1:AR1"/>
    <mergeCell ref="Y1:Y2"/>
    <mergeCell ref="Z1:Z2"/>
    <mergeCell ref="AA1:AA2"/>
    <mergeCell ref="AB1:AB2"/>
    <mergeCell ref="AC1:AC2"/>
    <mergeCell ref="AD1:AD2"/>
    <mergeCell ref="AE1:AE2"/>
    <mergeCell ref="AF1:AF2"/>
    <mergeCell ref="AG1:AI1"/>
    <mergeCell ref="AJ1:AL1"/>
    <mergeCell ref="AM1:AO1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 filterMode="1">
    <tabColor theme="5" tint="0.59999389629810485"/>
  </sheetPr>
  <dimension ref="A1:CV313"/>
  <sheetViews>
    <sheetView zoomScaleNormal="100" workbookViewId="0">
      <selection activeCell="CP318" sqref="CP318"/>
    </sheetView>
  </sheetViews>
  <sheetFormatPr defaultRowHeight="16.5" x14ac:dyDescent="0.3"/>
  <cols>
    <col min="99" max="99" width="11.75" bestFit="1" customWidth="1"/>
  </cols>
  <sheetData>
    <row r="1" spans="1:100" x14ac:dyDescent="0.3">
      <c r="A1" s="414" t="s">
        <v>0</v>
      </c>
      <c r="B1" s="414" t="s">
        <v>1809</v>
      </c>
      <c r="C1" s="411" t="s">
        <v>1</v>
      </c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3"/>
      <c r="P1" s="414" t="s">
        <v>1810</v>
      </c>
      <c r="Q1" s="414" t="s">
        <v>1811</v>
      </c>
      <c r="R1" s="411" t="s">
        <v>1812</v>
      </c>
      <c r="S1" s="412"/>
      <c r="T1" s="412"/>
      <c r="U1" s="412"/>
      <c r="V1" s="412"/>
      <c r="W1" s="412"/>
      <c r="X1" s="412"/>
      <c r="Y1" s="412"/>
      <c r="Z1" s="412"/>
      <c r="AA1" s="413"/>
      <c r="AB1" s="297" t="s">
        <v>1813</v>
      </c>
      <c r="AC1" s="411" t="s">
        <v>1813</v>
      </c>
      <c r="AD1" s="412"/>
      <c r="AE1" s="413"/>
      <c r="AF1" s="326" t="s">
        <v>1814</v>
      </c>
      <c r="AG1" s="411" t="s">
        <v>1815</v>
      </c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3"/>
      <c r="CI1" s="411" t="s">
        <v>1816</v>
      </c>
      <c r="CJ1" s="413"/>
      <c r="CK1" s="411" t="s">
        <v>1817</v>
      </c>
      <c r="CL1" s="412"/>
      <c r="CM1" s="413"/>
      <c r="CN1" s="411" t="s">
        <v>1818</v>
      </c>
      <c r="CO1" s="412"/>
      <c r="CP1" s="412"/>
      <c r="CQ1" s="412"/>
      <c r="CR1" s="413"/>
      <c r="CS1" s="411" t="s">
        <v>27</v>
      </c>
      <c r="CT1" s="413"/>
    </row>
    <row r="2" spans="1:100" x14ac:dyDescent="0.3">
      <c r="A2" s="415"/>
      <c r="B2" s="415"/>
      <c r="C2" s="246" t="s">
        <v>1819</v>
      </c>
      <c r="D2" s="246" t="s">
        <v>1820</v>
      </c>
      <c r="E2" s="246" t="s">
        <v>1821</v>
      </c>
      <c r="F2" s="246" t="s">
        <v>1822</v>
      </c>
      <c r="G2" s="246" t="s">
        <v>1823</v>
      </c>
      <c r="H2" s="246" t="s">
        <v>1824</v>
      </c>
      <c r="I2" s="246" t="s">
        <v>1825</v>
      </c>
      <c r="J2" s="246" t="s">
        <v>1826</v>
      </c>
      <c r="K2" s="246" t="s">
        <v>32</v>
      </c>
      <c r="L2" s="246" t="s">
        <v>33</v>
      </c>
      <c r="M2" s="246" t="s">
        <v>34</v>
      </c>
      <c r="N2" s="246" t="s">
        <v>35</v>
      </c>
      <c r="O2" s="246" t="s">
        <v>1827</v>
      </c>
      <c r="P2" s="415"/>
      <c r="Q2" s="415"/>
      <c r="R2" s="246" t="s">
        <v>1828</v>
      </c>
      <c r="S2" s="246" t="s">
        <v>21</v>
      </c>
      <c r="T2" s="246" t="s">
        <v>22</v>
      </c>
      <c r="U2" s="246" t="s">
        <v>1829</v>
      </c>
      <c r="V2" s="246" t="s">
        <v>1830</v>
      </c>
      <c r="W2" s="246" t="s">
        <v>1831</v>
      </c>
      <c r="X2" s="246" t="s">
        <v>1832</v>
      </c>
      <c r="Y2" s="246" t="s">
        <v>1833</v>
      </c>
      <c r="Z2" s="246" t="s">
        <v>1834</v>
      </c>
      <c r="AA2" s="246" t="s">
        <v>27</v>
      </c>
      <c r="AB2" s="246" t="s">
        <v>1835</v>
      </c>
      <c r="AC2" s="246" t="s">
        <v>1836</v>
      </c>
      <c r="AD2" s="246" t="s">
        <v>1837</v>
      </c>
      <c r="AE2" s="246" t="s">
        <v>1838</v>
      </c>
      <c r="AF2" s="246" t="s">
        <v>1839</v>
      </c>
      <c r="AG2" s="299" t="s">
        <v>4229</v>
      </c>
      <c r="AH2" s="299" t="s">
        <v>4230</v>
      </c>
      <c r="AI2" s="299" t="s">
        <v>4231</v>
      </c>
      <c r="AJ2" s="299" t="s">
        <v>4232</v>
      </c>
      <c r="AK2" s="299" t="s">
        <v>4233</v>
      </c>
      <c r="AL2" s="299" t="s">
        <v>4234</v>
      </c>
      <c r="AM2" s="299" t="s">
        <v>4235</v>
      </c>
      <c r="AN2" s="299" t="s">
        <v>4236</v>
      </c>
      <c r="AO2" s="299" t="s">
        <v>4237</v>
      </c>
      <c r="AP2" s="299" t="s">
        <v>4238</v>
      </c>
      <c r="AQ2" s="299" t="s">
        <v>4239</v>
      </c>
      <c r="AR2" s="299" t="s">
        <v>4240</v>
      </c>
      <c r="AS2" s="299" t="s">
        <v>4241</v>
      </c>
      <c r="AT2" s="299" t="s">
        <v>4242</v>
      </c>
      <c r="AU2" s="299" t="s">
        <v>4243</v>
      </c>
      <c r="AV2" s="299" t="s">
        <v>4244</v>
      </c>
      <c r="AW2" s="299" t="s">
        <v>4245</v>
      </c>
      <c r="AX2" s="299" t="s">
        <v>4246</v>
      </c>
      <c r="AY2" s="299" t="s">
        <v>4247</v>
      </c>
      <c r="AZ2" s="299" t="s">
        <v>4248</v>
      </c>
      <c r="BA2" s="299" t="s">
        <v>4249</v>
      </c>
      <c r="BB2" s="299" t="s">
        <v>4250</v>
      </c>
      <c r="BC2" s="299" t="s">
        <v>4251</v>
      </c>
      <c r="BD2" s="299" t="s">
        <v>4252</v>
      </c>
      <c r="BE2" s="299" t="s">
        <v>4253</v>
      </c>
      <c r="BF2" s="299" t="s">
        <v>4254</v>
      </c>
      <c r="BG2" s="299" t="s">
        <v>4255</v>
      </c>
      <c r="BH2" s="299" t="s">
        <v>4256</v>
      </c>
      <c r="BI2" s="299" t="s">
        <v>4257</v>
      </c>
      <c r="BJ2" s="299" t="s">
        <v>4258</v>
      </c>
      <c r="BK2" s="299" t="s">
        <v>4259</v>
      </c>
      <c r="BL2" s="299" t="s">
        <v>4260</v>
      </c>
      <c r="BM2" s="299" t="s">
        <v>4261</v>
      </c>
      <c r="BN2" s="299" t="s">
        <v>4262</v>
      </c>
      <c r="BO2" s="299" t="s">
        <v>4263</v>
      </c>
      <c r="BP2" s="299" t="s">
        <v>4264</v>
      </c>
      <c r="BQ2" s="299" t="s">
        <v>4265</v>
      </c>
      <c r="BR2" s="299" t="s">
        <v>4266</v>
      </c>
      <c r="BS2" s="299" t="s">
        <v>4267</v>
      </c>
      <c r="BT2" s="299" t="s">
        <v>4268</v>
      </c>
      <c r="BU2" s="299" t="s">
        <v>4269</v>
      </c>
      <c r="BV2" s="299" t="s">
        <v>4270</v>
      </c>
      <c r="BW2" s="299" t="s">
        <v>4271</v>
      </c>
      <c r="BX2" s="299" t="s">
        <v>4272</v>
      </c>
      <c r="BY2" s="299" t="s">
        <v>4273</v>
      </c>
      <c r="BZ2" s="299" t="s">
        <v>4274</v>
      </c>
      <c r="CA2" s="299" t="s">
        <v>4275</v>
      </c>
      <c r="CB2" s="299" t="s">
        <v>4276</v>
      </c>
      <c r="CC2" s="299" t="s">
        <v>4277</v>
      </c>
      <c r="CD2" s="299" t="s">
        <v>4278</v>
      </c>
      <c r="CE2" s="299" t="s">
        <v>4279</v>
      </c>
      <c r="CF2" s="299" t="s">
        <v>4280</v>
      </c>
      <c r="CG2" s="299" t="s">
        <v>1840</v>
      </c>
      <c r="CH2" s="299" t="s">
        <v>1841</v>
      </c>
      <c r="CI2" s="246" t="s">
        <v>36</v>
      </c>
      <c r="CJ2" s="246" t="s">
        <v>1841</v>
      </c>
      <c r="CK2" s="246" t="s">
        <v>1842</v>
      </c>
      <c r="CL2" s="246" t="s">
        <v>13</v>
      </c>
      <c r="CM2" s="246" t="s">
        <v>1843</v>
      </c>
      <c r="CN2" s="246" t="s">
        <v>1844</v>
      </c>
      <c r="CO2" s="246" t="s">
        <v>1845</v>
      </c>
      <c r="CP2" s="246" t="s">
        <v>1846</v>
      </c>
      <c r="CQ2" s="246" t="s">
        <v>18</v>
      </c>
      <c r="CR2" s="246" t="s">
        <v>1847</v>
      </c>
      <c r="CS2" s="246" t="s">
        <v>1848</v>
      </c>
      <c r="CT2" s="246" t="s">
        <v>1849</v>
      </c>
    </row>
    <row r="3" spans="1:100" x14ac:dyDescent="0.3">
      <c r="A3" s="272" t="s">
        <v>45</v>
      </c>
      <c r="B3" s="272" t="s">
        <v>45</v>
      </c>
      <c r="C3" s="272" t="s">
        <v>45</v>
      </c>
      <c r="D3" s="272" t="s">
        <v>45</v>
      </c>
      <c r="E3" s="272" t="s">
        <v>45</v>
      </c>
      <c r="F3" s="272" t="s">
        <v>45</v>
      </c>
      <c r="G3" s="272" t="s">
        <v>45</v>
      </c>
      <c r="H3" s="272" t="s">
        <v>45</v>
      </c>
      <c r="I3" s="272" t="s">
        <v>45</v>
      </c>
      <c r="J3" s="272" t="s">
        <v>45</v>
      </c>
      <c r="K3" s="272" t="s">
        <v>32</v>
      </c>
      <c r="L3" s="272" t="s">
        <v>45</v>
      </c>
      <c r="M3" s="272" t="s">
        <v>45</v>
      </c>
      <c r="N3" s="272" t="s">
        <v>45</v>
      </c>
      <c r="O3" s="272" t="s">
        <v>45</v>
      </c>
      <c r="P3" s="273"/>
      <c r="Q3" s="273"/>
      <c r="R3" s="273">
        <v>4245949</v>
      </c>
      <c r="S3" s="273">
        <v>2400988</v>
      </c>
      <c r="T3" s="273">
        <v>1844961</v>
      </c>
      <c r="U3" s="273"/>
      <c r="V3" s="273">
        <v>4543355</v>
      </c>
      <c r="W3" s="273">
        <v>4062707</v>
      </c>
      <c r="X3" s="273">
        <v>505284</v>
      </c>
      <c r="Y3" s="273"/>
      <c r="Z3" s="273">
        <v>3602504</v>
      </c>
      <c r="AA3" s="273">
        <v>24636</v>
      </c>
      <c r="AB3" s="273">
        <v>887401</v>
      </c>
      <c r="AC3" s="273">
        <v>940851</v>
      </c>
      <c r="AD3" s="273">
        <v>209065</v>
      </c>
      <c r="AE3" s="273">
        <v>1149916</v>
      </c>
      <c r="AF3" s="273">
        <v>4543355</v>
      </c>
      <c r="AG3" s="273">
        <v>25081</v>
      </c>
      <c r="AH3" s="273">
        <v>36570</v>
      </c>
      <c r="AI3" s="273">
        <v>41362</v>
      </c>
      <c r="AJ3" s="273">
        <v>27621</v>
      </c>
      <c r="AK3" s="273">
        <v>48804</v>
      </c>
      <c r="AL3" s="273">
        <v>39879</v>
      </c>
      <c r="AM3" s="273">
        <v>33642</v>
      </c>
      <c r="AN3" s="273">
        <v>31777</v>
      </c>
      <c r="AO3" s="273">
        <v>29417</v>
      </c>
      <c r="AP3" s="273">
        <v>38493</v>
      </c>
      <c r="AQ3" s="273">
        <v>39339</v>
      </c>
      <c r="AR3" s="273">
        <v>31235</v>
      </c>
      <c r="AS3" s="273">
        <v>22570</v>
      </c>
      <c r="AT3" s="273">
        <v>25273</v>
      </c>
      <c r="AU3" s="273">
        <v>27497</v>
      </c>
      <c r="AV3" s="273">
        <v>19701</v>
      </c>
      <c r="AW3" s="273">
        <v>20725</v>
      </c>
      <c r="AX3" s="273">
        <v>20541</v>
      </c>
      <c r="AY3" s="273">
        <v>17610</v>
      </c>
      <c r="AZ3" s="273">
        <v>23949</v>
      </c>
      <c r="BA3" s="273">
        <v>22858</v>
      </c>
      <c r="BB3" s="273">
        <v>26347</v>
      </c>
      <c r="BC3" s="273">
        <v>26679</v>
      </c>
      <c r="BD3" s="273">
        <v>35516</v>
      </c>
      <c r="BE3" s="273">
        <v>21933</v>
      </c>
      <c r="BF3" s="273">
        <v>24319</v>
      </c>
      <c r="BG3" s="273">
        <v>27638</v>
      </c>
      <c r="BH3" s="273">
        <v>30930</v>
      </c>
      <c r="BI3" s="273">
        <v>23250</v>
      </c>
      <c r="BJ3" s="273">
        <v>29872</v>
      </c>
      <c r="BK3" s="273">
        <v>30094</v>
      </c>
      <c r="BL3" s="273">
        <v>34900</v>
      </c>
      <c r="BM3" s="273">
        <v>25704</v>
      </c>
      <c r="BN3" s="273">
        <v>27537</v>
      </c>
      <c r="BO3" s="273">
        <v>23795</v>
      </c>
      <c r="BP3" s="273">
        <v>28617</v>
      </c>
      <c r="BQ3" s="273">
        <v>32999</v>
      </c>
      <c r="BR3" s="273">
        <v>33764</v>
      </c>
      <c r="BS3" s="273">
        <v>32678</v>
      </c>
      <c r="BT3" s="273">
        <v>38956</v>
      </c>
      <c r="BU3" s="273">
        <v>35409</v>
      </c>
      <c r="BV3" s="273">
        <v>29865</v>
      </c>
      <c r="BW3" s="273">
        <v>32440</v>
      </c>
      <c r="BX3" s="273">
        <v>25557</v>
      </c>
      <c r="BY3" s="273">
        <v>25326</v>
      </c>
      <c r="BZ3" s="273">
        <v>24388</v>
      </c>
      <c r="CA3" s="273">
        <v>24308</v>
      </c>
      <c r="CB3" s="273">
        <v>19782</v>
      </c>
      <c r="CC3" s="273">
        <v>17422</v>
      </c>
      <c r="CD3" s="273">
        <v>17061</v>
      </c>
      <c r="CE3" s="273">
        <v>22806</v>
      </c>
      <c r="CF3" s="273">
        <v>15723</v>
      </c>
      <c r="CG3" s="273">
        <v>1469559</v>
      </c>
      <c r="CH3" s="298">
        <v>32.5</v>
      </c>
      <c r="CI3" s="273">
        <v>3284421</v>
      </c>
      <c r="CJ3" s="298">
        <v>72.3</v>
      </c>
      <c r="CK3" s="273"/>
      <c r="CL3" s="273"/>
      <c r="CM3" s="273"/>
      <c r="CN3" s="273"/>
      <c r="CO3" s="273"/>
      <c r="CP3" s="273"/>
      <c r="CQ3" s="273"/>
      <c r="CR3" s="273"/>
      <c r="CS3" s="273"/>
      <c r="CT3" s="273"/>
    </row>
    <row r="4" spans="1:100" hidden="1" x14ac:dyDescent="0.3">
      <c r="A4" s="281">
        <v>67</v>
      </c>
      <c r="B4" s="290" t="s">
        <v>45</v>
      </c>
      <c r="C4" s="288" t="s">
        <v>2952</v>
      </c>
      <c r="D4" s="288" t="s">
        <v>2953</v>
      </c>
      <c r="E4" s="288" t="s">
        <v>3003</v>
      </c>
      <c r="F4" s="288" t="s">
        <v>2959</v>
      </c>
      <c r="G4" s="288" t="s">
        <v>2985</v>
      </c>
      <c r="H4" s="288" t="s">
        <v>2986</v>
      </c>
      <c r="I4" s="288" t="s">
        <v>2989</v>
      </c>
      <c r="J4" s="288" t="s">
        <v>2962</v>
      </c>
      <c r="K4" s="289" t="s">
        <v>473</v>
      </c>
      <c r="L4" s="288" t="s">
        <v>355</v>
      </c>
      <c r="M4" s="290" t="s">
        <v>114</v>
      </c>
      <c r="N4" s="288" t="s">
        <v>115</v>
      </c>
      <c r="O4" s="290" t="s">
        <v>45</v>
      </c>
      <c r="P4" s="291">
        <f>IF(COUNTIF($K$4:K4,K4)=1,1,"")</f>
        <v>1</v>
      </c>
      <c r="Q4" s="291"/>
      <c r="R4" s="291">
        <v>3666</v>
      </c>
      <c r="S4" s="291">
        <v>1266</v>
      </c>
      <c r="T4" s="291">
        <v>2400</v>
      </c>
      <c r="U4" s="1">
        <v>45554</v>
      </c>
      <c r="V4" s="291">
        <v>3702</v>
      </c>
      <c r="W4" s="291">
        <v>1298</v>
      </c>
      <c r="X4" s="291">
        <v>2388</v>
      </c>
      <c r="Y4" s="1">
        <v>45559</v>
      </c>
      <c r="Z4" s="291">
        <v>3613</v>
      </c>
      <c r="AA4" s="291">
        <v>-16</v>
      </c>
      <c r="AB4" s="291">
        <v>96</v>
      </c>
      <c r="AC4" s="291">
        <v>89</v>
      </c>
      <c r="AD4" s="291">
        <v>-74</v>
      </c>
      <c r="AE4" s="291">
        <v>15</v>
      </c>
      <c r="AF4" s="291">
        <v>3702</v>
      </c>
      <c r="AG4" s="291">
        <v>12</v>
      </c>
      <c r="AH4" s="291">
        <v>8</v>
      </c>
      <c r="AI4" s="291">
        <v>19</v>
      </c>
      <c r="AJ4" s="291">
        <v>18</v>
      </c>
      <c r="AK4" s="291">
        <v>29</v>
      </c>
      <c r="AL4" s="291">
        <v>28</v>
      </c>
      <c r="AM4" s="291">
        <v>36</v>
      </c>
      <c r="AN4" s="291">
        <v>81</v>
      </c>
      <c r="AO4" s="291">
        <v>80</v>
      </c>
      <c r="AP4" s="291">
        <v>106</v>
      </c>
      <c r="AQ4" s="291">
        <v>88</v>
      </c>
      <c r="AR4" s="291">
        <v>70</v>
      </c>
      <c r="AS4" s="291">
        <v>39</v>
      </c>
      <c r="AT4" s="291">
        <v>18</v>
      </c>
      <c r="AU4" s="291">
        <v>25</v>
      </c>
      <c r="AV4" s="291">
        <v>60</v>
      </c>
      <c r="AW4" s="291">
        <v>58</v>
      </c>
      <c r="AX4" s="291">
        <v>53</v>
      </c>
      <c r="AY4" s="291">
        <v>48</v>
      </c>
      <c r="AZ4" s="291">
        <v>72</v>
      </c>
      <c r="BA4" s="291">
        <v>78</v>
      </c>
      <c r="BB4" s="291">
        <v>21</v>
      </c>
      <c r="BC4" s="291">
        <v>40</v>
      </c>
      <c r="BD4" s="291">
        <v>33</v>
      </c>
      <c r="BE4" s="291">
        <v>-1</v>
      </c>
      <c r="BF4" s="291">
        <v>5</v>
      </c>
      <c r="BG4" s="291">
        <v>5</v>
      </c>
      <c r="BH4" s="291">
        <v>1</v>
      </c>
      <c r="BI4" s="291">
        <v>6</v>
      </c>
      <c r="BJ4" s="291">
        <v>10</v>
      </c>
      <c r="BK4" s="291"/>
      <c r="BL4" s="291"/>
      <c r="BM4" s="291"/>
      <c r="BN4" s="291"/>
      <c r="BO4" s="291"/>
      <c r="BP4" s="291"/>
      <c r="BQ4" s="291"/>
      <c r="BR4" s="291"/>
      <c r="BS4" s="291"/>
      <c r="BT4" s="291"/>
      <c r="BU4" s="291"/>
      <c r="BV4" s="291"/>
      <c r="BW4" s="291">
        <v>48</v>
      </c>
      <c r="BX4" s="291">
        <v>15</v>
      </c>
      <c r="BY4" s="291"/>
      <c r="BZ4" s="291"/>
      <c r="CA4" s="291"/>
      <c r="CB4" s="291">
        <v>1</v>
      </c>
      <c r="CC4" s="291"/>
      <c r="CD4" s="291"/>
      <c r="CE4" s="291"/>
      <c r="CF4" s="291"/>
      <c r="CG4" s="291">
        <v>1210</v>
      </c>
      <c r="CH4" s="292" t="s">
        <v>4190</v>
      </c>
      <c r="CI4" s="291">
        <v>3554</v>
      </c>
      <c r="CJ4" s="292" t="s">
        <v>1372</v>
      </c>
      <c r="CK4" s="291">
        <v>16500</v>
      </c>
      <c r="CL4" s="291">
        <v>78000</v>
      </c>
      <c r="CM4" s="292" t="s">
        <v>989</v>
      </c>
      <c r="CN4" s="291">
        <v>57000</v>
      </c>
      <c r="CO4" s="292" t="s">
        <v>197</v>
      </c>
      <c r="CP4" s="290" t="s">
        <v>560</v>
      </c>
      <c r="CQ4" s="292" t="s">
        <v>1880</v>
      </c>
      <c r="CR4" s="1">
        <v>46023</v>
      </c>
      <c r="CS4" s="288" t="s">
        <v>120</v>
      </c>
      <c r="CT4" s="290" t="s">
        <v>45</v>
      </c>
      <c r="CU4" t="s">
        <v>356</v>
      </c>
      <c r="CV4">
        <v>1</v>
      </c>
    </row>
    <row r="5" spans="1:100" hidden="1" x14ac:dyDescent="0.3">
      <c r="A5" s="281">
        <v>68</v>
      </c>
      <c r="B5" s="284" t="s">
        <v>45</v>
      </c>
      <c r="C5" s="282" t="s">
        <v>2952</v>
      </c>
      <c r="D5" s="282" t="s">
        <v>2953</v>
      </c>
      <c r="E5" s="282" t="s">
        <v>3003</v>
      </c>
      <c r="F5" s="282" t="s">
        <v>2959</v>
      </c>
      <c r="G5" s="282" t="s">
        <v>2985</v>
      </c>
      <c r="H5" s="282" t="s">
        <v>2986</v>
      </c>
      <c r="I5" s="282" t="s">
        <v>2989</v>
      </c>
      <c r="J5" s="282" t="s">
        <v>2962</v>
      </c>
      <c r="K5" s="283" t="s">
        <v>473</v>
      </c>
      <c r="L5" s="282" t="s">
        <v>355</v>
      </c>
      <c r="M5" s="284" t="s">
        <v>174</v>
      </c>
      <c r="N5" s="282" t="s">
        <v>175</v>
      </c>
      <c r="O5" s="284" t="s">
        <v>45</v>
      </c>
      <c r="P5" s="286" t="str">
        <f>IF(COUNTIF($K$4:K5,K5)=1,1,"")</f>
        <v/>
      </c>
      <c r="Q5" s="286"/>
      <c r="R5" s="286">
        <v>1602</v>
      </c>
      <c r="S5" s="286">
        <v>-23</v>
      </c>
      <c r="T5" s="286">
        <v>1625</v>
      </c>
      <c r="U5" s="285">
        <v>45891</v>
      </c>
      <c r="V5" s="286">
        <v>1602</v>
      </c>
      <c r="W5" s="286">
        <v>30</v>
      </c>
      <c r="X5" s="286">
        <v>1595</v>
      </c>
      <c r="Y5" s="285">
        <v>45901</v>
      </c>
      <c r="Z5" s="286">
        <v>1255</v>
      </c>
      <c r="AA5" s="286">
        <v>23</v>
      </c>
      <c r="AB5" s="286">
        <v>343</v>
      </c>
      <c r="AC5" s="286">
        <v>347</v>
      </c>
      <c r="AD5" s="286">
        <v>-61</v>
      </c>
      <c r="AE5" s="286">
        <v>286</v>
      </c>
      <c r="AF5" s="286">
        <v>1602</v>
      </c>
      <c r="AG5" s="286">
        <v>5</v>
      </c>
      <c r="AH5" s="286">
        <v>9</v>
      </c>
      <c r="AI5" s="286">
        <v>19</v>
      </c>
      <c r="AJ5" s="286">
        <v>14</v>
      </c>
      <c r="AK5" s="286">
        <v>32</v>
      </c>
      <c r="AL5" s="286">
        <v>15</v>
      </c>
      <c r="AM5" s="286">
        <v>45</v>
      </c>
      <c r="AN5" s="286">
        <v>79</v>
      </c>
      <c r="AO5" s="286">
        <v>56</v>
      </c>
      <c r="AP5" s="286">
        <v>81</v>
      </c>
      <c r="AQ5" s="286">
        <v>95</v>
      </c>
      <c r="AR5" s="286">
        <v>97</v>
      </c>
      <c r="AS5" s="286">
        <v>47</v>
      </c>
      <c r="AT5" s="286">
        <v>65</v>
      </c>
      <c r="AU5" s="286">
        <v>91</v>
      </c>
      <c r="AV5" s="286">
        <v>55</v>
      </c>
      <c r="AW5" s="286">
        <v>58</v>
      </c>
      <c r="AX5" s="286">
        <v>61</v>
      </c>
      <c r="AY5" s="286">
        <v>46</v>
      </c>
      <c r="AZ5" s="286">
        <v>56</v>
      </c>
      <c r="BA5" s="286">
        <v>52</v>
      </c>
      <c r="BB5" s="286">
        <v>24</v>
      </c>
      <c r="BC5" s="286">
        <v>35</v>
      </c>
      <c r="BD5" s="286">
        <v>25</v>
      </c>
      <c r="BE5" s="286">
        <v>-1</v>
      </c>
      <c r="BF5" s="286"/>
      <c r="BG5" s="286">
        <v>4</v>
      </c>
      <c r="BH5" s="286">
        <v>4</v>
      </c>
      <c r="BI5" s="286"/>
      <c r="BJ5" s="286">
        <v>9</v>
      </c>
      <c r="BK5" s="286">
        <v>1</v>
      </c>
      <c r="BL5" s="286"/>
      <c r="BM5" s="286"/>
      <c r="BN5" s="286"/>
      <c r="BO5" s="286"/>
      <c r="BP5" s="286"/>
      <c r="BQ5" s="286"/>
      <c r="BR5" s="286"/>
      <c r="BS5" s="286"/>
      <c r="BT5" s="286"/>
      <c r="BU5" s="286"/>
      <c r="BV5" s="286"/>
      <c r="BW5" s="286">
        <v>32</v>
      </c>
      <c r="BX5" s="286">
        <v>11</v>
      </c>
      <c r="BY5" s="286">
        <v>1</v>
      </c>
      <c r="BZ5" s="286"/>
      <c r="CA5" s="286"/>
      <c r="CB5" s="286">
        <v>1</v>
      </c>
      <c r="CC5" s="286"/>
      <c r="CD5" s="286">
        <v>1</v>
      </c>
      <c r="CE5" s="286">
        <v>3</v>
      </c>
      <c r="CF5" s="286">
        <v>3</v>
      </c>
      <c r="CG5" s="286">
        <v>1231</v>
      </c>
      <c r="CH5" s="287" t="s">
        <v>3285</v>
      </c>
      <c r="CI5" s="286">
        <v>1233</v>
      </c>
      <c r="CJ5" s="287" t="s">
        <v>4144</v>
      </c>
      <c r="CK5" s="286">
        <v>16500</v>
      </c>
      <c r="CL5" s="286">
        <v>78000</v>
      </c>
      <c r="CM5" s="287" t="s">
        <v>989</v>
      </c>
      <c r="CN5" s="286">
        <v>57000</v>
      </c>
      <c r="CO5" s="287" t="s">
        <v>197</v>
      </c>
      <c r="CP5" s="284" t="s">
        <v>560</v>
      </c>
      <c r="CQ5" s="287" t="s">
        <v>1880</v>
      </c>
      <c r="CR5" s="285">
        <v>46023</v>
      </c>
      <c r="CS5" s="282" t="s">
        <v>120</v>
      </c>
      <c r="CT5" s="284" t="s">
        <v>45</v>
      </c>
      <c r="CU5" t="s">
        <v>356</v>
      </c>
      <c r="CV5">
        <v>2</v>
      </c>
    </row>
    <row r="6" spans="1:100" hidden="1" x14ac:dyDescent="0.3">
      <c r="A6" s="281">
        <v>69</v>
      </c>
      <c r="B6" s="290" t="s">
        <v>45</v>
      </c>
      <c r="C6" s="288" t="s">
        <v>2952</v>
      </c>
      <c r="D6" s="288" t="s">
        <v>2953</v>
      </c>
      <c r="E6" s="288" t="s">
        <v>3003</v>
      </c>
      <c r="F6" s="288" t="s">
        <v>2959</v>
      </c>
      <c r="G6" s="288" t="s">
        <v>2985</v>
      </c>
      <c r="H6" s="288" t="s">
        <v>2986</v>
      </c>
      <c r="I6" s="288" t="s">
        <v>2989</v>
      </c>
      <c r="J6" s="288" t="s">
        <v>2962</v>
      </c>
      <c r="K6" s="289" t="s">
        <v>473</v>
      </c>
      <c r="L6" s="288" t="s">
        <v>355</v>
      </c>
      <c r="M6" s="290" t="s">
        <v>63</v>
      </c>
      <c r="N6" s="288" t="s">
        <v>64</v>
      </c>
      <c r="O6" s="290" t="s">
        <v>45</v>
      </c>
      <c r="P6" s="291" t="str">
        <f>IF(COUNTIF($K$4:K6,K6)=1,1,"")</f>
        <v/>
      </c>
      <c r="Q6" s="291"/>
      <c r="R6" s="291">
        <v>2704</v>
      </c>
      <c r="S6" s="291">
        <v>1254</v>
      </c>
      <c r="T6" s="291">
        <v>1450</v>
      </c>
      <c r="U6" s="1">
        <v>45554</v>
      </c>
      <c r="V6" s="291">
        <v>2759</v>
      </c>
      <c r="W6" s="291">
        <v>1288</v>
      </c>
      <c r="X6" s="291">
        <v>1467</v>
      </c>
      <c r="Y6" s="1">
        <v>45559</v>
      </c>
      <c r="Z6" s="291">
        <v>1855</v>
      </c>
      <c r="AA6" s="291">
        <v>-4</v>
      </c>
      <c r="AB6" s="291">
        <v>908</v>
      </c>
      <c r="AC6" s="291">
        <v>904</v>
      </c>
      <c r="AD6" s="291">
        <v>-105</v>
      </c>
      <c r="AE6" s="291">
        <v>799</v>
      </c>
      <c r="AF6" s="291">
        <v>2759</v>
      </c>
      <c r="AG6" s="291">
        <v>4</v>
      </c>
      <c r="AH6" s="291">
        <v>4</v>
      </c>
      <c r="AI6" s="291"/>
      <c r="AJ6" s="291">
        <v>1</v>
      </c>
      <c r="AK6" s="291">
        <v>5</v>
      </c>
      <c r="AL6" s="291">
        <v>4</v>
      </c>
      <c r="AM6" s="291">
        <v>22</v>
      </c>
      <c r="AN6" s="291">
        <v>32</v>
      </c>
      <c r="AO6" s="291">
        <v>23</v>
      </c>
      <c r="AP6" s="291">
        <v>47</v>
      </c>
      <c r="AQ6" s="291">
        <v>58</v>
      </c>
      <c r="AR6" s="291">
        <v>45</v>
      </c>
      <c r="AS6" s="291">
        <v>34</v>
      </c>
      <c r="AT6" s="291">
        <v>32</v>
      </c>
      <c r="AU6" s="291">
        <v>51</v>
      </c>
      <c r="AV6" s="291">
        <v>28</v>
      </c>
      <c r="AW6" s="291">
        <v>38</v>
      </c>
      <c r="AX6" s="291">
        <v>24</v>
      </c>
      <c r="AY6" s="291">
        <v>27</v>
      </c>
      <c r="AZ6" s="291">
        <v>14</v>
      </c>
      <c r="BA6" s="291">
        <v>35</v>
      </c>
      <c r="BB6" s="291">
        <v>11</v>
      </c>
      <c r="BC6" s="291">
        <v>22</v>
      </c>
      <c r="BD6" s="291">
        <v>29</v>
      </c>
      <c r="BE6" s="291">
        <v>-1</v>
      </c>
      <c r="BF6" s="291">
        <v>1</v>
      </c>
      <c r="BG6" s="291">
        <v>3</v>
      </c>
      <c r="BH6" s="291">
        <v>3</v>
      </c>
      <c r="BI6" s="291">
        <v>6</v>
      </c>
      <c r="BJ6" s="291">
        <v>11</v>
      </c>
      <c r="BK6" s="291"/>
      <c r="BL6" s="291"/>
      <c r="BM6" s="291"/>
      <c r="BN6" s="291"/>
      <c r="BO6" s="291">
        <v>1</v>
      </c>
      <c r="BP6" s="291">
        <v>1</v>
      </c>
      <c r="BQ6" s="291"/>
      <c r="BR6" s="291">
        <v>1</v>
      </c>
      <c r="BS6" s="291"/>
      <c r="BT6" s="291">
        <v>2</v>
      </c>
      <c r="BU6" s="291">
        <v>-1</v>
      </c>
      <c r="BV6" s="291"/>
      <c r="BW6" s="291">
        <v>14</v>
      </c>
      <c r="BX6" s="291">
        <v>6</v>
      </c>
      <c r="BY6" s="291"/>
      <c r="BZ6" s="291"/>
      <c r="CA6" s="291"/>
      <c r="CB6" s="291"/>
      <c r="CC6" s="291"/>
      <c r="CD6" s="291"/>
      <c r="CE6" s="291"/>
      <c r="CF6" s="291"/>
      <c r="CG6" s="291">
        <v>637</v>
      </c>
      <c r="CH6" s="292" t="s">
        <v>3267</v>
      </c>
      <c r="CI6" s="291">
        <v>1792</v>
      </c>
      <c r="CJ6" s="292" t="s">
        <v>3454</v>
      </c>
      <c r="CK6" s="291">
        <v>16500</v>
      </c>
      <c r="CL6" s="291">
        <v>78000</v>
      </c>
      <c r="CM6" s="292" t="s">
        <v>989</v>
      </c>
      <c r="CN6" s="291">
        <v>57000</v>
      </c>
      <c r="CO6" s="292" t="s">
        <v>197</v>
      </c>
      <c r="CP6" s="290" t="s">
        <v>560</v>
      </c>
      <c r="CQ6" s="292" t="s">
        <v>1880</v>
      </c>
      <c r="CR6" s="1">
        <v>46023</v>
      </c>
      <c r="CS6" s="288" t="s">
        <v>120</v>
      </c>
      <c r="CT6" s="290" t="s">
        <v>45</v>
      </c>
      <c r="CU6" t="s">
        <v>356</v>
      </c>
      <c r="CV6">
        <v>3</v>
      </c>
    </row>
    <row r="7" spans="1:100" hidden="1" x14ac:dyDescent="0.3">
      <c r="A7" s="281">
        <v>236</v>
      </c>
      <c r="B7" s="284" t="s">
        <v>45</v>
      </c>
      <c r="C7" s="282" t="s">
        <v>2952</v>
      </c>
      <c r="D7" s="282" t="s">
        <v>2953</v>
      </c>
      <c r="E7" s="282" t="s">
        <v>3003</v>
      </c>
      <c r="F7" s="282" t="s">
        <v>2959</v>
      </c>
      <c r="G7" s="282" t="s">
        <v>2970</v>
      </c>
      <c r="H7" s="282" t="s">
        <v>2971</v>
      </c>
      <c r="I7" s="282" t="s">
        <v>2972</v>
      </c>
      <c r="J7" s="282" t="s">
        <v>2962</v>
      </c>
      <c r="K7" s="283" t="s">
        <v>462</v>
      </c>
      <c r="L7" s="282" t="s">
        <v>422</v>
      </c>
      <c r="M7" s="284" t="s">
        <v>71</v>
      </c>
      <c r="N7" s="282" t="s">
        <v>72</v>
      </c>
      <c r="O7" s="284" t="s">
        <v>45</v>
      </c>
      <c r="P7" s="286">
        <f>IF(COUNTIF($K$4:K7,K7)=1,1,"")</f>
        <v>1</v>
      </c>
      <c r="Q7" s="286"/>
      <c r="R7" s="286">
        <v>5990</v>
      </c>
      <c r="S7" s="286">
        <v>990</v>
      </c>
      <c r="T7" s="286">
        <v>5000</v>
      </c>
      <c r="U7" s="285">
        <v>45544</v>
      </c>
      <c r="V7" s="286">
        <v>6273</v>
      </c>
      <c r="W7" s="286">
        <v>6283</v>
      </c>
      <c r="X7" s="286"/>
      <c r="Y7" s="285">
        <v>45548</v>
      </c>
      <c r="Z7" s="286">
        <v>6099</v>
      </c>
      <c r="AA7" s="286">
        <v>10</v>
      </c>
      <c r="AB7" s="286">
        <v>179</v>
      </c>
      <c r="AC7" s="286">
        <v>174</v>
      </c>
      <c r="AD7" s="286">
        <v>259</v>
      </c>
      <c r="AE7" s="286">
        <v>433</v>
      </c>
      <c r="AF7" s="286">
        <v>6273</v>
      </c>
      <c r="AG7" s="286">
        <v>58</v>
      </c>
      <c r="AH7" s="286">
        <v>163</v>
      </c>
      <c r="AI7" s="286">
        <v>130</v>
      </c>
      <c r="AJ7" s="286">
        <v>117</v>
      </c>
      <c r="AK7" s="286">
        <v>322</v>
      </c>
      <c r="AL7" s="286">
        <v>165</v>
      </c>
      <c r="AM7" s="286">
        <v>160</v>
      </c>
      <c r="AN7" s="286">
        <v>111</v>
      </c>
      <c r="AO7" s="286">
        <v>77</v>
      </c>
      <c r="AP7" s="286">
        <v>97</v>
      </c>
      <c r="AQ7" s="286">
        <v>131</v>
      </c>
      <c r="AR7" s="286">
        <v>92</v>
      </c>
      <c r="AS7" s="286">
        <v>52</v>
      </c>
      <c r="AT7" s="286">
        <v>57</v>
      </c>
      <c r="AU7" s="286">
        <v>77</v>
      </c>
      <c r="AV7" s="286">
        <v>47</v>
      </c>
      <c r="AW7" s="286">
        <v>69</v>
      </c>
      <c r="AX7" s="286">
        <v>39</v>
      </c>
      <c r="AY7" s="286">
        <v>40</v>
      </c>
      <c r="AZ7" s="286">
        <v>43</v>
      </c>
      <c r="BA7" s="286">
        <v>36</v>
      </c>
      <c r="BB7" s="286">
        <v>17</v>
      </c>
      <c r="BC7" s="286">
        <v>28</v>
      </c>
      <c r="BD7" s="286">
        <v>-1</v>
      </c>
      <c r="BE7" s="286"/>
      <c r="BF7" s="286">
        <v>-1</v>
      </c>
      <c r="BG7" s="286"/>
      <c r="BH7" s="286">
        <v>1</v>
      </c>
      <c r="BI7" s="286"/>
      <c r="BJ7" s="286"/>
      <c r="BK7" s="286"/>
      <c r="BL7" s="286"/>
      <c r="BM7" s="286"/>
      <c r="BN7" s="286"/>
      <c r="BO7" s="286"/>
      <c r="BP7" s="286"/>
      <c r="BQ7" s="286"/>
      <c r="BR7" s="286"/>
      <c r="BS7" s="286"/>
      <c r="BT7" s="286"/>
      <c r="BU7" s="286"/>
      <c r="BV7" s="286"/>
      <c r="BW7" s="286"/>
      <c r="BX7" s="286"/>
      <c r="BY7" s="286">
        <v>1</v>
      </c>
      <c r="BZ7" s="286"/>
      <c r="CA7" s="286"/>
      <c r="CB7" s="286"/>
      <c r="CC7" s="286">
        <v>2</v>
      </c>
      <c r="CD7" s="286">
        <v>1</v>
      </c>
      <c r="CE7" s="286"/>
      <c r="CF7" s="286">
        <v>2</v>
      </c>
      <c r="CG7" s="286">
        <v>2133</v>
      </c>
      <c r="CH7" s="287" t="s">
        <v>3970</v>
      </c>
      <c r="CI7" s="286">
        <v>5831</v>
      </c>
      <c r="CJ7" s="287" t="s">
        <v>1001</v>
      </c>
      <c r="CK7" s="286">
        <v>16500</v>
      </c>
      <c r="CL7" s="286">
        <v>79000</v>
      </c>
      <c r="CM7" s="287" t="s">
        <v>3099</v>
      </c>
      <c r="CN7" s="286">
        <v>63000</v>
      </c>
      <c r="CO7" s="287" t="s">
        <v>672</v>
      </c>
      <c r="CP7" s="284" t="s">
        <v>53</v>
      </c>
      <c r="CQ7" s="287" t="s">
        <v>1850</v>
      </c>
      <c r="CR7" s="285">
        <v>46262</v>
      </c>
      <c r="CS7" s="282" t="s">
        <v>51</v>
      </c>
      <c r="CT7" s="284" t="s">
        <v>1857</v>
      </c>
      <c r="CU7" t="s">
        <v>423</v>
      </c>
      <c r="CV7">
        <v>4</v>
      </c>
    </row>
    <row r="8" spans="1:100" hidden="1" x14ac:dyDescent="0.3">
      <c r="A8" s="281">
        <v>237</v>
      </c>
      <c r="B8" s="290" t="s">
        <v>45</v>
      </c>
      <c r="C8" s="288" t="s">
        <v>2952</v>
      </c>
      <c r="D8" s="288" t="s">
        <v>2953</v>
      </c>
      <c r="E8" s="288" t="s">
        <v>3003</v>
      </c>
      <c r="F8" s="288" t="s">
        <v>2959</v>
      </c>
      <c r="G8" s="288" t="s">
        <v>2970</v>
      </c>
      <c r="H8" s="288" t="s">
        <v>2971</v>
      </c>
      <c r="I8" s="288" t="s">
        <v>2972</v>
      </c>
      <c r="J8" s="288" t="s">
        <v>2962</v>
      </c>
      <c r="K8" s="289" t="s">
        <v>462</v>
      </c>
      <c r="L8" s="288" t="s">
        <v>422</v>
      </c>
      <c r="M8" s="290" t="s">
        <v>89</v>
      </c>
      <c r="N8" s="288" t="s">
        <v>90</v>
      </c>
      <c r="O8" s="290" t="s">
        <v>45</v>
      </c>
      <c r="P8" s="291" t="str">
        <f>IF(COUNTIF($K$4:K8,K8)=1,1,"")</f>
        <v/>
      </c>
      <c r="Q8" s="291"/>
      <c r="R8" s="291">
        <v>1402</v>
      </c>
      <c r="S8" s="291">
        <v>422</v>
      </c>
      <c r="T8" s="291">
        <v>980</v>
      </c>
      <c r="U8" s="1">
        <v>45544</v>
      </c>
      <c r="V8" s="291">
        <v>1479</v>
      </c>
      <c r="W8" s="291">
        <v>1537</v>
      </c>
      <c r="X8" s="291"/>
      <c r="Y8" s="1">
        <v>45548</v>
      </c>
      <c r="Z8" s="291">
        <v>1416</v>
      </c>
      <c r="AA8" s="291">
        <v>58</v>
      </c>
      <c r="AB8" s="291">
        <v>65</v>
      </c>
      <c r="AC8" s="291">
        <v>63</v>
      </c>
      <c r="AD8" s="291">
        <v>7</v>
      </c>
      <c r="AE8" s="291">
        <v>70</v>
      </c>
      <c r="AF8" s="291">
        <v>1479</v>
      </c>
      <c r="AG8" s="291"/>
      <c r="AH8" s="291"/>
      <c r="AI8" s="291"/>
      <c r="AJ8" s="291"/>
      <c r="AK8" s="291"/>
      <c r="AL8" s="291">
        <v>1</v>
      </c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291"/>
      <c r="BG8" s="291"/>
      <c r="BH8" s="291"/>
      <c r="BI8" s="291"/>
      <c r="BJ8" s="291"/>
      <c r="BK8" s="291"/>
      <c r="BL8" s="291"/>
      <c r="BM8" s="291"/>
      <c r="BN8" s="291"/>
      <c r="BO8" s="291"/>
      <c r="BP8" s="291"/>
      <c r="BQ8" s="291"/>
      <c r="BR8" s="291"/>
      <c r="BS8" s="291"/>
      <c r="BT8" s="291"/>
      <c r="BU8" s="291"/>
      <c r="BV8" s="291"/>
      <c r="BW8" s="291"/>
      <c r="BX8" s="291"/>
      <c r="BY8" s="291"/>
      <c r="BZ8" s="291"/>
      <c r="CA8" s="291"/>
      <c r="CB8" s="291"/>
      <c r="CC8" s="291"/>
      <c r="CD8" s="291"/>
      <c r="CE8" s="291"/>
      <c r="CF8" s="291"/>
      <c r="CG8" s="291">
        <v>1</v>
      </c>
      <c r="CH8" s="292" t="s">
        <v>149</v>
      </c>
      <c r="CI8" s="291">
        <v>1415</v>
      </c>
      <c r="CJ8" s="292" t="s">
        <v>1406</v>
      </c>
      <c r="CK8" s="291">
        <v>16500</v>
      </c>
      <c r="CL8" s="291">
        <v>79000</v>
      </c>
      <c r="CM8" s="292" t="s">
        <v>3099</v>
      </c>
      <c r="CN8" s="291">
        <v>63000</v>
      </c>
      <c r="CO8" s="292" t="s">
        <v>672</v>
      </c>
      <c r="CP8" s="290" t="s">
        <v>53</v>
      </c>
      <c r="CQ8" s="292" t="s">
        <v>1850</v>
      </c>
      <c r="CR8" s="1">
        <v>46262</v>
      </c>
      <c r="CS8" s="288" t="s">
        <v>51</v>
      </c>
      <c r="CT8" s="290" t="s">
        <v>1857</v>
      </c>
      <c r="CU8" t="s">
        <v>423</v>
      </c>
      <c r="CV8">
        <v>5</v>
      </c>
    </row>
    <row r="9" spans="1:100" hidden="1" x14ac:dyDescent="0.3">
      <c r="A9" s="281">
        <v>238</v>
      </c>
      <c r="B9" s="284" t="s">
        <v>45</v>
      </c>
      <c r="C9" s="282" t="s">
        <v>2952</v>
      </c>
      <c r="D9" s="282" t="s">
        <v>2953</v>
      </c>
      <c r="E9" s="282" t="s">
        <v>3003</v>
      </c>
      <c r="F9" s="282" t="s">
        <v>2959</v>
      </c>
      <c r="G9" s="282" t="s">
        <v>2970</v>
      </c>
      <c r="H9" s="282" t="s">
        <v>2971</v>
      </c>
      <c r="I9" s="282" t="s">
        <v>2972</v>
      </c>
      <c r="J9" s="282" t="s">
        <v>2962</v>
      </c>
      <c r="K9" s="283" t="s">
        <v>462</v>
      </c>
      <c r="L9" s="282" t="s">
        <v>422</v>
      </c>
      <c r="M9" s="284" t="s">
        <v>107</v>
      </c>
      <c r="N9" s="282" t="s">
        <v>108</v>
      </c>
      <c r="O9" s="284" t="s">
        <v>45</v>
      </c>
      <c r="P9" s="286" t="str">
        <f>IF(COUNTIF($K$4:K9,K9)=1,1,"")</f>
        <v/>
      </c>
      <c r="Q9" s="286"/>
      <c r="R9" s="286">
        <v>7214</v>
      </c>
      <c r="S9" s="286">
        <v>614</v>
      </c>
      <c r="T9" s="286">
        <v>6600</v>
      </c>
      <c r="U9" s="285">
        <v>45544</v>
      </c>
      <c r="V9" s="286">
        <v>7385</v>
      </c>
      <c r="W9" s="286">
        <v>7371</v>
      </c>
      <c r="X9" s="286"/>
      <c r="Y9" s="285">
        <v>45548</v>
      </c>
      <c r="Z9" s="286">
        <v>7372</v>
      </c>
      <c r="AA9" s="286">
        <v>-14</v>
      </c>
      <c r="AB9" s="286">
        <v>15</v>
      </c>
      <c r="AC9" s="286">
        <v>13</v>
      </c>
      <c r="AD9" s="286">
        <v>-11</v>
      </c>
      <c r="AE9" s="286">
        <v>2</v>
      </c>
      <c r="AF9" s="286">
        <v>7385</v>
      </c>
      <c r="AG9" s="286">
        <v>95</v>
      </c>
      <c r="AH9" s="286">
        <v>68</v>
      </c>
      <c r="AI9" s="286">
        <v>28</v>
      </c>
      <c r="AJ9" s="286">
        <v>7</v>
      </c>
      <c r="AK9" s="286">
        <v>5</v>
      </c>
      <c r="AL9" s="286">
        <v>3</v>
      </c>
      <c r="AM9" s="286"/>
      <c r="AN9" s="286">
        <v>1</v>
      </c>
      <c r="AO9" s="286"/>
      <c r="AP9" s="286"/>
      <c r="AQ9" s="286"/>
      <c r="AR9" s="286"/>
      <c r="AS9" s="286"/>
      <c r="AT9" s="286"/>
      <c r="AU9" s="286"/>
      <c r="AV9" s="286"/>
      <c r="AW9" s="286"/>
      <c r="AX9" s="286">
        <v>1</v>
      </c>
      <c r="AY9" s="286"/>
      <c r="AZ9" s="286">
        <v>2</v>
      </c>
      <c r="BA9" s="286"/>
      <c r="BB9" s="286"/>
      <c r="BC9" s="286"/>
      <c r="BD9" s="286"/>
      <c r="BE9" s="286"/>
      <c r="BF9" s="286">
        <v>-1</v>
      </c>
      <c r="BG9" s="286"/>
      <c r="BH9" s="286"/>
      <c r="BI9" s="286"/>
      <c r="BJ9" s="286"/>
      <c r="BK9" s="286"/>
      <c r="BL9" s="286"/>
      <c r="BM9" s="286"/>
      <c r="BN9" s="286"/>
      <c r="BO9" s="286"/>
      <c r="BP9" s="286"/>
      <c r="BQ9" s="286"/>
      <c r="BR9" s="286"/>
      <c r="BS9" s="286"/>
      <c r="BT9" s="286"/>
      <c r="BU9" s="286"/>
      <c r="BV9" s="286"/>
      <c r="BW9" s="286"/>
      <c r="BX9" s="286"/>
      <c r="BY9" s="286"/>
      <c r="BZ9" s="286"/>
      <c r="CA9" s="286"/>
      <c r="CB9" s="286"/>
      <c r="CC9" s="286"/>
      <c r="CD9" s="286"/>
      <c r="CE9" s="286"/>
      <c r="CF9" s="286"/>
      <c r="CG9" s="286">
        <v>209</v>
      </c>
      <c r="CH9" s="287" t="s">
        <v>3101</v>
      </c>
      <c r="CI9" s="286">
        <v>7393</v>
      </c>
      <c r="CJ9" s="287" t="s">
        <v>1881</v>
      </c>
      <c r="CK9" s="286">
        <v>16500</v>
      </c>
      <c r="CL9" s="286">
        <v>79000</v>
      </c>
      <c r="CM9" s="287" t="s">
        <v>3099</v>
      </c>
      <c r="CN9" s="286">
        <v>63000</v>
      </c>
      <c r="CO9" s="287" t="s">
        <v>672</v>
      </c>
      <c r="CP9" s="284" t="s">
        <v>53</v>
      </c>
      <c r="CQ9" s="287" t="s">
        <v>1850</v>
      </c>
      <c r="CR9" s="285">
        <v>46262</v>
      </c>
      <c r="CS9" s="282" t="s">
        <v>51</v>
      </c>
      <c r="CT9" s="284" t="s">
        <v>1857</v>
      </c>
      <c r="CU9" t="s">
        <v>423</v>
      </c>
      <c r="CV9">
        <v>6</v>
      </c>
    </row>
    <row r="10" spans="1:100" hidden="1" x14ac:dyDescent="0.3">
      <c r="A10" s="281">
        <v>239</v>
      </c>
      <c r="B10" s="290" t="s">
        <v>45</v>
      </c>
      <c r="C10" s="288" t="s">
        <v>2952</v>
      </c>
      <c r="D10" s="288" t="s">
        <v>2953</v>
      </c>
      <c r="E10" s="288" t="s">
        <v>3003</v>
      </c>
      <c r="F10" s="288" t="s">
        <v>2959</v>
      </c>
      <c r="G10" s="288" t="s">
        <v>2970</v>
      </c>
      <c r="H10" s="288" t="s">
        <v>2971</v>
      </c>
      <c r="I10" s="288" t="s">
        <v>2972</v>
      </c>
      <c r="J10" s="288" t="s">
        <v>2962</v>
      </c>
      <c r="K10" s="289" t="s">
        <v>462</v>
      </c>
      <c r="L10" s="288" t="s">
        <v>422</v>
      </c>
      <c r="M10" s="290" t="s">
        <v>93</v>
      </c>
      <c r="N10" s="288" t="s">
        <v>94</v>
      </c>
      <c r="O10" s="290" t="s">
        <v>45</v>
      </c>
      <c r="P10" s="291" t="str">
        <f>IF(COUNTIF($K$4:K10,K10)=1,1,"")</f>
        <v/>
      </c>
      <c r="Q10" s="291"/>
      <c r="R10" s="291">
        <v>-30</v>
      </c>
      <c r="S10" s="291">
        <v>-30</v>
      </c>
      <c r="T10" s="291"/>
      <c r="U10" s="1">
        <v>45875</v>
      </c>
      <c r="V10" s="291">
        <v>115</v>
      </c>
      <c r="W10" s="291">
        <v>149</v>
      </c>
      <c r="X10" s="291"/>
      <c r="Y10" s="1">
        <v>45890</v>
      </c>
      <c r="Z10" s="291">
        <v>99</v>
      </c>
      <c r="AA10" s="291">
        <v>34</v>
      </c>
      <c r="AB10" s="291">
        <v>16</v>
      </c>
      <c r="AC10" s="291">
        <v>16</v>
      </c>
      <c r="AD10" s="291">
        <v>36</v>
      </c>
      <c r="AE10" s="291">
        <v>52</v>
      </c>
      <c r="AF10" s="291">
        <v>115</v>
      </c>
      <c r="AG10" s="291">
        <v>2</v>
      </c>
      <c r="AH10" s="291">
        <v>6</v>
      </c>
      <c r="AI10" s="291">
        <v>8</v>
      </c>
      <c r="AJ10" s="291">
        <v>3</v>
      </c>
      <c r="AK10" s="291">
        <v>13</v>
      </c>
      <c r="AL10" s="291">
        <v>6</v>
      </c>
      <c r="AM10" s="291">
        <v>5</v>
      </c>
      <c r="AN10" s="291">
        <v>4</v>
      </c>
      <c r="AO10" s="291">
        <v>4</v>
      </c>
      <c r="AP10" s="291"/>
      <c r="AQ10" s="291">
        <v>1</v>
      </c>
      <c r="AR10" s="291"/>
      <c r="AS10" s="291">
        <v>1</v>
      </c>
      <c r="AT10" s="291"/>
      <c r="AU10" s="291"/>
      <c r="AV10" s="291">
        <v>5</v>
      </c>
      <c r="AW10" s="291">
        <v>6</v>
      </c>
      <c r="AX10" s="291"/>
      <c r="AY10" s="291"/>
      <c r="AZ10" s="291">
        <v>1</v>
      </c>
      <c r="BA10" s="291"/>
      <c r="BB10" s="291"/>
      <c r="BC10" s="291"/>
      <c r="BD10" s="291"/>
      <c r="BE10" s="291"/>
      <c r="BF10" s="291"/>
      <c r="BG10" s="291"/>
      <c r="BH10" s="291"/>
      <c r="BI10" s="291"/>
      <c r="BJ10" s="291"/>
      <c r="BK10" s="291"/>
      <c r="BL10" s="291"/>
      <c r="BM10" s="291"/>
      <c r="BN10" s="291"/>
      <c r="BO10" s="291"/>
      <c r="BP10" s="291"/>
      <c r="BQ10" s="291"/>
      <c r="BR10" s="291"/>
      <c r="BS10" s="291"/>
      <c r="BT10" s="291"/>
      <c r="BU10" s="291"/>
      <c r="BV10" s="291"/>
      <c r="BW10" s="291"/>
      <c r="BX10" s="291"/>
      <c r="BY10" s="291"/>
      <c r="BZ10" s="291"/>
      <c r="CA10" s="291"/>
      <c r="CB10" s="291"/>
      <c r="CC10" s="291"/>
      <c r="CD10" s="291"/>
      <c r="CE10" s="291"/>
      <c r="CF10" s="291"/>
      <c r="CG10" s="291">
        <v>65</v>
      </c>
      <c r="CH10" s="292" t="s">
        <v>4039</v>
      </c>
      <c r="CI10" s="291">
        <v>71</v>
      </c>
      <c r="CJ10" s="292" t="s">
        <v>610</v>
      </c>
      <c r="CK10" s="291">
        <v>16500</v>
      </c>
      <c r="CL10" s="291">
        <v>79000</v>
      </c>
      <c r="CM10" s="292" t="s">
        <v>3099</v>
      </c>
      <c r="CN10" s="291">
        <v>63000</v>
      </c>
      <c r="CO10" s="292" t="s">
        <v>672</v>
      </c>
      <c r="CP10" s="290" t="s">
        <v>53</v>
      </c>
      <c r="CQ10" s="292" t="s">
        <v>1850</v>
      </c>
      <c r="CR10" s="1">
        <v>46262</v>
      </c>
      <c r="CS10" s="288" t="s">
        <v>51</v>
      </c>
      <c r="CT10" s="290" t="s">
        <v>1857</v>
      </c>
      <c r="CU10" t="s">
        <v>423</v>
      </c>
      <c r="CV10">
        <v>7</v>
      </c>
    </row>
    <row r="11" spans="1:100" hidden="1" x14ac:dyDescent="0.3">
      <c r="A11" s="281">
        <v>240</v>
      </c>
      <c r="B11" s="284" t="s">
        <v>45</v>
      </c>
      <c r="C11" s="282" t="s">
        <v>2952</v>
      </c>
      <c r="D11" s="282" t="s">
        <v>2953</v>
      </c>
      <c r="E11" s="282" t="s">
        <v>3003</v>
      </c>
      <c r="F11" s="282" t="s">
        <v>2959</v>
      </c>
      <c r="G11" s="282" t="s">
        <v>2970</v>
      </c>
      <c r="H11" s="282" t="s">
        <v>2971</v>
      </c>
      <c r="I11" s="282" t="s">
        <v>2972</v>
      </c>
      <c r="J11" s="282" t="s">
        <v>2962</v>
      </c>
      <c r="K11" s="283" t="s">
        <v>462</v>
      </c>
      <c r="L11" s="282" t="s">
        <v>422</v>
      </c>
      <c r="M11" s="284" t="s">
        <v>83</v>
      </c>
      <c r="N11" s="282" t="s">
        <v>84</v>
      </c>
      <c r="O11" s="284" t="s">
        <v>45</v>
      </c>
      <c r="P11" s="286" t="str">
        <f>IF(COUNTIF($K$4:K11,K11)=1,1,"")</f>
        <v/>
      </c>
      <c r="Q11" s="286"/>
      <c r="R11" s="286">
        <v>2808</v>
      </c>
      <c r="S11" s="286">
        <v>3</v>
      </c>
      <c r="T11" s="286">
        <v>2805</v>
      </c>
      <c r="U11" s="285">
        <v>45875</v>
      </c>
      <c r="V11" s="286">
        <v>2837</v>
      </c>
      <c r="W11" s="286">
        <v>2834</v>
      </c>
      <c r="X11" s="286"/>
      <c r="Y11" s="285">
        <v>45890</v>
      </c>
      <c r="Z11" s="286">
        <v>2788</v>
      </c>
      <c r="AA11" s="286">
        <v>-3</v>
      </c>
      <c r="AB11" s="286">
        <v>49</v>
      </c>
      <c r="AC11" s="286">
        <v>49</v>
      </c>
      <c r="AD11" s="286">
        <v>372</v>
      </c>
      <c r="AE11" s="286">
        <v>421</v>
      </c>
      <c r="AF11" s="286">
        <v>2837</v>
      </c>
      <c r="AG11" s="286">
        <v>94</v>
      </c>
      <c r="AH11" s="286">
        <v>218</v>
      </c>
      <c r="AI11" s="286">
        <v>241</v>
      </c>
      <c r="AJ11" s="286">
        <v>208</v>
      </c>
      <c r="AK11" s="286">
        <v>422</v>
      </c>
      <c r="AL11" s="286">
        <v>191</v>
      </c>
      <c r="AM11" s="286">
        <v>167</v>
      </c>
      <c r="AN11" s="286">
        <v>64</v>
      </c>
      <c r="AO11" s="286">
        <v>47</v>
      </c>
      <c r="AP11" s="286">
        <v>39</v>
      </c>
      <c r="AQ11" s="286">
        <v>50</v>
      </c>
      <c r="AR11" s="286">
        <v>77</v>
      </c>
      <c r="AS11" s="286">
        <v>63</v>
      </c>
      <c r="AT11" s="286">
        <v>56</v>
      </c>
      <c r="AU11" s="286">
        <v>76</v>
      </c>
      <c r="AV11" s="286">
        <v>52</v>
      </c>
      <c r="AW11" s="286">
        <v>51</v>
      </c>
      <c r="AX11" s="286">
        <v>47</v>
      </c>
      <c r="AY11" s="286">
        <v>48</v>
      </c>
      <c r="AZ11" s="286">
        <v>41</v>
      </c>
      <c r="BA11" s="286">
        <v>43</v>
      </c>
      <c r="BB11" s="286">
        <v>34</v>
      </c>
      <c r="BC11" s="286">
        <v>4</v>
      </c>
      <c r="BD11" s="286"/>
      <c r="BE11" s="286">
        <v>-2</v>
      </c>
      <c r="BF11" s="286">
        <v>-1</v>
      </c>
      <c r="BG11" s="286"/>
      <c r="BH11" s="286"/>
      <c r="BI11" s="286"/>
      <c r="BJ11" s="286"/>
      <c r="BK11" s="286"/>
      <c r="BL11" s="286"/>
      <c r="BM11" s="286"/>
      <c r="BN11" s="286"/>
      <c r="BO11" s="286"/>
      <c r="BP11" s="286"/>
      <c r="BQ11" s="286"/>
      <c r="BR11" s="286"/>
      <c r="BS11" s="286"/>
      <c r="BT11" s="286"/>
      <c r="BU11" s="286"/>
      <c r="BV11" s="286">
        <v>2</v>
      </c>
      <c r="BW11" s="286"/>
      <c r="BX11" s="286"/>
      <c r="BY11" s="286"/>
      <c r="BZ11" s="286"/>
      <c r="CA11" s="286"/>
      <c r="CB11" s="286">
        <v>1</v>
      </c>
      <c r="CC11" s="286">
        <v>3</v>
      </c>
      <c r="CD11" s="286">
        <v>3</v>
      </c>
      <c r="CE11" s="286"/>
      <c r="CF11" s="286"/>
      <c r="CG11" s="286">
        <v>2339</v>
      </c>
      <c r="CH11" s="287" t="s">
        <v>3734</v>
      </c>
      <c r="CI11" s="286">
        <v>2429</v>
      </c>
      <c r="CJ11" s="287" t="s">
        <v>1359</v>
      </c>
      <c r="CK11" s="286">
        <v>16500</v>
      </c>
      <c r="CL11" s="286">
        <v>79000</v>
      </c>
      <c r="CM11" s="287" t="s">
        <v>3099</v>
      </c>
      <c r="CN11" s="286">
        <v>63000</v>
      </c>
      <c r="CO11" s="287" t="s">
        <v>672</v>
      </c>
      <c r="CP11" s="284" t="s">
        <v>53</v>
      </c>
      <c r="CQ11" s="287" t="s">
        <v>1850</v>
      </c>
      <c r="CR11" s="285">
        <v>46262</v>
      </c>
      <c r="CS11" s="282" t="s">
        <v>51</v>
      </c>
      <c r="CT11" s="284" t="s">
        <v>1857</v>
      </c>
      <c r="CU11" t="s">
        <v>423</v>
      </c>
      <c r="CV11">
        <v>8</v>
      </c>
    </row>
    <row r="12" spans="1:100" hidden="1" x14ac:dyDescent="0.3">
      <c r="A12" s="281">
        <v>241</v>
      </c>
      <c r="B12" s="290" t="s">
        <v>45</v>
      </c>
      <c r="C12" s="288" t="s">
        <v>2952</v>
      </c>
      <c r="D12" s="288" t="s">
        <v>2953</v>
      </c>
      <c r="E12" s="288" t="s">
        <v>3003</v>
      </c>
      <c r="F12" s="288" t="s">
        <v>2959</v>
      </c>
      <c r="G12" s="288" t="s">
        <v>2970</v>
      </c>
      <c r="H12" s="288" t="s">
        <v>2971</v>
      </c>
      <c r="I12" s="288" t="s">
        <v>2972</v>
      </c>
      <c r="J12" s="288" t="s">
        <v>2962</v>
      </c>
      <c r="K12" s="289" t="s">
        <v>462</v>
      </c>
      <c r="L12" s="288" t="s">
        <v>422</v>
      </c>
      <c r="M12" s="290" t="s">
        <v>54</v>
      </c>
      <c r="N12" s="288" t="s">
        <v>55</v>
      </c>
      <c r="O12" s="290" t="s">
        <v>45</v>
      </c>
      <c r="P12" s="291" t="str">
        <f>IF(COUNTIF($K$4:K12,K12)=1,1,"")</f>
        <v/>
      </c>
      <c r="Q12" s="291"/>
      <c r="R12" s="291">
        <v>2288</v>
      </c>
      <c r="S12" s="291">
        <v>988</v>
      </c>
      <c r="T12" s="291">
        <v>1300</v>
      </c>
      <c r="U12" s="1">
        <v>45650</v>
      </c>
      <c r="V12" s="291">
        <v>1376</v>
      </c>
      <c r="W12" s="291">
        <v>1388</v>
      </c>
      <c r="X12" s="291"/>
      <c r="Y12" s="1">
        <v>45657</v>
      </c>
      <c r="Z12" s="291">
        <v>1349</v>
      </c>
      <c r="AA12" s="291">
        <v>12</v>
      </c>
      <c r="AB12" s="291">
        <v>31</v>
      </c>
      <c r="AC12" s="291">
        <v>27</v>
      </c>
      <c r="AD12" s="291">
        <v>38</v>
      </c>
      <c r="AE12" s="291">
        <v>65</v>
      </c>
      <c r="AF12" s="291">
        <v>1376</v>
      </c>
      <c r="AG12" s="291">
        <v>3</v>
      </c>
      <c r="AH12" s="291">
        <v>3</v>
      </c>
      <c r="AI12" s="291">
        <v>2</v>
      </c>
      <c r="AJ12" s="291">
        <v>6</v>
      </c>
      <c r="AK12" s="291">
        <v>5</v>
      </c>
      <c r="AL12" s="291">
        <v>4</v>
      </c>
      <c r="AM12" s="291"/>
      <c r="AN12" s="291"/>
      <c r="AO12" s="291">
        <v>2</v>
      </c>
      <c r="AP12" s="291">
        <v>4</v>
      </c>
      <c r="AQ12" s="291"/>
      <c r="AR12" s="291"/>
      <c r="AS12" s="291">
        <v>1</v>
      </c>
      <c r="AT12" s="291">
        <v>2</v>
      </c>
      <c r="AU12" s="291"/>
      <c r="AV12" s="291"/>
      <c r="AW12" s="291">
        <v>1</v>
      </c>
      <c r="AX12" s="291">
        <v>2</v>
      </c>
      <c r="AY12" s="291"/>
      <c r="AZ12" s="291"/>
      <c r="BA12" s="291"/>
      <c r="BB12" s="291"/>
      <c r="BC12" s="291"/>
      <c r="BD12" s="291"/>
      <c r="BE12" s="291"/>
      <c r="BF12" s="291">
        <v>-1</v>
      </c>
      <c r="BG12" s="291"/>
      <c r="BH12" s="291"/>
      <c r="BI12" s="291"/>
      <c r="BJ12" s="291"/>
      <c r="BK12" s="291"/>
      <c r="BL12" s="291"/>
      <c r="BM12" s="291"/>
      <c r="BN12" s="291"/>
      <c r="BO12" s="291"/>
      <c r="BP12" s="291"/>
      <c r="BQ12" s="291"/>
      <c r="BR12" s="291"/>
      <c r="BS12" s="291"/>
      <c r="BT12" s="291"/>
      <c r="BU12" s="291"/>
      <c r="BV12" s="291"/>
      <c r="BW12" s="291"/>
      <c r="BX12" s="291"/>
      <c r="BY12" s="291"/>
      <c r="BZ12" s="291"/>
      <c r="CA12" s="291"/>
      <c r="CB12" s="291"/>
      <c r="CC12" s="291"/>
      <c r="CD12" s="291"/>
      <c r="CE12" s="291"/>
      <c r="CF12" s="291"/>
      <c r="CG12" s="291">
        <v>34</v>
      </c>
      <c r="CH12" s="292" t="s">
        <v>3327</v>
      </c>
      <c r="CI12" s="291">
        <v>1323</v>
      </c>
      <c r="CJ12" s="292" t="s">
        <v>1664</v>
      </c>
      <c r="CK12" s="291">
        <v>16500</v>
      </c>
      <c r="CL12" s="291">
        <v>79000</v>
      </c>
      <c r="CM12" s="292" t="s">
        <v>3099</v>
      </c>
      <c r="CN12" s="291">
        <v>63000</v>
      </c>
      <c r="CO12" s="292" t="s">
        <v>672</v>
      </c>
      <c r="CP12" s="290" t="s">
        <v>53</v>
      </c>
      <c r="CQ12" s="292" t="s">
        <v>1850</v>
      </c>
      <c r="CR12" s="1">
        <v>46262</v>
      </c>
      <c r="CS12" s="288" t="s">
        <v>51</v>
      </c>
      <c r="CT12" s="290" t="s">
        <v>1857</v>
      </c>
      <c r="CU12" t="s">
        <v>423</v>
      </c>
      <c r="CV12">
        <v>9</v>
      </c>
    </row>
    <row r="13" spans="1:100" hidden="1" x14ac:dyDescent="0.3">
      <c r="A13" s="281">
        <v>242</v>
      </c>
      <c r="B13" s="284" t="s">
        <v>45</v>
      </c>
      <c r="C13" s="282" t="s">
        <v>2952</v>
      </c>
      <c r="D13" s="282" t="s">
        <v>2953</v>
      </c>
      <c r="E13" s="282" t="s">
        <v>3003</v>
      </c>
      <c r="F13" s="282" t="s">
        <v>2959</v>
      </c>
      <c r="G13" s="282" t="s">
        <v>2970</v>
      </c>
      <c r="H13" s="282" t="s">
        <v>2971</v>
      </c>
      <c r="I13" s="282" t="s">
        <v>2972</v>
      </c>
      <c r="J13" s="282" t="s">
        <v>2962</v>
      </c>
      <c r="K13" s="283" t="s">
        <v>462</v>
      </c>
      <c r="L13" s="282" t="s">
        <v>422</v>
      </c>
      <c r="M13" s="284" t="s">
        <v>98</v>
      </c>
      <c r="N13" s="282" t="s">
        <v>99</v>
      </c>
      <c r="O13" s="284" t="s">
        <v>45</v>
      </c>
      <c r="P13" s="286" t="str">
        <f>IF(COUNTIF($K$4:K13,K13)=1,1,"")</f>
        <v/>
      </c>
      <c r="Q13" s="286"/>
      <c r="R13" s="286">
        <v>1108</v>
      </c>
      <c r="S13" s="286">
        <v>-17</v>
      </c>
      <c r="T13" s="286">
        <v>1125</v>
      </c>
      <c r="U13" s="285">
        <v>45875</v>
      </c>
      <c r="V13" s="286">
        <v>1196</v>
      </c>
      <c r="W13" s="286">
        <v>1213</v>
      </c>
      <c r="X13" s="286"/>
      <c r="Y13" s="285">
        <v>45890</v>
      </c>
      <c r="Z13" s="286">
        <v>1061</v>
      </c>
      <c r="AA13" s="286">
        <v>17</v>
      </c>
      <c r="AB13" s="286">
        <v>138</v>
      </c>
      <c r="AC13" s="286">
        <v>135</v>
      </c>
      <c r="AD13" s="286">
        <v>159</v>
      </c>
      <c r="AE13" s="286">
        <v>294</v>
      </c>
      <c r="AF13" s="286">
        <v>1196</v>
      </c>
      <c r="AG13" s="286">
        <v>40</v>
      </c>
      <c r="AH13" s="286">
        <v>147</v>
      </c>
      <c r="AI13" s="286">
        <v>55</v>
      </c>
      <c r="AJ13" s="286">
        <v>79</v>
      </c>
      <c r="AK13" s="286">
        <v>118</v>
      </c>
      <c r="AL13" s="286">
        <v>61</v>
      </c>
      <c r="AM13" s="286">
        <v>57</v>
      </c>
      <c r="AN13" s="286">
        <v>-13</v>
      </c>
      <c r="AO13" s="286">
        <v>32</v>
      </c>
      <c r="AP13" s="286">
        <v>32</v>
      </c>
      <c r="AQ13" s="286">
        <v>28</v>
      </c>
      <c r="AR13" s="286">
        <v>11</v>
      </c>
      <c r="AS13" s="286">
        <v>11</v>
      </c>
      <c r="AT13" s="286">
        <v>11</v>
      </c>
      <c r="AU13" s="286">
        <v>13</v>
      </c>
      <c r="AV13" s="286">
        <v>13</v>
      </c>
      <c r="AW13" s="286">
        <v>8</v>
      </c>
      <c r="AX13" s="286">
        <v>2</v>
      </c>
      <c r="AY13" s="286">
        <v>7</v>
      </c>
      <c r="AZ13" s="286">
        <v>5</v>
      </c>
      <c r="BA13" s="286">
        <v>7</v>
      </c>
      <c r="BB13" s="286">
        <v>3</v>
      </c>
      <c r="BC13" s="286">
        <v>2</v>
      </c>
      <c r="BD13" s="286">
        <v>-1</v>
      </c>
      <c r="BE13" s="286"/>
      <c r="BF13" s="286">
        <v>-1</v>
      </c>
      <c r="BG13" s="286"/>
      <c r="BH13" s="286"/>
      <c r="BI13" s="286"/>
      <c r="BJ13" s="286"/>
      <c r="BK13" s="286"/>
      <c r="BL13" s="286"/>
      <c r="BM13" s="286"/>
      <c r="BN13" s="286"/>
      <c r="BO13" s="286"/>
      <c r="BP13" s="286"/>
      <c r="BQ13" s="286"/>
      <c r="BR13" s="286"/>
      <c r="BS13" s="286"/>
      <c r="BT13" s="286"/>
      <c r="BU13" s="286"/>
      <c r="BV13" s="286">
        <v>1</v>
      </c>
      <c r="BW13" s="286"/>
      <c r="BX13" s="286"/>
      <c r="BY13" s="286"/>
      <c r="BZ13" s="286"/>
      <c r="CA13" s="286"/>
      <c r="CB13" s="286"/>
      <c r="CC13" s="286"/>
      <c r="CD13" s="286"/>
      <c r="CE13" s="286"/>
      <c r="CF13" s="286"/>
      <c r="CG13" s="286">
        <v>728</v>
      </c>
      <c r="CH13" s="287" t="s">
        <v>3268</v>
      </c>
      <c r="CI13" s="286">
        <v>771</v>
      </c>
      <c r="CJ13" s="287" t="s">
        <v>3276</v>
      </c>
      <c r="CK13" s="286">
        <v>16500</v>
      </c>
      <c r="CL13" s="286">
        <v>79000</v>
      </c>
      <c r="CM13" s="287" t="s">
        <v>3099</v>
      </c>
      <c r="CN13" s="286">
        <v>63000</v>
      </c>
      <c r="CO13" s="287" t="s">
        <v>672</v>
      </c>
      <c r="CP13" s="284" t="s">
        <v>53</v>
      </c>
      <c r="CQ13" s="287" t="s">
        <v>1850</v>
      </c>
      <c r="CR13" s="285">
        <v>46262</v>
      </c>
      <c r="CS13" s="282" t="s">
        <v>51</v>
      </c>
      <c r="CT13" s="284" t="s">
        <v>1857</v>
      </c>
      <c r="CU13" t="s">
        <v>423</v>
      </c>
      <c r="CV13">
        <v>10</v>
      </c>
    </row>
    <row r="14" spans="1:100" hidden="1" x14ac:dyDescent="0.3">
      <c r="A14" s="281">
        <v>257</v>
      </c>
      <c r="B14" s="290" t="s">
        <v>45</v>
      </c>
      <c r="C14" s="288" t="s">
        <v>2952</v>
      </c>
      <c r="D14" s="288" t="s">
        <v>2953</v>
      </c>
      <c r="E14" s="288" t="s">
        <v>3003</v>
      </c>
      <c r="F14" s="288" t="s">
        <v>2959</v>
      </c>
      <c r="G14" s="288" t="s">
        <v>2970</v>
      </c>
      <c r="H14" s="288" t="s">
        <v>2971</v>
      </c>
      <c r="I14" s="288" t="s">
        <v>2972</v>
      </c>
      <c r="J14" s="288" t="s">
        <v>2999</v>
      </c>
      <c r="K14" s="289" t="s">
        <v>460</v>
      </c>
      <c r="L14" s="288" t="s">
        <v>440</v>
      </c>
      <c r="M14" s="290" t="s">
        <v>71</v>
      </c>
      <c r="N14" s="288" t="s">
        <v>72</v>
      </c>
      <c r="O14" s="290" t="s">
        <v>45</v>
      </c>
      <c r="P14" s="291">
        <f>IF(COUNTIF($K$4:K14,K14)=1,1,"")</f>
        <v>1</v>
      </c>
      <c r="Q14" s="291"/>
      <c r="R14" s="291">
        <v>25305</v>
      </c>
      <c r="S14" s="291">
        <v>-275</v>
      </c>
      <c r="T14" s="291">
        <v>25580</v>
      </c>
      <c r="U14" s="1">
        <v>45642</v>
      </c>
      <c r="V14" s="291">
        <v>25765</v>
      </c>
      <c r="W14" s="291">
        <v>25444</v>
      </c>
      <c r="X14" s="291">
        <v>596</v>
      </c>
      <c r="Y14" s="1">
        <v>45645</v>
      </c>
      <c r="Z14" s="291">
        <v>21827</v>
      </c>
      <c r="AA14" s="291">
        <v>275</v>
      </c>
      <c r="AB14" s="291">
        <v>3925</v>
      </c>
      <c r="AC14" s="291">
        <v>3938</v>
      </c>
      <c r="AD14" s="291">
        <v>914</v>
      </c>
      <c r="AE14" s="291">
        <v>4852</v>
      </c>
      <c r="AF14" s="291">
        <v>25765</v>
      </c>
      <c r="AG14" s="291">
        <v>316</v>
      </c>
      <c r="AH14" s="291">
        <v>610</v>
      </c>
      <c r="AI14" s="291">
        <v>870</v>
      </c>
      <c r="AJ14" s="291">
        <v>724</v>
      </c>
      <c r="AK14" s="291">
        <v>883</v>
      </c>
      <c r="AL14" s="291">
        <v>714</v>
      </c>
      <c r="AM14" s="291">
        <v>511</v>
      </c>
      <c r="AN14" s="291">
        <v>600</v>
      </c>
      <c r="AO14" s="291">
        <v>447</v>
      </c>
      <c r="AP14" s="291">
        <v>563</v>
      </c>
      <c r="AQ14" s="291">
        <v>674</v>
      </c>
      <c r="AR14" s="291">
        <v>445</v>
      </c>
      <c r="AS14" s="291">
        <v>196</v>
      </c>
      <c r="AT14" s="291">
        <v>299</v>
      </c>
      <c r="AU14" s="291">
        <v>321</v>
      </c>
      <c r="AV14" s="291">
        <v>281</v>
      </c>
      <c r="AW14" s="291">
        <v>299</v>
      </c>
      <c r="AX14" s="291">
        <v>340</v>
      </c>
      <c r="AY14" s="291">
        <v>238</v>
      </c>
      <c r="AZ14" s="291">
        <v>360</v>
      </c>
      <c r="BA14" s="291">
        <v>319</v>
      </c>
      <c r="BB14" s="291">
        <v>422</v>
      </c>
      <c r="BC14" s="291">
        <v>361</v>
      </c>
      <c r="BD14" s="291">
        <v>405</v>
      </c>
      <c r="BE14" s="291">
        <v>248</v>
      </c>
      <c r="BF14" s="291">
        <v>306</v>
      </c>
      <c r="BG14" s="291">
        <v>491</v>
      </c>
      <c r="BH14" s="291">
        <v>465</v>
      </c>
      <c r="BI14" s="291">
        <v>388</v>
      </c>
      <c r="BJ14" s="291">
        <v>393</v>
      </c>
      <c r="BK14" s="291">
        <v>244</v>
      </c>
      <c r="BL14" s="291">
        <v>145</v>
      </c>
      <c r="BM14" s="291">
        <v>127</v>
      </c>
      <c r="BN14" s="291">
        <v>176</v>
      </c>
      <c r="BO14" s="291">
        <v>81</v>
      </c>
      <c r="BP14" s="291">
        <v>40</v>
      </c>
      <c r="BQ14" s="291">
        <v>70</v>
      </c>
      <c r="BR14" s="291">
        <v>28</v>
      </c>
      <c r="BS14" s="291">
        <v>23</v>
      </c>
      <c r="BT14" s="291">
        <v>36</v>
      </c>
      <c r="BU14" s="291">
        <v>37</v>
      </c>
      <c r="BV14" s="291">
        <v>13</v>
      </c>
      <c r="BW14" s="291">
        <v>39</v>
      </c>
      <c r="BX14" s="291">
        <v>10</v>
      </c>
      <c r="BY14" s="291">
        <v>13</v>
      </c>
      <c r="BZ14" s="291">
        <v>-10</v>
      </c>
      <c r="CA14" s="291">
        <v>61</v>
      </c>
      <c r="CB14" s="291">
        <v>38</v>
      </c>
      <c r="CC14" s="291">
        <v>91</v>
      </c>
      <c r="CD14" s="291">
        <v>125</v>
      </c>
      <c r="CE14" s="291">
        <v>215</v>
      </c>
      <c r="CF14" s="291">
        <v>167</v>
      </c>
      <c r="CG14" s="291">
        <v>15258</v>
      </c>
      <c r="CH14" s="292" t="s">
        <v>3424</v>
      </c>
      <c r="CI14" s="291">
        <v>20900</v>
      </c>
      <c r="CJ14" s="292" t="s">
        <v>771</v>
      </c>
      <c r="CK14" s="291">
        <v>13200</v>
      </c>
      <c r="CL14" s="291">
        <v>79000</v>
      </c>
      <c r="CM14" s="292" t="s">
        <v>3102</v>
      </c>
      <c r="CN14" s="291">
        <v>35000</v>
      </c>
      <c r="CO14" s="292" t="s">
        <v>1875</v>
      </c>
      <c r="CP14" s="290" t="s">
        <v>53</v>
      </c>
      <c r="CQ14" s="292" t="s">
        <v>1876</v>
      </c>
      <c r="CR14" s="1">
        <v>46262</v>
      </c>
      <c r="CS14" s="288" t="s">
        <v>51</v>
      </c>
      <c r="CT14" s="290" t="s">
        <v>1857</v>
      </c>
      <c r="CU14" t="s">
        <v>441</v>
      </c>
      <c r="CV14">
        <v>11</v>
      </c>
    </row>
    <row r="15" spans="1:100" hidden="1" x14ac:dyDescent="0.3">
      <c r="A15" s="281">
        <v>258</v>
      </c>
      <c r="B15" s="284" t="s">
        <v>45</v>
      </c>
      <c r="C15" s="282" t="s">
        <v>2952</v>
      </c>
      <c r="D15" s="282" t="s">
        <v>2953</v>
      </c>
      <c r="E15" s="282" t="s">
        <v>3003</v>
      </c>
      <c r="F15" s="282" t="s">
        <v>2959</v>
      </c>
      <c r="G15" s="282" t="s">
        <v>2970</v>
      </c>
      <c r="H15" s="282" t="s">
        <v>2971</v>
      </c>
      <c r="I15" s="282" t="s">
        <v>2972</v>
      </c>
      <c r="J15" s="282" t="s">
        <v>2999</v>
      </c>
      <c r="K15" s="283" t="s">
        <v>460</v>
      </c>
      <c r="L15" s="282" t="s">
        <v>440</v>
      </c>
      <c r="M15" s="284" t="s">
        <v>1685</v>
      </c>
      <c r="N15" s="282" t="s">
        <v>1684</v>
      </c>
      <c r="O15" s="284" t="s">
        <v>45</v>
      </c>
      <c r="P15" s="286" t="str">
        <f>IF(COUNTIF($K$4:K15,K15)=1,1,"")</f>
        <v/>
      </c>
      <c r="Q15" s="286"/>
      <c r="R15" s="286">
        <v>2455</v>
      </c>
      <c r="S15" s="286">
        <v>-45</v>
      </c>
      <c r="T15" s="286">
        <v>2500</v>
      </c>
      <c r="U15" s="285">
        <v>46028</v>
      </c>
      <c r="V15" s="286">
        <v>2462</v>
      </c>
      <c r="W15" s="286">
        <v>2507</v>
      </c>
      <c r="X15" s="286"/>
      <c r="Y15" s="285">
        <v>46030</v>
      </c>
      <c r="Z15" s="286">
        <v>1876</v>
      </c>
      <c r="AA15" s="286">
        <v>45</v>
      </c>
      <c r="AB15" s="286">
        <v>551</v>
      </c>
      <c r="AC15" s="286">
        <v>586</v>
      </c>
      <c r="AD15" s="286">
        <v>705</v>
      </c>
      <c r="AE15" s="286">
        <v>1291</v>
      </c>
      <c r="AF15" s="286">
        <v>2462</v>
      </c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>
        <v>1</v>
      </c>
      <c r="AX15" s="286">
        <v>13</v>
      </c>
      <c r="AY15" s="286">
        <v>21</v>
      </c>
      <c r="AZ15" s="286">
        <v>27</v>
      </c>
      <c r="BA15" s="286">
        <v>30</v>
      </c>
      <c r="BB15" s="286">
        <v>49</v>
      </c>
      <c r="BC15" s="286">
        <v>48</v>
      </c>
      <c r="BD15" s="286">
        <v>71</v>
      </c>
      <c r="BE15" s="286">
        <v>51</v>
      </c>
      <c r="BF15" s="286">
        <v>55</v>
      </c>
      <c r="BG15" s="286">
        <v>127</v>
      </c>
      <c r="BH15" s="286">
        <v>110</v>
      </c>
      <c r="BI15" s="286">
        <v>122</v>
      </c>
      <c r="BJ15" s="286">
        <v>113</v>
      </c>
      <c r="BK15" s="286">
        <v>91</v>
      </c>
      <c r="BL15" s="286">
        <v>46</v>
      </c>
      <c r="BM15" s="286">
        <v>29</v>
      </c>
      <c r="BN15" s="286">
        <v>36</v>
      </c>
      <c r="BO15" s="286">
        <v>20</v>
      </c>
      <c r="BP15" s="286">
        <v>11</v>
      </c>
      <c r="BQ15" s="286">
        <v>29</v>
      </c>
      <c r="BR15" s="286">
        <v>4</v>
      </c>
      <c r="BS15" s="286">
        <v>5</v>
      </c>
      <c r="BT15" s="286">
        <v>4</v>
      </c>
      <c r="BU15" s="286">
        <v>1</v>
      </c>
      <c r="BV15" s="286">
        <v>1</v>
      </c>
      <c r="BW15" s="286"/>
      <c r="BX15" s="286"/>
      <c r="BY15" s="286">
        <v>1</v>
      </c>
      <c r="BZ15" s="286"/>
      <c r="CA15" s="286"/>
      <c r="CB15" s="286">
        <v>4</v>
      </c>
      <c r="CC15" s="286">
        <v>4</v>
      </c>
      <c r="CD15" s="286">
        <v>5</v>
      </c>
      <c r="CE15" s="286">
        <v>19</v>
      </c>
      <c r="CF15" s="286">
        <v>6</v>
      </c>
      <c r="CG15" s="286">
        <v>1154</v>
      </c>
      <c r="CH15" s="287" t="s">
        <v>3532</v>
      </c>
      <c r="CI15" s="286">
        <v>1154</v>
      </c>
      <c r="CJ15" s="287" t="s">
        <v>3532</v>
      </c>
      <c r="CK15" s="286">
        <v>13200</v>
      </c>
      <c r="CL15" s="286">
        <v>79000</v>
      </c>
      <c r="CM15" s="287" t="s">
        <v>3102</v>
      </c>
      <c r="CN15" s="286">
        <v>35000</v>
      </c>
      <c r="CO15" s="287" t="s">
        <v>1875</v>
      </c>
      <c r="CP15" s="284" t="s">
        <v>53</v>
      </c>
      <c r="CQ15" s="287" t="s">
        <v>1876</v>
      </c>
      <c r="CR15" s="285">
        <v>46262</v>
      </c>
      <c r="CS15" s="282" t="s">
        <v>51</v>
      </c>
      <c r="CT15" s="284" t="s">
        <v>1857</v>
      </c>
      <c r="CU15" t="s">
        <v>441</v>
      </c>
      <c r="CV15">
        <v>12</v>
      </c>
    </row>
    <row r="16" spans="1:100" hidden="1" x14ac:dyDescent="0.3">
      <c r="A16" s="281">
        <v>259</v>
      </c>
      <c r="B16" s="290" t="s">
        <v>45</v>
      </c>
      <c r="C16" s="288" t="s">
        <v>2952</v>
      </c>
      <c r="D16" s="288" t="s">
        <v>2953</v>
      </c>
      <c r="E16" s="288" t="s">
        <v>3003</v>
      </c>
      <c r="F16" s="288" t="s">
        <v>2959</v>
      </c>
      <c r="G16" s="288" t="s">
        <v>2970</v>
      </c>
      <c r="H16" s="288" t="s">
        <v>2971</v>
      </c>
      <c r="I16" s="288" t="s">
        <v>2972</v>
      </c>
      <c r="J16" s="288" t="s">
        <v>2999</v>
      </c>
      <c r="K16" s="289" t="s">
        <v>460</v>
      </c>
      <c r="L16" s="288" t="s">
        <v>440</v>
      </c>
      <c r="M16" s="290" t="s">
        <v>206</v>
      </c>
      <c r="N16" s="288" t="s">
        <v>207</v>
      </c>
      <c r="O16" s="290" t="s">
        <v>45</v>
      </c>
      <c r="P16" s="291" t="str">
        <f>IF(COUNTIF($K$4:K16,K16)=1,1,"")</f>
        <v/>
      </c>
      <c r="Q16" s="291"/>
      <c r="R16" s="291">
        <v>4276</v>
      </c>
      <c r="S16" s="291">
        <v>-34</v>
      </c>
      <c r="T16" s="291">
        <v>4310</v>
      </c>
      <c r="U16" s="1">
        <v>45870</v>
      </c>
      <c r="V16" s="291">
        <v>4749</v>
      </c>
      <c r="W16" s="291">
        <v>4776</v>
      </c>
      <c r="X16" s="291">
        <v>7</v>
      </c>
      <c r="Y16" s="1">
        <v>45881</v>
      </c>
      <c r="Z16" s="291">
        <v>4075</v>
      </c>
      <c r="AA16" s="291">
        <v>34</v>
      </c>
      <c r="AB16" s="291">
        <v>653</v>
      </c>
      <c r="AC16" s="291">
        <v>674</v>
      </c>
      <c r="AD16" s="291">
        <v>42</v>
      </c>
      <c r="AE16" s="291">
        <v>716</v>
      </c>
      <c r="AF16" s="291">
        <v>4749</v>
      </c>
      <c r="AG16" s="291">
        <v>141</v>
      </c>
      <c r="AH16" s="291">
        <v>228</v>
      </c>
      <c r="AI16" s="291">
        <v>275</v>
      </c>
      <c r="AJ16" s="291">
        <v>323</v>
      </c>
      <c r="AK16" s="291">
        <v>389</v>
      </c>
      <c r="AL16" s="291">
        <v>292</v>
      </c>
      <c r="AM16" s="291">
        <v>228</v>
      </c>
      <c r="AN16" s="291">
        <v>197</v>
      </c>
      <c r="AO16" s="291">
        <v>116</v>
      </c>
      <c r="AP16" s="291">
        <v>72</v>
      </c>
      <c r="AQ16" s="291">
        <v>153</v>
      </c>
      <c r="AR16" s="291">
        <v>127</v>
      </c>
      <c r="AS16" s="291">
        <v>61</v>
      </c>
      <c r="AT16" s="291">
        <v>99</v>
      </c>
      <c r="AU16" s="291">
        <v>92</v>
      </c>
      <c r="AV16" s="291">
        <v>69</v>
      </c>
      <c r="AW16" s="291">
        <v>52</v>
      </c>
      <c r="AX16" s="291">
        <v>54</v>
      </c>
      <c r="AY16" s="291">
        <v>28</v>
      </c>
      <c r="AZ16" s="291">
        <v>28</v>
      </c>
      <c r="BA16" s="291">
        <v>56</v>
      </c>
      <c r="BB16" s="291">
        <v>60</v>
      </c>
      <c r="BC16" s="291">
        <v>36</v>
      </c>
      <c r="BD16" s="291">
        <v>16</v>
      </c>
      <c r="BE16" s="291">
        <v>7</v>
      </c>
      <c r="BF16" s="291">
        <v>27</v>
      </c>
      <c r="BG16" s="291">
        <v>10</v>
      </c>
      <c r="BH16" s="291">
        <v>33</v>
      </c>
      <c r="BI16" s="291">
        <v>20</v>
      </c>
      <c r="BJ16" s="291">
        <v>-3</v>
      </c>
      <c r="BK16" s="291">
        <v>6</v>
      </c>
      <c r="BL16" s="291">
        <v>3</v>
      </c>
      <c r="BM16" s="291">
        <v>7</v>
      </c>
      <c r="BN16" s="291">
        <v>4</v>
      </c>
      <c r="BO16" s="291">
        <v>3</v>
      </c>
      <c r="BP16" s="291">
        <v>3</v>
      </c>
      <c r="BQ16" s="291">
        <v>8</v>
      </c>
      <c r="BR16" s="291">
        <v>2</v>
      </c>
      <c r="BS16" s="291">
        <v>7</v>
      </c>
      <c r="BT16" s="291">
        <v>7</v>
      </c>
      <c r="BU16" s="291">
        <v>4</v>
      </c>
      <c r="BV16" s="291"/>
      <c r="BW16" s="291">
        <v>2</v>
      </c>
      <c r="BX16" s="291">
        <v>1</v>
      </c>
      <c r="BY16" s="291">
        <v>4</v>
      </c>
      <c r="BZ16" s="291"/>
      <c r="CA16" s="291">
        <v>1</v>
      </c>
      <c r="CB16" s="291">
        <v>1</v>
      </c>
      <c r="CC16" s="291">
        <v>3</v>
      </c>
      <c r="CD16" s="291">
        <v>7</v>
      </c>
      <c r="CE16" s="291">
        <v>49</v>
      </c>
      <c r="CF16" s="291">
        <v>16</v>
      </c>
      <c r="CG16" s="291">
        <v>3424</v>
      </c>
      <c r="CH16" s="292" t="s">
        <v>3891</v>
      </c>
      <c r="CI16" s="291">
        <v>3763</v>
      </c>
      <c r="CJ16" s="292" t="s">
        <v>3277</v>
      </c>
      <c r="CK16" s="291">
        <v>13200</v>
      </c>
      <c r="CL16" s="291">
        <v>79000</v>
      </c>
      <c r="CM16" s="292" t="s">
        <v>3102</v>
      </c>
      <c r="CN16" s="291">
        <v>35000</v>
      </c>
      <c r="CO16" s="292" t="s">
        <v>1875</v>
      </c>
      <c r="CP16" s="290" t="s">
        <v>53</v>
      </c>
      <c r="CQ16" s="292" t="s">
        <v>1876</v>
      </c>
      <c r="CR16" s="1">
        <v>46262</v>
      </c>
      <c r="CS16" s="288" t="s">
        <v>51</v>
      </c>
      <c r="CT16" s="290" t="s">
        <v>1857</v>
      </c>
      <c r="CU16" t="s">
        <v>441</v>
      </c>
      <c r="CV16">
        <v>13</v>
      </c>
    </row>
    <row r="17" spans="1:100" hidden="1" x14ac:dyDescent="0.3">
      <c r="A17" s="281">
        <v>260</v>
      </c>
      <c r="B17" s="284" t="s">
        <v>45</v>
      </c>
      <c r="C17" s="282" t="s">
        <v>2952</v>
      </c>
      <c r="D17" s="282" t="s">
        <v>2953</v>
      </c>
      <c r="E17" s="282" t="s">
        <v>3003</v>
      </c>
      <c r="F17" s="282" t="s">
        <v>2959</v>
      </c>
      <c r="G17" s="282" t="s">
        <v>2970</v>
      </c>
      <c r="H17" s="282" t="s">
        <v>2971</v>
      </c>
      <c r="I17" s="282" t="s">
        <v>2972</v>
      </c>
      <c r="J17" s="282" t="s">
        <v>2999</v>
      </c>
      <c r="K17" s="283" t="s">
        <v>460</v>
      </c>
      <c r="L17" s="282" t="s">
        <v>440</v>
      </c>
      <c r="M17" s="284" t="s">
        <v>66</v>
      </c>
      <c r="N17" s="282" t="s">
        <v>67</v>
      </c>
      <c r="O17" s="284" t="s">
        <v>45</v>
      </c>
      <c r="P17" s="286" t="str">
        <f>IF(COUNTIF($K$4:K17,K17)=1,1,"")</f>
        <v/>
      </c>
      <c r="Q17" s="286"/>
      <c r="R17" s="286">
        <v>32799</v>
      </c>
      <c r="S17" s="286">
        <v>2949</v>
      </c>
      <c r="T17" s="286">
        <v>29850</v>
      </c>
      <c r="U17" s="285">
        <v>45498</v>
      </c>
      <c r="V17" s="286">
        <v>34862</v>
      </c>
      <c r="W17" s="286">
        <v>34424</v>
      </c>
      <c r="X17" s="286">
        <v>489</v>
      </c>
      <c r="Y17" s="285">
        <v>45503</v>
      </c>
      <c r="Z17" s="286">
        <v>33779</v>
      </c>
      <c r="AA17" s="286">
        <v>51</v>
      </c>
      <c r="AB17" s="286">
        <v>1032</v>
      </c>
      <c r="AC17" s="286">
        <v>1083</v>
      </c>
      <c r="AD17" s="286">
        <v>455</v>
      </c>
      <c r="AE17" s="286">
        <v>1538</v>
      </c>
      <c r="AF17" s="286">
        <v>34862</v>
      </c>
      <c r="AG17" s="286">
        <v>367</v>
      </c>
      <c r="AH17" s="286">
        <v>671</v>
      </c>
      <c r="AI17" s="286">
        <v>1021</v>
      </c>
      <c r="AJ17" s="286">
        <v>861</v>
      </c>
      <c r="AK17" s="286">
        <v>970</v>
      </c>
      <c r="AL17" s="286">
        <v>993</v>
      </c>
      <c r="AM17" s="286">
        <v>785</v>
      </c>
      <c r="AN17" s="286">
        <v>1019</v>
      </c>
      <c r="AO17" s="286">
        <v>458</v>
      </c>
      <c r="AP17" s="286">
        <v>579</v>
      </c>
      <c r="AQ17" s="286">
        <v>605</v>
      </c>
      <c r="AR17" s="286">
        <v>511</v>
      </c>
      <c r="AS17" s="286">
        <v>483</v>
      </c>
      <c r="AT17" s="286">
        <v>470</v>
      </c>
      <c r="AU17" s="286">
        <v>519</v>
      </c>
      <c r="AV17" s="286">
        <v>373</v>
      </c>
      <c r="AW17" s="286">
        <v>257</v>
      </c>
      <c r="AX17" s="286">
        <v>389</v>
      </c>
      <c r="AY17" s="286">
        <v>354</v>
      </c>
      <c r="AZ17" s="286">
        <v>314</v>
      </c>
      <c r="BA17" s="286">
        <v>351</v>
      </c>
      <c r="BB17" s="286">
        <v>481</v>
      </c>
      <c r="BC17" s="286">
        <v>436</v>
      </c>
      <c r="BD17" s="286">
        <v>427</v>
      </c>
      <c r="BE17" s="286">
        <v>272</v>
      </c>
      <c r="BF17" s="286">
        <v>291</v>
      </c>
      <c r="BG17" s="286">
        <v>493</v>
      </c>
      <c r="BH17" s="286">
        <v>464</v>
      </c>
      <c r="BI17" s="286">
        <v>418</v>
      </c>
      <c r="BJ17" s="286">
        <v>284</v>
      </c>
      <c r="BK17" s="286">
        <v>272</v>
      </c>
      <c r="BL17" s="286">
        <v>181</v>
      </c>
      <c r="BM17" s="286">
        <v>151</v>
      </c>
      <c r="BN17" s="286">
        <v>233</v>
      </c>
      <c r="BO17" s="286">
        <v>111</v>
      </c>
      <c r="BP17" s="286">
        <v>73</v>
      </c>
      <c r="BQ17" s="286">
        <v>87</v>
      </c>
      <c r="BR17" s="286">
        <v>29</v>
      </c>
      <c r="BS17" s="286">
        <v>24</v>
      </c>
      <c r="BT17" s="286">
        <v>32</v>
      </c>
      <c r="BU17" s="286">
        <v>42</v>
      </c>
      <c r="BV17" s="286">
        <v>28</v>
      </c>
      <c r="BW17" s="286">
        <v>32</v>
      </c>
      <c r="BX17" s="286">
        <v>18</v>
      </c>
      <c r="BY17" s="286">
        <v>22</v>
      </c>
      <c r="BZ17" s="286">
        <v>-14</v>
      </c>
      <c r="CA17" s="286">
        <v>50</v>
      </c>
      <c r="CB17" s="286">
        <v>60</v>
      </c>
      <c r="CC17" s="286">
        <v>133</v>
      </c>
      <c r="CD17" s="286">
        <v>118</v>
      </c>
      <c r="CE17" s="286">
        <v>274</v>
      </c>
      <c r="CF17" s="286">
        <v>172</v>
      </c>
      <c r="CG17" s="286">
        <v>18044</v>
      </c>
      <c r="CH17" s="287" t="s">
        <v>963</v>
      </c>
      <c r="CI17" s="286">
        <v>33413</v>
      </c>
      <c r="CJ17" s="287" t="s">
        <v>3725</v>
      </c>
      <c r="CK17" s="286">
        <v>13200</v>
      </c>
      <c r="CL17" s="286">
        <v>79000</v>
      </c>
      <c r="CM17" s="287" t="s">
        <v>3102</v>
      </c>
      <c r="CN17" s="286">
        <v>35000</v>
      </c>
      <c r="CO17" s="287" t="s">
        <v>1875</v>
      </c>
      <c r="CP17" s="284" t="s">
        <v>53</v>
      </c>
      <c r="CQ17" s="287" t="s">
        <v>1876</v>
      </c>
      <c r="CR17" s="285">
        <v>46262</v>
      </c>
      <c r="CS17" s="282" t="s">
        <v>51</v>
      </c>
      <c r="CT17" s="284" t="s">
        <v>1857</v>
      </c>
      <c r="CU17" t="s">
        <v>441</v>
      </c>
      <c r="CV17">
        <v>14</v>
      </c>
    </row>
    <row r="18" spans="1:100" hidden="1" x14ac:dyDescent="0.3">
      <c r="A18" s="281">
        <v>261</v>
      </c>
      <c r="B18" s="290" t="s">
        <v>45</v>
      </c>
      <c r="C18" s="288" t="s">
        <v>2952</v>
      </c>
      <c r="D18" s="288" t="s">
        <v>2953</v>
      </c>
      <c r="E18" s="288" t="s">
        <v>3003</v>
      </c>
      <c r="F18" s="288" t="s">
        <v>2959</v>
      </c>
      <c r="G18" s="288" t="s">
        <v>2970</v>
      </c>
      <c r="H18" s="288" t="s">
        <v>2971</v>
      </c>
      <c r="I18" s="288" t="s">
        <v>2972</v>
      </c>
      <c r="J18" s="288" t="s">
        <v>2999</v>
      </c>
      <c r="K18" s="289" t="s">
        <v>460</v>
      </c>
      <c r="L18" s="288" t="s">
        <v>440</v>
      </c>
      <c r="M18" s="290" t="s">
        <v>174</v>
      </c>
      <c r="N18" s="288" t="s">
        <v>175</v>
      </c>
      <c r="O18" s="290" t="s">
        <v>45</v>
      </c>
      <c r="P18" s="291" t="str">
        <f>IF(COUNTIF($K$4:K18,K18)=1,1,"")</f>
        <v/>
      </c>
      <c r="Q18" s="291"/>
      <c r="R18" s="291">
        <v>15743</v>
      </c>
      <c r="S18" s="291">
        <v>2953</v>
      </c>
      <c r="T18" s="291">
        <v>12790</v>
      </c>
      <c r="U18" s="1">
        <v>45498</v>
      </c>
      <c r="V18" s="291">
        <v>16044</v>
      </c>
      <c r="W18" s="291">
        <v>14760</v>
      </c>
      <c r="X18" s="291">
        <v>1331</v>
      </c>
      <c r="Y18" s="1">
        <v>45505</v>
      </c>
      <c r="Z18" s="291">
        <v>15511</v>
      </c>
      <c r="AA18" s="291">
        <v>47</v>
      </c>
      <c r="AB18" s="291">
        <v>513</v>
      </c>
      <c r="AC18" s="291">
        <v>533</v>
      </c>
      <c r="AD18" s="291">
        <v>838</v>
      </c>
      <c r="AE18" s="291">
        <v>1371</v>
      </c>
      <c r="AF18" s="291">
        <v>16044</v>
      </c>
      <c r="AG18" s="291">
        <v>43</v>
      </c>
      <c r="AH18" s="291">
        <v>101</v>
      </c>
      <c r="AI18" s="291">
        <v>180</v>
      </c>
      <c r="AJ18" s="291">
        <v>219</v>
      </c>
      <c r="AK18" s="291">
        <v>146</v>
      </c>
      <c r="AL18" s="291">
        <v>128</v>
      </c>
      <c r="AM18" s="291">
        <v>97</v>
      </c>
      <c r="AN18" s="291">
        <v>73</v>
      </c>
      <c r="AO18" s="291">
        <v>60</v>
      </c>
      <c r="AP18" s="291">
        <v>23</v>
      </c>
      <c r="AQ18" s="291">
        <v>28</v>
      </c>
      <c r="AR18" s="291">
        <v>27</v>
      </c>
      <c r="AS18" s="291">
        <v>21</v>
      </c>
      <c r="AT18" s="291">
        <v>23</v>
      </c>
      <c r="AU18" s="291">
        <v>30</v>
      </c>
      <c r="AV18" s="291">
        <v>25</v>
      </c>
      <c r="AW18" s="291">
        <v>23</v>
      </c>
      <c r="AX18" s="291">
        <v>41</v>
      </c>
      <c r="AY18" s="291">
        <v>49</v>
      </c>
      <c r="AZ18" s="291">
        <v>154</v>
      </c>
      <c r="BA18" s="291">
        <v>131</v>
      </c>
      <c r="BB18" s="291">
        <v>156</v>
      </c>
      <c r="BC18" s="291">
        <v>213</v>
      </c>
      <c r="BD18" s="291">
        <v>286</v>
      </c>
      <c r="BE18" s="291">
        <v>106</v>
      </c>
      <c r="BF18" s="291">
        <v>151</v>
      </c>
      <c r="BG18" s="291">
        <v>192</v>
      </c>
      <c r="BH18" s="291">
        <v>230</v>
      </c>
      <c r="BI18" s="291">
        <v>104</v>
      </c>
      <c r="BJ18" s="291">
        <v>134</v>
      </c>
      <c r="BK18" s="291">
        <v>154</v>
      </c>
      <c r="BL18" s="291">
        <v>71</v>
      </c>
      <c r="BM18" s="291">
        <v>99</v>
      </c>
      <c r="BN18" s="291">
        <v>140</v>
      </c>
      <c r="BO18" s="291">
        <v>69</v>
      </c>
      <c r="BP18" s="291">
        <v>30</v>
      </c>
      <c r="BQ18" s="291">
        <v>25</v>
      </c>
      <c r="BR18" s="291">
        <v>17</v>
      </c>
      <c r="BS18" s="291">
        <v>11</v>
      </c>
      <c r="BT18" s="291">
        <v>17</v>
      </c>
      <c r="BU18" s="291">
        <v>4</v>
      </c>
      <c r="BV18" s="291"/>
      <c r="BW18" s="291">
        <v>2</v>
      </c>
      <c r="BX18" s="291">
        <v>4</v>
      </c>
      <c r="BY18" s="291">
        <v>5</v>
      </c>
      <c r="BZ18" s="291">
        <v>-3</v>
      </c>
      <c r="CA18" s="291">
        <v>40</v>
      </c>
      <c r="CB18" s="291">
        <v>28</v>
      </c>
      <c r="CC18" s="291">
        <v>54</v>
      </c>
      <c r="CD18" s="291">
        <v>75</v>
      </c>
      <c r="CE18" s="291">
        <v>149</v>
      </c>
      <c r="CF18" s="291">
        <v>76</v>
      </c>
      <c r="CG18" s="291">
        <v>4261</v>
      </c>
      <c r="CH18" s="292" t="s">
        <v>3907</v>
      </c>
      <c r="CI18" s="291">
        <v>14630</v>
      </c>
      <c r="CJ18" s="292" t="s">
        <v>4146</v>
      </c>
      <c r="CK18" s="291">
        <v>13200</v>
      </c>
      <c r="CL18" s="291">
        <v>79000</v>
      </c>
      <c r="CM18" s="292" t="s">
        <v>3102</v>
      </c>
      <c r="CN18" s="291">
        <v>35000</v>
      </c>
      <c r="CO18" s="292" t="s">
        <v>1875</v>
      </c>
      <c r="CP18" s="290" t="s">
        <v>53</v>
      </c>
      <c r="CQ18" s="292" t="s">
        <v>1876</v>
      </c>
      <c r="CR18" s="1">
        <v>46262</v>
      </c>
      <c r="CS18" s="288" t="s">
        <v>51</v>
      </c>
      <c r="CT18" s="290" t="s">
        <v>1857</v>
      </c>
      <c r="CU18" t="s">
        <v>441</v>
      </c>
      <c r="CV18">
        <v>15</v>
      </c>
    </row>
    <row r="19" spans="1:100" hidden="1" x14ac:dyDescent="0.3">
      <c r="A19" s="281">
        <v>262</v>
      </c>
      <c r="B19" s="284" t="s">
        <v>45</v>
      </c>
      <c r="C19" s="282" t="s">
        <v>2952</v>
      </c>
      <c r="D19" s="282" t="s">
        <v>2953</v>
      </c>
      <c r="E19" s="282" t="s">
        <v>3003</v>
      </c>
      <c r="F19" s="282" t="s">
        <v>2959</v>
      </c>
      <c r="G19" s="282" t="s">
        <v>2970</v>
      </c>
      <c r="H19" s="282" t="s">
        <v>2971</v>
      </c>
      <c r="I19" s="282" t="s">
        <v>2972</v>
      </c>
      <c r="J19" s="282" t="s">
        <v>2999</v>
      </c>
      <c r="K19" s="283" t="s">
        <v>460</v>
      </c>
      <c r="L19" s="282" t="s">
        <v>440</v>
      </c>
      <c r="M19" s="284" t="s">
        <v>107</v>
      </c>
      <c r="N19" s="282" t="s">
        <v>108</v>
      </c>
      <c r="O19" s="284" t="s">
        <v>45</v>
      </c>
      <c r="P19" s="286" t="str">
        <f>IF(COUNTIF($K$4:K19,K19)=1,1,"")</f>
        <v/>
      </c>
      <c r="Q19" s="286"/>
      <c r="R19" s="286">
        <v>24409</v>
      </c>
      <c r="S19" s="286">
        <v>3989</v>
      </c>
      <c r="T19" s="286">
        <v>20420</v>
      </c>
      <c r="U19" s="285">
        <v>45498</v>
      </c>
      <c r="V19" s="286">
        <v>26340</v>
      </c>
      <c r="W19" s="286">
        <v>23178</v>
      </c>
      <c r="X19" s="286">
        <v>3173</v>
      </c>
      <c r="Y19" s="285">
        <v>45503</v>
      </c>
      <c r="Z19" s="286">
        <v>25445</v>
      </c>
      <c r="AA19" s="286">
        <v>11</v>
      </c>
      <c r="AB19" s="286">
        <v>863</v>
      </c>
      <c r="AC19" s="286">
        <v>895</v>
      </c>
      <c r="AD19" s="286">
        <v>984</v>
      </c>
      <c r="AE19" s="286">
        <v>1879</v>
      </c>
      <c r="AF19" s="286">
        <v>26340</v>
      </c>
      <c r="AG19" s="286">
        <v>195</v>
      </c>
      <c r="AH19" s="286">
        <v>381</v>
      </c>
      <c r="AI19" s="286">
        <v>644</v>
      </c>
      <c r="AJ19" s="286">
        <v>798</v>
      </c>
      <c r="AK19" s="286">
        <v>798</v>
      </c>
      <c r="AL19" s="286">
        <v>705</v>
      </c>
      <c r="AM19" s="286">
        <v>531</v>
      </c>
      <c r="AN19" s="286">
        <v>476</v>
      </c>
      <c r="AO19" s="286">
        <v>425</v>
      </c>
      <c r="AP19" s="286">
        <v>320</v>
      </c>
      <c r="AQ19" s="286">
        <v>426</v>
      </c>
      <c r="AR19" s="286">
        <v>347</v>
      </c>
      <c r="AS19" s="286">
        <v>279</v>
      </c>
      <c r="AT19" s="286">
        <v>224</v>
      </c>
      <c r="AU19" s="286">
        <v>295</v>
      </c>
      <c r="AV19" s="286">
        <v>279</v>
      </c>
      <c r="AW19" s="286">
        <v>276</v>
      </c>
      <c r="AX19" s="286">
        <v>213</v>
      </c>
      <c r="AY19" s="286">
        <v>199</v>
      </c>
      <c r="AZ19" s="286">
        <v>252</v>
      </c>
      <c r="BA19" s="286">
        <v>313</v>
      </c>
      <c r="BB19" s="286">
        <v>344</v>
      </c>
      <c r="BC19" s="286">
        <v>332</v>
      </c>
      <c r="BD19" s="286">
        <v>420</v>
      </c>
      <c r="BE19" s="286">
        <v>281</v>
      </c>
      <c r="BF19" s="286">
        <v>224</v>
      </c>
      <c r="BG19" s="286">
        <v>394</v>
      </c>
      <c r="BH19" s="286">
        <v>153</v>
      </c>
      <c r="BI19" s="286">
        <v>242</v>
      </c>
      <c r="BJ19" s="286">
        <v>645</v>
      </c>
      <c r="BK19" s="286">
        <v>260</v>
      </c>
      <c r="BL19" s="286">
        <v>149</v>
      </c>
      <c r="BM19" s="286">
        <v>124</v>
      </c>
      <c r="BN19" s="286">
        <v>182</v>
      </c>
      <c r="BO19" s="286">
        <v>78</v>
      </c>
      <c r="BP19" s="286">
        <v>44</v>
      </c>
      <c r="BQ19" s="286">
        <v>54</v>
      </c>
      <c r="BR19" s="286">
        <v>37</v>
      </c>
      <c r="BS19" s="286">
        <v>17</v>
      </c>
      <c r="BT19" s="286">
        <v>36</v>
      </c>
      <c r="BU19" s="286">
        <v>29</v>
      </c>
      <c r="BV19" s="286">
        <v>11</v>
      </c>
      <c r="BW19" s="286">
        <v>36</v>
      </c>
      <c r="BX19" s="286">
        <v>8</v>
      </c>
      <c r="BY19" s="286">
        <v>12</v>
      </c>
      <c r="BZ19" s="286">
        <v>12</v>
      </c>
      <c r="CA19" s="286">
        <v>58</v>
      </c>
      <c r="CB19" s="286">
        <v>33</v>
      </c>
      <c r="CC19" s="286">
        <v>90</v>
      </c>
      <c r="CD19" s="286">
        <v>113</v>
      </c>
      <c r="CE19" s="286">
        <v>170</v>
      </c>
      <c r="CF19" s="286">
        <v>135</v>
      </c>
      <c r="CG19" s="286">
        <v>13099</v>
      </c>
      <c r="CH19" s="287" t="s">
        <v>4175</v>
      </c>
      <c r="CI19" s="286">
        <v>24522</v>
      </c>
      <c r="CJ19" s="287" t="s">
        <v>3848</v>
      </c>
      <c r="CK19" s="286">
        <v>13200</v>
      </c>
      <c r="CL19" s="286">
        <v>79000</v>
      </c>
      <c r="CM19" s="287" t="s">
        <v>3102</v>
      </c>
      <c r="CN19" s="286">
        <v>35000</v>
      </c>
      <c r="CO19" s="287" t="s">
        <v>1875</v>
      </c>
      <c r="CP19" s="284" t="s">
        <v>53</v>
      </c>
      <c r="CQ19" s="287" t="s">
        <v>1876</v>
      </c>
      <c r="CR19" s="285">
        <v>46262</v>
      </c>
      <c r="CS19" s="282" t="s">
        <v>51</v>
      </c>
      <c r="CT19" s="284" t="s">
        <v>1857</v>
      </c>
      <c r="CU19" t="s">
        <v>441</v>
      </c>
      <c r="CV19">
        <v>16</v>
      </c>
    </row>
    <row r="20" spans="1:100" hidden="1" x14ac:dyDescent="0.3">
      <c r="A20" s="281">
        <v>263</v>
      </c>
      <c r="B20" s="290" t="s">
        <v>45</v>
      </c>
      <c r="C20" s="288" t="s">
        <v>2952</v>
      </c>
      <c r="D20" s="288" t="s">
        <v>2953</v>
      </c>
      <c r="E20" s="288" t="s">
        <v>3003</v>
      </c>
      <c r="F20" s="288" t="s">
        <v>2959</v>
      </c>
      <c r="G20" s="288" t="s">
        <v>2970</v>
      </c>
      <c r="H20" s="288" t="s">
        <v>2971</v>
      </c>
      <c r="I20" s="288" t="s">
        <v>2972</v>
      </c>
      <c r="J20" s="288" t="s">
        <v>2999</v>
      </c>
      <c r="K20" s="289" t="s">
        <v>460</v>
      </c>
      <c r="L20" s="288" t="s">
        <v>440</v>
      </c>
      <c r="M20" s="290" t="s">
        <v>93</v>
      </c>
      <c r="N20" s="288" t="s">
        <v>94</v>
      </c>
      <c r="O20" s="290" t="s">
        <v>45</v>
      </c>
      <c r="P20" s="291" t="str">
        <f>IF(COUNTIF($K$4:K20,K20)=1,1,"")</f>
        <v/>
      </c>
      <c r="Q20" s="291"/>
      <c r="R20" s="291">
        <v>9032</v>
      </c>
      <c r="S20" s="291">
        <v>2052</v>
      </c>
      <c r="T20" s="291">
        <v>6980</v>
      </c>
      <c r="U20" s="1">
        <v>45498</v>
      </c>
      <c r="V20" s="291">
        <v>9696</v>
      </c>
      <c r="W20" s="291">
        <v>9637</v>
      </c>
      <c r="X20" s="291">
        <v>7</v>
      </c>
      <c r="Y20" s="1">
        <v>45502</v>
      </c>
      <c r="Z20" s="291">
        <v>9137</v>
      </c>
      <c r="AA20" s="291">
        <v>-52</v>
      </c>
      <c r="AB20" s="291">
        <v>499</v>
      </c>
      <c r="AC20" s="291">
        <v>559</v>
      </c>
      <c r="AD20" s="291">
        <v>-31</v>
      </c>
      <c r="AE20" s="291">
        <v>528</v>
      </c>
      <c r="AF20" s="291">
        <v>9696</v>
      </c>
      <c r="AG20" s="291">
        <v>67</v>
      </c>
      <c r="AH20" s="291">
        <v>164</v>
      </c>
      <c r="AI20" s="291">
        <v>241</v>
      </c>
      <c r="AJ20" s="291">
        <v>343</v>
      </c>
      <c r="AK20" s="291">
        <v>343</v>
      </c>
      <c r="AL20" s="291">
        <v>304</v>
      </c>
      <c r="AM20" s="291">
        <v>273</v>
      </c>
      <c r="AN20" s="291">
        <v>380</v>
      </c>
      <c r="AO20" s="291">
        <v>122</v>
      </c>
      <c r="AP20" s="291">
        <v>132</v>
      </c>
      <c r="AQ20" s="291">
        <v>140</v>
      </c>
      <c r="AR20" s="291">
        <v>81</v>
      </c>
      <c r="AS20" s="291">
        <v>77</v>
      </c>
      <c r="AT20" s="291">
        <v>74</v>
      </c>
      <c r="AU20" s="291">
        <v>113</v>
      </c>
      <c r="AV20" s="291">
        <v>90</v>
      </c>
      <c r="AW20" s="291">
        <v>99</v>
      </c>
      <c r="AX20" s="291">
        <v>76</v>
      </c>
      <c r="AY20" s="291">
        <v>72</v>
      </c>
      <c r="AZ20" s="291">
        <v>47</v>
      </c>
      <c r="BA20" s="291">
        <v>67</v>
      </c>
      <c r="BB20" s="291">
        <v>72</v>
      </c>
      <c r="BC20" s="291">
        <v>70</v>
      </c>
      <c r="BD20" s="291">
        <v>39</v>
      </c>
      <c r="BE20" s="291">
        <v>36</v>
      </c>
      <c r="BF20" s="291">
        <v>40</v>
      </c>
      <c r="BG20" s="291">
        <v>34</v>
      </c>
      <c r="BH20" s="291">
        <v>72</v>
      </c>
      <c r="BI20" s="291">
        <v>44</v>
      </c>
      <c r="BJ20" s="291">
        <v>28</v>
      </c>
      <c r="BK20" s="291">
        <v>24</v>
      </c>
      <c r="BL20" s="291">
        <v>2</v>
      </c>
      <c r="BM20" s="291">
        <v>10</v>
      </c>
      <c r="BN20" s="291">
        <v>8</v>
      </c>
      <c r="BO20" s="291">
        <v>2</v>
      </c>
      <c r="BP20" s="291"/>
      <c r="BQ20" s="291">
        <v>7</v>
      </c>
      <c r="BR20" s="291">
        <v>8</v>
      </c>
      <c r="BS20" s="291">
        <v>1</v>
      </c>
      <c r="BT20" s="291">
        <v>6</v>
      </c>
      <c r="BU20" s="291">
        <v>3</v>
      </c>
      <c r="BV20" s="291"/>
      <c r="BW20" s="291"/>
      <c r="BX20" s="291"/>
      <c r="BY20" s="291"/>
      <c r="BZ20" s="291">
        <v>3</v>
      </c>
      <c r="CA20" s="291">
        <v>-2</v>
      </c>
      <c r="CB20" s="291"/>
      <c r="CC20" s="291">
        <v>2</v>
      </c>
      <c r="CD20" s="291">
        <v>1</v>
      </c>
      <c r="CE20" s="291">
        <v>22</v>
      </c>
      <c r="CF20" s="291">
        <v>28</v>
      </c>
      <c r="CG20" s="291">
        <v>3865</v>
      </c>
      <c r="CH20" s="292" t="s">
        <v>3483</v>
      </c>
      <c r="CI20" s="291">
        <v>8941</v>
      </c>
      <c r="CJ20" s="292" t="s">
        <v>3938</v>
      </c>
      <c r="CK20" s="291">
        <v>13200</v>
      </c>
      <c r="CL20" s="291">
        <v>79000</v>
      </c>
      <c r="CM20" s="292" t="s">
        <v>3102</v>
      </c>
      <c r="CN20" s="291">
        <v>35000</v>
      </c>
      <c r="CO20" s="292" t="s">
        <v>1875</v>
      </c>
      <c r="CP20" s="290" t="s">
        <v>53</v>
      </c>
      <c r="CQ20" s="292" t="s">
        <v>1876</v>
      </c>
      <c r="CR20" s="1">
        <v>46262</v>
      </c>
      <c r="CS20" s="288" t="s">
        <v>51</v>
      </c>
      <c r="CT20" s="290" t="s">
        <v>1857</v>
      </c>
      <c r="CU20" t="s">
        <v>441</v>
      </c>
      <c r="CV20">
        <v>17</v>
      </c>
    </row>
    <row r="21" spans="1:100" hidden="1" x14ac:dyDescent="0.3">
      <c r="A21" s="281">
        <v>264</v>
      </c>
      <c r="B21" s="284" t="s">
        <v>45</v>
      </c>
      <c r="C21" s="282" t="s">
        <v>2952</v>
      </c>
      <c r="D21" s="282" t="s">
        <v>2953</v>
      </c>
      <c r="E21" s="282" t="s">
        <v>3003</v>
      </c>
      <c r="F21" s="282" t="s">
        <v>2959</v>
      </c>
      <c r="G21" s="282" t="s">
        <v>2970</v>
      </c>
      <c r="H21" s="282" t="s">
        <v>2971</v>
      </c>
      <c r="I21" s="282" t="s">
        <v>2972</v>
      </c>
      <c r="J21" s="282" t="s">
        <v>2999</v>
      </c>
      <c r="K21" s="283" t="s">
        <v>460</v>
      </c>
      <c r="L21" s="282" t="s">
        <v>440</v>
      </c>
      <c r="M21" s="284" t="s">
        <v>1683</v>
      </c>
      <c r="N21" s="282" t="s">
        <v>1682</v>
      </c>
      <c r="O21" s="284" t="s">
        <v>45</v>
      </c>
      <c r="P21" s="286" t="str">
        <f>IF(COUNTIF($K$4:K21,K21)=1,1,"")</f>
        <v/>
      </c>
      <c r="Q21" s="286"/>
      <c r="R21" s="286">
        <v>9259</v>
      </c>
      <c r="S21" s="286">
        <v>-1</v>
      </c>
      <c r="T21" s="286">
        <v>9260</v>
      </c>
      <c r="U21" s="285">
        <v>45642</v>
      </c>
      <c r="V21" s="286">
        <v>9304</v>
      </c>
      <c r="W21" s="286">
        <v>8558</v>
      </c>
      <c r="X21" s="286">
        <v>747</v>
      </c>
      <c r="Y21" s="285">
        <v>45659</v>
      </c>
      <c r="Z21" s="286">
        <v>8746</v>
      </c>
      <c r="AA21" s="286">
        <v>1</v>
      </c>
      <c r="AB21" s="286">
        <v>538</v>
      </c>
      <c r="AC21" s="286">
        <v>558</v>
      </c>
      <c r="AD21" s="286">
        <v>-123</v>
      </c>
      <c r="AE21" s="286">
        <v>435</v>
      </c>
      <c r="AF21" s="286">
        <v>9304</v>
      </c>
      <c r="AG21" s="286">
        <v>22</v>
      </c>
      <c r="AH21" s="286">
        <v>29</v>
      </c>
      <c r="AI21" s="286">
        <v>30</v>
      </c>
      <c r="AJ21" s="286">
        <v>13</v>
      </c>
      <c r="AK21" s="286">
        <v>30</v>
      </c>
      <c r="AL21" s="286">
        <v>26</v>
      </c>
      <c r="AM21" s="286">
        <v>8</v>
      </c>
      <c r="AN21" s="286">
        <v>49</v>
      </c>
      <c r="AO21" s="286">
        <v>41</v>
      </c>
      <c r="AP21" s="286">
        <v>49</v>
      </c>
      <c r="AQ21" s="286">
        <v>41</v>
      </c>
      <c r="AR21" s="286">
        <v>21</v>
      </c>
      <c r="AS21" s="286">
        <v>36</v>
      </c>
      <c r="AT21" s="286">
        <v>12</v>
      </c>
      <c r="AU21" s="286">
        <v>19</v>
      </c>
      <c r="AV21" s="286">
        <v>8</v>
      </c>
      <c r="AW21" s="286">
        <v>25</v>
      </c>
      <c r="AX21" s="286">
        <v>55</v>
      </c>
      <c r="AY21" s="286">
        <v>15</v>
      </c>
      <c r="AZ21" s="286">
        <v>24</v>
      </c>
      <c r="BA21" s="286">
        <v>23</v>
      </c>
      <c r="BB21" s="286">
        <v>65</v>
      </c>
      <c r="BC21" s="286">
        <v>28</v>
      </c>
      <c r="BD21" s="286">
        <v>69</v>
      </c>
      <c r="BE21" s="286">
        <v>125</v>
      </c>
      <c r="BF21" s="286">
        <v>85</v>
      </c>
      <c r="BG21" s="286">
        <v>160</v>
      </c>
      <c r="BH21" s="286">
        <v>184</v>
      </c>
      <c r="BI21" s="286">
        <v>77</v>
      </c>
      <c r="BJ21" s="286">
        <v>121</v>
      </c>
      <c r="BK21" s="286">
        <v>57</v>
      </c>
      <c r="BL21" s="286">
        <v>23</v>
      </c>
      <c r="BM21" s="286">
        <v>47</v>
      </c>
      <c r="BN21" s="286">
        <v>40</v>
      </c>
      <c r="BO21" s="286">
        <v>16</v>
      </c>
      <c r="BP21" s="286">
        <v>12</v>
      </c>
      <c r="BQ21" s="286">
        <v>11</v>
      </c>
      <c r="BR21" s="286">
        <v>1</v>
      </c>
      <c r="BS21" s="286">
        <v>3</v>
      </c>
      <c r="BT21" s="286">
        <v>9</v>
      </c>
      <c r="BU21" s="286">
        <v>6</v>
      </c>
      <c r="BV21" s="286">
        <v>1</v>
      </c>
      <c r="BW21" s="286">
        <v>12</v>
      </c>
      <c r="BX21" s="286"/>
      <c r="BY21" s="286">
        <v>1</v>
      </c>
      <c r="BZ21" s="286">
        <v>86</v>
      </c>
      <c r="CA21" s="286">
        <v>11</v>
      </c>
      <c r="CB21" s="286">
        <v>4</v>
      </c>
      <c r="CC21" s="286">
        <v>19</v>
      </c>
      <c r="CD21" s="286">
        <v>9</v>
      </c>
      <c r="CE21" s="286">
        <v>33</v>
      </c>
      <c r="CF21" s="286">
        <v>15</v>
      </c>
      <c r="CG21" s="286">
        <v>1906</v>
      </c>
      <c r="CH21" s="287" t="s">
        <v>3473</v>
      </c>
      <c r="CI21" s="286">
        <v>8816</v>
      </c>
      <c r="CJ21" s="287" t="s">
        <v>4068</v>
      </c>
      <c r="CK21" s="286">
        <v>13200</v>
      </c>
      <c r="CL21" s="286">
        <v>79000</v>
      </c>
      <c r="CM21" s="287" t="s">
        <v>3102</v>
      </c>
      <c r="CN21" s="286">
        <v>35000</v>
      </c>
      <c r="CO21" s="287" t="s">
        <v>1875</v>
      </c>
      <c r="CP21" s="284" t="s">
        <v>53</v>
      </c>
      <c r="CQ21" s="287" t="s">
        <v>1876</v>
      </c>
      <c r="CR21" s="285">
        <v>46262</v>
      </c>
      <c r="CS21" s="282" t="s">
        <v>51</v>
      </c>
      <c r="CT21" s="284" t="s">
        <v>1857</v>
      </c>
      <c r="CU21" t="s">
        <v>441</v>
      </c>
      <c r="CV21">
        <v>18</v>
      </c>
    </row>
    <row r="22" spans="1:100" hidden="1" x14ac:dyDescent="0.3">
      <c r="A22" s="281">
        <v>265</v>
      </c>
      <c r="B22" s="290" t="s">
        <v>45</v>
      </c>
      <c r="C22" s="288" t="s">
        <v>2952</v>
      </c>
      <c r="D22" s="288" t="s">
        <v>2953</v>
      </c>
      <c r="E22" s="288" t="s">
        <v>3003</v>
      </c>
      <c r="F22" s="288" t="s">
        <v>2959</v>
      </c>
      <c r="G22" s="288" t="s">
        <v>2970</v>
      </c>
      <c r="H22" s="288" t="s">
        <v>2971</v>
      </c>
      <c r="I22" s="288" t="s">
        <v>2972</v>
      </c>
      <c r="J22" s="288" t="s">
        <v>2999</v>
      </c>
      <c r="K22" s="289" t="s">
        <v>460</v>
      </c>
      <c r="L22" s="288" t="s">
        <v>440</v>
      </c>
      <c r="M22" s="290" t="s">
        <v>1583</v>
      </c>
      <c r="N22" s="288" t="s">
        <v>1582</v>
      </c>
      <c r="O22" s="290" t="s">
        <v>45</v>
      </c>
      <c r="P22" s="291" t="str">
        <f>IF(COUNTIF($K$4:K22,K22)=1,1,"")</f>
        <v/>
      </c>
      <c r="Q22" s="291"/>
      <c r="R22" s="291">
        <v>10219</v>
      </c>
      <c r="S22" s="291">
        <v>1029</v>
      </c>
      <c r="T22" s="291">
        <v>9190</v>
      </c>
      <c r="U22" s="1">
        <v>45524</v>
      </c>
      <c r="V22" s="291">
        <v>10385</v>
      </c>
      <c r="W22" s="291">
        <v>10356</v>
      </c>
      <c r="X22" s="291"/>
      <c r="Y22" s="1">
        <v>45527</v>
      </c>
      <c r="Z22" s="291">
        <v>10087</v>
      </c>
      <c r="AA22" s="291">
        <v>-29</v>
      </c>
      <c r="AB22" s="291">
        <v>295</v>
      </c>
      <c r="AC22" s="291">
        <v>298</v>
      </c>
      <c r="AD22" s="291">
        <v>-119</v>
      </c>
      <c r="AE22" s="291">
        <v>179</v>
      </c>
      <c r="AF22" s="291">
        <v>10385</v>
      </c>
      <c r="AG22" s="291">
        <v>108</v>
      </c>
      <c r="AH22" s="291">
        <v>245</v>
      </c>
      <c r="AI22" s="291">
        <v>579</v>
      </c>
      <c r="AJ22" s="291">
        <v>654</v>
      </c>
      <c r="AK22" s="291">
        <v>552</v>
      </c>
      <c r="AL22" s="291">
        <v>458</v>
      </c>
      <c r="AM22" s="291">
        <v>350</v>
      </c>
      <c r="AN22" s="291">
        <v>147</v>
      </c>
      <c r="AO22" s="291">
        <v>359</v>
      </c>
      <c r="AP22" s="291">
        <v>147</v>
      </c>
      <c r="AQ22" s="291">
        <v>101</v>
      </c>
      <c r="AR22" s="291">
        <v>59</v>
      </c>
      <c r="AS22" s="291">
        <v>114</v>
      </c>
      <c r="AT22" s="291">
        <v>83</v>
      </c>
      <c r="AU22" s="291">
        <v>115</v>
      </c>
      <c r="AV22" s="291">
        <v>108</v>
      </c>
      <c r="AW22" s="291">
        <v>116</v>
      </c>
      <c r="AX22" s="291">
        <v>101</v>
      </c>
      <c r="AY22" s="291">
        <v>56</v>
      </c>
      <c r="AZ22" s="291">
        <v>88</v>
      </c>
      <c r="BA22" s="291">
        <v>122</v>
      </c>
      <c r="BB22" s="291">
        <v>103</v>
      </c>
      <c r="BC22" s="291">
        <v>98</v>
      </c>
      <c r="BD22" s="291">
        <v>93</v>
      </c>
      <c r="BE22" s="291">
        <v>40</v>
      </c>
      <c r="BF22" s="291">
        <v>26</v>
      </c>
      <c r="BG22" s="291">
        <v>16</v>
      </c>
      <c r="BH22" s="291">
        <v>43</v>
      </c>
      <c r="BI22" s="291">
        <v>28</v>
      </c>
      <c r="BJ22" s="291">
        <v>31</v>
      </c>
      <c r="BK22" s="291">
        <v>26</v>
      </c>
      <c r="BL22" s="291">
        <v>16</v>
      </c>
      <c r="BM22" s="291">
        <v>31</v>
      </c>
      <c r="BN22" s="291">
        <v>16</v>
      </c>
      <c r="BO22" s="291">
        <v>11</v>
      </c>
      <c r="BP22" s="291">
        <v>3</v>
      </c>
      <c r="BQ22" s="291">
        <v>5</v>
      </c>
      <c r="BR22" s="291">
        <v>2</v>
      </c>
      <c r="BS22" s="291">
        <v>6</v>
      </c>
      <c r="BT22" s="291">
        <v>4</v>
      </c>
      <c r="BU22" s="291">
        <v>2</v>
      </c>
      <c r="BV22" s="291">
        <v>1</v>
      </c>
      <c r="BW22" s="291">
        <v>3</v>
      </c>
      <c r="BX22" s="291"/>
      <c r="BY22" s="291">
        <v>1</v>
      </c>
      <c r="BZ22" s="291">
        <v>1</v>
      </c>
      <c r="CA22" s="291">
        <v>1</v>
      </c>
      <c r="CB22" s="291">
        <v>8</v>
      </c>
      <c r="CC22" s="291">
        <v>16</v>
      </c>
      <c r="CD22" s="291">
        <v>28</v>
      </c>
      <c r="CE22" s="291">
        <v>77</v>
      </c>
      <c r="CF22" s="291">
        <v>53</v>
      </c>
      <c r="CG22" s="291">
        <v>5451</v>
      </c>
      <c r="CH22" s="292" t="s">
        <v>580</v>
      </c>
      <c r="CI22" s="291">
        <v>10170</v>
      </c>
      <c r="CJ22" s="292" t="s">
        <v>4148</v>
      </c>
      <c r="CK22" s="291">
        <v>13200</v>
      </c>
      <c r="CL22" s="291">
        <v>79000</v>
      </c>
      <c r="CM22" s="292" t="s">
        <v>3102</v>
      </c>
      <c r="CN22" s="291">
        <v>35000</v>
      </c>
      <c r="CO22" s="292" t="s">
        <v>1875</v>
      </c>
      <c r="CP22" s="290" t="s">
        <v>53</v>
      </c>
      <c r="CQ22" s="292" t="s">
        <v>1876</v>
      </c>
      <c r="CR22" s="1">
        <v>46262</v>
      </c>
      <c r="CS22" s="288" t="s">
        <v>51</v>
      </c>
      <c r="CT22" s="290" t="s">
        <v>1857</v>
      </c>
      <c r="CU22" t="s">
        <v>441</v>
      </c>
      <c r="CV22">
        <v>19</v>
      </c>
    </row>
    <row r="23" spans="1:100" hidden="1" x14ac:dyDescent="0.3">
      <c r="A23" s="281">
        <v>266</v>
      </c>
      <c r="B23" s="284" t="s">
        <v>45</v>
      </c>
      <c r="C23" s="282" t="s">
        <v>2952</v>
      </c>
      <c r="D23" s="282" t="s">
        <v>2953</v>
      </c>
      <c r="E23" s="282" t="s">
        <v>3003</v>
      </c>
      <c r="F23" s="282" t="s">
        <v>2959</v>
      </c>
      <c r="G23" s="282" t="s">
        <v>2970</v>
      </c>
      <c r="H23" s="282" t="s">
        <v>2971</v>
      </c>
      <c r="I23" s="282" t="s">
        <v>2972</v>
      </c>
      <c r="J23" s="282" t="s">
        <v>2999</v>
      </c>
      <c r="K23" s="283" t="s">
        <v>460</v>
      </c>
      <c r="L23" s="282" t="s">
        <v>440</v>
      </c>
      <c r="M23" s="284" t="s">
        <v>63</v>
      </c>
      <c r="N23" s="282" t="s">
        <v>64</v>
      </c>
      <c r="O23" s="284" t="s">
        <v>45</v>
      </c>
      <c r="P23" s="286" t="str">
        <f>IF(COUNTIF($K$4:K23,K23)=1,1,"")</f>
        <v/>
      </c>
      <c r="Q23" s="286"/>
      <c r="R23" s="286">
        <v>6482</v>
      </c>
      <c r="S23" s="286">
        <v>32</v>
      </c>
      <c r="T23" s="286">
        <v>6450</v>
      </c>
      <c r="U23" s="285">
        <v>45642</v>
      </c>
      <c r="V23" s="286">
        <v>6905</v>
      </c>
      <c r="W23" s="286">
        <v>6873</v>
      </c>
      <c r="X23" s="286"/>
      <c r="Y23" s="285">
        <v>45645</v>
      </c>
      <c r="Z23" s="286">
        <v>6478</v>
      </c>
      <c r="AA23" s="286">
        <v>-32</v>
      </c>
      <c r="AB23" s="286">
        <v>348</v>
      </c>
      <c r="AC23" s="286">
        <v>427</v>
      </c>
      <c r="AD23" s="286">
        <v>-2</v>
      </c>
      <c r="AE23" s="286">
        <v>425</v>
      </c>
      <c r="AF23" s="286">
        <v>6905</v>
      </c>
      <c r="AG23" s="286">
        <v>68</v>
      </c>
      <c r="AH23" s="286">
        <v>145</v>
      </c>
      <c r="AI23" s="286">
        <v>246</v>
      </c>
      <c r="AJ23" s="286">
        <v>251</v>
      </c>
      <c r="AK23" s="286">
        <v>309</v>
      </c>
      <c r="AL23" s="286">
        <v>333</v>
      </c>
      <c r="AM23" s="286">
        <v>246</v>
      </c>
      <c r="AN23" s="286">
        <v>241</v>
      </c>
      <c r="AO23" s="286">
        <v>130</v>
      </c>
      <c r="AP23" s="286">
        <v>155</v>
      </c>
      <c r="AQ23" s="286">
        <v>198</v>
      </c>
      <c r="AR23" s="286">
        <v>132</v>
      </c>
      <c r="AS23" s="286">
        <v>77</v>
      </c>
      <c r="AT23" s="286">
        <v>88</v>
      </c>
      <c r="AU23" s="286">
        <v>116</v>
      </c>
      <c r="AV23" s="286">
        <v>104</v>
      </c>
      <c r="AW23" s="286">
        <v>116</v>
      </c>
      <c r="AX23" s="286">
        <v>88</v>
      </c>
      <c r="AY23" s="286">
        <v>34</v>
      </c>
      <c r="AZ23" s="286">
        <v>37</v>
      </c>
      <c r="BA23" s="286">
        <v>64</v>
      </c>
      <c r="BB23" s="286">
        <v>54</v>
      </c>
      <c r="BC23" s="286">
        <v>59</v>
      </c>
      <c r="BD23" s="286">
        <v>32</v>
      </c>
      <c r="BE23" s="286">
        <v>30</v>
      </c>
      <c r="BF23" s="286">
        <v>26</v>
      </c>
      <c r="BG23" s="286">
        <v>28</v>
      </c>
      <c r="BH23" s="286">
        <v>77</v>
      </c>
      <c r="BI23" s="286">
        <v>20</v>
      </c>
      <c r="BJ23" s="286">
        <v>36</v>
      </c>
      <c r="BK23" s="286">
        <v>31</v>
      </c>
      <c r="BL23" s="286">
        <v>13</v>
      </c>
      <c r="BM23" s="286">
        <v>16</v>
      </c>
      <c r="BN23" s="286">
        <v>1</v>
      </c>
      <c r="BO23" s="286">
        <v>1</v>
      </c>
      <c r="BP23" s="286"/>
      <c r="BQ23" s="286"/>
      <c r="BR23" s="286">
        <v>1</v>
      </c>
      <c r="BS23" s="286"/>
      <c r="BT23" s="286"/>
      <c r="BU23" s="286"/>
      <c r="BV23" s="286"/>
      <c r="BW23" s="286"/>
      <c r="BX23" s="286"/>
      <c r="BY23" s="286"/>
      <c r="BZ23" s="286"/>
      <c r="CA23" s="286"/>
      <c r="CB23" s="286">
        <v>1</v>
      </c>
      <c r="CC23" s="286">
        <v>4</v>
      </c>
      <c r="CD23" s="286">
        <v>16</v>
      </c>
      <c r="CE23" s="286">
        <v>34</v>
      </c>
      <c r="CF23" s="286">
        <v>17</v>
      </c>
      <c r="CG23" s="286">
        <v>3675</v>
      </c>
      <c r="CH23" s="287" t="s">
        <v>3114</v>
      </c>
      <c r="CI23" s="286">
        <v>6188</v>
      </c>
      <c r="CJ23" s="287" t="s">
        <v>4159</v>
      </c>
      <c r="CK23" s="286">
        <v>13200</v>
      </c>
      <c r="CL23" s="286">
        <v>79000</v>
      </c>
      <c r="CM23" s="287" t="s">
        <v>3102</v>
      </c>
      <c r="CN23" s="286">
        <v>35000</v>
      </c>
      <c r="CO23" s="287" t="s">
        <v>1875</v>
      </c>
      <c r="CP23" s="284" t="s">
        <v>53</v>
      </c>
      <c r="CQ23" s="287" t="s">
        <v>1876</v>
      </c>
      <c r="CR23" s="285">
        <v>46262</v>
      </c>
      <c r="CS23" s="282" t="s">
        <v>51</v>
      </c>
      <c r="CT23" s="284" t="s">
        <v>1857</v>
      </c>
      <c r="CU23" t="s">
        <v>441</v>
      </c>
      <c r="CV23">
        <v>20</v>
      </c>
    </row>
    <row r="24" spans="1:100" hidden="1" x14ac:dyDescent="0.3">
      <c r="A24" s="281">
        <v>267</v>
      </c>
      <c r="B24" s="290" t="s">
        <v>45</v>
      </c>
      <c r="C24" s="288" t="s">
        <v>2952</v>
      </c>
      <c r="D24" s="288" t="s">
        <v>2953</v>
      </c>
      <c r="E24" s="288" t="s">
        <v>3003</v>
      </c>
      <c r="F24" s="288" t="s">
        <v>2959</v>
      </c>
      <c r="G24" s="288" t="s">
        <v>2970</v>
      </c>
      <c r="H24" s="288" t="s">
        <v>2971</v>
      </c>
      <c r="I24" s="288" t="s">
        <v>2972</v>
      </c>
      <c r="J24" s="288" t="s">
        <v>2999</v>
      </c>
      <c r="K24" s="289" t="s">
        <v>460</v>
      </c>
      <c r="L24" s="288" t="s">
        <v>440</v>
      </c>
      <c r="M24" s="290" t="s">
        <v>96</v>
      </c>
      <c r="N24" s="288" t="s">
        <v>97</v>
      </c>
      <c r="O24" s="290" t="s">
        <v>45</v>
      </c>
      <c r="P24" s="291" t="str">
        <f>IF(COUNTIF($K$4:K24,K24)=1,1,"")</f>
        <v/>
      </c>
      <c r="Q24" s="291"/>
      <c r="R24" s="291">
        <v>14021</v>
      </c>
      <c r="S24" s="291">
        <v>-139</v>
      </c>
      <c r="T24" s="291">
        <v>14160</v>
      </c>
      <c r="U24" s="1">
        <v>45870</v>
      </c>
      <c r="V24" s="291">
        <v>13678</v>
      </c>
      <c r="W24" s="291">
        <v>12718</v>
      </c>
      <c r="X24" s="291">
        <v>1099</v>
      </c>
      <c r="Y24" s="1">
        <v>45875</v>
      </c>
      <c r="Z24" s="291">
        <v>13526</v>
      </c>
      <c r="AA24" s="291">
        <v>139</v>
      </c>
      <c r="AB24" s="291">
        <v>83</v>
      </c>
      <c r="AC24" s="291">
        <v>152</v>
      </c>
      <c r="AD24" s="291">
        <v>205</v>
      </c>
      <c r="AE24" s="291">
        <v>357</v>
      </c>
      <c r="AF24" s="291">
        <v>13678</v>
      </c>
      <c r="AG24" s="291">
        <v>517</v>
      </c>
      <c r="AH24" s="291">
        <v>763</v>
      </c>
      <c r="AI24" s="291">
        <v>670</v>
      </c>
      <c r="AJ24" s="291">
        <v>256</v>
      </c>
      <c r="AK24" s="291">
        <v>77</v>
      </c>
      <c r="AL24" s="291">
        <v>610</v>
      </c>
      <c r="AM24" s="291">
        <v>585</v>
      </c>
      <c r="AN24" s="291">
        <v>584</v>
      </c>
      <c r="AO24" s="291">
        <v>505</v>
      </c>
      <c r="AP24" s="291">
        <v>427</v>
      </c>
      <c r="AQ24" s="291">
        <v>679</v>
      </c>
      <c r="AR24" s="291">
        <v>254</v>
      </c>
      <c r="AS24" s="291">
        <v>129</v>
      </c>
      <c r="AT24" s="291">
        <v>283</v>
      </c>
      <c r="AU24" s="291">
        <v>262</v>
      </c>
      <c r="AV24" s="291">
        <v>322</v>
      </c>
      <c r="AW24" s="291">
        <v>191</v>
      </c>
      <c r="AX24" s="291">
        <v>365</v>
      </c>
      <c r="AY24" s="291">
        <v>295</v>
      </c>
      <c r="AZ24" s="291">
        <v>518</v>
      </c>
      <c r="BA24" s="291">
        <v>337</v>
      </c>
      <c r="BB24" s="291">
        <v>317</v>
      </c>
      <c r="BC24" s="291">
        <v>237</v>
      </c>
      <c r="BD24" s="291">
        <v>447</v>
      </c>
      <c r="BE24" s="291">
        <v>302</v>
      </c>
      <c r="BF24" s="291">
        <v>484</v>
      </c>
      <c r="BG24" s="291">
        <v>482</v>
      </c>
      <c r="BH24" s="291">
        <v>275</v>
      </c>
      <c r="BI24" s="291">
        <v>296</v>
      </c>
      <c r="BJ24" s="291">
        <v>258</v>
      </c>
      <c r="BK24" s="291">
        <v>212</v>
      </c>
      <c r="BL24" s="291">
        <v>110</v>
      </c>
      <c r="BM24" s="291">
        <v>85</v>
      </c>
      <c r="BN24" s="291">
        <v>55</v>
      </c>
      <c r="BO24" s="291">
        <v>34</v>
      </c>
      <c r="BP24" s="291">
        <v>35</v>
      </c>
      <c r="BQ24" s="291">
        <v>59</v>
      </c>
      <c r="BR24" s="291">
        <v>20</v>
      </c>
      <c r="BS24" s="291">
        <v>16</v>
      </c>
      <c r="BT24" s="291">
        <v>18</v>
      </c>
      <c r="BU24" s="291">
        <v>12</v>
      </c>
      <c r="BV24" s="291">
        <v>8</v>
      </c>
      <c r="BW24" s="291">
        <v>7</v>
      </c>
      <c r="BX24" s="291">
        <v>5</v>
      </c>
      <c r="BY24" s="291">
        <v>8</v>
      </c>
      <c r="BZ24" s="291">
        <v>12</v>
      </c>
      <c r="CA24" s="291">
        <v>14</v>
      </c>
      <c r="CB24" s="291">
        <v>19</v>
      </c>
      <c r="CC24" s="291">
        <v>53</v>
      </c>
      <c r="CD24" s="291">
        <v>52</v>
      </c>
      <c r="CE24" s="291">
        <v>69</v>
      </c>
      <c r="CF24" s="291">
        <v>50</v>
      </c>
      <c r="CG24" s="291">
        <v>12680</v>
      </c>
      <c r="CH24" s="292" t="s">
        <v>3924</v>
      </c>
      <c r="CI24" s="291">
        <v>13577</v>
      </c>
      <c r="CJ24" s="292" t="s">
        <v>4075</v>
      </c>
      <c r="CK24" s="291">
        <v>13200</v>
      </c>
      <c r="CL24" s="291">
        <v>79000</v>
      </c>
      <c r="CM24" s="292" t="s">
        <v>3102</v>
      </c>
      <c r="CN24" s="291">
        <v>35000</v>
      </c>
      <c r="CO24" s="292" t="s">
        <v>1875</v>
      </c>
      <c r="CP24" s="290" t="s">
        <v>53</v>
      </c>
      <c r="CQ24" s="292" t="s">
        <v>1876</v>
      </c>
      <c r="CR24" s="1">
        <v>46262</v>
      </c>
      <c r="CS24" s="288" t="s">
        <v>51</v>
      </c>
      <c r="CT24" s="290" t="s">
        <v>1857</v>
      </c>
      <c r="CU24" t="s">
        <v>441</v>
      </c>
      <c r="CV24">
        <v>21</v>
      </c>
    </row>
    <row r="25" spans="1:100" hidden="1" x14ac:dyDescent="0.3">
      <c r="A25" s="281">
        <v>268</v>
      </c>
      <c r="B25" s="284" t="s">
        <v>45</v>
      </c>
      <c r="C25" s="282" t="s">
        <v>2952</v>
      </c>
      <c r="D25" s="282" t="s">
        <v>2953</v>
      </c>
      <c r="E25" s="282" t="s">
        <v>3003</v>
      </c>
      <c r="F25" s="282" t="s">
        <v>2959</v>
      </c>
      <c r="G25" s="282" t="s">
        <v>2970</v>
      </c>
      <c r="H25" s="282" t="s">
        <v>2971</v>
      </c>
      <c r="I25" s="282" t="s">
        <v>2972</v>
      </c>
      <c r="J25" s="282" t="s">
        <v>2999</v>
      </c>
      <c r="K25" s="283" t="s">
        <v>460</v>
      </c>
      <c r="L25" s="282" t="s">
        <v>440</v>
      </c>
      <c r="M25" s="284" t="s">
        <v>317</v>
      </c>
      <c r="N25" s="282" t="s">
        <v>318</v>
      </c>
      <c r="O25" s="284" t="s">
        <v>45</v>
      </c>
      <c r="P25" s="286" t="str">
        <f>IF(COUNTIF($K$4:K25,K25)=1,1,"")</f>
        <v/>
      </c>
      <c r="Q25" s="286"/>
      <c r="R25" s="286">
        <v>2930</v>
      </c>
      <c r="S25" s="286">
        <v>-70</v>
      </c>
      <c r="T25" s="286">
        <v>3000</v>
      </c>
      <c r="U25" s="285">
        <v>45642</v>
      </c>
      <c r="V25" s="286">
        <v>3104</v>
      </c>
      <c r="W25" s="286">
        <v>3174</v>
      </c>
      <c r="X25" s="286"/>
      <c r="Y25" s="285">
        <v>45660</v>
      </c>
      <c r="Z25" s="286">
        <v>2244</v>
      </c>
      <c r="AA25" s="286">
        <v>70</v>
      </c>
      <c r="AB25" s="286">
        <v>825</v>
      </c>
      <c r="AC25" s="286">
        <v>860</v>
      </c>
      <c r="AD25" s="286">
        <v>85</v>
      </c>
      <c r="AE25" s="286">
        <v>945</v>
      </c>
      <c r="AF25" s="286">
        <v>3104</v>
      </c>
      <c r="AG25" s="286">
        <v>14</v>
      </c>
      <c r="AH25" s="286">
        <v>40</v>
      </c>
      <c r="AI25" s="286">
        <v>54</v>
      </c>
      <c r="AJ25" s="286">
        <v>30</v>
      </c>
      <c r="AK25" s="286">
        <v>63</v>
      </c>
      <c r="AL25" s="286">
        <v>67</v>
      </c>
      <c r="AM25" s="286">
        <v>41</v>
      </c>
      <c r="AN25" s="286">
        <v>57</v>
      </c>
      <c r="AO25" s="286">
        <v>21</v>
      </c>
      <c r="AP25" s="286">
        <v>25</v>
      </c>
      <c r="AQ25" s="286">
        <v>23</v>
      </c>
      <c r="AR25" s="286">
        <v>15</v>
      </c>
      <c r="AS25" s="286">
        <v>11</v>
      </c>
      <c r="AT25" s="286">
        <v>11</v>
      </c>
      <c r="AU25" s="286">
        <v>20</v>
      </c>
      <c r="AV25" s="286">
        <v>23</v>
      </c>
      <c r="AW25" s="286">
        <v>21</v>
      </c>
      <c r="AX25" s="286">
        <v>18</v>
      </c>
      <c r="AY25" s="286">
        <v>20</v>
      </c>
      <c r="AZ25" s="286">
        <v>13</v>
      </c>
      <c r="BA25" s="286">
        <v>23</v>
      </c>
      <c r="BB25" s="286">
        <v>31</v>
      </c>
      <c r="BC25" s="286">
        <v>38</v>
      </c>
      <c r="BD25" s="286">
        <v>28</v>
      </c>
      <c r="BE25" s="286">
        <v>30</v>
      </c>
      <c r="BF25" s="286">
        <v>37</v>
      </c>
      <c r="BG25" s="286">
        <v>27</v>
      </c>
      <c r="BH25" s="286">
        <v>64</v>
      </c>
      <c r="BI25" s="286">
        <v>46</v>
      </c>
      <c r="BJ25" s="286">
        <v>37</v>
      </c>
      <c r="BK25" s="286">
        <v>17</v>
      </c>
      <c r="BL25" s="286">
        <v>10</v>
      </c>
      <c r="BM25" s="286">
        <v>10</v>
      </c>
      <c r="BN25" s="286">
        <v>14</v>
      </c>
      <c r="BO25" s="286">
        <v>5</v>
      </c>
      <c r="BP25" s="286"/>
      <c r="BQ25" s="286">
        <v>3</v>
      </c>
      <c r="BR25" s="286"/>
      <c r="BS25" s="286">
        <v>1</v>
      </c>
      <c r="BT25" s="286">
        <v>2</v>
      </c>
      <c r="BU25" s="286">
        <v>2</v>
      </c>
      <c r="BV25" s="286">
        <v>1</v>
      </c>
      <c r="BW25" s="286">
        <v>-1</v>
      </c>
      <c r="BX25" s="286">
        <v>4</v>
      </c>
      <c r="BY25" s="286">
        <v>5</v>
      </c>
      <c r="BZ25" s="286">
        <v>3</v>
      </c>
      <c r="CA25" s="286">
        <v>5</v>
      </c>
      <c r="CB25" s="286">
        <v>1</v>
      </c>
      <c r="CC25" s="286">
        <v>5</v>
      </c>
      <c r="CD25" s="286">
        <v>3</v>
      </c>
      <c r="CE25" s="286">
        <v>24</v>
      </c>
      <c r="CF25" s="286">
        <v>15</v>
      </c>
      <c r="CG25" s="286">
        <v>1077</v>
      </c>
      <c r="CH25" s="287" t="s">
        <v>734</v>
      </c>
      <c r="CI25" s="286">
        <v>1911</v>
      </c>
      <c r="CJ25" s="287" t="s">
        <v>701</v>
      </c>
      <c r="CK25" s="286">
        <v>13200</v>
      </c>
      <c r="CL25" s="286">
        <v>79000</v>
      </c>
      <c r="CM25" s="287" t="s">
        <v>3102</v>
      </c>
      <c r="CN25" s="286">
        <v>35000</v>
      </c>
      <c r="CO25" s="287" t="s">
        <v>1875</v>
      </c>
      <c r="CP25" s="284" t="s">
        <v>53</v>
      </c>
      <c r="CQ25" s="287" t="s">
        <v>1876</v>
      </c>
      <c r="CR25" s="285">
        <v>46262</v>
      </c>
      <c r="CS25" s="282" t="s">
        <v>51</v>
      </c>
      <c r="CT25" s="284" t="s">
        <v>1857</v>
      </c>
      <c r="CU25" t="s">
        <v>441</v>
      </c>
      <c r="CV25">
        <v>22</v>
      </c>
    </row>
    <row r="26" spans="1:100" hidden="1" x14ac:dyDescent="0.3">
      <c r="A26" s="281">
        <v>269</v>
      </c>
      <c r="B26" s="290" t="s">
        <v>45</v>
      </c>
      <c r="C26" s="288" t="s">
        <v>2952</v>
      </c>
      <c r="D26" s="288" t="s">
        <v>2953</v>
      </c>
      <c r="E26" s="288" t="s">
        <v>3003</v>
      </c>
      <c r="F26" s="288" t="s">
        <v>2959</v>
      </c>
      <c r="G26" s="288" t="s">
        <v>2970</v>
      </c>
      <c r="H26" s="288" t="s">
        <v>2971</v>
      </c>
      <c r="I26" s="288" t="s">
        <v>2972</v>
      </c>
      <c r="J26" s="288" t="s">
        <v>2999</v>
      </c>
      <c r="K26" s="289" t="s">
        <v>460</v>
      </c>
      <c r="L26" s="288" t="s">
        <v>440</v>
      </c>
      <c r="M26" s="290" t="s">
        <v>1688</v>
      </c>
      <c r="N26" s="288" t="s">
        <v>1687</v>
      </c>
      <c r="O26" s="290" t="s">
        <v>45</v>
      </c>
      <c r="P26" s="291" t="str">
        <f>IF(COUNTIF($K$4:K26,K26)=1,1,"")</f>
        <v/>
      </c>
      <c r="Q26" s="291"/>
      <c r="R26" s="291">
        <v>5700</v>
      </c>
      <c r="S26" s="291">
        <v>-70</v>
      </c>
      <c r="T26" s="291">
        <v>5770</v>
      </c>
      <c r="U26" s="1">
        <v>46028</v>
      </c>
      <c r="V26" s="291">
        <v>5785</v>
      </c>
      <c r="W26" s="291">
        <v>3993</v>
      </c>
      <c r="X26" s="291">
        <v>1862</v>
      </c>
      <c r="Y26" s="1">
        <v>46030</v>
      </c>
      <c r="Z26" s="291">
        <v>5071</v>
      </c>
      <c r="AA26" s="291">
        <v>70</v>
      </c>
      <c r="AB26" s="291">
        <v>678</v>
      </c>
      <c r="AC26" s="291">
        <v>714</v>
      </c>
      <c r="AD26" s="291">
        <v>566</v>
      </c>
      <c r="AE26" s="291">
        <v>1280</v>
      </c>
      <c r="AF26" s="291">
        <v>5785</v>
      </c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>
        <v>1</v>
      </c>
      <c r="AX26" s="291">
        <v>28</v>
      </c>
      <c r="AY26" s="291">
        <v>97</v>
      </c>
      <c r="AZ26" s="291">
        <v>264</v>
      </c>
      <c r="BA26" s="291">
        <v>143</v>
      </c>
      <c r="BB26" s="291">
        <v>184</v>
      </c>
      <c r="BC26" s="291">
        <v>208</v>
      </c>
      <c r="BD26" s="291">
        <v>347</v>
      </c>
      <c r="BE26" s="291">
        <v>224</v>
      </c>
      <c r="BF26" s="291">
        <v>260</v>
      </c>
      <c r="BG26" s="291">
        <v>430</v>
      </c>
      <c r="BH26" s="291">
        <v>487</v>
      </c>
      <c r="BI26" s="291">
        <v>267</v>
      </c>
      <c r="BJ26" s="291">
        <v>413</v>
      </c>
      <c r="BK26" s="291">
        <v>413</v>
      </c>
      <c r="BL26" s="291">
        <v>124</v>
      </c>
      <c r="BM26" s="291">
        <v>112</v>
      </c>
      <c r="BN26" s="291">
        <v>87</v>
      </c>
      <c r="BO26" s="291">
        <v>48</v>
      </c>
      <c r="BP26" s="291">
        <v>26</v>
      </c>
      <c r="BQ26" s="291">
        <v>28</v>
      </c>
      <c r="BR26" s="291">
        <v>7</v>
      </c>
      <c r="BS26" s="291">
        <v>15</v>
      </c>
      <c r="BT26" s="291">
        <v>10</v>
      </c>
      <c r="BU26" s="291">
        <v>9</v>
      </c>
      <c r="BV26" s="291">
        <v>5</v>
      </c>
      <c r="BW26" s="291">
        <v>18</v>
      </c>
      <c r="BX26" s="291">
        <v>5</v>
      </c>
      <c r="BY26" s="291">
        <v>3</v>
      </c>
      <c r="BZ26" s="291">
        <v>12</v>
      </c>
      <c r="CA26" s="291">
        <v>10</v>
      </c>
      <c r="CB26" s="291">
        <v>20</v>
      </c>
      <c r="CC26" s="291">
        <v>36</v>
      </c>
      <c r="CD26" s="291">
        <v>36</v>
      </c>
      <c r="CE26" s="291">
        <v>69</v>
      </c>
      <c r="CF26" s="291">
        <v>42</v>
      </c>
      <c r="CG26" s="291">
        <v>4488</v>
      </c>
      <c r="CH26" s="292" t="s">
        <v>3797</v>
      </c>
      <c r="CI26" s="291">
        <v>4488</v>
      </c>
      <c r="CJ26" s="292" t="s">
        <v>3797</v>
      </c>
      <c r="CK26" s="291">
        <v>13200</v>
      </c>
      <c r="CL26" s="291">
        <v>79000</v>
      </c>
      <c r="CM26" s="292" t="s">
        <v>3102</v>
      </c>
      <c r="CN26" s="291">
        <v>35000</v>
      </c>
      <c r="CO26" s="292" t="s">
        <v>1875</v>
      </c>
      <c r="CP26" s="290" t="s">
        <v>53</v>
      </c>
      <c r="CQ26" s="292" t="s">
        <v>1876</v>
      </c>
      <c r="CR26" s="1">
        <v>46262</v>
      </c>
      <c r="CS26" s="288" t="s">
        <v>51</v>
      </c>
      <c r="CT26" s="290" t="s">
        <v>1857</v>
      </c>
      <c r="CU26" t="s">
        <v>441</v>
      </c>
      <c r="CV26">
        <v>23</v>
      </c>
    </row>
    <row r="27" spans="1:100" hidden="1" x14ac:dyDescent="0.3">
      <c r="A27" s="281">
        <v>270</v>
      </c>
      <c r="B27" s="284" t="s">
        <v>45</v>
      </c>
      <c r="C27" s="282" t="s">
        <v>2952</v>
      </c>
      <c r="D27" s="282" t="s">
        <v>2953</v>
      </c>
      <c r="E27" s="282" t="s">
        <v>3003</v>
      </c>
      <c r="F27" s="282" t="s">
        <v>2959</v>
      </c>
      <c r="G27" s="282" t="s">
        <v>2970</v>
      </c>
      <c r="H27" s="282" t="s">
        <v>2971</v>
      </c>
      <c r="I27" s="282" t="s">
        <v>2972</v>
      </c>
      <c r="J27" s="282" t="s">
        <v>2999</v>
      </c>
      <c r="K27" s="283" t="s">
        <v>460</v>
      </c>
      <c r="L27" s="282" t="s">
        <v>440</v>
      </c>
      <c r="M27" s="284" t="s">
        <v>444</v>
      </c>
      <c r="N27" s="282" t="s">
        <v>443</v>
      </c>
      <c r="O27" s="284" t="s">
        <v>45</v>
      </c>
      <c r="P27" s="286" t="str">
        <f>IF(COUNTIF($K$4:K27,K27)=1,1,"")</f>
        <v/>
      </c>
      <c r="Q27" s="286"/>
      <c r="R27" s="286">
        <v>8865</v>
      </c>
      <c r="S27" s="286">
        <v>5</v>
      </c>
      <c r="T27" s="286">
        <v>8860</v>
      </c>
      <c r="U27" s="285">
        <v>45642</v>
      </c>
      <c r="V27" s="286">
        <v>10178</v>
      </c>
      <c r="W27" s="286">
        <v>10169</v>
      </c>
      <c r="X27" s="286">
        <v>4</v>
      </c>
      <c r="Y27" s="285">
        <v>45660</v>
      </c>
      <c r="Z27" s="286">
        <v>10036</v>
      </c>
      <c r="AA27" s="286">
        <v>-5</v>
      </c>
      <c r="AB27" s="286">
        <v>127</v>
      </c>
      <c r="AC27" s="286">
        <v>142</v>
      </c>
      <c r="AD27" s="286">
        <v>-273</v>
      </c>
      <c r="AE27" s="286">
        <v>-131</v>
      </c>
      <c r="AF27" s="286">
        <v>10178</v>
      </c>
      <c r="AG27" s="286">
        <v>145</v>
      </c>
      <c r="AH27" s="286">
        <v>273</v>
      </c>
      <c r="AI27" s="286">
        <v>439</v>
      </c>
      <c r="AJ27" s="286">
        <v>254</v>
      </c>
      <c r="AK27" s="286">
        <v>499</v>
      </c>
      <c r="AL27" s="286">
        <v>409</v>
      </c>
      <c r="AM27" s="286">
        <v>285</v>
      </c>
      <c r="AN27" s="286">
        <v>352</v>
      </c>
      <c r="AO27" s="286">
        <v>245</v>
      </c>
      <c r="AP27" s="286">
        <v>351</v>
      </c>
      <c r="AQ27" s="286">
        <v>264</v>
      </c>
      <c r="AR27" s="286">
        <v>296</v>
      </c>
      <c r="AS27" s="286">
        <v>199</v>
      </c>
      <c r="AT27" s="286">
        <v>177</v>
      </c>
      <c r="AU27" s="286">
        <v>225</v>
      </c>
      <c r="AV27" s="286">
        <v>150</v>
      </c>
      <c r="AW27" s="286">
        <v>122</v>
      </c>
      <c r="AX27" s="286">
        <v>136</v>
      </c>
      <c r="AY27" s="286">
        <v>73</v>
      </c>
      <c r="AZ27" s="286">
        <v>46</v>
      </c>
      <c r="BA27" s="286">
        <v>100</v>
      </c>
      <c r="BB27" s="286">
        <v>117</v>
      </c>
      <c r="BC27" s="286">
        <v>94</v>
      </c>
      <c r="BD27" s="286">
        <v>81</v>
      </c>
      <c r="BE27" s="286">
        <v>56</v>
      </c>
      <c r="BF27" s="286">
        <v>29</v>
      </c>
      <c r="BG27" s="286">
        <v>31</v>
      </c>
      <c r="BH27" s="286">
        <v>37</v>
      </c>
      <c r="BI27" s="286">
        <v>14</v>
      </c>
      <c r="BJ27" s="286">
        <v>31</v>
      </c>
      <c r="BK27" s="286">
        <v>16</v>
      </c>
      <c r="BL27" s="286">
        <v>5</v>
      </c>
      <c r="BM27" s="286">
        <v>16</v>
      </c>
      <c r="BN27" s="286">
        <v>11</v>
      </c>
      <c r="BO27" s="286"/>
      <c r="BP27" s="286">
        <v>3</v>
      </c>
      <c r="BQ27" s="286">
        <v>4</v>
      </c>
      <c r="BR27" s="286">
        <v>2</v>
      </c>
      <c r="BS27" s="286">
        <v>1</v>
      </c>
      <c r="BT27" s="286">
        <v>1</v>
      </c>
      <c r="BU27" s="286"/>
      <c r="BV27" s="286">
        <v>2</v>
      </c>
      <c r="BW27" s="286">
        <v>1</v>
      </c>
      <c r="BX27" s="286"/>
      <c r="BY27" s="286">
        <v>2</v>
      </c>
      <c r="BZ27" s="286"/>
      <c r="CA27" s="286">
        <v>1</v>
      </c>
      <c r="CB27" s="286">
        <v>5</v>
      </c>
      <c r="CC27" s="286">
        <v>2</v>
      </c>
      <c r="CD27" s="286">
        <v>13</v>
      </c>
      <c r="CE27" s="286">
        <v>6</v>
      </c>
      <c r="CF27" s="286">
        <v>1</v>
      </c>
      <c r="CG27" s="286">
        <v>5622</v>
      </c>
      <c r="CH27" s="287" t="s">
        <v>3448</v>
      </c>
      <c r="CI27" s="286">
        <v>10259</v>
      </c>
      <c r="CJ27" s="287" t="s">
        <v>3712</v>
      </c>
      <c r="CK27" s="286">
        <v>13200</v>
      </c>
      <c r="CL27" s="286">
        <v>79000</v>
      </c>
      <c r="CM27" s="287" t="s">
        <v>3102</v>
      </c>
      <c r="CN27" s="286">
        <v>35000</v>
      </c>
      <c r="CO27" s="287" t="s">
        <v>1875</v>
      </c>
      <c r="CP27" s="284" t="s">
        <v>53</v>
      </c>
      <c r="CQ27" s="287" t="s">
        <v>1876</v>
      </c>
      <c r="CR27" s="285">
        <v>46262</v>
      </c>
      <c r="CS27" s="282" t="s">
        <v>51</v>
      </c>
      <c r="CT27" s="284" t="s">
        <v>1857</v>
      </c>
      <c r="CU27" t="s">
        <v>441</v>
      </c>
      <c r="CV27">
        <v>24</v>
      </c>
    </row>
    <row r="28" spans="1:100" hidden="1" x14ac:dyDescent="0.3">
      <c r="A28" s="281">
        <v>271</v>
      </c>
      <c r="B28" s="290" t="s">
        <v>45</v>
      </c>
      <c r="C28" s="288" t="s">
        <v>2952</v>
      </c>
      <c r="D28" s="288" t="s">
        <v>2953</v>
      </c>
      <c r="E28" s="288" t="s">
        <v>3003</v>
      </c>
      <c r="F28" s="288" t="s">
        <v>2959</v>
      </c>
      <c r="G28" s="288" t="s">
        <v>2970</v>
      </c>
      <c r="H28" s="288" t="s">
        <v>2971</v>
      </c>
      <c r="I28" s="288" t="s">
        <v>2972</v>
      </c>
      <c r="J28" s="288" t="s">
        <v>2999</v>
      </c>
      <c r="K28" s="289" t="s">
        <v>460</v>
      </c>
      <c r="L28" s="288" t="s">
        <v>440</v>
      </c>
      <c r="M28" s="290" t="s">
        <v>54</v>
      </c>
      <c r="N28" s="288" t="s">
        <v>55</v>
      </c>
      <c r="O28" s="290" t="s">
        <v>45</v>
      </c>
      <c r="P28" s="291" t="str">
        <f>IF(COUNTIF($K$4:K28,K28)=1,1,"")</f>
        <v/>
      </c>
      <c r="Q28" s="291"/>
      <c r="R28" s="291">
        <v>11217</v>
      </c>
      <c r="S28" s="291">
        <v>-73</v>
      </c>
      <c r="T28" s="291">
        <v>11290</v>
      </c>
      <c r="U28" s="1">
        <v>45642</v>
      </c>
      <c r="V28" s="291">
        <v>10872</v>
      </c>
      <c r="W28" s="291">
        <v>10024</v>
      </c>
      <c r="X28" s="291">
        <v>921</v>
      </c>
      <c r="Y28" s="1">
        <v>45660</v>
      </c>
      <c r="Z28" s="291">
        <v>10204</v>
      </c>
      <c r="AA28" s="291">
        <v>73</v>
      </c>
      <c r="AB28" s="291">
        <v>696</v>
      </c>
      <c r="AC28" s="291">
        <v>668</v>
      </c>
      <c r="AD28" s="291">
        <v>327</v>
      </c>
      <c r="AE28" s="291">
        <v>995</v>
      </c>
      <c r="AF28" s="291">
        <v>10872</v>
      </c>
      <c r="AG28" s="291">
        <v>97</v>
      </c>
      <c r="AH28" s="291">
        <v>204</v>
      </c>
      <c r="AI28" s="291">
        <v>343</v>
      </c>
      <c r="AJ28" s="291">
        <v>258</v>
      </c>
      <c r="AK28" s="291">
        <v>324</v>
      </c>
      <c r="AL28" s="291">
        <v>289</v>
      </c>
      <c r="AM28" s="291">
        <v>210</v>
      </c>
      <c r="AN28" s="291">
        <v>211</v>
      </c>
      <c r="AO28" s="291">
        <v>187</v>
      </c>
      <c r="AP28" s="291">
        <v>190</v>
      </c>
      <c r="AQ28" s="291">
        <v>289</v>
      </c>
      <c r="AR28" s="291">
        <v>288</v>
      </c>
      <c r="AS28" s="291">
        <v>135</v>
      </c>
      <c r="AT28" s="291">
        <v>103</v>
      </c>
      <c r="AU28" s="291">
        <v>98</v>
      </c>
      <c r="AV28" s="291">
        <v>61</v>
      </c>
      <c r="AW28" s="291">
        <v>59</v>
      </c>
      <c r="AX28" s="291">
        <v>120</v>
      </c>
      <c r="AY28" s="291">
        <v>100</v>
      </c>
      <c r="AZ28" s="291">
        <v>117</v>
      </c>
      <c r="BA28" s="291">
        <v>123</v>
      </c>
      <c r="BB28" s="291">
        <v>168</v>
      </c>
      <c r="BC28" s="291">
        <v>153</v>
      </c>
      <c r="BD28" s="291">
        <v>236</v>
      </c>
      <c r="BE28" s="291">
        <v>151</v>
      </c>
      <c r="BF28" s="291">
        <v>145</v>
      </c>
      <c r="BG28" s="291">
        <v>208</v>
      </c>
      <c r="BH28" s="291">
        <v>205</v>
      </c>
      <c r="BI28" s="291">
        <v>226</v>
      </c>
      <c r="BJ28" s="291">
        <v>194</v>
      </c>
      <c r="BK28" s="291">
        <v>159</v>
      </c>
      <c r="BL28" s="291">
        <v>68</v>
      </c>
      <c r="BM28" s="291">
        <v>84</v>
      </c>
      <c r="BN28" s="291">
        <v>94</v>
      </c>
      <c r="BO28" s="291">
        <v>27</v>
      </c>
      <c r="BP28" s="291">
        <v>27</v>
      </c>
      <c r="BQ28" s="291">
        <v>17</v>
      </c>
      <c r="BR28" s="291">
        <v>19</v>
      </c>
      <c r="BS28" s="291">
        <v>13</v>
      </c>
      <c r="BT28" s="291">
        <v>8</v>
      </c>
      <c r="BU28" s="291">
        <v>14</v>
      </c>
      <c r="BV28" s="291">
        <v>11</v>
      </c>
      <c r="BW28" s="291">
        <v>2</v>
      </c>
      <c r="BX28" s="291">
        <v>6</v>
      </c>
      <c r="BY28" s="291">
        <v>8</v>
      </c>
      <c r="BZ28" s="291">
        <v>-2</v>
      </c>
      <c r="CA28" s="291">
        <v>22</v>
      </c>
      <c r="CB28" s="291">
        <v>18</v>
      </c>
      <c r="CC28" s="291">
        <v>24</v>
      </c>
      <c r="CD28" s="291">
        <v>34</v>
      </c>
      <c r="CE28" s="291">
        <v>58</v>
      </c>
      <c r="CF28" s="291">
        <v>46</v>
      </c>
      <c r="CG28" s="291">
        <v>6249</v>
      </c>
      <c r="CH28" s="292" t="s">
        <v>3238</v>
      </c>
      <c r="CI28" s="291">
        <v>9631</v>
      </c>
      <c r="CJ28" s="292" t="s">
        <v>4053</v>
      </c>
      <c r="CK28" s="291">
        <v>13200</v>
      </c>
      <c r="CL28" s="291">
        <v>79000</v>
      </c>
      <c r="CM28" s="292" t="s">
        <v>3102</v>
      </c>
      <c r="CN28" s="291">
        <v>35000</v>
      </c>
      <c r="CO28" s="292" t="s">
        <v>1875</v>
      </c>
      <c r="CP28" s="290" t="s">
        <v>53</v>
      </c>
      <c r="CQ28" s="292" t="s">
        <v>1876</v>
      </c>
      <c r="CR28" s="1">
        <v>46262</v>
      </c>
      <c r="CS28" s="288" t="s">
        <v>51</v>
      </c>
      <c r="CT28" s="290" t="s">
        <v>1857</v>
      </c>
      <c r="CU28" t="s">
        <v>441</v>
      </c>
      <c r="CV28">
        <v>25</v>
      </c>
    </row>
    <row r="29" spans="1:100" hidden="1" x14ac:dyDescent="0.3">
      <c r="A29" s="281">
        <v>272</v>
      </c>
      <c r="B29" s="284" t="s">
        <v>45</v>
      </c>
      <c r="C29" s="282" t="s">
        <v>2952</v>
      </c>
      <c r="D29" s="282" t="s">
        <v>2953</v>
      </c>
      <c r="E29" s="282" t="s">
        <v>3003</v>
      </c>
      <c r="F29" s="282" t="s">
        <v>2959</v>
      </c>
      <c r="G29" s="282" t="s">
        <v>2970</v>
      </c>
      <c r="H29" s="282" t="s">
        <v>2971</v>
      </c>
      <c r="I29" s="282" t="s">
        <v>2972</v>
      </c>
      <c r="J29" s="282" t="s">
        <v>2999</v>
      </c>
      <c r="K29" s="283" t="s">
        <v>459</v>
      </c>
      <c r="L29" s="282" t="s">
        <v>437</v>
      </c>
      <c r="M29" s="284" t="s">
        <v>57</v>
      </c>
      <c r="N29" s="282" t="s">
        <v>58</v>
      </c>
      <c r="O29" s="284" t="s">
        <v>45</v>
      </c>
      <c r="P29" s="286">
        <f>IF(COUNTIF($K$4:K29,K29)=1,1,"")</f>
        <v>1</v>
      </c>
      <c r="Q29" s="286"/>
      <c r="R29" s="286">
        <v>1554</v>
      </c>
      <c r="S29" s="286">
        <v>754</v>
      </c>
      <c r="T29" s="286">
        <v>800</v>
      </c>
      <c r="U29" s="285">
        <v>45580</v>
      </c>
      <c r="V29" s="286">
        <v>1797</v>
      </c>
      <c r="W29" s="286">
        <v>1843</v>
      </c>
      <c r="X29" s="286"/>
      <c r="Y29" s="285">
        <v>45590</v>
      </c>
      <c r="Z29" s="286">
        <v>1549</v>
      </c>
      <c r="AA29" s="286">
        <v>46</v>
      </c>
      <c r="AB29" s="286">
        <v>240</v>
      </c>
      <c r="AC29" s="286">
        <v>248</v>
      </c>
      <c r="AD29" s="286">
        <v>139</v>
      </c>
      <c r="AE29" s="286">
        <v>387</v>
      </c>
      <c r="AF29" s="286">
        <v>1797</v>
      </c>
      <c r="AG29" s="286">
        <v>12</v>
      </c>
      <c r="AH29" s="286">
        <v>32</v>
      </c>
      <c r="AI29" s="286">
        <v>17</v>
      </c>
      <c r="AJ29" s="286">
        <v>22</v>
      </c>
      <c r="AK29" s="286">
        <v>16</v>
      </c>
      <c r="AL29" s="286">
        <v>8</v>
      </c>
      <c r="AM29" s="286">
        <v>2</v>
      </c>
      <c r="AN29" s="286">
        <v>3</v>
      </c>
      <c r="AO29" s="286">
        <v>1</v>
      </c>
      <c r="AP29" s="286">
        <v>-1</v>
      </c>
      <c r="AQ29" s="286">
        <v>1</v>
      </c>
      <c r="AR29" s="286"/>
      <c r="AS29" s="286">
        <v>4</v>
      </c>
      <c r="AT29" s="286">
        <v>1</v>
      </c>
      <c r="AU29" s="286"/>
      <c r="AV29" s="286">
        <v>1</v>
      </c>
      <c r="AW29" s="286"/>
      <c r="AX29" s="286">
        <v>12</v>
      </c>
      <c r="AY29" s="286">
        <v>3</v>
      </c>
      <c r="AZ29" s="286">
        <v>13</v>
      </c>
      <c r="BA29" s="286">
        <v>26</v>
      </c>
      <c r="BB29" s="286">
        <v>13</v>
      </c>
      <c r="BC29" s="286">
        <v>29</v>
      </c>
      <c r="BD29" s="286">
        <v>9</v>
      </c>
      <c r="BE29" s="286">
        <v>10</v>
      </c>
      <c r="BF29" s="286">
        <v>8</v>
      </c>
      <c r="BG29" s="286">
        <v>21</v>
      </c>
      <c r="BH29" s="286">
        <v>27</v>
      </c>
      <c r="BI29" s="286">
        <v>18</v>
      </c>
      <c r="BJ29" s="286">
        <v>18</v>
      </c>
      <c r="BK29" s="286">
        <v>21</v>
      </c>
      <c r="BL29" s="286">
        <v>9</v>
      </c>
      <c r="BM29" s="286">
        <v>15</v>
      </c>
      <c r="BN29" s="286">
        <v>8</v>
      </c>
      <c r="BO29" s="286">
        <v>4</v>
      </c>
      <c r="BP29" s="286">
        <v>2</v>
      </c>
      <c r="BQ29" s="286">
        <v>5</v>
      </c>
      <c r="BR29" s="286"/>
      <c r="BS29" s="286">
        <v>2</v>
      </c>
      <c r="BT29" s="286">
        <v>6</v>
      </c>
      <c r="BU29" s="286"/>
      <c r="BV29" s="286">
        <v>2</v>
      </c>
      <c r="BW29" s="286"/>
      <c r="BX29" s="286"/>
      <c r="BY29" s="286"/>
      <c r="BZ29" s="286">
        <v>1</v>
      </c>
      <c r="CA29" s="286">
        <v>1</v>
      </c>
      <c r="CB29" s="286">
        <v>2</v>
      </c>
      <c r="CC29" s="286">
        <v>4</v>
      </c>
      <c r="CD29" s="286">
        <v>11</v>
      </c>
      <c r="CE29" s="286">
        <v>49</v>
      </c>
      <c r="CF29" s="286">
        <v>28</v>
      </c>
      <c r="CG29" s="286">
        <v>496</v>
      </c>
      <c r="CH29" s="287" t="s">
        <v>4194</v>
      </c>
      <c r="CI29" s="286">
        <v>1372</v>
      </c>
      <c r="CJ29" s="287" t="s">
        <v>3497</v>
      </c>
      <c r="CK29" s="286">
        <v>11900</v>
      </c>
      <c r="CL29" s="286">
        <v>85000</v>
      </c>
      <c r="CM29" s="287" t="s">
        <v>3103</v>
      </c>
      <c r="CN29" s="286">
        <v>35000</v>
      </c>
      <c r="CO29" s="287" t="s">
        <v>1873</v>
      </c>
      <c r="CP29" s="284" t="s">
        <v>53</v>
      </c>
      <c r="CQ29" s="287" t="s">
        <v>1869</v>
      </c>
      <c r="CR29" s="285">
        <v>46262</v>
      </c>
      <c r="CS29" s="282" t="s">
        <v>51</v>
      </c>
      <c r="CT29" s="284" t="s">
        <v>1857</v>
      </c>
      <c r="CU29" t="s">
        <v>438</v>
      </c>
      <c r="CV29">
        <v>26</v>
      </c>
    </row>
    <row r="30" spans="1:100" hidden="1" x14ac:dyDescent="0.3">
      <c r="A30" s="281">
        <v>273</v>
      </c>
      <c r="B30" s="290" t="s">
        <v>45</v>
      </c>
      <c r="C30" s="288" t="s">
        <v>2952</v>
      </c>
      <c r="D30" s="288" t="s">
        <v>2953</v>
      </c>
      <c r="E30" s="288" t="s">
        <v>3003</v>
      </c>
      <c r="F30" s="288" t="s">
        <v>2959</v>
      </c>
      <c r="G30" s="288" t="s">
        <v>2970</v>
      </c>
      <c r="H30" s="288" t="s">
        <v>2971</v>
      </c>
      <c r="I30" s="288" t="s">
        <v>2972</v>
      </c>
      <c r="J30" s="288" t="s">
        <v>2999</v>
      </c>
      <c r="K30" s="289" t="s">
        <v>459</v>
      </c>
      <c r="L30" s="288" t="s">
        <v>437</v>
      </c>
      <c r="M30" s="290" t="s">
        <v>71</v>
      </c>
      <c r="N30" s="288" t="s">
        <v>72</v>
      </c>
      <c r="O30" s="290" t="s">
        <v>45</v>
      </c>
      <c r="P30" s="291" t="str">
        <f>IF(COUNTIF($K$4:K30,K30)=1,1,"")</f>
        <v/>
      </c>
      <c r="Q30" s="291"/>
      <c r="R30" s="291">
        <v>50443</v>
      </c>
      <c r="S30" s="291">
        <v>-367</v>
      </c>
      <c r="T30" s="291">
        <v>50810</v>
      </c>
      <c r="U30" s="1">
        <v>45489</v>
      </c>
      <c r="V30" s="291">
        <v>51575</v>
      </c>
      <c r="W30" s="291">
        <v>48970</v>
      </c>
      <c r="X30" s="291">
        <v>2972</v>
      </c>
      <c r="Y30" s="1">
        <v>45499</v>
      </c>
      <c r="Z30" s="291">
        <v>48814</v>
      </c>
      <c r="AA30" s="291">
        <v>367</v>
      </c>
      <c r="AB30" s="291">
        <v>2783</v>
      </c>
      <c r="AC30" s="291">
        <v>2761</v>
      </c>
      <c r="AD30" s="291">
        <v>955</v>
      </c>
      <c r="AE30" s="291">
        <v>3716</v>
      </c>
      <c r="AF30" s="291">
        <v>51575</v>
      </c>
      <c r="AG30" s="291">
        <v>612</v>
      </c>
      <c r="AH30" s="291">
        <v>793</v>
      </c>
      <c r="AI30" s="291">
        <v>916</v>
      </c>
      <c r="AJ30" s="291">
        <v>579</v>
      </c>
      <c r="AK30" s="291">
        <v>973</v>
      </c>
      <c r="AL30" s="291">
        <v>1079</v>
      </c>
      <c r="AM30" s="291">
        <v>601</v>
      </c>
      <c r="AN30" s="291">
        <v>568</v>
      </c>
      <c r="AO30" s="291">
        <v>432</v>
      </c>
      <c r="AP30" s="291">
        <v>659</v>
      </c>
      <c r="AQ30" s="291">
        <v>789</v>
      </c>
      <c r="AR30" s="291">
        <v>940</v>
      </c>
      <c r="AS30" s="291">
        <v>348</v>
      </c>
      <c r="AT30" s="291">
        <v>372</v>
      </c>
      <c r="AU30" s="291">
        <v>395</v>
      </c>
      <c r="AV30" s="291">
        <v>345</v>
      </c>
      <c r="AW30" s="291">
        <v>292</v>
      </c>
      <c r="AX30" s="291">
        <v>270</v>
      </c>
      <c r="AY30" s="291">
        <v>314</v>
      </c>
      <c r="AZ30" s="291">
        <v>489</v>
      </c>
      <c r="BA30" s="291">
        <v>524</v>
      </c>
      <c r="BB30" s="291">
        <v>560</v>
      </c>
      <c r="BC30" s="291">
        <v>586</v>
      </c>
      <c r="BD30" s="291">
        <v>754</v>
      </c>
      <c r="BE30" s="291">
        <v>470</v>
      </c>
      <c r="BF30" s="291">
        <v>533</v>
      </c>
      <c r="BG30" s="291">
        <v>613</v>
      </c>
      <c r="BH30" s="291">
        <v>711</v>
      </c>
      <c r="BI30" s="291">
        <v>581</v>
      </c>
      <c r="BJ30" s="291">
        <v>472</v>
      </c>
      <c r="BK30" s="291">
        <v>478</v>
      </c>
      <c r="BL30" s="291">
        <v>243</v>
      </c>
      <c r="BM30" s="291">
        <v>213</v>
      </c>
      <c r="BN30" s="291">
        <v>204</v>
      </c>
      <c r="BO30" s="291">
        <v>124</v>
      </c>
      <c r="BP30" s="291">
        <v>67</v>
      </c>
      <c r="BQ30" s="291">
        <v>72</v>
      </c>
      <c r="BR30" s="291">
        <v>46</v>
      </c>
      <c r="BS30" s="291">
        <v>31</v>
      </c>
      <c r="BT30" s="291">
        <v>43</v>
      </c>
      <c r="BU30" s="291">
        <v>44</v>
      </c>
      <c r="BV30" s="291">
        <v>31</v>
      </c>
      <c r="BW30" s="291">
        <v>44</v>
      </c>
      <c r="BX30" s="291">
        <v>20</v>
      </c>
      <c r="BY30" s="291">
        <v>22</v>
      </c>
      <c r="BZ30" s="291">
        <v>35</v>
      </c>
      <c r="CA30" s="291">
        <v>48</v>
      </c>
      <c r="CB30" s="291">
        <v>48</v>
      </c>
      <c r="CC30" s="291">
        <v>97</v>
      </c>
      <c r="CD30" s="291">
        <v>144</v>
      </c>
      <c r="CE30" s="291">
        <v>291</v>
      </c>
      <c r="CF30" s="291">
        <v>225</v>
      </c>
      <c r="CG30" s="291">
        <v>20140</v>
      </c>
      <c r="CH30" s="292" t="s">
        <v>643</v>
      </c>
      <c r="CI30" s="291">
        <v>47571</v>
      </c>
      <c r="CJ30" s="292" t="s">
        <v>3938</v>
      </c>
      <c r="CK30" s="291">
        <v>11900</v>
      </c>
      <c r="CL30" s="291">
        <v>85000</v>
      </c>
      <c r="CM30" s="292" t="s">
        <v>3103</v>
      </c>
      <c r="CN30" s="291">
        <v>35000</v>
      </c>
      <c r="CO30" s="292" t="s">
        <v>1873</v>
      </c>
      <c r="CP30" s="290" t="s">
        <v>53</v>
      </c>
      <c r="CQ30" s="292" t="s">
        <v>1869</v>
      </c>
      <c r="CR30" s="1">
        <v>46262</v>
      </c>
      <c r="CS30" s="288" t="s">
        <v>51</v>
      </c>
      <c r="CT30" s="290" t="s">
        <v>1857</v>
      </c>
      <c r="CU30" t="s">
        <v>438</v>
      </c>
      <c r="CV30">
        <v>27</v>
      </c>
    </row>
    <row r="31" spans="1:100" hidden="1" x14ac:dyDescent="0.3">
      <c r="A31" s="281">
        <v>274</v>
      </c>
      <c r="B31" s="284" t="s">
        <v>45</v>
      </c>
      <c r="C31" s="282" t="s">
        <v>2952</v>
      </c>
      <c r="D31" s="282" t="s">
        <v>2953</v>
      </c>
      <c r="E31" s="282" t="s">
        <v>3003</v>
      </c>
      <c r="F31" s="282" t="s">
        <v>2959</v>
      </c>
      <c r="G31" s="282" t="s">
        <v>2970</v>
      </c>
      <c r="H31" s="282" t="s">
        <v>2971</v>
      </c>
      <c r="I31" s="282" t="s">
        <v>2972</v>
      </c>
      <c r="J31" s="282" t="s">
        <v>2999</v>
      </c>
      <c r="K31" s="283" t="s">
        <v>459</v>
      </c>
      <c r="L31" s="282" t="s">
        <v>437</v>
      </c>
      <c r="M31" s="284" t="s">
        <v>114</v>
      </c>
      <c r="N31" s="282" t="s">
        <v>115</v>
      </c>
      <c r="O31" s="284" t="s">
        <v>45</v>
      </c>
      <c r="P31" s="286" t="str">
        <f>IF(COUNTIF($K$4:K31,K31)=1,1,"")</f>
        <v/>
      </c>
      <c r="Q31" s="286"/>
      <c r="R31" s="286">
        <v>5432</v>
      </c>
      <c r="S31" s="286">
        <v>-18</v>
      </c>
      <c r="T31" s="286">
        <v>5450</v>
      </c>
      <c r="U31" s="285">
        <v>45644</v>
      </c>
      <c r="V31" s="286">
        <v>5641</v>
      </c>
      <c r="W31" s="286">
        <v>5659</v>
      </c>
      <c r="X31" s="286"/>
      <c r="Y31" s="285">
        <v>45659</v>
      </c>
      <c r="Z31" s="286">
        <v>5424</v>
      </c>
      <c r="AA31" s="286">
        <v>18</v>
      </c>
      <c r="AB31" s="286">
        <v>209</v>
      </c>
      <c r="AC31" s="286">
        <v>217</v>
      </c>
      <c r="AD31" s="286">
        <v>-31</v>
      </c>
      <c r="AE31" s="286">
        <v>186</v>
      </c>
      <c r="AF31" s="286">
        <v>5641</v>
      </c>
      <c r="AG31" s="286">
        <v>26</v>
      </c>
      <c r="AH31" s="286">
        <v>42</v>
      </c>
      <c r="AI31" s="286">
        <v>102</v>
      </c>
      <c r="AJ31" s="286">
        <v>63</v>
      </c>
      <c r="AK31" s="286">
        <v>59</v>
      </c>
      <c r="AL31" s="286">
        <v>37</v>
      </c>
      <c r="AM31" s="286">
        <v>29</v>
      </c>
      <c r="AN31" s="286">
        <v>13</v>
      </c>
      <c r="AO31" s="286">
        <v>16</v>
      </c>
      <c r="AP31" s="286">
        <v>14</v>
      </c>
      <c r="AQ31" s="286">
        <v>17</v>
      </c>
      <c r="AR31" s="286">
        <v>16</v>
      </c>
      <c r="AS31" s="286">
        <v>14</v>
      </c>
      <c r="AT31" s="286">
        <v>10</v>
      </c>
      <c r="AU31" s="286">
        <v>2</v>
      </c>
      <c r="AV31" s="286">
        <v>11</v>
      </c>
      <c r="AW31" s="286">
        <v>10</v>
      </c>
      <c r="AX31" s="286">
        <v>21</v>
      </c>
      <c r="AY31" s="286">
        <v>7</v>
      </c>
      <c r="AZ31" s="286">
        <v>4</v>
      </c>
      <c r="BA31" s="286">
        <v>8</v>
      </c>
      <c r="BB31" s="286">
        <v>13</v>
      </c>
      <c r="BC31" s="286">
        <v>18</v>
      </c>
      <c r="BD31" s="286">
        <v>26</v>
      </c>
      <c r="BE31" s="286">
        <v>19</v>
      </c>
      <c r="BF31" s="286">
        <v>19</v>
      </c>
      <c r="BG31" s="286">
        <v>20</v>
      </c>
      <c r="BH31" s="286">
        <v>102</v>
      </c>
      <c r="BI31" s="286">
        <v>76</v>
      </c>
      <c r="BJ31" s="286">
        <v>55</v>
      </c>
      <c r="BK31" s="286">
        <v>29</v>
      </c>
      <c r="BL31" s="286">
        <v>3</v>
      </c>
      <c r="BM31" s="286">
        <v>14</v>
      </c>
      <c r="BN31" s="286">
        <v>9</v>
      </c>
      <c r="BO31" s="286">
        <v>6</v>
      </c>
      <c r="BP31" s="286">
        <v>1</v>
      </c>
      <c r="BQ31" s="286">
        <v>2</v>
      </c>
      <c r="BR31" s="286">
        <v>3</v>
      </c>
      <c r="BS31" s="286">
        <v>8</v>
      </c>
      <c r="BT31" s="286">
        <v>1</v>
      </c>
      <c r="BU31" s="286"/>
      <c r="BV31" s="286"/>
      <c r="BW31" s="286">
        <v>3</v>
      </c>
      <c r="BX31" s="286"/>
      <c r="BY31" s="286">
        <v>2</v>
      </c>
      <c r="BZ31" s="286"/>
      <c r="CA31" s="286"/>
      <c r="CB31" s="286">
        <v>1</v>
      </c>
      <c r="CC31" s="286">
        <v>4</v>
      </c>
      <c r="CD31" s="286">
        <v>1</v>
      </c>
      <c r="CE31" s="286">
        <v>14</v>
      </c>
      <c r="CF31" s="286">
        <v>3</v>
      </c>
      <c r="CG31" s="286">
        <v>973</v>
      </c>
      <c r="CH31" s="287" t="s">
        <v>4161</v>
      </c>
      <c r="CI31" s="286">
        <v>5396</v>
      </c>
      <c r="CJ31" s="287" t="s">
        <v>1406</v>
      </c>
      <c r="CK31" s="286">
        <v>11900</v>
      </c>
      <c r="CL31" s="286">
        <v>85000</v>
      </c>
      <c r="CM31" s="287" t="s">
        <v>3103</v>
      </c>
      <c r="CN31" s="286">
        <v>35000</v>
      </c>
      <c r="CO31" s="287" t="s">
        <v>1873</v>
      </c>
      <c r="CP31" s="284" t="s">
        <v>53</v>
      </c>
      <c r="CQ31" s="287" t="s">
        <v>1869</v>
      </c>
      <c r="CR31" s="285">
        <v>46262</v>
      </c>
      <c r="CS31" s="282" t="s">
        <v>51</v>
      </c>
      <c r="CT31" s="284" t="s">
        <v>1857</v>
      </c>
      <c r="CU31" t="s">
        <v>438</v>
      </c>
      <c r="CV31">
        <v>28</v>
      </c>
    </row>
    <row r="32" spans="1:100" hidden="1" x14ac:dyDescent="0.3">
      <c r="A32" s="281">
        <v>275</v>
      </c>
      <c r="B32" s="290" t="s">
        <v>45</v>
      </c>
      <c r="C32" s="288" t="s">
        <v>2952</v>
      </c>
      <c r="D32" s="288" t="s">
        <v>2953</v>
      </c>
      <c r="E32" s="288" t="s">
        <v>3003</v>
      </c>
      <c r="F32" s="288" t="s">
        <v>2959</v>
      </c>
      <c r="G32" s="288" t="s">
        <v>2970</v>
      </c>
      <c r="H32" s="288" t="s">
        <v>2971</v>
      </c>
      <c r="I32" s="288" t="s">
        <v>2972</v>
      </c>
      <c r="J32" s="288" t="s">
        <v>2999</v>
      </c>
      <c r="K32" s="289" t="s">
        <v>459</v>
      </c>
      <c r="L32" s="288" t="s">
        <v>437</v>
      </c>
      <c r="M32" s="290" t="s">
        <v>1685</v>
      </c>
      <c r="N32" s="288" t="s">
        <v>1684</v>
      </c>
      <c r="O32" s="290" t="s">
        <v>45</v>
      </c>
      <c r="P32" s="291" t="str">
        <f>IF(COUNTIF($K$4:K32,K32)=1,1,"")</f>
        <v/>
      </c>
      <c r="Q32" s="291"/>
      <c r="R32" s="291">
        <v>1994</v>
      </c>
      <c r="S32" s="291">
        <v>-6</v>
      </c>
      <c r="T32" s="291">
        <v>2000</v>
      </c>
      <c r="U32" s="1">
        <v>46034</v>
      </c>
      <c r="V32" s="291">
        <v>2004</v>
      </c>
      <c r="W32" s="291">
        <v>2011</v>
      </c>
      <c r="X32" s="291">
        <v>-1</v>
      </c>
      <c r="Y32" s="1">
        <v>46035</v>
      </c>
      <c r="Z32" s="291">
        <v>1431</v>
      </c>
      <c r="AA32" s="291">
        <v>6</v>
      </c>
      <c r="AB32" s="291">
        <v>565</v>
      </c>
      <c r="AC32" s="291">
        <v>573</v>
      </c>
      <c r="AD32" s="291">
        <v>444</v>
      </c>
      <c r="AE32" s="291">
        <v>1017</v>
      </c>
      <c r="AF32" s="291">
        <v>2004</v>
      </c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291"/>
      <c r="AX32" s="291">
        <v>16</v>
      </c>
      <c r="AY32" s="291">
        <v>14</v>
      </c>
      <c r="AZ32" s="291">
        <v>42</v>
      </c>
      <c r="BA32" s="291">
        <v>24</v>
      </c>
      <c r="BB32" s="291">
        <v>43</v>
      </c>
      <c r="BC32" s="291">
        <v>49</v>
      </c>
      <c r="BD32" s="291">
        <v>76</v>
      </c>
      <c r="BE32" s="291">
        <v>65</v>
      </c>
      <c r="BF32" s="291">
        <v>53</v>
      </c>
      <c r="BG32" s="291">
        <v>110</v>
      </c>
      <c r="BH32" s="291">
        <v>82</v>
      </c>
      <c r="BI32" s="291">
        <v>63</v>
      </c>
      <c r="BJ32" s="291">
        <v>64</v>
      </c>
      <c r="BK32" s="291">
        <v>85</v>
      </c>
      <c r="BL32" s="291">
        <v>41</v>
      </c>
      <c r="BM32" s="291">
        <v>34</v>
      </c>
      <c r="BN32" s="291">
        <v>17</v>
      </c>
      <c r="BO32" s="291">
        <v>12</v>
      </c>
      <c r="BP32" s="291">
        <v>10</v>
      </c>
      <c r="BQ32" s="291">
        <v>6</v>
      </c>
      <c r="BR32" s="291">
        <v>8</v>
      </c>
      <c r="BS32" s="291">
        <v>5</v>
      </c>
      <c r="BT32" s="291">
        <v>1</v>
      </c>
      <c r="BU32" s="291">
        <v>5</v>
      </c>
      <c r="BV32" s="291"/>
      <c r="BW32" s="291">
        <v>1</v>
      </c>
      <c r="BX32" s="291">
        <v>3</v>
      </c>
      <c r="BY32" s="291">
        <v>4</v>
      </c>
      <c r="BZ32" s="291">
        <v>-1</v>
      </c>
      <c r="CA32" s="291">
        <v>3</v>
      </c>
      <c r="CB32" s="291"/>
      <c r="CC32" s="291">
        <v>13</v>
      </c>
      <c r="CD32" s="291">
        <v>5</v>
      </c>
      <c r="CE32" s="291">
        <v>13</v>
      </c>
      <c r="CF32" s="291">
        <v>19</v>
      </c>
      <c r="CG32" s="291">
        <v>985</v>
      </c>
      <c r="CH32" s="292" t="s">
        <v>3305</v>
      </c>
      <c r="CI32" s="291">
        <v>985</v>
      </c>
      <c r="CJ32" s="292" t="s">
        <v>3305</v>
      </c>
      <c r="CK32" s="291">
        <v>11900</v>
      </c>
      <c r="CL32" s="291">
        <v>85000</v>
      </c>
      <c r="CM32" s="292" t="s">
        <v>3103</v>
      </c>
      <c r="CN32" s="291">
        <v>35000</v>
      </c>
      <c r="CO32" s="292" t="s">
        <v>1873</v>
      </c>
      <c r="CP32" s="290" t="s">
        <v>53</v>
      </c>
      <c r="CQ32" s="292" t="s">
        <v>1869</v>
      </c>
      <c r="CR32" s="1">
        <v>46262</v>
      </c>
      <c r="CS32" s="288" t="s">
        <v>51</v>
      </c>
      <c r="CT32" s="290" t="s">
        <v>1857</v>
      </c>
      <c r="CU32" t="s">
        <v>438</v>
      </c>
      <c r="CV32">
        <v>29</v>
      </c>
    </row>
    <row r="33" spans="1:100" hidden="1" x14ac:dyDescent="0.3">
      <c r="A33" s="281">
        <v>276</v>
      </c>
      <c r="B33" s="284" t="s">
        <v>45</v>
      </c>
      <c r="C33" s="282" t="s">
        <v>2952</v>
      </c>
      <c r="D33" s="282" t="s">
        <v>2953</v>
      </c>
      <c r="E33" s="282" t="s">
        <v>3003</v>
      </c>
      <c r="F33" s="282" t="s">
        <v>2959</v>
      </c>
      <c r="G33" s="282" t="s">
        <v>2970</v>
      </c>
      <c r="H33" s="282" t="s">
        <v>2971</v>
      </c>
      <c r="I33" s="282" t="s">
        <v>2972</v>
      </c>
      <c r="J33" s="282" t="s">
        <v>2999</v>
      </c>
      <c r="K33" s="283" t="s">
        <v>459</v>
      </c>
      <c r="L33" s="282" t="s">
        <v>437</v>
      </c>
      <c r="M33" s="284" t="s">
        <v>76</v>
      </c>
      <c r="N33" s="282" t="s">
        <v>77</v>
      </c>
      <c r="O33" s="284" t="s">
        <v>45</v>
      </c>
      <c r="P33" s="286" t="str">
        <f>IF(COUNTIF($K$4:K33,K33)=1,1,"")</f>
        <v/>
      </c>
      <c r="Q33" s="286"/>
      <c r="R33" s="286">
        <v>11500</v>
      </c>
      <c r="S33" s="286">
        <v>-50</v>
      </c>
      <c r="T33" s="286">
        <v>11550</v>
      </c>
      <c r="U33" s="285">
        <v>45644</v>
      </c>
      <c r="V33" s="286">
        <v>11930</v>
      </c>
      <c r="W33" s="286">
        <v>11975</v>
      </c>
      <c r="X33" s="286">
        <v>5</v>
      </c>
      <c r="Y33" s="285">
        <v>45659</v>
      </c>
      <c r="Z33" s="286">
        <v>10839</v>
      </c>
      <c r="AA33" s="286">
        <v>50</v>
      </c>
      <c r="AB33" s="286">
        <v>1100</v>
      </c>
      <c r="AC33" s="286">
        <v>1091</v>
      </c>
      <c r="AD33" s="286">
        <v>169</v>
      </c>
      <c r="AE33" s="286">
        <v>1260</v>
      </c>
      <c r="AF33" s="286">
        <v>11930</v>
      </c>
      <c r="AG33" s="286">
        <v>190</v>
      </c>
      <c r="AH33" s="286">
        <v>104</v>
      </c>
      <c r="AI33" s="286">
        <v>166</v>
      </c>
      <c r="AJ33" s="286">
        <v>137</v>
      </c>
      <c r="AK33" s="286">
        <v>275</v>
      </c>
      <c r="AL33" s="286">
        <v>147</v>
      </c>
      <c r="AM33" s="286">
        <v>129</v>
      </c>
      <c r="AN33" s="286">
        <v>112</v>
      </c>
      <c r="AO33" s="286">
        <v>106</v>
      </c>
      <c r="AP33" s="286">
        <v>107</v>
      </c>
      <c r="AQ33" s="286">
        <v>117</v>
      </c>
      <c r="AR33" s="286">
        <v>170</v>
      </c>
      <c r="AS33" s="286">
        <v>54</v>
      </c>
      <c r="AT33" s="286">
        <v>65</v>
      </c>
      <c r="AU33" s="286">
        <v>49</v>
      </c>
      <c r="AV33" s="286">
        <v>46</v>
      </c>
      <c r="AW33" s="286">
        <v>42</v>
      </c>
      <c r="AX33" s="286">
        <v>37</v>
      </c>
      <c r="AY33" s="286">
        <v>24</v>
      </c>
      <c r="AZ33" s="286">
        <v>41</v>
      </c>
      <c r="BA33" s="286">
        <v>38</v>
      </c>
      <c r="BB33" s="286">
        <v>61</v>
      </c>
      <c r="BC33" s="286">
        <v>71</v>
      </c>
      <c r="BD33" s="286">
        <v>93</v>
      </c>
      <c r="BE33" s="286">
        <v>88</v>
      </c>
      <c r="BF33" s="286">
        <v>64</v>
      </c>
      <c r="BG33" s="286">
        <v>135</v>
      </c>
      <c r="BH33" s="286">
        <v>270</v>
      </c>
      <c r="BI33" s="286">
        <v>250</v>
      </c>
      <c r="BJ33" s="286">
        <v>148</v>
      </c>
      <c r="BK33" s="286">
        <v>189</v>
      </c>
      <c r="BL33" s="286">
        <v>86</v>
      </c>
      <c r="BM33" s="286">
        <v>76</v>
      </c>
      <c r="BN33" s="286">
        <v>75</v>
      </c>
      <c r="BO33" s="286">
        <v>42</v>
      </c>
      <c r="BP33" s="286">
        <v>27</v>
      </c>
      <c r="BQ33" s="286">
        <v>11</v>
      </c>
      <c r="BR33" s="286">
        <v>16</v>
      </c>
      <c r="BS33" s="286">
        <v>11</v>
      </c>
      <c r="BT33" s="286">
        <v>15</v>
      </c>
      <c r="BU33" s="286">
        <v>9</v>
      </c>
      <c r="BV33" s="286">
        <v>2</v>
      </c>
      <c r="BW33" s="286">
        <v>5</v>
      </c>
      <c r="BX33" s="286">
        <v>7</v>
      </c>
      <c r="BY33" s="286">
        <v>7</v>
      </c>
      <c r="BZ33" s="286">
        <v>3</v>
      </c>
      <c r="CA33" s="286">
        <v>6</v>
      </c>
      <c r="CB33" s="286">
        <v>6</v>
      </c>
      <c r="CC33" s="286">
        <v>32</v>
      </c>
      <c r="CD33" s="286">
        <v>21</v>
      </c>
      <c r="CE33" s="286">
        <v>42</v>
      </c>
      <c r="CF33" s="286">
        <v>35</v>
      </c>
      <c r="CG33" s="286">
        <v>4059</v>
      </c>
      <c r="CH33" s="287" t="s">
        <v>3970</v>
      </c>
      <c r="CI33" s="286">
        <v>10390</v>
      </c>
      <c r="CJ33" s="287" t="s">
        <v>1328</v>
      </c>
      <c r="CK33" s="286">
        <v>11900</v>
      </c>
      <c r="CL33" s="286">
        <v>85000</v>
      </c>
      <c r="CM33" s="287" t="s">
        <v>3103</v>
      </c>
      <c r="CN33" s="286">
        <v>35000</v>
      </c>
      <c r="CO33" s="287" t="s">
        <v>1873</v>
      </c>
      <c r="CP33" s="284" t="s">
        <v>53</v>
      </c>
      <c r="CQ33" s="287" t="s">
        <v>1869</v>
      </c>
      <c r="CR33" s="285">
        <v>46262</v>
      </c>
      <c r="CS33" s="282" t="s">
        <v>51</v>
      </c>
      <c r="CT33" s="284" t="s">
        <v>1857</v>
      </c>
      <c r="CU33" t="s">
        <v>438</v>
      </c>
      <c r="CV33">
        <v>30</v>
      </c>
    </row>
    <row r="34" spans="1:100" hidden="1" x14ac:dyDescent="0.3">
      <c r="A34" s="281">
        <v>277</v>
      </c>
      <c r="B34" s="290" t="s">
        <v>45</v>
      </c>
      <c r="C34" s="288" t="s">
        <v>2952</v>
      </c>
      <c r="D34" s="288" t="s">
        <v>2953</v>
      </c>
      <c r="E34" s="288" t="s">
        <v>3003</v>
      </c>
      <c r="F34" s="288" t="s">
        <v>2959</v>
      </c>
      <c r="G34" s="288" t="s">
        <v>2970</v>
      </c>
      <c r="H34" s="288" t="s">
        <v>2971</v>
      </c>
      <c r="I34" s="288" t="s">
        <v>2972</v>
      </c>
      <c r="J34" s="288" t="s">
        <v>2999</v>
      </c>
      <c r="K34" s="289" t="s">
        <v>459</v>
      </c>
      <c r="L34" s="288" t="s">
        <v>437</v>
      </c>
      <c r="M34" s="290" t="s">
        <v>152</v>
      </c>
      <c r="N34" s="288" t="s">
        <v>153</v>
      </c>
      <c r="O34" s="290" t="s">
        <v>45</v>
      </c>
      <c r="P34" s="291" t="str">
        <f>IF(COUNTIF($K$4:K34,K34)=1,1,"")</f>
        <v/>
      </c>
      <c r="Q34" s="291"/>
      <c r="R34" s="291">
        <v>499</v>
      </c>
      <c r="S34" s="291">
        <v>499</v>
      </c>
      <c r="T34" s="291"/>
      <c r="U34" s="1">
        <v>45580</v>
      </c>
      <c r="V34" s="291">
        <v>513</v>
      </c>
      <c r="W34" s="291">
        <v>514</v>
      </c>
      <c r="X34" s="291"/>
      <c r="Y34" s="1">
        <v>45596</v>
      </c>
      <c r="Z34" s="291">
        <v>501</v>
      </c>
      <c r="AA34" s="291">
        <v>1</v>
      </c>
      <c r="AB34" s="291">
        <v>12</v>
      </c>
      <c r="AC34" s="291">
        <v>12</v>
      </c>
      <c r="AD34" s="291">
        <v>-22</v>
      </c>
      <c r="AE34" s="291">
        <v>-10</v>
      </c>
      <c r="AF34" s="291">
        <v>513</v>
      </c>
      <c r="AG34" s="291">
        <v>17</v>
      </c>
      <c r="AH34" s="291">
        <v>52</v>
      </c>
      <c r="AI34" s="291">
        <v>44</v>
      </c>
      <c r="AJ34" s="291">
        <v>32</v>
      </c>
      <c r="AK34" s="291">
        <v>9</v>
      </c>
      <c r="AL34" s="291">
        <v>5</v>
      </c>
      <c r="AM34" s="291">
        <v>5</v>
      </c>
      <c r="AN34" s="291">
        <v>1</v>
      </c>
      <c r="AO34" s="291"/>
      <c r="AP34" s="291"/>
      <c r="AQ34" s="291"/>
      <c r="AR34" s="291">
        <v>1</v>
      </c>
      <c r="AS34" s="291"/>
      <c r="AT34" s="291"/>
      <c r="AU34" s="291"/>
      <c r="AV34" s="291"/>
      <c r="AW34" s="291"/>
      <c r="AX34" s="291"/>
      <c r="AY34" s="291"/>
      <c r="AZ34" s="291"/>
      <c r="BA34" s="291"/>
      <c r="BB34" s="291"/>
      <c r="BC34" s="291"/>
      <c r="BD34" s="291"/>
      <c r="BE34" s="291"/>
      <c r="BF34" s="291"/>
      <c r="BG34" s="291"/>
      <c r="BH34" s="291"/>
      <c r="BI34" s="291"/>
      <c r="BJ34" s="291"/>
      <c r="BK34" s="291"/>
      <c r="BL34" s="291"/>
      <c r="BM34" s="291"/>
      <c r="BN34" s="291"/>
      <c r="BO34" s="291"/>
      <c r="BP34" s="291"/>
      <c r="BQ34" s="291"/>
      <c r="BR34" s="291">
        <v>2</v>
      </c>
      <c r="BS34" s="291"/>
      <c r="BT34" s="291"/>
      <c r="BU34" s="291"/>
      <c r="BV34" s="291"/>
      <c r="BW34" s="291"/>
      <c r="BX34" s="291"/>
      <c r="BY34" s="291"/>
      <c r="BZ34" s="291"/>
      <c r="CA34" s="291"/>
      <c r="CB34" s="291"/>
      <c r="CC34" s="291"/>
      <c r="CD34" s="291"/>
      <c r="CE34" s="291"/>
      <c r="CF34" s="291"/>
      <c r="CG34" s="291">
        <v>168</v>
      </c>
      <c r="CH34" s="292" t="s">
        <v>4190</v>
      </c>
      <c r="CI34" s="291">
        <v>499</v>
      </c>
      <c r="CJ34" s="292" t="s">
        <v>3281</v>
      </c>
      <c r="CK34" s="291">
        <v>11900</v>
      </c>
      <c r="CL34" s="291">
        <v>85000</v>
      </c>
      <c r="CM34" s="292" t="s">
        <v>3103</v>
      </c>
      <c r="CN34" s="291">
        <v>35000</v>
      </c>
      <c r="CO34" s="292" t="s">
        <v>1873</v>
      </c>
      <c r="CP34" s="290" t="s">
        <v>53</v>
      </c>
      <c r="CQ34" s="292" t="s">
        <v>1869</v>
      </c>
      <c r="CR34" s="1">
        <v>46262</v>
      </c>
      <c r="CS34" s="288" t="s">
        <v>51</v>
      </c>
      <c r="CT34" s="290" t="s">
        <v>1857</v>
      </c>
      <c r="CU34" t="s">
        <v>438</v>
      </c>
      <c r="CV34">
        <v>31</v>
      </c>
    </row>
    <row r="35" spans="1:100" hidden="1" x14ac:dyDescent="0.3">
      <c r="A35" s="281">
        <v>278</v>
      </c>
      <c r="B35" s="284" t="s">
        <v>45</v>
      </c>
      <c r="C35" s="282" t="s">
        <v>2952</v>
      </c>
      <c r="D35" s="282" t="s">
        <v>2953</v>
      </c>
      <c r="E35" s="282" t="s">
        <v>3003</v>
      </c>
      <c r="F35" s="282" t="s">
        <v>2959</v>
      </c>
      <c r="G35" s="282" t="s">
        <v>2970</v>
      </c>
      <c r="H35" s="282" t="s">
        <v>2971</v>
      </c>
      <c r="I35" s="282" t="s">
        <v>2972</v>
      </c>
      <c r="J35" s="282" t="s">
        <v>2999</v>
      </c>
      <c r="K35" s="283" t="s">
        <v>459</v>
      </c>
      <c r="L35" s="282" t="s">
        <v>437</v>
      </c>
      <c r="M35" s="284" t="s">
        <v>66</v>
      </c>
      <c r="N35" s="282" t="s">
        <v>67</v>
      </c>
      <c r="O35" s="284" t="s">
        <v>45</v>
      </c>
      <c r="P35" s="286" t="str">
        <f>IF(COUNTIF($K$4:K35,K35)=1,1,"")</f>
        <v/>
      </c>
      <c r="Q35" s="286"/>
      <c r="R35" s="286">
        <v>45437</v>
      </c>
      <c r="S35" s="286">
        <v>3777</v>
      </c>
      <c r="T35" s="286">
        <v>41660</v>
      </c>
      <c r="U35" s="285">
        <v>45484</v>
      </c>
      <c r="V35" s="286">
        <v>50321</v>
      </c>
      <c r="W35" s="286">
        <v>45841</v>
      </c>
      <c r="X35" s="286">
        <v>4703</v>
      </c>
      <c r="Y35" s="285">
        <v>45497</v>
      </c>
      <c r="Z35" s="286">
        <v>47767</v>
      </c>
      <c r="AA35" s="286">
        <v>223</v>
      </c>
      <c r="AB35" s="286">
        <v>2529</v>
      </c>
      <c r="AC35" s="286">
        <v>2554</v>
      </c>
      <c r="AD35" s="286">
        <v>1275</v>
      </c>
      <c r="AE35" s="286">
        <v>3829</v>
      </c>
      <c r="AF35" s="286">
        <v>50321</v>
      </c>
      <c r="AG35" s="286">
        <v>537</v>
      </c>
      <c r="AH35" s="286">
        <v>945</v>
      </c>
      <c r="AI35" s="286">
        <v>1165</v>
      </c>
      <c r="AJ35" s="286">
        <v>634</v>
      </c>
      <c r="AK35" s="286">
        <v>1966</v>
      </c>
      <c r="AL35" s="286">
        <v>987</v>
      </c>
      <c r="AM35" s="286">
        <v>783</v>
      </c>
      <c r="AN35" s="286">
        <v>618</v>
      </c>
      <c r="AO35" s="286">
        <v>594</v>
      </c>
      <c r="AP35" s="286">
        <v>742</v>
      </c>
      <c r="AQ35" s="286">
        <v>1001</v>
      </c>
      <c r="AR35" s="286">
        <v>1038</v>
      </c>
      <c r="AS35" s="286">
        <v>401</v>
      </c>
      <c r="AT35" s="286">
        <v>363</v>
      </c>
      <c r="AU35" s="286">
        <v>354</v>
      </c>
      <c r="AV35" s="286">
        <v>358</v>
      </c>
      <c r="AW35" s="286">
        <v>283</v>
      </c>
      <c r="AX35" s="286">
        <v>309</v>
      </c>
      <c r="AY35" s="286">
        <v>284</v>
      </c>
      <c r="AZ35" s="286">
        <v>486</v>
      </c>
      <c r="BA35" s="286">
        <v>480</v>
      </c>
      <c r="BB35" s="286">
        <v>585</v>
      </c>
      <c r="BC35" s="286">
        <v>544</v>
      </c>
      <c r="BD35" s="286">
        <v>704</v>
      </c>
      <c r="BE35" s="286">
        <v>429</v>
      </c>
      <c r="BF35" s="286">
        <v>485</v>
      </c>
      <c r="BG35" s="286">
        <v>452</v>
      </c>
      <c r="BH35" s="286">
        <v>598</v>
      </c>
      <c r="BI35" s="286">
        <v>456</v>
      </c>
      <c r="BJ35" s="286">
        <v>383</v>
      </c>
      <c r="BK35" s="286">
        <v>455</v>
      </c>
      <c r="BL35" s="286">
        <v>248</v>
      </c>
      <c r="BM35" s="286">
        <v>207</v>
      </c>
      <c r="BN35" s="286">
        <v>233</v>
      </c>
      <c r="BO35" s="286">
        <v>117</v>
      </c>
      <c r="BP35" s="286">
        <v>81</v>
      </c>
      <c r="BQ35" s="286">
        <v>74</v>
      </c>
      <c r="BR35" s="286">
        <v>53</v>
      </c>
      <c r="BS35" s="286">
        <v>37</v>
      </c>
      <c r="BT35" s="286">
        <v>64</v>
      </c>
      <c r="BU35" s="286">
        <v>49</v>
      </c>
      <c r="BV35" s="286">
        <v>27</v>
      </c>
      <c r="BW35" s="286">
        <v>51</v>
      </c>
      <c r="BX35" s="286">
        <v>29</v>
      </c>
      <c r="BY35" s="286">
        <v>24</v>
      </c>
      <c r="BZ35" s="286">
        <v>40</v>
      </c>
      <c r="CA35" s="286">
        <v>65</v>
      </c>
      <c r="CB35" s="286">
        <v>51</v>
      </c>
      <c r="CC35" s="286">
        <v>157</v>
      </c>
      <c r="CD35" s="286">
        <v>154</v>
      </c>
      <c r="CE35" s="286">
        <v>313</v>
      </c>
      <c r="CF35" s="286">
        <v>279</v>
      </c>
      <c r="CG35" s="286">
        <v>21772</v>
      </c>
      <c r="CH35" s="287" t="s">
        <v>4196</v>
      </c>
      <c r="CI35" s="286">
        <v>46328</v>
      </c>
      <c r="CJ35" s="287" t="s">
        <v>3709</v>
      </c>
      <c r="CK35" s="286">
        <v>11900</v>
      </c>
      <c r="CL35" s="286">
        <v>85000</v>
      </c>
      <c r="CM35" s="287" t="s">
        <v>3103</v>
      </c>
      <c r="CN35" s="286">
        <v>35000</v>
      </c>
      <c r="CO35" s="287" t="s">
        <v>1873</v>
      </c>
      <c r="CP35" s="284" t="s">
        <v>53</v>
      </c>
      <c r="CQ35" s="287" t="s">
        <v>1869</v>
      </c>
      <c r="CR35" s="285">
        <v>46262</v>
      </c>
      <c r="CS35" s="282" t="s">
        <v>51</v>
      </c>
      <c r="CT35" s="284" t="s">
        <v>1857</v>
      </c>
      <c r="CU35" t="s">
        <v>438</v>
      </c>
      <c r="CV35">
        <v>32</v>
      </c>
    </row>
    <row r="36" spans="1:100" hidden="1" x14ac:dyDescent="0.3">
      <c r="A36" s="281">
        <v>279</v>
      </c>
      <c r="B36" s="290" t="s">
        <v>45</v>
      </c>
      <c r="C36" s="288" t="s">
        <v>2952</v>
      </c>
      <c r="D36" s="288" t="s">
        <v>2953</v>
      </c>
      <c r="E36" s="288" t="s">
        <v>3003</v>
      </c>
      <c r="F36" s="288" t="s">
        <v>2959</v>
      </c>
      <c r="G36" s="288" t="s">
        <v>2970</v>
      </c>
      <c r="H36" s="288" t="s">
        <v>2971</v>
      </c>
      <c r="I36" s="288" t="s">
        <v>2972</v>
      </c>
      <c r="J36" s="288" t="s">
        <v>2999</v>
      </c>
      <c r="K36" s="289" t="s">
        <v>459</v>
      </c>
      <c r="L36" s="288" t="s">
        <v>437</v>
      </c>
      <c r="M36" s="290" t="s">
        <v>174</v>
      </c>
      <c r="N36" s="288" t="s">
        <v>175</v>
      </c>
      <c r="O36" s="290" t="s">
        <v>45</v>
      </c>
      <c r="P36" s="291" t="str">
        <f>IF(COUNTIF($K$4:K36,K36)=1,1,"")</f>
        <v/>
      </c>
      <c r="Q36" s="291"/>
      <c r="R36" s="291">
        <v>5427</v>
      </c>
      <c r="S36" s="291">
        <v>-223</v>
      </c>
      <c r="T36" s="291">
        <v>5650</v>
      </c>
      <c r="U36" s="1">
        <v>46029</v>
      </c>
      <c r="V36" s="291">
        <v>5429</v>
      </c>
      <c r="W36" s="291">
        <v>5015</v>
      </c>
      <c r="X36" s="291">
        <v>637</v>
      </c>
      <c r="Y36" s="1">
        <v>46030</v>
      </c>
      <c r="Z36" s="291">
        <v>4779</v>
      </c>
      <c r="AA36" s="291">
        <v>223</v>
      </c>
      <c r="AB36" s="291">
        <v>621</v>
      </c>
      <c r="AC36" s="291">
        <v>650</v>
      </c>
      <c r="AD36" s="291">
        <v>682</v>
      </c>
      <c r="AE36" s="291">
        <v>1332</v>
      </c>
      <c r="AF36" s="291">
        <v>5429</v>
      </c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>
        <v>1</v>
      </c>
      <c r="AX36" s="291">
        <v>14</v>
      </c>
      <c r="AY36" s="291">
        <v>98</v>
      </c>
      <c r="AZ36" s="291">
        <v>173</v>
      </c>
      <c r="BA36" s="291">
        <v>179</v>
      </c>
      <c r="BB36" s="291">
        <v>192</v>
      </c>
      <c r="BC36" s="291">
        <v>203</v>
      </c>
      <c r="BD36" s="291">
        <v>300</v>
      </c>
      <c r="BE36" s="291">
        <v>252</v>
      </c>
      <c r="BF36" s="291">
        <v>265</v>
      </c>
      <c r="BG36" s="291">
        <v>353</v>
      </c>
      <c r="BH36" s="291">
        <v>374</v>
      </c>
      <c r="BI36" s="291">
        <v>316</v>
      </c>
      <c r="BJ36" s="291">
        <v>269</v>
      </c>
      <c r="BK36" s="291">
        <v>254</v>
      </c>
      <c r="BL36" s="291">
        <v>113</v>
      </c>
      <c r="BM36" s="291">
        <v>125</v>
      </c>
      <c r="BN36" s="291">
        <v>84</v>
      </c>
      <c r="BO36" s="291">
        <v>61</v>
      </c>
      <c r="BP36" s="291">
        <v>25</v>
      </c>
      <c r="BQ36" s="291">
        <v>27</v>
      </c>
      <c r="BR36" s="291">
        <v>4</v>
      </c>
      <c r="BS36" s="291">
        <v>14</v>
      </c>
      <c r="BT36" s="291">
        <v>16</v>
      </c>
      <c r="BU36" s="291">
        <v>10</v>
      </c>
      <c r="BV36" s="291">
        <v>15</v>
      </c>
      <c r="BW36" s="291">
        <v>12</v>
      </c>
      <c r="BX36" s="291">
        <v>10</v>
      </c>
      <c r="BY36" s="291">
        <v>7</v>
      </c>
      <c r="BZ36" s="291">
        <v>7</v>
      </c>
      <c r="CA36" s="291">
        <v>29</v>
      </c>
      <c r="CB36" s="291">
        <v>22</v>
      </c>
      <c r="CC36" s="291">
        <v>30</v>
      </c>
      <c r="CD36" s="291">
        <v>51</v>
      </c>
      <c r="CE36" s="291">
        <v>120</v>
      </c>
      <c r="CF36" s="291">
        <v>77</v>
      </c>
      <c r="CG36" s="291">
        <v>4102</v>
      </c>
      <c r="CH36" s="292" t="s">
        <v>3923</v>
      </c>
      <c r="CI36" s="291">
        <v>4102</v>
      </c>
      <c r="CJ36" s="292" t="s">
        <v>3923</v>
      </c>
      <c r="CK36" s="291">
        <v>11900</v>
      </c>
      <c r="CL36" s="291">
        <v>85000</v>
      </c>
      <c r="CM36" s="292" t="s">
        <v>3103</v>
      </c>
      <c r="CN36" s="291">
        <v>35000</v>
      </c>
      <c r="CO36" s="292" t="s">
        <v>1873</v>
      </c>
      <c r="CP36" s="290" t="s">
        <v>53</v>
      </c>
      <c r="CQ36" s="292" t="s">
        <v>1869</v>
      </c>
      <c r="CR36" s="1">
        <v>46262</v>
      </c>
      <c r="CS36" s="288" t="s">
        <v>51</v>
      </c>
      <c r="CT36" s="290" t="s">
        <v>1857</v>
      </c>
      <c r="CU36" t="s">
        <v>438</v>
      </c>
      <c r="CV36">
        <v>33</v>
      </c>
    </row>
    <row r="37" spans="1:100" hidden="1" x14ac:dyDescent="0.3">
      <c r="A37" s="281">
        <v>280</v>
      </c>
      <c r="B37" s="284" t="s">
        <v>45</v>
      </c>
      <c r="C37" s="282" t="s">
        <v>2952</v>
      </c>
      <c r="D37" s="282" t="s">
        <v>2953</v>
      </c>
      <c r="E37" s="282" t="s">
        <v>3003</v>
      </c>
      <c r="F37" s="282" t="s">
        <v>2959</v>
      </c>
      <c r="G37" s="282" t="s">
        <v>2970</v>
      </c>
      <c r="H37" s="282" t="s">
        <v>2971</v>
      </c>
      <c r="I37" s="282" t="s">
        <v>2972</v>
      </c>
      <c r="J37" s="282" t="s">
        <v>2999</v>
      </c>
      <c r="K37" s="283" t="s">
        <v>459</v>
      </c>
      <c r="L37" s="282" t="s">
        <v>437</v>
      </c>
      <c r="M37" s="284" t="s">
        <v>81</v>
      </c>
      <c r="N37" s="282" t="s">
        <v>82</v>
      </c>
      <c r="O37" s="284" t="s">
        <v>45</v>
      </c>
      <c r="P37" s="286" t="str">
        <f>IF(COUNTIF($K$4:K37,K37)=1,1,"")</f>
        <v/>
      </c>
      <c r="Q37" s="286"/>
      <c r="R37" s="286">
        <v>7162</v>
      </c>
      <c r="S37" s="286">
        <v>-48</v>
      </c>
      <c r="T37" s="286">
        <v>7210</v>
      </c>
      <c r="U37" s="285">
        <v>45870</v>
      </c>
      <c r="V37" s="286">
        <v>7490</v>
      </c>
      <c r="W37" s="286">
        <v>7538</v>
      </c>
      <c r="X37" s="286"/>
      <c r="Y37" s="285">
        <v>45875</v>
      </c>
      <c r="Z37" s="286">
        <v>7251</v>
      </c>
      <c r="AA37" s="286">
        <v>48</v>
      </c>
      <c r="AB37" s="286">
        <v>178</v>
      </c>
      <c r="AC37" s="286">
        <v>239</v>
      </c>
      <c r="AD37" s="286">
        <v>93</v>
      </c>
      <c r="AE37" s="286">
        <v>332</v>
      </c>
      <c r="AF37" s="286">
        <v>7490</v>
      </c>
      <c r="AG37" s="286">
        <v>562</v>
      </c>
      <c r="AH37" s="286">
        <v>495</v>
      </c>
      <c r="AI37" s="286">
        <v>497</v>
      </c>
      <c r="AJ37" s="286">
        <v>328</v>
      </c>
      <c r="AK37" s="286">
        <v>236</v>
      </c>
      <c r="AL37" s="286">
        <v>595</v>
      </c>
      <c r="AM37" s="286">
        <v>380</v>
      </c>
      <c r="AN37" s="286">
        <v>349</v>
      </c>
      <c r="AO37" s="286">
        <v>288</v>
      </c>
      <c r="AP37" s="286">
        <v>393</v>
      </c>
      <c r="AQ37" s="286">
        <v>460</v>
      </c>
      <c r="AR37" s="286">
        <v>315</v>
      </c>
      <c r="AS37" s="286">
        <v>192</v>
      </c>
      <c r="AT37" s="286">
        <v>175</v>
      </c>
      <c r="AU37" s="286">
        <v>150</v>
      </c>
      <c r="AV37" s="286">
        <v>143</v>
      </c>
      <c r="AW37" s="286">
        <v>118</v>
      </c>
      <c r="AX37" s="286">
        <v>99</v>
      </c>
      <c r="AY37" s="286">
        <v>25</v>
      </c>
      <c r="AZ37" s="286">
        <v>48</v>
      </c>
      <c r="BA37" s="286">
        <v>36</v>
      </c>
      <c r="BB37" s="286">
        <v>63</v>
      </c>
      <c r="BC37" s="286">
        <v>31</v>
      </c>
      <c r="BD37" s="286">
        <v>42</v>
      </c>
      <c r="BE37" s="286">
        <v>29</v>
      </c>
      <c r="BF37" s="286">
        <v>47</v>
      </c>
      <c r="BG37" s="286">
        <v>35</v>
      </c>
      <c r="BH37" s="286">
        <v>61</v>
      </c>
      <c r="BI37" s="286">
        <v>19</v>
      </c>
      <c r="BJ37" s="286">
        <v>18</v>
      </c>
      <c r="BK37" s="286">
        <v>18</v>
      </c>
      <c r="BL37" s="286">
        <v>4</v>
      </c>
      <c r="BM37" s="286">
        <v>8</v>
      </c>
      <c r="BN37" s="286"/>
      <c r="BO37" s="286">
        <v>3</v>
      </c>
      <c r="BP37" s="286">
        <v>6</v>
      </c>
      <c r="BQ37" s="286">
        <v>5</v>
      </c>
      <c r="BR37" s="286">
        <v>5</v>
      </c>
      <c r="BS37" s="286"/>
      <c r="BT37" s="286">
        <v>1</v>
      </c>
      <c r="BU37" s="286">
        <v>1</v>
      </c>
      <c r="BV37" s="286"/>
      <c r="BW37" s="286">
        <v>12</v>
      </c>
      <c r="BX37" s="286"/>
      <c r="BY37" s="286">
        <v>2</v>
      </c>
      <c r="BZ37" s="286"/>
      <c r="CA37" s="286">
        <v>9</v>
      </c>
      <c r="CB37" s="286">
        <v>10</v>
      </c>
      <c r="CC37" s="286">
        <v>28</v>
      </c>
      <c r="CD37" s="286">
        <v>17</v>
      </c>
      <c r="CE37" s="286">
        <v>56</v>
      </c>
      <c r="CF37" s="286">
        <v>32</v>
      </c>
      <c r="CG37" s="286">
        <v>6446</v>
      </c>
      <c r="CH37" s="287" t="s">
        <v>3903</v>
      </c>
      <c r="CI37" s="286">
        <v>7065</v>
      </c>
      <c r="CJ37" s="287" t="s">
        <v>1239</v>
      </c>
      <c r="CK37" s="286">
        <v>11900</v>
      </c>
      <c r="CL37" s="286">
        <v>85000</v>
      </c>
      <c r="CM37" s="287" t="s">
        <v>3103</v>
      </c>
      <c r="CN37" s="286">
        <v>35000</v>
      </c>
      <c r="CO37" s="287" t="s">
        <v>1873</v>
      </c>
      <c r="CP37" s="284" t="s">
        <v>53</v>
      </c>
      <c r="CQ37" s="287" t="s">
        <v>1869</v>
      </c>
      <c r="CR37" s="285">
        <v>46262</v>
      </c>
      <c r="CS37" s="282" t="s">
        <v>51</v>
      </c>
      <c r="CT37" s="284" t="s">
        <v>1857</v>
      </c>
      <c r="CU37" t="s">
        <v>438</v>
      </c>
      <c r="CV37">
        <v>34</v>
      </c>
    </row>
    <row r="38" spans="1:100" hidden="1" x14ac:dyDescent="0.3">
      <c r="A38" s="281">
        <v>281</v>
      </c>
      <c r="B38" s="290" t="s">
        <v>45</v>
      </c>
      <c r="C38" s="288" t="s">
        <v>2952</v>
      </c>
      <c r="D38" s="288" t="s">
        <v>2953</v>
      </c>
      <c r="E38" s="288" t="s">
        <v>3003</v>
      </c>
      <c r="F38" s="288" t="s">
        <v>2959</v>
      </c>
      <c r="G38" s="288" t="s">
        <v>2970</v>
      </c>
      <c r="H38" s="288" t="s">
        <v>2971</v>
      </c>
      <c r="I38" s="288" t="s">
        <v>2972</v>
      </c>
      <c r="J38" s="288" t="s">
        <v>2999</v>
      </c>
      <c r="K38" s="289" t="s">
        <v>459</v>
      </c>
      <c r="L38" s="288" t="s">
        <v>437</v>
      </c>
      <c r="M38" s="290" t="s">
        <v>107</v>
      </c>
      <c r="N38" s="288" t="s">
        <v>108</v>
      </c>
      <c r="O38" s="290" t="s">
        <v>45</v>
      </c>
      <c r="P38" s="291" t="str">
        <f>IF(COUNTIF($K$4:K38,K38)=1,1,"")</f>
        <v/>
      </c>
      <c r="Q38" s="291"/>
      <c r="R38" s="291">
        <v>36322</v>
      </c>
      <c r="S38" s="291">
        <v>-418</v>
      </c>
      <c r="T38" s="291">
        <v>36740</v>
      </c>
      <c r="U38" s="1">
        <v>45489</v>
      </c>
      <c r="V38" s="291">
        <v>39758</v>
      </c>
      <c r="W38" s="291">
        <v>37952</v>
      </c>
      <c r="X38" s="291">
        <v>2224</v>
      </c>
      <c r="Y38" s="1">
        <v>45504</v>
      </c>
      <c r="Z38" s="291">
        <v>38333</v>
      </c>
      <c r="AA38" s="291">
        <v>418</v>
      </c>
      <c r="AB38" s="291">
        <v>1436</v>
      </c>
      <c r="AC38" s="291">
        <v>1425</v>
      </c>
      <c r="AD38" s="291">
        <v>665</v>
      </c>
      <c r="AE38" s="291">
        <v>2090</v>
      </c>
      <c r="AF38" s="291">
        <v>39758</v>
      </c>
      <c r="AG38" s="291">
        <v>503</v>
      </c>
      <c r="AH38" s="291">
        <v>586</v>
      </c>
      <c r="AI38" s="291">
        <v>793</v>
      </c>
      <c r="AJ38" s="291">
        <v>598</v>
      </c>
      <c r="AK38" s="291">
        <v>1459</v>
      </c>
      <c r="AL38" s="291">
        <v>863</v>
      </c>
      <c r="AM38" s="291">
        <v>488</v>
      </c>
      <c r="AN38" s="291">
        <v>413</v>
      </c>
      <c r="AO38" s="291">
        <v>333</v>
      </c>
      <c r="AP38" s="291">
        <v>413</v>
      </c>
      <c r="AQ38" s="291">
        <v>518</v>
      </c>
      <c r="AR38" s="291">
        <v>578</v>
      </c>
      <c r="AS38" s="291">
        <v>201</v>
      </c>
      <c r="AT38" s="291">
        <v>250</v>
      </c>
      <c r="AU38" s="291">
        <v>229</v>
      </c>
      <c r="AV38" s="291">
        <v>205</v>
      </c>
      <c r="AW38" s="291">
        <v>189</v>
      </c>
      <c r="AX38" s="291">
        <v>270</v>
      </c>
      <c r="AY38" s="291">
        <v>176</v>
      </c>
      <c r="AZ38" s="291">
        <v>262</v>
      </c>
      <c r="BA38" s="291">
        <v>257</v>
      </c>
      <c r="BB38" s="291">
        <v>428</v>
      </c>
      <c r="BC38" s="291">
        <v>376</v>
      </c>
      <c r="BD38" s="291">
        <v>549</v>
      </c>
      <c r="BE38" s="291">
        <v>364</v>
      </c>
      <c r="BF38" s="291">
        <v>393</v>
      </c>
      <c r="BG38" s="291">
        <v>528</v>
      </c>
      <c r="BH38" s="291">
        <v>564</v>
      </c>
      <c r="BI38" s="291">
        <v>535</v>
      </c>
      <c r="BJ38" s="291">
        <v>425</v>
      </c>
      <c r="BK38" s="291">
        <v>413</v>
      </c>
      <c r="BL38" s="291">
        <v>195</v>
      </c>
      <c r="BM38" s="291">
        <v>182</v>
      </c>
      <c r="BN38" s="291">
        <v>227</v>
      </c>
      <c r="BO38" s="291">
        <v>116</v>
      </c>
      <c r="BP38" s="291">
        <v>67</v>
      </c>
      <c r="BQ38" s="291">
        <v>105</v>
      </c>
      <c r="BR38" s="291">
        <v>54</v>
      </c>
      <c r="BS38" s="291">
        <v>38</v>
      </c>
      <c r="BT38" s="291">
        <v>58</v>
      </c>
      <c r="BU38" s="291">
        <v>37</v>
      </c>
      <c r="BV38" s="291">
        <v>18</v>
      </c>
      <c r="BW38" s="291">
        <v>47</v>
      </c>
      <c r="BX38" s="291">
        <v>27</v>
      </c>
      <c r="BY38" s="291">
        <v>13</v>
      </c>
      <c r="BZ38" s="291">
        <v>21</v>
      </c>
      <c r="CA38" s="291">
        <v>52</v>
      </c>
      <c r="CB38" s="291">
        <v>56</v>
      </c>
      <c r="CC38" s="291">
        <v>103</v>
      </c>
      <c r="CD38" s="291">
        <v>143</v>
      </c>
      <c r="CE38" s="291">
        <v>235</v>
      </c>
      <c r="CF38" s="291">
        <v>164</v>
      </c>
      <c r="CG38" s="291">
        <v>16117</v>
      </c>
      <c r="CH38" s="292" t="s">
        <v>3798</v>
      </c>
      <c r="CI38" s="291">
        <v>37455</v>
      </c>
      <c r="CJ38" s="292" t="s">
        <v>3785</v>
      </c>
      <c r="CK38" s="291">
        <v>11900</v>
      </c>
      <c r="CL38" s="291">
        <v>85000</v>
      </c>
      <c r="CM38" s="292" t="s">
        <v>3103</v>
      </c>
      <c r="CN38" s="291">
        <v>35000</v>
      </c>
      <c r="CO38" s="292" t="s">
        <v>1873</v>
      </c>
      <c r="CP38" s="290" t="s">
        <v>53</v>
      </c>
      <c r="CQ38" s="292" t="s">
        <v>1869</v>
      </c>
      <c r="CR38" s="1">
        <v>46262</v>
      </c>
      <c r="CS38" s="288" t="s">
        <v>51</v>
      </c>
      <c r="CT38" s="290" t="s">
        <v>1857</v>
      </c>
      <c r="CU38" t="s">
        <v>438</v>
      </c>
      <c r="CV38">
        <v>35</v>
      </c>
    </row>
    <row r="39" spans="1:100" hidden="1" x14ac:dyDescent="0.3">
      <c r="A39" s="281">
        <v>282</v>
      </c>
      <c r="B39" s="284" t="s">
        <v>45</v>
      </c>
      <c r="C39" s="282" t="s">
        <v>2952</v>
      </c>
      <c r="D39" s="282" t="s">
        <v>2953</v>
      </c>
      <c r="E39" s="282" t="s">
        <v>3003</v>
      </c>
      <c r="F39" s="282" t="s">
        <v>2959</v>
      </c>
      <c r="G39" s="282" t="s">
        <v>2970</v>
      </c>
      <c r="H39" s="282" t="s">
        <v>2971</v>
      </c>
      <c r="I39" s="282" t="s">
        <v>2972</v>
      </c>
      <c r="J39" s="282" t="s">
        <v>2999</v>
      </c>
      <c r="K39" s="283" t="s">
        <v>459</v>
      </c>
      <c r="L39" s="282" t="s">
        <v>437</v>
      </c>
      <c r="M39" s="284" t="s">
        <v>93</v>
      </c>
      <c r="N39" s="282" t="s">
        <v>94</v>
      </c>
      <c r="O39" s="284" t="s">
        <v>45</v>
      </c>
      <c r="P39" s="286" t="str">
        <f>IF(COUNTIF($K$4:K39,K39)=1,1,"")</f>
        <v/>
      </c>
      <c r="Q39" s="286"/>
      <c r="R39" s="286">
        <v>7338</v>
      </c>
      <c r="S39" s="286">
        <v>2958</v>
      </c>
      <c r="T39" s="286">
        <v>4380</v>
      </c>
      <c r="U39" s="285">
        <v>45484</v>
      </c>
      <c r="V39" s="286">
        <v>9635</v>
      </c>
      <c r="W39" s="286">
        <v>9672</v>
      </c>
      <c r="X39" s="286">
        <v>5</v>
      </c>
      <c r="Y39" s="285">
        <v>45497</v>
      </c>
      <c r="Z39" s="286">
        <v>8651</v>
      </c>
      <c r="AA39" s="286">
        <v>42</v>
      </c>
      <c r="AB39" s="286">
        <v>901</v>
      </c>
      <c r="AC39" s="286">
        <v>984</v>
      </c>
      <c r="AD39" s="286">
        <v>439</v>
      </c>
      <c r="AE39" s="286">
        <v>1423</v>
      </c>
      <c r="AF39" s="286">
        <v>9635</v>
      </c>
      <c r="AG39" s="286">
        <v>32</v>
      </c>
      <c r="AH39" s="286">
        <v>87</v>
      </c>
      <c r="AI39" s="286">
        <v>102</v>
      </c>
      <c r="AJ39" s="286">
        <v>189</v>
      </c>
      <c r="AK39" s="286">
        <v>147</v>
      </c>
      <c r="AL39" s="286">
        <v>144</v>
      </c>
      <c r="AM39" s="286">
        <v>100</v>
      </c>
      <c r="AN39" s="286">
        <v>94</v>
      </c>
      <c r="AO39" s="286">
        <v>61</v>
      </c>
      <c r="AP39" s="286">
        <v>56</v>
      </c>
      <c r="AQ39" s="286">
        <v>85</v>
      </c>
      <c r="AR39" s="286">
        <v>78</v>
      </c>
      <c r="AS39" s="286">
        <v>61</v>
      </c>
      <c r="AT39" s="286">
        <v>50</v>
      </c>
      <c r="AU39" s="286">
        <v>54</v>
      </c>
      <c r="AV39" s="286">
        <v>47</v>
      </c>
      <c r="AW39" s="286">
        <v>48</v>
      </c>
      <c r="AX39" s="286">
        <v>37</v>
      </c>
      <c r="AY39" s="286">
        <v>23</v>
      </c>
      <c r="AZ39" s="286">
        <v>27</v>
      </c>
      <c r="BA39" s="286">
        <v>30</v>
      </c>
      <c r="BB39" s="286">
        <v>42</v>
      </c>
      <c r="BC39" s="286">
        <v>46</v>
      </c>
      <c r="BD39" s="286">
        <v>27</v>
      </c>
      <c r="BE39" s="286">
        <v>19</v>
      </c>
      <c r="BF39" s="286">
        <v>19</v>
      </c>
      <c r="BG39" s="286">
        <v>23</v>
      </c>
      <c r="BH39" s="286">
        <v>37</v>
      </c>
      <c r="BI39" s="286">
        <v>27</v>
      </c>
      <c r="BJ39" s="286">
        <v>22</v>
      </c>
      <c r="BK39" s="286">
        <v>25</v>
      </c>
      <c r="BL39" s="286">
        <v>10</v>
      </c>
      <c r="BM39" s="286">
        <v>11</v>
      </c>
      <c r="BN39" s="286">
        <v>9</v>
      </c>
      <c r="BO39" s="286">
        <v>2</v>
      </c>
      <c r="BP39" s="286">
        <v>4</v>
      </c>
      <c r="BQ39" s="286">
        <v>3</v>
      </c>
      <c r="BR39" s="286">
        <v>1</v>
      </c>
      <c r="BS39" s="286">
        <v>3</v>
      </c>
      <c r="BT39" s="286">
        <v>4</v>
      </c>
      <c r="BU39" s="286">
        <v>3</v>
      </c>
      <c r="BV39" s="286">
        <v>2</v>
      </c>
      <c r="BW39" s="286"/>
      <c r="BX39" s="286">
        <v>1</v>
      </c>
      <c r="BY39" s="286"/>
      <c r="BZ39" s="286">
        <v>3</v>
      </c>
      <c r="CA39" s="286">
        <v>1</v>
      </c>
      <c r="CB39" s="286"/>
      <c r="CC39" s="286">
        <v>3</v>
      </c>
      <c r="CD39" s="286">
        <v>3</v>
      </c>
      <c r="CE39" s="286">
        <v>16</v>
      </c>
      <c r="CF39" s="286">
        <v>23</v>
      </c>
      <c r="CG39" s="286">
        <v>1941</v>
      </c>
      <c r="CH39" s="287" t="s">
        <v>4003</v>
      </c>
      <c r="CI39" s="286">
        <v>7989</v>
      </c>
      <c r="CJ39" s="287" t="s">
        <v>969</v>
      </c>
      <c r="CK39" s="286">
        <v>11900</v>
      </c>
      <c r="CL39" s="286">
        <v>85000</v>
      </c>
      <c r="CM39" s="287" t="s">
        <v>3103</v>
      </c>
      <c r="CN39" s="286">
        <v>35000</v>
      </c>
      <c r="CO39" s="287" t="s">
        <v>1873</v>
      </c>
      <c r="CP39" s="284" t="s">
        <v>53</v>
      </c>
      <c r="CQ39" s="287" t="s">
        <v>1869</v>
      </c>
      <c r="CR39" s="285">
        <v>46262</v>
      </c>
      <c r="CS39" s="282" t="s">
        <v>51</v>
      </c>
      <c r="CT39" s="284" t="s">
        <v>1857</v>
      </c>
      <c r="CU39" t="s">
        <v>438</v>
      </c>
      <c r="CV39">
        <v>36</v>
      </c>
    </row>
    <row r="40" spans="1:100" hidden="1" x14ac:dyDescent="0.3">
      <c r="A40" s="281">
        <v>283</v>
      </c>
      <c r="B40" s="290" t="s">
        <v>45</v>
      </c>
      <c r="C40" s="288" t="s">
        <v>2952</v>
      </c>
      <c r="D40" s="288" t="s">
        <v>2953</v>
      </c>
      <c r="E40" s="288" t="s">
        <v>3003</v>
      </c>
      <c r="F40" s="288" t="s">
        <v>2959</v>
      </c>
      <c r="G40" s="288" t="s">
        <v>2970</v>
      </c>
      <c r="H40" s="288" t="s">
        <v>2971</v>
      </c>
      <c r="I40" s="288" t="s">
        <v>2972</v>
      </c>
      <c r="J40" s="288" t="s">
        <v>2999</v>
      </c>
      <c r="K40" s="289" t="s">
        <v>459</v>
      </c>
      <c r="L40" s="288" t="s">
        <v>437</v>
      </c>
      <c r="M40" s="290" t="s">
        <v>371</v>
      </c>
      <c r="N40" s="288" t="s">
        <v>370</v>
      </c>
      <c r="O40" s="290" t="s">
        <v>45</v>
      </c>
      <c r="P40" s="291" t="str">
        <f>IF(COUNTIF($K$4:K40,K40)=1,1,"")</f>
        <v/>
      </c>
      <c r="Q40" s="291"/>
      <c r="R40" s="291">
        <v>222</v>
      </c>
      <c r="S40" s="291">
        <v>22</v>
      </c>
      <c r="T40" s="291">
        <v>200</v>
      </c>
      <c r="U40" s="1">
        <v>46073</v>
      </c>
      <c r="V40" s="291">
        <v>221</v>
      </c>
      <c r="W40" s="291">
        <v>199</v>
      </c>
      <c r="X40" s="291"/>
      <c r="Y40" s="1">
        <v>46079</v>
      </c>
      <c r="Z40" s="291">
        <v>91</v>
      </c>
      <c r="AA40" s="291">
        <v>-22</v>
      </c>
      <c r="AB40" s="291">
        <v>125</v>
      </c>
      <c r="AC40" s="291">
        <v>130</v>
      </c>
      <c r="AD40" s="291">
        <v>21</v>
      </c>
      <c r="AE40" s="291">
        <v>151</v>
      </c>
      <c r="AF40" s="291">
        <v>221</v>
      </c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>
        <v>-1</v>
      </c>
      <c r="AX40" s="291"/>
      <c r="AY40" s="291"/>
      <c r="AZ40" s="291">
        <v>1</v>
      </c>
      <c r="BA40" s="291"/>
      <c r="BB40" s="291"/>
      <c r="BC40" s="291"/>
      <c r="BD40" s="291"/>
      <c r="BE40" s="291"/>
      <c r="BF40" s="291">
        <v>33</v>
      </c>
      <c r="BG40" s="291">
        <v>-3</v>
      </c>
      <c r="BH40" s="291">
        <v>-1</v>
      </c>
      <c r="BI40" s="291">
        <v>19</v>
      </c>
      <c r="BJ40" s="291">
        <v>8</v>
      </c>
      <c r="BK40" s="291">
        <v>4</v>
      </c>
      <c r="BL40" s="291">
        <v>2</v>
      </c>
      <c r="BM40" s="291">
        <v>2</v>
      </c>
      <c r="BN40" s="291">
        <v>3</v>
      </c>
      <c r="BO40" s="291">
        <v>1</v>
      </c>
      <c r="BP40" s="291">
        <v>1</v>
      </c>
      <c r="BQ40" s="291"/>
      <c r="BR40" s="291"/>
      <c r="BS40" s="291"/>
      <c r="BT40" s="291"/>
      <c r="BU40" s="291"/>
      <c r="BV40" s="291"/>
      <c r="BW40" s="291"/>
      <c r="BX40" s="291"/>
      <c r="BY40" s="291"/>
      <c r="BZ40" s="291"/>
      <c r="CA40" s="291"/>
      <c r="CB40" s="291">
        <v>1</v>
      </c>
      <c r="CC40" s="291"/>
      <c r="CD40" s="291"/>
      <c r="CE40" s="291"/>
      <c r="CF40" s="291"/>
      <c r="CG40" s="291">
        <v>70</v>
      </c>
      <c r="CH40" s="292" t="s">
        <v>869</v>
      </c>
      <c r="CI40" s="291">
        <v>70</v>
      </c>
      <c r="CJ40" s="292" t="s">
        <v>869</v>
      </c>
      <c r="CK40" s="291">
        <v>11900</v>
      </c>
      <c r="CL40" s="291">
        <v>85000</v>
      </c>
      <c r="CM40" s="292" t="s">
        <v>3103</v>
      </c>
      <c r="CN40" s="291">
        <v>35000</v>
      </c>
      <c r="CO40" s="292" t="s">
        <v>1873</v>
      </c>
      <c r="CP40" s="290" t="s">
        <v>53</v>
      </c>
      <c r="CQ40" s="292" t="s">
        <v>1869</v>
      </c>
      <c r="CR40" s="1">
        <v>46262</v>
      </c>
      <c r="CS40" s="288" t="s">
        <v>51</v>
      </c>
      <c r="CT40" s="290" t="s">
        <v>1857</v>
      </c>
      <c r="CU40" t="s">
        <v>438</v>
      </c>
      <c r="CV40">
        <v>37</v>
      </c>
    </row>
    <row r="41" spans="1:100" hidden="1" x14ac:dyDescent="0.3">
      <c r="A41" s="281">
        <v>284</v>
      </c>
      <c r="B41" s="284" t="s">
        <v>45</v>
      </c>
      <c r="C41" s="282" t="s">
        <v>2952</v>
      </c>
      <c r="D41" s="282" t="s">
        <v>2953</v>
      </c>
      <c r="E41" s="282" t="s">
        <v>3003</v>
      </c>
      <c r="F41" s="282" t="s">
        <v>2959</v>
      </c>
      <c r="G41" s="282" t="s">
        <v>2970</v>
      </c>
      <c r="H41" s="282" t="s">
        <v>2971</v>
      </c>
      <c r="I41" s="282" t="s">
        <v>2972</v>
      </c>
      <c r="J41" s="282" t="s">
        <v>2999</v>
      </c>
      <c r="K41" s="283" t="s">
        <v>459</v>
      </c>
      <c r="L41" s="282" t="s">
        <v>437</v>
      </c>
      <c r="M41" s="284" t="s">
        <v>1683</v>
      </c>
      <c r="N41" s="282" t="s">
        <v>1682</v>
      </c>
      <c r="O41" s="284" t="s">
        <v>45</v>
      </c>
      <c r="P41" s="286" t="str">
        <f>IF(COUNTIF($K$4:K41,K41)=1,1,"")</f>
        <v/>
      </c>
      <c r="Q41" s="286"/>
      <c r="R41" s="286">
        <v>604</v>
      </c>
      <c r="S41" s="286">
        <v>4</v>
      </c>
      <c r="T41" s="286">
        <v>600</v>
      </c>
      <c r="U41" s="285">
        <v>46073</v>
      </c>
      <c r="V41" s="286">
        <v>627</v>
      </c>
      <c r="W41" s="286">
        <v>623</v>
      </c>
      <c r="X41" s="286"/>
      <c r="Y41" s="285">
        <v>46079</v>
      </c>
      <c r="Z41" s="286">
        <v>382</v>
      </c>
      <c r="AA41" s="286">
        <v>-4</v>
      </c>
      <c r="AB41" s="286">
        <v>240</v>
      </c>
      <c r="AC41" s="286">
        <v>245</v>
      </c>
      <c r="AD41" s="286">
        <v>19</v>
      </c>
      <c r="AE41" s="286">
        <v>264</v>
      </c>
      <c r="AF41" s="286">
        <v>627</v>
      </c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/>
      <c r="BE41" s="286">
        <v>2</v>
      </c>
      <c r="BF41" s="286">
        <v>4</v>
      </c>
      <c r="BG41" s="286">
        <v>25</v>
      </c>
      <c r="BH41" s="286">
        <v>112</v>
      </c>
      <c r="BI41" s="286">
        <v>95</v>
      </c>
      <c r="BJ41" s="286">
        <v>37</v>
      </c>
      <c r="BK41" s="286">
        <v>26</v>
      </c>
      <c r="BL41" s="286">
        <v>11</v>
      </c>
      <c r="BM41" s="286">
        <v>10</v>
      </c>
      <c r="BN41" s="286">
        <v>15</v>
      </c>
      <c r="BO41" s="286">
        <v>5</v>
      </c>
      <c r="BP41" s="286">
        <v>2</v>
      </c>
      <c r="BQ41" s="286">
        <v>1</v>
      </c>
      <c r="BR41" s="286"/>
      <c r="BS41" s="286">
        <v>1</v>
      </c>
      <c r="BT41" s="286"/>
      <c r="BU41" s="286">
        <v>1</v>
      </c>
      <c r="BV41" s="286"/>
      <c r="BW41" s="286"/>
      <c r="BX41" s="286"/>
      <c r="BY41" s="286">
        <v>1</v>
      </c>
      <c r="BZ41" s="286"/>
      <c r="CA41" s="286"/>
      <c r="CB41" s="286"/>
      <c r="CC41" s="286"/>
      <c r="CD41" s="286"/>
      <c r="CE41" s="286">
        <v>8</v>
      </c>
      <c r="CF41" s="286"/>
      <c r="CG41" s="286">
        <v>356</v>
      </c>
      <c r="CH41" s="287" t="s">
        <v>1364</v>
      </c>
      <c r="CI41" s="286">
        <v>358</v>
      </c>
      <c r="CJ41" s="287" t="s">
        <v>1027</v>
      </c>
      <c r="CK41" s="286">
        <v>11900</v>
      </c>
      <c r="CL41" s="286">
        <v>85000</v>
      </c>
      <c r="CM41" s="287" t="s">
        <v>3103</v>
      </c>
      <c r="CN41" s="286">
        <v>35000</v>
      </c>
      <c r="CO41" s="287" t="s">
        <v>1873</v>
      </c>
      <c r="CP41" s="284" t="s">
        <v>53</v>
      </c>
      <c r="CQ41" s="287" t="s">
        <v>1869</v>
      </c>
      <c r="CR41" s="285">
        <v>46262</v>
      </c>
      <c r="CS41" s="282" t="s">
        <v>51</v>
      </c>
      <c r="CT41" s="284" t="s">
        <v>1857</v>
      </c>
      <c r="CU41" t="s">
        <v>438</v>
      </c>
      <c r="CV41">
        <v>38</v>
      </c>
    </row>
    <row r="42" spans="1:100" hidden="1" x14ac:dyDescent="0.3">
      <c r="A42" s="281">
        <v>285</v>
      </c>
      <c r="B42" s="290" t="s">
        <v>45</v>
      </c>
      <c r="C42" s="288" t="s">
        <v>2952</v>
      </c>
      <c r="D42" s="288" t="s">
        <v>2953</v>
      </c>
      <c r="E42" s="288" t="s">
        <v>3003</v>
      </c>
      <c r="F42" s="288" t="s">
        <v>2959</v>
      </c>
      <c r="G42" s="288" t="s">
        <v>2970</v>
      </c>
      <c r="H42" s="288" t="s">
        <v>2971</v>
      </c>
      <c r="I42" s="288" t="s">
        <v>2972</v>
      </c>
      <c r="J42" s="288" t="s">
        <v>2999</v>
      </c>
      <c r="K42" s="289" t="s">
        <v>459</v>
      </c>
      <c r="L42" s="288" t="s">
        <v>437</v>
      </c>
      <c r="M42" s="290" t="s">
        <v>1583</v>
      </c>
      <c r="N42" s="288" t="s">
        <v>1582</v>
      </c>
      <c r="O42" s="290" t="s">
        <v>45</v>
      </c>
      <c r="P42" s="291" t="str">
        <f>IF(COUNTIF($K$4:K42,K42)=1,1,"")</f>
        <v/>
      </c>
      <c r="Q42" s="291"/>
      <c r="R42" s="291">
        <v>3517</v>
      </c>
      <c r="S42" s="291">
        <v>887</v>
      </c>
      <c r="T42" s="291">
        <v>2630</v>
      </c>
      <c r="U42" s="1">
        <v>45513</v>
      </c>
      <c r="V42" s="291">
        <v>3594</v>
      </c>
      <c r="W42" s="291">
        <v>3707</v>
      </c>
      <c r="X42" s="291"/>
      <c r="Y42" s="1">
        <v>45524</v>
      </c>
      <c r="Z42" s="291">
        <v>3037</v>
      </c>
      <c r="AA42" s="291">
        <v>113</v>
      </c>
      <c r="AB42" s="291">
        <v>529</v>
      </c>
      <c r="AC42" s="291">
        <v>557</v>
      </c>
      <c r="AD42" s="291">
        <v>216</v>
      </c>
      <c r="AE42" s="291">
        <v>773</v>
      </c>
      <c r="AF42" s="291">
        <v>3594</v>
      </c>
      <c r="AG42" s="291">
        <v>45</v>
      </c>
      <c r="AH42" s="291">
        <v>94</v>
      </c>
      <c r="AI42" s="291">
        <v>183</v>
      </c>
      <c r="AJ42" s="291">
        <v>149</v>
      </c>
      <c r="AK42" s="291">
        <v>46</v>
      </c>
      <c r="AL42" s="291">
        <v>54</v>
      </c>
      <c r="AM42" s="291">
        <v>23</v>
      </c>
      <c r="AN42" s="291">
        <v>13</v>
      </c>
      <c r="AO42" s="291">
        <v>15</v>
      </c>
      <c r="AP42" s="291">
        <v>-2</v>
      </c>
      <c r="AQ42" s="291">
        <v>2</v>
      </c>
      <c r="AR42" s="291">
        <v>1</v>
      </c>
      <c r="AS42" s="291">
        <v>3</v>
      </c>
      <c r="AT42" s="291"/>
      <c r="AU42" s="291"/>
      <c r="AV42" s="291">
        <v>3</v>
      </c>
      <c r="AW42" s="291">
        <v>6</v>
      </c>
      <c r="AX42" s="291"/>
      <c r="AY42" s="291">
        <v>1</v>
      </c>
      <c r="AZ42" s="291">
        <v>6</v>
      </c>
      <c r="BA42" s="291">
        <v>38</v>
      </c>
      <c r="BB42" s="291">
        <v>10</v>
      </c>
      <c r="BC42" s="291">
        <v>54</v>
      </c>
      <c r="BD42" s="291">
        <v>27</v>
      </c>
      <c r="BE42" s="291">
        <v>8</v>
      </c>
      <c r="BF42" s="291">
        <v>6</v>
      </c>
      <c r="BG42" s="291">
        <v>6</v>
      </c>
      <c r="BH42" s="291">
        <v>10</v>
      </c>
      <c r="BI42" s="291">
        <v>5</v>
      </c>
      <c r="BJ42" s="291">
        <v>21</v>
      </c>
      <c r="BK42" s="291">
        <v>9</v>
      </c>
      <c r="BL42" s="291">
        <v>8</v>
      </c>
      <c r="BM42" s="291">
        <v>10</v>
      </c>
      <c r="BN42" s="291">
        <v>26</v>
      </c>
      <c r="BO42" s="291">
        <v>15</v>
      </c>
      <c r="BP42" s="291">
        <v>13</v>
      </c>
      <c r="BQ42" s="291">
        <v>8</v>
      </c>
      <c r="BR42" s="291">
        <v>16</v>
      </c>
      <c r="BS42" s="291">
        <v>7</v>
      </c>
      <c r="BT42" s="291">
        <v>12</v>
      </c>
      <c r="BU42" s="291">
        <v>6</v>
      </c>
      <c r="BV42" s="291">
        <v>1</v>
      </c>
      <c r="BW42" s="291">
        <v>5</v>
      </c>
      <c r="BX42" s="291"/>
      <c r="BY42" s="291"/>
      <c r="BZ42" s="291">
        <v>2</v>
      </c>
      <c r="CA42" s="291">
        <v>5</v>
      </c>
      <c r="CB42" s="291">
        <v>1</v>
      </c>
      <c r="CC42" s="291">
        <v>12</v>
      </c>
      <c r="CD42" s="291">
        <v>12</v>
      </c>
      <c r="CE42" s="291">
        <v>53</v>
      </c>
      <c r="CF42" s="291">
        <v>43</v>
      </c>
      <c r="CG42" s="291">
        <v>1091</v>
      </c>
      <c r="CH42" s="292" t="s">
        <v>3719</v>
      </c>
      <c r="CI42" s="291">
        <v>2696</v>
      </c>
      <c r="CJ42" s="292" t="s">
        <v>3926</v>
      </c>
      <c r="CK42" s="291">
        <v>11900</v>
      </c>
      <c r="CL42" s="291">
        <v>85000</v>
      </c>
      <c r="CM42" s="292" t="s">
        <v>3103</v>
      </c>
      <c r="CN42" s="291">
        <v>35000</v>
      </c>
      <c r="CO42" s="292" t="s">
        <v>1873</v>
      </c>
      <c r="CP42" s="290" t="s">
        <v>53</v>
      </c>
      <c r="CQ42" s="292" t="s">
        <v>1869</v>
      </c>
      <c r="CR42" s="1">
        <v>46262</v>
      </c>
      <c r="CS42" s="288" t="s">
        <v>51</v>
      </c>
      <c r="CT42" s="290" t="s">
        <v>1857</v>
      </c>
      <c r="CU42" t="s">
        <v>438</v>
      </c>
      <c r="CV42">
        <v>39</v>
      </c>
    </row>
    <row r="43" spans="1:100" hidden="1" x14ac:dyDescent="0.3">
      <c r="A43" s="281">
        <v>286</v>
      </c>
      <c r="B43" s="284" t="s">
        <v>45</v>
      </c>
      <c r="C43" s="282" t="s">
        <v>2952</v>
      </c>
      <c r="D43" s="282" t="s">
        <v>2953</v>
      </c>
      <c r="E43" s="282" t="s">
        <v>3003</v>
      </c>
      <c r="F43" s="282" t="s">
        <v>2959</v>
      </c>
      <c r="G43" s="282" t="s">
        <v>2970</v>
      </c>
      <c r="H43" s="282" t="s">
        <v>2971</v>
      </c>
      <c r="I43" s="282" t="s">
        <v>2972</v>
      </c>
      <c r="J43" s="282" t="s">
        <v>2999</v>
      </c>
      <c r="K43" s="283" t="s">
        <v>459</v>
      </c>
      <c r="L43" s="282" t="s">
        <v>437</v>
      </c>
      <c r="M43" s="284" t="s">
        <v>802</v>
      </c>
      <c r="N43" s="282" t="s">
        <v>801</v>
      </c>
      <c r="O43" s="284" t="s">
        <v>45</v>
      </c>
      <c r="P43" s="286" t="str">
        <f>IF(COUNTIF($K$4:K43,K43)=1,1,"")</f>
        <v/>
      </c>
      <c r="Q43" s="286"/>
      <c r="R43" s="286">
        <v>5430</v>
      </c>
      <c r="S43" s="286">
        <v>-20</v>
      </c>
      <c r="T43" s="286">
        <v>5450</v>
      </c>
      <c r="U43" s="285">
        <v>45644</v>
      </c>
      <c r="V43" s="286">
        <v>5754</v>
      </c>
      <c r="W43" s="286">
        <v>5774</v>
      </c>
      <c r="X43" s="286"/>
      <c r="Y43" s="285">
        <v>45660</v>
      </c>
      <c r="Z43" s="286">
        <v>5408</v>
      </c>
      <c r="AA43" s="286">
        <v>20</v>
      </c>
      <c r="AB43" s="286">
        <v>340</v>
      </c>
      <c r="AC43" s="286">
        <v>346</v>
      </c>
      <c r="AD43" s="286">
        <v>78</v>
      </c>
      <c r="AE43" s="286">
        <v>424</v>
      </c>
      <c r="AF43" s="286">
        <v>5754</v>
      </c>
      <c r="AG43" s="286">
        <v>20</v>
      </c>
      <c r="AH43" s="286">
        <v>56</v>
      </c>
      <c r="AI43" s="286">
        <v>140</v>
      </c>
      <c r="AJ43" s="286">
        <v>125</v>
      </c>
      <c r="AK43" s="286">
        <v>161</v>
      </c>
      <c r="AL43" s="286">
        <v>109</v>
      </c>
      <c r="AM43" s="286">
        <v>84</v>
      </c>
      <c r="AN43" s="286">
        <v>45</v>
      </c>
      <c r="AO43" s="286">
        <v>19</v>
      </c>
      <c r="AP43" s="286">
        <v>17</v>
      </c>
      <c r="AQ43" s="286">
        <v>25</v>
      </c>
      <c r="AR43" s="286">
        <v>20</v>
      </c>
      <c r="AS43" s="286">
        <v>17</v>
      </c>
      <c r="AT43" s="286">
        <v>10</v>
      </c>
      <c r="AU43" s="286">
        <v>7</v>
      </c>
      <c r="AV43" s="286">
        <v>8</v>
      </c>
      <c r="AW43" s="286">
        <v>3</v>
      </c>
      <c r="AX43" s="286">
        <v>19</v>
      </c>
      <c r="AY43" s="286">
        <v>7</v>
      </c>
      <c r="AZ43" s="286">
        <v>2</v>
      </c>
      <c r="BA43" s="286">
        <v>12</v>
      </c>
      <c r="BB43" s="286">
        <v>6</v>
      </c>
      <c r="BC43" s="286">
        <v>21</v>
      </c>
      <c r="BD43" s="286">
        <v>9</v>
      </c>
      <c r="BE43" s="286">
        <v>14</v>
      </c>
      <c r="BF43" s="286">
        <v>26</v>
      </c>
      <c r="BG43" s="286">
        <v>28</v>
      </c>
      <c r="BH43" s="286">
        <v>239</v>
      </c>
      <c r="BI43" s="286">
        <v>74</v>
      </c>
      <c r="BJ43" s="286">
        <v>46</v>
      </c>
      <c r="BK43" s="286">
        <v>33</v>
      </c>
      <c r="BL43" s="286">
        <v>4</v>
      </c>
      <c r="BM43" s="286">
        <v>11</v>
      </c>
      <c r="BN43" s="286">
        <v>14</v>
      </c>
      <c r="BO43" s="286">
        <v>13</v>
      </c>
      <c r="BP43" s="286">
        <v>4</v>
      </c>
      <c r="BQ43" s="286">
        <v>4</v>
      </c>
      <c r="BR43" s="286">
        <v>3</v>
      </c>
      <c r="BS43" s="286">
        <v>5</v>
      </c>
      <c r="BT43" s="286">
        <v>5</v>
      </c>
      <c r="BU43" s="286">
        <v>5</v>
      </c>
      <c r="BV43" s="286">
        <v>2</v>
      </c>
      <c r="BW43" s="286">
        <v>3</v>
      </c>
      <c r="BX43" s="286">
        <v>3</v>
      </c>
      <c r="BY43" s="286">
        <v>1</v>
      </c>
      <c r="BZ43" s="286">
        <v>1</v>
      </c>
      <c r="CA43" s="286">
        <v>5</v>
      </c>
      <c r="CB43" s="286">
        <v>5</v>
      </c>
      <c r="CC43" s="286">
        <v>6</v>
      </c>
      <c r="CD43" s="286">
        <v>8</v>
      </c>
      <c r="CE43" s="286">
        <v>32</v>
      </c>
      <c r="CF43" s="286">
        <v>11</v>
      </c>
      <c r="CG43" s="286">
        <v>1547</v>
      </c>
      <c r="CH43" s="287" t="s">
        <v>4122</v>
      </c>
      <c r="CI43" s="286">
        <v>5196</v>
      </c>
      <c r="CJ43" s="287" t="s">
        <v>3414</v>
      </c>
      <c r="CK43" s="286">
        <v>11900</v>
      </c>
      <c r="CL43" s="286">
        <v>85000</v>
      </c>
      <c r="CM43" s="287" t="s">
        <v>3103</v>
      </c>
      <c r="CN43" s="286">
        <v>35000</v>
      </c>
      <c r="CO43" s="287" t="s">
        <v>1873</v>
      </c>
      <c r="CP43" s="284" t="s">
        <v>53</v>
      </c>
      <c r="CQ43" s="287" t="s">
        <v>1869</v>
      </c>
      <c r="CR43" s="285">
        <v>46262</v>
      </c>
      <c r="CS43" s="282" t="s">
        <v>51</v>
      </c>
      <c r="CT43" s="284" t="s">
        <v>1857</v>
      </c>
      <c r="CU43" t="s">
        <v>438</v>
      </c>
      <c r="CV43">
        <v>40</v>
      </c>
    </row>
    <row r="44" spans="1:100" hidden="1" x14ac:dyDescent="0.3">
      <c r="A44" s="281">
        <v>287</v>
      </c>
      <c r="B44" s="290" t="s">
        <v>45</v>
      </c>
      <c r="C44" s="288" t="s">
        <v>2952</v>
      </c>
      <c r="D44" s="288" t="s">
        <v>2953</v>
      </c>
      <c r="E44" s="288" t="s">
        <v>3003</v>
      </c>
      <c r="F44" s="288" t="s">
        <v>2959</v>
      </c>
      <c r="G44" s="288" t="s">
        <v>2970</v>
      </c>
      <c r="H44" s="288" t="s">
        <v>2971</v>
      </c>
      <c r="I44" s="288" t="s">
        <v>2972</v>
      </c>
      <c r="J44" s="288" t="s">
        <v>2999</v>
      </c>
      <c r="K44" s="289" t="s">
        <v>459</v>
      </c>
      <c r="L44" s="288" t="s">
        <v>437</v>
      </c>
      <c r="M44" s="290" t="s">
        <v>63</v>
      </c>
      <c r="N44" s="288" t="s">
        <v>64</v>
      </c>
      <c r="O44" s="290" t="s">
        <v>45</v>
      </c>
      <c r="P44" s="291" t="str">
        <f>IF(COUNTIF($K$4:K44,K44)=1,1,"")</f>
        <v/>
      </c>
      <c r="Q44" s="291"/>
      <c r="R44" s="291">
        <v>20824</v>
      </c>
      <c r="S44" s="291">
        <v>-76</v>
      </c>
      <c r="T44" s="291">
        <v>20900</v>
      </c>
      <c r="U44" s="1">
        <v>45511</v>
      </c>
      <c r="V44" s="291">
        <v>21515</v>
      </c>
      <c r="W44" s="291">
        <v>21591</v>
      </c>
      <c r="X44" s="291"/>
      <c r="Y44" s="1">
        <v>45512</v>
      </c>
      <c r="Z44" s="291">
        <v>21213</v>
      </c>
      <c r="AA44" s="291">
        <v>76</v>
      </c>
      <c r="AB44" s="291">
        <v>265</v>
      </c>
      <c r="AC44" s="291">
        <v>302</v>
      </c>
      <c r="AD44" s="291">
        <v>-190</v>
      </c>
      <c r="AE44" s="291">
        <v>112</v>
      </c>
      <c r="AF44" s="291">
        <v>21515</v>
      </c>
      <c r="AG44" s="291">
        <v>505</v>
      </c>
      <c r="AH44" s="291">
        <v>363</v>
      </c>
      <c r="AI44" s="291">
        <v>544</v>
      </c>
      <c r="AJ44" s="291">
        <v>213</v>
      </c>
      <c r="AK44" s="291">
        <v>807</v>
      </c>
      <c r="AL44" s="291">
        <v>453</v>
      </c>
      <c r="AM44" s="291">
        <v>294</v>
      </c>
      <c r="AN44" s="291">
        <v>263</v>
      </c>
      <c r="AO44" s="291">
        <v>251</v>
      </c>
      <c r="AP44" s="291">
        <v>332</v>
      </c>
      <c r="AQ44" s="291">
        <v>403</v>
      </c>
      <c r="AR44" s="291">
        <v>436</v>
      </c>
      <c r="AS44" s="291">
        <v>186</v>
      </c>
      <c r="AT44" s="291">
        <v>158</v>
      </c>
      <c r="AU44" s="291">
        <v>155</v>
      </c>
      <c r="AV44" s="291">
        <v>167</v>
      </c>
      <c r="AW44" s="291">
        <v>153</v>
      </c>
      <c r="AX44" s="291">
        <v>56</v>
      </c>
      <c r="AY44" s="291">
        <v>40</v>
      </c>
      <c r="AZ44" s="291">
        <v>35</v>
      </c>
      <c r="BA44" s="291">
        <v>35</v>
      </c>
      <c r="BB44" s="291">
        <v>65</v>
      </c>
      <c r="BC44" s="291">
        <v>47</v>
      </c>
      <c r="BD44" s="291">
        <v>13</v>
      </c>
      <c r="BE44" s="291">
        <v>19</v>
      </c>
      <c r="BF44" s="291">
        <v>20</v>
      </c>
      <c r="BG44" s="291">
        <v>20</v>
      </c>
      <c r="BH44" s="291">
        <v>28</v>
      </c>
      <c r="BI44" s="291">
        <v>11</v>
      </c>
      <c r="BJ44" s="291">
        <v>25</v>
      </c>
      <c r="BK44" s="291">
        <v>19</v>
      </c>
      <c r="BL44" s="291">
        <v>10</v>
      </c>
      <c r="BM44" s="291">
        <v>20</v>
      </c>
      <c r="BN44" s="291">
        <v>18</v>
      </c>
      <c r="BO44" s="291">
        <v>4</v>
      </c>
      <c r="BP44" s="291">
        <v>4</v>
      </c>
      <c r="BQ44" s="291">
        <v>6</v>
      </c>
      <c r="BR44" s="291">
        <v>3</v>
      </c>
      <c r="BS44" s="291"/>
      <c r="BT44" s="291">
        <v>4</v>
      </c>
      <c r="BU44" s="291">
        <v>3</v>
      </c>
      <c r="BV44" s="291"/>
      <c r="BW44" s="291"/>
      <c r="BX44" s="291">
        <v>6</v>
      </c>
      <c r="BY44" s="291"/>
      <c r="BZ44" s="291">
        <v>1</v>
      </c>
      <c r="CA44" s="291"/>
      <c r="CB44" s="291">
        <v>2</v>
      </c>
      <c r="CC44" s="291">
        <v>2</v>
      </c>
      <c r="CD44" s="291">
        <v>3</v>
      </c>
      <c r="CE44" s="291">
        <v>7</v>
      </c>
      <c r="CF44" s="291">
        <v>4</v>
      </c>
      <c r="CG44" s="291">
        <v>6213</v>
      </c>
      <c r="CH44" s="292" t="s">
        <v>3493</v>
      </c>
      <c r="CI44" s="291">
        <v>21201</v>
      </c>
      <c r="CJ44" s="292" t="s">
        <v>3720</v>
      </c>
      <c r="CK44" s="291">
        <v>11900</v>
      </c>
      <c r="CL44" s="291">
        <v>85000</v>
      </c>
      <c r="CM44" s="292" t="s">
        <v>3103</v>
      </c>
      <c r="CN44" s="291">
        <v>35000</v>
      </c>
      <c r="CO44" s="292" t="s">
        <v>1873</v>
      </c>
      <c r="CP44" s="290" t="s">
        <v>53</v>
      </c>
      <c r="CQ44" s="292" t="s">
        <v>1869</v>
      </c>
      <c r="CR44" s="1">
        <v>46262</v>
      </c>
      <c r="CS44" s="288" t="s">
        <v>51</v>
      </c>
      <c r="CT44" s="290" t="s">
        <v>1857</v>
      </c>
      <c r="CU44" t="s">
        <v>438</v>
      </c>
      <c r="CV44">
        <v>41</v>
      </c>
    </row>
    <row r="45" spans="1:100" hidden="1" x14ac:dyDescent="0.3">
      <c r="A45" s="281">
        <v>288</v>
      </c>
      <c r="B45" s="284" t="s">
        <v>45</v>
      </c>
      <c r="C45" s="282" t="s">
        <v>2952</v>
      </c>
      <c r="D45" s="282" t="s">
        <v>2953</v>
      </c>
      <c r="E45" s="282" t="s">
        <v>3003</v>
      </c>
      <c r="F45" s="282" t="s">
        <v>2959</v>
      </c>
      <c r="G45" s="282" t="s">
        <v>2970</v>
      </c>
      <c r="H45" s="282" t="s">
        <v>2971</v>
      </c>
      <c r="I45" s="282" t="s">
        <v>2972</v>
      </c>
      <c r="J45" s="282" t="s">
        <v>2999</v>
      </c>
      <c r="K45" s="283" t="s">
        <v>459</v>
      </c>
      <c r="L45" s="282" t="s">
        <v>437</v>
      </c>
      <c r="M45" s="284" t="s">
        <v>96</v>
      </c>
      <c r="N45" s="282" t="s">
        <v>97</v>
      </c>
      <c r="O45" s="284" t="s">
        <v>45</v>
      </c>
      <c r="P45" s="286" t="str">
        <f>IF(COUNTIF($K$4:K45,K45)=1,1,"")</f>
        <v/>
      </c>
      <c r="Q45" s="286"/>
      <c r="R45" s="286">
        <v>5148</v>
      </c>
      <c r="S45" s="286">
        <v>-2</v>
      </c>
      <c r="T45" s="286">
        <v>5150</v>
      </c>
      <c r="U45" s="285">
        <v>45875</v>
      </c>
      <c r="V45" s="286">
        <v>7377</v>
      </c>
      <c r="W45" s="286">
        <v>5476</v>
      </c>
      <c r="X45" s="286">
        <v>1903</v>
      </c>
      <c r="Y45" s="285">
        <v>45875</v>
      </c>
      <c r="Z45" s="286">
        <v>6584</v>
      </c>
      <c r="AA45" s="286">
        <v>2</v>
      </c>
      <c r="AB45" s="286">
        <v>794</v>
      </c>
      <c r="AC45" s="286">
        <v>793</v>
      </c>
      <c r="AD45" s="286">
        <v>-33</v>
      </c>
      <c r="AE45" s="286">
        <v>760</v>
      </c>
      <c r="AF45" s="286">
        <v>7377</v>
      </c>
      <c r="AG45" s="286">
        <v>404</v>
      </c>
      <c r="AH45" s="286">
        <v>259</v>
      </c>
      <c r="AI45" s="286">
        <v>128</v>
      </c>
      <c r="AJ45" s="286">
        <v>351</v>
      </c>
      <c r="AK45" s="286">
        <v>388</v>
      </c>
      <c r="AL45" s="286">
        <v>363</v>
      </c>
      <c r="AM45" s="286">
        <v>281</v>
      </c>
      <c r="AN45" s="286">
        <v>202</v>
      </c>
      <c r="AO45" s="286">
        <v>221</v>
      </c>
      <c r="AP45" s="286">
        <v>308</v>
      </c>
      <c r="AQ45" s="286">
        <v>341</v>
      </c>
      <c r="AR45" s="286">
        <v>497</v>
      </c>
      <c r="AS45" s="286">
        <v>135</v>
      </c>
      <c r="AT45" s="286">
        <v>82</v>
      </c>
      <c r="AU45" s="286">
        <v>56</v>
      </c>
      <c r="AV45" s="286">
        <v>66</v>
      </c>
      <c r="AW45" s="286">
        <v>80</v>
      </c>
      <c r="AX45" s="286">
        <v>142</v>
      </c>
      <c r="AY45" s="286">
        <v>164</v>
      </c>
      <c r="AZ45" s="286">
        <v>195</v>
      </c>
      <c r="BA45" s="286">
        <v>207</v>
      </c>
      <c r="BB45" s="286">
        <v>170</v>
      </c>
      <c r="BC45" s="286">
        <v>120</v>
      </c>
      <c r="BD45" s="286">
        <v>84</v>
      </c>
      <c r="BE45" s="286">
        <v>40</v>
      </c>
      <c r="BF45" s="286">
        <v>38</v>
      </c>
      <c r="BG45" s="286">
        <v>25</v>
      </c>
      <c r="BH45" s="286">
        <v>196</v>
      </c>
      <c r="BI45" s="286">
        <v>99</v>
      </c>
      <c r="BJ45" s="286">
        <v>75</v>
      </c>
      <c r="BK45" s="286">
        <v>70</v>
      </c>
      <c r="BL45" s="286">
        <v>45</v>
      </c>
      <c r="BM45" s="286">
        <v>47</v>
      </c>
      <c r="BN45" s="286">
        <v>43</v>
      </c>
      <c r="BO45" s="286">
        <v>25</v>
      </c>
      <c r="BP45" s="286">
        <v>6</v>
      </c>
      <c r="BQ45" s="286">
        <v>7</v>
      </c>
      <c r="BR45" s="286">
        <v>2</v>
      </c>
      <c r="BS45" s="286"/>
      <c r="BT45" s="286">
        <v>3</v>
      </c>
      <c r="BU45" s="286">
        <v>3</v>
      </c>
      <c r="BV45" s="286">
        <v>5</v>
      </c>
      <c r="BW45" s="286">
        <v>4</v>
      </c>
      <c r="BX45" s="286">
        <v>1</v>
      </c>
      <c r="BY45" s="286">
        <v>2</v>
      </c>
      <c r="BZ45" s="286">
        <v>1</v>
      </c>
      <c r="CA45" s="286">
        <v>3</v>
      </c>
      <c r="CB45" s="286">
        <v>3</v>
      </c>
      <c r="CC45" s="286">
        <v>15</v>
      </c>
      <c r="CD45" s="286">
        <v>8</v>
      </c>
      <c r="CE45" s="286">
        <v>26</v>
      </c>
      <c r="CF45" s="286">
        <v>53</v>
      </c>
      <c r="CG45" s="286">
        <v>6089</v>
      </c>
      <c r="CH45" s="287" t="s">
        <v>3846</v>
      </c>
      <c r="CI45" s="286">
        <v>6622</v>
      </c>
      <c r="CJ45" s="287" t="s">
        <v>3531</v>
      </c>
      <c r="CK45" s="286">
        <v>11900</v>
      </c>
      <c r="CL45" s="286">
        <v>85000</v>
      </c>
      <c r="CM45" s="287" t="s">
        <v>3103</v>
      </c>
      <c r="CN45" s="286">
        <v>35000</v>
      </c>
      <c r="CO45" s="287" t="s">
        <v>1873</v>
      </c>
      <c r="CP45" s="284" t="s">
        <v>53</v>
      </c>
      <c r="CQ45" s="287" t="s">
        <v>1869</v>
      </c>
      <c r="CR45" s="285">
        <v>46262</v>
      </c>
      <c r="CS45" s="282" t="s">
        <v>51</v>
      </c>
      <c r="CT45" s="284" t="s">
        <v>1857</v>
      </c>
      <c r="CU45" t="s">
        <v>438</v>
      </c>
      <c r="CV45">
        <v>42</v>
      </c>
    </row>
    <row r="46" spans="1:100" hidden="1" x14ac:dyDescent="0.3">
      <c r="A46" s="281">
        <v>289</v>
      </c>
      <c r="B46" s="290" t="s">
        <v>45</v>
      </c>
      <c r="C46" s="288" t="s">
        <v>2952</v>
      </c>
      <c r="D46" s="288" t="s">
        <v>2953</v>
      </c>
      <c r="E46" s="288" t="s">
        <v>3003</v>
      </c>
      <c r="F46" s="288" t="s">
        <v>2959</v>
      </c>
      <c r="G46" s="288" t="s">
        <v>2970</v>
      </c>
      <c r="H46" s="288" t="s">
        <v>2971</v>
      </c>
      <c r="I46" s="288" t="s">
        <v>2972</v>
      </c>
      <c r="J46" s="288" t="s">
        <v>2999</v>
      </c>
      <c r="K46" s="289" t="s">
        <v>459</v>
      </c>
      <c r="L46" s="288" t="s">
        <v>437</v>
      </c>
      <c r="M46" s="290" t="s">
        <v>68</v>
      </c>
      <c r="N46" s="288" t="s">
        <v>69</v>
      </c>
      <c r="O46" s="290" t="s">
        <v>45</v>
      </c>
      <c r="P46" s="291" t="str">
        <f>IF(COUNTIF($K$4:K46,K46)=1,1,"")</f>
        <v/>
      </c>
      <c r="Q46" s="291"/>
      <c r="R46" s="291">
        <v>9930</v>
      </c>
      <c r="S46" s="291">
        <v>-70</v>
      </c>
      <c r="T46" s="291">
        <v>10000</v>
      </c>
      <c r="U46" s="1">
        <v>45644</v>
      </c>
      <c r="V46" s="291">
        <v>10347</v>
      </c>
      <c r="W46" s="291">
        <v>10415</v>
      </c>
      <c r="X46" s="291">
        <v>2</v>
      </c>
      <c r="Y46" s="1">
        <v>45657</v>
      </c>
      <c r="Z46" s="291">
        <v>7112</v>
      </c>
      <c r="AA46" s="291">
        <v>70</v>
      </c>
      <c r="AB46" s="291">
        <v>3240</v>
      </c>
      <c r="AC46" s="291">
        <v>3235</v>
      </c>
      <c r="AD46" s="291">
        <v>2</v>
      </c>
      <c r="AE46" s="291">
        <v>3237</v>
      </c>
      <c r="AF46" s="291">
        <v>10347</v>
      </c>
      <c r="AG46" s="291">
        <v>111</v>
      </c>
      <c r="AH46" s="291">
        <v>129</v>
      </c>
      <c r="AI46" s="291">
        <v>144</v>
      </c>
      <c r="AJ46" s="291">
        <v>161</v>
      </c>
      <c r="AK46" s="291">
        <v>237</v>
      </c>
      <c r="AL46" s="291">
        <v>146</v>
      </c>
      <c r="AM46" s="291">
        <v>91</v>
      </c>
      <c r="AN46" s="291">
        <v>86</v>
      </c>
      <c r="AO46" s="291">
        <v>74</v>
      </c>
      <c r="AP46" s="291">
        <v>95</v>
      </c>
      <c r="AQ46" s="291">
        <v>139</v>
      </c>
      <c r="AR46" s="291">
        <v>118</v>
      </c>
      <c r="AS46" s="291">
        <v>46</v>
      </c>
      <c r="AT46" s="291">
        <v>43</v>
      </c>
      <c r="AU46" s="291">
        <v>67</v>
      </c>
      <c r="AV46" s="291">
        <v>49</v>
      </c>
      <c r="AW46" s="291">
        <v>54</v>
      </c>
      <c r="AX46" s="291">
        <v>58</v>
      </c>
      <c r="AY46" s="291">
        <v>21</v>
      </c>
      <c r="AZ46" s="291">
        <v>30</v>
      </c>
      <c r="BA46" s="291">
        <v>46</v>
      </c>
      <c r="BB46" s="291">
        <v>68</v>
      </c>
      <c r="BC46" s="291">
        <v>66</v>
      </c>
      <c r="BD46" s="291">
        <v>74</v>
      </c>
      <c r="BE46" s="291">
        <v>41</v>
      </c>
      <c r="BF46" s="291">
        <v>55</v>
      </c>
      <c r="BG46" s="291">
        <v>51</v>
      </c>
      <c r="BH46" s="291">
        <v>160</v>
      </c>
      <c r="BI46" s="291">
        <v>105</v>
      </c>
      <c r="BJ46" s="291">
        <v>78</v>
      </c>
      <c r="BK46" s="291">
        <v>57</v>
      </c>
      <c r="BL46" s="291">
        <v>55</v>
      </c>
      <c r="BM46" s="291">
        <v>41</v>
      </c>
      <c r="BN46" s="291">
        <v>47</v>
      </c>
      <c r="BO46" s="291">
        <v>35</v>
      </c>
      <c r="BP46" s="291">
        <v>17</v>
      </c>
      <c r="BQ46" s="291">
        <v>12</v>
      </c>
      <c r="BR46" s="291">
        <v>6</v>
      </c>
      <c r="BS46" s="291">
        <v>2</v>
      </c>
      <c r="BT46" s="291">
        <v>8</v>
      </c>
      <c r="BU46" s="291">
        <v>5</v>
      </c>
      <c r="BV46" s="291">
        <v>1</v>
      </c>
      <c r="BW46" s="291">
        <v>3</v>
      </c>
      <c r="BX46" s="291">
        <v>4</v>
      </c>
      <c r="BY46" s="291">
        <v>6</v>
      </c>
      <c r="BZ46" s="291">
        <v>6</v>
      </c>
      <c r="CA46" s="291">
        <v>1</v>
      </c>
      <c r="CB46" s="291">
        <v>1</v>
      </c>
      <c r="CC46" s="291">
        <v>7</v>
      </c>
      <c r="CD46" s="291">
        <v>4</v>
      </c>
      <c r="CE46" s="291">
        <v>21</v>
      </c>
      <c r="CF46" s="291">
        <v>10</v>
      </c>
      <c r="CG46" s="291">
        <v>2992</v>
      </c>
      <c r="CH46" s="292" t="s">
        <v>3493</v>
      </c>
      <c r="CI46" s="291">
        <v>6776</v>
      </c>
      <c r="CJ46" s="292" t="s">
        <v>3447</v>
      </c>
      <c r="CK46" s="291">
        <v>11900</v>
      </c>
      <c r="CL46" s="291">
        <v>85000</v>
      </c>
      <c r="CM46" s="292" t="s">
        <v>3103</v>
      </c>
      <c r="CN46" s="291">
        <v>35000</v>
      </c>
      <c r="CO46" s="292" t="s">
        <v>1873</v>
      </c>
      <c r="CP46" s="290" t="s">
        <v>53</v>
      </c>
      <c r="CQ46" s="292" t="s">
        <v>1869</v>
      </c>
      <c r="CR46" s="1">
        <v>46262</v>
      </c>
      <c r="CS46" s="288" t="s">
        <v>51</v>
      </c>
      <c r="CT46" s="290" t="s">
        <v>1857</v>
      </c>
      <c r="CU46" t="s">
        <v>438</v>
      </c>
      <c r="CV46">
        <v>43</v>
      </c>
    </row>
    <row r="47" spans="1:100" hidden="1" x14ac:dyDescent="0.3">
      <c r="A47" s="281">
        <v>290</v>
      </c>
      <c r="B47" s="284" t="s">
        <v>45</v>
      </c>
      <c r="C47" s="282" t="s">
        <v>2952</v>
      </c>
      <c r="D47" s="282" t="s">
        <v>2953</v>
      </c>
      <c r="E47" s="282" t="s">
        <v>3003</v>
      </c>
      <c r="F47" s="282" t="s">
        <v>2959</v>
      </c>
      <c r="G47" s="282" t="s">
        <v>2970</v>
      </c>
      <c r="H47" s="282" t="s">
        <v>2971</v>
      </c>
      <c r="I47" s="282" t="s">
        <v>2972</v>
      </c>
      <c r="J47" s="282" t="s">
        <v>2999</v>
      </c>
      <c r="K47" s="283" t="s">
        <v>459</v>
      </c>
      <c r="L47" s="282" t="s">
        <v>437</v>
      </c>
      <c r="M47" s="284" t="s">
        <v>285</v>
      </c>
      <c r="N47" s="282" t="s">
        <v>286</v>
      </c>
      <c r="O47" s="284" t="s">
        <v>45</v>
      </c>
      <c r="P47" s="286" t="str">
        <f>IF(COUNTIF($K$4:K47,K47)=1,1,"")</f>
        <v/>
      </c>
      <c r="Q47" s="286"/>
      <c r="R47" s="286">
        <v>18152</v>
      </c>
      <c r="S47" s="286">
        <v>2942</v>
      </c>
      <c r="T47" s="286">
        <v>15210</v>
      </c>
      <c r="U47" s="285">
        <v>45484</v>
      </c>
      <c r="V47" s="286">
        <v>21628</v>
      </c>
      <c r="W47" s="286">
        <v>21132</v>
      </c>
      <c r="X47" s="286">
        <v>554</v>
      </c>
      <c r="Y47" s="285">
        <v>45497</v>
      </c>
      <c r="Z47" s="286">
        <v>20418</v>
      </c>
      <c r="AA47" s="286">
        <v>58</v>
      </c>
      <c r="AB47" s="286">
        <v>1224</v>
      </c>
      <c r="AC47" s="286">
        <v>1210</v>
      </c>
      <c r="AD47" s="286">
        <v>44</v>
      </c>
      <c r="AE47" s="286">
        <v>1254</v>
      </c>
      <c r="AF47" s="286">
        <v>21628</v>
      </c>
      <c r="AG47" s="286">
        <v>244</v>
      </c>
      <c r="AH47" s="286">
        <v>206</v>
      </c>
      <c r="AI47" s="286">
        <v>319</v>
      </c>
      <c r="AJ47" s="286">
        <v>161</v>
      </c>
      <c r="AK47" s="286">
        <v>429</v>
      </c>
      <c r="AL47" s="286">
        <v>197</v>
      </c>
      <c r="AM47" s="286">
        <v>153</v>
      </c>
      <c r="AN47" s="286">
        <v>136</v>
      </c>
      <c r="AO47" s="286">
        <v>122</v>
      </c>
      <c r="AP47" s="286">
        <v>169</v>
      </c>
      <c r="AQ47" s="286">
        <v>195</v>
      </c>
      <c r="AR47" s="286">
        <v>180</v>
      </c>
      <c r="AS47" s="286">
        <v>113</v>
      </c>
      <c r="AT47" s="286">
        <v>113</v>
      </c>
      <c r="AU47" s="286">
        <v>120</v>
      </c>
      <c r="AV47" s="286">
        <v>85</v>
      </c>
      <c r="AW47" s="286">
        <v>64</v>
      </c>
      <c r="AX47" s="286">
        <v>85</v>
      </c>
      <c r="AY47" s="286">
        <v>19</v>
      </c>
      <c r="AZ47" s="286">
        <v>15</v>
      </c>
      <c r="BA47" s="286">
        <v>40</v>
      </c>
      <c r="BB47" s="286">
        <v>87</v>
      </c>
      <c r="BC47" s="286">
        <v>15</v>
      </c>
      <c r="BD47" s="286">
        <v>67</v>
      </c>
      <c r="BE47" s="286">
        <v>44</v>
      </c>
      <c r="BF47" s="286">
        <v>77</v>
      </c>
      <c r="BG47" s="286">
        <v>108</v>
      </c>
      <c r="BH47" s="286">
        <v>137</v>
      </c>
      <c r="BI47" s="286">
        <v>79</v>
      </c>
      <c r="BJ47" s="286">
        <v>50</v>
      </c>
      <c r="BK47" s="286">
        <v>58</v>
      </c>
      <c r="BL47" s="286">
        <v>35</v>
      </c>
      <c r="BM47" s="286">
        <v>20</v>
      </c>
      <c r="BN47" s="286">
        <v>18</v>
      </c>
      <c r="BO47" s="286">
        <v>19</v>
      </c>
      <c r="BP47" s="286">
        <v>15</v>
      </c>
      <c r="BQ47" s="286">
        <v>13</v>
      </c>
      <c r="BR47" s="286">
        <v>9</v>
      </c>
      <c r="BS47" s="286">
        <v>1</v>
      </c>
      <c r="BT47" s="286">
        <v>4</v>
      </c>
      <c r="BU47" s="286">
        <v>4</v>
      </c>
      <c r="BV47" s="286">
        <v>1</v>
      </c>
      <c r="BW47" s="286">
        <v>1</v>
      </c>
      <c r="BX47" s="286">
        <v>4</v>
      </c>
      <c r="BY47" s="286">
        <v>6</v>
      </c>
      <c r="BZ47" s="286">
        <v>4</v>
      </c>
      <c r="CA47" s="286">
        <v>1</v>
      </c>
      <c r="CB47" s="286">
        <v>9</v>
      </c>
      <c r="CC47" s="286">
        <v>4</v>
      </c>
      <c r="CD47" s="286">
        <v>21</v>
      </c>
      <c r="CE47" s="286">
        <v>63</v>
      </c>
      <c r="CF47" s="286">
        <v>42</v>
      </c>
      <c r="CG47" s="286">
        <v>4181</v>
      </c>
      <c r="CH47" s="287" t="s">
        <v>3693</v>
      </c>
      <c r="CI47" s="286">
        <v>20236</v>
      </c>
      <c r="CJ47" s="287" t="s">
        <v>3820</v>
      </c>
      <c r="CK47" s="286">
        <v>11900</v>
      </c>
      <c r="CL47" s="286">
        <v>85000</v>
      </c>
      <c r="CM47" s="287" t="s">
        <v>3103</v>
      </c>
      <c r="CN47" s="286">
        <v>35000</v>
      </c>
      <c r="CO47" s="287" t="s">
        <v>1873</v>
      </c>
      <c r="CP47" s="284" t="s">
        <v>53</v>
      </c>
      <c r="CQ47" s="287" t="s">
        <v>1869</v>
      </c>
      <c r="CR47" s="285">
        <v>46262</v>
      </c>
      <c r="CS47" s="282" t="s">
        <v>51</v>
      </c>
      <c r="CT47" s="284" t="s">
        <v>1857</v>
      </c>
      <c r="CU47" t="s">
        <v>438</v>
      </c>
      <c r="CV47">
        <v>44</v>
      </c>
    </row>
    <row r="48" spans="1:100" hidden="1" x14ac:dyDescent="0.3">
      <c r="A48" s="281">
        <v>291</v>
      </c>
      <c r="B48" s="290" t="s">
        <v>45</v>
      </c>
      <c r="C48" s="288" t="s">
        <v>2952</v>
      </c>
      <c r="D48" s="288" t="s">
        <v>2953</v>
      </c>
      <c r="E48" s="288" t="s">
        <v>3003</v>
      </c>
      <c r="F48" s="288" t="s">
        <v>2959</v>
      </c>
      <c r="G48" s="288" t="s">
        <v>2970</v>
      </c>
      <c r="H48" s="288" t="s">
        <v>2971</v>
      </c>
      <c r="I48" s="288" t="s">
        <v>2972</v>
      </c>
      <c r="J48" s="288" t="s">
        <v>2999</v>
      </c>
      <c r="K48" s="289" t="s">
        <v>459</v>
      </c>
      <c r="L48" s="288" t="s">
        <v>437</v>
      </c>
      <c r="M48" s="290" t="s">
        <v>1103</v>
      </c>
      <c r="N48" s="288" t="s">
        <v>1102</v>
      </c>
      <c r="O48" s="290" t="s">
        <v>45</v>
      </c>
      <c r="P48" s="291" t="str">
        <f>IF(COUNTIF($K$4:K48,K48)=1,1,"")</f>
        <v/>
      </c>
      <c r="Q48" s="291"/>
      <c r="R48" s="291">
        <v>3519</v>
      </c>
      <c r="S48" s="291">
        <v>-1</v>
      </c>
      <c r="T48" s="291">
        <v>3520</v>
      </c>
      <c r="U48" s="1">
        <v>45870</v>
      </c>
      <c r="V48" s="291">
        <v>3796</v>
      </c>
      <c r="W48" s="291">
        <v>3797</v>
      </c>
      <c r="X48" s="291"/>
      <c r="Y48" s="1">
        <v>45881</v>
      </c>
      <c r="Z48" s="291">
        <v>3423</v>
      </c>
      <c r="AA48" s="291">
        <v>1</v>
      </c>
      <c r="AB48" s="291">
        <v>330</v>
      </c>
      <c r="AC48" s="291">
        <v>373</v>
      </c>
      <c r="AD48" s="291">
        <v>64</v>
      </c>
      <c r="AE48" s="291">
        <v>437</v>
      </c>
      <c r="AF48" s="291">
        <v>3796</v>
      </c>
      <c r="AG48" s="291">
        <v>199</v>
      </c>
      <c r="AH48" s="291">
        <v>224</v>
      </c>
      <c r="AI48" s="291">
        <v>234</v>
      </c>
      <c r="AJ48" s="291">
        <v>184</v>
      </c>
      <c r="AK48" s="291">
        <v>347</v>
      </c>
      <c r="AL48" s="291">
        <v>217</v>
      </c>
      <c r="AM48" s="291">
        <v>150</v>
      </c>
      <c r="AN48" s="291">
        <v>139</v>
      </c>
      <c r="AO48" s="291">
        <v>103</v>
      </c>
      <c r="AP48" s="291">
        <v>113</v>
      </c>
      <c r="AQ48" s="291">
        <v>150</v>
      </c>
      <c r="AR48" s="291">
        <v>92</v>
      </c>
      <c r="AS48" s="291">
        <v>76</v>
      </c>
      <c r="AT48" s="291">
        <v>62</v>
      </c>
      <c r="AU48" s="291">
        <v>74</v>
      </c>
      <c r="AV48" s="291">
        <v>71</v>
      </c>
      <c r="AW48" s="291">
        <v>53</v>
      </c>
      <c r="AX48" s="291">
        <v>52</v>
      </c>
      <c r="AY48" s="291">
        <v>28</v>
      </c>
      <c r="AZ48" s="291">
        <v>16</v>
      </c>
      <c r="BA48" s="291">
        <v>29</v>
      </c>
      <c r="BB48" s="291">
        <v>41</v>
      </c>
      <c r="BC48" s="291">
        <v>15</v>
      </c>
      <c r="BD48" s="291">
        <v>13</v>
      </c>
      <c r="BE48" s="291">
        <v>11</v>
      </c>
      <c r="BF48" s="291">
        <v>23</v>
      </c>
      <c r="BG48" s="291">
        <v>14</v>
      </c>
      <c r="BH48" s="291">
        <v>13</v>
      </c>
      <c r="BI48" s="291">
        <v>6</v>
      </c>
      <c r="BJ48" s="291">
        <v>-1</v>
      </c>
      <c r="BK48" s="291">
        <v>9</v>
      </c>
      <c r="BL48" s="291">
        <v>5</v>
      </c>
      <c r="BM48" s="291">
        <v>9</v>
      </c>
      <c r="BN48" s="291"/>
      <c r="BO48" s="291">
        <v>6</v>
      </c>
      <c r="BP48" s="291"/>
      <c r="BQ48" s="291"/>
      <c r="BR48" s="291">
        <v>4</v>
      </c>
      <c r="BS48" s="291">
        <v>2</v>
      </c>
      <c r="BT48" s="291"/>
      <c r="BU48" s="291">
        <v>1</v>
      </c>
      <c r="BV48" s="291"/>
      <c r="BW48" s="291">
        <v>1</v>
      </c>
      <c r="BX48" s="291"/>
      <c r="BY48" s="291"/>
      <c r="BZ48" s="291">
        <v>2</v>
      </c>
      <c r="CA48" s="291">
        <v>4</v>
      </c>
      <c r="CB48" s="291">
        <v>1</v>
      </c>
      <c r="CC48" s="291"/>
      <c r="CD48" s="291"/>
      <c r="CE48" s="291">
        <v>16</v>
      </c>
      <c r="CF48" s="291">
        <v>5</v>
      </c>
      <c r="CG48" s="291">
        <v>2813</v>
      </c>
      <c r="CH48" s="292" t="s">
        <v>3494</v>
      </c>
      <c r="CI48" s="291">
        <v>3163</v>
      </c>
      <c r="CJ48" s="292" t="s">
        <v>3958</v>
      </c>
      <c r="CK48" s="291">
        <v>11900</v>
      </c>
      <c r="CL48" s="291">
        <v>85000</v>
      </c>
      <c r="CM48" s="292" t="s">
        <v>3103</v>
      </c>
      <c r="CN48" s="291">
        <v>35000</v>
      </c>
      <c r="CO48" s="292" t="s">
        <v>1873</v>
      </c>
      <c r="CP48" s="290" t="s">
        <v>53</v>
      </c>
      <c r="CQ48" s="292" t="s">
        <v>1869</v>
      </c>
      <c r="CR48" s="1">
        <v>46262</v>
      </c>
      <c r="CS48" s="288" t="s">
        <v>51</v>
      </c>
      <c r="CT48" s="290" t="s">
        <v>1857</v>
      </c>
      <c r="CU48" t="s">
        <v>438</v>
      </c>
      <c r="CV48">
        <v>45</v>
      </c>
    </row>
    <row r="49" spans="1:100" hidden="1" x14ac:dyDescent="0.3">
      <c r="A49" s="281">
        <v>292</v>
      </c>
      <c r="B49" s="284" t="s">
        <v>45</v>
      </c>
      <c r="C49" s="282" t="s">
        <v>2952</v>
      </c>
      <c r="D49" s="282" t="s">
        <v>2953</v>
      </c>
      <c r="E49" s="282" t="s">
        <v>3003</v>
      </c>
      <c r="F49" s="282" t="s">
        <v>2959</v>
      </c>
      <c r="G49" s="282" t="s">
        <v>2970</v>
      </c>
      <c r="H49" s="282" t="s">
        <v>2971</v>
      </c>
      <c r="I49" s="282" t="s">
        <v>2972</v>
      </c>
      <c r="J49" s="282" t="s">
        <v>2999</v>
      </c>
      <c r="K49" s="283" t="s">
        <v>459</v>
      </c>
      <c r="L49" s="282" t="s">
        <v>437</v>
      </c>
      <c r="M49" s="284" t="s">
        <v>54</v>
      </c>
      <c r="N49" s="282" t="s">
        <v>55</v>
      </c>
      <c r="O49" s="284" t="s">
        <v>45</v>
      </c>
      <c r="P49" s="286" t="str">
        <f>IF(COUNTIF($K$4:K49,K49)=1,1,"")</f>
        <v/>
      </c>
      <c r="Q49" s="286"/>
      <c r="R49" s="286">
        <v>14062</v>
      </c>
      <c r="S49" s="286">
        <v>-208</v>
      </c>
      <c r="T49" s="286">
        <v>14270</v>
      </c>
      <c r="U49" s="285">
        <v>45644</v>
      </c>
      <c r="V49" s="286">
        <v>14560</v>
      </c>
      <c r="W49" s="286">
        <v>14665</v>
      </c>
      <c r="X49" s="286">
        <v>103</v>
      </c>
      <c r="Y49" s="285">
        <v>45645</v>
      </c>
      <c r="Z49" s="286">
        <v>13673</v>
      </c>
      <c r="AA49" s="286">
        <v>208</v>
      </c>
      <c r="AB49" s="286">
        <v>852</v>
      </c>
      <c r="AC49" s="286">
        <v>887</v>
      </c>
      <c r="AD49" s="286">
        <v>419</v>
      </c>
      <c r="AE49" s="286">
        <v>1306</v>
      </c>
      <c r="AF49" s="286">
        <v>14560</v>
      </c>
      <c r="AG49" s="286">
        <v>236</v>
      </c>
      <c r="AH49" s="286">
        <v>232</v>
      </c>
      <c r="AI49" s="286">
        <v>335</v>
      </c>
      <c r="AJ49" s="286">
        <v>331</v>
      </c>
      <c r="AK49" s="286">
        <v>601</v>
      </c>
      <c r="AL49" s="286">
        <v>269</v>
      </c>
      <c r="AM49" s="286">
        <v>175</v>
      </c>
      <c r="AN49" s="286">
        <v>151</v>
      </c>
      <c r="AO49" s="286">
        <v>80</v>
      </c>
      <c r="AP49" s="286">
        <v>61</v>
      </c>
      <c r="AQ49" s="286">
        <v>93</v>
      </c>
      <c r="AR49" s="286">
        <v>85</v>
      </c>
      <c r="AS49" s="286">
        <v>47</v>
      </c>
      <c r="AT49" s="286">
        <v>29</v>
      </c>
      <c r="AU49" s="286">
        <v>57</v>
      </c>
      <c r="AV49" s="286">
        <v>23</v>
      </c>
      <c r="AW49" s="286">
        <v>24</v>
      </c>
      <c r="AX49" s="286">
        <v>100</v>
      </c>
      <c r="AY49" s="286">
        <v>142</v>
      </c>
      <c r="AZ49" s="286">
        <v>160</v>
      </c>
      <c r="BA49" s="286">
        <v>150</v>
      </c>
      <c r="BB49" s="286">
        <v>194</v>
      </c>
      <c r="BC49" s="286">
        <v>223</v>
      </c>
      <c r="BD49" s="286">
        <v>296</v>
      </c>
      <c r="BE49" s="286">
        <v>185</v>
      </c>
      <c r="BF49" s="286">
        <v>209</v>
      </c>
      <c r="BG49" s="286">
        <v>244</v>
      </c>
      <c r="BH49" s="286">
        <v>308</v>
      </c>
      <c r="BI49" s="286">
        <v>265</v>
      </c>
      <c r="BJ49" s="286">
        <v>275</v>
      </c>
      <c r="BK49" s="286">
        <v>254</v>
      </c>
      <c r="BL49" s="286">
        <v>141</v>
      </c>
      <c r="BM49" s="286">
        <v>130</v>
      </c>
      <c r="BN49" s="286">
        <v>152</v>
      </c>
      <c r="BO49" s="286">
        <v>78</v>
      </c>
      <c r="BP49" s="286">
        <v>34</v>
      </c>
      <c r="BQ49" s="286">
        <v>53</v>
      </c>
      <c r="BR49" s="286">
        <v>34</v>
      </c>
      <c r="BS49" s="286">
        <v>20</v>
      </c>
      <c r="BT49" s="286">
        <v>18</v>
      </c>
      <c r="BU49" s="286">
        <v>9</v>
      </c>
      <c r="BV49" s="286">
        <v>13</v>
      </c>
      <c r="BW49" s="286">
        <v>9</v>
      </c>
      <c r="BX49" s="286">
        <v>8</v>
      </c>
      <c r="BY49" s="286">
        <v>17</v>
      </c>
      <c r="BZ49" s="286">
        <v>10</v>
      </c>
      <c r="CA49" s="286">
        <v>22</v>
      </c>
      <c r="CB49" s="286">
        <v>26</v>
      </c>
      <c r="CC49" s="286">
        <v>28</v>
      </c>
      <c r="CD49" s="286">
        <v>43</v>
      </c>
      <c r="CE49" s="286">
        <v>58</v>
      </c>
      <c r="CF49" s="286">
        <v>27</v>
      </c>
      <c r="CG49" s="286">
        <v>6764</v>
      </c>
      <c r="CH49" s="287" t="s">
        <v>3940</v>
      </c>
      <c r="CI49" s="286">
        <v>13018</v>
      </c>
      <c r="CJ49" s="287" t="s">
        <v>3847</v>
      </c>
      <c r="CK49" s="286">
        <v>11900</v>
      </c>
      <c r="CL49" s="286">
        <v>85000</v>
      </c>
      <c r="CM49" s="287" t="s">
        <v>3103</v>
      </c>
      <c r="CN49" s="286">
        <v>35000</v>
      </c>
      <c r="CO49" s="287" t="s">
        <v>1873</v>
      </c>
      <c r="CP49" s="284" t="s">
        <v>53</v>
      </c>
      <c r="CQ49" s="287" t="s">
        <v>1869</v>
      </c>
      <c r="CR49" s="285">
        <v>46262</v>
      </c>
      <c r="CS49" s="282" t="s">
        <v>51</v>
      </c>
      <c r="CT49" s="284" t="s">
        <v>1857</v>
      </c>
      <c r="CU49" t="s">
        <v>438</v>
      </c>
      <c r="CV49">
        <v>46</v>
      </c>
    </row>
    <row r="50" spans="1:100" hidden="1" x14ac:dyDescent="0.3">
      <c r="A50" s="281">
        <v>293</v>
      </c>
      <c r="B50" s="290" t="s">
        <v>45</v>
      </c>
      <c r="C50" s="288" t="s">
        <v>2952</v>
      </c>
      <c r="D50" s="288" t="s">
        <v>2953</v>
      </c>
      <c r="E50" s="288" t="s">
        <v>3003</v>
      </c>
      <c r="F50" s="288" t="s">
        <v>2959</v>
      </c>
      <c r="G50" s="288" t="s">
        <v>2970</v>
      </c>
      <c r="H50" s="288" t="s">
        <v>2971</v>
      </c>
      <c r="I50" s="288" t="s">
        <v>2972</v>
      </c>
      <c r="J50" s="288" t="s">
        <v>2999</v>
      </c>
      <c r="K50" s="289" t="s">
        <v>476</v>
      </c>
      <c r="L50" s="288" t="s">
        <v>432</v>
      </c>
      <c r="M50" s="290" t="s">
        <v>152</v>
      </c>
      <c r="N50" s="288" t="s">
        <v>153</v>
      </c>
      <c r="O50" s="290" t="s">
        <v>45</v>
      </c>
      <c r="P50" s="291">
        <f>IF(COUNTIF($K$4:K50,K50)=1,1,"")</f>
        <v>1</v>
      </c>
      <c r="Q50" s="291"/>
      <c r="R50" s="291">
        <v>10645</v>
      </c>
      <c r="S50" s="291">
        <v>2005</v>
      </c>
      <c r="T50" s="291">
        <v>8640</v>
      </c>
      <c r="U50" s="1">
        <v>45498</v>
      </c>
      <c r="V50" s="291">
        <v>10604</v>
      </c>
      <c r="W50" s="291">
        <v>10598</v>
      </c>
      <c r="X50" s="291">
        <v>1</v>
      </c>
      <c r="Y50" s="1">
        <v>45503</v>
      </c>
      <c r="Z50" s="291">
        <v>10552</v>
      </c>
      <c r="AA50" s="291">
        <v>-5</v>
      </c>
      <c r="AB50" s="291">
        <v>43</v>
      </c>
      <c r="AC50" s="291">
        <v>52</v>
      </c>
      <c r="AD50" s="291">
        <v>62</v>
      </c>
      <c r="AE50" s="291">
        <v>114</v>
      </c>
      <c r="AF50" s="291">
        <v>10604</v>
      </c>
      <c r="AG50" s="291">
        <v>162</v>
      </c>
      <c r="AH50" s="291">
        <v>211</v>
      </c>
      <c r="AI50" s="291">
        <v>224</v>
      </c>
      <c r="AJ50" s="291">
        <v>69</v>
      </c>
      <c r="AK50" s="291">
        <v>143</v>
      </c>
      <c r="AL50" s="291">
        <v>313</v>
      </c>
      <c r="AM50" s="291">
        <v>211</v>
      </c>
      <c r="AN50" s="291">
        <v>208</v>
      </c>
      <c r="AO50" s="291">
        <v>55</v>
      </c>
      <c r="AP50" s="291">
        <v>178</v>
      </c>
      <c r="AQ50" s="291">
        <v>211</v>
      </c>
      <c r="AR50" s="291">
        <v>175</v>
      </c>
      <c r="AS50" s="291">
        <v>166</v>
      </c>
      <c r="AT50" s="291">
        <v>152</v>
      </c>
      <c r="AU50" s="291">
        <v>177</v>
      </c>
      <c r="AV50" s="291">
        <v>136</v>
      </c>
      <c r="AW50" s="291">
        <v>85</v>
      </c>
      <c r="AX50" s="291">
        <v>77</v>
      </c>
      <c r="AY50" s="291">
        <v>57</v>
      </c>
      <c r="AZ50" s="291">
        <v>39</v>
      </c>
      <c r="BA50" s="291">
        <v>83</v>
      </c>
      <c r="BB50" s="291">
        <v>40</v>
      </c>
      <c r="BC50" s="291">
        <v>58</v>
      </c>
      <c r="BD50" s="291">
        <v>15</v>
      </c>
      <c r="BE50" s="291">
        <v>17</v>
      </c>
      <c r="BF50" s="291">
        <v>22</v>
      </c>
      <c r="BG50" s="291">
        <v>12</v>
      </c>
      <c r="BH50" s="291">
        <v>8</v>
      </c>
      <c r="BI50" s="291">
        <v>2</v>
      </c>
      <c r="BJ50" s="291">
        <v>3</v>
      </c>
      <c r="BK50" s="291">
        <v>2</v>
      </c>
      <c r="BL50" s="291">
        <v>3</v>
      </c>
      <c r="BM50" s="291">
        <v>4</v>
      </c>
      <c r="BN50" s="291">
        <v>2</v>
      </c>
      <c r="BO50" s="291">
        <v>1</v>
      </c>
      <c r="BP50" s="291">
        <v>2</v>
      </c>
      <c r="BQ50" s="291">
        <v>1</v>
      </c>
      <c r="BR50" s="291"/>
      <c r="BS50" s="291"/>
      <c r="BT50" s="291">
        <v>1</v>
      </c>
      <c r="BU50" s="291">
        <v>2</v>
      </c>
      <c r="BV50" s="291"/>
      <c r="BW50" s="291"/>
      <c r="BX50" s="291"/>
      <c r="BY50" s="291"/>
      <c r="BZ50" s="291"/>
      <c r="CA50" s="291"/>
      <c r="CB50" s="291"/>
      <c r="CC50" s="291">
        <v>1</v>
      </c>
      <c r="CD50" s="291">
        <v>2</v>
      </c>
      <c r="CE50" s="291">
        <v>11</v>
      </c>
      <c r="CF50" s="291"/>
      <c r="CG50" s="291">
        <v>3341</v>
      </c>
      <c r="CH50" s="292" t="s">
        <v>4140</v>
      </c>
      <c r="CI50" s="291">
        <v>10601</v>
      </c>
      <c r="CJ50" s="292" t="s">
        <v>507</v>
      </c>
      <c r="CK50" s="291">
        <v>14500</v>
      </c>
      <c r="CL50" s="291">
        <v>69000</v>
      </c>
      <c r="CM50" s="292" t="s">
        <v>3104</v>
      </c>
      <c r="CN50" s="291">
        <v>44000</v>
      </c>
      <c r="CO50" s="292" t="s">
        <v>3252</v>
      </c>
      <c r="CP50" s="290" t="s">
        <v>53</v>
      </c>
      <c r="CQ50" s="292" t="s">
        <v>3251</v>
      </c>
      <c r="CR50" s="1">
        <v>46262</v>
      </c>
      <c r="CS50" s="288" t="s">
        <v>51</v>
      </c>
      <c r="CT50" s="290" t="s">
        <v>1852</v>
      </c>
      <c r="CU50" t="s">
        <v>433</v>
      </c>
      <c r="CV50">
        <v>47</v>
      </c>
    </row>
    <row r="51" spans="1:100" hidden="1" x14ac:dyDescent="0.3">
      <c r="A51" s="281">
        <v>294</v>
      </c>
      <c r="B51" s="284" t="s">
        <v>45</v>
      </c>
      <c r="C51" s="282" t="s">
        <v>2952</v>
      </c>
      <c r="D51" s="282" t="s">
        <v>2953</v>
      </c>
      <c r="E51" s="282" t="s">
        <v>3003</v>
      </c>
      <c r="F51" s="282" t="s">
        <v>2959</v>
      </c>
      <c r="G51" s="282" t="s">
        <v>2970</v>
      </c>
      <c r="H51" s="282" t="s">
        <v>2971</v>
      </c>
      <c r="I51" s="282" t="s">
        <v>2972</v>
      </c>
      <c r="J51" s="282" t="s">
        <v>2999</v>
      </c>
      <c r="K51" s="283" t="s">
        <v>476</v>
      </c>
      <c r="L51" s="282" t="s">
        <v>432</v>
      </c>
      <c r="M51" s="284" t="s">
        <v>66</v>
      </c>
      <c r="N51" s="282" t="s">
        <v>67</v>
      </c>
      <c r="O51" s="284" t="s">
        <v>45</v>
      </c>
      <c r="P51" s="286" t="str">
        <f>IF(COUNTIF($K$4:K51,K51)=1,1,"")</f>
        <v/>
      </c>
      <c r="Q51" s="286"/>
      <c r="R51" s="286">
        <v>5294</v>
      </c>
      <c r="S51" s="286">
        <v>-111</v>
      </c>
      <c r="T51" s="286">
        <v>5405</v>
      </c>
      <c r="U51" s="285">
        <v>45909</v>
      </c>
      <c r="V51" s="286">
        <v>5239</v>
      </c>
      <c r="W51" s="286">
        <v>5349</v>
      </c>
      <c r="X51" s="286">
        <v>1</v>
      </c>
      <c r="Y51" s="285">
        <v>45915</v>
      </c>
      <c r="Z51" s="286">
        <v>4801</v>
      </c>
      <c r="AA51" s="286">
        <v>111</v>
      </c>
      <c r="AB51" s="286">
        <v>426</v>
      </c>
      <c r="AC51" s="286">
        <v>438</v>
      </c>
      <c r="AD51" s="286">
        <v>137</v>
      </c>
      <c r="AE51" s="286">
        <v>575</v>
      </c>
      <c r="AF51" s="286">
        <v>5239</v>
      </c>
      <c r="AG51" s="286">
        <v>29</v>
      </c>
      <c r="AH51" s="286">
        <v>145</v>
      </c>
      <c r="AI51" s="286">
        <v>293</v>
      </c>
      <c r="AJ51" s="286">
        <v>170</v>
      </c>
      <c r="AK51" s="286">
        <v>303</v>
      </c>
      <c r="AL51" s="286">
        <v>80</v>
      </c>
      <c r="AM51" s="286">
        <v>119</v>
      </c>
      <c r="AN51" s="286">
        <v>136</v>
      </c>
      <c r="AO51" s="286">
        <v>195</v>
      </c>
      <c r="AP51" s="286">
        <v>233</v>
      </c>
      <c r="AQ51" s="286">
        <v>269</v>
      </c>
      <c r="AR51" s="286">
        <v>93</v>
      </c>
      <c r="AS51" s="286">
        <v>49</v>
      </c>
      <c r="AT51" s="286">
        <v>10</v>
      </c>
      <c r="AU51" s="286">
        <v>53</v>
      </c>
      <c r="AV51" s="286">
        <v>146</v>
      </c>
      <c r="AW51" s="286">
        <v>141</v>
      </c>
      <c r="AX51" s="286">
        <v>200</v>
      </c>
      <c r="AY51" s="286">
        <v>151</v>
      </c>
      <c r="AZ51" s="286">
        <v>221</v>
      </c>
      <c r="BA51" s="286">
        <v>151</v>
      </c>
      <c r="BB51" s="286">
        <v>67</v>
      </c>
      <c r="BC51" s="286">
        <v>154</v>
      </c>
      <c r="BD51" s="286">
        <v>38</v>
      </c>
      <c r="BE51" s="286">
        <v>26</v>
      </c>
      <c r="BF51" s="286">
        <v>73</v>
      </c>
      <c r="BG51" s="286">
        <v>59</v>
      </c>
      <c r="BH51" s="286">
        <v>174</v>
      </c>
      <c r="BI51" s="286">
        <v>65</v>
      </c>
      <c r="BJ51" s="286">
        <v>120</v>
      </c>
      <c r="BK51" s="286">
        <v>138</v>
      </c>
      <c r="BL51" s="286">
        <v>73</v>
      </c>
      <c r="BM51" s="286">
        <v>82</v>
      </c>
      <c r="BN51" s="286">
        <v>78</v>
      </c>
      <c r="BO51" s="286">
        <v>38</v>
      </c>
      <c r="BP51" s="286">
        <v>23</v>
      </c>
      <c r="BQ51" s="286">
        <v>23</v>
      </c>
      <c r="BR51" s="286">
        <v>20</v>
      </c>
      <c r="BS51" s="286">
        <v>5</v>
      </c>
      <c r="BT51" s="286">
        <v>3</v>
      </c>
      <c r="BU51" s="286">
        <v>2</v>
      </c>
      <c r="BV51" s="286">
        <v>14</v>
      </c>
      <c r="BW51" s="286">
        <v>7</v>
      </c>
      <c r="BX51" s="286">
        <v>3</v>
      </c>
      <c r="BY51" s="286">
        <v>6</v>
      </c>
      <c r="BZ51" s="286">
        <v>11</v>
      </c>
      <c r="CA51" s="286">
        <v>21</v>
      </c>
      <c r="CB51" s="286">
        <v>15</v>
      </c>
      <c r="CC51" s="286">
        <v>12</v>
      </c>
      <c r="CD51" s="286">
        <v>13</v>
      </c>
      <c r="CE51" s="286">
        <v>66</v>
      </c>
      <c r="CF51" s="286">
        <v>26</v>
      </c>
      <c r="CG51" s="286">
        <v>4642</v>
      </c>
      <c r="CH51" s="287" t="s">
        <v>4053</v>
      </c>
      <c r="CI51" s="286">
        <v>4642</v>
      </c>
      <c r="CJ51" s="287" t="s">
        <v>4053</v>
      </c>
      <c r="CK51" s="286">
        <v>14500</v>
      </c>
      <c r="CL51" s="286">
        <v>69000</v>
      </c>
      <c r="CM51" s="287" t="s">
        <v>3104</v>
      </c>
      <c r="CN51" s="286">
        <v>44000</v>
      </c>
      <c r="CO51" s="287" t="s">
        <v>3252</v>
      </c>
      <c r="CP51" s="284" t="s">
        <v>53</v>
      </c>
      <c r="CQ51" s="287" t="s">
        <v>3251</v>
      </c>
      <c r="CR51" s="285">
        <v>46262</v>
      </c>
      <c r="CS51" s="282" t="s">
        <v>51</v>
      </c>
      <c r="CT51" s="284" t="s">
        <v>1852</v>
      </c>
      <c r="CU51" t="s">
        <v>433</v>
      </c>
      <c r="CV51">
        <v>48</v>
      </c>
    </row>
    <row r="52" spans="1:100" hidden="1" x14ac:dyDescent="0.3">
      <c r="A52" s="281">
        <v>295</v>
      </c>
      <c r="B52" s="290" t="s">
        <v>45</v>
      </c>
      <c r="C52" s="288" t="s">
        <v>2952</v>
      </c>
      <c r="D52" s="288" t="s">
        <v>2953</v>
      </c>
      <c r="E52" s="288" t="s">
        <v>3003</v>
      </c>
      <c r="F52" s="288" t="s">
        <v>2959</v>
      </c>
      <c r="G52" s="288" t="s">
        <v>2970</v>
      </c>
      <c r="H52" s="288" t="s">
        <v>2971</v>
      </c>
      <c r="I52" s="288" t="s">
        <v>2972</v>
      </c>
      <c r="J52" s="288" t="s">
        <v>2999</v>
      </c>
      <c r="K52" s="289" t="s">
        <v>476</v>
      </c>
      <c r="L52" s="288" t="s">
        <v>432</v>
      </c>
      <c r="M52" s="290" t="s">
        <v>283</v>
      </c>
      <c r="N52" s="288" t="s">
        <v>284</v>
      </c>
      <c r="O52" s="290" t="s">
        <v>45</v>
      </c>
      <c r="P52" s="291" t="str">
        <f>IF(COUNTIF($K$4:K52,K52)=1,1,"")</f>
        <v/>
      </c>
      <c r="Q52" s="291"/>
      <c r="R52" s="291">
        <v>3238</v>
      </c>
      <c r="S52" s="291">
        <v>1978</v>
      </c>
      <c r="T52" s="291">
        <v>1260</v>
      </c>
      <c r="U52" s="1">
        <v>45498</v>
      </c>
      <c r="V52" s="291">
        <v>3213</v>
      </c>
      <c r="W52" s="291">
        <v>3235</v>
      </c>
      <c r="X52" s="291"/>
      <c r="Y52" s="1">
        <v>45505</v>
      </c>
      <c r="Z52" s="291">
        <v>3196</v>
      </c>
      <c r="AA52" s="291">
        <v>22</v>
      </c>
      <c r="AB52" s="291">
        <v>19</v>
      </c>
      <c r="AC52" s="291">
        <v>17</v>
      </c>
      <c r="AD52" s="291">
        <v>140</v>
      </c>
      <c r="AE52" s="291">
        <v>157</v>
      </c>
      <c r="AF52" s="291">
        <v>3213</v>
      </c>
      <c r="AG52" s="291">
        <v>5</v>
      </c>
      <c r="AH52" s="291">
        <v>2</v>
      </c>
      <c r="AI52" s="291">
        <v>4</v>
      </c>
      <c r="AJ52" s="291"/>
      <c r="AK52" s="291">
        <v>1</v>
      </c>
      <c r="AL52" s="291"/>
      <c r="AM52" s="291"/>
      <c r="AN52" s="291"/>
      <c r="AO52" s="291">
        <v>1</v>
      </c>
      <c r="AP52" s="291"/>
      <c r="AQ52" s="291"/>
      <c r="AR52" s="291"/>
      <c r="AS52" s="291">
        <v>1</v>
      </c>
      <c r="AT52" s="291"/>
      <c r="AU52" s="291"/>
      <c r="AV52" s="291"/>
      <c r="AW52" s="291"/>
      <c r="AX52" s="291"/>
      <c r="AY52" s="291"/>
      <c r="AZ52" s="291"/>
      <c r="BA52" s="291"/>
      <c r="BB52" s="291"/>
      <c r="BC52" s="291"/>
      <c r="BD52" s="291"/>
      <c r="BE52" s="291"/>
      <c r="BF52" s="291"/>
      <c r="BG52" s="291"/>
      <c r="BH52" s="291"/>
      <c r="BI52" s="291"/>
      <c r="BJ52" s="291"/>
      <c r="BK52" s="291"/>
      <c r="BL52" s="291"/>
      <c r="BM52" s="291"/>
      <c r="BN52" s="291"/>
      <c r="BO52" s="291"/>
      <c r="BP52" s="291"/>
      <c r="BQ52" s="291"/>
      <c r="BR52" s="291"/>
      <c r="BS52" s="291"/>
      <c r="BT52" s="291"/>
      <c r="BU52" s="291"/>
      <c r="BV52" s="291"/>
      <c r="BW52" s="291"/>
      <c r="BX52" s="291"/>
      <c r="BY52" s="291"/>
      <c r="BZ52" s="291"/>
      <c r="CA52" s="291"/>
      <c r="CB52" s="291"/>
      <c r="CC52" s="291"/>
      <c r="CD52" s="291"/>
      <c r="CE52" s="291"/>
      <c r="CF52" s="291"/>
      <c r="CG52" s="291">
        <v>14</v>
      </c>
      <c r="CH52" s="292" t="s">
        <v>3126</v>
      </c>
      <c r="CI52" s="291">
        <v>3116</v>
      </c>
      <c r="CJ52" s="292" t="s">
        <v>509</v>
      </c>
      <c r="CK52" s="291">
        <v>14500</v>
      </c>
      <c r="CL52" s="291">
        <v>69000</v>
      </c>
      <c r="CM52" s="292" t="s">
        <v>3104</v>
      </c>
      <c r="CN52" s="291">
        <v>44000</v>
      </c>
      <c r="CO52" s="292" t="s">
        <v>3252</v>
      </c>
      <c r="CP52" s="290" t="s">
        <v>53</v>
      </c>
      <c r="CQ52" s="292" t="s">
        <v>3251</v>
      </c>
      <c r="CR52" s="1">
        <v>46262</v>
      </c>
      <c r="CS52" s="288" t="s">
        <v>51</v>
      </c>
      <c r="CT52" s="290" t="s">
        <v>1852</v>
      </c>
      <c r="CU52" t="s">
        <v>433</v>
      </c>
      <c r="CV52">
        <v>49</v>
      </c>
    </row>
    <row r="53" spans="1:100" hidden="1" x14ac:dyDescent="0.3">
      <c r="A53" s="281">
        <v>296</v>
      </c>
      <c r="B53" s="284" t="s">
        <v>45</v>
      </c>
      <c r="C53" s="282" t="s">
        <v>2952</v>
      </c>
      <c r="D53" s="282" t="s">
        <v>2953</v>
      </c>
      <c r="E53" s="282" t="s">
        <v>3003</v>
      </c>
      <c r="F53" s="282" t="s">
        <v>2959</v>
      </c>
      <c r="G53" s="282" t="s">
        <v>2970</v>
      </c>
      <c r="H53" s="282" t="s">
        <v>2971</v>
      </c>
      <c r="I53" s="282" t="s">
        <v>2972</v>
      </c>
      <c r="J53" s="282" t="s">
        <v>2999</v>
      </c>
      <c r="K53" s="283" t="s">
        <v>476</v>
      </c>
      <c r="L53" s="282" t="s">
        <v>432</v>
      </c>
      <c r="M53" s="284" t="s">
        <v>93</v>
      </c>
      <c r="N53" s="282" t="s">
        <v>94</v>
      </c>
      <c r="O53" s="284" t="s">
        <v>45</v>
      </c>
      <c r="P53" s="286" t="str">
        <f>IF(COUNTIF($K$4:K53,K53)=1,1,"")</f>
        <v/>
      </c>
      <c r="Q53" s="286"/>
      <c r="R53" s="286">
        <v>735</v>
      </c>
      <c r="S53" s="286">
        <v>-5</v>
      </c>
      <c r="T53" s="286">
        <v>740</v>
      </c>
      <c r="U53" s="285">
        <v>45909</v>
      </c>
      <c r="V53" s="286">
        <v>749</v>
      </c>
      <c r="W53" s="286">
        <v>754</v>
      </c>
      <c r="X53" s="286"/>
      <c r="Y53" s="285">
        <v>45915</v>
      </c>
      <c r="Z53" s="286">
        <v>723</v>
      </c>
      <c r="AA53" s="286">
        <v>5</v>
      </c>
      <c r="AB53" s="286">
        <v>26</v>
      </c>
      <c r="AC53" s="286">
        <v>26</v>
      </c>
      <c r="AD53" s="286">
        <v>38</v>
      </c>
      <c r="AE53" s="286">
        <v>64</v>
      </c>
      <c r="AF53" s="286">
        <v>749</v>
      </c>
      <c r="AG53" s="286">
        <v>7</v>
      </c>
      <c r="AH53" s="286">
        <v>76</v>
      </c>
      <c r="AI53" s="286">
        <v>129</v>
      </c>
      <c r="AJ53" s="286">
        <v>118</v>
      </c>
      <c r="AK53" s="286">
        <v>159</v>
      </c>
      <c r="AL53" s="286">
        <v>72</v>
      </c>
      <c r="AM53" s="286">
        <v>41</v>
      </c>
      <c r="AN53" s="286">
        <v>9</v>
      </c>
      <c r="AO53" s="286">
        <v>19</v>
      </c>
      <c r="AP53" s="286">
        <v>6</v>
      </c>
      <c r="AQ53" s="286">
        <v>13</v>
      </c>
      <c r="AR53" s="286">
        <v>7</v>
      </c>
      <c r="AS53" s="286">
        <v>7</v>
      </c>
      <c r="AT53" s="286">
        <v>4</v>
      </c>
      <c r="AU53" s="286">
        <v>1</v>
      </c>
      <c r="AV53" s="286">
        <v>1</v>
      </c>
      <c r="AW53" s="286"/>
      <c r="AX53" s="286"/>
      <c r="AY53" s="286"/>
      <c r="AZ53" s="286"/>
      <c r="BA53" s="286">
        <v>3</v>
      </c>
      <c r="BB53" s="286">
        <v>-1</v>
      </c>
      <c r="BC53" s="286">
        <v>3</v>
      </c>
      <c r="BD53" s="286"/>
      <c r="BE53" s="286"/>
      <c r="BF53" s="286">
        <v>1</v>
      </c>
      <c r="BG53" s="286"/>
      <c r="BH53" s="286"/>
      <c r="BI53" s="286"/>
      <c r="BJ53" s="286">
        <v>1</v>
      </c>
      <c r="BK53" s="286"/>
      <c r="BL53" s="286"/>
      <c r="BM53" s="286"/>
      <c r="BN53" s="286"/>
      <c r="BO53" s="286"/>
      <c r="BP53" s="286"/>
      <c r="BQ53" s="286"/>
      <c r="BR53" s="286"/>
      <c r="BS53" s="286"/>
      <c r="BT53" s="286"/>
      <c r="BU53" s="286"/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86">
        <v>676</v>
      </c>
      <c r="CH53" s="287" t="s">
        <v>3414</v>
      </c>
      <c r="CI53" s="286">
        <v>676</v>
      </c>
      <c r="CJ53" s="287" t="s">
        <v>3414</v>
      </c>
      <c r="CK53" s="286">
        <v>14500</v>
      </c>
      <c r="CL53" s="286">
        <v>69000</v>
      </c>
      <c r="CM53" s="287" t="s">
        <v>3104</v>
      </c>
      <c r="CN53" s="286">
        <v>44000</v>
      </c>
      <c r="CO53" s="287" t="s">
        <v>3252</v>
      </c>
      <c r="CP53" s="284" t="s">
        <v>53</v>
      </c>
      <c r="CQ53" s="287" t="s">
        <v>3251</v>
      </c>
      <c r="CR53" s="285">
        <v>46262</v>
      </c>
      <c r="CS53" s="282" t="s">
        <v>51</v>
      </c>
      <c r="CT53" s="284" t="s">
        <v>1852</v>
      </c>
      <c r="CU53" t="s">
        <v>433</v>
      </c>
      <c r="CV53">
        <v>50</v>
      </c>
    </row>
    <row r="54" spans="1:100" hidden="1" x14ac:dyDescent="0.3">
      <c r="A54" s="281">
        <v>297</v>
      </c>
      <c r="B54" s="290" t="s">
        <v>45</v>
      </c>
      <c r="C54" s="288" t="s">
        <v>2952</v>
      </c>
      <c r="D54" s="288" t="s">
        <v>2953</v>
      </c>
      <c r="E54" s="288" t="s">
        <v>3003</v>
      </c>
      <c r="F54" s="288" t="s">
        <v>2959</v>
      </c>
      <c r="G54" s="288" t="s">
        <v>2970</v>
      </c>
      <c r="H54" s="288" t="s">
        <v>2971</v>
      </c>
      <c r="I54" s="288" t="s">
        <v>2972</v>
      </c>
      <c r="J54" s="288" t="s">
        <v>2999</v>
      </c>
      <c r="K54" s="289" t="s">
        <v>476</v>
      </c>
      <c r="L54" s="288" t="s">
        <v>432</v>
      </c>
      <c r="M54" s="290" t="s">
        <v>213</v>
      </c>
      <c r="N54" s="288" t="s">
        <v>214</v>
      </c>
      <c r="O54" s="290" t="s">
        <v>45</v>
      </c>
      <c r="P54" s="291" t="str">
        <f>IF(COUNTIF($K$4:K54,K54)=1,1,"")</f>
        <v/>
      </c>
      <c r="Q54" s="291"/>
      <c r="R54" s="291">
        <v>4935</v>
      </c>
      <c r="S54" s="291">
        <v>3115</v>
      </c>
      <c r="T54" s="291">
        <v>1820</v>
      </c>
      <c r="U54" s="1">
        <v>45504</v>
      </c>
      <c r="V54" s="291">
        <v>4972</v>
      </c>
      <c r="W54" s="291">
        <v>4958</v>
      </c>
      <c r="X54" s="291">
        <v>49</v>
      </c>
      <c r="Y54" s="1">
        <v>45505</v>
      </c>
      <c r="Z54" s="291">
        <v>4768</v>
      </c>
      <c r="AA54" s="291">
        <v>35</v>
      </c>
      <c r="AB54" s="291">
        <v>194</v>
      </c>
      <c r="AC54" s="291">
        <v>204</v>
      </c>
      <c r="AD54" s="291">
        <v>253</v>
      </c>
      <c r="AE54" s="291">
        <v>457</v>
      </c>
      <c r="AF54" s="291">
        <v>4972</v>
      </c>
      <c r="AG54" s="291">
        <v>22</v>
      </c>
      <c r="AH54" s="291">
        <v>42</v>
      </c>
      <c r="AI54" s="291">
        <v>116</v>
      </c>
      <c r="AJ54" s="291">
        <v>41</v>
      </c>
      <c r="AK54" s="291">
        <v>151</v>
      </c>
      <c r="AL54" s="291">
        <v>110</v>
      </c>
      <c r="AM54" s="291">
        <v>71</v>
      </c>
      <c r="AN54" s="291">
        <v>28</v>
      </c>
      <c r="AO54" s="291">
        <v>28</v>
      </c>
      <c r="AP54" s="291">
        <v>26</v>
      </c>
      <c r="AQ54" s="291">
        <v>56</v>
      </c>
      <c r="AR54" s="291">
        <v>21</v>
      </c>
      <c r="AS54" s="291">
        <v>19</v>
      </c>
      <c r="AT54" s="291">
        <v>15</v>
      </c>
      <c r="AU54" s="291">
        <v>30</v>
      </c>
      <c r="AV54" s="291">
        <v>9</v>
      </c>
      <c r="AW54" s="291">
        <v>11</v>
      </c>
      <c r="AX54" s="291">
        <v>47</v>
      </c>
      <c r="AY54" s="291">
        <v>43</v>
      </c>
      <c r="AZ54" s="291">
        <v>21</v>
      </c>
      <c r="BA54" s="291">
        <v>98</v>
      </c>
      <c r="BB54" s="291">
        <v>35</v>
      </c>
      <c r="BC54" s="291">
        <v>182</v>
      </c>
      <c r="BD54" s="291">
        <v>142</v>
      </c>
      <c r="BE54" s="291">
        <v>54</v>
      </c>
      <c r="BF54" s="291">
        <v>66</v>
      </c>
      <c r="BG54" s="291">
        <v>104</v>
      </c>
      <c r="BH54" s="291">
        <v>91</v>
      </c>
      <c r="BI54" s="291">
        <v>55</v>
      </c>
      <c r="BJ54" s="291">
        <v>63</v>
      </c>
      <c r="BK54" s="291">
        <v>80</v>
      </c>
      <c r="BL54" s="291">
        <v>39</v>
      </c>
      <c r="BM54" s="291">
        <v>28</v>
      </c>
      <c r="BN54" s="291">
        <v>27</v>
      </c>
      <c r="BO54" s="291">
        <v>13</v>
      </c>
      <c r="BP54" s="291">
        <v>6</v>
      </c>
      <c r="BQ54" s="291">
        <v>7</v>
      </c>
      <c r="BR54" s="291">
        <v>2</v>
      </c>
      <c r="BS54" s="291">
        <v>6</v>
      </c>
      <c r="BT54" s="291">
        <v>4</v>
      </c>
      <c r="BU54" s="291">
        <v>4</v>
      </c>
      <c r="BV54" s="291">
        <v>10</v>
      </c>
      <c r="BW54" s="291">
        <v>3</v>
      </c>
      <c r="BX54" s="291">
        <v>3</v>
      </c>
      <c r="BY54" s="291">
        <v>1</v>
      </c>
      <c r="BZ54" s="291">
        <v>2</v>
      </c>
      <c r="CA54" s="291">
        <v>23</v>
      </c>
      <c r="CB54" s="291">
        <v>9</v>
      </c>
      <c r="CC54" s="291">
        <v>18</v>
      </c>
      <c r="CD54" s="291">
        <v>8</v>
      </c>
      <c r="CE54" s="291">
        <v>15</v>
      </c>
      <c r="CF54" s="291">
        <v>2</v>
      </c>
      <c r="CG54" s="291">
        <v>2107</v>
      </c>
      <c r="CH54" s="292" t="s">
        <v>4153</v>
      </c>
      <c r="CI54" s="291">
        <v>4432</v>
      </c>
      <c r="CJ54" s="292" t="s">
        <v>966</v>
      </c>
      <c r="CK54" s="291">
        <v>14500</v>
      </c>
      <c r="CL54" s="291">
        <v>69000</v>
      </c>
      <c r="CM54" s="292" t="s">
        <v>3104</v>
      </c>
      <c r="CN54" s="291">
        <v>44000</v>
      </c>
      <c r="CO54" s="292" t="s">
        <v>3252</v>
      </c>
      <c r="CP54" s="290" t="s">
        <v>53</v>
      </c>
      <c r="CQ54" s="292" t="s">
        <v>3251</v>
      </c>
      <c r="CR54" s="1">
        <v>46262</v>
      </c>
      <c r="CS54" s="288" t="s">
        <v>51</v>
      </c>
      <c r="CT54" s="290" t="s">
        <v>1852</v>
      </c>
      <c r="CU54" t="s">
        <v>433</v>
      </c>
      <c r="CV54">
        <v>51</v>
      </c>
    </row>
    <row r="55" spans="1:100" hidden="1" x14ac:dyDescent="0.3">
      <c r="A55" s="281">
        <v>298</v>
      </c>
      <c r="B55" s="284" t="s">
        <v>45</v>
      </c>
      <c r="C55" s="282" t="s">
        <v>2952</v>
      </c>
      <c r="D55" s="282" t="s">
        <v>2953</v>
      </c>
      <c r="E55" s="282" t="s">
        <v>3003</v>
      </c>
      <c r="F55" s="282" t="s">
        <v>2959</v>
      </c>
      <c r="G55" s="282" t="s">
        <v>2970</v>
      </c>
      <c r="H55" s="282" t="s">
        <v>2971</v>
      </c>
      <c r="I55" s="282" t="s">
        <v>2972</v>
      </c>
      <c r="J55" s="282" t="s">
        <v>2999</v>
      </c>
      <c r="K55" s="283" t="s">
        <v>476</v>
      </c>
      <c r="L55" s="282" t="s">
        <v>432</v>
      </c>
      <c r="M55" s="284" t="s">
        <v>1681</v>
      </c>
      <c r="N55" s="282" t="s">
        <v>1680</v>
      </c>
      <c r="O55" s="284" t="s">
        <v>45</v>
      </c>
      <c r="P55" s="286" t="str">
        <f>IF(COUNTIF($K$4:K55,K55)=1,1,"")</f>
        <v/>
      </c>
      <c r="Q55" s="286"/>
      <c r="R55" s="286">
        <v>2450</v>
      </c>
      <c r="S55" s="286">
        <v>-20</v>
      </c>
      <c r="T55" s="286">
        <v>2470</v>
      </c>
      <c r="U55" s="285">
        <v>45631</v>
      </c>
      <c r="V55" s="286">
        <v>2417</v>
      </c>
      <c r="W55" s="286">
        <v>2437</v>
      </c>
      <c r="X55" s="286"/>
      <c r="Y55" s="285">
        <v>45637</v>
      </c>
      <c r="Z55" s="286">
        <v>2369</v>
      </c>
      <c r="AA55" s="286">
        <v>20</v>
      </c>
      <c r="AB55" s="286">
        <v>53</v>
      </c>
      <c r="AC55" s="286">
        <v>48</v>
      </c>
      <c r="AD55" s="286">
        <v>6</v>
      </c>
      <c r="AE55" s="286">
        <v>54</v>
      </c>
      <c r="AF55" s="286">
        <v>2417</v>
      </c>
      <c r="AG55" s="286">
        <v>2</v>
      </c>
      <c r="AH55" s="286">
        <v>2</v>
      </c>
      <c r="AI55" s="286">
        <v>2</v>
      </c>
      <c r="AJ55" s="286">
        <v>1</v>
      </c>
      <c r="AK55" s="286">
        <v>17</v>
      </c>
      <c r="AL55" s="286">
        <v>13</v>
      </c>
      <c r="AM55" s="286">
        <v>16</v>
      </c>
      <c r="AN55" s="286">
        <v>3</v>
      </c>
      <c r="AO55" s="286">
        <v>3</v>
      </c>
      <c r="AP55" s="286">
        <v>4</v>
      </c>
      <c r="AQ55" s="286">
        <v>5</v>
      </c>
      <c r="AR55" s="286">
        <v>1</v>
      </c>
      <c r="AS55" s="286">
        <v>10</v>
      </c>
      <c r="AT55" s="286">
        <v>1</v>
      </c>
      <c r="AU55" s="286">
        <v>5</v>
      </c>
      <c r="AV55" s="286">
        <v>7</v>
      </c>
      <c r="AW55" s="286"/>
      <c r="AX55" s="286"/>
      <c r="AY55" s="286">
        <v>9</v>
      </c>
      <c r="AZ55" s="286"/>
      <c r="BA55" s="286">
        <v>1</v>
      </c>
      <c r="BB55" s="286"/>
      <c r="BC55" s="286">
        <v>2</v>
      </c>
      <c r="BD55" s="286"/>
      <c r="BE55" s="286"/>
      <c r="BF55" s="286">
        <v>3</v>
      </c>
      <c r="BG55" s="286"/>
      <c r="BH55" s="286"/>
      <c r="BI55" s="286"/>
      <c r="BJ55" s="286"/>
      <c r="BK55" s="286"/>
      <c r="BL55" s="286"/>
      <c r="BM55" s="286"/>
      <c r="BN55" s="286"/>
      <c r="BO55" s="286"/>
      <c r="BP55" s="286"/>
      <c r="BQ55" s="286"/>
      <c r="BR55" s="286"/>
      <c r="BS55" s="286"/>
      <c r="BT55" s="286"/>
      <c r="BU55" s="286"/>
      <c r="BV55" s="286"/>
      <c r="BW55" s="286"/>
      <c r="BX55" s="286"/>
      <c r="BY55" s="286"/>
      <c r="BZ55" s="286"/>
      <c r="CA55" s="286"/>
      <c r="CB55" s="286"/>
      <c r="CC55" s="286"/>
      <c r="CD55" s="286"/>
      <c r="CE55" s="286">
        <v>5</v>
      </c>
      <c r="CF55" s="286"/>
      <c r="CG55" s="286">
        <v>112</v>
      </c>
      <c r="CH55" s="287" t="s">
        <v>737</v>
      </c>
      <c r="CI55" s="286">
        <v>2321</v>
      </c>
      <c r="CJ55" s="287" t="s">
        <v>1372</v>
      </c>
      <c r="CK55" s="286">
        <v>14500</v>
      </c>
      <c r="CL55" s="286">
        <v>69000</v>
      </c>
      <c r="CM55" s="287" t="s">
        <v>3104</v>
      </c>
      <c r="CN55" s="286">
        <v>44000</v>
      </c>
      <c r="CO55" s="287" t="s">
        <v>3252</v>
      </c>
      <c r="CP55" s="284" t="s">
        <v>53</v>
      </c>
      <c r="CQ55" s="287" t="s">
        <v>3251</v>
      </c>
      <c r="CR55" s="285">
        <v>46262</v>
      </c>
      <c r="CS55" s="282" t="s">
        <v>51</v>
      </c>
      <c r="CT55" s="284" t="s">
        <v>1852</v>
      </c>
      <c r="CU55" t="s">
        <v>433</v>
      </c>
      <c r="CV55">
        <v>52</v>
      </c>
    </row>
    <row r="56" spans="1:100" hidden="1" x14ac:dyDescent="0.3">
      <c r="A56" s="281">
        <v>299</v>
      </c>
      <c r="B56" s="290" t="s">
        <v>45</v>
      </c>
      <c r="C56" s="288" t="s">
        <v>2952</v>
      </c>
      <c r="D56" s="288" t="s">
        <v>2953</v>
      </c>
      <c r="E56" s="288" t="s">
        <v>3003</v>
      </c>
      <c r="F56" s="288" t="s">
        <v>2959</v>
      </c>
      <c r="G56" s="288" t="s">
        <v>2970</v>
      </c>
      <c r="H56" s="288" t="s">
        <v>2971</v>
      </c>
      <c r="I56" s="288" t="s">
        <v>2972</v>
      </c>
      <c r="J56" s="288" t="s">
        <v>2999</v>
      </c>
      <c r="K56" s="289" t="s">
        <v>476</v>
      </c>
      <c r="L56" s="288" t="s">
        <v>432</v>
      </c>
      <c r="M56" s="290" t="s">
        <v>63</v>
      </c>
      <c r="N56" s="288" t="s">
        <v>64</v>
      </c>
      <c r="O56" s="290" t="s">
        <v>45</v>
      </c>
      <c r="P56" s="291" t="str">
        <f>IF(COUNTIF($K$4:K56,K56)=1,1,"")</f>
        <v/>
      </c>
      <c r="Q56" s="291"/>
      <c r="R56" s="291">
        <v>11657</v>
      </c>
      <c r="S56" s="291">
        <v>-18</v>
      </c>
      <c r="T56" s="291">
        <v>11675</v>
      </c>
      <c r="U56" s="1">
        <v>45498</v>
      </c>
      <c r="V56" s="291">
        <v>11453</v>
      </c>
      <c r="W56" s="291">
        <v>10975</v>
      </c>
      <c r="X56" s="291">
        <v>496</v>
      </c>
      <c r="Y56" s="1">
        <v>45503</v>
      </c>
      <c r="Z56" s="291">
        <v>11299</v>
      </c>
      <c r="AA56" s="291">
        <v>18</v>
      </c>
      <c r="AB56" s="291">
        <v>155</v>
      </c>
      <c r="AC56" s="291">
        <v>154</v>
      </c>
      <c r="AD56" s="291">
        <v>315</v>
      </c>
      <c r="AE56" s="291">
        <v>469</v>
      </c>
      <c r="AF56" s="291">
        <v>11453</v>
      </c>
      <c r="AG56" s="291">
        <v>72</v>
      </c>
      <c r="AH56" s="291">
        <v>172</v>
      </c>
      <c r="AI56" s="291">
        <v>233</v>
      </c>
      <c r="AJ56" s="291">
        <v>141</v>
      </c>
      <c r="AK56" s="291">
        <v>380</v>
      </c>
      <c r="AL56" s="291">
        <v>189</v>
      </c>
      <c r="AM56" s="291">
        <v>150</v>
      </c>
      <c r="AN56" s="291">
        <v>121</v>
      </c>
      <c r="AO56" s="291">
        <v>86</v>
      </c>
      <c r="AP56" s="291">
        <v>136</v>
      </c>
      <c r="AQ56" s="291">
        <v>155</v>
      </c>
      <c r="AR56" s="291">
        <v>154</v>
      </c>
      <c r="AS56" s="291">
        <v>89</v>
      </c>
      <c r="AT56" s="291">
        <v>118</v>
      </c>
      <c r="AU56" s="291">
        <v>138</v>
      </c>
      <c r="AV56" s="291">
        <v>75</v>
      </c>
      <c r="AW56" s="291">
        <v>64</v>
      </c>
      <c r="AX56" s="291">
        <v>187</v>
      </c>
      <c r="AY56" s="291">
        <v>146</v>
      </c>
      <c r="AZ56" s="291">
        <v>202</v>
      </c>
      <c r="BA56" s="291">
        <v>273</v>
      </c>
      <c r="BB56" s="291">
        <v>221</v>
      </c>
      <c r="BC56" s="291">
        <v>417</v>
      </c>
      <c r="BD56" s="291">
        <v>255</v>
      </c>
      <c r="BE56" s="291">
        <v>94</v>
      </c>
      <c r="BF56" s="291">
        <v>133</v>
      </c>
      <c r="BG56" s="291">
        <v>105</v>
      </c>
      <c r="BH56" s="291">
        <v>159</v>
      </c>
      <c r="BI56" s="291">
        <v>90</v>
      </c>
      <c r="BJ56" s="291">
        <v>146</v>
      </c>
      <c r="BK56" s="291">
        <v>129</v>
      </c>
      <c r="BL56" s="291">
        <v>80</v>
      </c>
      <c r="BM56" s="291">
        <v>63</v>
      </c>
      <c r="BN56" s="291">
        <v>23</v>
      </c>
      <c r="BO56" s="291">
        <v>12</v>
      </c>
      <c r="BP56" s="291">
        <v>7</v>
      </c>
      <c r="BQ56" s="291">
        <v>3</v>
      </c>
      <c r="BR56" s="291"/>
      <c r="BS56" s="291">
        <v>2</v>
      </c>
      <c r="BT56" s="291">
        <v>6</v>
      </c>
      <c r="BU56" s="291">
        <v>11</v>
      </c>
      <c r="BV56" s="291">
        <v>3</v>
      </c>
      <c r="BW56" s="291">
        <v>1</v>
      </c>
      <c r="BX56" s="291"/>
      <c r="BY56" s="291">
        <v>3</v>
      </c>
      <c r="BZ56" s="291">
        <v>7</v>
      </c>
      <c r="CA56" s="291">
        <v>18</v>
      </c>
      <c r="CB56" s="291">
        <v>16</v>
      </c>
      <c r="CC56" s="291">
        <v>13</v>
      </c>
      <c r="CD56" s="291">
        <v>9</v>
      </c>
      <c r="CE56" s="291">
        <v>25</v>
      </c>
      <c r="CF56" s="291">
        <v>8</v>
      </c>
      <c r="CG56" s="291">
        <v>5340</v>
      </c>
      <c r="CH56" s="292" t="s">
        <v>3973</v>
      </c>
      <c r="CI56" s="291">
        <v>11045</v>
      </c>
      <c r="CJ56" s="292" t="s">
        <v>535</v>
      </c>
      <c r="CK56" s="291">
        <v>14500</v>
      </c>
      <c r="CL56" s="291">
        <v>69000</v>
      </c>
      <c r="CM56" s="292" t="s">
        <v>3104</v>
      </c>
      <c r="CN56" s="291">
        <v>44000</v>
      </c>
      <c r="CO56" s="292" t="s">
        <v>3252</v>
      </c>
      <c r="CP56" s="290" t="s">
        <v>53</v>
      </c>
      <c r="CQ56" s="292" t="s">
        <v>3251</v>
      </c>
      <c r="CR56" s="1">
        <v>46262</v>
      </c>
      <c r="CS56" s="288" t="s">
        <v>51</v>
      </c>
      <c r="CT56" s="290" t="s">
        <v>1852</v>
      </c>
      <c r="CU56" t="s">
        <v>433</v>
      </c>
      <c r="CV56">
        <v>53</v>
      </c>
    </row>
    <row r="57" spans="1:100" hidden="1" x14ac:dyDescent="0.3">
      <c r="A57" s="281">
        <v>300</v>
      </c>
      <c r="B57" s="284" t="s">
        <v>45</v>
      </c>
      <c r="C57" s="282" t="s">
        <v>2952</v>
      </c>
      <c r="D57" s="282" t="s">
        <v>2953</v>
      </c>
      <c r="E57" s="282" t="s">
        <v>3003</v>
      </c>
      <c r="F57" s="282" t="s">
        <v>2959</v>
      </c>
      <c r="G57" s="282" t="s">
        <v>2970</v>
      </c>
      <c r="H57" s="282" t="s">
        <v>2971</v>
      </c>
      <c r="I57" s="282" t="s">
        <v>2972</v>
      </c>
      <c r="J57" s="282" t="s">
        <v>2999</v>
      </c>
      <c r="K57" s="283" t="s">
        <v>476</v>
      </c>
      <c r="L57" s="282" t="s">
        <v>432</v>
      </c>
      <c r="M57" s="284" t="s">
        <v>68</v>
      </c>
      <c r="N57" s="282" t="s">
        <v>69</v>
      </c>
      <c r="O57" s="284" t="s">
        <v>45</v>
      </c>
      <c r="P57" s="286" t="str">
        <f>IF(COUNTIF($K$4:K57,K57)=1,1,"")</f>
        <v/>
      </c>
      <c r="Q57" s="286"/>
      <c r="R57" s="286">
        <v>2371</v>
      </c>
      <c r="S57" s="286">
        <v>-49</v>
      </c>
      <c r="T57" s="286">
        <v>2420</v>
      </c>
      <c r="U57" s="285">
        <v>45631</v>
      </c>
      <c r="V57" s="286">
        <v>2376</v>
      </c>
      <c r="W57" s="286">
        <v>2425</v>
      </c>
      <c r="X57" s="286"/>
      <c r="Y57" s="285">
        <v>45637</v>
      </c>
      <c r="Z57" s="286">
        <v>2285</v>
      </c>
      <c r="AA57" s="286">
        <v>49</v>
      </c>
      <c r="AB57" s="286">
        <v>97</v>
      </c>
      <c r="AC57" s="286">
        <v>91</v>
      </c>
      <c r="AD57" s="286">
        <v>14</v>
      </c>
      <c r="AE57" s="286">
        <v>105</v>
      </c>
      <c r="AF57" s="286">
        <v>2376</v>
      </c>
      <c r="AG57" s="286">
        <v>4</v>
      </c>
      <c r="AH57" s="286">
        <v>15</v>
      </c>
      <c r="AI57" s="286">
        <v>47</v>
      </c>
      <c r="AJ57" s="286">
        <v>15</v>
      </c>
      <c r="AK57" s="286">
        <v>33</v>
      </c>
      <c r="AL57" s="286">
        <v>19</v>
      </c>
      <c r="AM57" s="286">
        <v>11</v>
      </c>
      <c r="AN57" s="286">
        <v>9</v>
      </c>
      <c r="AO57" s="286">
        <v>5</v>
      </c>
      <c r="AP57" s="286">
        <v>3</v>
      </c>
      <c r="AQ57" s="286">
        <v>9</v>
      </c>
      <c r="AR57" s="286">
        <v>1</v>
      </c>
      <c r="AS57" s="286"/>
      <c r="AT57" s="286">
        <v>1</v>
      </c>
      <c r="AU57" s="286">
        <v>8</v>
      </c>
      <c r="AV57" s="286">
        <v>5</v>
      </c>
      <c r="AW57" s="286">
        <v>1</v>
      </c>
      <c r="AX57" s="286"/>
      <c r="AY57" s="286"/>
      <c r="AZ57" s="286"/>
      <c r="BA57" s="286"/>
      <c r="BB57" s="286"/>
      <c r="BC57" s="286">
        <v>1</v>
      </c>
      <c r="BD57" s="286"/>
      <c r="BE57" s="286">
        <v>2</v>
      </c>
      <c r="BF57" s="286"/>
      <c r="BG57" s="286">
        <v>2</v>
      </c>
      <c r="BH57" s="286">
        <v>1</v>
      </c>
      <c r="BI57" s="286"/>
      <c r="BJ57" s="286"/>
      <c r="BK57" s="286">
        <v>1</v>
      </c>
      <c r="BL57" s="286"/>
      <c r="BM57" s="286"/>
      <c r="BN57" s="286"/>
      <c r="BO57" s="286"/>
      <c r="BP57" s="286"/>
      <c r="BQ57" s="286"/>
      <c r="BR57" s="286">
        <v>1</v>
      </c>
      <c r="BS57" s="286"/>
      <c r="BT57" s="286"/>
      <c r="BU57" s="286"/>
      <c r="BV57" s="286"/>
      <c r="BW57" s="286"/>
      <c r="BX57" s="286"/>
      <c r="BY57" s="286"/>
      <c r="BZ57" s="286"/>
      <c r="CA57" s="286"/>
      <c r="CB57" s="286"/>
      <c r="CC57" s="286"/>
      <c r="CD57" s="286"/>
      <c r="CE57" s="286">
        <v>2</v>
      </c>
      <c r="CF57" s="286"/>
      <c r="CG57" s="286">
        <v>196</v>
      </c>
      <c r="CH57" s="287" t="s">
        <v>3453</v>
      </c>
      <c r="CI57" s="286">
        <v>2273</v>
      </c>
      <c r="CJ57" s="287" t="s">
        <v>1406</v>
      </c>
      <c r="CK57" s="286">
        <v>14500</v>
      </c>
      <c r="CL57" s="286">
        <v>69000</v>
      </c>
      <c r="CM57" s="287" t="s">
        <v>3104</v>
      </c>
      <c r="CN57" s="286">
        <v>44000</v>
      </c>
      <c r="CO57" s="287" t="s">
        <v>3252</v>
      </c>
      <c r="CP57" s="284" t="s">
        <v>53</v>
      </c>
      <c r="CQ57" s="287" t="s">
        <v>3251</v>
      </c>
      <c r="CR57" s="285">
        <v>46262</v>
      </c>
      <c r="CS57" s="282" t="s">
        <v>51</v>
      </c>
      <c r="CT57" s="284" t="s">
        <v>1852</v>
      </c>
      <c r="CU57" t="s">
        <v>433</v>
      </c>
      <c r="CV57">
        <v>54</v>
      </c>
    </row>
    <row r="58" spans="1:100" hidden="1" x14ac:dyDescent="0.3">
      <c r="A58" s="281">
        <v>301</v>
      </c>
      <c r="B58" s="290" t="s">
        <v>45</v>
      </c>
      <c r="C58" s="288" t="s">
        <v>2952</v>
      </c>
      <c r="D58" s="288" t="s">
        <v>2953</v>
      </c>
      <c r="E58" s="288" t="s">
        <v>3003</v>
      </c>
      <c r="F58" s="288" t="s">
        <v>2959</v>
      </c>
      <c r="G58" s="288" t="s">
        <v>2970</v>
      </c>
      <c r="H58" s="288" t="s">
        <v>2971</v>
      </c>
      <c r="I58" s="288" t="s">
        <v>2972</v>
      </c>
      <c r="J58" s="288" t="s">
        <v>2999</v>
      </c>
      <c r="K58" s="289" t="s">
        <v>476</v>
      </c>
      <c r="L58" s="288" t="s">
        <v>432</v>
      </c>
      <c r="M58" s="290" t="s">
        <v>285</v>
      </c>
      <c r="N58" s="288" t="s">
        <v>286</v>
      </c>
      <c r="O58" s="290" t="s">
        <v>45</v>
      </c>
      <c r="P58" s="291" t="str">
        <f>IF(COUNTIF($K$4:K58,K58)=1,1,"")</f>
        <v/>
      </c>
      <c r="Q58" s="291"/>
      <c r="R58" s="291">
        <v>1755</v>
      </c>
      <c r="S58" s="291"/>
      <c r="T58" s="291">
        <v>1755</v>
      </c>
      <c r="U58" s="1">
        <v>46029</v>
      </c>
      <c r="V58" s="291">
        <v>1919</v>
      </c>
      <c r="W58" s="291">
        <v>1626</v>
      </c>
      <c r="X58" s="291">
        <v>293</v>
      </c>
      <c r="Y58" s="1">
        <v>46035</v>
      </c>
      <c r="Z58" s="291">
        <v>1736</v>
      </c>
      <c r="AA58" s="291">
        <v>0</v>
      </c>
      <c r="AB58" s="291">
        <v>167</v>
      </c>
      <c r="AC58" s="291">
        <v>183</v>
      </c>
      <c r="AD58" s="291">
        <v>427</v>
      </c>
      <c r="AE58" s="291">
        <v>610</v>
      </c>
      <c r="AF58" s="291">
        <v>1919</v>
      </c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>
        <v>16</v>
      </c>
      <c r="AY58" s="291">
        <v>61</v>
      </c>
      <c r="AZ58" s="291">
        <v>67</v>
      </c>
      <c r="BA58" s="291">
        <v>90</v>
      </c>
      <c r="BB58" s="291">
        <v>111</v>
      </c>
      <c r="BC58" s="291">
        <v>94</v>
      </c>
      <c r="BD58" s="291">
        <v>145</v>
      </c>
      <c r="BE58" s="291">
        <v>69</v>
      </c>
      <c r="BF58" s="291">
        <v>74</v>
      </c>
      <c r="BG58" s="291">
        <v>94</v>
      </c>
      <c r="BH58" s="291">
        <v>88</v>
      </c>
      <c r="BI58" s="291">
        <v>48</v>
      </c>
      <c r="BJ58" s="291">
        <v>57</v>
      </c>
      <c r="BK58" s="291">
        <v>76</v>
      </c>
      <c r="BL58" s="291">
        <v>52</v>
      </c>
      <c r="BM58" s="291">
        <v>29</v>
      </c>
      <c r="BN58" s="291">
        <v>23</v>
      </c>
      <c r="BO58" s="291">
        <v>11</v>
      </c>
      <c r="BP58" s="291">
        <v>6</v>
      </c>
      <c r="BQ58" s="291">
        <v>10</v>
      </c>
      <c r="BR58" s="291">
        <v>6</v>
      </c>
      <c r="BS58" s="291">
        <v>5</v>
      </c>
      <c r="BT58" s="291">
        <v>1</v>
      </c>
      <c r="BU58" s="291"/>
      <c r="BV58" s="291"/>
      <c r="BW58" s="291"/>
      <c r="BX58" s="291">
        <v>2</v>
      </c>
      <c r="BY58" s="291">
        <v>5</v>
      </c>
      <c r="BZ58" s="291">
        <v>4</v>
      </c>
      <c r="CA58" s="291">
        <v>8</v>
      </c>
      <c r="CB58" s="291">
        <v>17</v>
      </c>
      <c r="CC58" s="291">
        <v>13</v>
      </c>
      <c r="CD58" s="291">
        <v>13</v>
      </c>
      <c r="CE58" s="291">
        <v>7</v>
      </c>
      <c r="CF58" s="291">
        <v>13</v>
      </c>
      <c r="CG58" s="291">
        <v>1315</v>
      </c>
      <c r="CH58" s="292" t="s">
        <v>3829</v>
      </c>
      <c r="CI58" s="291">
        <v>1315</v>
      </c>
      <c r="CJ58" s="292" t="s">
        <v>3829</v>
      </c>
      <c r="CK58" s="291">
        <v>14500</v>
      </c>
      <c r="CL58" s="291">
        <v>69000</v>
      </c>
      <c r="CM58" s="292" t="s">
        <v>3104</v>
      </c>
      <c r="CN58" s="291">
        <v>44000</v>
      </c>
      <c r="CO58" s="292" t="s">
        <v>3252</v>
      </c>
      <c r="CP58" s="290" t="s">
        <v>53</v>
      </c>
      <c r="CQ58" s="292" t="s">
        <v>3251</v>
      </c>
      <c r="CR58" s="1">
        <v>46262</v>
      </c>
      <c r="CS58" s="288" t="s">
        <v>51</v>
      </c>
      <c r="CT58" s="290" t="s">
        <v>1852</v>
      </c>
      <c r="CU58" t="s">
        <v>433</v>
      </c>
      <c r="CV58">
        <v>55</v>
      </c>
    </row>
    <row r="59" spans="1:100" hidden="1" x14ac:dyDescent="0.3">
      <c r="A59" s="281">
        <v>302</v>
      </c>
      <c r="B59" s="284" t="s">
        <v>45</v>
      </c>
      <c r="C59" s="282" t="s">
        <v>2952</v>
      </c>
      <c r="D59" s="282" t="s">
        <v>2953</v>
      </c>
      <c r="E59" s="282" t="s">
        <v>3003</v>
      </c>
      <c r="F59" s="282" t="s">
        <v>2959</v>
      </c>
      <c r="G59" s="282" t="s">
        <v>2970</v>
      </c>
      <c r="H59" s="282" t="s">
        <v>2971</v>
      </c>
      <c r="I59" s="282" t="s">
        <v>2972</v>
      </c>
      <c r="J59" s="282" t="s">
        <v>2999</v>
      </c>
      <c r="K59" s="283" t="s">
        <v>476</v>
      </c>
      <c r="L59" s="282" t="s">
        <v>432</v>
      </c>
      <c r="M59" s="284" t="s">
        <v>117</v>
      </c>
      <c r="N59" s="282" t="s">
        <v>118</v>
      </c>
      <c r="O59" s="284" t="s">
        <v>45</v>
      </c>
      <c r="P59" s="286" t="str">
        <f>IF(COUNTIF($K$4:K59,K59)=1,1,"")</f>
        <v/>
      </c>
      <c r="Q59" s="286"/>
      <c r="R59" s="286">
        <v>1885</v>
      </c>
      <c r="S59" s="286"/>
      <c r="T59" s="286">
        <v>1885</v>
      </c>
      <c r="U59" s="285">
        <v>46029</v>
      </c>
      <c r="V59" s="286">
        <v>1942</v>
      </c>
      <c r="W59" s="286">
        <v>1575</v>
      </c>
      <c r="X59" s="286">
        <v>367</v>
      </c>
      <c r="Y59" s="285">
        <v>46035</v>
      </c>
      <c r="Z59" s="286">
        <v>1722</v>
      </c>
      <c r="AA59" s="286">
        <v>0</v>
      </c>
      <c r="AB59" s="286">
        <v>203</v>
      </c>
      <c r="AC59" s="286">
        <v>220</v>
      </c>
      <c r="AD59" s="286">
        <v>393</v>
      </c>
      <c r="AE59" s="286">
        <v>613</v>
      </c>
      <c r="AF59" s="286">
        <v>1942</v>
      </c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>
        <v>14</v>
      </c>
      <c r="AY59" s="286">
        <v>61</v>
      </c>
      <c r="AZ59" s="286">
        <v>68</v>
      </c>
      <c r="BA59" s="286">
        <v>64</v>
      </c>
      <c r="BB59" s="286">
        <v>102</v>
      </c>
      <c r="BC59" s="286">
        <v>123</v>
      </c>
      <c r="BD59" s="286">
        <v>117</v>
      </c>
      <c r="BE59" s="286">
        <v>73</v>
      </c>
      <c r="BF59" s="286">
        <v>67</v>
      </c>
      <c r="BG59" s="286">
        <v>58</v>
      </c>
      <c r="BH59" s="286">
        <v>126</v>
      </c>
      <c r="BI59" s="286">
        <v>61</v>
      </c>
      <c r="BJ59" s="286">
        <v>67</v>
      </c>
      <c r="BK59" s="286">
        <v>96</v>
      </c>
      <c r="BL59" s="286">
        <v>55</v>
      </c>
      <c r="BM59" s="286">
        <v>36</v>
      </c>
      <c r="BN59" s="286">
        <v>36</v>
      </c>
      <c r="BO59" s="286">
        <v>15</v>
      </c>
      <c r="BP59" s="286">
        <v>7</v>
      </c>
      <c r="BQ59" s="286">
        <v>8</v>
      </c>
      <c r="BR59" s="286">
        <v>7</v>
      </c>
      <c r="BS59" s="286">
        <v>5</v>
      </c>
      <c r="BT59" s="286">
        <v>1</v>
      </c>
      <c r="BU59" s="286">
        <v>2</v>
      </c>
      <c r="BV59" s="286">
        <v>1</v>
      </c>
      <c r="BW59" s="286">
        <v>3</v>
      </c>
      <c r="BX59" s="286"/>
      <c r="BY59" s="286">
        <v>2</v>
      </c>
      <c r="BZ59" s="286">
        <v>4</v>
      </c>
      <c r="CA59" s="286">
        <v>7</v>
      </c>
      <c r="CB59" s="286">
        <v>8</v>
      </c>
      <c r="CC59" s="286">
        <v>9</v>
      </c>
      <c r="CD59" s="286">
        <v>15</v>
      </c>
      <c r="CE59" s="286">
        <v>5</v>
      </c>
      <c r="CF59" s="286">
        <v>2</v>
      </c>
      <c r="CG59" s="286">
        <v>1325</v>
      </c>
      <c r="CH59" s="287" t="s">
        <v>3914</v>
      </c>
      <c r="CI59" s="286">
        <v>1325</v>
      </c>
      <c r="CJ59" s="287" t="s">
        <v>3914</v>
      </c>
      <c r="CK59" s="286">
        <v>14500</v>
      </c>
      <c r="CL59" s="286">
        <v>69000</v>
      </c>
      <c r="CM59" s="287" t="s">
        <v>3104</v>
      </c>
      <c r="CN59" s="286">
        <v>44000</v>
      </c>
      <c r="CO59" s="287" t="s">
        <v>3252</v>
      </c>
      <c r="CP59" s="284" t="s">
        <v>53</v>
      </c>
      <c r="CQ59" s="287" t="s">
        <v>3251</v>
      </c>
      <c r="CR59" s="285">
        <v>46262</v>
      </c>
      <c r="CS59" s="282" t="s">
        <v>51</v>
      </c>
      <c r="CT59" s="284" t="s">
        <v>1852</v>
      </c>
      <c r="CU59" t="s">
        <v>433</v>
      </c>
      <c r="CV59">
        <v>56</v>
      </c>
    </row>
    <row r="60" spans="1:100" hidden="1" x14ac:dyDescent="0.3">
      <c r="A60" s="281">
        <v>303</v>
      </c>
      <c r="B60" s="290" t="s">
        <v>45</v>
      </c>
      <c r="C60" s="288" t="s">
        <v>2952</v>
      </c>
      <c r="D60" s="288" t="s">
        <v>2953</v>
      </c>
      <c r="E60" s="288" t="s">
        <v>3003</v>
      </c>
      <c r="F60" s="288" t="s">
        <v>2959</v>
      </c>
      <c r="G60" s="288" t="s">
        <v>2970</v>
      </c>
      <c r="H60" s="288" t="s">
        <v>2971</v>
      </c>
      <c r="I60" s="288" t="s">
        <v>2972</v>
      </c>
      <c r="J60" s="288" t="s">
        <v>2999</v>
      </c>
      <c r="K60" s="289" t="s">
        <v>476</v>
      </c>
      <c r="L60" s="288" t="s">
        <v>432</v>
      </c>
      <c r="M60" s="290" t="s">
        <v>54</v>
      </c>
      <c r="N60" s="288" t="s">
        <v>55</v>
      </c>
      <c r="O60" s="290" t="s">
        <v>45</v>
      </c>
      <c r="P60" s="291" t="str">
        <f>IF(COUNTIF($K$4:K60,K60)=1,1,"")</f>
        <v/>
      </c>
      <c r="Q60" s="291"/>
      <c r="R60" s="291">
        <v>2319</v>
      </c>
      <c r="S60" s="291">
        <v>4</v>
      </c>
      <c r="T60" s="291">
        <v>2315</v>
      </c>
      <c r="U60" s="1">
        <v>46029</v>
      </c>
      <c r="V60" s="291">
        <v>2314</v>
      </c>
      <c r="W60" s="291">
        <v>2221</v>
      </c>
      <c r="X60" s="291">
        <v>89</v>
      </c>
      <c r="Y60" s="1">
        <v>46034</v>
      </c>
      <c r="Z60" s="291">
        <v>2176</v>
      </c>
      <c r="AA60" s="291">
        <v>-4</v>
      </c>
      <c r="AB60" s="291">
        <v>116</v>
      </c>
      <c r="AC60" s="291">
        <v>138</v>
      </c>
      <c r="AD60" s="291">
        <v>349</v>
      </c>
      <c r="AE60" s="291">
        <v>487</v>
      </c>
      <c r="AF60" s="291">
        <v>2314</v>
      </c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291"/>
      <c r="AX60" s="291">
        <v>28</v>
      </c>
      <c r="AY60" s="291">
        <v>79</v>
      </c>
      <c r="AZ60" s="291">
        <v>86</v>
      </c>
      <c r="BA60" s="291">
        <v>102</v>
      </c>
      <c r="BB60" s="291">
        <v>134</v>
      </c>
      <c r="BC60" s="291">
        <v>154</v>
      </c>
      <c r="BD60" s="291">
        <v>194</v>
      </c>
      <c r="BE60" s="291">
        <v>120</v>
      </c>
      <c r="BF60" s="291">
        <v>134</v>
      </c>
      <c r="BG60" s="291">
        <v>136</v>
      </c>
      <c r="BH60" s="291">
        <v>183</v>
      </c>
      <c r="BI60" s="291">
        <v>89</v>
      </c>
      <c r="BJ60" s="291">
        <v>101</v>
      </c>
      <c r="BK60" s="291">
        <v>86</v>
      </c>
      <c r="BL60" s="291">
        <v>43</v>
      </c>
      <c r="BM60" s="291">
        <v>48</v>
      </c>
      <c r="BN60" s="291">
        <v>36</v>
      </c>
      <c r="BO60" s="291">
        <v>11</v>
      </c>
      <c r="BP60" s="291">
        <v>2</v>
      </c>
      <c r="BQ60" s="291">
        <v>2</v>
      </c>
      <c r="BR60" s="291">
        <v>3</v>
      </c>
      <c r="BS60" s="291">
        <v>2</v>
      </c>
      <c r="BT60" s="291"/>
      <c r="BU60" s="291">
        <v>1</v>
      </c>
      <c r="BV60" s="291"/>
      <c r="BW60" s="291">
        <v>1</v>
      </c>
      <c r="BX60" s="291"/>
      <c r="BY60" s="291">
        <v>1</v>
      </c>
      <c r="BZ60" s="291">
        <v>4</v>
      </c>
      <c r="CA60" s="291">
        <v>7</v>
      </c>
      <c r="CB60" s="291">
        <v>8</v>
      </c>
      <c r="CC60" s="291">
        <v>6</v>
      </c>
      <c r="CD60" s="291">
        <v>4</v>
      </c>
      <c r="CE60" s="291">
        <v>2</v>
      </c>
      <c r="CF60" s="291">
        <v>3</v>
      </c>
      <c r="CG60" s="291">
        <v>1810</v>
      </c>
      <c r="CH60" s="292" t="s">
        <v>3474</v>
      </c>
      <c r="CI60" s="291">
        <v>1810</v>
      </c>
      <c r="CJ60" s="292" t="s">
        <v>3474</v>
      </c>
      <c r="CK60" s="291">
        <v>14500</v>
      </c>
      <c r="CL60" s="291">
        <v>69000</v>
      </c>
      <c r="CM60" s="292" t="s">
        <v>3104</v>
      </c>
      <c r="CN60" s="291">
        <v>44000</v>
      </c>
      <c r="CO60" s="292" t="s">
        <v>3252</v>
      </c>
      <c r="CP60" s="290" t="s">
        <v>53</v>
      </c>
      <c r="CQ60" s="292" t="s">
        <v>3251</v>
      </c>
      <c r="CR60" s="1">
        <v>46262</v>
      </c>
      <c r="CS60" s="288" t="s">
        <v>51</v>
      </c>
      <c r="CT60" s="290" t="s">
        <v>1852</v>
      </c>
      <c r="CU60" t="s">
        <v>433</v>
      </c>
      <c r="CV60">
        <v>57</v>
      </c>
    </row>
    <row r="61" spans="1:100" hidden="1" x14ac:dyDescent="0.3">
      <c r="A61" s="281">
        <v>304</v>
      </c>
      <c r="B61" s="284" t="s">
        <v>45</v>
      </c>
      <c r="C61" s="282" t="s">
        <v>2952</v>
      </c>
      <c r="D61" s="282" t="s">
        <v>2953</v>
      </c>
      <c r="E61" s="282" t="s">
        <v>3003</v>
      </c>
      <c r="F61" s="282" t="s">
        <v>2959</v>
      </c>
      <c r="G61" s="282" t="s">
        <v>2970</v>
      </c>
      <c r="H61" s="282" t="s">
        <v>2971</v>
      </c>
      <c r="I61" s="282" t="s">
        <v>2972</v>
      </c>
      <c r="J61" s="282" t="s">
        <v>2999</v>
      </c>
      <c r="K61" s="283" t="s">
        <v>476</v>
      </c>
      <c r="L61" s="282" t="s">
        <v>432</v>
      </c>
      <c r="M61" s="284" t="s">
        <v>310</v>
      </c>
      <c r="N61" s="282" t="s">
        <v>311</v>
      </c>
      <c r="O61" s="284" t="s">
        <v>45</v>
      </c>
      <c r="P61" s="286" t="str">
        <f>IF(COUNTIF($K$4:K61,K61)=1,1,"")</f>
        <v/>
      </c>
      <c r="Q61" s="286"/>
      <c r="R61" s="286">
        <v>1575</v>
      </c>
      <c r="S61" s="286">
        <v>40</v>
      </c>
      <c r="T61" s="286">
        <v>1535</v>
      </c>
      <c r="U61" s="285">
        <v>46029</v>
      </c>
      <c r="V61" s="286">
        <v>1535</v>
      </c>
      <c r="W61" s="286">
        <v>1404</v>
      </c>
      <c r="X61" s="286">
        <v>91</v>
      </c>
      <c r="Y61" s="285">
        <v>46035</v>
      </c>
      <c r="Z61" s="286">
        <v>1356</v>
      </c>
      <c r="AA61" s="286">
        <v>-40</v>
      </c>
      <c r="AB61" s="286">
        <v>143</v>
      </c>
      <c r="AC61" s="286">
        <v>179</v>
      </c>
      <c r="AD61" s="286">
        <v>329</v>
      </c>
      <c r="AE61" s="286">
        <v>508</v>
      </c>
      <c r="AF61" s="286">
        <v>1535</v>
      </c>
      <c r="AG61" s="286"/>
      <c r="AH61" s="286"/>
      <c r="AI61" s="286"/>
      <c r="AJ61" s="286"/>
      <c r="AK61" s="286"/>
      <c r="AL61" s="286"/>
      <c r="AM61" s="286"/>
      <c r="AN61" s="286"/>
      <c r="AO61" s="286"/>
      <c r="AP61" s="286"/>
      <c r="AQ61" s="286"/>
      <c r="AR61" s="286"/>
      <c r="AS61" s="286"/>
      <c r="AT61" s="286"/>
      <c r="AU61" s="286"/>
      <c r="AV61" s="286"/>
      <c r="AW61" s="286"/>
      <c r="AX61" s="286">
        <v>11</v>
      </c>
      <c r="AY61" s="286">
        <v>29</v>
      </c>
      <c r="AZ61" s="286">
        <v>38</v>
      </c>
      <c r="BA61" s="286">
        <v>39</v>
      </c>
      <c r="BB61" s="286">
        <v>76</v>
      </c>
      <c r="BC61" s="286">
        <v>87</v>
      </c>
      <c r="BD61" s="286">
        <v>97</v>
      </c>
      <c r="BE61" s="286">
        <v>99</v>
      </c>
      <c r="BF61" s="286">
        <v>81</v>
      </c>
      <c r="BG61" s="286">
        <v>78</v>
      </c>
      <c r="BH61" s="286">
        <v>70</v>
      </c>
      <c r="BI61" s="286">
        <v>33</v>
      </c>
      <c r="BJ61" s="286">
        <v>70</v>
      </c>
      <c r="BK61" s="286">
        <v>75</v>
      </c>
      <c r="BL61" s="286">
        <v>31</v>
      </c>
      <c r="BM61" s="286">
        <v>21</v>
      </c>
      <c r="BN61" s="286">
        <v>16</v>
      </c>
      <c r="BO61" s="286">
        <v>5</v>
      </c>
      <c r="BP61" s="286">
        <v>1</v>
      </c>
      <c r="BQ61" s="286">
        <v>4</v>
      </c>
      <c r="BR61" s="286">
        <v>5</v>
      </c>
      <c r="BS61" s="286"/>
      <c r="BT61" s="286">
        <v>1</v>
      </c>
      <c r="BU61" s="286"/>
      <c r="BV61" s="286"/>
      <c r="BW61" s="286"/>
      <c r="BX61" s="286"/>
      <c r="BY61" s="286">
        <v>2</v>
      </c>
      <c r="BZ61" s="286"/>
      <c r="CA61" s="286">
        <v>4</v>
      </c>
      <c r="CB61" s="286">
        <v>1</v>
      </c>
      <c r="CC61" s="286">
        <v>4</v>
      </c>
      <c r="CD61" s="286">
        <v>4</v>
      </c>
      <c r="CE61" s="286">
        <v>4</v>
      </c>
      <c r="CF61" s="286">
        <v>2</v>
      </c>
      <c r="CG61" s="286">
        <v>988</v>
      </c>
      <c r="CH61" s="287" t="s">
        <v>3539</v>
      </c>
      <c r="CI61" s="286">
        <v>988</v>
      </c>
      <c r="CJ61" s="287" t="s">
        <v>3539</v>
      </c>
      <c r="CK61" s="286">
        <v>14500</v>
      </c>
      <c r="CL61" s="286">
        <v>69000</v>
      </c>
      <c r="CM61" s="287" t="s">
        <v>3104</v>
      </c>
      <c r="CN61" s="286">
        <v>44000</v>
      </c>
      <c r="CO61" s="287" t="s">
        <v>3252</v>
      </c>
      <c r="CP61" s="284" t="s">
        <v>53</v>
      </c>
      <c r="CQ61" s="287" t="s">
        <v>3251</v>
      </c>
      <c r="CR61" s="285">
        <v>46262</v>
      </c>
      <c r="CS61" s="282" t="s">
        <v>51</v>
      </c>
      <c r="CT61" s="284" t="s">
        <v>1852</v>
      </c>
      <c r="CU61" t="s">
        <v>433</v>
      </c>
      <c r="CV61">
        <v>58</v>
      </c>
    </row>
    <row r="62" spans="1:100" hidden="1" x14ac:dyDescent="0.3">
      <c r="A62" s="281">
        <v>346</v>
      </c>
      <c r="B62" s="284" t="s">
        <v>45</v>
      </c>
      <c r="C62" s="282" t="s">
        <v>2952</v>
      </c>
      <c r="D62" s="282" t="s">
        <v>2953</v>
      </c>
      <c r="E62" s="282" t="s">
        <v>3003</v>
      </c>
      <c r="F62" s="282" t="s">
        <v>2959</v>
      </c>
      <c r="G62" s="282" t="s">
        <v>2970</v>
      </c>
      <c r="H62" s="282" t="s">
        <v>2974</v>
      </c>
      <c r="I62" s="282" t="s">
        <v>2976</v>
      </c>
      <c r="J62" s="282" t="s">
        <v>2962</v>
      </c>
      <c r="K62" s="283" t="s">
        <v>479</v>
      </c>
      <c r="L62" s="282" t="s">
        <v>407</v>
      </c>
      <c r="M62" s="284" t="s">
        <v>71</v>
      </c>
      <c r="N62" s="282" t="s">
        <v>72</v>
      </c>
      <c r="O62" s="284" t="s">
        <v>45</v>
      </c>
      <c r="P62" s="286">
        <f>IF(COUNTIF($K$4:K62,K62)=1,1,"")</f>
        <v>1</v>
      </c>
      <c r="Q62" s="286"/>
      <c r="R62" s="286">
        <v>2971</v>
      </c>
      <c r="S62" s="286">
        <v>2011</v>
      </c>
      <c r="T62" s="286">
        <v>960</v>
      </c>
      <c r="U62" s="285">
        <v>45525</v>
      </c>
      <c r="V62" s="286">
        <v>3061</v>
      </c>
      <c r="W62" s="286">
        <v>3050</v>
      </c>
      <c r="X62" s="286"/>
      <c r="Y62" s="285">
        <v>45526</v>
      </c>
      <c r="Z62" s="286">
        <v>2887</v>
      </c>
      <c r="AA62" s="286">
        <v>-11</v>
      </c>
      <c r="AB62" s="286">
        <v>175</v>
      </c>
      <c r="AC62" s="286">
        <v>174</v>
      </c>
      <c r="AD62" s="286">
        <v>-53</v>
      </c>
      <c r="AE62" s="286">
        <v>121</v>
      </c>
      <c r="AF62" s="286">
        <v>3061</v>
      </c>
      <c r="AG62" s="286">
        <v>14</v>
      </c>
      <c r="AH62" s="286">
        <v>30</v>
      </c>
      <c r="AI62" s="286">
        <v>58</v>
      </c>
      <c r="AJ62" s="286">
        <v>20</v>
      </c>
      <c r="AK62" s="286">
        <v>110</v>
      </c>
      <c r="AL62" s="286">
        <v>48</v>
      </c>
      <c r="AM62" s="286">
        <v>65</v>
      </c>
      <c r="AN62" s="286">
        <v>46</v>
      </c>
      <c r="AO62" s="286">
        <v>74</v>
      </c>
      <c r="AP62" s="286">
        <v>97</v>
      </c>
      <c r="AQ62" s="286">
        <v>170</v>
      </c>
      <c r="AR62" s="286">
        <v>79</v>
      </c>
      <c r="AS62" s="286">
        <v>61</v>
      </c>
      <c r="AT62" s="286">
        <v>53</v>
      </c>
      <c r="AU62" s="286">
        <v>82</v>
      </c>
      <c r="AV62" s="286">
        <v>97</v>
      </c>
      <c r="AW62" s="286">
        <v>117</v>
      </c>
      <c r="AX62" s="286">
        <v>36</v>
      </c>
      <c r="AY62" s="286">
        <v>32</v>
      </c>
      <c r="AZ62" s="286">
        <v>30</v>
      </c>
      <c r="BA62" s="286">
        <v>39</v>
      </c>
      <c r="BB62" s="286">
        <v>27</v>
      </c>
      <c r="BC62" s="286">
        <v>11</v>
      </c>
      <c r="BD62" s="286">
        <v>2</v>
      </c>
      <c r="BE62" s="286">
        <v>3</v>
      </c>
      <c r="BF62" s="286">
        <v>1</v>
      </c>
      <c r="BG62" s="286">
        <v>3</v>
      </c>
      <c r="BH62" s="286">
        <v>1</v>
      </c>
      <c r="BI62" s="286"/>
      <c r="BJ62" s="286"/>
      <c r="BK62" s="286"/>
      <c r="BL62" s="286"/>
      <c r="BM62" s="286"/>
      <c r="BN62" s="286">
        <v>1</v>
      </c>
      <c r="BO62" s="286"/>
      <c r="BP62" s="286"/>
      <c r="BQ62" s="286"/>
      <c r="BR62" s="286"/>
      <c r="BS62" s="286"/>
      <c r="BT62" s="286"/>
      <c r="BU62" s="286"/>
      <c r="BV62" s="286"/>
      <c r="BW62" s="286"/>
      <c r="BX62" s="286"/>
      <c r="BY62" s="286"/>
      <c r="BZ62" s="286"/>
      <c r="CA62" s="286"/>
      <c r="CB62" s="286"/>
      <c r="CC62" s="286">
        <v>2</v>
      </c>
      <c r="CD62" s="286">
        <v>1</v>
      </c>
      <c r="CE62" s="286">
        <v>15</v>
      </c>
      <c r="CF62" s="286"/>
      <c r="CG62" s="286">
        <v>1425</v>
      </c>
      <c r="CH62" s="287" t="s">
        <v>3973</v>
      </c>
      <c r="CI62" s="286">
        <v>2770</v>
      </c>
      <c r="CJ62" s="287" t="s">
        <v>3724</v>
      </c>
      <c r="CK62" s="286">
        <v>14900</v>
      </c>
      <c r="CL62" s="286">
        <v>67000</v>
      </c>
      <c r="CM62" s="287" t="s">
        <v>1882</v>
      </c>
      <c r="CN62" s="286">
        <v>35000</v>
      </c>
      <c r="CO62" s="287" t="s">
        <v>1883</v>
      </c>
      <c r="CP62" s="284" t="s">
        <v>560</v>
      </c>
      <c r="CQ62" s="287" t="s">
        <v>1877</v>
      </c>
      <c r="CR62" s="285">
        <v>46023</v>
      </c>
      <c r="CS62" s="282" t="s">
        <v>51</v>
      </c>
      <c r="CT62" s="284" t="s">
        <v>45</v>
      </c>
      <c r="CU62" t="s">
        <v>408</v>
      </c>
      <c r="CV62">
        <v>59</v>
      </c>
    </row>
    <row r="63" spans="1:100" hidden="1" x14ac:dyDescent="0.3">
      <c r="A63" s="281">
        <v>347</v>
      </c>
      <c r="B63" s="290" t="s">
        <v>45</v>
      </c>
      <c r="C63" s="288" t="s">
        <v>2952</v>
      </c>
      <c r="D63" s="288" t="s">
        <v>2953</v>
      </c>
      <c r="E63" s="288" t="s">
        <v>3003</v>
      </c>
      <c r="F63" s="288" t="s">
        <v>2959</v>
      </c>
      <c r="G63" s="288" t="s">
        <v>2970</v>
      </c>
      <c r="H63" s="288" t="s">
        <v>2974</v>
      </c>
      <c r="I63" s="288" t="s">
        <v>2976</v>
      </c>
      <c r="J63" s="288" t="s">
        <v>2962</v>
      </c>
      <c r="K63" s="289" t="s">
        <v>479</v>
      </c>
      <c r="L63" s="288" t="s">
        <v>407</v>
      </c>
      <c r="M63" s="290" t="s">
        <v>78</v>
      </c>
      <c r="N63" s="288" t="s">
        <v>79</v>
      </c>
      <c r="O63" s="290" t="s">
        <v>45</v>
      </c>
      <c r="P63" s="291" t="str">
        <f>IF(COUNTIF($K$4:K63,K63)=1,1,"")</f>
        <v/>
      </c>
      <c r="Q63" s="291"/>
      <c r="R63" s="291">
        <v>3520</v>
      </c>
      <c r="S63" s="291">
        <v>1990</v>
      </c>
      <c r="T63" s="291">
        <v>1530</v>
      </c>
      <c r="U63" s="1">
        <v>45525</v>
      </c>
      <c r="V63" s="291">
        <v>3616</v>
      </c>
      <c r="W63" s="291">
        <v>3626</v>
      </c>
      <c r="X63" s="291"/>
      <c r="Y63" s="1">
        <v>45527</v>
      </c>
      <c r="Z63" s="291">
        <v>3514</v>
      </c>
      <c r="AA63" s="291">
        <v>10</v>
      </c>
      <c r="AB63" s="291">
        <v>104</v>
      </c>
      <c r="AC63" s="291">
        <v>102</v>
      </c>
      <c r="AD63" s="291">
        <v>-22</v>
      </c>
      <c r="AE63" s="291">
        <v>80</v>
      </c>
      <c r="AF63" s="291">
        <v>3616</v>
      </c>
      <c r="AG63" s="291">
        <v>10</v>
      </c>
      <c r="AH63" s="291">
        <v>50</v>
      </c>
      <c r="AI63" s="291">
        <v>62</v>
      </c>
      <c r="AJ63" s="291">
        <v>48</v>
      </c>
      <c r="AK63" s="291">
        <v>155</v>
      </c>
      <c r="AL63" s="291">
        <v>77</v>
      </c>
      <c r="AM63" s="291">
        <v>103</v>
      </c>
      <c r="AN63" s="291">
        <v>98</v>
      </c>
      <c r="AO63" s="291">
        <v>102</v>
      </c>
      <c r="AP63" s="291">
        <v>97</v>
      </c>
      <c r="AQ63" s="291">
        <v>139</v>
      </c>
      <c r="AR63" s="291">
        <v>62</v>
      </c>
      <c r="AS63" s="291">
        <v>52</v>
      </c>
      <c r="AT63" s="291">
        <v>113</v>
      </c>
      <c r="AU63" s="291">
        <v>200</v>
      </c>
      <c r="AV63" s="291">
        <v>103</v>
      </c>
      <c r="AW63" s="291">
        <v>95</v>
      </c>
      <c r="AX63" s="291">
        <v>41</v>
      </c>
      <c r="AY63" s="291">
        <v>17</v>
      </c>
      <c r="AZ63" s="291">
        <v>16</v>
      </c>
      <c r="BA63" s="291">
        <v>22</v>
      </c>
      <c r="BB63" s="291">
        <v>15</v>
      </c>
      <c r="BC63" s="291">
        <v>14</v>
      </c>
      <c r="BD63" s="291">
        <v>5</v>
      </c>
      <c r="BE63" s="291">
        <v>1</v>
      </c>
      <c r="BF63" s="291">
        <v>1</v>
      </c>
      <c r="BG63" s="291">
        <v>-2</v>
      </c>
      <c r="BH63" s="291">
        <v>2</v>
      </c>
      <c r="BI63" s="291"/>
      <c r="BJ63" s="291">
        <v>2</v>
      </c>
      <c r="BK63" s="291"/>
      <c r="BL63" s="291"/>
      <c r="BM63" s="291"/>
      <c r="BN63" s="291"/>
      <c r="BO63" s="291"/>
      <c r="BP63" s="291"/>
      <c r="BQ63" s="291"/>
      <c r="BR63" s="291"/>
      <c r="BS63" s="291"/>
      <c r="BT63" s="291"/>
      <c r="BU63" s="291"/>
      <c r="BV63" s="291">
        <v>4</v>
      </c>
      <c r="BW63" s="291"/>
      <c r="BX63" s="291"/>
      <c r="BY63" s="291"/>
      <c r="BZ63" s="291"/>
      <c r="CA63" s="291"/>
      <c r="CB63" s="291"/>
      <c r="CC63" s="291">
        <v>4</v>
      </c>
      <c r="CD63" s="291"/>
      <c r="CE63" s="291"/>
      <c r="CF63" s="291"/>
      <c r="CG63" s="291">
        <v>1708</v>
      </c>
      <c r="CH63" s="292" t="s">
        <v>3976</v>
      </c>
      <c r="CI63" s="291">
        <v>3463</v>
      </c>
      <c r="CJ63" s="292" t="s">
        <v>3725</v>
      </c>
      <c r="CK63" s="291">
        <v>14900</v>
      </c>
      <c r="CL63" s="291">
        <v>67000</v>
      </c>
      <c r="CM63" s="292" t="s">
        <v>1882</v>
      </c>
      <c r="CN63" s="291">
        <v>35000</v>
      </c>
      <c r="CO63" s="292" t="s">
        <v>1883</v>
      </c>
      <c r="CP63" s="290" t="s">
        <v>560</v>
      </c>
      <c r="CQ63" s="292" t="s">
        <v>1877</v>
      </c>
      <c r="CR63" s="1">
        <v>46023</v>
      </c>
      <c r="CS63" s="288" t="s">
        <v>51</v>
      </c>
      <c r="CT63" s="290" t="s">
        <v>45</v>
      </c>
      <c r="CU63" t="s">
        <v>408</v>
      </c>
      <c r="CV63">
        <v>60</v>
      </c>
    </row>
    <row r="64" spans="1:100" hidden="1" x14ac:dyDescent="0.3">
      <c r="A64" s="281">
        <v>348</v>
      </c>
      <c r="B64" s="284" t="s">
        <v>45</v>
      </c>
      <c r="C64" s="282" t="s">
        <v>2952</v>
      </c>
      <c r="D64" s="282" t="s">
        <v>2953</v>
      </c>
      <c r="E64" s="282" t="s">
        <v>3003</v>
      </c>
      <c r="F64" s="282" t="s">
        <v>2959</v>
      </c>
      <c r="G64" s="282" t="s">
        <v>2970</v>
      </c>
      <c r="H64" s="282" t="s">
        <v>2974</v>
      </c>
      <c r="I64" s="282" t="s">
        <v>2976</v>
      </c>
      <c r="J64" s="282" t="s">
        <v>2962</v>
      </c>
      <c r="K64" s="283" t="s">
        <v>479</v>
      </c>
      <c r="L64" s="282" t="s">
        <v>407</v>
      </c>
      <c r="M64" s="284" t="s">
        <v>93</v>
      </c>
      <c r="N64" s="282" t="s">
        <v>94</v>
      </c>
      <c r="O64" s="284" t="s">
        <v>45</v>
      </c>
      <c r="P64" s="286" t="str">
        <f>IF(COUNTIF($K$4:K64,K64)=1,1,"")</f>
        <v/>
      </c>
      <c r="Q64" s="286"/>
      <c r="R64" s="286">
        <v>1601</v>
      </c>
      <c r="S64" s="286">
        <v>1001</v>
      </c>
      <c r="T64" s="286">
        <v>600</v>
      </c>
      <c r="U64" s="285">
        <v>45525</v>
      </c>
      <c r="V64" s="286">
        <v>1643</v>
      </c>
      <c r="W64" s="286">
        <v>1642</v>
      </c>
      <c r="X64" s="286"/>
      <c r="Y64" s="285">
        <v>45534</v>
      </c>
      <c r="Z64" s="286">
        <v>1597</v>
      </c>
      <c r="AA64" s="286">
        <v>-1</v>
      </c>
      <c r="AB64" s="286">
        <v>48</v>
      </c>
      <c r="AC64" s="286">
        <v>46</v>
      </c>
      <c r="AD64" s="286">
        <v>9</v>
      </c>
      <c r="AE64" s="286">
        <v>55</v>
      </c>
      <c r="AF64" s="286">
        <v>1643</v>
      </c>
      <c r="AG64" s="286">
        <v>9</v>
      </c>
      <c r="AH64" s="286">
        <v>14</v>
      </c>
      <c r="AI64" s="286">
        <v>23</v>
      </c>
      <c r="AJ64" s="286">
        <v>34</v>
      </c>
      <c r="AK64" s="286">
        <v>24</v>
      </c>
      <c r="AL64" s="286">
        <v>10</v>
      </c>
      <c r="AM64" s="286">
        <v>8</v>
      </c>
      <c r="AN64" s="286">
        <v>3</v>
      </c>
      <c r="AO64" s="286">
        <v>7</v>
      </c>
      <c r="AP64" s="286">
        <v>11</v>
      </c>
      <c r="AQ64" s="286">
        <v>8</v>
      </c>
      <c r="AR64" s="286">
        <v>11</v>
      </c>
      <c r="AS64" s="286">
        <v>3</v>
      </c>
      <c r="AT64" s="286">
        <v>8</v>
      </c>
      <c r="AU64" s="286">
        <v>13</v>
      </c>
      <c r="AV64" s="286">
        <v>15</v>
      </c>
      <c r="AW64" s="286">
        <v>6</v>
      </c>
      <c r="AX64" s="286">
        <v>1</v>
      </c>
      <c r="AY64" s="286">
        <v>2</v>
      </c>
      <c r="AZ64" s="286">
        <v>1</v>
      </c>
      <c r="BA64" s="286">
        <v>18</v>
      </c>
      <c r="BB64" s="286">
        <v>1</v>
      </c>
      <c r="BC64" s="286">
        <v>10</v>
      </c>
      <c r="BD64" s="286">
        <v>1</v>
      </c>
      <c r="BE64" s="286"/>
      <c r="BF64" s="286">
        <v>1</v>
      </c>
      <c r="BG64" s="286">
        <v>1</v>
      </c>
      <c r="BH64" s="286"/>
      <c r="BI64" s="286"/>
      <c r="BJ64" s="286"/>
      <c r="BK64" s="286"/>
      <c r="BL64" s="286"/>
      <c r="BM64" s="286"/>
      <c r="BN64" s="286"/>
      <c r="BO64" s="286"/>
      <c r="BP64" s="286"/>
      <c r="BQ64" s="286"/>
      <c r="BR64" s="286"/>
      <c r="BS64" s="286"/>
      <c r="BT64" s="286"/>
      <c r="BU64" s="286"/>
      <c r="BV64" s="286"/>
      <c r="BW64" s="286"/>
      <c r="BX64" s="286"/>
      <c r="BY64" s="286"/>
      <c r="BZ64" s="286"/>
      <c r="CA64" s="286"/>
      <c r="CB64" s="286"/>
      <c r="CC64" s="286"/>
      <c r="CD64" s="286"/>
      <c r="CE64" s="286">
        <v>4</v>
      </c>
      <c r="CF64" s="286"/>
      <c r="CG64" s="286">
        <v>247</v>
      </c>
      <c r="CH64" s="287" t="s">
        <v>4174</v>
      </c>
      <c r="CI64" s="286">
        <v>1560</v>
      </c>
      <c r="CJ64" s="287" t="s">
        <v>3406</v>
      </c>
      <c r="CK64" s="286">
        <v>14900</v>
      </c>
      <c r="CL64" s="286">
        <v>67000</v>
      </c>
      <c r="CM64" s="287" t="s">
        <v>1882</v>
      </c>
      <c r="CN64" s="286">
        <v>35000</v>
      </c>
      <c r="CO64" s="287" t="s">
        <v>1883</v>
      </c>
      <c r="CP64" s="284" t="s">
        <v>560</v>
      </c>
      <c r="CQ64" s="287" t="s">
        <v>1877</v>
      </c>
      <c r="CR64" s="285">
        <v>46023</v>
      </c>
      <c r="CS64" s="282" t="s">
        <v>51</v>
      </c>
      <c r="CT64" s="284" t="s">
        <v>45</v>
      </c>
      <c r="CU64" t="s">
        <v>408</v>
      </c>
      <c r="CV64">
        <v>61</v>
      </c>
    </row>
    <row r="65" spans="1:100" hidden="1" x14ac:dyDescent="0.3">
      <c r="A65" s="281">
        <v>349</v>
      </c>
      <c r="B65" s="290" t="s">
        <v>45</v>
      </c>
      <c r="C65" s="288" t="s">
        <v>2952</v>
      </c>
      <c r="D65" s="288" t="s">
        <v>2953</v>
      </c>
      <c r="E65" s="288" t="s">
        <v>3003</v>
      </c>
      <c r="F65" s="288" t="s">
        <v>2959</v>
      </c>
      <c r="G65" s="288" t="s">
        <v>2970</v>
      </c>
      <c r="H65" s="288" t="s">
        <v>2974</v>
      </c>
      <c r="I65" s="288" t="s">
        <v>2976</v>
      </c>
      <c r="J65" s="288" t="s">
        <v>2962</v>
      </c>
      <c r="K65" s="289" t="s">
        <v>479</v>
      </c>
      <c r="L65" s="288" t="s">
        <v>407</v>
      </c>
      <c r="M65" s="290" t="s">
        <v>83</v>
      </c>
      <c r="N65" s="288" t="s">
        <v>84</v>
      </c>
      <c r="O65" s="290" t="s">
        <v>45</v>
      </c>
      <c r="P65" s="291" t="str">
        <f>IF(COUNTIF($K$4:K65,K65)=1,1,"")</f>
        <v/>
      </c>
      <c r="Q65" s="291"/>
      <c r="R65" s="291">
        <v>1616</v>
      </c>
      <c r="S65" s="291">
        <v>-14</v>
      </c>
      <c r="T65" s="291">
        <v>1630</v>
      </c>
      <c r="U65" s="1">
        <v>45875</v>
      </c>
      <c r="V65" s="291">
        <v>1687</v>
      </c>
      <c r="W65" s="291">
        <v>1701</v>
      </c>
      <c r="X65" s="291"/>
      <c r="Y65" s="1">
        <v>45895</v>
      </c>
      <c r="Z65" s="291">
        <v>1576</v>
      </c>
      <c r="AA65" s="291">
        <v>14</v>
      </c>
      <c r="AB65" s="291">
        <v>111</v>
      </c>
      <c r="AC65" s="291">
        <v>111</v>
      </c>
      <c r="AD65" s="291">
        <v>-24</v>
      </c>
      <c r="AE65" s="291">
        <v>87</v>
      </c>
      <c r="AF65" s="291">
        <v>1687</v>
      </c>
      <c r="AG65" s="291">
        <v>9</v>
      </c>
      <c r="AH65" s="291">
        <v>32</v>
      </c>
      <c r="AI65" s="291">
        <v>63</v>
      </c>
      <c r="AJ65" s="291">
        <v>12</v>
      </c>
      <c r="AK65" s="291">
        <v>106</v>
      </c>
      <c r="AL65" s="291">
        <v>54</v>
      </c>
      <c r="AM65" s="291">
        <v>75</v>
      </c>
      <c r="AN65" s="291">
        <v>84</v>
      </c>
      <c r="AO65" s="291">
        <v>74</v>
      </c>
      <c r="AP65" s="291">
        <v>93</v>
      </c>
      <c r="AQ65" s="291">
        <v>154</v>
      </c>
      <c r="AR65" s="291">
        <v>49</v>
      </c>
      <c r="AS65" s="291">
        <v>52</v>
      </c>
      <c r="AT65" s="291">
        <v>46</v>
      </c>
      <c r="AU65" s="291">
        <v>107</v>
      </c>
      <c r="AV65" s="291">
        <v>125</v>
      </c>
      <c r="AW65" s="291">
        <v>157</v>
      </c>
      <c r="AX65" s="291">
        <v>45</v>
      </c>
      <c r="AY65" s="291">
        <v>22</v>
      </c>
      <c r="AZ65" s="291">
        <v>32</v>
      </c>
      <c r="BA65" s="291">
        <v>47</v>
      </c>
      <c r="BB65" s="291">
        <v>14</v>
      </c>
      <c r="BC65" s="291">
        <v>6</v>
      </c>
      <c r="BD65" s="291">
        <v>1</v>
      </c>
      <c r="BE65" s="291">
        <v>2</v>
      </c>
      <c r="BF65" s="291"/>
      <c r="BG65" s="291">
        <v>3</v>
      </c>
      <c r="BH65" s="291">
        <v>1</v>
      </c>
      <c r="BI65" s="291"/>
      <c r="BJ65" s="291">
        <v>1</v>
      </c>
      <c r="BK65" s="291"/>
      <c r="BL65" s="291"/>
      <c r="BM65" s="291"/>
      <c r="BN65" s="291"/>
      <c r="BO65" s="291"/>
      <c r="BP65" s="291"/>
      <c r="BQ65" s="291"/>
      <c r="BR65" s="291"/>
      <c r="BS65" s="291"/>
      <c r="BT65" s="291"/>
      <c r="BU65" s="291"/>
      <c r="BV65" s="291"/>
      <c r="BW65" s="291"/>
      <c r="BX65" s="291"/>
      <c r="BY65" s="291"/>
      <c r="BZ65" s="291">
        <v>-1</v>
      </c>
      <c r="CA65" s="291"/>
      <c r="CB65" s="291"/>
      <c r="CC65" s="291">
        <v>1</v>
      </c>
      <c r="CD65" s="291">
        <v>2</v>
      </c>
      <c r="CE65" s="291">
        <v>9</v>
      </c>
      <c r="CF65" s="291"/>
      <c r="CG65" s="291">
        <v>1477</v>
      </c>
      <c r="CH65" s="292" t="s">
        <v>3515</v>
      </c>
      <c r="CI65" s="291">
        <v>1515</v>
      </c>
      <c r="CJ65" s="292" t="s">
        <v>3531</v>
      </c>
      <c r="CK65" s="291">
        <v>14900</v>
      </c>
      <c r="CL65" s="291">
        <v>67000</v>
      </c>
      <c r="CM65" s="292" t="s">
        <v>1882</v>
      </c>
      <c r="CN65" s="291">
        <v>35000</v>
      </c>
      <c r="CO65" s="292" t="s">
        <v>1883</v>
      </c>
      <c r="CP65" s="290" t="s">
        <v>560</v>
      </c>
      <c r="CQ65" s="292" t="s">
        <v>1877</v>
      </c>
      <c r="CR65" s="1">
        <v>46023</v>
      </c>
      <c r="CS65" s="288" t="s">
        <v>51</v>
      </c>
      <c r="CT65" s="290" t="s">
        <v>45</v>
      </c>
      <c r="CU65" t="s">
        <v>408</v>
      </c>
      <c r="CV65">
        <v>62</v>
      </c>
    </row>
    <row r="66" spans="1:100" hidden="1" x14ac:dyDescent="0.3">
      <c r="A66" s="281">
        <v>350</v>
      </c>
      <c r="B66" s="284" t="s">
        <v>45</v>
      </c>
      <c r="C66" s="282" t="s">
        <v>2952</v>
      </c>
      <c r="D66" s="282" t="s">
        <v>2953</v>
      </c>
      <c r="E66" s="282" t="s">
        <v>3003</v>
      </c>
      <c r="F66" s="282" t="s">
        <v>2959</v>
      </c>
      <c r="G66" s="282" t="s">
        <v>2970</v>
      </c>
      <c r="H66" s="282" t="s">
        <v>2974</v>
      </c>
      <c r="I66" s="282" t="s">
        <v>2976</v>
      </c>
      <c r="J66" s="282" t="s">
        <v>2962</v>
      </c>
      <c r="K66" s="283" t="s">
        <v>479</v>
      </c>
      <c r="L66" s="282" t="s">
        <v>407</v>
      </c>
      <c r="M66" s="284" t="s">
        <v>285</v>
      </c>
      <c r="N66" s="282" t="s">
        <v>286</v>
      </c>
      <c r="O66" s="284" t="s">
        <v>45</v>
      </c>
      <c r="P66" s="286" t="str">
        <f>IF(COUNTIF($K$4:K66,K66)=1,1,"")</f>
        <v/>
      </c>
      <c r="Q66" s="286"/>
      <c r="R66" s="286">
        <v>905</v>
      </c>
      <c r="S66" s="286">
        <v>-10</v>
      </c>
      <c r="T66" s="286">
        <v>915</v>
      </c>
      <c r="U66" s="285">
        <v>45875</v>
      </c>
      <c r="V66" s="286">
        <v>1010</v>
      </c>
      <c r="W66" s="286">
        <v>1020</v>
      </c>
      <c r="X66" s="286"/>
      <c r="Y66" s="285">
        <v>45897</v>
      </c>
      <c r="Z66" s="286">
        <v>889</v>
      </c>
      <c r="AA66" s="286">
        <v>10</v>
      </c>
      <c r="AB66" s="286">
        <v>121</v>
      </c>
      <c r="AC66" s="286">
        <v>121</v>
      </c>
      <c r="AD66" s="286">
        <v>-8</v>
      </c>
      <c r="AE66" s="286">
        <v>113</v>
      </c>
      <c r="AF66" s="286">
        <v>1010</v>
      </c>
      <c r="AG66" s="286">
        <v>8</v>
      </c>
      <c r="AH66" s="286">
        <v>17</v>
      </c>
      <c r="AI66" s="286">
        <v>44</v>
      </c>
      <c r="AJ66" s="286">
        <v>21</v>
      </c>
      <c r="AK66" s="286">
        <v>57</v>
      </c>
      <c r="AL66" s="286">
        <v>26</v>
      </c>
      <c r="AM66" s="286">
        <v>29</v>
      </c>
      <c r="AN66" s="286">
        <v>16</v>
      </c>
      <c r="AO66" s="286">
        <v>24</v>
      </c>
      <c r="AP66" s="286">
        <v>37</v>
      </c>
      <c r="AQ66" s="286">
        <v>77</v>
      </c>
      <c r="AR66" s="286">
        <v>81</v>
      </c>
      <c r="AS66" s="286">
        <v>88</v>
      </c>
      <c r="AT66" s="286">
        <v>62</v>
      </c>
      <c r="AU66" s="286">
        <v>109</v>
      </c>
      <c r="AV66" s="286">
        <v>39</v>
      </c>
      <c r="AW66" s="286">
        <v>22</v>
      </c>
      <c r="AX66" s="286">
        <v>14</v>
      </c>
      <c r="AY66" s="286">
        <v>5</v>
      </c>
      <c r="AZ66" s="286">
        <v>5</v>
      </c>
      <c r="BA66" s="286">
        <v>6</v>
      </c>
      <c r="BB66" s="286">
        <v>5</v>
      </c>
      <c r="BC66" s="286">
        <v>3</v>
      </c>
      <c r="BD66" s="286"/>
      <c r="BE66" s="286">
        <v>1</v>
      </c>
      <c r="BF66" s="286">
        <v>1</v>
      </c>
      <c r="BG66" s="286">
        <v>1</v>
      </c>
      <c r="BH66" s="286">
        <v>3</v>
      </c>
      <c r="BI66" s="286"/>
      <c r="BJ66" s="286"/>
      <c r="BK66" s="286"/>
      <c r="BL66" s="286"/>
      <c r="BM66" s="286"/>
      <c r="BN66" s="286"/>
      <c r="BO66" s="286"/>
      <c r="BP66" s="286"/>
      <c r="BQ66" s="286"/>
      <c r="BR66" s="286"/>
      <c r="BS66" s="286"/>
      <c r="BT66" s="286"/>
      <c r="BU66" s="286"/>
      <c r="BV66" s="286">
        <v>4</v>
      </c>
      <c r="BW66" s="286"/>
      <c r="BX66" s="286"/>
      <c r="BY66" s="286"/>
      <c r="BZ66" s="286">
        <v>1</v>
      </c>
      <c r="CA66" s="286"/>
      <c r="CB66" s="286"/>
      <c r="CC66" s="286">
        <v>1</v>
      </c>
      <c r="CD66" s="286"/>
      <c r="CE66" s="286">
        <v>4</v>
      </c>
      <c r="CF66" s="286"/>
      <c r="CG66" s="286">
        <v>811</v>
      </c>
      <c r="CH66" s="287" t="s">
        <v>4058</v>
      </c>
      <c r="CI66" s="286">
        <v>825</v>
      </c>
      <c r="CJ66" s="287" t="s">
        <v>3388</v>
      </c>
      <c r="CK66" s="286">
        <v>14900</v>
      </c>
      <c r="CL66" s="286">
        <v>67000</v>
      </c>
      <c r="CM66" s="287" t="s">
        <v>1882</v>
      </c>
      <c r="CN66" s="286">
        <v>35000</v>
      </c>
      <c r="CO66" s="287" t="s">
        <v>1883</v>
      </c>
      <c r="CP66" s="284" t="s">
        <v>560</v>
      </c>
      <c r="CQ66" s="287" t="s">
        <v>1877</v>
      </c>
      <c r="CR66" s="285">
        <v>46023</v>
      </c>
      <c r="CS66" s="282" t="s">
        <v>51</v>
      </c>
      <c r="CT66" s="284" t="s">
        <v>45</v>
      </c>
      <c r="CU66" t="s">
        <v>408</v>
      </c>
      <c r="CV66">
        <v>63</v>
      </c>
    </row>
    <row r="67" spans="1:100" hidden="1" x14ac:dyDescent="0.3">
      <c r="A67" s="281">
        <v>593</v>
      </c>
      <c r="B67" s="290" t="s">
        <v>45</v>
      </c>
      <c r="C67" s="288" t="s">
        <v>2952</v>
      </c>
      <c r="D67" s="288" t="s">
        <v>2953</v>
      </c>
      <c r="E67" s="288" t="s">
        <v>3007</v>
      </c>
      <c r="F67" s="288" t="s">
        <v>2959</v>
      </c>
      <c r="G67" s="288" t="s">
        <v>2970</v>
      </c>
      <c r="H67" s="288" t="s">
        <v>2971</v>
      </c>
      <c r="I67" s="288" t="s">
        <v>2972</v>
      </c>
      <c r="J67" s="288" t="s">
        <v>2962</v>
      </c>
      <c r="K67" s="289" t="s">
        <v>486</v>
      </c>
      <c r="L67" s="288" t="s">
        <v>368</v>
      </c>
      <c r="M67" s="290" t="s">
        <v>89</v>
      </c>
      <c r="N67" s="288" t="s">
        <v>90</v>
      </c>
      <c r="O67" s="290" t="s">
        <v>45</v>
      </c>
      <c r="P67" s="291">
        <f>IF(COUNTIF($K$4:K67,K67)=1,1,"")</f>
        <v>1</v>
      </c>
      <c r="Q67" s="291"/>
      <c r="R67" s="291">
        <v>5581</v>
      </c>
      <c r="S67" s="291">
        <v>-9</v>
      </c>
      <c r="T67" s="291">
        <v>5590</v>
      </c>
      <c r="U67" s="1">
        <v>45931</v>
      </c>
      <c r="V67" s="291">
        <v>5044</v>
      </c>
      <c r="W67" s="291">
        <v>4869</v>
      </c>
      <c r="X67" s="291">
        <v>184</v>
      </c>
      <c r="Y67" s="1">
        <v>45932</v>
      </c>
      <c r="Z67" s="291">
        <v>2975</v>
      </c>
      <c r="AA67" s="291">
        <v>9</v>
      </c>
      <c r="AB67" s="291">
        <v>2077</v>
      </c>
      <c r="AC67" s="291">
        <v>2069</v>
      </c>
      <c r="AD67" s="291">
        <v>225</v>
      </c>
      <c r="AE67" s="291">
        <v>2294</v>
      </c>
      <c r="AF67" s="291">
        <v>5044</v>
      </c>
      <c r="AG67" s="291"/>
      <c r="AH67" s="291"/>
      <c r="AI67" s="291">
        <v>12</v>
      </c>
      <c r="AJ67" s="291">
        <v>3</v>
      </c>
      <c r="AK67" s="291">
        <v>34</v>
      </c>
      <c r="AL67" s="291">
        <v>52</v>
      </c>
      <c r="AM67" s="291">
        <v>95</v>
      </c>
      <c r="AN67" s="291">
        <v>138</v>
      </c>
      <c r="AO67" s="291">
        <v>167</v>
      </c>
      <c r="AP67" s="291">
        <v>276</v>
      </c>
      <c r="AQ67" s="291">
        <v>668</v>
      </c>
      <c r="AR67" s="291">
        <v>286</v>
      </c>
      <c r="AS67" s="291">
        <v>137</v>
      </c>
      <c r="AT67" s="291">
        <v>139</v>
      </c>
      <c r="AU67" s="291">
        <v>155</v>
      </c>
      <c r="AV67" s="291">
        <v>63</v>
      </c>
      <c r="AW67" s="291">
        <v>61</v>
      </c>
      <c r="AX67" s="291">
        <v>50</v>
      </c>
      <c r="AY67" s="291">
        <v>-38</v>
      </c>
      <c r="AZ67" s="291">
        <v>25</v>
      </c>
      <c r="BA67" s="291">
        <v>76</v>
      </c>
      <c r="BB67" s="291">
        <v>8</v>
      </c>
      <c r="BC67" s="291">
        <v>39</v>
      </c>
      <c r="BD67" s="291">
        <v>22</v>
      </c>
      <c r="BE67" s="291">
        <v>5</v>
      </c>
      <c r="BF67" s="291">
        <v>6</v>
      </c>
      <c r="BG67" s="291"/>
      <c r="BH67" s="291"/>
      <c r="BI67" s="291"/>
      <c r="BJ67" s="291"/>
      <c r="BK67" s="291"/>
      <c r="BL67" s="291"/>
      <c r="BM67" s="291">
        <v>1</v>
      </c>
      <c r="BN67" s="291"/>
      <c r="BO67" s="291"/>
      <c r="BP67" s="291"/>
      <c r="BQ67" s="291"/>
      <c r="BR67" s="291"/>
      <c r="BS67" s="291">
        <v>1</v>
      </c>
      <c r="BT67" s="291"/>
      <c r="BU67" s="291"/>
      <c r="BV67" s="291"/>
      <c r="BW67" s="291">
        <v>1</v>
      </c>
      <c r="BX67" s="291"/>
      <c r="BY67" s="291"/>
      <c r="BZ67" s="291"/>
      <c r="CA67" s="291">
        <v>2</v>
      </c>
      <c r="CB67" s="291">
        <v>-1</v>
      </c>
      <c r="CC67" s="291"/>
      <c r="CD67" s="291">
        <v>3</v>
      </c>
      <c r="CE67" s="291">
        <v>1</v>
      </c>
      <c r="CF67" s="291">
        <v>1</v>
      </c>
      <c r="CG67" s="291">
        <v>2488</v>
      </c>
      <c r="CH67" s="292" t="s">
        <v>3554</v>
      </c>
      <c r="CI67" s="291">
        <v>2488</v>
      </c>
      <c r="CJ67" s="292" t="s">
        <v>3554</v>
      </c>
      <c r="CK67" s="291">
        <v>17000</v>
      </c>
      <c r="CL67" s="291">
        <v>99000</v>
      </c>
      <c r="CM67" s="292" t="s">
        <v>3107</v>
      </c>
      <c r="CN67" s="291">
        <v>52000</v>
      </c>
      <c r="CO67" s="292" t="s">
        <v>1884</v>
      </c>
      <c r="CP67" s="290" t="s">
        <v>560</v>
      </c>
      <c r="CQ67" s="292" t="s">
        <v>1876</v>
      </c>
      <c r="CR67" s="1">
        <v>46023</v>
      </c>
      <c r="CS67" s="288" t="s">
        <v>139</v>
      </c>
      <c r="CT67" s="290" t="s">
        <v>45</v>
      </c>
      <c r="CU67" t="s">
        <v>369</v>
      </c>
      <c r="CV67">
        <v>64</v>
      </c>
    </row>
    <row r="68" spans="1:100" hidden="1" x14ac:dyDescent="0.3">
      <c r="A68" s="281">
        <v>594</v>
      </c>
      <c r="B68" s="284" t="s">
        <v>45</v>
      </c>
      <c r="C68" s="282" t="s">
        <v>2952</v>
      </c>
      <c r="D68" s="282" t="s">
        <v>2953</v>
      </c>
      <c r="E68" s="282" t="s">
        <v>3007</v>
      </c>
      <c r="F68" s="282" t="s">
        <v>2959</v>
      </c>
      <c r="G68" s="282" t="s">
        <v>2970</v>
      </c>
      <c r="H68" s="282" t="s">
        <v>2971</v>
      </c>
      <c r="I68" s="282" t="s">
        <v>2972</v>
      </c>
      <c r="J68" s="282" t="s">
        <v>2962</v>
      </c>
      <c r="K68" s="283" t="s">
        <v>486</v>
      </c>
      <c r="L68" s="282" t="s">
        <v>368</v>
      </c>
      <c r="M68" s="284" t="s">
        <v>107</v>
      </c>
      <c r="N68" s="282" t="s">
        <v>108</v>
      </c>
      <c r="O68" s="284" t="s">
        <v>45</v>
      </c>
      <c r="P68" s="286" t="str">
        <f>IF(COUNTIF($K$4:K68,K68)=1,1,"")</f>
        <v/>
      </c>
      <c r="Q68" s="286"/>
      <c r="R68" s="286">
        <v>22393</v>
      </c>
      <c r="S68" s="286">
        <v>683</v>
      </c>
      <c r="T68" s="286">
        <v>21710</v>
      </c>
      <c r="U68" s="285">
        <v>45565</v>
      </c>
      <c r="V68" s="286">
        <v>23194</v>
      </c>
      <c r="W68" s="286">
        <v>23195</v>
      </c>
      <c r="X68" s="286">
        <v>16</v>
      </c>
      <c r="Y68" s="285">
        <v>45573</v>
      </c>
      <c r="Z68" s="286">
        <v>19623</v>
      </c>
      <c r="AA68" s="286">
        <v>17</v>
      </c>
      <c r="AB68" s="286">
        <v>3576</v>
      </c>
      <c r="AC68" s="286">
        <v>3571</v>
      </c>
      <c r="AD68" s="286">
        <v>249</v>
      </c>
      <c r="AE68" s="286">
        <v>3820</v>
      </c>
      <c r="AF68" s="286">
        <v>23194</v>
      </c>
      <c r="AG68" s="286"/>
      <c r="AH68" s="286">
        <v>1</v>
      </c>
      <c r="AI68" s="286">
        <v>50</v>
      </c>
      <c r="AJ68" s="286">
        <v>12</v>
      </c>
      <c r="AK68" s="286">
        <v>92</v>
      </c>
      <c r="AL68" s="286">
        <v>326</v>
      </c>
      <c r="AM68" s="286">
        <v>608</v>
      </c>
      <c r="AN68" s="286">
        <v>692</v>
      </c>
      <c r="AO68" s="286">
        <v>839</v>
      </c>
      <c r="AP68" s="286">
        <v>1411</v>
      </c>
      <c r="AQ68" s="286">
        <v>1288</v>
      </c>
      <c r="AR68" s="286">
        <v>1023</v>
      </c>
      <c r="AS68" s="286">
        <v>517</v>
      </c>
      <c r="AT68" s="286">
        <v>630</v>
      </c>
      <c r="AU68" s="286">
        <v>963</v>
      </c>
      <c r="AV68" s="286">
        <v>435</v>
      </c>
      <c r="AW68" s="286">
        <v>491</v>
      </c>
      <c r="AX68" s="286">
        <v>339</v>
      </c>
      <c r="AY68" s="286">
        <v>226</v>
      </c>
      <c r="AZ68" s="286">
        <v>237</v>
      </c>
      <c r="BA68" s="286">
        <v>246</v>
      </c>
      <c r="BB68" s="286">
        <v>101</v>
      </c>
      <c r="BC68" s="286">
        <v>107</v>
      </c>
      <c r="BD68" s="286">
        <v>94</v>
      </c>
      <c r="BE68" s="286">
        <v>24</v>
      </c>
      <c r="BF68" s="286">
        <v>10</v>
      </c>
      <c r="BG68" s="286">
        <v>6</v>
      </c>
      <c r="BH68" s="286">
        <v>11</v>
      </c>
      <c r="BI68" s="286">
        <v>4</v>
      </c>
      <c r="BJ68" s="286">
        <v>2</v>
      </c>
      <c r="BK68" s="286">
        <v>2</v>
      </c>
      <c r="BL68" s="286"/>
      <c r="BM68" s="286"/>
      <c r="BN68" s="286">
        <v>1</v>
      </c>
      <c r="BO68" s="286">
        <v>1</v>
      </c>
      <c r="BP68" s="286"/>
      <c r="BQ68" s="286"/>
      <c r="BR68" s="286"/>
      <c r="BS68" s="286"/>
      <c r="BT68" s="286">
        <v>2</v>
      </c>
      <c r="BU68" s="286">
        <v>8</v>
      </c>
      <c r="BV68" s="286">
        <v>2</v>
      </c>
      <c r="BW68" s="286">
        <v>1</v>
      </c>
      <c r="BX68" s="286">
        <v>1</v>
      </c>
      <c r="BY68" s="286">
        <v>1</v>
      </c>
      <c r="BZ68" s="286">
        <v>1</v>
      </c>
      <c r="CA68" s="286">
        <v>2</v>
      </c>
      <c r="CB68" s="286">
        <v>1</v>
      </c>
      <c r="CC68" s="286">
        <v>3</v>
      </c>
      <c r="CD68" s="286">
        <v>3</v>
      </c>
      <c r="CE68" s="286">
        <v>4</v>
      </c>
      <c r="CF68" s="286">
        <v>12</v>
      </c>
      <c r="CG68" s="286">
        <v>10830</v>
      </c>
      <c r="CH68" s="287" t="s">
        <v>3727</v>
      </c>
      <c r="CI68" s="286">
        <v>19367</v>
      </c>
      <c r="CJ68" s="287" t="s">
        <v>3243</v>
      </c>
      <c r="CK68" s="286">
        <v>17000</v>
      </c>
      <c r="CL68" s="286">
        <v>99000</v>
      </c>
      <c r="CM68" s="287" t="s">
        <v>3107</v>
      </c>
      <c r="CN68" s="286">
        <v>52000</v>
      </c>
      <c r="CO68" s="287" t="s">
        <v>1884</v>
      </c>
      <c r="CP68" s="284" t="s">
        <v>560</v>
      </c>
      <c r="CQ68" s="287" t="s">
        <v>1876</v>
      </c>
      <c r="CR68" s="285">
        <v>46023</v>
      </c>
      <c r="CS68" s="282" t="s">
        <v>139</v>
      </c>
      <c r="CT68" s="284" t="s">
        <v>45</v>
      </c>
      <c r="CU68" t="s">
        <v>369</v>
      </c>
      <c r="CV68">
        <v>65</v>
      </c>
    </row>
    <row r="69" spans="1:100" hidden="1" x14ac:dyDescent="0.3">
      <c r="A69" s="281">
        <v>595</v>
      </c>
      <c r="B69" s="290" t="s">
        <v>45</v>
      </c>
      <c r="C69" s="288" t="s">
        <v>2952</v>
      </c>
      <c r="D69" s="288" t="s">
        <v>2953</v>
      </c>
      <c r="E69" s="288" t="s">
        <v>3007</v>
      </c>
      <c r="F69" s="288" t="s">
        <v>2959</v>
      </c>
      <c r="G69" s="288" t="s">
        <v>2970</v>
      </c>
      <c r="H69" s="288" t="s">
        <v>2971</v>
      </c>
      <c r="I69" s="288" t="s">
        <v>2972</v>
      </c>
      <c r="J69" s="288" t="s">
        <v>2962</v>
      </c>
      <c r="K69" s="289" t="s">
        <v>486</v>
      </c>
      <c r="L69" s="288" t="s">
        <v>368</v>
      </c>
      <c r="M69" s="290" t="s">
        <v>328</v>
      </c>
      <c r="N69" s="288" t="s">
        <v>329</v>
      </c>
      <c r="O69" s="290" t="s">
        <v>45</v>
      </c>
      <c r="P69" s="291" t="str">
        <f>IF(COUNTIF($K$4:K69,K69)=1,1,"")</f>
        <v/>
      </c>
      <c r="Q69" s="291"/>
      <c r="R69" s="291">
        <v>8192</v>
      </c>
      <c r="S69" s="291">
        <v>562</v>
      </c>
      <c r="T69" s="291">
        <v>7630</v>
      </c>
      <c r="U69" s="1">
        <v>45565</v>
      </c>
      <c r="V69" s="291">
        <v>8533</v>
      </c>
      <c r="W69" s="291">
        <v>8562</v>
      </c>
      <c r="X69" s="291">
        <v>9</v>
      </c>
      <c r="Y69" s="1">
        <v>45573</v>
      </c>
      <c r="Z69" s="291">
        <v>8434</v>
      </c>
      <c r="AA69" s="291">
        <v>38</v>
      </c>
      <c r="AB69" s="291">
        <v>104</v>
      </c>
      <c r="AC69" s="291">
        <v>99</v>
      </c>
      <c r="AD69" s="291">
        <v>516</v>
      </c>
      <c r="AE69" s="291">
        <v>615</v>
      </c>
      <c r="AF69" s="291">
        <v>8533</v>
      </c>
      <c r="AG69" s="291">
        <v>-2</v>
      </c>
      <c r="AH69" s="291">
        <v>2</v>
      </c>
      <c r="AI69" s="291">
        <v>32</v>
      </c>
      <c r="AJ69" s="291">
        <v>3</v>
      </c>
      <c r="AK69" s="291">
        <v>23</v>
      </c>
      <c r="AL69" s="291">
        <v>81</v>
      </c>
      <c r="AM69" s="291">
        <v>165</v>
      </c>
      <c r="AN69" s="291">
        <v>185</v>
      </c>
      <c r="AO69" s="291">
        <v>161</v>
      </c>
      <c r="AP69" s="291">
        <v>301</v>
      </c>
      <c r="AQ69" s="291">
        <v>106</v>
      </c>
      <c r="AR69" s="291">
        <v>54</v>
      </c>
      <c r="AS69" s="291">
        <v>358</v>
      </c>
      <c r="AT69" s="291">
        <v>240</v>
      </c>
      <c r="AU69" s="291">
        <v>137</v>
      </c>
      <c r="AV69" s="291">
        <v>107</v>
      </c>
      <c r="AW69" s="291">
        <v>77</v>
      </c>
      <c r="AX69" s="291">
        <v>39</v>
      </c>
      <c r="AY69" s="291">
        <v>45</v>
      </c>
      <c r="AZ69" s="291">
        <v>39</v>
      </c>
      <c r="BA69" s="291">
        <v>33</v>
      </c>
      <c r="BB69" s="291">
        <v>16</v>
      </c>
      <c r="BC69" s="291">
        <v>13</v>
      </c>
      <c r="BD69" s="291">
        <v>18</v>
      </c>
      <c r="BE69" s="291"/>
      <c r="BF69" s="291"/>
      <c r="BG69" s="291">
        <v>4</v>
      </c>
      <c r="BH69" s="291">
        <v>2</v>
      </c>
      <c r="BI69" s="291">
        <v>1</v>
      </c>
      <c r="BJ69" s="291">
        <v>2</v>
      </c>
      <c r="BK69" s="291"/>
      <c r="BL69" s="291"/>
      <c r="BM69" s="291"/>
      <c r="BN69" s="291"/>
      <c r="BO69" s="291">
        <v>2</v>
      </c>
      <c r="BP69" s="291">
        <v>1</v>
      </c>
      <c r="BQ69" s="291"/>
      <c r="BR69" s="291"/>
      <c r="BS69" s="291"/>
      <c r="BT69" s="291">
        <v>1</v>
      </c>
      <c r="BU69" s="291">
        <v>1</v>
      </c>
      <c r="BV69" s="291"/>
      <c r="BW69" s="291"/>
      <c r="BX69" s="291"/>
      <c r="BY69" s="291"/>
      <c r="BZ69" s="291"/>
      <c r="CA69" s="291">
        <v>2</v>
      </c>
      <c r="CB69" s="291"/>
      <c r="CC69" s="291">
        <v>1</v>
      </c>
      <c r="CD69" s="291">
        <v>1</v>
      </c>
      <c r="CE69" s="291">
        <v>3</v>
      </c>
      <c r="CF69" s="291">
        <v>15</v>
      </c>
      <c r="CG69" s="291">
        <v>2269</v>
      </c>
      <c r="CH69" s="292" t="s">
        <v>3907</v>
      </c>
      <c r="CI69" s="291">
        <v>7885</v>
      </c>
      <c r="CJ69" s="292" t="s">
        <v>1287</v>
      </c>
      <c r="CK69" s="291">
        <v>17000</v>
      </c>
      <c r="CL69" s="291">
        <v>99000</v>
      </c>
      <c r="CM69" s="292" t="s">
        <v>3107</v>
      </c>
      <c r="CN69" s="291">
        <v>52000</v>
      </c>
      <c r="CO69" s="292" t="s">
        <v>1884</v>
      </c>
      <c r="CP69" s="290" t="s">
        <v>560</v>
      </c>
      <c r="CQ69" s="292" t="s">
        <v>1876</v>
      </c>
      <c r="CR69" s="1">
        <v>46023</v>
      </c>
      <c r="CS69" s="288" t="s">
        <v>139</v>
      </c>
      <c r="CT69" s="290" t="s">
        <v>45</v>
      </c>
      <c r="CU69" t="s">
        <v>369</v>
      </c>
      <c r="CV69">
        <v>66</v>
      </c>
    </row>
    <row r="70" spans="1:100" hidden="1" x14ac:dyDescent="0.3">
      <c r="A70" s="281">
        <v>596</v>
      </c>
      <c r="B70" s="284" t="s">
        <v>45</v>
      </c>
      <c r="C70" s="282" t="s">
        <v>2952</v>
      </c>
      <c r="D70" s="282" t="s">
        <v>2953</v>
      </c>
      <c r="E70" s="282" t="s">
        <v>3007</v>
      </c>
      <c r="F70" s="282" t="s">
        <v>2959</v>
      </c>
      <c r="G70" s="282" t="s">
        <v>2970</v>
      </c>
      <c r="H70" s="282" t="s">
        <v>2971</v>
      </c>
      <c r="I70" s="282" t="s">
        <v>2972</v>
      </c>
      <c r="J70" s="282" t="s">
        <v>2962</v>
      </c>
      <c r="K70" s="283" t="s">
        <v>486</v>
      </c>
      <c r="L70" s="282" t="s">
        <v>368</v>
      </c>
      <c r="M70" s="284" t="s">
        <v>63</v>
      </c>
      <c r="N70" s="282" t="s">
        <v>64</v>
      </c>
      <c r="O70" s="284" t="s">
        <v>45</v>
      </c>
      <c r="P70" s="286" t="str">
        <f>IF(COUNTIF($K$4:K70,K70)=1,1,"")</f>
        <v/>
      </c>
      <c r="Q70" s="286"/>
      <c r="R70" s="286">
        <v>14782</v>
      </c>
      <c r="S70" s="286">
        <v>662</v>
      </c>
      <c r="T70" s="286">
        <v>14120</v>
      </c>
      <c r="U70" s="285">
        <v>45565</v>
      </c>
      <c r="V70" s="286">
        <v>15326</v>
      </c>
      <c r="W70" s="286">
        <v>15354</v>
      </c>
      <c r="X70" s="286">
        <v>10</v>
      </c>
      <c r="Y70" s="285">
        <v>45573</v>
      </c>
      <c r="Z70" s="286">
        <v>12205</v>
      </c>
      <c r="AA70" s="286">
        <v>38</v>
      </c>
      <c r="AB70" s="286">
        <v>3114</v>
      </c>
      <c r="AC70" s="286">
        <v>3121</v>
      </c>
      <c r="AD70" s="286">
        <v>74</v>
      </c>
      <c r="AE70" s="286">
        <v>3195</v>
      </c>
      <c r="AF70" s="286">
        <v>15326</v>
      </c>
      <c r="AG70" s="286">
        <v>1</v>
      </c>
      <c r="AH70" s="286">
        <v>1</v>
      </c>
      <c r="AI70" s="286">
        <v>43</v>
      </c>
      <c r="AJ70" s="286">
        <v>19</v>
      </c>
      <c r="AK70" s="286">
        <v>106</v>
      </c>
      <c r="AL70" s="286">
        <v>268</v>
      </c>
      <c r="AM70" s="286">
        <v>392</v>
      </c>
      <c r="AN70" s="286">
        <v>497</v>
      </c>
      <c r="AO70" s="286">
        <v>552</v>
      </c>
      <c r="AP70" s="286">
        <v>906</v>
      </c>
      <c r="AQ70" s="286">
        <v>1060</v>
      </c>
      <c r="AR70" s="286">
        <v>495</v>
      </c>
      <c r="AS70" s="286">
        <v>233</v>
      </c>
      <c r="AT70" s="286">
        <v>503</v>
      </c>
      <c r="AU70" s="286">
        <v>641</v>
      </c>
      <c r="AV70" s="286">
        <v>223</v>
      </c>
      <c r="AW70" s="286">
        <v>381</v>
      </c>
      <c r="AX70" s="286">
        <v>247</v>
      </c>
      <c r="AY70" s="286">
        <v>156</v>
      </c>
      <c r="AZ70" s="286">
        <v>153</v>
      </c>
      <c r="BA70" s="286">
        <v>148</v>
      </c>
      <c r="BB70" s="286">
        <v>62</v>
      </c>
      <c r="BC70" s="286">
        <v>84</v>
      </c>
      <c r="BD70" s="286">
        <v>56</v>
      </c>
      <c r="BE70" s="286">
        <v>7</v>
      </c>
      <c r="BF70" s="286">
        <v>12</v>
      </c>
      <c r="BG70" s="286">
        <v>2</v>
      </c>
      <c r="BH70" s="286">
        <v>10</v>
      </c>
      <c r="BI70" s="286"/>
      <c r="BJ70" s="286">
        <v>5</v>
      </c>
      <c r="BK70" s="286">
        <v>2</v>
      </c>
      <c r="BL70" s="286"/>
      <c r="BM70" s="286">
        <v>1</v>
      </c>
      <c r="BN70" s="286"/>
      <c r="BO70" s="286"/>
      <c r="BP70" s="286"/>
      <c r="BQ70" s="286"/>
      <c r="BR70" s="286">
        <v>1</v>
      </c>
      <c r="BS70" s="286">
        <v>1</v>
      </c>
      <c r="BT70" s="286">
        <v>3</v>
      </c>
      <c r="BU70" s="286">
        <v>1</v>
      </c>
      <c r="BV70" s="286"/>
      <c r="BW70" s="286">
        <v>2</v>
      </c>
      <c r="BX70" s="286"/>
      <c r="BY70" s="286">
        <v>1</v>
      </c>
      <c r="BZ70" s="286">
        <v>2</v>
      </c>
      <c r="CA70" s="286">
        <v>4</v>
      </c>
      <c r="CB70" s="286">
        <v>1</v>
      </c>
      <c r="CC70" s="286">
        <v>1</v>
      </c>
      <c r="CD70" s="286">
        <v>2</v>
      </c>
      <c r="CE70" s="286">
        <v>7</v>
      </c>
      <c r="CF70" s="286">
        <v>8</v>
      </c>
      <c r="CG70" s="286">
        <v>7300</v>
      </c>
      <c r="CH70" s="287" t="s">
        <v>524</v>
      </c>
      <c r="CI70" s="286">
        <v>12010</v>
      </c>
      <c r="CJ70" s="287" t="s">
        <v>3417</v>
      </c>
      <c r="CK70" s="286">
        <v>17000</v>
      </c>
      <c r="CL70" s="286">
        <v>99000</v>
      </c>
      <c r="CM70" s="287" t="s">
        <v>3107</v>
      </c>
      <c r="CN70" s="286">
        <v>52000</v>
      </c>
      <c r="CO70" s="287" t="s">
        <v>1884</v>
      </c>
      <c r="CP70" s="284" t="s">
        <v>560</v>
      </c>
      <c r="CQ70" s="287" t="s">
        <v>1876</v>
      </c>
      <c r="CR70" s="285">
        <v>46023</v>
      </c>
      <c r="CS70" s="282" t="s">
        <v>139</v>
      </c>
      <c r="CT70" s="284" t="s">
        <v>45</v>
      </c>
      <c r="CU70" t="s">
        <v>369</v>
      </c>
      <c r="CV70">
        <v>67</v>
      </c>
    </row>
    <row r="71" spans="1:100" hidden="1" x14ac:dyDescent="0.3">
      <c r="A71" s="281">
        <v>597</v>
      </c>
      <c r="B71" s="290" t="s">
        <v>45</v>
      </c>
      <c r="C71" s="288" t="s">
        <v>2952</v>
      </c>
      <c r="D71" s="288" t="s">
        <v>2953</v>
      </c>
      <c r="E71" s="288" t="s">
        <v>3007</v>
      </c>
      <c r="F71" s="288" t="s">
        <v>2959</v>
      </c>
      <c r="G71" s="288" t="s">
        <v>2970</v>
      </c>
      <c r="H71" s="288" t="s">
        <v>2971</v>
      </c>
      <c r="I71" s="288" t="s">
        <v>2972</v>
      </c>
      <c r="J71" s="288" t="s">
        <v>2962</v>
      </c>
      <c r="K71" s="289" t="s">
        <v>486</v>
      </c>
      <c r="L71" s="288" t="s">
        <v>368</v>
      </c>
      <c r="M71" s="290" t="s">
        <v>285</v>
      </c>
      <c r="N71" s="288" t="s">
        <v>286</v>
      </c>
      <c r="O71" s="290" t="s">
        <v>45</v>
      </c>
      <c r="P71" s="291" t="str">
        <f>IF(COUNTIF($K$4:K71,K71)=1,1,"")</f>
        <v/>
      </c>
      <c r="Q71" s="291"/>
      <c r="R71" s="291">
        <v>4783</v>
      </c>
      <c r="S71" s="291">
        <v>-47</v>
      </c>
      <c r="T71" s="291">
        <v>4830</v>
      </c>
      <c r="U71" s="1">
        <v>45931</v>
      </c>
      <c r="V71" s="291">
        <v>5148</v>
      </c>
      <c r="W71" s="291">
        <v>4478</v>
      </c>
      <c r="X71" s="291">
        <v>717</v>
      </c>
      <c r="Y71" s="1">
        <v>45932</v>
      </c>
      <c r="Z71" s="291">
        <v>2537</v>
      </c>
      <c r="AA71" s="291">
        <v>47</v>
      </c>
      <c r="AB71" s="291">
        <v>2512</v>
      </c>
      <c r="AC71" s="291">
        <v>2611</v>
      </c>
      <c r="AD71" s="291">
        <v>79</v>
      </c>
      <c r="AE71" s="291">
        <v>2690</v>
      </c>
      <c r="AF71" s="291">
        <v>5148</v>
      </c>
      <c r="AG71" s="291"/>
      <c r="AH71" s="291"/>
      <c r="AI71" s="291">
        <v>10</v>
      </c>
      <c r="AJ71" s="291">
        <v>2</v>
      </c>
      <c r="AK71" s="291">
        <v>27</v>
      </c>
      <c r="AL71" s="291">
        <v>45</v>
      </c>
      <c r="AM71" s="291">
        <v>40</v>
      </c>
      <c r="AN71" s="291">
        <v>79</v>
      </c>
      <c r="AO71" s="291">
        <v>83</v>
      </c>
      <c r="AP71" s="291">
        <v>175</v>
      </c>
      <c r="AQ71" s="291">
        <v>497</v>
      </c>
      <c r="AR71" s="291">
        <v>220</v>
      </c>
      <c r="AS71" s="291">
        <v>231</v>
      </c>
      <c r="AT71" s="291">
        <v>160</v>
      </c>
      <c r="AU71" s="291">
        <v>285</v>
      </c>
      <c r="AV71" s="291">
        <v>49</v>
      </c>
      <c r="AW71" s="291">
        <v>76</v>
      </c>
      <c r="AX71" s="291">
        <v>40</v>
      </c>
      <c r="AY71" s="291">
        <v>46</v>
      </c>
      <c r="AZ71" s="291">
        <v>28</v>
      </c>
      <c r="BA71" s="291">
        <v>38</v>
      </c>
      <c r="BB71" s="291">
        <v>14</v>
      </c>
      <c r="BC71" s="291">
        <v>20</v>
      </c>
      <c r="BD71" s="291">
        <v>18</v>
      </c>
      <c r="BE71" s="291">
        <v>3</v>
      </c>
      <c r="BF71" s="291">
        <v>2</v>
      </c>
      <c r="BG71" s="291">
        <v>3</v>
      </c>
      <c r="BH71" s="291"/>
      <c r="BI71" s="291">
        <v>1</v>
      </c>
      <c r="BJ71" s="291">
        <v>-1</v>
      </c>
      <c r="BK71" s="291"/>
      <c r="BL71" s="291"/>
      <c r="BM71" s="291"/>
      <c r="BN71" s="291"/>
      <c r="BO71" s="291"/>
      <c r="BP71" s="291"/>
      <c r="BQ71" s="291"/>
      <c r="BR71" s="291"/>
      <c r="BS71" s="291"/>
      <c r="BT71" s="291">
        <v>1</v>
      </c>
      <c r="BU71" s="291"/>
      <c r="BV71" s="291"/>
      <c r="BW71" s="291">
        <v>1</v>
      </c>
      <c r="BX71" s="291"/>
      <c r="BY71" s="291">
        <v>1</v>
      </c>
      <c r="BZ71" s="291">
        <v>1</v>
      </c>
      <c r="CA71" s="291"/>
      <c r="CB71" s="291"/>
      <c r="CC71" s="291">
        <v>1</v>
      </c>
      <c r="CD71" s="291"/>
      <c r="CE71" s="291">
        <v>2</v>
      </c>
      <c r="CF71" s="291">
        <v>1</v>
      </c>
      <c r="CG71" s="291">
        <v>2199</v>
      </c>
      <c r="CH71" s="292" t="s">
        <v>1121</v>
      </c>
      <c r="CI71" s="291">
        <v>2199</v>
      </c>
      <c r="CJ71" s="292" t="s">
        <v>1121</v>
      </c>
      <c r="CK71" s="291">
        <v>17000</v>
      </c>
      <c r="CL71" s="291">
        <v>99000</v>
      </c>
      <c r="CM71" s="292" t="s">
        <v>3107</v>
      </c>
      <c r="CN71" s="291">
        <v>52000</v>
      </c>
      <c r="CO71" s="292" t="s">
        <v>1884</v>
      </c>
      <c r="CP71" s="290" t="s">
        <v>560</v>
      </c>
      <c r="CQ71" s="292" t="s">
        <v>1876</v>
      </c>
      <c r="CR71" s="1">
        <v>46023</v>
      </c>
      <c r="CS71" s="288" t="s">
        <v>139</v>
      </c>
      <c r="CT71" s="290" t="s">
        <v>45</v>
      </c>
      <c r="CU71" t="s">
        <v>369</v>
      </c>
      <c r="CV71">
        <v>68</v>
      </c>
    </row>
    <row r="72" spans="1:100" hidden="1" x14ac:dyDescent="0.3">
      <c r="A72" s="281">
        <v>1570</v>
      </c>
      <c r="B72" s="284" t="s">
        <v>45</v>
      </c>
      <c r="C72" s="282" t="s">
        <v>2952</v>
      </c>
      <c r="D72" s="282" t="s">
        <v>3011</v>
      </c>
      <c r="E72" s="282" t="s">
        <v>3003</v>
      </c>
      <c r="F72" s="282" t="s">
        <v>2959</v>
      </c>
      <c r="G72" s="282" t="s">
        <v>2955</v>
      </c>
      <c r="H72" s="282" t="s">
        <v>2960</v>
      </c>
      <c r="I72" s="282" t="s">
        <v>2965</v>
      </c>
      <c r="J72" s="282" t="s">
        <v>2999</v>
      </c>
      <c r="K72" s="283" t="s">
        <v>482</v>
      </c>
      <c r="L72" s="282" t="s">
        <v>455</v>
      </c>
      <c r="M72" s="284" t="s">
        <v>71</v>
      </c>
      <c r="N72" s="282" t="s">
        <v>72</v>
      </c>
      <c r="O72" s="284" t="s">
        <v>45</v>
      </c>
      <c r="P72" s="286">
        <f>IF(COUNTIF($K$4:K72,K72)=1,1,"")</f>
        <v>1</v>
      </c>
      <c r="Q72" s="286"/>
      <c r="R72" s="286">
        <v>5653</v>
      </c>
      <c r="S72" s="286">
        <v>643</v>
      </c>
      <c r="T72" s="286">
        <v>5010</v>
      </c>
      <c r="U72" s="285">
        <v>45881</v>
      </c>
      <c r="V72" s="286">
        <v>6017</v>
      </c>
      <c r="W72" s="286">
        <v>5764</v>
      </c>
      <c r="X72" s="286">
        <v>335</v>
      </c>
      <c r="Y72" s="285">
        <v>45889</v>
      </c>
      <c r="Z72" s="286">
        <v>5593</v>
      </c>
      <c r="AA72" s="286">
        <v>82</v>
      </c>
      <c r="AB72" s="286">
        <v>360</v>
      </c>
      <c r="AC72" s="286">
        <v>424</v>
      </c>
      <c r="AD72" s="286">
        <v>207</v>
      </c>
      <c r="AE72" s="286">
        <v>631</v>
      </c>
      <c r="AF72" s="286">
        <v>6017</v>
      </c>
      <c r="AG72" s="286">
        <v>314</v>
      </c>
      <c r="AH72" s="286">
        <v>245</v>
      </c>
      <c r="AI72" s="286">
        <v>283</v>
      </c>
      <c r="AJ72" s="286">
        <v>138</v>
      </c>
      <c r="AK72" s="286">
        <v>243</v>
      </c>
      <c r="AL72" s="286">
        <v>217</v>
      </c>
      <c r="AM72" s="286">
        <v>115</v>
      </c>
      <c r="AN72" s="286">
        <v>246</v>
      </c>
      <c r="AO72" s="286">
        <v>122</v>
      </c>
      <c r="AP72" s="286">
        <v>253</v>
      </c>
      <c r="AQ72" s="286">
        <v>204</v>
      </c>
      <c r="AR72" s="286">
        <v>85</v>
      </c>
      <c r="AS72" s="286">
        <v>93</v>
      </c>
      <c r="AT72" s="286">
        <v>79</v>
      </c>
      <c r="AU72" s="286">
        <v>104</v>
      </c>
      <c r="AV72" s="286">
        <v>82</v>
      </c>
      <c r="AW72" s="286">
        <v>72</v>
      </c>
      <c r="AX72" s="286">
        <v>54</v>
      </c>
      <c r="AY72" s="286">
        <v>41</v>
      </c>
      <c r="AZ72" s="286">
        <v>95</v>
      </c>
      <c r="BA72" s="286">
        <v>45</v>
      </c>
      <c r="BB72" s="286">
        <v>144</v>
      </c>
      <c r="BC72" s="286">
        <v>180</v>
      </c>
      <c r="BD72" s="286">
        <v>264</v>
      </c>
      <c r="BE72" s="286">
        <v>84</v>
      </c>
      <c r="BF72" s="286">
        <v>111</v>
      </c>
      <c r="BG72" s="286">
        <v>65</v>
      </c>
      <c r="BH72" s="286">
        <v>122</v>
      </c>
      <c r="BI72" s="286">
        <v>95</v>
      </c>
      <c r="BJ72" s="286">
        <v>92</v>
      </c>
      <c r="BK72" s="286">
        <v>73</v>
      </c>
      <c r="BL72" s="286">
        <v>76</v>
      </c>
      <c r="BM72" s="286">
        <v>66</v>
      </c>
      <c r="BN72" s="286">
        <v>47</v>
      </c>
      <c r="BO72" s="286">
        <v>23</v>
      </c>
      <c r="BP72" s="286">
        <v>22</v>
      </c>
      <c r="BQ72" s="286">
        <v>13</v>
      </c>
      <c r="BR72" s="286">
        <v>10</v>
      </c>
      <c r="BS72" s="286">
        <v>9</v>
      </c>
      <c r="BT72" s="286">
        <v>11</v>
      </c>
      <c r="BU72" s="286">
        <v>7</v>
      </c>
      <c r="BV72" s="286">
        <v>4</v>
      </c>
      <c r="BW72" s="286">
        <v>2</v>
      </c>
      <c r="BX72" s="286"/>
      <c r="BY72" s="286">
        <v>3</v>
      </c>
      <c r="BZ72" s="286">
        <v>5</v>
      </c>
      <c r="CA72" s="286">
        <v>4</v>
      </c>
      <c r="CB72" s="286">
        <v>7</v>
      </c>
      <c r="CC72" s="286">
        <v>20</v>
      </c>
      <c r="CD72" s="286">
        <v>37</v>
      </c>
      <c r="CE72" s="286">
        <v>35</v>
      </c>
      <c r="CF72" s="286">
        <v>39</v>
      </c>
      <c r="CG72" s="286">
        <v>4800</v>
      </c>
      <c r="CH72" s="287" t="s">
        <v>3108</v>
      </c>
      <c r="CI72" s="286">
        <v>5394</v>
      </c>
      <c r="CJ72" s="287" t="s">
        <v>4159</v>
      </c>
      <c r="CK72" s="286">
        <v>8300</v>
      </c>
      <c r="CL72" s="286">
        <v>39000</v>
      </c>
      <c r="CM72" s="287" t="s">
        <v>1188</v>
      </c>
      <c r="CN72" s="286">
        <v>31000</v>
      </c>
      <c r="CO72" s="287" t="s">
        <v>208</v>
      </c>
      <c r="CP72" s="284" t="s">
        <v>53</v>
      </c>
      <c r="CQ72" s="287" t="s">
        <v>1891</v>
      </c>
      <c r="CR72" s="285">
        <v>46262</v>
      </c>
      <c r="CS72" s="282" t="s">
        <v>51</v>
      </c>
      <c r="CT72" s="284" t="s">
        <v>1851</v>
      </c>
      <c r="CU72" t="s">
        <v>456</v>
      </c>
      <c r="CV72">
        <v>69</v>
      </c>
    </row>
    <row r="73" spans="1:100" hidden="1" x14ac:dyDescent="0.3">
      <c r="A73" s="281">
        <v>1571</v>
      </c>
      <c r="B73" s="290" t="s">
        <v>45</v>
      </c>
      <c r="C73" s="288" t="s">
        <v>2952</v>
      </c>
      <c r="D73" s="288" t="s">
        <v>3011</v>
      </c>
      <c r="E73" s="288" t="s">
        <v>3003</v>
      </c>
      <c r="F73" s="288" t="s">
        <v>2959</v>
      </c>
      <c r="G73" s="288" t="s">
        <v>2955</v>
      </c>
      <c r="H73" s="288" t="s">
        <v>2960</v>
      </c>
      <c r="I73" s="288" t="s">
        <v>2965</v>
      </c>
      <c r="J73" s="288" t="s">
        <v>2999</v>
      </c>
      <c r="K73" s="289" t="s">
        <v>482</v>
      </c>
      <c r="L73" s="288" t="s">
        <v>455</v>
      </c>
      <c r="M73" s="290" t="s">
        <v>89</v>
      </c>
      <c r="N73" s="288" t="s">
        <v>90</v>
      </c>
      <c r="O73" s="290" t="s">
        <v>45</v>
      </c>
      <c r="P73" s="291" t="str">
        <f>IF(COUNTIF($K$4:K73,K73)=1,1,"")</f>
        <v/>
      </c>
      <c r="Q73" s="291"/>
      <c r="R73" s="291">
        <v>7808</v>
      </c>
      <c r="S73" s="291">
        <v>598</v>
      </c>
      <c r="T73" s="291">
        <v>7210</v>
      </c>
      <c r="U73" s="1">
        <v>45881</v>
      </c>
      <c r="V73" s="291">
        <v>8021</v>
      </c>
      <c r="W73" s="291">
        <v>8029</v>
      </c>
      <c r="X73" s="291">
        <v>19</v>
      </c>
      <c r="Y73" s="1">
        <v>45883</v>
      </c>
      <c r="Z73" s="291">
        <v>7879</v>
      </c>
      <c r="AA73" s="291">
        <v>27</v>
      </c>
      <c r="AB73" s="291">
        <v>125</v>
      </c>
      <c r="AC73" s="291">
        <v>142</v>
      </c>
      <c r="AD73" s="291">
        <v>-147</v>
      </c>
      <c r="AE73" s="291">
        <v>-5</v>
      </c>
      <c r="AF73" s="291">
        <v>8021</v>
      </c>
      <c r="AG73" s="291">
        <v>576</v>
      </c>
      <c r="AH73" s="291">
        <v>749</v>
      </c>
      <c r="AI73" s="291">
        <v>553</v>
      </c>
      <c r="AJ73" s="291">
        <v>259</v>
      </c>
      <c r="AK73" s="291">
        <v>524</v>
      </c>
      <c r="AL73" s="291">
        <v>389</v>
      </c>
      <c r="AM73" s="291">
        <v>217</v>
      </c>
      <c r="AN73" s="291">
        <v>324</v>
      </c>
      <c r="AO73" s="291">
        <v>235</v>
      </c>
      <c r="AP73" s="291">
        <v>1016</v>
      </c>
      <c r="AQ73" s="291">
        <v>599</v>
      </c>
      <c r="AR73" s="291">
        <v>295</v>
      </c>
      <c r="AS73" s="291">
        <v>99</v>
      </c>
      <c r="AT73" s="291">
        <v>162</v>
      </c>
      <c r="AU73" s="291">
        <v>205</v>
      </c>
      <c r="AV73" s="291">
        <v>158</v>
      </c>
      <c r="AW73" s="291">
        <v>129</v>
      </c>
      <c r="AX73" s="291">
        <v>107</v>
      </c>
      <c r="AY73" s="291">
        <v>59</v>
      </c>
      <c r="AZ73" s="291">
        <v>166</v>
      </c>
      <c r="BA73" s="291">
        <v>79</v>
      </c>
      <c r="BB73" s="291">
        <v>102</v>
      </c>
      <c r="BC73" s="291">
        <v>104</v>
      </c>
      <c r="BD73" s="291">
        <v>106</v>
      </c>
      <c r="BE73" s="291">
        <v>41</v>
      </c>
      <c r="BF73" s="291">
        <v>48</v>
      </c>
      <c r="BG73" s="291">
        <v>34</v>
      </c>
      <c r="BH73" s="291">
        <v>26</v>
      </c>
      <c r="BI73" s="291">
        <v>18</v>
      </c>
      <c r="BJ73" s="291">
        <v>7</v>
      </c>
      <c r="BK73" s="291">
        <v>13</v>
      </c>
      <c r="BL73" s="291">
        <v>6</v>
      </c>
      <c r="BM73" s="291">
        <v>22</v>
      </c>
      <c r="BN73" s="291">
        <v>10</v>
      </c>
      <c r="BO73" s="291">
        <v>5</v>
      </c>
      <c r="BP73" s="291">
        <v>6</v>
      </c>
      <c r="BQ73" s="291">
        <v>2</v>
      </c>
      <c r="BR73" s="291">
        <v>2</v>
      </c>
      <c r="BS73" s="291">
        <v>1</v>
      </c>
      <c r="BT73" s="291">
        <v>2</v>
      </c>
      <c r="BU73" s="291">
        <v>2</v>
      </c>
      <c r="BV73" s="291">
        <v>2</v>
      </c>
      <c r="BW73" s="291"/>
      <c r="BX73" s="291"/>
      <c r="BY73" s="291"/>
      <c r="BZ73" s="291">
        <v>1</v>
      </c>
      <c r="CA73" s="291">
        <v>4</v>
      </c>
      <c r="CB73" s="291">
        <v>5</v>
      </c>
      <c r="CC73" s="291">
        <v>5</v>
      </c>
      <c r="CD73" s="291">
        <v>13</v>
      </c>
      <c r="CE73" s="291">
        <v>21</v>
      </c>
      <c r="CF73" s="291">
        <v>10</v>
      </c>
      <c r="CG73" s="291">
        <v>7518</v>
      </c>
      <c r="CH73" s="292" t="s">
        <v>3711</v>
      </c>
      <c r="CI73" s="291">
        <v>8046</v>
      </c>
      <c r="CJ73" s="292" t="s">
        <v>4097</v>
      </c>
      <c r="CK73" s="291">
        <v>8300</v>
      </c>
      <c r="CL73" s="291">
        <v>39000</v>
      </c>
      <c r="CM73" s="292" t="s">
        <v>1188</v>
      </c>
      <c r="CN73" s="291">
        <v>31000</v>
      </c>
      <c r="CO73" s="292" t="s">
        <v>208</v>
      </c>
      <c r="CP73" s="290" t="s">
        <v>53</v>
      </c>
      <c r="CQ73" s="292" t="s">
        <v>1891</v>
      </c>
      <c r="CR73" s="1">
        <v>46262</v>
      </c>
      <c r="CS73" s="288" t="s">
        <v>51</v>
      </c>
      <c r="CT73" s="290" t="s">
        <v>1851</v>
      </c>
      <c r="CU73" t="s">
        <v>456</v>
      </c>
      <c r="CV73">
        <v>70</v>
      </c>
    </row>
    <row r="74" spans="1:100" hidden="1" x14ac:dyDescent="0.3">
      <c r="A74" s="281">
        <v>1572</v>
      </c>
      <c r="B74" s="284" t="s">
        <v>45</v>
      </c>
      <c r="C74" s="282" t="s">
        <v>2952</v>
      </c>
      <c r="D74" s="282" t="s">
        <v>3011</v>
      </c>
      <c r="E74" s="282" t="s">
        <v>3003</v>
      </c>
      <c r="F74" s="282" t="s">
        <v>2959</v>
      </c>
      <c r="G74" s="282" t="s">
        <v>2955</v>
      </c>
      <c r="H74" s="282" t="s">
        <v>2960</v>
      </c>
      <c r="I74" s="282" t="s">
        <v>2965</v>
      </c>
      <c r="J74" s="282" t="s">
        <v>2999</v>
      </c>
      <c r="K74" s="283" t="s">
        <v>482</v>
      </c>
      <c r="L74" s="282" t="s">
        <v>455</v>
      </c>
      <c r="M74" s="284" t="s">
        <v>66</v>
      </c>
      <c r="N74" s="282" t="s">
        <v>67</v>
      </c>
      <c r="O74" s="284" t="s">
        <v>45</v>
      </c>
      <c r="P74" s="286" t="str">
        <f>IF(COUNTIF($K$4:K74,K74)=1,1,"")</f>
        <v/>
      </c>
      <c r="Q74" s="286"/>
      <c r="R74" s="286">
        <v>1476</v>
      </c>
      <c r="S74" s="286">
        <v>-24</v>
      </c>
      <c r="T74" s="286">
        <v>1500</v>
      </c>
      <c r="U74" s="285">
        <v>46062</v>
      </c>
      <c r="V74" s="286">
        <v>1517</v>
      </c>
      <c r="W74" s="286">
        <v>1540</v>
      </c>
      <c r="X74" s="286">
        <v>1</v>
      </c>
      <c r="Y74" s="285">
        <v>46062</v>
      </c>
      <c r="Z74" s="286">
        <v>1136</v>
      </c>
      <c r="AA74" s="286">
        <v>24</v>
      </c>
      <c r="AB74" s="286">
        <v>341</v>
      </c>
      <c r="AC74" s="286">
        <v>381</v>
      </c>
      <c r="AD74" s="286">
        <v>259</v>
      </c>
      <c r="AE74" s="286">
        <v>640</v>
      </c>
      <c r="AF74" s="286">
        <v>1517</v>
      </c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  <c r="AV74" s="286"/>
      <c r="AW74" s="286"/>
      <c r="AX74" s="286"/>
      <c r="AY74" s="286"/>
      <c r="AZ74" s="286"/>
      <c r="BA74" s="286"/>
      <c r="BB74" s="286">
        <v>15</v>
      </c>
      <c r="BC74" s="286">
        <v>46</v>
      </c>
      <c r="BD74" s="286">
        <v>66</v>
      </c>
      <c r="BE74" s="286">
        <v>36</v>
      </c>
      <c r="BF74" s="286">
        <v>47</v>
      </c>
      <c r="BG74" s="286">
        <v>50</v>
      </c>
      <c r="BH74" s="286">
        <v>66</v>
      </c>
      <c r="BI74" s="286">
        <v>60</v>
      </c>
      <c r="BJ74" s="286">
        <v>51</v>
      </c>
      <c r="BK74" s="286">
        <v>66</v>
      </c>
      <c r="BL74" s="286">
        <v>68</v>
      </c>
      <c r="BM74" s="286">
        <v>63</v>
      </c>
      <c r="BN74" s="286">
        <v>41</v>
      </c>
      <c r="BO74" s="286">
        <v>31</v>
      </c>
      <c r="BP74" s="286">
        <v>21</v>
      </c>
      <c r="BQ74" s="286">
        <v>4</v>
      </c>
      <c r="BR74" s="286">
        <v>8</v>
      </c>
      <c r="BS74" s="286">
        <v>6</v>
      </c>
      <c r="BT74" s="286">
        <v>9</v>
      </c>
      <c r="BU74" s="286">
        <v>9</v>
      </c>
      <c r="BV74" s="286">
        <v>2</v>
      </c>
      <c r="BW74" s="286"/>
      <c r="BX74" s="286">
        <v>1</v>
      </c>
      <c r="BY74" s="286">
        <v>2</v>
      </c>
      <c r="BZ74" s="286">
        <v>1</v>
      </c>
      <c r="CA74" s="286">
        <v>1</v>
      </c>
      <c r="CB74" s="286">
        <v>6</v>
      </c>
      <c r="CC74" s="286">
        <v>12</v>
      </c>
      <c r="CD74" s="286">
        <v>23</v>
      </c>
      <c r="CE74" s="286">
        <v>13</v>
      </c>
      <c r="CF74" s="286">
        <v>19</v>
      </c>
      <c r="CG74" s="286">
        <v>843</v>
      </c>
      <c r="CH74" s="287" t="s">
        <v>4007</v>
      </c>
      <c r="CI74" s="286">
        <v>843</v>
      </c>
      <c r="CJ74" s="287" t="s">
        <v>4007</v>
      </c>
      <c r="CK74" s="286">
        <v>8300</v>
      </c>
      <c r="CL74" s="286">
        <v>39000</v>
      </c>
      <c r="CM74" s="287" t="s">
        <v>1188</v>
      </c>
      <c r="CN74" s="286">
        <v>31000</v>
      </c>
      <c r="CO74" s="287" t="s">
        <v>208</v>
      </c>
      <c r="CP74" s="284" t="s">
        <v>53</v>
      </c>
      <c r="CQ74" s="287" t="s">
        <v>1891</v>
      </c>
      <c r="CR74" s="285">
        <v>46262</v>
      </c>
      <c r="CS74" s="282" t="s">
        <v>51</v>
      </c>
      <c r="CT74" s="284" t="s">
        <v>1851</v>
      </c>
      <c r="CU74" t="s">
        <v>456</v>
      </c>
      <c r="CV74">
        <v>71</v>
      </c>
    </row>
    <row r="75" spans="1:100" hidden="1" x14ac:dyDescent="0.3">
      <c r="A75" s="281">
        <v>1573</v>
      </c>
      <c r="B75" s="290" t="s">
        <v>45</v>
      </c>
      <c r="C75" s="288" t="s">
        <v>2952</v>
      </c>
      <c r="D75" s="288" t="s">
        <v>3011</v>
      </c>
      <c r="E75" s="288" t="s">
        <v>3003</v>
      </c>
      <c r="F75" s="288" t="s">
        <v>2959</v>
      </c>
      <c r="G75" s="288" t="s">
        <v>2955</v>
      </c>
      <c r="H75" s="288" t="s">
        <v>2960</v>
      </c>
      <c r="I75" s="288" t="s">
        <v>2965</v>
      </c>
      <c r="J75" s="288" t="s">
        <v>2999</v>
      </c>
      <c r="K75" s="289" t="s">
        <v>482</v>
      </c>
      <c r="L75" s="288" t="s">
        <v>455</v>
      </c>
      <c r="M75" s="290" t="s">
        <v>78</v>
      </c>
      <c r="N75" s="288" t="s">
        <v>79</v>
      </c>
      <c r="O75" s="290" t="s">
        <v>45</v>
      </c>
      <c r="P75" s="291" t="str">
        <f>IF(COUNTIF($K$4:K75,K75)=1,1,"")</f>
        <v/>
      </c>
      <c r="Q75" s="291"/>
      <c r="R75" s="291">
        <v>1966</v>
      </c>
      <c r="S75" s="291">
        <v>-34</v>
      </c>
      <c r="T75" s="291">
        <v>2000</v>
      </c>
      <c r="U75" s="1">
        <v>46062</v>
      </c>
      <c r="V75" s="291">
        <v>1926</v>
      </c>
      <c r="W75" s="291">
        <v>1959</v>
      </c>
      <c r="X75" s="291">
        <v>1</v>
      </c>
      <c r="Y75" s="1">
        <v>46062</v>
      </c>
      <c r="Z75" s="291">
        <v>1235</v>
      </c>
      <c r="AA75" s="291">
        <v>34</v>
      </c>
      <c r="AB75" s="291">
        <v>633</v>
      </c>
      <c r="AC75" s="291">
        <v>691</v>
      </c>
      <c r="AD75" s="291">
        <v>297</v>
      </c>
      <c r="AE75" s="291">
        <v>988</v>
      </c>
      <c r="AF75" s="291">
        <v>1926</v>
      </c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291"/>
      <c r="AX75" s="291"/>
      <c r="AY75" s="291"/>
      <c r="AZ75" s="291"/>
      <c r="BA75" s="291"/>
      <c r="BB75" s="291">
        <v>20</v>
      </c>
      <c r="BC75" s="291">
        <v>36</v>
      </c>
      <c r="BD75" s="291">
        <v>66</v>
      </c>
      <c r="BE75" s="291">
        <v>50</v>
      </c>
      <c r="BF75" s="291">
        <v>51</v>
      </c>
      <c r="BG75" s="291">
        <v>47</v>
      </c>
      <c r="BH75" s="291">
        <v>57</v>
      </c>
      <c r="BI75" s="291">
        <v>73</v>
      </c>
      <c r="BJ75" s="291">
        <v>68</v>
      </c>
      <c r="BK75" s="291">
        <v>86</v>
      </c>
      <c r="BL75" s="291">
        <v>74</v>
      </c>
      <c r="BM75" s="291">
        <v>95</v>
      </c>
      <c r="BN75" s="291">
        <v>44</v>
      </c>
      <c r="BO75" s="291">
        <v>16</v>
      </c>
      <c r="BP75" s="291">
        <v>18</v>
      </c>
      <c r="BQ75" s="291">
        <v>11</v>
      </c>
      <c r="BR75" s="291">
        <v>3</v>
      </c>
      <c r="BS75" s="291">
        <v>5</v>
      </c>
      <c r="BT75" s="291">
        <v>6</v>
      </c>
      <c r="BU75" s="291">
        <v>7</v>
      </c>
      <c r="BV75" s="291">
        <v>5</v>
      </c>
      <c r="BW75" s="291"/>
      <c r="BX75" s="291">
        <v>2</v>
      </c>
      <c r="BY75" s="291"/>
      <c r="BZ75" s="291">
        <v>3</v>
      </c>
      <c r="CA75" s="291">
        <v>5</v>
      </c>
      <c r="CB75" s="291">
        <v>3</v>
      </c>
      <c r="CC75" s="291">
        <v>9</v>
      </c>
      <c r="CD75" s="291">
        <v>14</v>
      </c>
      <c r="CE75" s="291">
        <v>14</v>
      </c>
      <c r="CF75" s="291">
        <v>5</v>
      </c>
      <c r="CG75" s="291">
        <v>893</v>
      </c>
      <c r="CH75" s="292" t="s">
        <v>3411</v>
      </c>
      <c r="CI75" s="291">
        <v>893</v>
      </c>
      <c r="CJ75" s="292" t="s">
        <v>3411</v>
      </c>
      <c r="CK75" s="291">
        <v>8300</v>
      </c>
      <c r="CL75" s="291">
        <v>39000</v>
      </c>
      <c r="CM75" s="292" t="s">
        <v>1188</v>
      </c>
      <c r="CN75" s="291">
        <v>31000</v>
      </c>
      <c r="CO75" s="292" t="s">
        <v>208</v>
      </c>
      <c r="CP75" s="290" t="s">
        <v>53</v>
      </c>
      <c r="CQ75" s="292" t="s">
        <v>1891</v>
      </c>
      <c r="CR75" s="1">
        <v>46262</v>
      </c>
      <c r="CS75" s="288" t="s">
        <v>51</v>
      </c>
      <c r="CT75" s="290" t="s">
        <v>1851</v>
      </c>
      <c r="CU75" t="s">
        <v>456</v>
      </c>
      <c r="CV75">
        <v>72</v>
      </c>
    </row>
    <row r="76" spans="1:100" hidden="1" x14ac:dyDescent="0.3">
      <c r="A76" s="281">
        <v>1574</v>
      </c>
      <c r="B76" s="284" t="s">
        <v>45</v>
      </c>
      <c r="C76" s="282" t="s">
        <v>2952</v>
      </c>
      <c r="D76" s="282" t="s">
        <v>3011</v>
      </c>
      <c r="E76" s="282" t="s">
        <v>3003</v>
      </c>
      <c r="F76" s="282" t="s">
        <v>2959</v>
      </c>
      <c r="G76" s="282" t="s">
        <v>2955</v>
      </c>
      <c r="H76" s="282" t="s">
        <v>2960</v>
      </c>
      <c r="I76" s="282" t="s">
        <v>2965</v>
      </c>
      <c r="J76" s="282" t="s">
        <v>2999</v>
      </c>
      <c r="K76" s="283" t="s">
        <v>482</v>
      </c>
      <c r="L76" s="282" t="s">
        <v>455</v>
      </c>
      <c r="M76" s="284" t="s">
        <v>93</v>
      </c>
      <c r="N76" s="282" t="s">
        <v>94</v>
      </c>
      <c r="O76" s="284" t="s">
        <v>45</v>
      </c>
      <c r="P76" s="286" t="str">
        <f>IF(COUNTIF($K$4:K76,K76)=1,1,"")</f>
        <v/>
      </c>
      <c r="Q76" s="286"/>
      <c r="R76" s="286">
        <v>1232</v>
      </c>
      <c r="S76" s="286">
        <v>512</v>
      </c>
      <c r="T76" s="286">
        <v>720</v>
      </c>
      <c r="U76" s="285">
        <v>45881</v>
      </c>
      <c r="V76" s="286">
        <v>1316</v>
      </c>
      <c r="W76" s="286">
        <v>1324</v>
      </c>
      <c r="X76" s="286">
        <v>5</v>
      </c>
      <c r="Y76" s="285">
        <v>45888</v>
      </c>
      <c r="Z76" s="286">
        <v>1303</v>
      </c>
      <c r="AA76" s="286">
        <v>13</v>
      </c>
      <c r="AB76" s="286">
        <v>11</v>
      </c>
      <c r="AC76" s="286">
        <v>13</v>
      </c>
      <c r="AD76" s="286">
        <v>-18</v>
      </c>
      <c r="AE76" s="286">
        <v>-5</v>
      </c>
      <c r="AF76" s="286">
        <v>1316</v>
      </c>
      <c r="AG76" s="286">
        <v>103</v>
      </c>
      <c r="AH76" s="286">
        <v>82</v>
      </c>
      <c r="AI76" s="286">
        <v>320</v>
      </c>
      <c r="AJ76" s="286">
        <v>118</v>
      </c>
      <c r="AK76" s="286">
        <v>146</v>
      </c>
      <c r="AL76" s="286">
        <v>113</v>
      </c>
      <c r="AM76" s="286">
        <v>32</v>
      </c>
      <c r="AN76" s="286">
        <v>25</v>
      </c>
      <c r="AO76" s="286">
        <v>11</v>
      </c>
      <c r="AP76" s="286">
        <v>15</v>
      </c>
      <c r="AQ76" s="286">
        <v>16</v>
      </c>
      <c r="AR76" s="286">
        <v>12</v>
      </c>
      <c r="AS76" s="286">
        <v>6</v>
      </c>
      <c r="AT76" s="286">
        <v>4</v>
      </c>
      <c r="AU76" s="286">
        <v>20</v>
      </c>
      <c r="AV76" s="286">
        <v>9</v>
      </c>
      <c r="AW76" s="286">
        <v>5</v>
      </c>
      <c r="AX76" s="286">
        <v>3</v>
      </c>
      <c r="AY76" s="286"/>
      <c r="AZ76" s="286">
        <v>13</v>
      </c>
      <c r="BA76" s="286">
        <v>1</v>
      </c>
      <c r="BB76" s="286"/>
      <c r="BC76" s="286"/>
      <c r="BD76" s="286">
        <v>4</v>
      </c>
      <c r="BE76" s="286"/>
      <c r="BF76" s="286"/>
      <c r="BG76" s="286"/>
      <c r="BH76" s="286"/>
      <c r="BI76" s="286"/>
      <c r="BJ76" s="286">
        <v>1</v>
      </c>
      <c r="BK76" s="286"/>
      <c r="BL76" s="286"/>
      <c r="BM76" s="286"/>
      <c r="BN76" s="286"/>
      <c r="BO76" s="286"/>
      <c r="BP76" s="286">
        <v>1</v>
      </c>
      <c r="BQ76" s="286"/>
      <c r="BR76" s="286"/>
      <c r="BS76" s="286"/>
      <c r="BT76" s="286"/>
      <c r="BU76" s="286"/>
      <c r="BV76" s="286"/>
      <c r="BW76" s="286"/>
      <c r="BX76" s="286"/>
      <c r="BY76" s="286"/>
      <c r="BZ76" s="286"/>
      <c r="CA76" s="286"/>
      <c r="CB76" s="286"/>
      <c r="CC76" s="286"/>
      <c r="CD76" s="286"/>
      <c r="CE76" s="286"/>
      <c r="CF76" s="286"/>
      <c r="CG76" s="286">
        <v>1060</v>
      </c>
      <c r="CH76" s="287" t="s">
        <v>4052</v>
      </c>
      <c r="CI76" s="286">
        <v>1331</v>
      </c>
      <c r="CJ76" s="287" t="s">
        <v>3728</v>
      </c>
      <c r="CK76" s="286">
        <v>8300</v>
      </c>
      <c r="CL76" s="286">
        <v>39000</v>
      </c>
      <c r="CM76" s="287" t="s">
        <v>1188</v>
      </c>
      <c r="CN76" s="286">
        <v>31000</v>
      </c>
      <c r="CO76" s="287" t="s">
        <v>208</v>
      </c>
      <c r="CP76" s="284" t="s">
        <v>53</v>
      </c>
      <c r="CQ76" s="287" t="s">
        <v>1891</v>
      </c>
      <c r="CR76" s="285">
        <v>46262</v>
      </c>
      <c r="CS76" s="282" t="s">
        <v>51</v>
      </c>
      <c r="CT76" s="284" t="s">
        <v>1851</v>
      </c>
      <c r="CU76" t="s">
        <v>456</v>
      </c>
      <c r="CV76">
        <v>73</v>
      </c>
    </row>
    <row r="77" spans="1:100" hidden="1" x14ac:dyDescent="0.3">
      <c r="A77" s="281">
        <v>1575</v>
      </c>
      <c r="B77" s="290" t="s">
        <v>45</v>
      </c>
      <c r="C77" s="288" t="s">
        <v>2952</v>
      </c>
      <c r="D77" s="288" t="s">
        <v>3011</v>
      </c>
      <c r="E77" s="288" t="s">
        <v>3003</v>
      </c>
      <c r="F77" s="288" t="s">
        <v>2959</v>
      </c>
      <c r="G77" s="288" t="s">
        <v>2955</v>
      </c>
      <c r="H77" s="288" t="s">
        <v>2960</v>
      </c>
      <c r="I77" s="288" t="s">
        <v>2965</v>
      </c>
      <c r="J77" s="288" t="s">
        <v>2999</v>
      </c>
      <c r="K77" s="289" t="s">
        <v>482</v>
      </c>
      <c r="L77" s="288" t="s">
        <v>455</v>
      </c>
      <c r="M77" s="290" t="s">
        <v>802</v>
      </c>
      <c r="N77" s="288" t="s">
        <v>801</v>
      </c>
      <c r="O77" s="290" t="s">
        <v>45</v>
      </c>
      <c r="P77" s="291" t="str">
        <f>IF(COUNTIF($K$4:K77,K77)=1,1,"")</f>
        <v/>
      </c>
      <c r="Q77" s="291"/>
      <c r="R77" s="291">
        <v>1472</v>
      </c>
      <c r="S77" s="291">
        <v>-28</v>
      </c>
      <c r="T77" s="291">
        <v>1500</v>
      </c>
      <c r="U77" s="1">
        <v>46062</v>
      </c>
      <c r="V77" s="291">
        <v>1495</v>
      </c>
      <c r="W77" s="291">
        <v>1523</v>
      </c>
      <c r="X77" s="291"/>
      <c r="Y77" s="1">
        <v>46062</v>
      </c>
      <c r="Z77" s="291">
        <v>1382</v>
      </c>
      <c r="AA77" s="291">
        <v>28</v>
      </c>
      <c r="AB77" s="291">
        <v>85</v>
      </c>
      <c r="AC77" s="291">
        <v>113</v>
      </c>
      <c r="AD77" s="291">
        <v>129</v>
      </c>
      <c r="AE77" s="291">
        <v>242</v>
      </c>
      <c r="AF77" s="291">
        <v>1495</v>
      </c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>
        <v>37</v>
      </c>
      <c r="BC77" s="291">
        <v>86</v>
      </c>
      <c r="BD77" s="291">
        <v>93</v>
      </c>
      <c r="BE77" s="291">
        <v>85</v>
      </c>
      <c r="BF77" s="291">
        <v>83</v>
      </c>
      <c r="BG77" s="291">
        <v>66</v>
      </c>
      <c r="BH77" s="291">
        <v>102</v>
      </c>
      <c r="BI77" s="291">
        <v>77</v>
      </c>
      <c r="BJ77" s="291">
        <v>102</v>
      </c>
      <c r="BK77" s="291">
        <v>134</v>
      </c>
      <c r="BL77" s="291">
        <v>76</v>
      </c>
      <c r="BM77" s="291">
        <v>95</v>
      </c>
      <c r="BN77" s="291">
        <v>50</v>
      </c>
      <c r="BO77" s="291">
        <v>16</v>
      </c>
      <c r="BP77" s="291">
        <v>30</v>
      </c>
      <c r="BQ77" s="291">
        <v>9</v>
      </c>
      <c r="BR77" s="291">
        <v>4</v>
      </c>
      <c r="BS77" s="291">
        <v>1</v>
      </c>
      <c r="BT77" s="291">
        <v>3</v>
      </c>
      <c r="BU77" s="291">
        <v>5</v>
      </c>
      <c r="BV77" s="291">
        <v>3</v>
      </c>
      <c r="BW77" s="291"/>
      <c r="BX77" s="291"/>
      <c r="BY77" s="291"/>
      <c r="BZ77" s="291">
        <v>1</v>
      </c>
      <c r="CA77" s="291">
        <v>4</v>
      </c>
      <c r="CB77" s="291">
        <v>4</v>
      </c>
      <c r="CC77" s="291">
        <v>11</v>
      </c>
      <c r="CD77" s="291">
        <v>14</v>
      </c>
      <c r="CE77" s="291">
        <v>15</v>
      </c>
      <c r="CF77" s="291">
        <v>15</v>
      </c>
      <c r="CG77" s="291">
        <v>1221</v>
      </c>
      <c r="CH77" s="292" t="s">
        <v>3388</v>
      </c>
      <c r="CI77" s="291">
        <v>1221</v>
      </c>
      <c r="CJ77" s="292" t="s">
        <v>3388</v>
      </c>
      <c r="CK77" s="291">
        <v>8300</v>
      </c>
      <c r="CL77" s="291">
        <v>39000</v>
      </c>
      <c r="CM77" s="292" t="s">
        <v>1188</v>
      </c>
      <c r="CN77" s="291">
        <v>31000</v>
      </c>
      <c r="CO77" s="292" t="s">
        <v>208</v>
      </c>
      <c r="CP77" s="290" t="s">
        <v>53</v>
      </c>
      <c r="CQ77" s="292" t="s">
        <v>1891</v>
      </c>
      <c r="CR77" s="1">
        <v>46262</v>
      </c>
      <c r="CS77" s="288" t="s">
        <v>51</v>
      </c>
      <c r="CT77" s="290" t="s">
        <v>1851</v>
      </c>
      <c r="CU77" t="s">
        <v>456</v>
      </c>
      <c r="CV77">
        <v>74</v>
      </c>
    </row>
    <row r="78" spans="1:100" hidden="1" x14ac:dyDescent="0.3">
      <c r="A78" s="281">
        <v>1576</v>
      </c>
      <c r="B78" s="284" t="s">
        <v>45</v>
      </c>
      <c r="C78" s="282" t="s">
        <v>2952</v>
      </c>
      <c r="D78" s="282" t="s">
        <v>3011</v>
      </c>
      <c r="E78" s="282" t="s">
        <v>3003</v>
      </c>
      <c r="F78" s="282" t="s">
        <v>2959</v>
      </c>
      <c r="G78" s="282" t="s">
        <v>2955</v>
      </c>
      <c r="H78" s="282" t="s">
        <v>2960</v>
      </c>
      <c r="I78" s="282" t="s">
        <v>2965</v>
      </c>
      <c r="J78" s="282" t="s">
        <v>2999</v>
      </c>
      <c r="K78" s="283" t="s">
        <v>471</v>
      </c>
      <c r="L78" s="282" t="s">
        <v>453</v>
      </c>
      <c r="M78" s="284" t="s">
        <v>57</v>
      </c>
      <c r="N78" s="282" t="s">
        <v>58</v>
      </c>
      <c r="O78" s="284" t="s">
        <v>45</v>
      </c>
      <c r="P78" s="286">
        <f>IF(COUNTIF($K$4:K78,K78)=1,1,"")</f>
        <v>1</v>
      </c>
      <c r="Q78" s="286"/>
      <c r="R78" s="286">
        <v>1993</v>
      </c>
      <c r="S78" s="286">
        <v>-7</v>
      </c>
      <c r="T78" s="286">
        <v>2000</v>
      </c>
      <c r="U78" s="285">
        <v>46027</v>
      </c>
      <c r="V78" s="286">
        <v>2107</v>
      </c>
      <c r="W78" s="286">
        <v>1261</v>
      </c>
      <c r="X78" s="286">
        <v>853</v>
      </c>
      <c r="Y78" s="285">
        <v>46044</v>
      </c>
      <c r="Z78" s="286">
        <v>1539</v>
      </c>
      <c r="AA78" s="286">
        <v>7</v>
      </c>
      <c r="AB78" s="286">
        <v>498</v>
      </c>
      <c r="AC78" s="286">
        <v>568</v>
      </c>
      <c r="AD78" s="286">
        <v>358</v>
      </c>
      <c r="AE78" s="286">
        <v>926</v>
      </c>
      <c r="AF78" s="286">
        <v>2107</v>
      </c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>
        <v>4</v>
      </c>
      <c r="AZ78" s="286">
        <v>13</v>
      </c>
      <c r="BA78" s="286">
        <v>6</v>
      </c>
      <c r="BB78" s="286">
        <v>36</v>
      </c>
      <c r="BC78" s="286">
        <v>14</v>
      </c>
      <c r="BD78" s="286">
        <v>43</v>
      </c>
      <c r="BE78" s="286">
        <v>33</v>
      </c>
      <c r="BF78" s="286">
        <v>10</v>
      </c>
      <c r="BG78" s="286">
        <v>26</v>
      </c>
      <c r="BH78" s="286">
        <v>25</v>
      </c>
      <c r="BI78" s="286">
        <v>26</v>
      </c>
      <c r="BJ78" s="286">
        <v>35</v>
      </c>
      <c r="BK78" s="286">
        <v>43</v>
      </c>
      <c r="BL78" s="286">
        <v>69</v>
      </c>
      <c r="BM78" s="286">
        <v>53</v>
      </c>
      <c r="BN78" s="286">
        <v>28</v>
      </c>
      <c r="BO78" s="286">
        <v>30</v>
      </c>
      <c r="BP78" s="286">
        <v>58</v>
      </c>
      <c r="BQ78" s="286">
        <v>38</v>
      </c>
      <c r="BR78" s="286">
        <v>41</v>
      </c>
      <c r="BS78" s="286">
        <v>46</v>
      </c>
      <c r="BT78" s="286">
        <v>41</v>
      </c>
      <c r="BU78" s="286">
        <v>30</v>
      </c>
      <c r="BV78" s="286">
        <v>42</v>
      </c>
      <c r="BW78" s="286">
        <v>62</v>
      </c>
      <c r="BX78" s="286">
        <v>48</v>
      </c>
      <c r="BY78" s="286">
        <v>55</v>
      </c>
      <c r="BZ78" s="286">
        <v>35</v>
      </c>
      <c r="CA78" s="286">
        <v>34</v>
      </c>
      <c r="CB78" s="286">
        <v>46</v>
      </c>
      <c r="CC78" s="286">
        <v>41</v>
      </c>
      <c r="CD78" s="286">
        <v>20</v>
      </c>
      <c r="CE78" s="286">
        <v>24</v>
      </c>
      <c r="CF78" s="286">
        <v>5</v>
      </c>
      <c r="CG78" s="286">
        <v>1160</v>
      </c>
      <c r="CH78" s="287" t="s">
        <v>3246</v>
      </c>
      <c r="CI78" s="286">
        <v>1160</v>
      </c>
      <c r="CJ78" s="287" t="s">
        <v>3246</v>
      </c>
      <c r="CK78" s="286">
        <v>7600</v>
      </c>
      <c r="CL78" s="286">
        <v>32000</v>
      </c>
      <c r="CM78" s="287" t="s">
        <v>836</v>
      </c>
      <c r="CN78" s="286">
        <v>26000</v>
      </c>
      <c r="CO78" s="287" t="s">
        <v>2257</v>
      </c>
      <c r="CP78" s="284" t="s">
        <v>53</v>
      </c>
      <c r="CQ78" s="287" t="s">
        <v>3415</v>
      </c>
      <c r="CR78" s="285">
        <v>46262</v>
      </c>
      <c r="CS78" s="282" t="s">
        <v>74</v>
      </c>
      <c r="CT78" s="284" t="s">
        <v>1861</v>
      </c>
      <c r="CU78" t="s">
        <v>454</v>
      </c>
      <c r="CV78">
        <v>75</v>
      </c>
    </row>
    <row r="79" spans="1:100" hidden="1" x14ac:dyDescent="0.3">
      <c r="A79" s="281">
        <v>1577</v>
      </c>
      <c r="B79" s="290" t="s">
        <v>45</v>
      </c>
      <c r="C79" s="288" t="s">
        <v>2952</v>
      </c>
      <c r="D79" s="288" t="s">
        <v>3011</v>
      </c>
      <c r="E79" s="288" t="s">
        <v>3003</v>
      </c>
      <c r="F79" s="288" t="s">
        <v>2959</v>
      </c>
      <c r="G79" s="288" t="s">
        <v>2955</v>
      </c>
      <c r="H79" s="288" t="s">
        <v>2960</v>
      </c>
      <c r="I79" s="288" t="s">
        <v>2965</v>
      </c>
      <c r="J79" s="288" t="s">
        <v>2999</v>
      </c>
      <c r="K79" s="289" t="s">
        <v>471</v>
      </c>
      <c r="L79" s="288" t="s">
        <v>453</v>
      </c>
      <c r="M79" s="290" t="s">
        <v>71</v>
      </c>
      <c r="N79" s="288" t="s">
        <v>72</v>
      </c>
      <c r="O79" s="290" t="s">
        <v>45</v>
      </c>
      <c r="P79" s="291" t="str">
        <f>IF(COUNTIF($K$4:K79,K79)=1,1,"")</f>
        <v/>
      </c>
      <c r="Q79" s="291"/>
      <c r="R79" s="291">
        <v>5236</v>
      </c>
      <c r="S79" s="291">
        <v>726</v>
      </c>
      <c r="T79" s="291">
        <v>4510</v>
      </c>
      <c r="U79" s="1">
        <v>45876</v>
      </c>
      <c r="V79" s="291">
        <v>5378</v>
      </c>
      <c r="W79" s="291">
        <v>2458</v>
      </c>
      <c r="X79" s="291">
        <v>2919</v>
      </c>
      <c r="Y79" s="1">
        <v>45881</v>
      </c>
      <c r="Z79" s="291">
        <v>4775</v>
      </c>
      <c r="AA79" s="291">
        <v>-1</v>
      </c>
      <c r="AB79" s="291">
        <v>578</v>
      </c>
      <c r="AC79" s="291">
        <v>603</v>
      </c>
      <c r="AD79" s="291">
        <v>250</v>
      </c>
      <c r="AE79" s="291">
        <v>853</v>
      </c>
      <c r="AF79" s="291">
        <v>5378</v>
      </c>
      <c r="AG79" s="291">
        <v>64</v>
      </c>
      <c r="AH79" s="291">
        <v>90</v>
      </c>
      <c r="AI79" s="291">
        <v>84</v>
      </c>
      <c r="AJ79" s="291">
        <v>85</v>
      </c>
      <c r="AK79" s="291">
        <v>65</v>
      </c>
      <c r="AL79" s="291">
        <v>56</v>
      </c>
      <c r="AM79" s="291">
        <v>13</v>
      </c>
      <c r="AN79" s="291">
        <v>4</v>
      </c>
      <c r="AO79" s="291">
        <v>11</v>
      </c>
      <c r="AP79" s="291">
        <v>3</v>
      </c>
      <c r="AQ79" s="291">
        <v>-2</v>
      </c>
      <c r="AR79" s="291"/>
      <c r="AS79" s="291">
        <v>1</v>
      </c>
      <c r="AT79" s="291">
        <v>1</v>
      </c>
      <c r="AU79" s="291">
        <v>2</v>
      </c>
      <c r="AV79" s="291">
        <v>-9</v>
      </c>
      <c r="AW79" s="291">
        <v>3</v>
      </c>
      <c r="AX79" s="291">
        <v>7</v>
      </c>
      <c r="AY79" s="291">
        <v>5</v>
      </c>
      <c r="AZ79" s="291">
        <v>45</v>
      </c>
      <c r="BA79" s="291">
        <v>27</v>
      </c>
      <c r="BB79" s="291">
        <v>63</v>
      </c>
      <c r="BC79" s="291">
        <v>63</v>
      </c>
      <c r="BD79" s="291">
        <v>196</v>
      </c>
      <c r="BE79" s="291">
        <v>95</v>
      </c>
      <c r="BF79" s="291">
        <v>63</v>
      </c>
      <c r="BG79" s="291">
        <v>115</v>
      </c>
      <c r="BH79" s="291">
        <v>168</v>
      </c>
      <c r="BI79" s="291">
        <v>120</v>
      </c>
      <c r="BJ79" s="291">
        <v>110</v>
      </c>
      <c r="BK79" s="291">
        <v>105</v>
      </c>
      <c r="BL79" s="291">
        <v>234</v>
      </c>
      <c r="BM79" s="291">
        <v>65</v>
      </c>
      <c r="BN79" s="291">
        <v>28</v>
      </c>
      <c r="BO79" s="291">
        <v>13</v>
      </c>
      <c r="BP79" s="291">
        <v>21</v>
      </c>
      <c r="BQ79" s="291">
        <v>88</v>
      </c>
      <c r="BR79" s="291">
        <v>207</v>
      </c>
      <c r="BS79" s="291">
        <v>214</v>
      </c>
      <c r="BT79" s="291">
        <v>220</v>
      </c>
      <c r="BU79" s="291">
        <v>145</v>
      </c>
      <c r="BV79" s="291">
        <v>201</v>
      </c>
      <c r="BW79" s="291">
        <v>233</v>
      </c>
      <c r="BX79" s="291">
        <v>163</v>
      </c>
      <c r="BY79" s="291">
        <v>204</v>
      </c>
      <c r="BZ79" s="291">
        <v>103</v>
      </c>
      <c r="CA79" s="291">
        <v>81</v>
      </c>
      <c r="CB79" s="291">
        <v>66</v>
      </c>
      <c r="CC79" s="291">
        <v>78</v>
      </c>
      <c r="CD79" s="291">
        <v>63</v>
      </c>
      <c r="CE79" s="291">
        <v>47</v>
      </c>
      <c r="CF79" s="291">
        <v>23</v>
      </c>
      <c r="CG79" s="291">
        <v>4150</v>
      </c>
      <c r="CH79" s="292" t="s">
        <v>1325</v>
      </c>
      <c r="CI79" s="291">
        <v>4483</v>
      </c>
      <c r="CJ79" s="292" t="s">
        <v>3555</v>
      </c>
      <c r="CK79" s="291">
        <v>7600</v>
      </c>
      <c r="CL79" s="291">
        <v>32000</v>
      </c>
      <c r="CM79" s="292" t="s">
        <v>836</v>
      </c>
      <c r="CN79" s="291">
        <v>26000</v>
      </c>
      <c r="CO79" s="292" t="s">
        <v>2257</v>
      </c>
      <c r="CP79" s="290" t="s">
        <v>53</v>
      </c>
      <c r="CQ79" s="292" t="s">
        <v>3415</v>
      </c>
      <c r="CR79" s="1">
        <v>46262</v>
      </c>
      <c r="CS79" s="288" t="s">
        <v>74</v>
      </c>
      <c r="CT79" s="290" t="s">
        <v>1861</v>
      </c>
      <c r="CU79" t="s">
        <v>454</v>
      </c>
      <c r="CV79">
        <v>76</v>
      </c>
    </row>
    <row r="80" spans="1:100" hidden="1" x14ac:dyDescent="0.3">
      <c r="A80" s="281">
        <v>1578</v>
      </c>
      <c r="B80" s="284" t="s">
        <v>45</v>
      </c>
      <c r="C80" s="282" t="s">
        <v>2952</v>
      </c>
      <c r="D80" s="282" t="s">
        <v>3011</v>
      </c>
      <c r="E80" s="282" t="s">
        <v>3003</v>
      </c>
      <c r="F80" s="282" t="s">
        <v>2959</v>
      </c>
      <c r="G80" s="282" t="s">
        <v>2955</v>
      </c>
      <c r="H80" s="282" t="s">
        <v>2960</v>
      </c>
      <c r="I80" s="282" t="s">
        <v>2965</v>
      </c>
      <c r="J80" s="282" t="s">
        <v>2999</v>
      </c>
      <c r="K80" s="283" t="s">
        <v>471</v>
      </c>
      <c r="L80" s="282" t="s">
        <v>453</v>
      </c>
      <c r="M80" s="284" t="s">
        <v>89</v>
      </c>
      <c r="N80" s="282" t="s">
        <v>90</v>
      </c>
      <c r="O80" s="284" t="s">
        <v>45</v>
      </c>
      <c r="P80" s="286" t="str">
        <f>IF(COUNTIF($K$4:K80,K80)=1,1,"")</f>
        <v/>
      </c>
      <c r="Q80" s="286"/>
      <c r="R80" s="286">
        <v>863</v>
      </c>
      <c r="S80" s="286">
        <v>513</v>
      </c>
      <c r="T80" s="286">
        <v>350</v>
      </c>
      <c r="U80" s="285">
        <v>45876</v>
      </c>
      <c r="V80" s="286">
        <v>839</v>
      </c>
      <c r="W80" s="286">
        <v>847</v>
      </c>
      <c r="X80" s="286">
        <v>4</v>
      </c>
      <c r="Y80" s="285">
        <v>45881</v>
      </c>
      <c r="Z80" s="286">
        <v>827</v>
      </c>
      <c r="AA80" s="286">
        <v>12</v>
      </c>
      <c r="AB80" s="286">
        <v>7</v>
      </c>
      <c r="AC80" s="286">
        <v>12</v>
      </c>
      <c r="AD80" s="286">
        <v>41</v>
      </c>
      <c r="AE80" s="286">
        <v>53</v>
      </c>
      <c r="AF80" s="286">
        <v>839</v>
      </c>
      <c r="AG80" s="286">
        <v>58</v>
      </c>
      <c r="AH80" s="286">
        <v>80</v>
      </c>
      <c r="AI80" s="286">
        <v>59</v>
      </c>
      <c r="AJ80" s="286">
        <v>80</v>
      </c>
      <c r="AK80" s="286">
        <v>64</v>
      </c>
      <c r="AL80" s="286">
        <v>39</v>
      </c>
      <c r="AM80" s="286">
        <v>15</v>
      </c>
      <c r="AN80" s="286">
        <v>4</v>
      </c>
      <c r="AO80" s="286">
        <v>7</v>
      </c>
      <c r="AP80" s="286">
        <v>15</v>
      </c>
      <c r="AQ80" s="286"/>
      <c r="AR80" s="286"/>
      <c r="AS80" s="286"/>
      <c r="AT80" s="286">
        <v>3</v>
      </c>
      <c r="AU80" s="286">
        <v>3</v>
      </c>
      <c r="AV80" s="286">
        <v>1</v>
      </c>
      <c r="AW80" s="286"/>
      <c r="AX80" s="286">
        <v>4</v>
      </c>
      <c r="AY80" s="286"/>
      <c r="AZ80" s="286"/>
      <c r="BA80" s="286"/>
      <c r="BB80" s="286"/>
      <c r="BC80" s="286"/>
      <c r="BD80" s="286">
        <v>1</v>
      </c>
      <c r="BE80" s="286"/>
      <c r="BF80" s="286"/>
      <c r="BG80" s="286"/>
      <c r="BH80" s="286">
        <v>1</v>
      </c>
      <c r="BI80" s="286"/>
      <c r="BJ80" s="286">
        <v>-10</v>
      </c>
      <c r="BK80" s="286">
        <v>-2</v>
      </c>
      <c r="BL80" s="286">
        <v>1</v>
      </c>
      <c r="BM80" s="286"/>
      <c r="BN80" s="286"/>
      <c r="BO80" s="286"/>
      <c r="BP80" s="286">
        <v>1</v>
      </c>
      <c r="BQ80" s="286"/>
      <c r="BR80" s="286">
        <v>4</v>
      </c>
      <c r="BS80" s="286">
        <v>6</v>
      </c>
      <c r="BT80" s="286">
        <v>3</v>
      </c>
      <c r="BU80" s="286">
        <v>2</v>
      </c>
      <c r="BV80" s="286">
        <v>6</v>
      </c>
      <c r="BW80" s="286"/>
      <c r="BX80" s="286"/>
      <c r="BY80" s="286"/>
      <c r="BZ80" s="286">
        <v>1</v>
      </c>
      <c r="CA80" s="286"/>
      <c r="CB80" s="286"/>
      <c r="CC80" s="286">
        <v>1</v>
      </c>
      <c r="CD80" s="286">
        <v>3</v>
      </c>
      <c r="CE80" s="286">
        <v>14</v>
      </c>
      <c r="CF80" s="286">
        <v>2</v>
      </c>
      <c r="CG80" s="286">
        <v>466</v>
      </c>
      <c r="CH80" s="287" t="s">
        <v>3669</v>
      </c>
      <c r="CI80" s="286">
        <v>807</v>
      </c>
      <c r="CJ80" s="287" t="s">
        <v>4046</v>
      </c>
      <c r="CK80" s="286">
        <v>7600</v>
      </c>
      <c r="CL80" s="286">
        <v>32000</v>
      </c>
      <c r="CM80" s="287" t="s">
        <v>836</v>
      </c>
      <c r="CN80" s="286">
        <v>26000</v>
      </c>
      <c r="CO80" s="287" t="s">
        <v>2257</v>
      </c>
      <c r="CP80" s="284" t="s">
        <v>53</v>
      </c>
      <c r="CQ80" s="287" t="s">
        <v>3415</v>
      </c>
      <c r="CR80" s="285">
        <v>46262</v>
      </c>
      <c r="CS80" s="282" t="s">
        <v>74</v>
      </c>
      <c r="CT80" s="284" t="s">
        <v>1861</v>
      </c>
      <c r="CU80" t="s">
        <v>454</v>
      </c>
      <c r="CV80">
        <v>77</v>
      </c>
    </row>
    <row r="81" spans="1:100" hidden="1" x14ac:dyDescent="0.3">
      <c r="A81" s="281">
        <v>1579</v>
      </c>
      <c r="B81" s="290" t="s">
        <v>45</v>
      </c>
      <c r="C81" s="288" t="s">
        <v>2952</v>
      </c>
      <c r="D81" s="288" t="s">
        <v>3011</v>
      </c>
      <c r="E81" s="288" t="s">
        <v>3003</v>
      </c>
      <c r="F81" s="288" t="s">
        <v>2959</v>
      </c>
      <c r="G81" s="288" t="s">
        <v>2955</v>
      </c>
      <c r="H81" s="288" t="s">
        <v>2960</v>
      </c>
      <c r="I81" s="288" t="s">
        <v>2965</v>
      </c>
      <c r="J81" s="288" t="s">
        <v>2999</v>
      </c>
      <c r="K81" s="289" t="s">
        <v>471</v>
      </c>
      <c r="L81" s="288" t="s">
        <v>453</v>
      </c>
      <c r="M81" s="290" t="s">
        <v>174</v>
      </c>
      <c r="N81" s="288" t="s">
        <v>175</v>
      </c>
      <c r="O81" s="290" t="s">
        <v>45</v>
      </c>
      <c r="P81" s="291" t="str">
        <f>IF(COUNTIF($K$4:K81,K81)=1,1,"")</f>
        <v/>
      </c>
      <c r="Q81" s="291"/>
      <c r="R81" s="291">
        <v>3060</v>
      </c>
      <c r="S81" s="291">
        <v>10</v>
      </c>
      <c r="T81" s="291">
        <v>3050</v>
      </c>
      <c r="U81" s="1">
        <v>46078</v>
      </c>
      <c r="V81" s="291">
        <v>3058</v>
      </c>
      <c r="W81" s="291">
        <v>1449</v>
      </c>
      <c r="X81" s="291">
        <v>1599</v>
      </c>
      <c r="Y81" s="1">
        <v>46080</v>
      </c>
      <c r="Z81" s="291">
        <v>2697</v>
      </c>
      <c r="AA81" s="291">
        <v>-10</v>
      </c>
      <c r="AB81" s="291">
        <v>338</v>
      </c>
      <c r="AC81" s="291">
        <v>361</v>
      </c>
      <c r="AD81" s="291">
        <v>242</v>
      </c>
      <c r="AE81" s="291">
        <v>603</v>
      </c>
      <c r="AF81" s="291">
        <v>3058</v>
      </c>
      <c r="AG81" s="291"/>
      <c r="AH81" s="291"/>
      <c r="AI81" s="291"/>
      <c r="AJ81" s="291"/>
      <c r="AK81" s="291"/>
      <c r="AL81" s="291"/>
      <c r="AM81" s="291"/>
      <c r="AN81" s="291"/>
      <c r="AO81" s="291"/>
      <c r="AP81" s="291"/>
      <c r="AQ81" s="291"/>
      <c r="AR81" s="291"/>
      <c r="AS81" s="291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>
        <v>3</v>
      </c>
      <c r="BG81" s="291">
        <v>31</v>
      </c>
      <c r="BH81" s="291">
        <v>64</v>
      </c>
      <c r="BI81" s="291">
        <v>51</v>
      </c>
      <c r="BJ81" s="291">
        <v>96</v>
      </c>
      <c r="BK81" s="291">
        <v>185</v>
      </c>
      <c r="BL81" s="291">
        <v>273</v>
      </c>
      <c r="BM81" s="291">
        <v>134</v>
      </c>
      <c r="BN81" s="291">
        <v>121</v>
      </c>
      <c r="BO81" s="291">
        <v>89</v>
      </c>
      <c r="BP81" s="291">
        <v>76</v>
      </c>
      <c r="BQ81" s="291">
        <v>57</v>
      </c>
      <c r="BR81" s="291">
        <v>52</v>
      </c>
      <c r="BS81" s="291">
        <v>50</v>
      </c>
      <c r="BT81" s="291">
        <v>120</v>
      </c>
      <c r="BU81" s="291">
        <v>98</v>
      </c>
      <c r="BV81" s="291">
        <v>134</v>
      </c>
      <c r="BW81" s="291">
        <v>164</v>
      </c>
      <c r="BX81" s="291">
        <v>152</v>
      </c>
      <c r="BY81" s="291">
        <v>125</v>
      </c>
      <c r="BZ81" s="291">
        <v>85</v>
      </c>
      <c r="CA81" s="291">
        <v>54</v>
      </c>
      <c r="CB81" s="291">
        <v>52</v>
      </c>
      <c r="CC81" s="291">
        <v>68</v>
      </c>
      <c r="CD81" s="291">
        <v>54</v>
      </c>
      <c r="CE81" s="291">
        <v>31</v>
      </c>
      <c r="CF81" s="291">
        <v>14</v>
      </c>
      <c r="CG81" s="291">
        <v>2433</v>
      </c>
      <c r="CH81" s="292" t="s">
        <v>1091</v>
      </c>
      <c r="CI81" s="291">
        <v>2433</v>
      </c>
      <c r="CJ81" s="292" t="s">
        <v>1091</v>
      </c>
      <c r="CK81" s="291">
        <v>7600</v>
      </c>
      <c r="CL81" s="291">
        <v>32000</v>
      </c>
      <c r="CM81" s="292" t="s">
        <v>836</v>
      </c>
      <c r="CN81" s="291">
        <v>26000</v>
      </c>
      <c r="CO81" s="292" t="s">
        <v>2257</v>
      </c>
      <c r="CP81" s="290" t="s">
        <v>53</v>
      </c>
      <c r="CQ81" s="292" t="s">
        <v>3415</v>
      </c>
      <c r="CR81" s="1">
        <v>46262</v>
      </c>
      <c r="CS81" s="288" t="s">
        <v>74</v>
      </c>
      <c r="CT81" s="290" t="s">
        <v>1861</v>
      </c>
      <c r="CU81" t="s">
        <v>454</v>
      </c>
      <c r="CV81">
        <v>78</v>
      </c>
    </row>
    <row r="82" spans="1:100" hidden="1" x14ac:dyDescent="0.3">
      <c r="A82" s="281">
        <v>1580</v>
      </c>
      <c r="B82" s="284" t="s">
        <v>45</v>
      </c>
      <c r="C82" s="282" t="s">
        <v>2952</v>
      </c>
      <c r="D82" s="282" t="s">
        <v>3011</v>
      </c>
      <c r="E82" s="282" t="s">
        <v>3003</v>
      </c>
      <c r="F82" s="282" t="s">
        <v>2959</v>
      </c>
      <c r="G82" s="282" t="s">
        <v>2955</v>
      </c>
      <c r="H82" s="282" t="s">
        <v>2960</v>
      </c>
      <c r="I82" s="282" t="s">
        <v>2965</v>
      </c>
      <c r="J82" s="282" t="s">
        <v>2999</v>
      </c>
      <c r="K82" s="283" t="s">
        <v>471</v>
      </c>
      <c r="L82" s="282" t="s">
        <v>453</v>
      </c>
      <c r="M82" s="284" t="s">
        <v>93</v>
      </c>
      <c r="N82" s="282" t="s">
        <v>94</v>
      </c>
      <c r="O82" s="284" t="s">
        <v>45</v>
      </c>
      <c r="P82" s="286" t="str">
        <f>IF(COUNTIF($K$4:K82,K82)=1,1,"")</f>
        <v/>
      </c>
      <c r="Q82" s="286"/>
      <c r="R82" s="286">
        <v>2653</v>
      </c>
      <c r="S82" s="286">
        <v>3</v>
      </c>
      <c r="T82" s="286">
        <v>2650</v>
      </c>
      <c r="U82" s="285">
        <v>46027</v>
      </c>
      <c r="V82" s="286">
        <v>2792</v>
      </c>
      <c r="W82" s="286">
        <v>1306</v>
      </c>
      <c r="X82" s="286">
        <v>1483</v>
      </c>
      <c r="Y82" s="285">
        <v>46044</v>
      </c>
      <c r="Z82" s="286">
        <v>2039</v>
      </c>
      <c r="AA82" s="286">
        <v>-3</v>
      </c>
      <c r="AB82" s="286">
        <v>701</v>
      </c>
      <c r="AC82" s="286">
        <v>753</v>
      </c>
      <c r="AD82" s="286">
        <v>333</v>
      </c>
      <c r="AE82" s="286">
        <v>1086</v>
      </c>
      <c r="AF82" s="286">
        <v>2792</v>
      </c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>
        <v>1</v>
      </c>
      <c r="AZ82" s="286">
        <v>5</v>
      </c>
      <c r="BA82" s="286">
        <v>7</v>
      </c>
      <c r="BB82" s="286">
        <v>30</v>
      </c>
      <c r="BC82" s="286">
        <v>26</v>
      </c>
      <c r="BD82" s="286">
        <v>60</v>
      </c>
      <c r="BE82" s="286">
        <v>29</v>
      </c>
      <c r="BF82" s="286">
        <v>15</v>
      </c>
      <c r="BG82" s="286">
        <v>30</v>
      </c>
      <c r="BH82" s="286">
        <v>54</v>
      </c>
      <c r="BI82" s="286">
        <v>40</v>
      </c>
      <c r="BJ82" s="286">
        <v>78</v>
      </c>
      <c r="BK82" s="286">
        <v>61</v>
      </c>
      <c r="BL82" s="286">
        <v>110</v>
      </c>
      <c r="BM82" s="286">
        <v>85</v>
      </c>
      <c r="BN82" s="286">
        <v>55</v>
      </c>
      <c r="BO82" s="286">
        <v>54</v>
      </c>
      <c r="BP82" s="286">
        <v>50</v>
      </c>
      <c r="BQ82" s="286">
        <v>63</v>
      </c>
      <c r="BR82" s="286">
        <v>73</v>
      </c>
      <c r="BS82" s="286">
        <v>75</v>
      </c>
      <c r="BT82" s="286">
        <v>47</v>
      </c>
      <c r="BU82" s="286">
        <v>44</v>
      </c>
      <c r="BV82" s="286">
        <v>56</v>
      </c>
      <c r="BW82" s="286">
        <v>88</v>
      </c>
      <c r="BX82" s="286">
        <v>87</v>
      </c>
      <c r="BY82" s="286">
        <v>73</v>
      </c>
      <c r="BZ82" s="286">
        <v>56</v>
      </c>
      <c r="CA82" s="286">
        <v>49</v>
      </c>
      <c r="CB82" s="286">
        <v>62</v>
      </c>
      <c r="CC82" s="286">
        <v>49</v>
      </c>
      <c r="CD82" s="286">
        <v>35</v>
      </c>
      <c r="CE82" s="286">
        <v>27</v>
      </c>
      <c r="CF82" s="286">
        <v>14</v>
      </c>
      <c r="CG82" s="286">
        <v>1688</v>
      </c>
      <c r="CH82" s="287" t="s">
        <v>3560</v>
      </c>
      <c r="CI82" s="286">
        <v>1688</v>
      </c>
      <c r="CJ82" s="287" t="s">
        <v>3560</v>
      </c>
      <c r="CK82" s="286">
        <v>7600</v>
      </c>
      <c r="CL82" s="286">
        <v>32000</v>
      </c>
      <c r="CM82" s="287" t="s">
        <v>836</v>
      </c>
      <c r="CN82" s="286">
        <v>26000</v>
      </c>
      <c r="CO82" s="287" t="s">
        <v>2257</v>
      </c>
      <c r="CP82" s="284" t="s">
        <v>53</v>
      </c>
      <c r="CQ82" s="287" t="s">
        <v>3415</v>
      </c>
      <c r="CR82" s="285">
        <v>46262</v>
      </c>
      <c r="CS82" s="282" t="s">
        <v>74</v>
      </c>
      <c r="CT82" s="284" t="s">
        <v>1861</v>
      </c>
      <c r="CU82" t="s">
        <v>454</v>
      </c>
      <c r="CV82">
        <v>79</v>
      </c>
    </row>
    <row r="83" spans="1:100" hidden="1" x14ac:dyDescent="0.3">
      <c r="A83" s="281">
        <v>1581</v>
      </c>
      <c r="B83" s="290" t="s">
        <v>45</v>
      </c>
      <c r="C83" s="288" t="s">
        <v>2952</v>
      </c>
      <c r="D83" s="288" t="s">
        <v>3011</v>
      </c>
      <c r="E83" s="288" t="s">
        <v>3003</v>
      </c>
      <c r="F83" s="288" t="s">
        <v>2959</v>
      </c>
      <c r="G83" s="288" t="s">
        <v>2955</v>
      </c>
      <c r="H83" s="288" t="s">
        <v>2960</v>
      </c>
      <c r="I83" s="288" t="s">
        <v>2965</v>
      </c>
      <c r="J83" s="288" t="s">
        <v>2999</v>
      </c>
      <c r="K83" s="289" t="s">
        <v>471</v>
      </c>
      <c r="L83" s="288" t="s">
        <v>453</v>
      </c>
      <c r="M83" s="290" t="s">
        <v>83</v>
      </c>
      <c r="N83" s="288" t="s">
        <v>84</v>
      </c>
      <c r="O83" s="290" t="s">
        <v>45</v>
      </c>
      <c r="P83" s="291" t="str">
        <f>IF(COUNTIF($K$4:K83,K83)=1,1,"")</f>
        <v/>
      </c>
      <c r="Q83" s="291"/>
      <c r="R83" s="291">
        <v>637</v>
      </c>
      <c r="S83" s="291">
        <v>617</v>
      </c>
      <c r="T83" s="291">
        <v>20</v>
      </c>
      <c r="U83" s="1">
        <v>45876</v>
      </c>
      <c r="V83" s="291">
        <v>645</v>
      </c>
      <c r="W83" s="291">
        <v>643</v>
      </c>
      <c r="X83" s="291">
        <v>10</v>
      </c>
      <c r="Y83" s="1">
        <v>45881</v>
      </c>
      <c r="Z83" s="291">
        <v>598</v>
      </c>
      <c r="AA83" s="291">
        <v>8</v>
      </c>
      <c r="AB83" s="291">
        <v>36</v>
      </c>
      <c r="AC83" s="291">
        <v>47</v>
      </c>
      <c r="AD83" s="291">
        <v>-6</v>
      </c>
      <c r="AE83" s="291">
        <v>41</v>
      </c>
      <c r="AF83" s="291">
        <v>645</v>
      </c>
      <c r="AG83" s="291">
        <v>51</v>
      </c>
      <c r="AH83" s="291">
        <v>50</v>
      </c>
      <c r="AI83" s="291">
        <v>52</v>
      </c>
      <c r="AJ83" s="291">
        <v>67</v>
      </c>
      <c r="AK83" s="291">
        <v>43</v>
      </c>
      <c r="AL83" s="291">
        <v>31</v>
      </c>
      <c r="AM83" s="291">
        <v>8</v>
      </c>
      <c r="AN83" s="291">
        <v>2</v>
      </c>
      <c r="AO83" s="291">
        <v>1</v>
      </c>
      <c r="AP83" s="291">
        <v>3</v>
      </c>
      <c r="AQ83" s="291">
        <v>1</v>
      </c>
      <c r="AR83" s="291"/>
      <c r="AS83" s="291">
        <v>1</v>
      </c>
      <c r="AT83" s="291"/>
      <c r="AU83" s="291">
        <v>1</v>
      </c>
      <c r="AV83" s="291">
        <v>-9</v>
      </c>
      <c r="AW83" s="291"/>
      <c r="AX83" s="291">
        <v>4</v>
      </c>
      <c r="AY83" s="291"/>
      <c r="AZ83" s="291">
        <v>1</v>
      </c>
      <c r="BA83" s="291"/>
      <c r="BB83" s="291">
        <v>5</v>
      </c>
      <c r="BC83" s="291">
        <v>1</v>
      </c>
      <c r="BD83" s="291">
        <v>3</v>
      </c>
      <c r="BE83" s="291">
        <v>16</v>
      </c>
      <c r="BF83" s="291">
        <v>1</v>
      </c>
      <c r="BG83" s="291">
        <v>3</v>
      </c>
      <c r="BH83" s="291"/>
      <c r="BI83" s="291">
        <v>1</v>
      </c>
      <c r="BJ83" s="291">
        <v>-10</v>
      </c>
      <c r="BK83" s="291">
        <v>-7</v>
      </c>
      <c r="BL83" s="291"/>
      <c r="BM83" s="291">
        <v>1</v>
      </c>
      <c r="BN83" s="291">
        <v>2</v>
      </c>
      <c r="BO83" s="291">
        <v>2</v>
      </c>
      <c r="BP83" s="291">
        <v>4</v>
      </c>
      <c r="BQ83" s="291">
        <v>5</v>
      </c>
      <c r="BR83" s="291">
        <v>6</v>
      </c>
      <c r="BS83" s="291">
        <v>1</v>
      </c>
      <c r="BT83" s="291"/>
      <c r="BU83" s="291">
        <v>1</v>
      </c>
      <c r="BV83" s="291">
        <v>1</v>
      </c>
      <c r="BW83" s="291"/>
      <c r="BX83" s="291">
        <v>2</v>
      </c>
      <c r="BY83" s="291"/>
      <c r="BZ83" s="291"/>
      <c r="CA83" s="291"/>
      <c r="CB83" s="291">
        <v>2</v>
      </c>
      <c r="CC83" s="291">
        <v>1</v>
      </c>
      <c r="CD83" s="291">
        <v>1</v>
      </c>
      <c r="CE83" s="291">
        <v>17</v>
      </c>
      <c r="CF83" s="291"/>
      <c r="CG83" s="291">
        <v>366</v>
      </c>
      <c r="CH83" s="292" t="s">
        <v>4025</v>
      </c>
      <c r="CI83" s="291">
        <v>606</v>
      </c>
      <c r="CJ83" s="292" t="s">
        <v>3319</v>
      </c>
      <c r="CK83" s="291">
        <v>7600</v>
      </c>
      <c r="CL83" s="291">
        <v>32000</v>
      </c>
      <c r="CM83" s="292" t="s">
        <v>836</v>
      </c>
      <c r="CN83" s="291">
        <v>26000</v>
      </c>
      <c r="CO83" s="292" t="s">
        <v>2257</v>
      </c>
      <c r="CP83" s="290" t="s">
        <v>53</v>
      </c>
      <c r="CQ83" s="292" t="s">
        <v>3415</v>
      </c>
      <c r="CR83" s="1">
        <v>46262</v>
      </c>
      <c r="CS83" s="288" t="s">
        <v>74</v>
      </c>
      <c r="CT83" s="290" t="s">
        <v>1861</v>
      </c>
      <c r="CU83" t="s">
        <v>454</v>
      </c>
      <c r="CV83">
        <v>80</v>
      </c>
    </row>
    <row r="84" spans="1:100" hidden="1" x14ac:dyDescent="0.3">
      <c r="A84" s="281">
        <v>1582</v>
      </c>
      <c r="B84" s="284" t="s">
        <v>45</v>
      </c>
      <c r="C84" s="282" t="s">
        <v>2952</v>
      </c>
      <c r="D84" s="282" t="s">
        <v>3011</v>
      </c>
      <c r="E84" s="282" t="s">
        <v>3003</v>
      </c>
      <c r="F84" s="282" t="s">
        <v>2959</v>
      </c>
      <c r="G84" s="282" t="s">
        <v>2955</v>
      </c>
      <c r="H84" s="282" t="s">
        <v>2960</v>
      </c>
      <c r="I84" s="282" t="s">
        <v>2965</v>
      </c>
      <c r="J84" s="282" t="s">
        <v>2999</v>
      </c>
      <c r="K84" s="283" t="s">
        <v>471</v>
      </c>
      <c r="L84" s="282" t="s">
        <v>453</v>
      </c>
      <c r="M84" s="284" t="s">
        <v>68</v>
      </c>
      <c r="N84" s="282" t="s">
        <v>69</v>
      </c>
      <c r="O84" s="284" t="s">
        <v>45</v>
      </c>
      <c r="P84" s="286" t="str">
        <f>IF(COUNTIF($K$4:K84,K84)=1,1,"")</f>
        <v/>
      </c>
      <c r="Q84" s="286"/>
      <c r="R84" s="286">
        <v>1410</v>
      </c>
      <c r="S84" s="286">
        <v>10</v>
      </c>
      <c r="T84" s="286">
        <v>1400</v>
      </c>
      <c r="U84" s="285">
        <v>46027</v>
      </c>
      <c r="V84" s="286">
        <v>1479</v>
      </c>
      <c r="W84" s="286">
        <v>1468</v>
      </c>
      <c r="X84" s="286">
        <v>1</v>
      </c>
      <c r="Y84" s="285">
        <v>46044</v>
      </c>
      <c r="Z84" s="286">
        <v>1183</v>
      </c>
      <c r="AA84" s="286">
        <v>-10</v>
      </c>
      <c r="AB84" s="286">
        <v>293</v>
      </c>
      <c r="AC84" s="286">
        <v>296</v>
      </c>
      <c r="AD84" s="286">
        <v>260</v>
      </c>
      <c r="AE84" s="286">
        <v>556</v>
      </c>
      <c r="AF84" s="286">
        <v>1479</v>
      </c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6"/>
      <c r="AU84" s="286"/>
      <c r="AV84" s="286"/>
      <c r="AW84" s="286"/>
      <c r="AX84" s="286"/>
      <c r="AY84" s="286">
        <v>1</v>
      </c>
      <c r="AZ84" s="286">
        <v>11</v>
      </c>
      <c r="BA84" s="286">
        <v>6</v>
      </c>
      <c r="BB84" s="286">
        <v>25</v>
      </c>
      <c r="BC84" s="286">
        <v>14</v>
      </c>
      <c r="BD84" s="286">
        <v>35</v>
      </c>
      <c r="BE84" s="286">
        <v>11</v>
      </c>
      <c r="BF84" s="286">
        <v>9</v>
      </c>
      <c r="BG84" s="286">
        <v>26</v>
      </c>
      <c r="BH84" s="286">
        <v>34</v>
      </c>
      <c r="BI84" s="286">
        <v>30</v>
      </c>
      <c r="BJ84" s="286">
        <v>33</v>
      </c>
      <c r="BK84" s="286">
        <v>38</v>
      </c>
      <c r="BL84" s="286">
        <v>69</v>
      </c>
      <c r="BM84" s="286">
        <v>48</v>
      </c>
      <c r="BN84" s="286">
        <v>42</v>
      </c>
      <c r="BO84" s="286">
        <v>38</v>
      </c>
      <c r="BP84" s="286">
        <v>38</v>
      </c>
      <c r="BQ84" s="286">
        <v>49</v>
      </c>
      <c r="BR84" s="286">
        <v>34</v>
      </c>
      <c r="BS84" s="286">
        <v>33</v>
      </c>
      <c r="BT84" s="286">
        <v>35</v>
      </c>
      <c r="BU84" s="286">
        <v>20</v>
      </c>
      <c r="BV84" s="286">
        <v>24</v>
      </c>
      <c r="BW84" s="286">
        <v>32</v>
      </c>
      <c r="BX84" s="286">
        <v>37</v>
      </c>
      <c r="BY84" s="286">
        <v>24</v>
      </c>
      <c r="BZ84" s="286">
        <v>21</v>
      </c>
      <c r="CA84" s="286">
        <v>14</v>
      </c>
      <c r="CB84" s="286">
        <v>18</v>
      </c>
      <c r="CC84" s="286">
        <v>23</v>
      </c>
      <c r="CD84" s="286">
        <v>19</v>
      </c>
      <c r="CE84" s="286">
        <v>6</v>
      </c>
      <c r="CF84" s="286">
        <v>6</v>
      </c>
      <c r="CG84" s="286">
        <v>903</v>
      </c>
      <c r="CH84" s="287" t="s">
        <v>4297</v>
      </c>
      <c r="CI84" s="286">
        <v>903</v>
      </c>
      <c r="CJ84" s="287" t="s">
        <v>4297</v>
      </c>
      <c r="CK84" s="286">
        <v>7600</v>
      </c>
      <c r="CL84" s="286">
        <v>32000</v>
      </c>
      <c r="CM84" s="287" t="s">
        <v>836</v>
      </c>
      <c r="CN84" s="286">
        <v>26000</v>
      </c>
      <c r="CO84" s="287" t="s">
        <v>2257</v>
      </c>
      <c r="CP84" s="284" t="s">
        <v>53</v>
      </c>
      <c r="CQ84" s="287" t="s">
        <v>3415</v>
      </c>
      <c r="CR84" s="285">
        <v>46262</v>
      </c>
      <c r="CS84" s="282" t="s">
        <v>74</v>
      </c>
      <c r="CT84" s="284" t="s">
        <v>1861</v>
      </c>
      <c r="CU84" t="s">
        <v>454</v>
      </c>
      <c r="CV84">
        <v>81</v>
      </c>
    </row>
    <row r="85" spans="1:100" hidden="1" x14ac:dyDescent="0.3">
      <c r="A85" s="281">
        <v>1583</v>
      </c>
      <c r="B85" s="290" t="s">
        <v>45</v>
      </c>
      <c r="C85" s="288" t="s">
        <v>2952</v>
      </c>
      <c r="D85" s="288" t="s">
        <v>3011</v>
      </c>
      <c r="E85" s="288" t="s">
        <v>3003</v>
      </c>
      <c r="F85" s="288" t="s">
        <v>2959</v>
      </c>
      <c r="G85" s="288" t="s">
        <v>2955</v>
      </c>
      <c r="H85" s="288" t="s">
        <v>2960</v>
      </c>
      <c r="I85" s="288" t="s">
        <v>2965</v>
      </c>
      <c r="J85" s="288" t="s">
        <v>2999</v>
      </c>
      <c r="K85" s="289" t="s">
        <v>471</v>
      </c>
      <c r="L85" s="288" t="s">
        <v>453</v>
      </c>
      <c r="M85" s="290" t="s">
        <v>54</v>
      </c>
      <c r="N85" s="288" t="s">
        <v>55</v>
      </c>
      <c r="O85" s="290" t="s">
        <v>45</v>
      </c>
      <c r="P85" s="291" t="str">
        <f>IF(COUNTIF($K$4:K85,K85)=1,1,"")</f>
        <v/>
      </c>
      <c r="Q85" s="291"/>
      <c r="R85" s="291">
        <v>6919</v>
      </c>
      <c r="S85" s="291">
        <v>719</v>
      </c>
      <c r="T85" s="291">
        <v>6200</v>
      </c>
      <c r="U85" s="1">
        <v>45876</v>
      </c>
      <c r="V85" s="291">
        <v>7033</v>
      </c>
      <c r="W85" s="291">
        <v>3181</v>
      </c>
      <c r="X85" s="291">
        <v>3858</v>
      </c>
      <c r="Y85" s="1">
        <v>45881</v>
      </c>
      <c r="Z85" s="291">
        <v>6176</v>
      </c>
      <c r="AA85" s="291">
        <v>6</v>
      </c>
      <c r="AB85" s="291">
        <v>778</v>
      </c>
      <c r="AC85" s="291">
        <v>857</v>
      </c>
      <c r="AD85" s="291">
        <v>269</v>
      </c>
      <c r="AE85" s="291">
        <v>1126</v>
      </c>
      <c r="AF85" s="291">
        <v>7033</v>
      </c>
      <c r="AG85" s="291">
        <v>92</v>
      </c>
      <c r="AH85" s="291">
        <v>158</v>
      </c>
      <c r="AI85" s="291">
        <v>123</v>
      </c>
      <c r="AJ85" s="291">
        <v>89</v>
      </c>
      <c r="AK85" s="291">
        <v>55</v>
      </c>
      <c r="AL85" s="291">
        <v>12</v>
      </c>
      <c r="AM85" s="291">
        <v>2</v>
      </c>
      <c r="AN85" s="291">
        <v>1</v>
      </c>
      <c r="AO85" s="291">
        <v>1</v>
      </c>
      <c r="AP85" s="291">
        <v>2</v>
      </c>
      <c r="AQ85" s="291"/>
      <c r="AR85" s="291"/>
      <c r="AS85" s="291">
        <v>1</v>
      </c>
      <c r="AT85" s="291">
        <v>2</v>
      </c>
      <c r="AU85" s="291">
        <v>1</v>
      </c>
      <c r="AV85" s="291">
        <v>1</v>
      </c>
      <c r="AW85" s="291">
        <v>5</v>
      </c>
      <c r="AX85" s="291">
        <v>13</v>
      </c>
      <c r="AY85" s="291">
        <v>10</v>
      </c>
      <c r="AZ85" s="291">
        <v>54</v>
      </c>
      <c r="BA85" s="291">
        <v>46</v>
      </c>
      <c r="BB85" s="291">
        <v>93</v>
      </c>
      <c r="BC85" s="291">
        <v>112</v>
      </c>
      <c r="BD85" s="291">
        <v>302</v>
      </c>
      <c r="BE85" s="291">
        <v>147</v>
      </c>
      <c r="BF85" s="291">
        <v>129</v>
      </c>
      <c r="BG85" s="291">
        <v>234</v>
      </c>
      <c r="BH85" s="291">
        <v>283</v>
      </c>
      <c r="BI85" s="291">
        <v>196</v>
      </c>
      <c r="BJ85" s="291">
        <v>145</v>
      </c>
      <c r="BK85" s="291">
        <v>130</v>
      </c>
      <c r="BL85" s="291">
        <v>128</v>
      </c>
      <c r="BM85" s="291">
        <v>23</v>
      </c>
      <c r="BN85" s="291">
        <v>18</v>
      </c>
      <c r="BO85" s="291">
        <v>1</v>
      </c>
      <c r="BP85" s="291">
        <v>3</v>
      </c>
      <c r="BQ85" s="291">
        <v>44</v>
      </c>
      <c r="BR85" s="291">
        <v>150</v>
      </c>
      <c r="BS85" s="291">
        <v>255</v>
      </c>
      <c r="BT85" s="291">
        <v>276</v>
      </c>
      <c r="BU85" s="291">
        <v>194</v>
      </c>
      <c r="BV85" s="291">
        <v>280</v>
      </c>
      <c r="BW85" s="291">
        <v>304</v>
      </c>
      <c r="BX85" s="291">
        <v>281</v>
      </c>
      <c r="BY85" s="291">
        <v>278</v>
      </c>
      <c r="BZ85" s="291">
        <v>153</v>
      </c>
      <c r="CA85" s="291">
        <v>111</v>
      </c>
      <c r="CB85" s="291">
        <v>104</v>
      </c>
      <c r="CC85" s="291">
        <v>125</v>
      </c>
      <c r="CD85" s="291">
        <v>81</v>
      </c>
      <c r="CE85" s="291">
        <v>51</v>
      </c>
      <c r="CF85" s="291">
        <v>36</v>
      </c>
      <c r="CG85" s="291">
        <v>5335</v>
      </c>
      <c r="CH85" s="292" t="s">
        <v>3917</v>
      </c>
      <c r="CI85" s="291">
        <v>5864</v>
      </c>
      <c r="CJ85" s="292" t="s">
        <v>3555</v>
      </c>
      <c r="CK85" s="291">
        <v>7600</v>
      </c>
      <c r="CL85" s="291">
        <v>32000</v>
      </c>
      <c r="CM85" s="292" t="s">
        <v>836</v>
      </c>
      <c r="CN85" s="291">
        <v>26000</v>
      </c>
      <c r="CO85" s="292" t="s">
        <v>2257</v>
      </c>
      <c r="CP85" s="290" t="s">
        <v>53</v>
      </c>
      <c r="CQ85" s="292" t="s">
        <v>3415</v>
      </c>
      <c r="CR85" s="1">
        <v>46262</v>
      </c>
      <c r="CS85" s="288" t="s">
        <v>74</v>
      </c>
      <c r="CT85" s="290" t="s">
        <v>1861</v>
      </c>
      <c r="CU85" t="s">
        <v>454</v>
      </c>
      <c r="CV85">
        <v>82</v>
      </c>
    </row>
    <row r="86" spans="1:100" hidden="1" x14ac:dyDescent="0.3">
      <c r="A86" s="281">
        <v>1608</v>
      </c>
      <c r="B86" s="284" t="s">
        <v>45</v>
      </c>
      <c r="C86" s="282" t="s">
        <v>2952</v>
      </c>
      <c r="D86" s="282" t="s">
        <v>3011</v>
      </c>
      <c r="E86" s="282" t="s">
        <v>3003</v>
      </c>
      <c r="F86" s="282" t="s">
        <v>2959</v>
      </c>
      <c r="G86" s="282" t="s">
        <v>2970</v>
      </c>
      <c r="H86" s="282" t="s">
        <v>2971</v>
      </c>
      <c r="I86" s="282" t="s">
        <v>2972</v>
      </c>
      <c r="J86" s="282" t="s">
        <v>2962</v>
      </c>
      <c r="K86" s="283" t="s">
        <v>489</v>
      </c>
      <c r="L86" s="282" t="s">
        <v>425</v>
      </c>
      <c r="M86" s="284" t="s">
        <v>71</v>
      </c>
      <c r="N86" s="282" t="s">
        <v>72</v>
      </c>
      <c r="O86" s="284" t="s">
        <v>45</v>
      </c>
      <c r="P86" s="286">
        <f>IF(COUNTIF($K$4:K86,K86)=1,1,"")</f>
        <v>1</v>
      </c>
      <c r="Q86" s="286"/>
      <c r="R86" s="286">
        <v>1869</v>
      </c>
      <c r="S86" s="286">
        <v>719</v>
      </c>
      <c r="T86" s="286">
        <v>1150</v>
      </c>
      <c r="U86" s="285">
        <v>45860</v>
      </c>
      <c r="V86" s="286">
        <v>2118</v>
      </c>
      <c r="W86" s="286">
        <v>2027</v>
      </c>
      <c r="X86" s="286">
        <v>87</v>
      </c>
      <c r="Y86" s="285">
        <v>45888</v>
      </c>
      <c r="Z86" s="286">
        <v>1632</v>
      </c>
      <c r="AA86" s="286">
        <v>-4</v>
      </c>
      <c r="AB86" s="286">
        <v>424</v>
      </c>
      <c r="AC86" s="286">
        <v>486</v>
      </c>
      <c r="AD86" s="286">
        <v>-57</v>
      </c>
      <c r="AE86" s="286">
        <v>429</v>
      </c>
      <c r="AF86" s="286">
        <v>2118</v>
      </c>
      <c r="AG86" s="286">
        <v>67</v>
      </c>
      <c r="AH86" s="286">
        <v>70</v>
      </c>
      <c r="AI86" s="286">
        <v>61</v>
      </c>
      <c r="AJ86" s="286">
        <v>76</v>
      </c>
      <c r="AK86" s="286">
        <v>128</v>
      </c>
      <c r="AL86" s="286">
        <v>83</v>
      </c>
      <c r="AM86" s="286">
        <v>83</v>
      </c>
      <c r="AN86" s="286">
        <v>95</v>
      </c>
      <c r="AO86" s="286">
        <v>64</v>
      </c>
      <c r="AP86" s="286">
        <v>78</v>
      </c>
      <c r="AQ86" s="286">
        <v>33</v>
      </c>
      <c r="AR86" s="286">
        <v>58</v>
      </c>
      <c r="AS86" s="286">
        <v>29</v>
      </c>
      <c r="AT86" s="286">
        <v>26</v>
      </c>
      <c r="AU86" s="286">
        <v>39</v>
      </c>
      <c r="AV86" s="286">
        <v>32</v>
      </c>
      <c r="AW86" s="286">
        <v>37</v>
      </c>
      <c r="AX86" s="286">
        <v>49</v>
      </c>
      <c r="AY86" s="286">
        <v>39</v>
      </c>
      <c r="AZ86" s="286">
        <v>48</v>
      </c>
      <c r="BA86" s="286">
        <v>30</v>
      </c>
      <c r="BB86" s="286">
        <v>27</v>
      </c>
      <c r="BC86" s="286">
        <v>44</v>
      </c>
      <c r="BD86" s="286">
        <v>42</v>
      </c>
      <c r="BE86" s="286">
        <v>15</v>
      </c>
      <c r="BF86" s="286">
        <v>21</v>
      </c>
      <c r="BG86" s="286">
        <v>13</v>
      </c>
      <c r="BH86" s="286">
        <v>9</v>
      </c>
      <c r="BI86" s="286">
        <v>7</v>
      </c>
      <c r="BJ86" s="286">
        <v>15</v>
      </c>
      <c r="BK86" s="286">
        <v>2</v>
      </c>
      <c r="BL86" s="286">
        <v>5</v>
      </c>
      <c r="BM86" s="286">
        <v>1</v>
      </c>
      <c r="BN86" s="286">
        <v>3</v>
      </c>
      <c r="BO86" s="286">
        <v>2</v>
      </c>
      <c r="BP86" s="286"/>
      <c r="BQ86" s="286"/>
      <c r="BR86" s="286"/>
      <c r="BS86" s="286"/>
      <c r="BT86" s="286"/>
      <c r="BU86" s="286"/>
      <c r="BV86" s="286"/>
      <c r="BW86" s="286"/>
      <c r="BX86" s="286"/>
      <c r="BY86" s="286"/>
      <c r="BZ86" s="286">
        <v>1</v>
      </c>
      <c r="CA86" s="286"/>
      <c r="CB86" s="286"/>
      <c r="CC86" s="286">
        <v>2</v>
      </c>
      <c r="CD86" s="286">
        <v>-1</v>
      </c>
      <c r="CE86" s="286">
        <v>1</v>
      </c>
      <c r="CF86" s="286">
        <v>3</v>
      </c>
      <c r="CG86" s="286">
        <v>1437</v>
      </c>
      <c r="CH86" s="287" t="s">
        <v>4145</v>
      </c>
      <c r="CI86" s="286">
        <v>1570</v>
      </c>
      <c r="CJ86" s="287" t="s">
        <v>3494</v>
      </c>
      <c r="CK86" s="286">
        <v>16800</v>
      </c>
      <c r="CL86" s="286">
        <v>62000</v>
      </c>
      <c r="CM86" s="287" t="s">
        <v>874</v>
      </c>
      <c r="CN86" s="286">
        <v>56000</v>
      </c>
      <c r="CO86" s="287" t="s">
        <v>431</v>
      </c>
      <c r="CP86" s="284" t="s">
        <v>560</v>
      </c>
      <c r="CQ86" s="287" t="s">
        <v>1880</v>
      </c>
      <c r="CR86" s="285">
        <v>46023</v>
      </c>
      <c r="CS86" s="282" t="s">
        <v>139</v>
      </c>
      <c r="CT86" s="284" t="s">
        <v>45</v>
      </c>
      <c r="CU86" t="s">
        <v>426</v>
      </c>
      <c r="CV86">
        <v>83</v>
      </c>
    </row>
    <row r="87" spans="1:100" hidden="1" x14ac:dyDescent="0.3">
      <c r="A87" s="281">
        <v>1609</v>
      </c>
      <c r="B87" s="290" t="s">
        <v>45</v>
      </c>
      <c r="C87" s="288" t="s">
        <v>2952</v>
      </c>
      <c r="D87" s="288" t="s">
        <v>3011</v>
      </c>
      <c r="E87" s="288" t="s">
        <v>3003</v>
      </c>
      <c r="F87" s="288" t="s">
        <v>2959</v>
      </c>
      <c r="G87" s="288" t="s">
        <v>2970</v>
      </c>
      <c r="H87" s="288" t="s">
        <v>2971</v>
      </c>
      <c r="I87" s="288" t="s">
        <v>2972</v>
      </c>
      <c r="J87" s="288" t="s">
        <v>2962</v>
      </c>
      <c r="K87" s="289" t="s">
        <v>489</v>
      </c>
      <c r="L87" s="288" t="s">
        <v>425</v>
      </c>
      <c r="M87" s="290" t="s">
        <v>66</v>
      </c>
      <c r="N87" s="288" t="s">
        <v>67</v>
      </c>
      <c r="O87" s="290" t="s">
        <v>45</v>
      </c>
      <c r="P87" s="291" t="str">
        <f>IF(COUNTIF($K$4:K87,K87)=1,1,"")</f>
        <v/>
      </c>
      <c r="Q87" s="291"/>
      <c r="R87" s="291">
        <v>4681</v>
      </c>
      <c r="S87" s="291">
        <v>721</v>
      </c>
      <c r="T87" s="291">
        <v>3960</v>
      </c>
      <c r="U87" s="1">
        <v>45860</v>
      </c>
      <c r="V87" s="291">
        <v>4813</v>
      </c>
      <c r="W87" s="291">
        <v>4757</v>
      </c>
      <c r="X87" s="291">
        <v>50</v>
      </c>
      <c r="Y87" s="1">
        <v>45888</v>
      </c>
      <c r="Z87" s="291">
        <v>3891</v>
      </c>
      <c r="AA87" s="291">
        <v>-6</v>
      </c>
      <c r="AB87" s="291">
        <v>884</v>
      </c>
      <c r="AC87" s="291">
        <v>922</v>
      </c>
      <c r="AD87" s="291">
        <v>-118</v>
      </c>
      <c r="AE87" s="291">
        <v>804</v>
      </c>
      <c r="AF87" s="291">
        <v>4813</v>
      </c>
      <c r="AG87" s="291">
        <v>217</v>
      </c>
      <c r="AH87" s="291">
        <v>41</v>
      </c>
      <c r="AI87" s="291">
        <v>173</v>
      </c>
      <c r="AJ87" s="291">
        <v>78</v>
      </c>
      <c r="AK87" s="291">
        <v>423</v>
      </c>
      <c r="AL87" s="291">
        <v>246</v>
      </c>
      <c r="AM87" s="291">
        <v>207</v>
      </c>
      <c r="AN87" s="291">
        <v>175</v>
      </c>
      <c r="AO87" s="291">
        <v>146</v>
      </c>
      <c r="AP87" s="291">
        <v>250</v>
      </c>
      <c r="AQ87" s="291">
        <v>194</v>
      </c>
      <c r="AR87" s="291">
        <v>164</v>
      </c>
      <c r="AS87" s="291">
        <v>63</v>
      </c>
      <c r="AT87" s="291">
        <v>74</v>
      </c>
      <c r="AU87" s="291">
        <v>129</v>
      </c>
      <c r="AV87" s="291">
        <v>82</v>
      </c>
      <c r="AW87" s="291">
        <v>95</v>
      </c>
      <c r="AX87" s="291">
        <v>133</v>
      </c>
      <c r="AY87" s="291">
        <v>123</v>
      </c>
      <c r="AZ87" s="291">
        <v>112</v>
      </c>
      <c r="BA87" s="291">
        <v>119</v>
      </c>
      <c r="BB87" s="291">
        <v>111</v>
      </c>
      <c r="BC87" s="291">
        <v>74</v>
      </c>
      <c r="BD87" s="291">
        <v>84</v>
      </c>
      <c r="BE87" s="291">
        <v>18</v>
      </c>
      <c r="BF87" s="291">
        <v>37</v>
      </c>
      <c r="BG87" s="291">
        <v>19</v>
      </c>
      <c r="BH87" s="291">
        <v>12</v>
      </c>
      <c r="BI87" s="291">
        <v>14</v>
      </c>
      <c r="BJ87" s="291">
        <v>20</v>
      </c>
      <c r="BK87" s="291">
        <v>11</v>
      </c>
      <c r="BL87" s="291">
        <v>8</v>
      </c>
      <c r="BM87" s="291">
        <v>2</v>
      </c>
      <c r="BN87" s="291">
        <v>2</v>
      </c>
      <c r="BO87" s="291">
        <v>2</v>
      </c>
      <c r="BP87" s="291">
        <v>-1</v>
      </c>
      <c r="BQ87" s="291">
        <v>2</v>
      </c>
      <c r="BR87" s="291">
        <v>1</v>
      </c>
      <c r="BS87" s="291">
        <v>1</v>
      </c>
      <c r="BT87" s="291">
        <v>1</v>
      </c>
      <c r="BU87" s="291">
        <v>1</v>
      </c>
      <c r="BV87" s="291"/>
      <c r="BW87" s="291"/>
      <c r="BX87" s="291">
        <v>1</v>
      </c>
      <c r="BY87" s="291">
        <v>2</v>
      </c>
      <c r="BZ87" s="291"/>
      <c r="CA87" s="291"/>
      <c r="CB87" s="291"/>
      <c r="CC87" s="291">
        <v>1</v>
      </c>
      <c r="CD87" s="291">
        <v>1</v>
      </c>
      <c r="CE87" s="291">
        <v>2</v>
      </c>
      <c r="CF87" s="291"/>
      <c r="CG87" s="291">
        <v>3670</v>
      </c>
      <c r="CH87" s="292" t="s">
        <v>3497</v>
      </c>
      <c r="CI87" s="291">
        <v>3965</v>
      </c>
      <c r="CJ87" s="292" t="s">
        <v>3734</v>
      </c>
      <c r="CK87" s="291">
        <v>16800</v>
      </c>
      <c r="CL87" s="291">
        <v>62000</v>
      </c>
      <c r="CM87" s="292" t="s">
        <v>874</v>
      </c>
      <c r="CN87" s="291">
        <v>56000</v>
      </c>
      <c r="CO87" s="292" t="s">
        <v>431</v>
      </c>
      <c r="CP87" s="290" t="s">
        <v>560</v>
      </c>
      <c r="CQ87" s="292" t="s">
        <v>1880</v>
      </c>
      <c r="CR87" s="1">
        <v>46023</v>
      </c>
      <c r="CS87" s="288" t="s">
        <v>139</v>
      </c>
      <c r="CT87" s="290" t="s">
        <v>45</v>
      </c>
      <c r="CU87" t="s">
        <v>426</v>
      </c>
      <c r="CV87">
        <v>84</v>
      </c>
    </row>
    <row r="88" spans="1:100" hidden="1" x14ac:dyDescent="0.3">
      <c r="A88" s="281">
        <v>1610</v>
      </c>
      <c r="B88" s="284" t="s">
        <v>45</v>
      </c>
      <c r="C88" s="282" t="s">
        <v>2952</v>
      </c>
      <c r="D88" s="282" t="s">
        <v>3011</v>
      </c>
      <c r="E88" s="282" t="s">
        <v>3003</v>
      </c>
      <c r="F88" s="282" t="s">
        <v>2959</v>
      </c>
      <c r="G88" s="282" t="s">
        <v>2970</v>
      </c>
      <c r="H88" s="282" t="s">
        <v>2971</v>
      </c>
      <c r="I88" s="282" t="s">
        <v>2972</v>
      </c>
      <c r="J88" s="282" t="s">
        <v>2962</v>
      </c>
      <c r="K88" s="283" t="s">
        <v>489</v>
      </c>
      <c r="L88" s="282" t="s">
        <v>425</v>
      </c>
      <c r="M88" s="284" t="s">
        <v>85</v>
      </c>
      <c r="N88" s="282" t="s">
        <v>86</v>
      </c>
      <c r="O88" s="284" t="s">
        <v>45</v>
      </c>
      <c r="P88" s="286" t="str">
        <f>IF(COUNTIF($K$4:K88,K88)=1,1,"")</f>
        <v/>
      </c>
      <c r="Q88" s="286"/>
      <c r="R88" s="286">
        <v>1401</v>
      </c>
      <c r="S88" s="286">
        <v>521</v>
      </c>
      <c r="T88" s="286">
        <v>880</v>
      </c>
      <c r="U88" s="285">
        <v>45860</v>
      </c>
      <c r="V88" s="286">
        <v>1513</v>
      </c>
      <c r="W88" s="286">
        <v>1459</v>
      </c>
      <c r="X88" s="286">
        <v>48</v>
      </c>
      <c r="Y88" s="285">
        <v>45888</v>
      </c>
      <c r="Z88" s="286">
        <v>1402</v>
      </c>
      <c r="AA88" s="286">
        <v>-6</v>
      </c>
      <c r="AB88" s="286">
        <v>76</v>
      </c>
      <c r="AC88" s="286">
        <v>111</v>
      </c>
      <c r="AD88" s="286">
        <v>8</v>
      </c>
      <c r="AE88" s="286">
        <v>119</v>
      </c>
      <c r="AF88" s="286">
        <v>1513</v>
      </c>
      <c r="AG88" s="286">
        <v>48</v>
      </c>
      <c r="AH88" s="286">
        <v>69</v>
      </c>
      <c r="AI88" s="286">
        <v>65</v>
      </c>
      <c r="AJ88" s="286">
        <v>81</v>
      </c>
      <c r="AK88" s="286">
        <v>115</v>
      </c>
      <c r="AL88" s="286">
        <v>116</v>
      </c>
      <c r="AM88" s="286">
        <v>76</v>
      </c>
      <c r="AN88" s="286">
        <v>48</v>
      </c>
      <c r="AO88" s="286">
        <v>60</v>
      </c>
      <c r="AP88" s="286">
        <v>90</v>
      </c>
      <c r="AQ88" s="286">
        <v>59</v>
      </c>
      <c r="AR88" s="286">
        <v>45</v>
      </c>
      <c r="AS88" s="286">
        <v>26</v>
      </c>
      <c r="AT88" s="286">
        <v>40</v>
      </c>
      <c r="AU88" s="286">
        <v>46</v>
      </c>
      <c r="AV88" s="286">
        <v>41</v>
      </c>
      <c r="AW88" s="286">
        <v>27</v>
      </c>
      <c r="AX88" s="286">
        <v>21</v>
      </c>
      <c r="AY88" s="286">
        <v>23</v>
      </c>
      <c r="AZ88" s="286">
        <v>21</v>
      </c>
      <c r="BA88" s="286">
        <v>8</v>
      </c>
      <c r="BB88" s="286">
        <v>3</v>
      </c>
      <c r="BC88" s="286">
        <v>2</v>
      </c>
      <c r="BD88" s="286">
        <v>4</v>
      </c>
      <c r="BE88" s="286">
        <v>3</v>
      </c>
      <c r="BF88" s="286">
        <v>2</v>
      </c>
      <c r="BG88" s="286"/>
      <c r="BH88" s="286"/>
      <c r="BI88" s="286"/>
      <c r="BJ88" s="286">
        <v>2</v>
      </c>
      <c r="BK88" s="286"/>
      <c r="BL88" s="286"/>
      <c r="BM88" s="286"/>
      <c r="BN88" s="286"/>
      <c r="BO88" s="286"/>
      <c r="BP88" s="286"/>
      <c r="BQ88" s="286"/>
      <c r="BR88" s="286"/>
      <c r="BS88" s="286"/>
      <c r="BT88" s="286"/>
      <c r="BU88" s="286"/>
      <c r="BV88" s="286"/>
      <c r="BW88" s="286"/>
      <c r="BX88" s="286"/>
      <c r="BY88" s="286"/>
      <c r="BZ88" s="286"/>
      <c r="CA88" s="286"/>
      <c r="CB88" s="286"/>
      <c r="CC88" s="286"/>
      <c r="CD88" s="286"/>
      <c r="CE88" s="286"/>
      <c r="CF88" s="286"/>
      <c r="CG88" s="286">
        <v>1141</v>
      </c>
      <c r="CH88" s="287" t="s">
        <v>3886</v>
      </c>
      <c r="CI88" s="286">
        <v>1343</v>
      </c>
      <c r="CJ88" s="287" t="s">
        <v>3315</v>
      </c>
      <c r="CK88" s="286">
        <v>16800</v>
      </c>
      <c r="CL88" s="286">
        <v>62000</v>
      </c>
      <c r="CM88" s="287" t="s">
        <v>874</v>
      </c>
      <c r="CN88" s="286">
        <v>56000</v>
      </c>
      <c r="CO88" s="287" t="s">
        <v>431</v>
      </c>
      <c r="CP88" s="284" t="s">
        <v>560</v>
      </c>
      <c r="CQ88" s="287" t="s">
        <v>1880</v>
      </c>
      <c r="CR88" s="285">
        <v>46023</v>
      </c>
      <c r="CS88" s="282" t="s">
        <v>139</v>
      </c>
      <c r="CT88" s="284" t="s">
        <v>45</v>
      </c>
      <c r="CU88" t="s">
        <v>426</v>
      </c>
      <c r="CV88">
        <v>85</v>
      </c>
    </row>
    <row r="89" spans="1:100" hidden="1" x14ac:dyDescent="0.3">
      <c r="A89" s="281">
        <v>1623</v>
      </c>
      <c r="B89" s="290" t="s">
        <v>45</v>
      </c>
      <c r="C89" s="288" t="s">
        <v>2952</v>
      </c>
      <c r="D89" s="288" t="s">
        <v>3011</v>
      </c>
      <c r="E89" s="288" t="s">
        <v>3003</v>
      </c>
      <c r="F89" s="288" t="s">
        <v>2959</v>
      </c>
      <c r="G89" s="288" t="s">
        <v>2970</v>
      </c>
      <c r="H89" s="288" t="s">
        <v>2971</v>
      </c>
      <c r="I89" s="288" t="s">
        <v>2972</v>
      </c>
      <c r="J89" s="288" t="s">
        <v>2962</v>
      </c>
      <c r="K89" s="289" t="s">
        <v>461</v>
      </c>
      <c r="L89" s="288" t="s">
        <v>419</v>
      </c>
      <c r="M89" s="290" t="s">
        <v>71</v>
      </c>
      <c r="N89" s="288" t="s">
        <v>72</v>
      </c>
      <c r="O89" s="290" t="s">
        <v>45</v>
      </c>
      <c r="P89" s="291">
        <f>IF(COUNTIF($K$4:K89,K89)=1,1,"")</f>
        <v>1</v>
      </c>
      <c r="Q89" s="291"/>
      <c r="R89" s="291">
        <v>3882</v>
      </c>
      <c r="S89" s="291">
        <v>902</v>
      </c>
      <c r="T89" s="291">
        <v>2980</v>
      </c>
      <c r="U89" s="1">
        <v>45910</v>
      </c>
      <c r="V89" s="291">
        <v>4381</v>
      </c>
      <c r="W89" s="291">
        <v>3389</v>
      </c>
      <c r="X89" s="291">
        <v>1015</v>
      </c>
      <c r="Y89" s="1">
        <v>45915</v>
      </c>
      <c r="Z89" s="291">
        <v>3656</v>
      </c>
      <c r="AA89" s="291">
        <v>23</v>
      </c>
      <c r="AB89" s="291">
        <v>716</v>
      </c>
      <c r="AC89" s="291">
        <v>725</v>
      </c>
      <c r="AD89" s="291">
        <v>77</v>
      </c>
      <c r="AE89" s="291">
        <v>802</v>
      </c>
      <c r="AF89" s="291">
        <v>4381</v>
      </c>
      <c r="AG89" s="291">
        <v>15</v>
      </c>
      <c r="AH89" s="291">
        <v>139</v>
      </c>
      <c r="AI89" s="291">
        <v>291</v>
      </c>
      <c r="AJ89" s="291">
        <v>164</v>
      </c>
      <c r="AK89" s="291">
        <v>155</v>
      </c>
      <c r="AL89" s="291">
        <v>45</v>
      </c>
      <c r="AM89" s="291">
        <v>80</v>
      </c>
      <c r="AN89" s="291">
        <v>84</v>
      </c>
      <c r="AO89" s="291">
        <v>97</v>
      </c>
      <c r="AP89" s="291">
        <v>211</v>
      </c>
      <c r="AQ89" s="291">
        <v>166</v>
      </c>
      <c r="AR89" s="291">
        <v>141</v>
      </c>
      <c r="AS89" s="291">
        <v>49</v>
      </c>
      <c r="AT89" s="291">
        <v>60</v>
      </c>
      <c r="AU89" s="291">
        <v>44</v>
      </c>
      <c r="AV89" s="291">
        <v>54</v>
      </c>
      <c r="AW89" s="291">
        <v>78</v>
      </c>
      <c r="AX89" s="291">
        <v>90</v>
      </c>
      <c r="AY89" s="291">
        <v>91</v>
      </c>
      <c r="AZ89" s="291">
        <v>144</v>
      </c>
      <c r="BA89" s="291">
        <v>192</v>
      </c>
      <c r="BB89" s="291">
        <v>151</v>
      </c>
      <c r="BC89" s="291">
        <v>141</v>
      </c>
      <c r="BD89" s="291">
        <v>196</v>
      </c>
      <c r="BE89" s="291">
        <v>86</v>
      </c>
      <c r="BF89" s="291">
        <v>45</v>
      </c>
      <c r="BG89" s="291">
        <v>54</v>
      </c>
      <c r="BH89" s="291">
        <v>127</v>
      </c>
      <c r="BI89" s="291">
        <v>71</v>
      </c>
      <c r="BJ89" s="291">
        <v>55</v>
      </c>
      <c r="BK89" s="291">
        <v>27</v>
      </c>
      <c r="BL89" s="291">
        <v>23</v>
      </c>
      <c r="BM89" s="291">
        <v>17</v>
      </c>
      <c r="BN89" s="291">
        <v>9</v>
      </c>
      <c r="BO89" s="291">
        <v>10</v>
      </c>
      <c r="BP89" s="291">
        <v>1</v>
      </c>
      <c r="BQ89" s="291">
        <v>5</v>
      </c>
      <c r="BR89" s="291">
        <v>1</v>
      </c>
      <c r="BS89" s="291">
        <v>2</v>
      </c>
      <c r="BT89" s="291">
        <v>6</v>
      </c>
      <c r="BU89" s="291">
        <v>9</v>
      </c>
      <c r="BV89" s="291">
        <v>3</v>
      </c>
      <c r="BW89" s="291">
        <v>1</v>
      </c>
      <c r="BX89" s="291">
        <v>2</v>
      </c>
      <c r="BY89" s="291">
        <v>3</v>
      </c>
      <c r="BZ89" s="291">
        <v>3</v>
      </c>
      <c r="CA89" s="291"/>
      <c r="CB89" s="291">
        <v>4</v>
      </c>
      <c r="CC89" s="291">
        <v>7</v>
      </c>
      <c r="CD89" s="291">
        <v>9</v>
      </c>
      <c r="CE89" s="291">
        <v>39</v>
      </c>
      <c r="CF89" s="291">
        <v>50</v>
      </c>
      <c r="CG89" s="291">
        <v>3547</v>
      </c>
      <c r="CH89" s="292" t="s">
        <v>1124</v>
      </c>
      <c r="CI89" s="291">
        <v>3547</v>
      </c>
      <c r="CJ89" s="292" t="s">
        <v>1124</v>
      </c>
      <c r="CK89" s="291">
        <v>16900</v>
      </c>
      <c r="CL89" s="291">
        <v>69000</v>
      </c>
      <c r="CM89" s="292" t="s">
        <v>439</v>
      </c>
      <c r="CN89" s="291">
        <v>62000</v>
      </c>
      <c r="CO89" s="292" t="s">
        <v>386</v>
      </c>
      <c r="CP89" s="290" t="s">
        <v>560</v>
      </c>
      <c r="CQ89" s="292" t="s">
        <v>1880</v>
      </c>
      <c r="CR89" s="1">
        <v>46023</v>
      </c>
      <c r="CS89" s="288" t="s">
        <v>74</v>
      </c>
      <c r="CT89" s="290" t="s">
        <v>45</v>
      </c>
      <c r="CU89" t="s">
        <v>420</v>
      </c>
      <c r="CV89">
        <v>86</v>
      </c>
    </row>
    <row r="90" spans="1:100" hidden="1" x14ac:dyDescent="0.3">
      <c r="A90" s="281">
        <v>1624</v>
      </c>
      <c r="B90" s="284" t="s">
        <v>45</v>
      </c>
      <c r="C90" s="282" t="s">
        <v>2952</v>
      </c>
      <c r="D90" s="282" t="s">
        <v>3011</v>
      </c>
      <c r="E90" s="282" t="s">
        <v>3003</v>
      </c>
      <c r="F90" s="282" t="s">
        <v>2959</v>
      </c>
      <c r="G90" s="282" t="s">
        <v>2970</v>
      </c>
      <c r="H90" s="282" t="s">
        <v>2971</v>
      </c>
      <c r="I90" s="282" t="s">
        <v>2972</v>
      </c>
      <c r="J90" s="282" t="s">
        <v>2962</v>
      </c>
      <c r="K90" s="283" t="s">
        <v>461</v>
      </c>
      <c r="L90" s="282" t="s">
        <v>419</v>
      </c>
      <c r="M90" s="284" t="s">
        <v>107</v>
      </c>
      <c r="N90" s="282" t="s">
        <v>108</v>
      </c>
      <c r="O90" s="284" t="s">
        <v>45</v>
      </c>
      <c r="P90" s="286" t="str">
        <f>IF(COUNTIF($K$4:K90,K90)=1,1,"")</f>
        <v/>
      </c>
      <c r="Q90" s="286"/>
      <c r="R90" s="286">
        <v>2839</v>
      </c>
      <c r="S90" s="286">
        <v>719</v>
      </c>
      <c r="T90" s="286">
        <v>2120</v>
      </c>
      <c r="U90" s="285">
        <v>45910</v>
      </c>
      <c r="V90" s="286">
        <v>3271</v>
      </c>
      <c r="W90" s="286">
        <v>2398</v>
      </c>
      <c r="X90" s="286">
        <v>879</v>
      </c>
      <c r="Y90" s="285">
        <v>45915</v>
      </c>
      <c r="Z90" s="286">
        <v>2560</v>
      </c>
      <c r="AA90" s="286">
        <v>6</v>
      </c>
      <c r="AB90" s="286">
        <v>697</v>
      </c>
      <c r="AC90" s="286">
        <v>711</v>
      </c>
      <c r="AD90" s="286">
        <v>73</v>
      </c>
      <c r="AE90" s="286">
        <v>784</v>
      </c>
      <c r="AF90" s="286">
        <v>3271</v>
      </c>
      <c r="AG90" s="286">
        <v>10</v>
      </c>
      <c r="AH90" s="286">
        <v>172</v>
      </c>
      <c r="AI90" s="286">
        <v>266</v>
      </c>
      <c r="AJ90" s="286">
        <v>156</v>
      </c>
      <c r="AK90" s="286">
        <v>25</v>
      </c>
      <c r="AL90" s="286">
        <v>26</v>
      </c>
      <c r="AM90" s="286">
        <v>64</v>
      </c>
      <c r="AN90" s="286">
        <v>84</v>
      </c>
      <c r="AO90" s="286">
        <v>57</v>
      </c>
      <c r="AP90" s="286">
        <v>162</v>
      </c>
      <c r="AQ90" s="286">
        <v>126</v>
      </c>
      <c r="AR90" s="286">
        <v>69</v>
      </c>
      <c r="AS90" s="286">
        <v>22</v>
      </c>
      <c r="AT90" s="286">
        <v>32</v>
      </c>
      <c r="AU90" s="286">
        <v>50</v>
      </c>
      <c r="AV90" s="286">
        <v>46</v>
      </c>
      <c r="AW90" s="286">
        <v>81</v>
      </c>
      <c r="AX90" s="286">
        <v>69</v>
      </c>
      <c r="AY90" s="286">
        <v>74</v>
      </c>
      <c r="AZ90" s="286">
        <v>89</v>
      </c>
      <c r="BA90" s="286">
        <v>104</v>
      </c>
      <c r="BB90" s="286">
        <v>83</v>
      </c>
      <c r="BC90" s="286">
        <v>69</v>
      </c>
      <c r="BD90" s="286">
        <v>66</v>
      </c>
      <c r="BE90" s="286">
        <v>33</v>
      </c>
      <c r="BF90" s="286">
        <v>28</v>
      </c>
      <c r="BG90" s="286">
        <v>30</v>
      </c>
      <c r="BH90" s="286">
        <v>69</v>
      </c>
      <c r="BI90" s="286">
        <v>53</v>
      </c>
      <c r="BJ90" s="286">
        <v>34</v>
      </c>
      <c r="BK90" s="286">
        <v>32</v>
      </c>
      <c r="BL90" s="286">
        <v>21</v>
      </c>
      <c r="BM90" s="286">
        <v>7</v>
      </c>
      <c r="BN90" s="286">
        <v>7</v>
      </c>
      <c r="BO90" s="286">
        <v>10</v>
      </c>
      <c r="BP90" s="286">
        <v>5</v>
      </c>
      <c r="BQ90" s="286">
        <v>1</v>
      </c>
      <c r="BR90" s="286">
        <v>1</v>
      </c>
      <c r="BS90" s="286">
        <v>1</v>
      </c>
      <c r="BT90" s="286"/>
      <c r="BU90" s="286"/>
      <c r="BV90" s="286">
        <v>1</v>
      </c>
      <c r="BW90" s="286">
        <v>3</v>
      </c>
      <c r="BX90" s="286">
        <v>1</v>
      </c>
      <c r="BY90" s="286">
        <v>1</v>
      </c>
      <c r="BZ90" s="286">
        <v>1</v>
      </c>
      <c r="CA90" s="286">
        <v>3</v>
      </c>
      <c r="CB90" s="286">
        <v>4</v>
      </c>
      <c r="CC90" s="286">
        <v>12</v>
      </c>
      <c r="CD90" s="286">
        <v>13</v>
      </c>
      <c r="CE90" s="286">
        <v>30</v>
      </c>
      <c r="CF90" s="286">
        <v>38</v>
      </c>
      <c r="CG90" s="286">
        <v>2441</v>
      </c>
      <c r="CH90" s="287" t="s">
        <v>3950</v>
      </c>
      <c r="CI90" s="286">
        <v>2441</v>
      </c>
      <c r="CJ90" s="287" t="s">
        <v>3950</v>
      </c>
      <c r="CK90" s="286">
        <v>16900</v>
      </c>
      <c r="CL90" s="286">
        <v>69000</v>
      </c>
      <c r="CM90" s="287" t="s">
        <v>439</v>
      </c>
      <c r="CN90" s="286">
        <v>62000</v>
      </c>
      <c r="CO90" s="287" t="s">
        <v>386</v>
      </c>
      <c r="CP90" s="284" t="s">
        <v>560</v>
      </c>
      <c r="CQ90" s="287" t="s">
        <v>1880</v>
      </c>
      <c r="CR90" s="285">
        <v>46023</v>
      </c>
      <c r="CS90" s="282" t="s">
        <v>74</v>
      </c>
      <c r="CT90" s="284" t="s">
        <v>45</v>
      </c>
      <c r="CU90" t="s">
        <v>420</v>
      </c>
      <c r="CV90">
        <v>87</v>
      </c>
    </row>
    <row r="91" spans="1:100" hidden="1" x14ac:dyDescent="0.3">
      <c r="A91" s="281">
        <v>1636</v>
      </c>
      <c r="B91" s="284" t="s">
        <v>45</v>
      </c>
      <c r="C91" s="282" t="s">
        <v>2952</v>
      </c>
      <c r="D91" s="282" t="s">
        <v>3011</v>
      </c>
      <c r="E91" s="282" t="s">
        <v>3003</v>
      </c>
      <c r="F91" s="282" t="s">
        <v>2959</v>
      </c>
      <c r="G91" s="282" t="s">
        <v>2970</v>
      </c>
      <c r="H91" s="282" t="s">
        <v>2974</v>
      </c>
      <c r="I91" s="282" t="s">
        <v>2976</v>
      </c>
      <c r="J91" s="282" t="s">
        <v>2962</v>
      </c>
      <c r="K91" s="283" t="s">
        <v>478</v>
      </c>
      <c r="L91" s="282" t="s">
        <v>414</v>
      </c>
      <c r="M91" s="284" t="s">
        <v>71</v>
      </c>
      <c r="N91" s="282" t="s">
        <v>72</v>
      </c>
      <c r="O91" s="284" t="s">
        <v>45</v>
      </c>
      <c r="P91" s="286">
        <f>IF(COUNTIF($K$4:K91,K91)=1,1,"")</f>
        <v>1</v>
      </c>
      <c r="Q91" s="286"/>
      <c r="R91" s="286">
        <v>1531</v>
      </c>
      <c r="S91" s="286">
        <v>1151</v>
      </c>
      <c r="T91" s="286">
        <v>380</v>
      </c>
      <c r="U91" s="285">
        <v>45861</v>
      </c>
      <c r="V91" s="286">
        <v>1686</v>
      </c>
      <c r="W91" s="286">
        <v>1629</v>
      </c>
      <c r="X91" s="286">
        <v>56</v>
      </c>
      <c r="Y91" s="285">
        <v>45881</v>
      </c>
      <c r="Z91" s="286">
        <v>1443</v>
      </c>
      <c r="AA91" s="286">
        <v>-1</v>
      </c>
      <c r="AB91" s="286">
        <v>215</v>
      </c>
      <c r="AC91" s="286">
        <v>243</v>
      </c>
      <c r="AD91" s="286">
        <v>47</v>
      </c>
      <c r="AE91" s="286">
        <v>290</v>
      </c>
      <c r="AF91" s="286">
        <v>1686</v>
      </c>
      <c r="AG91" s="286">
        <v>42</v>
      </c>
      <c r="AH91" s="286">
        <v>38</v>
      </c>
      <c r="AI91" s="286">
        <v>36</v>
      </c>
      <c r="AJ91" s="286">
        <v>58</v>
      </c>
      <c r="AK91" s="286">
        <v>77</v>
      </c>
      <c r="AL91" s="286">
        <v>77</v>
      </c>
      <c r="AM91" s="286">
        <v>90</v>
      </c>
      <c r="AN91" s="286">
        <v>83</v>
      </c>
      <c r="AO91" s="286">
        <v>78</v>
      </c>
      <c r="AP91" s="286">
        <v>83</v>
      </c>
      <c r="AQ91" s="286">
        <v>96</v>
      </c>
      <c r="AR91" s="286">
        <v>56</v>
      </c>
      <c r="AS91" s="286">
        <v>42</v>
      </c>
      <c r="AT91" s="286">
        <v>70</v>
      </c>
      <c r="AU91" s="286">
        <v>38</v>
      </c>
      <c r="AV91" s="286">
        <v>30</v>
      </c>
      <c r="AW91" s="286">
        <v>52</v>
      </c>
      <c r="AX91" s="286">
        <v>49</v>
      </c>
      <c r="AY91" s="286">
        <v>32</v>
      </c>
      <c r="AZ91" s="286">
        <v>26</v>
      </c>
      <c r="BA91" s="286">
        <v>17</v>
      </c>
      <c r="BB91" s="286">
        <v>16</v>
      </c>
      <c r="BC91" s="286">
        <v>14</v>
      </c>
      <c r="BD91" s="286">
        <v>2</v>
      </c>
      <c r="BE91" s="286">
        <v>3</v>
      </c>
      <c r="BF91" s="286">
        <v>11</v>
      </c>
      <c r="BG91" s="286">
        <v>2</v>
      </c>
      <c r="BH91" s="286">
        <v>3</v>
      </c>
      <c r="BI91" s="286">
        <v>1</v>
      </c>
      <c r="BJ91" s="286">
        <v>1</v>
      </c>
      <c r="BK91" s="286"/>
      <c r="BL91" s="286"/>
      <c r="BM91" s="286">
        <v>1</v>
      </c>
      <c r="BN91" s="286">
        <v>-1</v>
      </c>
      <c r="BO91" s="286"/>
      <c r="BP91" s="286"/>
      <c r="BQ91" s="286"/>
      <c r="BR91" s="286"/>
      <c r="BS91" s="286"/>
      <c r="BT91" s="286"/>
      <c r="BU91" s="286"/>
      <c r="BV91" s="286"/>
      <c r="BW91" s="286"/>
      <c r="BX91" s="286"/>
      <c r="BY91" s="286"/>
      <c r="BZ91" s="286"/>
      <c r="CA91" s="286"/>
      <c r="CB91" s="286"/>
      <c r="CC91" s="286"/>
      <c r="CD91" s="286">
        <v>2</v>
      </c>
      <c r="CE91" s="286">
        <v>1</v>
      </c>
      <c r="CF91" s="286">
        <v>1</v>
      </c>
      <c r="CG91" s="286">
        <v>1227</v>
      </c>
      <c r="CH91" s="287" t="s">
        <v>3671</v>
      </c>
      <c r="CI91" s="286">
        <v>1300</v>
      </c>
      <c r="CJ91" s="287" t="s">
        <v>3735</v>
      </c>
      <c r="CK91" s="286">
        <v>15200</v>
      </c>
      <c r="CL91" s="286">
        <v>67000</v>
      </c>
      <c r="CM91" s="287" t="s">
        <v>935</v>
      </c>
      <c r="CN91" s="286">
        <v>55000</v>
      </c>
      <c r="CO91" s="287" t="s">
        <v>687</v>
      </c>
      <c r="CP91" s="284" t="s">
        <v>53</v>
      </c>
      <c r="CQ91" s="287" t="s">
        <v>1850</v>
      </c>
      <c r="CR91" s="285">
        <v>46262</v>
      </c>
      <c r="CS91" s="282" t="s">
        <v>51</v>
      </c>
      <c r="CT91" s="284" t="s">
        <v>45</v>
      </c>
      <c r="CU91" t="s">
        <v>415</v>
      </c>
      <c r="CV91">
        <v>88</v>
      </c>
    </row>
    <row r="92" spans="1:100" hidden="1" x14ac:dyDescent="0.3">
      <c r="A92" s="281">
        <v>1637</v>
      </c>
      <c r="B92" s="290" t="s">
        <v>45</v>
      </c>
      <c r="C92" s="288" t="s">
        <v>2952</v>
      </c>
      <c r="D92" s="288" t="s">
        <v>3011</v>
      </c>
      <c r="E92" s="288" t="s">
        <v>3003</v>
      </c>
      <c r="F92" s="288" t="s">
        <v>2959</v>
      </c>
      <c r="G92" s="288" t="s">
        <v>2970</v>
      </c>
      <c r="H92" s="288" t="s">
        <v>2974</v>
      </c>
      <c r="I92" s="288" t="s">
        <v>2976</v>
      </c>
      <c r="J92" s="288" t="s">
        <v>2962</v>
      </c>
      <c r="K92" s="289" t="s">
        <v>478</v>
      </c>
      <c r="L92" s="288" t="s">
        <v>414</v>
      </c>
      <c r="M92" s="290" t="s">
        <v>89</v>
      </c>
      <c r="N92" s="288" t="s">
        <v>90</v>
      </c>
      <c r="O92" s="290" t="s">
        <v>45</v>
      </c>
      <c r="P92" s="291" t="str">
        <f>IF(COUNTIF($K$4:K92,K92)=1,1,"")</f>
        <v/>
      </c>
      <c r="Q92" s="291"/>
      <c r="R92" s="291">
        <v>1143</v>
      </c>
      <c r="S92" s="291">
        <v>753</v>
      </c>
      <c r="T92" s="291">
        <v>390</v>
      </c>
      <c r="U92" s="1">
        <v>45861</v>
      </c>
      <c r="V92" s="291">
        <v>1287</v>
      </c>
      <c r="W92" s="291">
        <v>1237</v>
      </c>
      <c r="X92" s="291">
        <v>47</v>
      </c>
      <c r="Y92" s="1">
        <v>45881</v>
      </c>
      <c r="Z92" s="291">
        <v>1052</v>
      </c>
      <c r="AA92" s="291">
        <v>-3</v>
      </c>
      <c r="AB92" s="291">
        <v>194</v>
      </c>
      <c r="AC92" s="291">
        <v>235</v>
      </c>
      <c r="AD92" s="291">
        <v>-84</v>
      </c>
      <c r="AE92" s="291">
        <v>151</v>
      </c>
      <c r="AF92" s="291">
        <v>1287</v>
      </c>
      <c r="AG92" s="291">
        <v>50</v>
      </c>
      <c r="AH92" s="291">
        <v>71</v>
      </c>
      <c r="AI92" s="291">
        <v>58</v>
      </c>
      <c r="AJ92" s="291">
        <v>46</v>
      </c>
      <c r="AK92" s="291">
        <v>95</v>
      </c>
      <c r="AL92" s="291">
        <v>53</v>
      </c>
      <c r="AM92" s="291">
        <v>49</v>
      </c>
      <c r="AN92" s="291">
        <v>31</v>
      </c>
      <c r="AO92" s="291">
        <v>55</v>
      </c>
      <c r="AP92" s="291">
        <v>45</v>
      </c>
      <c r="AQ92" s="291">
        <v>72</v>
      </c>
      <c r="AR92" s="291">
        <v>67</v>
      </c>
      <c r="AS92" s="291">
        <v>67</v>
      </c>
      <c r="AT92" s="291">
        <v>49</v>
      </c>
      <c r="AU92" s="291">
        <v>37</v>
      </c>
      <c r="AV92" s="291">
        <v>26</v>
      </c>
      <c r="AW92" s="291">
        <v>22</v>
      </c>
      <c r="AX92" s="291">
        <v>11</v>
      </c>
      <c r="AY92" s="291">
        <v>8</v>
      </c>
      <c r="AZ92" s="291">
        <v>7</v>
      </c>
      <c r="BA92" s="291">
        <v>13</v>
      </c>
      <c r="BB92" s="291">
        <v>14</v>
      </c>
      <c r="BC92" s="291">
        <v>3</v>
      </c>
      <c r="BD92" s="291">
        <v>2</v>
      </c>
      <c r="BE92" s="291">
        <v>4</v>
      </c>
      <c r="BF92" s="291"/>
      <c r="BG92" s="291">
        <v>2</v>
      </c>
      <c r="BH92" s="291">
        <v>2</v>
      </c>
      <c r="BI92" s="291">
        <v>2</v>
      </c>
      <c r="BJ92" s="291"/>
      <c r="BK92" s="291"/>
      <c r="BL92" s="291"/>
      <c r="BM92" s="291"/>
      <c r="BN92" s="291"/>
      <c r="BO92" s="291"/>
      <c r="BP92" s="291"/>
      <c r="BQ92" s="291"/>
      <c r="BR92" s="291">
        <v>1</v>
      </c>
      <c r="BS92" s="291"/>
      <c r="BT92" s="291"/>
      <c r="BU92" s="291"/>
      <c r="BV92" s="291"/>
      <c r="BW92" s="291"/>
      <c r="BX92" s="291"/>
      <c r="BY92" s="291"/>
      <c r="BZ92" s="291"/>
      <c r="CA92" s="291"/>
      <c r="CB92" s="291"/>
      <c r="CC92" s="291">
        <v>1</v>
      </c>
      <c r="CD92" s="291">
        <v>1</v>
      </c>
      <c r="CE92" s="291">
        <v>1</v>
      </c>
      <c r="CF92" s="291"/>
      <c r="CG92" s="291">
        <v>965</v>
      </c>
      <c r="CH92" s="292" t="s">
        <v>3926</v>
      </c>
      <c r="CI92" s="291">
        <v>1026</v>
      </c>
      <c r="CJ92" s="292" t="s">
        <v>3556</v>
      </c>
      <c r="CK92" s="291">
        <v>15200</v>
      </c>
      <c r="CL92" s="291">
        <v>67000</v>
      </c>
      <c r="CM92" s="292" t="s">
        <v>935</v>
      </c>
      <c r="CN92" s="291">
        <v>55000</v>
      </c>
      <c r="CO92" s="292" t="s">
        <v>687</v>
      </c>
      <c r="CP92" s="290" t="s">
        <v>53</v>
      </c>
      <c r="CQ92" s="292" t="s">
        <v>1850</v>
      </c>
      <c r="CR92" s="1">
        <v>46262</v>
      </c>
      <c r="CS92" s="288" t="s">
        <v>51</v>
      </c>
      <c r="CT92" s="290" t="s">
        <v>45</v>
      </c>
      <c r="CU92" t="s">
        <v>415</v>
      </c>
      <c r="CV92">
        <v>89</v>
      </c>
    </row>
    <row r="93" spans="1:100" hidden="1" x14ac:dyDescent="0.3">
      <c r="A93" s="281">
        <v>1638</v>
      </c>
      <c r="B93" s="284" t="s">
        <v>45</v>
      </c>
      <c r="C93" s="282" t="s">
        <v>2952</v>
      </c>
      <c r="D93" s="282" t="s">
        <v>3011</v>
      </c>
      <c r="E93" s="282" t="s">
        <v>3003</v>
      </c>
      <c r="F93" s="282" t="s">
        <v>2959</v>
      </c>
      <c r="G93" s="282" t="s">
        <v>2970</v>
      </c>
      <c r="H93" s="282" t="s">
        <v>2974</v>
      </c>
      <c r="I93" s="282" t="s">
        <v>2976</v>
      </c>
      <c r="J93" s="282" t="s">
        <v>2962</v>
      </c>
      <c r="K93" s="283" t="s">
        <v>478</v>
      </c>
      <c r="L93" s="282" t="s">
        <v>414</v>
      </c>
      <c r="M93" s="284" t="s">
        <v>83</v>
      </c>
      <c r="N93" s="282" t="s">
        <v>84</v>
      </c>
      <c r="O93" s="284" t="s">
        <v>45</v>
      </c>
      <c r="P93" s="286" t="str">
        <f>IF(COUNTIF($K$4:K93,K93)=1,1,"")</f>
        <v/>
      </c>
      <c r="Q93" s="286"/>
      <c r="R93" s="286">
        <v>1478</v>
      </c>
      <c r="S93" s="286">
        <v>1148</v>
      </c>
      <c r="T93" s="286">
        <v>330</v>
      </c>
      <c r="U93" s="285">
        <v>45861</v>
      </c>
      <c r="V93" s="286">
        <v>1526</v>
      </c>
      <c r="W93" s="286">
        <v>1504</v>
      </c>
      <c r="X93" s="286">
        <v>24</v>
      </c>
      <c r="Y93" s="285">
        <v>45881</v>
      </c>
      <c r="Z93" s="286">
        <v>1427</v>
      </c>
      <c r="AA93" s="286">
        <v>2</v>
      </c>
      <c r="AB93" s="286">
        <v>76</v>
      </c>
      <c r="AC93" s="286">
        <v>99</v>
      </c>
      <c r="AD93" s="286">
        <v>-28</v>
      </c>
      <c r="AE93" s="286">
        <v>71</v>
      </c>
      <c r="AF93" s="286">
        <v>1526</v>
      </c>
      <c r="AG93" s="286">
        <v>51</v>
      </c>
      <c r="AH93" s="286">
        <v>53</v>
      </c>
      <c r="AI93" s="286">
        <v>61</v>
      </c>
      <c r="AJ93" s="286">
        <v>74</v>
      </c>
      <c r="AK93" s="286">
        <v>104</v>
      </c>
      <c r="AL93" s="286">
        <v>82</v>
      </c>
      <c r="AM93" s="286">
        <v>67</v>
      </c>
      <c r="AN93" s="286">
        <v>73</v>
      </c>
      <c r="AO93" s="286">
        <v>59</v>
      </c>
      <c r="AP93" s="286">
        <v>60</v>
      </c>
      <c r="AQ93" s="286">
        <v>62</v>
      </c>
      <c r="AR93" s="286">
        <v>68</v>
      </c>
      <c r="AS93" s="286">
        <v>35</v>
      </c>
      <c r="AT93" s="286">
        <v>84</v>
      </c>
      <c r="AU93" s="286">
        <v>76</v>
      </c>
      <c r="AV93" s="286">
        <v>85</v>
      </c>
      <c r="AW93" s="286">
        <v>68</v>
      </c>
      <c r="AX93" s="286">
        <v>30</v>
      </c>
      <c r="AY93" s="286">
        <v>28</v>
      </c>
      <c r="AZ93" s="286">
        <v>24</v>
      </c>
      <c r="BA93" s="286">
        <v>27</v>
      </c>
      <c r="BB93" s="286">
        <v>8</v>
      </c>
      <c r="BC93" s="286">
        <v>10</v>
      </c>
      <c r="BD93" s="286">
        <v>6</v>
      </c>
      <c r="BE93" s="286">
        <v>5</v>
      </c>
      <c r="BF93" s="286"/>
      <c r="BG93" s="286">
        <v>4</v>
      </c>
      <c r="BH93" s="286">
        <v>1</v>
      </c>
      <c r="BI93" s="286">
        <v>1</v>
      </c>
      <c r="BJ93" s="286">
        <v>1</v>
      </c>
      <c r="BK93" s="286"/>
      <c r="BL93" s="286"/>
      <c r="BM93" s="286">
        <v>-1</v>
      </c>
      <c r="BN93" s="286"/>
      <c r="BO93" s="286"/>
      <c r="BP93" s="286"/>
      <c r="BQ93" s="286"/>
      <c r="BR93" s="286"/>
      <c r="BS93" s="286"/>
      <c r="BT93" s="286"/>
      <c r="BU93" s="286"/>
      <c r="BV93" s="286"/>
      <c r="BW93" s="286">
        <v>1</v>
      </c>
      <c r="BX93" s="286"/>
      <c r="BY93" s="286"/>
      <c r="BZ93" s="286"/>
      <c r="CA93" s="286"/>
      <c r="CB93" s="286">
        <v>1</v>
      </c>
      <c r="CC93" s="286"/>
      <c r="CD93" s="286">
        <v>1</v>
      </c>
      <c r="CE93" s="286">
        <v>1</v>
      </c>
      <c r="CF93" s="286">
        <v>2</v>
      </c>
      <c r="CG93" s="286">
        <v>1312</v>
      </c>
      <c r="CH93" s="287" t="s">
        <v>3860</v>
      </c>
      <c r="CI93" s="286">
        <v>1407</v>
      </c>
      <c r="CJ93" s="287" t="s">
        <v>3938</v>
      </c>
      <c r="CK93" s="286">
        <v>15200</v>
      </c>
      <c r="CL93" s="286">
        <v>67000</v>
      </c>
      <c r="CM93" s="287" t="s">
        <v>935</v>
      </c>
      <c r="CN93" s="286">
        <v>55000</v>
      </c>
      <c r="CO93" s="287" t="s">
        <v>687</v>
      </c>
      <c r="CP93" s="284" t="s">
        <v>53</v>
      </c>
      <c r="CQ93" s="287" t="s">
        <v>1850</v>
      </c>
      <c r="CR93" s="285">
        <v>46262</v>
      </c>
      <c r="CS93" s="282" t="s">
        <v>51</v>
      </c>
      <c r="CT93" s="284" t="s">
        <v>45</v>
      </c>
      <c r="CU93" t="s">
        <v>415</v>
      </c>
      <c r="CV93">
        <v>90</v>
      </c>
    </row>
    <row r="94" spans="1:100" hidden="1" x14ac:dyDescent="0.3">
      <c r="A94" s="281">
        <v>1639</v>
      </c>
      <c r="B94" s="290" t="s">
        <v>45</v>
      </c>
      <c r="C94" s="288" t="s">
        <v>2952</v>
      </c>
      <c r="D94" s="288" t="s">
        <v>3011</v>
      </c>
      <c r="E94" s="288" t="s">
        <v>3003</v>
      </c>
      <c r="F94" s="288" t="s">
        <v>2959</v>
      </c>
      <c r="G94" s="288" t="s">
        <v>2970</v>
      </c>
      <c r="H94" s="288" t="s">
        <v>2974</v>
      </c>
      <c r="I94" s="288" t="s">
        <v>2976</v>
      </c>
      <c r="J94" s="288" t="s">
        <v>2962</v>
      </c>
      <c r="K94" s="289" t="s">
        <v>478</v>
      </c>
      <c r="L94" s="288" t="s">
        <v>414</v>
      </c>
      <c r="M94" s="290" t="s">
        <v>63</v>
      </c>
      <c r="N94" s="288" t="s">
        <v>64</v>
      </c>
      <c r="O94" s="290" t="s">
        <v>45</v>
      </c>
      <c r="P94" s="291" t="str">
        <f>IF(COUNTIF($K$4:K94,K94)=1,1,"")</f>
        <v/>
      </c>
      <c r="Q94" s="291"/>
      <c r="R94" s="291">
        <v>2506</v>
      </c>
      <c r="S94" s="291">
        <v>756</v>
      </c>
      <c r="T94" s="291">
        <v>1750</v>
      </c>
      <c r="U94" s="1">
        <v>45861</v>
      </c>
      <c r="V94" s="291">
        <v>2555</v>
      </c>
      <c r="W94" s="291">
        <v>2521</v>
      </c>
      <c r="X94" s="291">
        <v>28</v>
      </c>
      <c r="Y94" s="1">
        <v>45881</v>
      </c>
      <c r="Z94" s="291">
        <v>2364</v>
      </c>
      <c r="AA94" s="291">
        <v>-6</v>
      </c>
      <c r="AB94" s="291">
        <v>175</v>
      </c>
      <c r="AC94" s="291">
        <v>191</v>
      </c>
      <c r="AD94" s="291">
        <v>-14</v>
      </c>
      <c r="AE94" s="291">
        <v>177</v>
      </c>
      <c r="AF94" s="291">
        <v>2555</v>
      </c>
      <c r="AG94" s="291">
        <v>64</v>
      </c>
      <c r="AH94" s="291">
        <v>86</v>
      </c>
      <c r="AI94" s="291">
        <v>97</v>
      </c>
      <c r="AJ94" s="291">
        <v>65</v>
      </c>
      <c r="AK94" s="291">
        <v>98</v>
      </c>
      <c r="AL94" s="291">
        <v>26</v>
      </c>
      <c r="AM94" s="291">
        <v>46</v>
      </c>
      <c r="AN94" s="291">
        <v>69</v>
      </c>
      <c r="AO94" s="291">
        <v>108</v>
      </c>
      <c r="AP94" s="291">
        <v>357</v>
      </c>
      <c r="AQ94" s="291">
        <v>132</v>
      </c>
      <c r="AR94" s="291">
        <v>48</v>
      </c>
      <c r="AS94" s="291">
        <v>33</v>
      </c>
      <c r="AT94" s="291">
        <v>38</v>
      </c>
      <c r="AU94" s="291">
        <v>78</v>
      </c>
      <c r="AV94" s="291">
        <v>83</v>
      </c>
      <c r="AW94" s="291">
        <v>147</v>
      </c>
      <c r="AX94" s="291">
        <v>157</v>
      </c>
      <c r="AY94" s="291">
        <v>141</v>
      </c>
      <c r="AZ94" s="291">
        <v>130</v>
      </c>
      <c r="BA94" s="291">
        <v>81</v>
      </c>
      <c r="BB94" s="291">
        <v>61</v>
      </c>
      <c r="BC94" s="291">
        <v>13</v>
      </c>
      <c r="BD94" s="291">
        <v>14</v>
      </c>
      <c r="BE94" s="291">
        <v>5</v>
      </c>
      <c r="BF94" s="291">
        <v>10</v>
      </c>
      <c r="BG94" s="291">
        <v>4</v>
      </c>
      <c r="BH94" s="291">
        <v>4</v>
      </c>
      <c r="BI94" s="291"/>
      <c r="BJ94" s="291">
        <v>1</v>
      </c>
      <c r="BK94" s="291">
        <v>1</v>
      </c>
      <c r="BL94" s="291">
        <v>-1</v>
      </c>
      <c r="BM94" s="291">
        <v>2</v>
      </c>
      <c r="BN94" s="291"/>
      <c r="BO94" s="291">
        <v>1</v>
      </c>
      <c r="BP94" s="291"/>
      <c r="BQ94" s="291"/>
      <c r="BR94" s="291">
        <v>1</v>
      </c>
      <c r="BS94" s="291">
        <v>1</v>
      </c>
      <c r="BT94" s="291"/>
      <c r="BU94" s="291"/>
      <c r="BV94" s="291">
        <v>1</v>
      </c>
      <c r="BW94" s="291"/>
      <c r="BX94" s="291">
        <v>2</v>
      </c>
      <c r="BY94" s="291"/>
      <c r="BZ94" s="291">
        <v>1</v>
      </c>
      <c r="CA94" s="291"/>
      <c r="CB94" s="291">
        <v>1</v>
      </c>
      <c r="CC94" s="291"/>
      <c r="CD94" s="291">
        <v>6</v>
      </c>
      <c r="CE94" s="291">
        <v>3</v>
      </c>
      <c r="CF94" s="291">
        <v>4</v>
      </c>
      <c r="CG94" s="291">
        <v>2219</v>
      </c>
      <c r="CH94" s="292" t="s">
        <v>3306</v>
      </c>
      <c r="CI94" s="291">
        <v>2323</v>
      </c>
      <c r="CJ94" s="292" t="s">
        <v>1552</v>
      </c>
      <c r="CK94" s="291">
        <v>15200</v>
      </c>
      <c r="CL94" s="291">
        <v>67000</v>
      </c>
      <c r="CM94" s="292" t="s">
        <v>935</v>
      </c>
      <c r="CN94" s="291">
        <v>55000</v>
      </c>
      <c r="CO94" s="292" t="s">
        <v>687</v>
      </c>
      <c r="CP94" s="290" t="s">
        <v>53</v>
      </c>
      <c r="CQ94" s="292" t="s">
        <v>1850</v>
      </c>
      <c r="CR94" s="1">
        <v>46262</v>
      </c>
      <c r="CS94" s="288" t="s">
        <v>51</v>
      </c>
      <c r="CT94" s="290" t="s">
        <v>45</v>
      </c>
      <c r="CU94" t="s">
        <v>415</v>
      </c>
      <c r="CV94">
        <v>91</v>
      </c>
    </row>
    <row r="95" spans="1:100" hidden="1" x14ac:dyDescent="0.3">
      <c r="A95" s="281">
        <v>1643</v>
      </c>
      <c r="B95" s="290" t="s">
        <v>45</v>
      </c>
      <c r="C95" s="288" t="s">
        <v>2952</v>
      </c>
      <c r="D95" s="288" t="s">
        <v>3011</v>
      </c>
      <c r="E95" s="288" t="s">
        <v>3003</v>
      </c>
      <c r="F95" s="288" t="s">
        <v>2959</v>
      </c>
      <c r="G95" s="288" t="s">
        <v>2970</v>
      </c>
      <c r="H95" s="288" t="s">
        <v>2974</v>
      </c>
      <c r="I95" s="288" t="s">
        <v>2976</v>
      </c>
      <c r="J95" s="288" t="s">
        <v>2962</v>
      </c>
      <c r="K95" s="289" t="s">
        <v>468</v>
      </c>
      <c r="L95" s="288" t="s">
        <v>409</v>
      </c>
      <c r="M95" s="290" t="s">
        <v>71</v>
      </c>
      <c r="N95" s="288" t="s">
        <v>72</v>
      </c>
      <c r="O95" s="290" t="s">
        <v>45</v>
      </c>
      <c r="P95" s="291">
        <f>IF(COUNTIF($K$4:K95,K95)=1,1,"")</f>
        <v>1</v>
      </c>
      <c r="Q95" s="291"/>
      <c r="R95" s="291">
        <v>2442</v>
      </c>
      <c r="S95" s="291">
        <v>492</v>
      </c>
      <c r="T95" s="291">
        <v>1950</v>
      </c>
      <c r="U95" s="1">
        <v>45860</v>
      </c>
      <c r="V95" s="291">
        <v>2659</v>
      </c>
      <c r="W95" s="291">
        <v>2554</v>
      </c>
      <c r="X95" s="291">
        <v>88</v>
      </c>
      <c r="Y95" s="1">
        <v>45888</v>
      </c>
      <c r="Z95" s="291">
        <v>2377</v>
      </c>
      <c r="AA95" s="291">
        <v>-17</v>
      </c>
      <c r="AB95" s="291">
        <v>214</v>
      </c>
      <c r="AC95" s="291">
        <v>282</v>
      </c>
      <c r="AD95" s="291">
        <v>116</v>
      </c>
      <c r="AE95" s="291">
        <v>398</v>
      </c>
      <c r="AF95" s="291">
        <v>2659</v>
      </c>
      <c r="AG95" s="291">
        <v>78</v>
      </c>
      <c r="AH95" s="291">
        <v>105</v>
      </c>
      <c r="AI95" s="291">
        <v>112</v>
      </c>
      <c r="AJ95" s="291">
        <v>86</v>
      </c>
      <c r="AK95" s="291">
        <v>123</v>
      </c>
      <c r="AL95" s="291">
        <v>93</v>
      </c>
      <c r="AM95" s="291">
        <v>34</v>
      </c>
      <c r="AN95" s="291">
        <v>91</v>
      </c>
      <c r="AO95" s="291">
        <v>58</v>
      </c>
      <c r="AP95" s="291">
        <v>144</v>
      </c>
      <c r="AQ95" s="291">
        <v>59</v>
      </c>
      <c r="AR95" s="291">
        <v>12</v>
      </c>
      <c r="AS95" s="291">
        <v>40</v>
      </c>
      <c r="AT95" s="291">
        <v>29</v>
      </c>
      <c r="AU95" s="291">
        <v>44</v>
      </c>
      <c r="AV95" s="291">
        <v>29</v>
      </c>
      <c r="AW95" s="291">
        <v>27</v>
      </c>
      <c r="AX95" s="291">
        <v>36</v>
      </c>
      <c r="AY95" s="291">
        <v>46</v>
      </c>
      <c r="AZ95" s="291">
        <v>51</v>
      </c>
      <c r="BA95" s="291">
        <v>64</v>
      </c>
      <c r="BB95" s="291">
        <v>85</v>
      </c>
      <c r="BC95" s="291">
        <v>288</v>
      </c>
      <c r="BD95" s="291">
        <v>89</v>
      </c>
      <c r="BE95" s="291">
        <v>22</v>
      </c>
      <c r="BF95" s="291">
        <v>12</v>
      </c>
      <c r="BG95" s="291">
        <v>19</v>
      </c>
      <c r="BH95" s="291">
        <v>19</v>
      </c>
      <c r="BI95" s="291">
        <v>18</v>
      </c>
      <c r="BJ95" s="291">
        <v>12</v>
      </c>
      <c r="BK95" s="291">
        <v>8</v>
      </c>
      <c r="BL95" s="291">
        <v>1</v>
      </c>
      <c r="BM95" s="291"/>
      <c r="BN95" s="291">
        <v>3</v>
      </c>
      <c r="BO95" s="291"/>
      <c r="BP95" s="291">
        <v>2</v>
      </c>
      <c r="BQ95" s="291"/>
      <c r="BR95" s="291"/>
      <c r="BS95" s="291"/>
      <c r="BT95" s="291">
        <v>2</v>
      </c>
      <c r="BU95" s="291">
        <v>3</v>
      </c>
      <c r="BV95" s="291"/>
      <c r="BW95" s="291">
        <v>1</v>
      </c>
      <c r="BX95" s="291">
        <v>1</v>
      </c>
      <c r="BY95" s="291"/>
      <c r="BZ95" s="291"/>
      <c r="CA95" s="291"/>
      <c r="CB95" s="291"/>
      <c r="CC95" s="291"/>
      <c r="CD95" s="291">
        <v>2</v>
      </c>
      <c r="CE95" s="291">
        <v>4</v>
      </c>
      <c r="CF95" s="291"/>
      <c r="CG95" s="291">
        <v>1952</v>
      </c>
      <c r="CH95" s="292" t="s">
        <v>3738</v>
      </c>
      <c r="CI95" s="291">
        <v>2114</v>
      </c>
      <c r="CJ95" s="292" t="s">
        <v>918</v>
      </c>
      <c r="CK95" s="291">
        <v>16300</v>
      </c>
      <c r="CL95" s="291">
        <v>62000</v>
      </c>
      <c r="CM95" s="292" t="s">
        <v>116</v>
      </c>
      <c r="CN95" s="291">
        <v>56000</v>
      </c>
      <c r="CO95" s="292" t="s">
        <v>1895</v>
      </c>
      <c r="CP95" s="290" t="s">
        <v>560</v>
      </c>
      <c r="CQ95" s="292" t="s">
        <v>1880</v>
      </c>
      <c r="CR95" s="1">
        <v>46023</v>
      </c>
      <c r="CS95" s="288" t="s">
        <v>139</v>
      </c>
      <c r="CT95" s="290" t="s">
        <v>45</v>
      </c>
      <c r="CU95" t="s">
        <v>410</v>
      </c>
      <c r="CV95">
        <v>92</v>
      </c>
    </row>
    <row r="96" spans="1:100" hidden="1" x14ac:dyDescent="0.3">
      <c r="A96" s="281">
        <v>1644</v>
      </c>
      <c r="B96" s="284" t="s">
        <v>45</v>
      </c>
      <c r="C96" s="282" t="s">
        <v>2952</v>
      </c>
      <c r="D96" s="282" t="s">
        <v>3011</v>
      </c>
      <c r="E96" s="282" t="s">
        <v>3003</v>
      </c>
      <c r="F96" s="282" t="s">
        <v>2959</v>
      </c>
      <c r="G96" s="282" t="s">
        <v>2970</v>
      </c>
      <c r="H96" s="282" t="s">
        <v>2974</v>
      </c>
      <c r="I96" s="282" t="s">
        <v>2976</v>
      </c>
      <c r="J96" s="282" t="s">
        <v>2962</v>
      </c>
      <c r="K96" s="283" t="s">
        <v>468</v>
      </c>
      <c r="L96" s="282" t="s">
        <v>409</v>
      </c>
      <c r="M96" s="284" t="s">
        <v>78</v>
      </c>
      <c r="N96" s="282" t="s">
        <v>79</v>
      </c>
      <c r="O96" s="284" t="s">
        <v>45</v>
      </c>
      <c r="P96" s="286" t="str">
        <f>IF(COUNTIF($K$4:K96,K96)=1,1,"")</f>
        <v/>
      </c>
      <c r="Q96" s="286"/>
      <c r="R96" s="286">
        <v>1638</v>
      </c>
      <c r="S96" s="286">
        <v>478</v>
      </c>
      <c r="T96" s="286">
        <v>1160</v>
      </c>
      <c r="U96" s="285">
        <v>45860</v>
      </c>
      <c r="V96" s="286">
        <v>1809</v>
      </c>
      <c r="W96" s="286">
        <v>1727</v>
      </c>
      <c r="X96" s="286">
        <v>79</v>
      </c>
      <c r="Y96" s="285">
        <v>45888</v>
      </c>
      <c r="Z96" s="286">
        <v>1582</v>
      </c>
      <c r="AA96" s="286">
        <v>-3</v>
      </c>
      <c r="AB96" s="286">
        <v>163</v>
      </c>
      <c r="AC96" s="286">
        <v>227</v>
      </c>
      <c r="AD96" s="286">
        <v>4</v>
      </c>
      <c r="AE96" s="286">
        <v>231</v>
      </c>
      <c r="AF96" s="286">
        <v>1809</v>
      </c>
      <c r="AG96" s="286">
        <v>60</v>
      </c>
      <c r="AH96" s="286">
        <v>112</v>
      </c>
      <c r="AI96" s="286">
        <v>96</v>
      </c>
      <c r="AJ96" s="286">
        <v>89</v>
      </c>
      <c r="AK96" s="286">
        <v>80</v>
      </c>
      <c r="AL96" s="286">
        <v>63</v>
      </c>
      <c r="AM96" s="286">
        <v>55</v>
      </c>
      <c r="AN96" s="286">
        <v>64</v>
      </c>
      <c r="AO96" s="286">
        <v>28</v>
      </c>
      <c r="AP96" s="286">
        <v>96</v>
      </c>
      <c r="AQ96" s="286">
        <v>60</v>
      </c>
      <c r="AR96" s="286">
        <v>67</v>
      </c>
      <c r="AS96" s="286">
        <v>43</v>
      </c>
      <c r="AT96" s="286">
        <v>25</v>
      </c>
      <c r="AU96" s="286">
        <v>29</v>
      </c>
      <c r="AV96" s="286">
        <v>25</v>
      </c>
      <c r="AW96" s="286">
        <v>19</v>
      </c>
      <c r="AX96" s="286">
        <v>19</v>
      </c>
      <c r="AY96" s="286">
        <v>48</v>
      </c>
      <c r="AZ96" s="286">
        <v>38</v>
      </c>
      <c r="BA96" s="286">
        <v>44</v>
      </c>
      <c r="BB96" s="286">
        <v>53</v>
      </c>
      <c r="BC96" s="286">
        <v>88</v>
      </c>
      <c r="BD96" s="286">
        <v>13</v>
      </c>
      <c r="BE96" s="286">
        <v>12</v>
      </c>
      <c r="BF96" s="286">
        <v>5</v>
      </c>
      <c r="BG96" s="286"/>
      <c r="BH96" s="286"/>
      <c r="BI96" s="286"/>
      <c r="BJ96" s="286">
        <v>-2</v>
      </c>
      <c r="BK96" s="286"/>
      <c r="BL96" s="286"/>
      <c r="BM96" s="286"/>
      <c r="BN96" s="286"/>
      <c r="BO96" s="286"/>
      <c r="BP96" s="286"/>
      <c r="BQ96" s="286"/>
      <c r="BR96" s="286"/>
      <c r="BS96" s="286"/>
      <c r="BT96" s="286"/>
      <c r="BU96" s="286"/>
      <c r="BV96" s="286"/>
      <c r="BW96" s="286"/>
      <c r="BX96" s="286"/>
      <c r="BY96" s="286"/>
      <c r="BZ96" s="286"/>
      <c r="CA96" s="286"/>
      <c r="CB96" s="286"/>
      <c r="CC96" s="286"/>
      <c r="CD96" s="286"/>
      <c r="CE96" s="286">
        <v>3</v>
      </c>
      <c r="CF96" s="286"/>
      <c r="CG96" s="286">
        <v>1332</v>
      </c>
      <c r="CH96" s="287" t="s">
        <v>1456</v>
      </c>
      <c r="CI96" s="286">
        <v>1444</v>
      </c>
      <c r="CJ96" s="287" t="s">
        <v>3108</v>
      </c>
      <c r="CK96" s="286">
        <v>16300</v>
      </c>
      <c r="CL96" s="286">
        <v>62000</v>
      </c>
      <c r="CM96" s="287" t="s">
        <v>116</v>
      </c>
      <c r="CN96" s="286">
        <v>56000</v>
      </c>
      <c r="CO96" s="287" t="s">
        <v>1895</v>
      </c>
      <c r="CP96" s="284" t="s">
        <v>560</v>
      </c>
      <c r="CQ96" s="287" t="s">
        <v>1880</v>
      </c>
      <c r="CR96" s="285">
        <v>46023</v>
      </c>
      <c r="CS96" s="282" t="s">
        <v>139</v>
      </c>
      <c r="CT96" s="284" t="s">
        <v>45</v>
      </c>
      <c r="CU96" t="s">
        <v>410</v>
      </c>
      <c r="CV96">
        <v>93</v>
      </c>
    </row>
    <row r="97" spans="1:100" hidden="1" x14ac:dyDescent="0.3">
      <c r="A97" s="281">
        <v>1645</v>
      </c>
      <c r="B97" s="290" t="s">
        <v>45</v>
      </c>
      <c r="C97" s="288" t="s">
        <v>2952</v>
      </c>
      <c r="D97" s="288" t="s">
        <v>3011</v>
      </c>
      <c r="E97" s="288" t="s">
        <v>3003</v>
      </c>
      <c r="F97" s="288" t="s">
        <v>2959</v>
      </c>
      <c r="G97" s="288" t="s">
        <v>2970</v>
      </c>
      <c r="H97" s="288" t="s">
        <v>2974</v>
      </c>
      <c r="I97" s="288" t="s">
        <v>2976</v>
      </c>
      <c r="J97" s="288" t="s">
        <v>2962</v>
      </c>
      <c r="K97" s="289" t="s">
        <v>468</v>
      </c>
      <c r="L97" s="288" t="s">
        <v>409</v>
      </c>
      <c r="M97" s="290" t="s">
        <v>83</v>
      </c>
      <c r="N97" s="288" t="s">
        <v>84</v>
      </c>
      <c r="O97" s="290" t="s">
        <v>45</v>
      </c>
      <c r="P97" s="291" t="str">
        <f>IF(COUNTIF($K$4:K97,K97)=1,1,"")</f>
        <v/>
      </c>
      <c r="Q97" s="291"/>
      <c r="R97" s="291">
        <v>14481</v>
      </c>
      <c r="S97" s="291">
        <v>481</v>
      </c>
      <c r="T97" s="291">
        <v>14000</v>
      </c>
      <c r="U97" s="1">
        <v>45860</v>
      </c>
      <c r="V97" s="291">
        <v>14796</v>
      </c>
      <c r="W97" s="291">
        <v>14727</v>
      </c>
      <c r="X97" s="291">
        <v>63</v>
      </c>
      <c r="Y97" s="1">
        <v>45888</v>
      </c>
      <c r="Z97" s="291">
        <v>14655</v>
      </c>
      <c r="AA97" s="291">
        <v>-6</v>
      </c>
      <c r="AB97" s="291">
        <v>87</v>
      </c>
      <c r="AC97" s="291">
        <v>141</v>
      </c>
      <c r="AD97" s="291">
        <v>371</v>
      </c>
      <c r="AE97" s="291">
        <v>512</v>
      </c>
      <c r="AF97" s="291">
        <v>14796</v>
      </c>
      <c r="AG97" s="291">
        <v>493</v>
      </c>
      <c r="AH97" s="291">
        <v>915</v>
      </c>
      <c r="AI97" s="291">
        <v>2148</v>
      </c>
      <c r="AJ97" s="291">
        <v>422</v>
      </c>
      <c r="AK97" s="291">
        <v>1516</v>
      </c>
      <c r="AL97" s="291">
        <v>699</v>
      </c>
      <c r="AM97" s="291">
        <v>399</v>
      </c>
      <c r="AN97" s="291">
        <v>647</v>
      </c>
      <c r="AO97" s="291">
        <v>422</v>
      </c>
      <c r="AP97" s="291">
        <v>773</v>
      </c>
      <c r="AQ97" s="291">
        <v>868</v>
      </c>
      <c r="AR97" s="291">
        <v>379</v>
      </c>
      <c r="AS97" s="291">
        <v>243</v>
      </c>
      <c r="AT97" s="291">
        <v>238</v>
      </c>
      <c r="AU97" s="291">
        <v>218</v>
      </c>
      <c r="AV97" s="291">
        <v>165</v>
      </c>
      <c r="AW97" s="291">
        <v>306</v>
      </c>
      <c r="AX97" s="291">
        <v>233</v>
      </c>
      <c r="AY97" s="291">
        <v>283</v>
      </c>
      <c r="AZ97" s="291">
        <v>382</v>
      </c>
      <c r="BA97" s="291">
        <v>312</v>
      </c>
      <c r="BB97" s="291">
        <v>498</v>
      </c>
      <c r="BC97" s="291">
        <v>509</v>
      </c>
      <c r="BD97" s="291">
        <v>425</v>
      </c>
      <c r="BE97" s="291">
        <v>128</v>
      </c>
      <c r="BF97" s="291">
        <v>18</v>
      </c>
      <c r="BG97" s="291">
        <v>47</v>
      </c>
      <c r="BH97" s="291">
        <v>4</v>
      </c>
      <c r="BI97" s="291">
        <v>3</v>
      </c>
      <c r="BJ97" s="291">
        <v>23</v>
      </c>
      <c r="BK97" s="291">
        <v>-1</v>
      </c>
      <c r="BL97" s="291"/>
      <c r="BM97" s="291"/>
      <c r="BN97" s="291"/>
      <c r="BO97" s="291"/>
      <c r="BP97" s="291"/>
      <c r="BQ97" s="291"/>
      <c r="BR97" s="291"/>
      <c r="BS97" s="291">
        <v>2</v>
      </c>
      <c r="BT97" s="291">
        <v>2</v>
      </c>
      <c r="BU97" s="291"/>
      <c r="BV97" s="291"/>
      <c r="BW97" s="291"/>
      <c r="BX97" s="291"/>
      <c r="BY97" s="291"/>
      <c r="BZ97" s="291"/>
      <c r="CA97" s="291"/>
      <c r="CB97" s="291"/>
      <c r="CC97" s="291"/>
      <c r="CD97" s="291">
        <v>2</v>
      </c>
      <c r="CE97" s="291">
        <v>17</v>
      </c>
      <c r="CF97" s="291">
        <v>18</v>
      </c>
      <c r="CG97" s="291">
        <v>13756</v>
      </c>
      <c r="CH97" s="292" t="s">
        <v>1001</v>
      </c>
      <c r="CI97" s="291">
        <v>14151</v>
      </c>
      <c r="CJ97" s="292" t="s">
        <v>1879</v>
      </c>
      <c r="CK97" s="291">
        <v>16300</v>
      </c>
      <c r="CL97" s="291">
        <v>62000</v>
      </c>
      <c r="CM97" s="292" t="s">
        <v>116</v>
      </c>
      <c r="CN97" s="291">
        <v>56000</v>
      </c>
      <c r="CO97" s="292" t="s">
        <v>1895</v>
      </c>
      <c r="CP97" s="290" t="s">
        <v>560</v>
      </c>
      <c r="CQ97" s="292" t="s">
        <v>1880</v>
      </c>
      <c r="CR97" s="1">
        <v>46023</v>
      </c>
      <c r="CS97" s="288" t="s">
        <v>139</v>
      </c>
      <c r="CT97" s="290" t="s">
        <v>45</v>
      </c>
      <c r="CU97" t="s">
        <v>410</v>
      </c>
      <c r="CV97">
        <v>94</v>
      </c>
    </row>
    <row r="98" spans="1:100" hidden="1" x14ac:dyDescent="0.3">
      <c r="A98" s="281">
        <v>1686</v>
      </c>
      <c r="B98" s="284" t="s">
        <v>45</v>
      </c>
      <c r="C98" s="282" t="s">
        <v>2952</v>
      </c>
      <c r="D98" s="282" t="s">
        <v>3011</v>
      </c>
      <c r="E98" s="282" t="s">
        <v>3003</v>
      </c>
      <c r="F98" s="282" t="s">
        <v>2959</v>
      </c>
      <c r="G98" s="282" t="s">
        <v>2977</v>
      </c>
      <c r="H98" s="282" t="s">
        <v>2980</v>
      </c>
      <c r="I98" s="282" t="s">
        <v>2982</v>
      </c>
      <c r="J98" s="282" t="s">
        <v>2962</v>
      </c>
      <c r="K98" s="283" t="s">
        <v>475</v>
      </c>
      <c r="L98" s="282" t="s">
        <v>402</v>
      </c>
      <c r="M98" s="284" t="s">
        <v>57</v>
      </c>
      <c r="N98" s="282" t="s">
        <v>58</v>
      </c>
      <c r="O98" s="284" t="s">
        <v>45</v>
      </c>
      <c r="P98" s="286">
        <f>IF(COUNTIF($K$4:K98,K98)=1,1,"")</f>
        <v>1</v>
      </c>
      <c r="Q98" s="286"/>
      <c r="R98" s="286">
        <v>597</v>
      </c>
      <c r="S98" s="286">
        <v>397</v>
      </c>
      <c r="T98" s="286">
        <v>200</v>
      </c>
      <c r="U98" s="285">
        <v>45877</v>
      </c>
      <c r="V98" s="286">
        <v>701</v>
      </c>
      <c r="W98" s="286">
        <v>673</v>
      </c>
      <c r="X98" s="286">
        <v>31</v>
      </c>
      <c r="Y98" s="285">
        <v>45890</v>
      </c>
      <c r="Z98" s="286">
        <v>615</v>
      </c>
      <c r="AA98" s="286">
        <v>3</v>
      </c>
      <c r="AB98" s="286">
        <v>72</v>
      </c>
      <c r="AC98" s="286">
        <v>86</v>
      </c>
      <c r="AD98" s="286">
        <v>-12</v>
      </c>
      <c r="AE98" s="286">
        <v>74</v>
      </c>
      <c r="AF98" s="286">
        <v>701</v>
      </c>
      <c r="AG98" s="286">
        <v>47</v>
      </c>
      <c r="AH98" s="286">
        <v>46</v>
      </c>
      <c r="AI98" s="286">
        <v>78</v>
      </c>
      <c r="AJ98" s="286">
        <v>28</v>
      </c>
      <c r="AK98" s="286">
        <v>144</v>
      </c>
      <c r="AL98" s="286">
        <v>51</v>
      </c>
      <c r="AM98" s="286">
        <v>21</v>
      </c>
      <c r="AN98" s="286">
        <v>28</v>
      </c>
      <c r="AO98" s="286">
        <v>11</v>
      </c>
      <c r="AP98" s="286">
        <v>13</v>
      </c>
      <c r="AQ98" s="286">
        <v>20</v>
      </c>
      <c r="AR98" s="286">
        <v>10</v>
      </c>
      <c r="AS98" s="286">
        <v>-2</v>
      </c>
      <c r="AT98" s="286">
        <v>3</v>
      </c>
      <c r="AU98" s="286">
        <v>3</v>
      </c>
      <c r="AV98" s="286"/>
      <c r="AW98" s="286">
        <v>2</v>
      </c>
      <c r="AX98" s="286"/>
      <c r="AY98" s="286"/>
      <c r="AZ98" s="286">
        <v>5</v>
      </c>
      <c r="BA98" s="286"/>
      <c r="BB98" s="286"/>
      <c r="BC98" s="286">
        <v>2</v>
      </c>
      <c r="BD98" s="286">
        <v>4</v>
      </c>
      <c r="BE98" s="286">
        <v>2</v>
      </c>
      <c r="BF98" s="286">
        <v>-3</v>
      </c>
      <c r="BG98" s="286"/>
      <c r="BH98" s="286"/>
      <c r="BI98" s="286"/>
      <c r="BJ98" s="286"/>
      <c r="BK98" s="286"/>
      <c r="BL98" s="286"/>
      <c r="BM98" s="286"/>
      <c r="BN98" s="286"/>
      <c r="BO98" s="286"/>
      <c r="BP98" s="286"/>
      <c r="BQ98" s="286"/>
      <c r="BR98" s="286"/>
      <c r="BS98" s="286"/>
      <c r="BT98" s="286"/>
      <c r="BU98" s="286"/>
      <c r="BV98" s="286"/>
      <c r="BW98" s="286"/>
      <c r="BX98" s="286"/>
      <c r="BY98" s="286"/>
      <c r="BZ98" s="286"/>
      <c r="CA98" s="286"/>
      <c r="CB98" s="286"/>
      <c r="CC98" s="286">
        <v>2</v>
      </c>
      <c r="CD98" s="286"/>
      <c r="CE98" s="286">
        <v>1</v>
      </c>
      <c r="CF98" s="286"/>
      <c r="CG98" s="286">
        <v>516</v>
      </c>
      <c r="CH98" s="287" t="s">
        <v>1456</v>
      </c>
      <c r="CI98" s="286">
        <v>590</v>
      </c>
      <c r="CJ98" s="287" t="s">
        <v>1653</v>
      </c>
      <c r="CK98" s="286">
        <v>31800</v>
      </c>
      <c r="CL98" s="286">
        <v>129000</v>
      </c>
      <c r="CM98" s="287" t="s">
        <v>561</v>
      </c>
      <c r="CN98" s="286">
        <v>103000</v>
      </c>
      <c r="CO98" s="287" t="s">
        <v>434</v>
      </c>
      <c r="CP98" s="284" t="s">
        <v>53</v>
      </c>
      <c r="CQ98" s="287" t="s">
        <v>3251</v>
      </c>
      <c r="CR98" s="285">
        <v>46262</v>
      </c>
      <c r="CS98" s="282" t="s">
        <v>127</v>
      </c>
      <c r="CT98" s="284" t="s">
        <v>45</v>
      </c>
      <c r="CU98" t="s">
        <v>403</v>
      </c>
      <c r="CV98">
        <v>95</v>
      </c>
    </row>
    <row r="99" spans="1:100" hidden="1" x14ac:dyDescent="0.3">
      <c r="A99" s="281">
        <v>1687</v>
      </c>
      <c r="B99" s="290" t="s">
        <v>45</v>
      </c>
      <c r="C99" s="288" t="s">
        <v>2952</v>
      </c>
      <c r="D99" s="288" t="s">
        <v>3011</v>
      </c>
      <c r="E99" s="288" t="s">
        <v>3003</v>
      </c>
      <c r="F99" s="288" t="s">
        <v>2959</v>
      </c>
      <c r="G99" s="288" t="s">
        <v>2977</v>
      </c>
      <c r="H99" s="288" t="s">
        <v>2980</v>
      </c>
      <c r="I99" s="288" t="s">
        <v>2982</v>
      </c>
      <c r="J99" s="288" t="s">
        <v>2962</v>
      </c>
      <c r="K99" s="289" t="s">
        <v>475</v>
      </c>
      <c r="L99" s="288" t="s">
        <v>402</v>
      </c>
      <c r="M99" s="290" t="s">
        <v>89</v>
      </c>
      <c r="N99" s="288" t="s">
        <v>90</v>
      </c>
      <c r="O99" s="290" t="s">
        <v>45</v>
      </c>
      <c r="P99" s="291" t="str">
        <f>IF(COUNTIF($K$4:K99,K99)=1,1,"")</f>
        <v/>
      </c>
      <c r="Q99" s="291"/>
      <c r="R99" s="291">
        <v>550</v>
      </c>
      <c r="S99" s="291">
        <v>400</v>
      </c>
      <c r="T99" s="291">
        <v>150</v>
      </c>
      <c r="U99" s="1">
        <v>45877</v>
      </c>
      <c r="V99" s="291">
        <v>629</v>
      </c>
      <c r="W99" s="291">
        <v>602</v>
      </c>
      <c r="X99" s="291">
        <v>27</v>
      </c>
      <c r="Y99" s="1">
        <v>45890</v>
      </c>
      <c r="Z99" s="291">
        <v>553</v>
      </c>
      <c r="AA99" s="291">
        <v>0</v>
      </c>
      <c r="AB99" s="291">
        <v>61</v>
      </c>
      <c r="AC99" s="291">
        <v>76</v>
      </c>
      <c r="AD99" s="291">
        <v>-9</v>
      </c>
      <c r="AE99" s="291">
        <v>67</v>
      </c>
      <c r="AF99" s="291">
        <v>629</v>
      </c>
      <c r="AG99" s="291">
        <v>31</v>
      </c>
      <c r="AH99" s="291">
        <v>47</v>
      </c>
      <c r="AI99" s="291">
        <v>49</v>
      </c>
      <c r="AJ99" s="291">
        <v>35</v>
      </c>
      <c r="AK99" s="291">
        <v>132</v>
      </c>
      <c r="AL99" s="291">
        <v>63</v>
      </c>
      <c r="AM99" s="291">
        <v>36</v>
      </c>
      <c r="AN99" s="291">
        <v>45</v>
      </c>
      <c r="AO99" s="291">
        <v>18</v>
      </c>
      <c r="AP99" s="291">
        <v>16</v>
      </c>
      <c r="AQ99" s="291">
        <v>14</v>
      </c>
      <c r="AR99" s="291">
        <v>8</v>
      </c>
      <c r="AS99" s="291">
        <v>-1</v>
      </c>
      <c r="AT99" s="291"/>
      <c r="AU99" s="291">
        <v>-1</v>
      </c>
      <c r="AV99" s="291">
        <v>1</v>
      </c>
      <c r="AW99" s="291">
        <v>1</v>
      </c>
      <c r="AX99" s="291">
        <v>1</v>
      </c>
      <c r="AY99" s="291">
        <v>1</v>
      </c>
      <c r="AZ99" s="291">
        <v>3</v>
      </c>
      <c r="BA99" s="291">
        <v>-1</v>
      </c>
      <c r="BB99" s="291">
        <v>2</v>
      </c>
      <c r="BC99" s="291"/>
      <c r="BD99" s="291">
        <v>-1</v>
      </c>
      <c r="BE99" s="291">
        <v>1</v>
      </c>
      <c r="BF99" s="291">
        <v>-1</v>
      </c>
      <c r="BG99" s="291">
        <v>-1</v>
      </c>
      <c r="BH99" s="291"/>
      <c r="BI99" s="291"/>
      <c r="BJ99" s="291"/>
      <c r="BK99" s="291"/>
      <c r="BL99" s="291"/>
      <c r="BM99" s="291"/>
      <c r="BN99" s="291"/>
      <c r="BO99" s="291"/>
      <c r="BP99" s="291"/>
      <c r="BQ99" s="291"/>
      <c r="BR99" s="291"/>
      <c r="BS99" s="291"/>
      <c r="BT99" s="291"/>
      <c r="BU99" s="291"/>
      <c r="BV99" s="291"/>
      <c r="BW99" s="291"/>
      <c r="BX99" s="291"/>
      <c r="BY99" s="291"/>
      <c r="BZ99" s="291"/>
      <c r="CA99" s="291"/>
      <c r="CB99" s="291">
        <v>1</v>
      </c>
      <c r="CC99" s="291"/>
      <c r="CD99" s="291"/>
      <c r="CE99" s="291"/>
      <c r="CF99" s="291">
        <v>1</v>
      </c>
      <c r="CG99" s="291">
        <v>500</v>
      </c>
      <c r="CH99" s="292" t="s">
        <v>918</v>
      </c>
      <c r="CI99" s="291">
        <v>541</v>
      </c>
      <c r="CJ99" s="292" t="s">
        <v>3860</v>
      </c>
      <c r="CK99" s="291">
        <v>31800</v>
      </c>
      <c r="CL99" s="291">
        <v>129000</v>
      </c>
      <c r="CM99" s="292" t="s">
        <v>561</v>
      </c>
      <c r="CN99" s="291">
        <v>103000</v>
      </c>
      <c r="CO99" s="292" t="s">
        <v>434</v>
      </c>
      <c r="CP99" s="290" t="s">
        <v>53</v>
      </c>
      <c r="CQ99" s="292" t="s">
        <v>3251</v>
      </c>
      <c r="CR99" s="1">
        <v>46262</v>
      </c>
      <c r="CS99" s="288" t="s">
        <v>127</v>
      </c>
      <c r="CT99" s="290" t="s">
        <v>45</v>
      </c>
      <c r="CU99" t="s">
        <v>403</v>
      </c>
      <c r="CV99">
        <v>96</v>
      </c>
    </row>
    <row r="100" spans="1:100" hidden="1" x14ac:dyDescent="0.3">
      <c r="A100" s="281">
        <v>1688</v>
      </c>
      <c r="B100" s="284" t="s">
        <v>45</v>
      </c>
      <c r="C100" s="282" t="s">
        <v>2952</v>
      </c>
      <c r="D100" s="282" t="s">
        <v>3011</v>
      </c>
      <c r="E100" s="282" t="s">
        <v>3003</v>
      </c>
      <c r="F100" s="282" t="s">
        <v>2959</v>
      </c>
      <c r="G100" s="282" t="s">
        <v>2977</v>
      </c>
      <c r="H100" s="282" t="s">
        <v>2980</v>
      </c>
      <c r="I100" s="282" t="s">
        <v>2982</v>
      </c>
      <c r="J100" s="282" t="s">
        <v>2962</v>
      </c>
      <c r="K100" s="283" t="s">
        <v>475</v>
      </c>
      <c r="L100" s="282" t="s">
        <v>402</v>
      </c>
      <c r="M100" s="284" t="s">
        <v>107</v>
      </c>
      <c r="N100" s="282" t="s">
        <v>108</v>
      </c>
      <c r="O100" s="284" t="s">
        <v>45</v>
      </c>
      <c r="P100" s="286" t="str">
        <f>IF(COUNTIF($K$4:K100,K100)=1,1,"")</f>
        <v/>
      </c>
      <c r="Q100" s="286"/>
      <c r="R100" s="286">
        <v>549</v>
      </c>
      <c r="S100" s="286">
        <v>399</v>
      </c>
      <c r="T100" s="286">
        <v>150</v>
      </c>
      <c r="U100" s="285">
        <v>45877</v>
      </c>
      <c r="V100" s="286">
        <v>636</v>
      </c>
      <c r="W100" s="286">
        <v>598</v>
      </c>
      <c r="X100" s="286">
        <v>39</v>
      </c>
      <c r="Y100" s="285">
        <v>45890</v>
      </c>
      <c r="Z100" s="286">
        <v>533</v>
      </c>
      <c r="AA100" s="286">
        <v>1</v>
      </c>
      <c r="AB100" s="286">
        <v>87</v>
      </c>
      <c r="AC100" s="286">
        <v>103</v>
      </c>
      <c r="AD100" s="286">
        <v>-6</v>
      </c>
      <c r="AE100" s="286">
        <v>97</v>
      </c>
      <c r="AF100" s="286">
        <v>636</v>
      </c>
      <c r="AG100" s="286">
        <v>41</v>
      </c>
      <c r="AH100" s="286">
        <v>37</v>
      </c>
      <c r="AI100" s="286">
        <v>52</v>
      </c>
      <c r="AJ100" s="286">
        <v>21</v>
      </c>
      <c r="AK100" s="286">
        <v>105</v>
      </c>
      <c r="AL100" s="286">
        <v>47</v>
      </c>
      <c r="AM100" s="286">
        <v>35</v>
      </c>
      <c r="AN100" s="286">
        <v>24</v>
      </c>
      <c r="AO100" s="286">
        <v>8</v>
      </c>
      <c r="AP100" s="286">
        <v>14</v>
      </c>
      <c r="AQ100" s="286">
        <v>17</v>
      </c>
      <c r="AR100" s="286">
        <v>7</v>
      </c>
      <c r="AS100" s="286">
        <v>5</v>
      </c>
      <c r="AT100" s="286">
        <v>-1</v>
      </c>
      <c r="AU100" s="286">
        <v>6</v>
      </c>
      <c r="AV100" s="286">
        <v>2</v>
      </c>
      <c r="AW100" s="286">
        <v>-1</v>
      </c>
      <c r="AX100" s="286">
        <v>4</v>
      </c>
      <c r="AY100" s="286">
        <v>-1</v>
      </c>
      <c r="AZ100" s="286">
        <v>2</v>
      </c>
      <c r="BA100" s="286">
        <v>1</v>
      </c>
      <c r="BB100" s="286">
        <v>2</v>
      </c>
      <c r="BC100" s="286">
        <v>1</v>
      </c>
      <c r="BD100" s="286">
        <v>4</v>
      </c>
      <c r="BE100" s="286"/>
      <c r="BF100" s="286">
        <v>-1</v>
      </c>
      <c r="BG100" s="286">
        <v>1</v>
      </c>
      <c r="BH100" s="286">
        <v>-1</v>
      </c>
      <c r="BI100" s="286"/>
      <c r="BJ100" s="286"/>
      <c r="BK100" s="286"/>
      <c r="BL100" s="286"/>
      <c r="BM100" s="286"/>
      <c r="BN100" s="286"/>
      <c r="BO100" s="286"/>
      <c r="BP100" s="286"/>
      <c r="BQ100" s="286"/>
      <c r="BR100" s="286"/>
      <c r="BS100" s="286"/>
      <c r="BT100" s="286"/>
      <c r="BU100" s="286"/>
      <c r="BV100" s="286"/>
      <c r="BW100" s="286"/>
      <c r="BX100" s="286"/>
      <c r="BY100" s="286"/>
      <c r="BZ100" s="286"/>
      <c r="CA100" s="286"/>
      <c r="CB100" s="286"/>
      <c r="CC100" s="286">
        <v>2</v>
      </c>
      <c r="CD100" s="286"/>
      <c r="CE100" s="286"/>
      <c r="CF100" s="286">
        <v>2</v>
      </c>
      <c r="CG100" s="286">
        <v>435</v>
      </c>
      <c r="CH100" s="287" t="s">
        <v>3898</v>
      </c>
      <c r="CI100" s="286">
        <v>497</v>
      </c>
      <c r="CJ100" s="287" t="s">
        <v>3723</v>
      </c>
      <c r="CK100" s="286">
        <v>31800</v>
      </c>
      <c r="CL100" s="286">
        <v>129000</v>
      </c>
      <c r="CM100" s="287" t="s">
        <v>561</v>
      </c>
      <c r="CN100" s="286">
        <v>103000</v>
      </c>
      <c r="CO100" s="287" t="s">
        <v>434</v>
      </c>
      <c r="CP100" s="284" t="s">
        <v>53</v>
      </c>
      <c r="CQ100" s="287" t="s">
        <v>3251</v>
      </c>
      <c r="CR100" s="285">
        <v>46262</v>
      </c>
      <c r="CS100" s="282" t="s">
        <v>127</v>
      </c>
      <c r="CT100" s="284" t="s">
        <v>45</v>
      </c>
      <c r="CU100" t="s">
        <v>403</v>
      </c>
      <c r="CV100">
        <v>97</v>
      </c>
    </row>
    <row r="101" spans="1:100" hidden="1" x14ac:dyDescent="0.3">
      <c r="A101" s="281">
        <v>1700</v>
      </c>
      <c r="B101" s="284" t="s">
        <v>45</v>
      </c>
      <c r="C101" s="282" t="s">
        <v>2952</v>
      </c>
      <c r="D101" s="282" t="s">
        <v>3011</v>
      </c>
      <c r="E101" s="282" t="s">
        <v>3003</v>
      </c>
      <c r="F101" s="282" t="s">
        <v>2959</v>
      </c>
      <c r="G101" s="282" t="s">
        <v>2977</v>
      </c>
      <c r="H101" s="282" t="s">
        <v>2980</v>
      </c>
      <c r="I101" s="282" t="s">
        <v>2983</v>
      </c>
      <c r="J101" s="282" t="s">
        <v>2962</v>
      </c>
      <c r="K101" s="283" t="s">
        <v>1042</v>
      </c>
      <c r="L101" s="282" t="s">
        <v>1041</v>
      </c>
      <c r="M101" s="284" t="s">
        <v>71</v>
      </c>
      <c r="N101" s="282" t="s">
        <v>72</v>
      </c>
      <c r="O101" s="284" t="s">
        <v>45</v>
      </c>
      <c r="P101" s="286">
        <f>IF(COUNTIF($K$4:K101,K101)=1,1,"")</f>
        <v>1</v>
      </c>
      <c r="Q101" s="286"/>
      <c r="R101" s="286">
        <v>1844</v>
      </c>
      <c r="S101" s="286">
        <v>524</v>
      </c>
      <c r="T101" s="286">
        <v>1320</v>
      </c>
      <c r="U101" s="285">
        <v>45958</v>
      </c>
      <c r="V101" s="286">
        <v>1925</v>
      </c>
      <c r="W101" s="286">
        <v>1920</v>
      </c>
      <c r="X101" s="286">
        <v>6</v>
      </c>
      <c r="Y101" s="285">
        <v>45960</v>
      </c>
      <c r="Z101" s="286">
        <v>1792</v>
      </c>
      <c r="AA101" s="286">
        <v>1</v>
      </c>
      <c r="AB101" s="286">
        <v>119</v>
      </c>
      <c r="AC101" s="286">
        <v>133</v>
      </c>
      <c r="AD101" s="286">
        <v>14</v>
      </c>
      <c r="AE101" s="286">
        <v>147</v>
      </c>
      <c r="AF101" s="286">
        <v>1925</v>
      </c>
      <c r="AG101" s="286"/>
      <c r="AH101" s="286"/>
      <c r="AI101" s="286"/>
      <c r="AJ101" s="286"/>
      <c r="AK101" s="286"/>
      <c r="AL101" s="286"/>
      <c r="AM101" s="286">
        <v>6</v>
      </c>
      <c r="AN101" s="286">
        <v>89</v>
      </c>
      <c r="AO101" s="286">
        <v>168</v>
      </c>
      <c r="AP101" s="286">
        <v>105</v>
      </c>
      <c r="AQ101" s="286">
        <v>57</v>
      </c>
      <c r="AR101" s="286">
        <v>375</v>
      </c>
      <c r="AS101" s="286">
        <v>-26</v>
      </c>
      <c r="AT101" s="286">
        <v>49</v>
      </c>
      <c r="AU101" s="286">
        <v>79</v>
      </c>
      <c r="AV101" s="286">
        <v>52</v>
      </c>
      <c r="AW101" s="286">
        <v>66</v>
      </c>
      <c r="AX101" s="286">
        <v>78</v>
      </c>
      <c r="AY101" s="286">
        <v>80</v>
      </c>
      <c r="AZ101" s="286">
        <v>127</v>
      </c>
      <c r="BA101" s="286">
        <v>143</v>
      </c>
      <c r="BB101" s="286">
        <v>95</v>
      </c>
      <c r="BC101" s="286">
        <v>79</v>
      </c>
      <c r="BD101" s="286">
        <v>17</v>
      </c>
      <c r="BE101" s="286">
        <v>18</v>
      </c>
      <c r="BF101" s="286">
        <v>12</v>
      </c>
      <c r="BG101" s="286">
        <v>40</v>
      </c>
      <c r="BH101" s="286">
        <v>12</v>
      </c>
      <c r="BI101" s="286">
        <v>6</v>
      </c>
      <c r="BJ101" s="286">
        <v>8</v>
      </c>
      <c r="BK101" s="286">
        <v>2</v>
      </c>
      <c r="BL101" s="286">
        <v>3</v>
      </c>
      <c r="BM101" s="286">
        <v>2</v>
      </c>
      <c r="BN101" s="286"/>
      <c r="BO101" s="286">
        <v>4</v>
      </c>
      <c r="BP101" s="286">
        <v>-1</v>
      </c>
      <c r="BQ101" s="286"/>
      <c r="BR101" s="286"/>
      <c r="BS101" s="286"/>
      <c r="BT101" s="286">
        <v>4</v>
      </c>
      <c r="BU101" s="286"/>
      <c r="BV101" s="286"/>
      <c r="BW101" s="286"/>
      <c r="BX101" s="286">
        <v>1</v>
      </c>
      <c r="BY101" s="286"/>
      <c r="BZ101" s="286">
        <v>1</v>
      </c>
      <c r="CA101" s="286"/>
      <c r="CB101" s="286">
        <v>5</v>
      </c>
      <c r="CC101" s="286">
        <v>3</v>
      </c>
      <c r="CD101" s="286"/>
      <c r="CE101" s="286">
        <v>9</v>
      </c>
      <c r="CF101" s="286">
        <v>-1</v>
      </c>
      <c r="CG101" s="286">
        <v>1767</v>
      </c>
      <c r="CH101" s="287" t="s">
        <v>3380</v>
      </c>
      <c r="CI101" s="286">
        <v>1767</v>
      </c>
      <c r="CJ101" s="287" t="s">
        <v>3380</v>
      </c>
      <c r="CK101" s="286">
        <v>37800</v>
      </c>
      <c r="CL101" s="286">
        <v>157000</v>
      </c>
      <c r="CM101" s="287" t="s">
        <v>938</v>
      </c>
      <c r="CN101" s="286">
        <v>128000</v>
      </c>
      <c r="CO101" s="287" t="s">
        <v>1334</v>
      </c>
      <c r="CP101" s="284" t="s">
        <v>560</v>
      </c>
      <c r="CQ101" s="287" t="s">
        <v>1880</v>
      </c>
      <c r="CR101" s="285">
        <v>46023</v>
      </c>
      <c r="CS101" s="282" t="s">
        <v>51</v>
      </c>
      <c r="CT101" s="284" t="s">
        <v>45</v>
      </c>
      <c r="CU101" t="s">
        <v>3393</v>
      </c>
      <c r="CV101">
        <v>98</v>
      </c>
    </row>
    <row r="102" spans="1:100" hidden="1" x14ac:dyDescent="0.3">
      <c r="A102" s="281">
        <v>1701</v>
      </c>
      <c r="B102" s="290" t="s">
        <v>45</v>
      </c>
      <c r="C102" s="288" t="s">
        <v>2952</v>
      </c>
      <c r="D102" s="288" t="s">
        <v>3011</v>
      </c>
      <c r="E102" s="288" t="s">
        <v>3003</v>
      </c>
      <c r="F102" s="288" t="s">
        <v>2959</v>
      </c>
      <c r="G102" s="288" t="s">
        <v>2977</v>
      </c>
      <c r="H102" s="288" t="s">
        <v>2980</v>
      </c>
      <c r="I102" s="288" t="s">
        <v>2983</v>
      </c>
      <c r="J102" s="288" t="s">
        <v>2962</v>
      </c>
      <c r="K102" s="289" t="s">
        <v>1042</v>
      </c>
      <c r="L102" s="288" t="s">
        <v>1041</v>
      </c>
      <c r="M102" s="290" t="s">
        <v>93</v>
      </c>
      <c r="N102" s="288" t="s">
        <v>94</v>
      </c>
      <c r="O102" s="290" t="s">
        <v>45</v>
      </c>
      <c r="P102" s="291" t="str">
        <f>IF(COUNTIF($K$4:K102,K102)=1,1,"")</f>
        <v/>
      </c>
      <c r="Q102" s="291"/>
      <c r="R102" s="291">
        <v>1892</v>
      </c>
      <c r="S102" s="291">
        <v>522</v>
      </c>
      <c r="T102" s="291">
        <v>1370</v>
      </c>
      <c r="U102" s="1">
        <v>45958</v>
      </c>
      <c r="V102" s="291">
        <v>1928</v>
      </c>
      <c r="W102" s="291">
        <v>1928</v>
      </c>
      <c r="X102" s="291">
        <v>3</v>
      </c>
      <c r="Y102" s="1">
        <v>45959</v>
      </c>
      <c r="Z102" s="291">
        <v>1777</v>
      </c>
      <c r="AA102" s="291">
        <v>3</v>
      </c>
      <c r="AB102" s="291">
        <v>133</v>
      </c>
      <c r="AC102" s="291">
        <v>151</v>
      </c>
      <c r="AD102" s="291">
        <v>21</v>
      </c>
      <c r="AE102" s="291">
        <v>172</v>
      </c>
      <c r="AF102" s="291">
        <v>1928</v>
      </c>
      <c r="AG102" s="291"/>
      <c r="AH102" s="291"/>
      <c r="AI102" s="291"/>
      <c r="AJ102" s="291"/>
      <c r="AK102" s="291"/>
      <c r="AL102" s="291"/>
      <c r="AM102" s="291">
        <v>6</v>
      </c>
      <c r="AN102" s="291">
        <v>42</v>
      </c>
      <c r="AO102" s="291">
        <v>114</v>
      </c>
      <c r="AP102" s="291">
        <v>173</v>
      </c>
      <c r="AQ102" s="291">
        <v>70</v>
      </c>
      <c r="AR102" s="291">
        <v>218</v>
      </c>
      <c r="AS102" s="291">
        <v>205</v>
      </c>
      <c r="AT102" s="291">
        <v>106</v>
      </c>
      <c r="AU102" s="291">
        <v>37</v>
      </c>
      <c r="AV102" s="291">
        <v>37</v>
      </c>
      <c r="AW102" s="291">
        <v>48</v>
      </c>
      <c r="AX102" s="291">
        <v>67</v>
      </c>
      <c r="AY102" s="291">
        <v>123</v>
      </c>
      <c r="AZ102" s="291">
        <v>141</v>
      </c>
      <c r="BA102" s="291">
        <v>101</v>
      </c>
      <c r="BB102" s="291">
        <v>62</v>
      </c>
      <c r="BC102" s="291">
        <v>46</v>
      </c>
      <c r="BD102" s="291">
        <v>38</v>
      </c>
      <c r="BE102" s="291">
        <v>13</v>
      </c>
      <c r="BF102" s="291">
        <v>17</v>
      </c>
      <c r="BG102" s="291">
        <v>27</v>
      </c>
      <c r="BH102" s="291">
        <v>1</v>
      </c>
      <c r="BI102" s="291">
        <v>5</v>
      </c>
      <c r="BJ102" s="291">
        <v>2</v>
      </c>
      <c r="BK102" s="291">
        <v>3</v>
      </c>
      <c r="BL102" s="291"/>
      <c r="BM102" s="291">
        <v>1</v>
      </c>
      <c r="BN102" s="291"/>
      <c r="BO102" s="291"/>
      <c r="BP102" s="291"/>
      <c r="BQ102" s="291">
        <v>2</v>
      </c>
      <c r="BR102" s="291"/>
      <c r="BS102" s="291">
        <v>1</v>
      </c>
      <c r="BT102" s="291">
        <v>1</v>
      </c>
      <c r="BU102" s="291">
        <v>2</v>
      </c>
      <c r="BV102" s="291">
        <v>2</v>
      </c>
      <c r="BW102" s="291"/>
      <c r="BX102" s="291"/>
      <c r="BY102" s="291">
        <v>2</v>
      </c>
      <c r="BZ102" s="291">
        <v>2</v>
      </c>
      <c r="CA102" s="291">
        <v>1</v>
      </c>
      <c r="CB102" s="291">
        <v>1</v>
      </c>
      <c r="CC102" s="291">
        <v>4</v>
      </c>
      <c r="CD102" s="291">
        <v>-1</v>
      </c>
      <c r="CE102" s="291">
        <v>2</v>
      </c>
      <c r="CF102" s="291">
        <v>2</v>
      </c>
      <c r="CG102" s="291">
        <v>1724</v>
      </c>
      <c r="CH102" s="292" t="s">
        <v>3847</v>
      </c>
      <c r="CI102" s="291">
        <v>1724</v>
      </c>
      <c r="CJ102" s="292" t="s">
        <v>3847</v>
      </c>
      <c r="CK102" s="291">
        <v>37800</v>
      </c>
      <c r="CL102" s="291">
        <v>157000</v>
      </c>
      <c r="CM102" s="292" t="s">
        <v>938</v>
      </c>
      <c r="CN102" s="291">
        <v>128000</v>
      </c>
      <c r="CO102" s="292" t="s">
        <v>1334</v>
      </c>
      <c r="CP102" s="290" t="s">
        <v>560</v>
      </c>
      <c r="CQ102" s="292" t="s">
        <v>1880</v>
      </c>
      <c r="CR102" s="1">
        <v>46023</v>
      </c>
      <c r="CS102" s="288" t="s">
        <v>51</v>
      </c>
      <c r="CT102" s="290" t="s">
        <v>45</v>
      </c>
      <c r="CU102" t="s">
        <v>3393</v>
      </c>
      <c r="CV102">
        <v>99</v>
      </c>
    </row>
    <row r="103" spans="1:100" hidden="1" x14ac:dyDescent="0.3">
      <c r="A103" s="281">
        <v>1723</v>
      </c>
      <c r="B103" s="290" t="s">
        <v>45</v>
      </c>
      <c r="C103" s="288" t="s">
        <v>2952</v>
      </c>
      <c r="D103" s="288" t="s">
        <v>3011</v>
      </c>
      <c r="E103" s="288" t="s">
        <v>3003</v>
      </c>
      <c r="F103" s="288" t="s">
        <v>2959</v>
      </c>
      <c r="G103" s="288" t="s">
        <v>2977</v>
      </c>
      <c r="H103" s="288" t="s">
        <v>2978</v>
      </c>
      <c r="I103" s="288" t="s">
        <v>2979</v>
      </c>
      <c r="J103" s="288" t="s">
        <v>2962</v>
      </c>
      <c r="K103" s="289" t="s">
        <v>469</v>
      </c>
      <c r="L103" s="288" t="s">
        <v>405</v>
      </c>
      <c r="M103" s="290" t="s">
        <v>71</v>
      </c>
      <c r="N103" s="288" t="s">
        <v>72</v>
      </c>
      <c r="O103" s="290" t="s">
        <v>45</v>
      </c>
      <c r="P103" s="291">
        <f>IF(COUNTIF($K$4:K103,K103)=1,1,"")</f>
        <v>1</v>
      </c>
      <c r="Q103" s="291"/>
      <c r="R103" s="291">
        <v>911</v>
      </c>
      <c r="S103" s="291">
        <v>911</v>
      </c>
      <c r="T103" s="291"/>
      <c r="U103" s="1">
        <v>45853</v>
      </c>
      <c r="V103" s="291">
        <v>1059</v>
      </c>
      <c r="W103" s="291">
        <v>985</v>
      </c>
      <c r="X103" s="291">
        <v>73</v>
      </c>
      <c r="Y103" s="1">
        <v>45888</v>
      </c>
      <c r="Z103" s="291">
        <v>920</v>
      </c>
      <c r="AA103" s="291">
        <v>-1</v>
      </c>
      <c r="AB103" s="291">
        <v>80</v>
      </c>
      <c r="AC103" s="291">
        <v>139</v>
      </c>
      <c r="AD103" s="291">
        <v>-7</v>
      </c>
      <c r="AE103" s="291">
        <v>132</v>
      </c>
      <c r="AF103" s="291">
        <v>1059</v>
      </c>
      <c r="AG103" s="291">
        <v>106</v>
      </c>
      <c r="AH103" s="291">
        <v>132</v>
      </c>
      <c r="AI103" s="291">
        <v>137</v>
      </c>
      <c r="AJ103" s="291">
        <v>95</v>
      </c>
      <c r="AK103" s="291">
        <v>97</v>
      </c>
      <c r="AL103" s="291">
        <v>73</v>
      </c>
      <c r="AM103" s="291">
        <v>42</v>
      </c>
      <c r="AN103" s="291">
        <v>18</v>
      </c>
      <c r="AO103" s="291">
        <v>13</v>
      </c>
      <c r="AP103" s="291">
        <v>11</v>
      </c>
      <c r="AQ103" s="291">
        <v>8</v>
      </c>
      <c r="AR103" s="291">
        <v>2</v>
      </c>
      <c r="AS103" s="291">
        <v>1</v>
      </c>
      <c r="AT103" s="291">
        <v>2</v>
      </c>
      <c r="AU103" s="291"/>
      <c r="AV103" s="291">
        <v>2</v>
      </c>
      <c r="AW103" s="291"/>
      <c r="AX103" s="291"/>
      <c r="AY103" s="291">
        <v>2</v>
      </c>
      <c r="AZ103" s="291"/>
      <c r="BA103" s="291"/>
      <c r="BB103" s="291"/>
      <c r="BC103" s="291"/>
      <c r="BD103" s="291"/>
      <c r="BE103" s="291"/>
      <c r="BF103" s="291"/>
      <c r="BG103" s="291"/>
      <c r="BH103" s="291"/>
      <c r="BI103" s="291"/>
      <c r="BJ103" s="291"/>
      <c r="BK103" s="291"/>
      <c r="BL103" s="291"/>
      <c r="BM103" s="291"/>
      <c r="BN103" s="291"/>
      <c r="BO103" s="291"/>
      <c r="BP103" s="291"/>
      <c r="BQ103" s="291"/>
      <c r="BR103" s="291"/>
      <c r="BS103" s="291"/>
      <c r="BT103" s="291"/>
      <c r="BU103" s="291"/>
      <c r="BV103" s="291"/>
      <c r="BW103" s="291"/>
      <c r="BX103" s="291"/>
      <c r="BY103" s="291"/>
      <c r="BZ103" s="291"/>
      <c r="CA103" s="291"/>
      <c r="CB103" s="291"/>
      <c r="CC103" s="291"/>
      <c r="CD103" s="291"/>
      <c r="CE103" s="291"/>
      <c r="CF103" s="291">
        <v>6</v>
      </c>
      <c r="CG103" s="291">
        <v>747</v>
      </c>
      <c r="CH103" s="292" t="s">
        <v>605</v>
      </c>
      <c r="CI103" s="291">
        <v>870</v>
      </c>
      <c r="CJ103" s="292" t="s">
        <v>4166</v>
      </c>
      <c r="CK103" s="291">
        <v>9900</v>
      </c>
      <c r="CL103" s="291">
        <v>39000</v>
      </c>
      <c r="CM103" s="292" t="s">
        <v>678</v>
      </c>
      <c r="CN103" s="291">
        <v>31000</v>
      </c>
      <c r="CO103" s="292" t="s">
        <v>1769</v>
      </c>
      <c r="CP103" s="290" t="s">
        <v>53</v>
      </c>
      <c r="CQ103" s="292" t="s">
        <v>1891</v>
      </c>
      <c r="CR103" s="1">
        <v>46262</v>
      </c>
      <c r="CS103" s="288" t="s">
        <v>142</v>
      </c>
      <c r="CT103" s="290" t="s">
        <v>45</v>
      </c>
      <c r="CU103" t="s">
        <v>406</v>
      </c>
      <c r="CV103">
        <v>100</v>
      </c>
    </row>
    <row r="104" spans="1:100" hidden="1" x14ac:dyDescent="0.3">
      <c r="A104" s="281">
        <v>1724</v>
      </c>
      <c r="B104" s="284" t="s">
        <v>45</v>
      </c>
      <c r="C104" s="282" t="s">
        <v>2952</v>
      </c>
      <c r="D104" s="282" t="s">
        <v>3011</v>
      </c>
      <c r="E104" s="282" t="s">
        <v>3003</v>
      </c>
      <c r="F104" s="282" t="s">
        <v>2959</v>
      </c>
      <c r="G104" s="282" t="s">
        <v>2977</v>
      </c>
      <c r="H104" s="282" t="s">
        <v>2978</v>
      </c>
      <c r="I104" s="282" t="s">
        <v>2979</v>
      </c>
      <c r="J104" s="282" t="s">
        <v>2962</v>
      </c>
      <c r="K104" s="283" t="s">
        <v>469</v>
      </c>
      <c r="L104" s="282" t="s">
        <v>405</v>
      </c>
      <c r="M104" s="284" t="s">
        <v>107</v>
      </c>
      <c r="N104" s="282" t="s">
        <v>108</v>
      </c>
      <c r="O104" s="284" t="s">
        <v>45</v>
      </c>
      <c r="P104" s="286" t="str">
        <f>IF(COUNTIF($K$4:K104,K104)=1,1,"")</f>
        <v/>
      </c>
      <c r="Q104" s="286"/>
      <c r="R104" s="286">
        <v>1308</v>
      </c>
      <c r="S104" s="286">
        <v>608</v>
      </c>
      <c r="T104" s="286">
        <v>700</v>
      </c>
      <c r="U104" s="285">
        <v>45853</v>
      </c>
      <c r="V104" s="286">
        <v>1398</v>
      </c>
      <c r="W104" s="286">
        <v>1366</v>
      </c>
      <c r="X104" s="286">
        <v>34</v>
      </c>
      <c r="Y104" s="285">
        <v>45888</v>
      </c>
      <c r="Z104" s="286">
        <v>1330</v>
      </c>
      <c r="AA104" s="286">
        <v>2</v>
      </c>
      <c r="AB104" s="286">
        <v>51</v>
      </c>
      <c r="AC104" s="286">
        <v>68</v>
      </c>
      <c r="AD104" s="286">
        <v>-3</v>
      </c>
      <c r="AE104" s="286">
        <v>65</v>
      </c>
      <c r="AF104" s="286">
        <v>1398</v>
      </c>
      <c r="AG104" s="286">
        <v>196</v>
      </c>
      <c r="AH104" s="286">
        <v>91</v>
      </c>
      <c r="AI104" s="286">
        <v>51</v>
      </c>
      <c r="AJ104" s="286">
        <v>18</v>
      </c>
      <c r="AK104" s="286">
        <v>4</v>
      </c>
      <c r="AL104" s="286">
        <v>147</v>
      </c>
      <c r="AM104" s="286">
        <v>128</v>
      </c>
      <c r="AN104" s="286">
        <v>101</v>
      </c>
      <c r="AO104" s="286">
        <v>55</v>
      </c>
      <c r="AP104" s="286">
        <v>61</v>
      </c>
      <c r="AQ104" s="286">
        <v>43</v>
      </c>
      <c r="AR104" s="286">
        <v>31</v>
      </c>
      <c r="AS104" s="286">
        <v>30</v>
      </c>
      <c r="AT104" s="286">
        <v>31</v>
      </c>
      <c r="AU104" s="286">
        <v>9</v>
      </c>
      <c r="AV104" s="286">
        <v>16</v>
      </c>
      <c r="AW104" s="286">
        <v>7</v>
      </c>
      <c r="AX104" s="286">
        <v>7</v>
      </c>
      <c r="AY104" s="286">
        <v>3</v>
      </c>
      <c r="AZ104" s="286">
        <v>1</v>
      </c>
      <c r="BA104" s="286">
        <v>1</v>
      </c>
      <c r="BB104" s="286"/>
      <c r="BC104" s="286"/>
      <c r="BD104" s="286">
        <v>1</v>
      </c>
      <c r="BE104" s="286">
        <v>3</v>
      </c>
      <c r="BF104" s="286"/>
      <c r="BG104" s="286"/>
      <c r="BH104" s="286"/>
      <c r="BI104" s="286"/>
      <c r="BJ104" s="286"/>
      <c r="BK104" s="286"/>
      <c r="BL104" s="286"/>
      <c r="BM104" s="286"/>
      <c r="BN104" s="286"/>
      <c r="BO104" s="286"/>
      <c r="BP104" s="286"/>
      <c r="BQ104" s="286"/>
      <c r="BR104" s="286"/>
      <c r="BS104" s="286"/>
      <c r="BT104" s="286"/>
      <c r="BU104" s="286"/>
      <c r="BV104" s="286"/>
      <c r="BW104" s="286"/>
      <c r="BX104" s="286"/>
      <c r="BY104" s="286"/>
      <c r="BZ104" s="286"/>
      <c r="CA104" s="286"/>
      <c r="CB104" s="286"/>
      <c r="CC104" s="286"/>
      <c r="CD104" s="286"/>
      <c r="CE104" s="286">
        <v>5</v>
      </c>
      <c r="CF104" s="286">
        <v>3</v>
      </c>
      <c r="CG104" s="286">
        <v>1043</v>
      </c>
      <c r="CH104" s="287" t="s">
        <v>3950</v>
      </c>
      <c r="CI104" s="286">
        <v>1309</v>
      </c>
      <c r="CJ104" s="287" t="s">
        <v>3820</v>
      </c>
      <c r="CK104" s="286">
        <v>9900</v>
      </c>
      <c r="CL104" s="286">
        <v>39000</v>
      </c>
      <c r="CM104" s="287" t="s">
        <v>678</v>
      </c>
      <c r="CN104" s="286">
        <v>31000</v>
      </c>
      <c r="CO104" s="287" t="s">
        <v>1769</v>
      </c>
      <c r="CP104" s="284" t="s">
        <v>53</v>
      </c>
      <c r="CQ104" s="287" t="s">
        <v>1891</v>
      </c>
      <c r="CR104" s="285">
        <v>46262</v>
      </c>
      <c r="CS104" s="282" t="s">
        <v>142</v>
      </c>
      <c r="CT104" s="284" t="s">
        <v>45</v>
      </c>
      <c r="CU104" t="s">
        <v>406</v>
      </c>
      <c r="CV104">
        <v>101</v>
      </c>
    </row>
    <row r="105" spans="1:100" hidden="1" x14ac:dyDescent="0.3">
      <c r="A105" s="281">
        <v>1725</v>
      </c>
      <c r="B105" s="290" t="s">
        <v>45</v>
      </c>
      <c r="C105" s="288" t="s">
        <v>2952</v>
      </c>
      <c r="D105" s="288" t="s">
        <v>3011</v>
      </c>
      <c r="E105" s="288" t="s">
        <v>3003</v>
      </c>
      <c r="F105" s="288" t="s">
        <v>2959</v>
      </c>
      <c r="G105" s="288" t="s">
        <v>2977</v>
      </c>
      <c r="H105" s="288" t="s">
        <v>2978</v>
      </c>
      <c r="I105" s="288" t="s">
        <v>2979</v>
      </c>
      <c r="J105" s="288" t="s">
        <v>2962</v>
      </c>
      <c r="K105" s="289" t="s">
        <v>469</v>
      </c>
      <c r="L105" s="288" t="s">
        <v>405</v>
      </c>
      <c r="M105" s="290" t="s">
        <v>63</v>
      </c>
      <c r="N105" s="288" t="s">
        <v>64</v>
      </c>
      <c r="O105" s="290" t="s">
        <v>45</v>
      </c>
      <c r="P105" s="291" t="str">
        <f>IF(COUNTIF($K$4:K105,K105)=1,1,"")</f>
        <v/>
      </c>
      <c r="Q105" s="291"/>
      <c r="R105" s="291">
        <v>703</v>
      </c>
      <c r="S105" s="291">
        <v>703</v>
      </c>
      <c r="T105" s="291"/>
      <c r="U105" s="1">
        <v>45853</v>
      </c>
      <c r="V105" s="291">
        <v>804</v>
      </c>
      <c r="W105" s="291">
        <v>763</v>
      </c>
      <c r="X105" s="291">
        <v>48</v>
      </c>
      <c r="Y105" s="1">
        <v>45888</v>
      </c>
      <c r="Z105" s="291">
        <v>707</v>
      </c>
      <c r="AA105" s="291">
        <v>7</v>
      </c>
      <c r="AB105" s="291">
        <v>50</v>
      </c>
      <c r="AC105" s="291">
        <v>97</v>
      </c>
      <c r="AD105" s="291">
        <v>-9</v>
      </c>
      <c r="AE105" s="291">
        <v>88</v>
      </c>
      <c r="AF105" s="291">
        <v>804</v>
      </c>
      <c r="AG105" s="291">
        <v>106</v>
      </c>
      <c r="AH105" s="291">
        <v>135</v>
      </c>
      <c r="AI105" s="291">
        <v>97</v>
      </c>
      <c r="AJ105" s="291">
        <v>79</v>
      </c>
      <c r="AK105" s="291">
        <v>41</v>
      </c>
      <c r="AL105" s="291">
        <v>49</v>
      </c>
      <c r="AM105" s="291">
        <v>23</v>
      </c>
      <c r="AN105" s="291">
        <v>7</v>
      </c>
      <c r="AO105" s="291">
        <v>2</v>
      </c>
      <c r="AP105" s="291">
        <v>6</v>
      </c>
      <c r="AQ105" s="291">
        <v>1</v>
      </c>
      <c r="AR105" s="291"/>
      <c r="AS105" s="291">
        <v>1</v>
      </c>
      <c r="AT105" s="291">
        <v>3</v>
      </c>
      <c r="AU105" s="291"/>
      <c r="AV105" s="291">
        <v>-1</v>
      </c>
      <c r="AW105" s="291"/>
      <c r="AX105" s="291"/>
      <c r="AY105" s="291"/>
      <c r="AZ105" s="291"/>
      <c r="BA105" s="291"/>
      <c r="BB105" s="291"/>
      <c r="BC105" s="291"/>
      <c r="BD105" s="291"/>
      <c r="BE105" s="291"/>
      <c r="BF105" s="291"/>
      <c r="BG105" s="291"/>
      <c r="BH105" s="291"/>
      <c r="BI105" s="291"/>
      <c r="BJ105" s="291"/>
      <c r="BK105" s="291"/>
      <c r="BL105" s="291"/>
      <c r="BM105" s="291"/>
      <c r="BN105" s="291"/>
      <c r="BO105" s="291"/>
      <c r="BP105" s="291"/>
      <c r="BQ105" s="291"/>
      <c r="BR105" s="291"/>
      <c r="BS105" s="291"/>
      <c r="BT105" s="291"/>
      <c r="BU105" s="291"/>
      <c r="BV105" s="291"/>
      <c r="BW105" s="291"/>
      <c r="BX105" s="291"/>
      <c r="BY105" s="291"/>
      <c r="BZ105" s="291"/>
      <c r="CA105" s="291"/>
      <c r="CB105" s="291"/>
      <c r="CC105" s="291"/>
      <c r="CD105" s="291"/>
      <c r="CE105" s="291">
        <v>1</v>
      </c>
      <c r="CF105" s="291"/>
      <c r="CG105" s="291">
        <v>550</v>
      </c>
      <c r="CH105" s="292" t="s">
        <v>3898</v>
      </c>
      <c r="CI105" s="291">
        <v>680</v>
      </c>
      <c r="CJ105" s="292" t="s">
        <v>3287</v>
      </c>
      <c r="CK105" s="291">
        <v>9900</v>
      </c>
      <c r="CL105" s="291">
        <v>39000</v>
      </c>
      <c r="CM105" s="292" t="s">
        <v>678</v>
      </c>
      <c r="CN105" s="291">
        <v>31000</v>
      </c>
      <c r="CO105" s="292" t="s">
        <v>1769</v>
      </c>
      <c r="CP105" s="290" t="s">
        <v>53</v>
      </c>
      <c r="CQ105" s="292" t="s">
        <v>1891</v>
      </c>
      <c r="CR105" s="1">
        <v>46262</v>
      </c>
      <c r="CS105" s="288" t="s">
        <v>142</v>
      </c>
      <c r="CT105" s="290" t="s">
        <v>45</v>
      </c>
      <c r="CU105" t="s">
        <v>406</v>
      </c>
      <c r="CV105">
        <v>102</v>
      </c>
    </row>
    <row r="106" spans="1:100" hidden="1" x14ac:dyDescent="0.3">
      <c r="A106" s="281">
        <v>1874</v>
      </c>
      <c r="B106" s="284" t="s">
        <v>45</v>
      </c>
      <c r="C106" s="282" t="s">
        <v>2952</v>
      </c>
      <c r="D106" s="282" t="s">
        <v>3011</v>
      </c>
      <c r="E106" s="282" t="s">
        <v>3007</v>
      </c>
      <c r="F106" s="282" t="s">
        <v>2959</v>
      </c>
      <c r="G106" s="282" t="s">
        <v>2985</v>
      </c>
      <c r="H106" s="282" t="s">
        <v>2986</v>
      </c>
      <c r="I106" s="282" t="s">
        <v>2989</v>
      </c>
      <c r="J106" s="282" t="s">
        <v>2962</v>
      </c>
      <c r="K106" s="283" t="s">
        <v>487</v>
      </c>
      <c r="L106" s="282" t="s">
        <v>353</v>
      </c>
      <c r="M106" s="284" t="s">
        <v>71</v>
      </c>
      <c r="N106" s="282" t="s">
        <v>72</v>
      </c>
      <c r="O106" s="284" t="s">
        <v>45</v>
      </c>
      <c r="P106" s="286">
        <f>IF(COUNTIF($K$4:K106,K106)=1,1,"")</f>
        <v>1</v>
      </c>
      <c r="Q106" s="286"/>
      <c r="R106" s="286">
        <v>1053</v>
      </c>
      <c r="S106" s="286">
        <v>453</v>
      </c>
      <c r="T106" s="286">
        <v>600</v>
      </c>
      <c r="U106" s="285">
        <v>45971</v>
      </c>
      <c r="V106" s="286">
        <v>1004</v>
      </c>
      <c r="W106" s="286">
        <v>1026</v>
      </c>
      <c r="X106" s="286"/>
      <c r="Y106" s="285">
        <v>45968</v>
      </c>
      <c r="Z106" s="286">
        <v>771</v>
      </c>
      <c r="AA106" s="286">
        <v>22</v>
      </c>
      <c r="AB106" s="286">
        <v>193</v>
      </c>
      <c r="AC106" s="286">
        <v>233</v>
      </c>
      <c r="AD106" s="286">
        <v>29</v>
      </c>
      <c r="AE106" s="286">
        <v>262</v>
      </c>
      <c r="AF106" s="286">
        <v>1004</v>
      </c>
      <c r="AG106" s="286"/>
      <c r="AH106" s="286"/>
      <c r="AI106" s="286"/>
      <c r="AJ106" s="286"/>
      <c r="AK106" s="286"/>
      <c r="AL106" s="286"/>
      <c r="AM106" s="286"/>
      <c r="AN106" s="286"/>
      <c r="AO106" s="286">
        <v>72</v>
      </c>
      <c r="AP106" s="286">
        <v>125</v>
      </c>
      <c r="AQ106" s="286">
        <v>36</v>
      </c>
      <c r="AR106" s="286">
        <v>28</v>
      </c>
      <c r="AS106" s="286">
        <v>15</v>
      </c>
      <c r="AT106" s="286">
        <v>51</v>
      </c>
      <c r="AU106" s="286">
        <v>48</v>
      </c>
      <c r="AV106" s="286">
        <v>41</v>
      </c>
      <c r="AW106" s="286">
        <v>37</v>
      </c>
      <c r="AX106" s="286">
        <v>30</v>
      </c>
      <c r="AY106" s="286">
        <v>44</v>
      </c>
      <c r="AZ106" s="286">
        <v>60</v>
      </c>
      <c r="BA106" s="286">
        <v>59</v>
      </c>
      <c r="BB106" s="286">
        <v>48</v>
      </c>
      <c r="BC106" s="286">
        <v>4</v>
      </c>
      <c r="BD106" s="286">
        <v>3</v>
      </c>
      <c r="BE106" s="286">
        <v>-1</v>
      </c>
      <c r="BF106" s="286"/>
      <c r="BG106" s="286">
        <v>1</v>
      </c>
      <c r="BH106" s="286">
        <v>3</v>
      </c>
      <c r="BI106" s="286"/>
      <c r="BJ106" s="286"/>
      <c r="BK106" s="286">
        <v>2</v>
      </c>
      <c r="BL106" s="286">
        <v>1</v>
      </c>
      <c r="BM106" s="286"/>
      <c r="BN106" s="286"/>
      <c r="BO106" s="286"/>
      <c r="BP106" s="286"/>
      <c r="BQ106" s="286"/>
      <c r="BR106" s="286"/>
      <c r="BS106" s="286"/>
      <c r="BT106" s="286"/>
      <c r="BU106" s="286"/>
      <c r="BV106" s="286"/>
      <c r="BW106" s="286">
        <v>2</v>
      </c>
      <c r="BX106" s="286">
        <v>2</v>
      </c>
      <c r="BY106" s="286">
        <v>-1</v>
      </c>
      <c r="BZ106" s="286"/>
      <c r="CA106" s="286"/>
      <c r="CB106" s="286"/>
      <c r="CC106" s="286">
        <v>1</v>
      </c>
      <c r="CD106" s="286">
        <v>2</v>
      </c>
      <c r="CE106" s="286"/>
      <c r="CF106" s="286"/>
      <c r="CG106" s="286">
        <v>713</v>
      </c>
      <c r="CH106" s="287" t="s">
        <v>3461</v>
      </c>
      <c r="CI106" s="286">
        <v>713</v>
      </c>
      <c r="CJ106" s="287" t="s">
        <v>3461</v>
      </c>
      <c r="CK106" s="286">
        <v>15700</v>
      </c>
      <c r="CL106" s="286">
        <v>57000</v>
      </c>
      <c r="CM106" s="287" t="s">
        <v>662</v>
      </c>
      <c r="CN106" s="286">
        <v>57000</v>
      </c>
      <c r="CO106" s="287" t="s">
        <v>662</v>
      </c>
      <c r="CP106" s="284" t="s">
        <v>60</v>
      </c>
      <c r="CQ106" s="287" t="s">
        <v>1850</v>
      </c>
      <c r="CR106" s="285">
        <v>45952</v>
      </c>
      <c r="CS106" s="282" t="s">
        <v>74</v>
      </c>
      <c r="CT106" s="284" t="s">
        <v>45</v>
      </c>
      <c r="CU106" t="s">
        <v>354</v>
      </c>
      <c r="CV106">
        <v>103</v>
      </c>
    </row>
    <row r="107" spans="1:100" hidden="1" x14ac:dyDescent="0.3">
      <c r="A107" s="281">
        <v>1875</v>
      </c>
      <c r="B107" s="290" t="s">
        <v>45</v>
      </c>
      <c r="C107" s="288" t="s">
        <v>2952</v>
      </c>
      <c r="D107" s="288" t="s">
        <v>3011</v>
      </c>
      <c r="E107" s="288" t="s">
        <v>3007</v>
      </c>
      <c r="F107" s="288" t="s">
        <v>2959</v>
      </c>
      <c r="G107" s="288" t="s">
        <v>2985</v>
      </c>
      <c r="H107" s="288" t="s">
        <v>2986</v>
      </c>
      <c r="I107" s="288" t="s">
        <v>2989</v>
      </c>
      <c r="J107" s="288" t="s">
        <v>2962</v>
      </c>
      <c r="K107" s="289" t="s">
        <v>487</v>
      </c>
      <c r="L107" s="288" t="s">
        <v>353</v>
      </c>
      <c r="M107" s="290" t="s">
        <v>83</v>
      </c>
      <c r="N107" s="288" t="s">
        <v>84</v>
      </c>
      <c r="O107" s="290" t="s">
        <v>45</v>
      </c>
      <c r="P107" s="291" t="str">
        <f>IF(COUNTIF($K$4:K107,K107)=1,1,"")</f>
        <v/>
      </c>
      <c r="Q107" s="291"/>
      <c r="R107" s="291">
        <v>1189</v>
      </c>
      <c r="S107" s="291">
        <v>459</v>
      </c>
      <c r="T107" s="291">
        <v>730</v>
      </c>
      <c r="U107" s="1">
        <v>45971</v>
      </c>
      <c r="V107" s="291">
        <v>1149</v>
      </c>
      <c r="W107" s="291">
        <v>1165</v>
      </c>
      <c r="X107" s="291"/>
      <c r="Y107" s="1">
        <v>45968</v>
      </c>
      <c r="Z107" s="291">
        <v>834</v>
      </c>
      <c r="AA107" s="291">
        <v>16</v>
      </c>
      <c r="AB107" s="291">
        <v>282</v>
      </c>
      <c r="AC107" s="291">
        <v>315</v>
      </c>
      <c r="AD107" s="291">
        <v>39</v>
      </c>
      <c r="AE107" s="291">
        <v>354</v>
      </c>
      <c r="AF107" s="291">
        <v>1149</v>
      </c>
      <c r="AG107" s="291"/>
      <c r="AH107" s="291"/>
      <c r="AI107" s="291"/>
      <c r="AJ107" s="291"/>
      <c r="AK107" s="291"/>
      <c r="AL107" s="291"/>
      <c r="AM107" s="291"/>
      <c r="AN107" s="291"/>
      <c r="AO107" s="291">
        <v>76</v>
      </c>
      <c r="AP107" s="291">
        <v>144</v>
      </c>
      <c r="AQ107" s="291">
        <v>25</v>
      </c>
      <c r="AR107" s="291">
        <v>34</v>
      </c>
      <c r="AS107" s="291">
        <v>28</v>
      </c>
      <c r="AT107" s="291">
        <v>70</v>
      </c>
      <c r="AU107" s="291">
        <v>50</v>
      </c>
      <c r="AV107" s="291">
        <v>48</v>
      </c>
      <c r="AW107" s="291">
        <v>53</v>
      </c>
      <c r="AX107" s="291">
        <v>47</v>
      </c>
      <c r="AY107" s="291">
        <v>52</v>
      </c>
      <c r="AZ107" s="291">
        <v>50</v>
      </c>
      <c r="BA107" s="291">
        <v>38</v>
      </c>
      <c r="BB107" s="291">
        <v>30</v>
      </c>
      <c r="BC107" s="291">
        <v>9</v>
      </c>
      <c r="BD107" s="291">
        <v>4</v>
      </c>
      <c r="BE107" s="291">
        <v>3</v>
      </c>
      <c r="BF107" s="291">
        <v>1</v>
      </c>
      <c r="BG107" s="291">
        <v>1</v>
      </c>
      <c r="BH107" s="291"/>
      <c r="BI107" s="291"/>
      <c r="BJ107" s="291"/>
      <c r="BK107" s="291">
        <v>1</v>
      </c>
      <c r="BL107" s="291"/>
      <c r="BM107" s="291"/>
      <c r="BN107" s="291"/>
      <c r="BO107" s="291"/>
      <c r="BP107" s="291"/>
      <c r="BQ107" s="291"/>
      <c r="BR107" s="291"/>
      <c r="BS107" s="291"/>
      <c r="BT107" s="291"/>
      <c r="BU107" s="291">
        <v>1</v>
      </c>
      <c r="BV107" s="291"/>
      <c r="BW107" s="291">
        <v>2</v>
      </c>
      <c r="BX107" s="291">
        <v>3</v>
      </c>
      <c r="BY107" s="291">
        <v>-1</v>
      </c>
      <c r="BZ107" s="291"/>
      <c r="CA107" s="291"/>
      <c r="CB107" s="291"/>
      <c r="CC107" s="291">
        <v>1</v>
      </c>
      <c r="CD107" s="291"/>
      <c r="CE107" s="291">
        <v>1</v>
      </c>
      <c r="CF107" s="291"/>
      <c r="CG107" s="291">
        <v>771</v>
      </c>
      <c r="CH107" s="292" t="s">
        <v>792</v>
      </c>
      <c r="CI107" s="291">
        <v>771</v>
      </c>
      <c r="CJ107" s="292" t="s">
        <v>792</v>
      </c>
      <c r="CK107" s="291">
        <v>15700</v>
      </c>
      <c r="CL107" s="291">
        <v>57000</v>
      </c>
      <c r="CM107" s="292" t="s">
        <v>662</v>
      </c>
      <c r="CN107" s="291">
        <v>57000</v>
      </c>
      <c r="CO107" s="292" t="s">
        <v>662</v>
      </c>
      <c r="CP107" s="290" t="s">
        <v>60</v>
      </c>
      <c r="CQ107" s="292" t="s">
        <v>1850</v>
      </c>
      <c r="CR107" s="1">
        <v>45952</v>
      </c>
      <c r="CS107" s="288" t="s">
        <v>74</v>
      </c>
      <c r="CT107" s="290" t="s">
        <v>45</v>
      </c>
      <c r="CU107" t="s">
        <v>354</v>
      </c>
      <c r="CV107">
        <v>104</v>
      </c>
    </row>
    <row r="108" spans="1:100" hidden="1" x14ac:dyDescent="0.3">
      <c r="A108" s="281">
        <v>2005</v>
      </c>
      <c r="B108" s="290" t="s">
        <v>45</v>
      </c>
      <c r="C108" s="288" t="s">
        <v>2952</v>
      </c>
      <c r="D108" s="288" t="s">
        <v>3011</v>
      </c>
      <c r="E108" s="288" t="s">
        <v>3007</v>
      </c>
      <c r="F108" s="288" t="s">
        <v>2959</v>
      </c>
      <c r="G108" s="288" t="s">
        <v>2970</v>
      </c>
      <c r="H108" s="288" t="s">
        <v>2974</v>
      </c>
      <c r="I108" s="288" t="s">
        <v>2976</v>
      </c>
      <c r="J108" s="288" t="s">
        <v>2962</v>
      </c>
      <c r="K108" s="289" t="s">
        <v>483</v>
      </c>
      <c r="L108" s="288" t="s">
        <v>364</v>
      </c>
      <c r="M108" s="290" t="s">
        <v>66</v>
      </c>
      <c r="N108" s="288" t="s">
        <v>67</v>
      </c>
      <c r="O108" s="290" t="s">
        <v>45</v>
      </c>
      <c r="P108" s="291">
        <f>IF(COUNTIF($K$4:K108,K108)=1,1,"")</f>
        <v>1</v>
      </c>
      <c r="Q108" s="291"/>
      <c r="R108" s="291">
        <v>687</v>
      </c>
      <c r="S108" s="291">
        <v>687</v>
      </c>
      <c r="T108" s="291"/>
      <c r="U108" s="1">
        <v>45968</v>
      </c>
      <c r="V108" s="291">
        <v>715</v>
      </c>
      <c r="W108" s="291">
        <v>738</v>
      </c>
      <c r="X108" s="291"/>
      <c r="Y108" s="1">
        <v>45971</v>
      </c>
      <c r="Z108" s="291">
        <v>413</v>
      </c>
      <c r="AA108" s="291">
        <v>23</v>
      </c>
      <c r="AB108" s="291">
        <v>303</v>
      </c>
      <c r="AC108" s="291">
        <v>302</v>
      </c>
      <c r="AD108" s="291">
        <v>-69</v>
      </c>
      <c r="AE108" s="291">
        <v>233</v>
      </c>
      <c r="AF108" s="291">
        <v>715</v>
      </c>
      <c r="AG108" s="291"/>
      <c r="AH108" s="291"/>
      <c r="AI108" s="291"/>
      <c r="AJ108" s="291"/>
      <c r="AK108" s="291"/>
      <c r="AL108" s="291"/>
      <c r="AM108" s="291"/>
      <c r="AN108" s="291"/>
      <c r="AO108" s="291">
        <v>18</v>
      </c>
      <c r="AP108" s="291">
        <v>25</v>
      </c>
      <c r="AQ108" s="291">
        <v>27</v>
      </c>
      <c r="AR108" s="291">
        <v>33</v>
      </c>
      <c r="AS108" s="291">
        <v>23</v>
      </c>
      <c r="AT108" s="291">
        <v>23</v>
      </c>
      <c r="AU108" s="291">
        <v>21</v>
      </c>
      <c r="AV108" s="291">
        <v>16</v>
      </c>
      <c r="AW108" s="291">
        <v>31</v>
      </c>
      <c r="AX108" s="291">
        <v>33</v>
      </c>
      <c r="AY108" s="291">
        <v>23</v>
      </c>
      <c r="AZ108" s="291">
        <v>53</v>
      </c>
      <c r="BA108" s="291">
        <v>39</v>
      </c>
      <c r="BB108" s="291">
        <v>23</v>
      </c>
      <c r="BC108" s="291">
        <v>10</v>
      </c>
      <c r="BD108" s="291">
        <v>4</v>
      </c>
      <c r="BE108" s="291">
        <v>-2</v>
      </c>
      <c r="BF108" s="291">
        <v>1</v>
      </c>
      <c r="BG108" s="291">
        <v>1</v>
      </c>
      <c r="BH108" s="291">
        <v>2</v>
      </c>
      <c r="BI108" s="291"/>
      <c r="BJ108" s="291"/>
      <c r="BK108" s="291"/>
      <c r="BL108" s="291"/>
      <c r="BM108" s="291"/>
      <c r="BN108" s="291"/>
      <c r="BO108" s="291"/>
      <c r="BP108" s="291"/>
      <c r="BQ108" s="291"/>
      <c r="BR108" s="291"/>
      <c r="BS108" s="291"/>
      <c r="BT108" s="291"/>
      <c r="BU108" s="291"/>
      <c r="BV108" s="291"/>
      <c r="BW108" s="291"/>
      <c r="BX108" s="291"/>
      <c r="BY108" s="291"/>
      <c r="BZ108" s="291"/>
      <c r="CA108" s="291"/>
      <c r="CB108" s="291"/>
      <c r="CC108" s="291">
        <v>1</v>
      </c>
      <c r="CD108" s="291"/>
      <c r="CE108" s="291"/>
      <c r="CF108" s="291"/>
      <c r="CG108" s="291">
        <v>405</v>
      </c>
      <c r="CH108" s="292" t="s">
        <v>3431</v>
      </c>
      <c r="CI108" s="291">
        <v>405</v>
      </c>
      <c r="CJ108" s="292" t="s">
        <v>3431</v>
      </c>
      <c r="CK108" s="291">
        <v>15000</v>
      </c>
      <c r="CL108" s="291">
        <v>62000</v>
      </c>
      <c r="CM108" s="292" t="s">
        <v>751</v>
      </c>
      <c r="CN108" s="291">
        <v>62000</v>
      </c>
      <c r="CO108" s="292" t="s">
        <v>751</v>
      </c>
      <c r="CP108" s="290" t="s">
        <v>60</v>
      </c>
      <c r="CQ108" s="292" t="s">
        <v>1850</v>
      </c>
      <c r="CR108" s="1">
        <v>45950</v>
      </c>
      <c r="CS108" s="288" t="s">
        <v>51</v>
      </c>
      <c r="CT108" s="290" t="s">
        <v>45</v>
      </c>
      <c r="CU108" t="s">
        <v>365</v>
      </c>
      <c r="CV108">
        <v>105</v>
      </c>
    </row>
    <row r="109" spans="1:100" hidden="1" x14ac:dyDescent="0.3">
      <c r="A109" s="281">
        <v>2006</v>
      </c>
      <c r="B109" s="284" t="s">
        <v>45</v>
      </c>
      <c r="C109" s="282" t="s">
        <v>2952</v>
      </c>
      <c r="D109" s="282" t="s">
        <v>3011</v>
      </c>
      <c r="E109" s="282" t="s">
        <v>3007</v>
      </c>
      <c r="F109" s="282" t="s">
        <v>2959</v>
      </c>
      <c r="G109" s="282" t="s">
        <v>2970</v>
      </c>
      <c r="H109" s="282" t="s">
        <v>2974</v>
      </c>
      <c r="I109" s="282" t="s">
        <v>2976</v>
      </c>
      <c r="J109" s="282" t="s">
        <v>2962</v>
      </c>
      <c r="K109" s="283" t="s">
        <v>483</v>
      </c>
      <c r="L109" s="282" t="s">
        <v>364</v>
      </c>
      <c r="M109" s="284" t="s">
        <v>78</v>
      </c>
      <c r="N109" s="282" t="s">
        <v>79</v>
      </c>
      <c r="O109" s="284" t="s">
        <v>45</v>
      </c>
      <c r="P109" s="286" t="str">
        <f>IF(COUNTIF($K$4:K109,K109)=1,1,"")</f>
        <v/>
      </c>
      <c r="Q109" s="286"/>
      <c r="R109" s="286">
        <v>591</v>
      </c>
      <c r="S109" s="286">
        <v>591</v>
      </c>
      <c r="T109" s="286"/>
      <c r="U109" s="285">
        <v>45968</v>
      </c>
      <c r="V109" s="286">
        <v>1475</v>
      </c>
      <c r="W109" s="286">
        <v>1494</v>
      </c>
      <c r="X109" s="286"/>
      <c r="Y109" s="285">
        <v>45968</v>
      </c>
      <c r="Z109" s="286">
        <v>1390</v>
      </c>
      <c r="AA109" s="286">
        <v>19</v>
      </c>
      <c r="AB109" s="286">
        <v>82</v>
      </c>
      <c r="AC109" s="286">
        <v>85</v>
      </c>
      <c r="AD109" s="286">
        <v>-16</v>
      </c>
      <c r="AE109" s="286">
        <v>69</v>
      </c>
      <c r="AF109" s="286">
        <v>1475</v>
      </c>
      <c r="AG109" s="286"/>
      <c r="AH109" s="286"/>
      <c r="AI109" s="286"/>
      <c r="AJ109" s="286"/>
      <c r="AK109" s="286"/>
      <c r="AL109" s="286"/>
      <c r="AM109" s="286"/>
      <c r="AN109" s="286"/>
      <c r="AO109" s="286">
        <v>35</v>
      </c>
      <c r="AP109" s="286">
        <v>57</v>
      </c>
      <c r="AQ109" s="286">
        <v>86</v>
      </c>
      <c r="AR109" s="286">
        <v>246</v>
      </c>
      <c r="AS109" s="286">
        <v>33</v>
      </c>
      <c r="AT109" s="286">
        <v>24</v>
      </c>
      <c r="AU109" s="286">
        <v>128</v>
      </c>
      <c r="AV109" s="286">
        <v>44</v>
      </c>
      <c r="AW109" s="286">
        <v>46</v>
      </c>
      <c r="AX109" s="286">
        <v>53</v>
      </c>
      <c r="AY109" s="286">
        <v>52</v>
      </c>
      <c r="AZ109" s="286">
        <v>504</v>
      </c>
      <c r="BA109" s="286">
        <v>28</v>
      </c>
      <c r="BB109" s="286">
        <v>4</v>
      </c>
      <c r="BC109" s="286">
        <v>19</v>
      </c>
      <c r="BD109" s="286">
        <v>3</v>
      </c>
      <c r="BE109" s="286">
        <v>3</v>
      </c>
      <c r="BF109" s="286">
        <v>1</v>
      </c>
      <c r="BG109" s="286">
        <v>2</v>
      </c>
      <c r="BH109" s="286">
        <v>-1</v>
      </c>
      <c r="BI109" s="286">
        <v>2</v>
      </c>
      <c r="BJ109" s="286"/>
      <c r="BK109" s="286">
        <v>1</v>
      </c>
      <c r="BL109" s="286">
        <v>-1</v>
      </c>
      <c r="BM109" s="286"/>
      <c r="BN109" s="286"/>
      <c r="BO109" s="286"/>
      <c r="BP109" s="286"/>
      <c r="BQ109" s="286"/>
      <c r="BR109" s="286"/>
      <c r="BS109" s="286"/>
      <c r="BT109" s="286"/>
      <c r="BU109" s="286">
        <v>1</v>
      </c>
      <c r="BV109" s="286"/>
      <c r="BW109" s="286"/>
      <c r="BX109" s="286"/>
      <c r="BY109" s="286"/>
      <c r="BZ109" s="286"/>
      <c r="CA109" s="286"/>
      <c r="CB109" s="286"/>
      <c r="CC109" s="286"/>
      <c r="CD109" s="286">
        <v>1</v>
      </c>
      <c r="CE109" s="286"/>
      <c r="CF109" s="286"/>
      <c r="CG109" s="286">
        <v>1371</v>
      </c>
      <c r="CH109" s="287" t="s">
        <v>3314</v>
      </c>
      <c r="CI109" s="286">
        <v>1371</v>
      </c>
      <c r="CJ109" s="287" t="s">
        <v>3314</v>
      </c>
      <c r="CK109" s="286">
        <v>15000</v>
      </c>
      <c r="CL109" s="286">
        <v>62000</v>
      </c>
      <c r="CM109" s="287" t="s">
        <v>751</v>
      </c>
      <c r="CN109" s="286">
        <v>62000</v>
      </c>
      <c r="CO109" s="287" t="s">
        <v>751</v>
      </c>
      <c r="CP109" s="284" t="s">
        <v>60</v>
      </c>
      <c r="CQ109" s="287" t="s">
        <v>1850</v>
      </c>
      <c r="CR109" s="285">
        <v>45950</v>
      </c>
      <c r="CS109" s="282" t="s">
        <v>51</v>
      </c>
      <c r="CT109" s="284" t="s">
        <v>45</v>
      </c>
      <c r="CU109" t="s">
        <v>365</v>
      </c>
      <c r="CV109">
        <v>106</v>
      </c>
    </row>
    <row r="110" spans="1:100" hidden="1" x14ac:dyDescent="0.3">
      <c r="A110" s="281">
        <v>2007</v>
      </c>
      <c r="B110" s="290" t="s">
        <v>45</v>
      </c>
      <c r="C110" s="288" t="s">
        <v>2952</v>
      </c>
      <c r="D110" s="288" t="s">
        <v>3011</v>
      </c>
      <c r="E110" s="288" t="s">
        <v>3007</v>
      </c>
      <c r="F110" s="288" t="s">
        <v>2959</v>
      </c>
      <c r="G110" s="288" t="s">
        <v>2970</v>
      </c>
      <c r="H110" s="288" t="s">
        <v>2974</v>
      </c>
      <c r="I110" s="288" t="s">
        <v>2976</v>
      </c>
      <c r="J110" s="288" t="s">
        <v>2962</v>
      </c>
      <c r="K110" s="289" t="s">
        <v>483</v>
      </c>
      <c r="L110" s="288" t="s">
        <v>364</v>
      </c>
      <c r="M110" s="290" t="s">
        <v>85</v>
      </c>
      <c r="N110" s="288" t="s">
        <v>86</v>
      </c>
      <c r="O110" s="290" t="s">
        <v>45</v>
      </c>
      <c r="P110" s="291" t="str">
        <f>IF(COUNTIF($K$4:K110,K110)=1,1,"")</f>
        <v/>
      </c>
      <c r="Q110" s="291"/>
      <c r="R110" s="291">
        <v>530</v>
      </c>
      <c r="S110" s="291">
        <v>530</v>
      </c>
      <c r="T110" s="291"/>
      <c r="U110" s="1">
        <v>45968</v>
      </c>
      <c r="V110" s="291">
        <v>509</v>
      </c>
      <c r="W110" s="291">
        <v>489</v>
      </c>
      <c r="X110" s="291"/>
      <c r="Y110" s="1">
        <v>45968</v>
      </c>
      <c r="Z110" s="291">
        <v>313</v>
      </c>
      <c r="AA110" s="291">
        <v>-20</v>
      </c>
      <c r="AB110" s="291">
        <v>196</v>
      </c>
      <c r="AC110" s="291">
        <v>196</v>
      </c>
      <c r="AD110" s="291">
        <v>-36</v>
      </c>
      <c r="AE110" s="291">
        <v>160</v>
      </c>
      <c r="AF110" s="291">
        <v>509</v>
      </c>
      <c r="AG110" s="291"/>
      <c r="AH110" s="291"/>
      <c r="AI110" s="291"/>
      <c r="AJ110" s="291"/>
      <c r="AK110" s="291"/>
      <c r="AL110" s="291"/>
      <c r="AM110" s="291"/>
      <c r="AN110" s="291"/>
      <c r="AO110" s="291">
        <v>9</v>
      </c>
      <c r="AP110" s="291">
        <v>10</v>
      </c>
      <c r="AQ110" s="291">
        <v>29</v>
      </c>
      <c r="AR110" s="291">
        <v>28</v>
      </c>
      <c r="AS110" s="291">
        <v>21</v>
      </c>
      <c r="AT110" s="291">
        <v>18</v>
      </c>
      <c r="AU110" s="291">
        <v>27</v>
      </c>
      <c r="AV110" s="291">
        <v>32</v>
      </c>
      <c r="AW110" s="291">
        <v>18</v>
      </c>
      <c r="AX110" s="291">
        <v>15</v>
      </c>
      <c r="AY110" s="291">
        <v>17</v>
      </c>
      <c r="AZ110" s="291">
        <v>31</v>
      </c>
      <c r="BA110" s="291">
        <v>24</v>
      </c>
      <c r="BB110" s="291">
        <v>10</v>
      </c>
      <c r="BC110" s="291">
        <v>7</v>
      </c>
      <c r="BD110" s="291">
        <v>1</v>
      </c>
      <c r="BE110" s="291"/>
      <c r="BF110" s="291"/>
      <c r="BG110" s="291">
        <v>3</v>
      </c>
      <c r="BH110" s="291">
        <v>1</v>
      </c>
      <c r="BI110" s="291">
        <v>1</v>
      </c>
      <c r="BJ110" s="291"/>
      <c r="BK110" s="291"/>
      <c r="BL110" s="291"/>
      <c r="BM110" s="291"/>
      <c r="BN110" s="291"/>
      <c r="BO110" s="291"/>
      <c r="BP110" s="291"/>
      <c r="BQ110" s="291"/>
      <c r="BR110" s="291"/>
      <c r="BS110" s="291"/>
      <c r="BT110" s="291"/>
      <c r="BU110" s="291"/>
      <c r="BV110" s="291"/>
      <c r="BW110" s="291"/>
      <c r="BX110" s="291"/>
      <c r="BY110" s="291"/>
      <c r="BZ110" s="291"/>
      <c r="CA110" s="291"/>
      <c r="CB110" s="291"/>
      <c r="CC110" s="291"/>
      <c r="CD110" s="291"/>
      <c r="CE110" s="291">
        <v>2</v>
      </c>
      <c r="CF110" s="291">
        <v>-1</v>
      </c>
      <c r="CG110" s="291">
        <v>303</v>
      </c>
      <c r="CH110" s="292" t="s">
        <v>4059</v>
      </c>
      <c r="CI110" s="291">
        <v>303</v>
      </c>
      <c r="CJ110" s="292" t="s">
        <v>4059</v>
      </c>
      <c r="CK110" s="291">
        <v>15000</v>
      </c>
      <c r="CL110" s="291">
        <v>62000</v>
      </c>
      <c r="CM110" s="292" t="s">
        <v>751</v>
      </c>
      <c r="CN110" s="291">
        <v>62000</v>
      </c>
      <c r="CO110" s="292" t="s">
        <v>751</v>
      </c>
      <c r="CP110" s="290" t="s">
        <v>60</v>
      </c>
      <c r="CQ110" s="292" t="s">
        <v>1850</v>
      </c>
      <c r="CR110" s="1">
        <v>45950</v>
      </c>
      <c r="CS110" s="288" t="s">
        <v>51</v>
      </c>
      <c r="CT110" s="290" t="s">
        <v>45</v>
      </c>
      <c r="CU110" t="s">
        <v>365</v>
      </c>
      <c r="CV110">
        <v>107</v>
      </c>
    </row>
    <row r="111" spans="1:100" x14ac:dyDescent="0.3">
      <c r="A111" s="281">
        <v>2021</v>
      </c>
      <c r="B111" s="290" t="s">
        <v>45</v>
      </c>
      <c r="C111" s="288" t="s">
        <v>2952</v>
      </c>
      <c r="D111" s="288" t="s">
        <v>3011</v>
      </c>
      <c r="E111" s="288" t="s">
        <v>3007</v>
      </c>
      <c r="F111" s="288" t="s">
        <v>2959</v>
      </c>
      <c r="G111" s="288" t="s">
        <v>2977</v>
      </c>
      <c r="H111" s="288" t="s">
        <v>3008</v>
      </c>
      <c r="I111" s="288" t="s">
        <v>3009</v>
      </c>
      <c r="J111" s="288" t="s">
        <v>2962</v>
      </c>
      <c r="K111" s="289" t="s">
        <v>465</v>
      </c>
      <c r="L111" s="288" t="s">
        <v>358</v>
      </c>
      <c r="M111" s="290" t="s">
        <v>71</v>
      </c>
      <c r="N111" s="288" t="s">
        <v>72</v>
      </c>
      <c r="O111" s="290" t="s">
        <v>45</v>
      </c>
      <c r="P111" s="291">
        <f>IF(COUNTIF($K$4:K111,K111)=1,1,"")</f>
        <v>1</v>
      </c>
      <c r="Q111" s="291"/>
      <c r="R111" s="291">
        <v>1435</v>
      </c>
      <c r="S111" s="291">
        <v>505</v>
      </c>
      <c r="T111" s="291">
        <v>930</v>
      </c>
      <c r="U111" s="1">
        <v>45972</v>
      </c>
      <c r="V111" s="291">
        <v>1605</v>
      </c>
      <c r="W111" s="291">
        <v>1610</v>
      </c>
      <c r="X111" s="291"/>
      <c r="Y111" s="1">
        <v>45973</v>
      </c>
      <c r="Z111" s="291">
        <v>1562</v>
      </c>
      <c r="AA111" s="291">
        <v>5</v>
      </c>
      <c r="AB111" s="291">
        <v>42</v>
      </c>
      <c r="AC111" s="291">
        <v>43</v>
      </c>
      <c r="AD111" s="291">
        <v>-11</v>
      </c>
      <c r="AE111" s="291">
        <v>32</v>
      </c>
      <c r="AF111" s="291">
        <v>1605</v>
      </c>
      <c r="AG111" s="291"/>
      <c r="AH111" s="291"/>
      <c r="AI111" s="291"/>
      <c r="AJ111" s="291"/>
      <c r="AK111" s="291"/>
      <c r="AL111" s="291"/>
      <c r="AM111" s="291"/>
      <c r="AN111" s="291"/>
      <c r="AO111" s="291">
        <v>39</v>
      </c>
      <c r="AP111" s="291">
        <v>148</v>
      </c>
      <c r="AQ111" s="291">
        <v>85</v>
      </c>
      <c r="AR111" s="291">
        <v>28</v>
      </c>
      <c r="AS111" s="291">
        <v>20</v>
      </c>
      <c r="AT111" s="291">
        <v>225</v>
      </c>
      <c r="AU111" s="291">
        <v>246</v>
      </c>
      <c r="AV111" s="291">
        <v>159</v>
      </c>
      <c r="AW111" s="291">
        <v>123</v>
      </c>
      <c r="AX111" s="291">
        <v>305</v>
      </c>
      <c r="AY111" s="291">
        <v>68</v>
      </c>
      <c r="AZ111" s="291">
        <v>56</v>
      </c>
      <c r="BA111" s="291">
        <v>38</v>
      </c>
      <c r="BB111" s="291">
        <v>10</v>
      </c>
      <c r="BC111" s="291">
        <v>3</v>
      </c>
      <c r="BD111" s="291">
        <v>2</v>
      </c>
      <c r="BE111" s="291">
        <v>1</v>
      </c>
      <c r="BF111" s="291"/>
      <c r="BG111" s="291"/>
      <c r="BH111" s="291"/>
      <c r="BI111" s="291"/>
      <c r="BJ111" s="291"/>
      <c r="BK111" s="291"/>
      <c r="BL111" s="291"/>
      <c r="BM111" s="291"/>
      <c r="BN111" s="291"/>
      <c r="BO111" s="291"/>
      <c r="BP111" s="291"/>
      <c r="BQ111" s="291"/>
      <c r="BR111" s="291"/>
      <c r="BS111" s="291"/>
      <c r="BT111" s="291"/>
      <c r="BU111" s="291"/>
      <c r="BV111" s="291"/>
      <c r="BW111" s="291"/>
      <c r="BX111" s="291"/>
      <c r="BY111" s="291"/>
      <c r="BZ111" s="291"/>
      <c r="CA111" s="291"/>
      <c r="CB111" s="291"/>
      <c r="CC111" s="291"/>
      <c r="CD111" s="291"/>
      <c r="CE111" s="291"/>
      <c r="CF111" s="291"/>
      <c r="CG111" s="291">
        <v>1556</v>
      </c>
      <c r="CH111" s="292" t="s">
        <v>1365</v>
      </c>
      <c r="CI111" s="291">
        <v>1556</v>
      </c>
      <c r="CJ111" s="292" t="s">
        <v>1365</v>
      </c>
      <c r="CK111" s="291">
        <v>54000</v>
      </c>
      <c r="CL111" s="291">
        <v>226000</v>
      </c>
      <c r="CM111" s="292" t="s">
        <v>1896</v>
      </c>
      <c r="CN111" s="291">
        <v>184000</v>
      </c>
      <c r="CO111" s="292" t="s">
        <v>1260</v>
      </c>
      <c r="CP111" s="290" t="s">
        <v>560</v>
      </c>
      <c r="CQ111" s="292" t="s">
        <v>1880</v>
      </c>
      <c r="CR111" s="1">
        <v>46023</v>
      </c>
      <c r="CS111" s="288" t="s">
        <v>184</v>
      </c>
      <c r="CT111" s="290" t="s">
        <v>45</v>
      </c>
      <c r="CU111" t="s">
        <v>359</v>
      </c>
      <c r="CV111">
        <v>108</v>
      </c>
    </row>
    <row r="112" spans="1:100" x14ac:dyDescent="0.3">
      <c r="A112" s="281">
        <v>2022</v>
      </c>
      <c r="B112" s="284" t="s">
        <v>45</v>
      </c>
      <c r="C112" s="282" t="s">
        <v>2952</v>
      </c>
      <c r="D112" s="282" t="s">
        <v>3011</v>
      </c>
      <c r="E112" s="282" t="s">
        <v>3007</v>
      </c>
      <c r="F112" s="282" t="s">
        <v>2959</v>
      </c>
      <c r="G112" s="282" t="s">
        <v>2977</v>
      </c>
      <c r="H112" s="282" t="s">
        <v>3008</v>
      </c>
      <c r="I112" s="282" t="s">
        <v>3009</v>
      </c>
      <c r="J112" s="282" t="s">
        <v>2962</v>
      </c>
      <c r="K112" s="283" t="s">
        <v>465</v>
      </c>
      <c r="L112" s="282" t="s">
        <v>358</v>
      </c>
      <c r="M112" s="284" t="s">
        <v>81</v>
      </c>
      <c r="N112" s="282" t="s">
        <v>82</v>
      </c>
      <c r="O112" s="284" t="s">
        <v>45</v>
      </c>
      <c r="P112" s="286" t="str">
        <f>IF(COUNTIF($K$4:K112,K112)=1,1,"")</f>
        <v/>
      </c>
      <c r="Q112" s="286"/>
      <c r="R112" s="286">
        <v>3099</v>
      </c>
      <c r="S112" s="286">
        <v>609</v>
      </c>
      <c r="T112" s="286">
        <v>2490</v>
      </c>
      <c r="U112" s="285">
        <v>45972</v>
      </c>
      <c r="V112" s="286">
        <v>3486</v>
      </c>
      <c r="W112" s="286">
        <v>3481</v>
      </c>
      <c r="X112" s="286">
        <v>6</v>
      </c>
      <c r="Y112" s="285">
        <v>45973</v>
      </c>
      <c r="Z112" s="286">
        <v>3429</v>
      </c>
      <c r="AA112" s="286">
        <v>1</v>
      </c>
      <c r="AB112" s="286">
        <v>59</v>
      </c>
      <c r="AC112" s="286">
        <v>57</v>
      </c>
      <c r="AD112" s="286">
        <v>17</v>
      </c>
      <c r="AE112" s="286">
        <v>74</v>
      </c>
      <c r="AF112" s="286">
        <v>3486</v>
      </c>
      <c r="AG112" s="286"/>
      <c r="AH112" s="286"/>
      <c r="AI112" s="286"/>
      <c r="AJ112" s="286"/>
      <c r="AK112" s="286"/>
      <c r="AL112" s="286"/>
      <c r="AM112" s="286"/>
      <c r="AN112" s="286"/>
      <c r="AO112" s="286">
        <v>115</v>
      </c>
      <c r="AP112" s="286">
        <v>273</v>
      </c>
      <c r="AQ112" s="286">
        <v>46</v>
      </c>
      <c r="AR112" s="286">
        <v>4</v>
      </c>
      <c r="AS112" s="286">
        <v>12</v>
      </c>
      <c r="AT112" s="286">
        <v>566</v>
      </c>
      <c r="AU112" s="286">
        <v>751</v>
      </c>
      <c r="AV112" s="286">
        <v>225</v>
      </c>
      <c r="AW112" s="286">
        <v>195</v>
      </c>
      <c r="AX112" s="286">
        <v>913</v>
      </c>
      <c r="AY112" s="286">
        <v>143</v>
      </c>
      <c r="AZ112" s="286">
        <v>67</v>
      </c>
      <c r="BA112" s="286">
        <v>55</v>
      </c>
      <c r="BB112" s="286">
        <v>22</v>
      </c>
      <c r="BC112" s="286">
        <v>7</v>
      </c>
      <c r="BD112" s="286">
        <v>1</v>
      </c>
      <c r="BE112" s="286">
        <v>-1</v>
      </c>
      <c r="BF112" s="286">
        <v>1</v>
      </c>
      <c r="BG112" s="286">
        <v>1</v>
      </c>
      <c r="BH112" s="286">
        <v>1</v>
      </c>
      <c r="BI112" s="286">
        <v>-1</v>
      </c>
      <c r="BJ112" s="286"/>
      <c r="BK112" s="286"/>
      <c r="BL112" s="286"/>
      <c r="BM112" s="286"/>
      <c r="BN112" s="286"/>
      <c r="BO112" s="286"/>
      <c r="BP112" s="286"/>
      <c r="BQ112" s="286"/>
      <c r="BR112" s="286"/>
      <c r="BS112" s="286"/>
      <c r="BT112" s="286"/>
      <c r="BU112" s="286"/>
      <c r="BV112" s="286"/>
      <c r="BW112" s="286"/>
      <c r="BX112" s="286"/>
      <c r="BY112" s="286"/>
      <c r="BZ112" s="286"/>
      <c r="CA112" s="286"/>
      <c r="CB112" s="286"/>
      <c r="CC112" s="286"/>
      <c r="CD112" s="286">
        <v>2</v>
      </c>
      <c r="CE112" s="286"/>
      <c r="CF112" s="286"/>
      <c r="CG112" s="286">
        <v>3398</v>
      </c>
      <c r="CH112" s="287" t="s">
        <v>700</v>
      </c>
      <c r="CI112" s="286">
        <v>3398</v>
      </c>
      <c r="CJ112" s="287" t="s">
        <v>700</v>
      </c>
      <c r="CK112" s="286">
        <v>54000</v>
      </c>
      <c r="CL112" s="286">
        <v>226000</v>
      </c>
      <c r="CM112" s="287" t="s">
        <v>1896</v>
      </c>
      <c r="CN112" s="286">
        <v>184000</v>
      </c>
      <c r="CO112" s="287" t="s">
        <v>1260</v>
      </c>
      <c r="CP112" s="284" t="s">
        <v>560</v>
      </c>
      <c r="CQ112" s="287" t="s">
        <v>1880</v>
      </c>
      <c r="CR112" s="285">
        <v>46023</v>
      </c>
      <c r="CS112" s="282" t="s">
        <v>184</v>
      </c>
      <c r="CT112" s="284" t="s">
        <v>45</v>
      </c>
      <c r="CU112" t="s">
        <v>359</v>
      </c>
      <c r="CV112">
        <v>109</v>
      </c>
    </row>
    <row r="113" spans="1:100" x14ac:dyDescent="0.3">
      <c r="A113" s="281">
        <v>2023</v>
      </c>
      <c r="B113" s="290" t="s">
        <v>45</v>
      </c>
      <c r="C113" s="288" t="s">
        <v>2952</v>
      </c>
      <c r="D113" s="288" t="s">
        <v>3011</v>
      </c>
      <c r="E113" s="288" t="s">
        <v>3007</v>
      </c>
      <c r="F113" s="288" t="s">
        <v>2959</v>
      </c>
      <c r="G113" s="288" t="s">
        <v>2977</v>
      </c>
      <c r="H113" s="288" t="s">
        <v>3008</v>
      </c>
      <c r="I113" s="288" t="s">
        <v>3009</v>
      </c>
      <c r="J113" s="288" t="s">
        <v>2962</v>
      </c>
      <c r="K113" s="289" t="s">
        <v>465</v>
      </c>
      <c r="L113" s="288" t="s">
        <v>358</v>
      </c>
      <c r="M113" s="290" t="s">
        <v>78</v>
      </c>
      <c r="N113" s="288" t="s">
        <v>79</v>
      </c>
      <c r="O113" s="290" t="s">
        <v>45</v>
      </c>
      <c r="P113" s="291" t="str">
        <f>IF(COUNTIF($K$4:K113,K113)=1,1,"")</f>
        <v/>
      </c>
      <c r="Q113" s="291"/>
      <c r="R113" s="291">
        <v>1256</v>
      </c>
      <c r="S113" s="291">
        <v>466</v>
      </c>
      <c r="T113" s="291">
        <v>790</v>
      </c>
      <c r="U113" s="1">
        <v>45972</v>
      </c>
      <c r="V113" s="291">
        <v>1358</v>
      </c>
      <c r="W113" s="291">
        <v>1341</v>
      </c>
      <c r="X113" s="291">
        <v>11</v>
      </c>
      <c r="Y113" s="1">
        <v>45973</v>
      </c>
      <c r="Z113" s="291">
        <v>1306</v>
      </c>
      <c r="AA113" s="291">
        <v>-6</v>
      </c>
      <c r="AB113" s="291">
        <v>39</v>
      </c>
      <c r="AC113" s="291">
        <v>52</v>
      </c>
      <c r="AD113" s="291">
        <v>26</v>
      </c>
      <c r="AE113" s="291">
        <v>78</v>
      </c>
      <c r="AF113" s="291">
        <v>1358</v>
      </c>
      <c r="AG113" s="291"/>
      <c r="AH113" s="291"/>
      <c r="AI113" s="291"/>
      <c r="AJ113" s="291"/>
      <c r="AK113" s="291"/>
      <c r="AL113" s="291"/>
      <c r="AM113" s="291"/>
      <c r="AN113" s="291"/>
      <c r="AO113" s="291">
        <v>30</v>
      </c>
      <c r="AP113" s="291">
        <v>79</v>
      </c>
      <c r="AQ113" s="291">
        <v>88</v>
      </c>
      <c r="AR113" s="291">
        <v>26</v>
      </c>
      <c r="AS113" s="291">
        <v>38</v>
      </c>
      <c r="AT113" s="291">
        <v>180</v>
      </c>
      <c r="AU113" s="291">
        <v>103</v>
      </c>
      <c r="AV113" s="291">
        <v>75</v>
      </c>
      <c r="AW113" s="291">
        <v>111</v>
      </c>
      <c r="AX113" s="291">
        <v>351</v>
      </c>
      <c r="AY113" s="291">
        <v>116</v>
      </c>
      <c r="AZ113" s="291">
        <v>47</v>
      </c>
      <c r="BA113" s="291">
        <v>36</v>
      </c>
      <c r="BB113" s="291">
        <v>12</v>
      </c>
      <c r="BC113" s="291">
        <v>10</v>
      </c>
      <c r="BD113" s="291">
        <v>4</v>
      </c>
      <c r="BE113" s="291">
        <v>-2</v>
      </c>
      <c r="BF113" s="291"/>
      <c r="BG113" s="291"/>
      <c r="BH113" s="291"/>
      <c r="BI113" s="291"/>
      <c r="BJ113" s="291"/>
      <c r="BK113" s="291"/>
      <c r="BL113" s="291"/>
      <c r="BM113" s="291"/>
      <c r="BN113" s="291"/>
      <c r="BO113" s="291"/>
      <c r="BP113" s="291"/>
      <c r="BQ113" s="291"/>
      <c r="BR113" s="291"/>
      <c r="BS113" s="291"/>
      <c r="BT113" s="291"/>
      <c r="BU113" s="291"/>
      <c r="BV113" s="291"/>
      <c r="BW113" s="291"/>
      <c r="BX113" s="291"/>
      <c r="BY113" s="291"/>
      <c r="BZ113" s="291"/>
      <c r="CA113" s="291"/>
      <c r="CB113" s="291"/>
      <c r="CC113" s="291"/>
      <c r="CD113" s="291"/>
      <c r="CE113" s="291"/>
      <c r="CF113" s="291"/>
      <c r="CG113" s="291">
        <v>1304</v>
      </c>
      <c r="CH113" s="292" t="s">
        <v>1372</v>
      </c>
      <c r="CI113" s="291">
        <v>1304</v>
      </c>
      <c r="CJ113" s="292" t="s">
        <v>1372</v>
      </c>
      <c r="CK113" s="291">
        <v>54000</v>
      </c>
      <c r="CL113" s="291">
        <v>226000</v>
      </c>
      <c r="CM113" s="292" t="s">
        <v>1896</v>
      </c>
      <c r="CN113" s="291">
        <v>184000</v>
      </c>
      <c r="CO113" s="292" t="s">
        <v>1260</v>
      </c>
      <c r="CP113" s="290" t="s">
        <v>560</v>
      </c>
      <c r="CQ113" s="292" t="s">
        <v>1880</v>
      </c>
      <c r="CR113" s="1">
        <v>46023</v>
      </c>
      <c r="CS113" s="288" t="s">
        <v>184</v>
      </c>
      <c r="CT113" s="290" t="s">
        <v>45</v>
      </c>
      <c r="CU113" t="s">
        <v>359</v>
      </c>
      <c r="CV113">
        <v>110</v>
      </c>
    </row>
    <row r="114" spans="1:100" hidden="1" x14ac:dyDescent="0.3">
      <c r="A114" s="281">
        <v>2055</v>
      </c>
      <c r="B114" s="290" t="s">
        <v>45</v>
      </c>
      <c r="C114" s="288" t="s">
        <v>2952</v>
      </c>
      <c r="D114" s="288" t="s">
        <v>3011</v>
      </c>
      <c r="E114" s="288" t="s">
        <v>3007</v>
      </c>
      <c r="F114" s="288" t="s">
        <v>2959</v>
      </c>
      <c r="G114" s="288" t="s">
        <v>2977</v>
      </c>
      <c r="H114" s="288" t="s">
        <v>2980</v>
      </c>
      <c r="I114" s="288" t="s">
        <v>2983</v>
      </c>
      <c r="J114" s="288" t="s">
        <v>2962</v>
      </c>
      <c r="K114" s="289" t="s">
        <v>488</v>
      </c>
      <c r="L114" s="288" t="s">
        <v>394</v>
      </c>
      <c r="M114" s="290" t="s">
        <v>57</v>
      </c>
      <c r="N114" s="288" t="s">
        <v>58</v>
      </c>
      <c r="O114" s="290" t="s">
        <v>45</v>
      </c>
      <c r="P114" s="291">
        <f>IF(COUNTIF($K$4:K114,K114)=1,1,"")</f>
        <v>1</v>
      </c>
      <c r="Q114" s="291"/>
      <c r="R114" s="291">
        <v>542</v>
      </c>
      <c r="S114" s="291">
        <v>542</v>
      </c>
      <c r="T114" s="291"/>
      <c r="U114" s="1">
        <v>45985</v>
      </c>
      <c r="V114" s="291">
        <v>573</v>
      </c>
      <c r="W114" s="291">
        <v>601</v>
      </c>
      <c r="X114" s="291"/>
      <c r="Y114" s="1">
        <v>45986</v>
      </c>
      <c r="Z114" s="291">
        <v>547</v>
      </c>
      <c r="AA114" s="291">
        <v>28</v>
      </c>
      <c r="AB114" s="291">
        <v>26</v>
      </c>
      <c r="AC114" s="291">
        <v>26</v>
      </c>
      <c r="AD114" s="291">
        <v>-11</v>
      </c>
      <c r="AE114" s="291">
        <v>15</v>
      </c>
      <c r="AF114" s="291">
        <v>573</v>
      </c>
      <c r="AG114" s="291"/>
      <c r="AH114" s="291"/>
      <c r="AI114" s="291"/>
      <c r="AJ114" s="291"/>
      <c r="AK114" s="291"/>
      <c r="AL114" s="291"/>
      <c r="AM114" s="291"/>
      <c r="AN114" s="291"/>
      <c r="AO114" s="291"/>
      <c r="AP114" s="291"/>
      <c r="AQ114" s="291">
        <v>11</v>
      </c>
      <c r="AR114" s="291">
        <v>42</v>
      </c>
      <c r="AS114" s="291">
        <v>56</v>
      </c>
      <c r="AT114" s="291">
        <v>116</v>
      </c>
      <c r="AU114" s="291">
        <v>138</v>
      </c>
      <c r="AV114" s="291">
        <v>81</v>
      </c>
      <c r="AW114" s="291">
        <v>43</v>
      </c>
      <c r="AX114" s="291">
        <v>42</v>
      </c>
      <c r="AY114" s="291">
        <v>15</v>
      </c>
      <c r="AZ114" s="291">
        <v>12</v>
      </c>
      <c r="BA114" s="291">
        <v>7</v>
      </c>
      <c r="BB114" s="291">
        <v>1</v>
      </c>
      <c r="BC114" s="291">
        <v>3</v>
      </c>
      <c r="BD114" s="291"/>
      <c r="BE114" s="291"/>
      <c r="BF114" s="291"/>
      <c r="BG114" s="291"/>
      <c r="BH114" s="291"/>
      <c r="BI114" s="291"/>
      <c r="BJ114" s="291"/>
      <c r="BK114" s="291"/>
      <c r="BL114" s="291"/>
      <c r="BM114" s="291"/>
      <c r="BN114" s="291"/>
      <c r="BO114" s="291"/>
      <c r="BP114" s="291"/>
      <c r="BQ114" s="291"/>
      <c r="BR114" s="291"/>
      <c r="BS114" s="291"/>
      <c r="BT114" s="291"/>
      <c r="BU114" s="291"/>
      <c r="BV114" s="291"/>
      <c r="BW114" s="291"/>
      <c r="BX114" s="291"/>
      <c r="BY114" s="291"/>
      <c r="BZ114" s="291"/>
      <c r="CA114" s="291"/>
      <c r="CB114" s="291"/>
      <c r="CC114" s="291"/>
      <c r="CD114" s="291"/>
      <c r="CE114" s="291"/>
      <c r="CF114" s="291"/>
      <c r="CG114" s="291">
        <v>567</v>
      </c>
      <c r="CH114" s="292" t="s">
        <v>3422</v>
      </c>
      <c r="CI114" s="291">
        <v>567</v>
      </c>
      <c r="CJ114" s="292" t="s">
        <v>3422</v>
      </c>
      <c r="CK114" s="291">
        <v>45000</v>
      </c>
      <c r="CL114" s="291">
        <v>189000</v>
      </c>
      <c r="CM114" s="292" t="s">
        <v>404</v>
      </c>
      <c r="CN114" s="291">
        <v>170000</v>
      </c>
      <c r="CO114" s="292" t="s">
        <v>52</v>
      </c>
      <c r="CP114" s="290" t="s">
        <v>60</v>
      </c>
      <c r="CQ114" s="292" t="s">
        <v>1850</v>
      </c>
      <c r="CR114" s="1">
        <v>45967</v>
      </c>
      <c r="CS114" s="288" t="s">
        <v>184</v>
      </c>
      <c r="CT114" s="290" t="s">
        <v>45</v>
      </c>
      <c r="CU114" t="s">
        <v>395</v>
      </c>
      <c r="CV114">
        <v>111</v>
      </c>
    </row>
    <row r="115" spans="1:100" hidden="1" x14ac:dyDescent="0.3">
      <c r="A115" s="281">
        <v>2056</v>
      </c>
      <c r="B115" s="284" t="s">
        <v>45</v>
      </c>
      <c r="C115" s="282" t="s">
        <v>2952</v>
      </c>
      <c r="D115" s="282" t="s">
        <v>3011</v>
      </c>
      <c r="E115" s="282" t="s">
        <v>3007</v>
      </c>
      <c r="F115" s="282" t="s">
        <v>2959</v>
      </c>
      <c r="G115" s="282" t="s">
        <v>2977</v>
      </c>
      <c r="H115" s="282" t="s">
        <v>2980</v>
      </c>
      <c r="I115" s="282" t="s">
        <v>2983</v>
      </c>
      <c r="J115" s="282" t="s">
        <v>2962</v>
      </c>
      <c r="K115" s="283" t="s">
        <v>488</v>
      </c>
      <c r="L115" s="282" t="s">
        <v>394</v>
      </c>
      <c r="M115" s="284" t="s">
        <v>328</v>
      </c>
      <c r="N115" s="282" t="s">
        <v>329</v>
      </c>
      <c r="O115" s="284" t="s">
        <v>45</v>
      </c>
      <c r="P115" s="286" t="str">
        <f>IF(COUNTIF($K$4:K115,K115)=1,1,"")</f>
        <v/>
      </c>
      <c r="Q115" s="286"/>
      <c r="R115" s="286">
        <v>579</v>
      </c>
      <c r="S115" s="286">
        <v>579</v>
      </c>
      <c r="T115" s="286"/>
      <c r="U115" s="285">
        <v>45985</v>
      </c>
      <c r="V115" s="286">
        <v>635</v>
      </c>
      <c r="W115" s="286">
        <v>626</v>
      </c>
      <c r="X115" s="286"/>
      <c r="Y115" s="285">
        <v>45986</v>
      </c>
      <c r="Z115" s="286">
        <v>562</v>
      </c>
      <c r="AA115" s="286">
        <v>-9</v>
      </c>
      <c r="AB115" s="286">
        <v>72</v>
      </c>
      <c r="AC115" s="286">
        <v>73</v>
      </c>
      <c r="AD115" s="286">
        <v>-27</v>
      </c>
      <c r="AE115" s="286">
        <v>46</v>
      </c>
      <c r="AF115" s="286">
        <v>635</v>
      </c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>
        <v>8</v>
      </c>
      <c r="AR115" s="286">
        <v>12</v>
      </c>
      <c r="AS115" s="286">
        <v>42</v>
      </c>
      <c r="AT115" s="286">
        <v>87</v>
      </c>
      <c r="AU115" s="286">
        <v>93</v>
      </c>
      <c r="AV115" s="286">
        <v>110</v>
      </c>
      <c r="AW115" s="286">
        <v>74</v>
      </c>
      <c r="AX115" s="286">
        <v>38</v>
      </c>
      <c r="AY115" s="286">
        <v>28</v>
      </c>
      <c r="AZ115" s="286">
        <v>28</v>
      </c>
      <c r="BA115" s="286">
        <v>31</v>
      </c>
      <c r="BB115" s="286">
        <v>9</v>
      </c>
      <c r="BC115" s="286">
        <v>7</v>
      </c>
      <c r="BD115" s="286">
        <v>5</v>
      </c>
      <c r="BE115" s="286">
        <v>5</v>
      </c>
      <c r="BF115" s="286">
        <v>-1</v>
      </c>
      <c r="BG115" s="286"/>
      <c r="BH115" s="286">
        <v>1</v>
      </c>
      <c r="BI115" s="286"/>
      <c r="BJ115" s="286">
        <v>1</v>
      </c>
      <c r="BK115" s="286"/>
      <c r="BL115" s="286"/>
      <c r="BM115" s="286"/>
      <c r="BN115" s="286">
        <v>1</v>
      </c>
      <c r="BO115" s="286">
        <v>1</v>
      </c>
      <c r="BP115" s="286"/>
      <c r="BQ115" s="286">
        <v>1</v>
      </c>
      <c r="BR115" s="286">
        <v>-1</v>
      </c>
      <c r="BS115" s="286"/>
      <c r="BT115" s="286"/>
      <c r="BU115" s="286"/>
      <c r="BV115" s="286"/>
      <c r="BW115" s="286"/>
      <c r="BX115" s="286"/>
      <c r="BY115" s="286"/>
      <c r="BZ115" s="286"/>
      <c r="CA115" s="286"/>
      <c r="CB115" s="286"/>
      <c r="CC115" s="286"/>
      <c r="CD115" s="286"/>
      <c r="CE115" s="286"/>
      <c r="CF115" s="286"/>
      <c r="CG115" s="286">
        <v>580</v>
      </c>
      <c r="CH115" s="287" t="s">
        <v>971</v>
      </c>
      <c r="CI115" s="286">
        <v>580</v>
      </c>
      <c r="CJ115" s="287" t="s">
        <v>971</v>
      </c>
      <c r="CK115" s="286">
        <v>45000</v>
      </c>
      <c r="CL115" s="286">
        <v>189000</v>
      </c>
      <c r="CM115" s="287" t="s">
        <v>404</v>
      </c>
      <c r="CN115" s="286">
        <v>170000</v>
      </c>
      <c r="CO115" s="287" t="s">
        <v>52</v>
      </c>
      <c r="CP115" s="284" t="s">
        <v>60</v>
      </c>
      <c r="CQ115" s="287" t="s">
        <v>1850</v>
      </c>
      <c r="CR115" s="285">
        <v>45967</v>
      </c>
      <c r="CS115" s="282" t="s">
        <v>184</v>
      </c>
      <c r="CT115" s="284" t="s">
        <v>45</v>
      </c>
      <c r="CU115" t="s">
        <v>395</v>
      </c>
      <c r="CV115">
        <v>112</v>
      </c>
    </row>
    <row r="116" spans="1:100" hidden="1" x14ac:dyDescent="0.3">
      <c r="A116" s="281">
        <v>2060</v>
      </c>
      <c r="B116" s="284" t="s">
        <v>45</v>
      </c>
      <c r="C116" s="282" t="s">
        <v>2952</v>
      </c>
      <c r="D116" s="282" t="s">
        <v>3011</v>
      </c>
      <c r="E116" s="282" t="s">
        <v>3007</v>
      </c>
      <c r="F116" s="282" t="s">
        <v>2959</v>
      </c>
      <c r="G116" s="282" t="s">
        <v>2977</v>
      </c>
      <c r="H116" s="282" t="s">
        <v>2980</v>
      </c>
      <c r="I116" s="282" t="s">
        <v>2983</v>
      </c>
      <c r="J116" s="282" t="s">
        <v>2962</v>
      </c>
      <c r="K116" s="283" t="s">
        <v>485</v>
      </c>
      <c r="L116" s="282" t="s">
        <v>361</v>
      </c>
      <c r="M116" s="284" t="s">
        <v>89</v>
      </c>
      <c r="N116" s="282" t="s">
        <v>90</v>
      </c>
      <c r="O116" s="284" t="s">
        <v>45</v>
      </c>
      <c r="P116" s="286">
        <f>IF(COUNTIF($K$4:K116,K116)=1,1,"")</f>
        <v>1</v>
      </c>
      <c r="Q116" s="286"/>
      <c r="R116" s="286">
        <v>498</v>
      </c>
      <c r="S116" s="286">
        <v>498</v>
      </c>
      <c r="T116" s="286"/>
      <c r="U116" s="285">
        <v>45985</v>
      </c>
      <c r="V116" s="286">
        <v>507</v>
      </c>
      <c r="W116" s="286">
        <v>519</v>
      </c>
      <c r="X116" s="286"/>
      <c r="Y116" s="285">
        <v>45986</v>
      </c>
      <c r="Z116" s="286">
        <v>482</v>
      </c>
      <c r="AA116" s="286">
        <v>12</v>
      </c>
      <c r="AB116" s="286">
        <v>25</v>
      </c>
      <c r="AC116" s="286">
        <v>25</v>
      </c>
      <c r="AD116" s="286">
        <v>-11</v>
      </c>
      <c r="AE116" s="286">
        <v>14</v>
      </c>
      <c r="AF116" s="286">
        <v>507</v>
      </c>
      <c r="AG116" s="286"/>
      <c r="AH116" s="286"/>
      <c r="AI116" s="286"/>
      <c r="AJ116" s="286"/>
      <c r="AK116" s="286"/>
      <c r="AL116" s="286"/>
      <c r="AM116" s="286"/>
      <c r="AN116" s="286"/>
      <c r="AO116" s="286"/>
      <c r="AP116" s="286"/>
      <c r="AQ116" s="286">
        <v>7</v>
      </c>
      <c r="AR116" s="286">
        <v>28</v>
      </c>
      <c r="AS116" s="286">
        <v>23</v>
      </c>
      <c r="AT116" s="286">
        <v>52</v>
      </c>
      <c r="AU116" s="286">
        <v>63</v>
      </c>
      <c r="AV116" s="286">
        <v>101</v>
      </c>
      <c r="AW116" s="286">
        <v>75</v>
      </c>
      <c r="AX116" s="286">
        <v>44</v>
      </c>
      <c r="AY116" s="286">
        <v>39</v>
      </c>
      <c r="AZ116" s="286">
        <v>23</v>
      </c>
      <c r="BA116" s="286">
        <v>21</v>
      </c>
      <c r="BB116" s="286">
        <v>16</v>
      </c>
      <c r="BC116" s="286">
        <v>9</v>
      </c>
      <c r="BD116" s="286">
        <v>8</v>
      </c>
      <c r="BE116" s="286">
        <v>-3</v>
      </c>
      <c r="BF116" s="286"/>
      <c r="BG116" s="286"/>
      <c r="BH116" s="286">
        <v>1</v>
      </c>
      <c r="BI116" s="286">
        <v>-1</v>
      </c>
      <c r="BJ116" s="286"/>
      <c r="BK116" s="286"/>
      <c r="BL116" s="286"/>
      <c r="BM116" s="286"/>
      <c r="BN116" s="286"/>
      <c r="BO116" s="286"/>
      <c r="BP116" s="286"/>
      <c r="BQ116" s="286"/>
      <c r="BR116" s="286"/>
      <c r="BS116" s="286"/>
      <c r="BT116" s="286"/>
      <c r="BU116" s="286"/>
      <c r="BV116" s="286"/>
      <c r="BW116" s="286"/>
      <c r="BX116" s="286"/>
      <c r="BY116" s="286"/>
      <c r="BZ116" s="286"/>
      <c r="CA116" s="286"/>
      <c r="CB116" s="286"/>
      <c r="CC116" s="286"/>
      <c r="CD116" s="286"/>
      <c r="CE116" s="286"/>
      <c r="CF116" s="286"/>
      <c r="CG116" s="286">
        <v>506</v>
      </c>
      <c r="CH116" s="287" t="s">
        <v>1409</v>
      </c>
      <c r="CI116" s="286">
        <v>506</v>
      </c>
      <c r="CJ116" s="287" t="s">
        <v>1409</v>
      </c>
      <c r="CK116" s="286">
        <v>43000</v>
      </c>
      <c r="CL116" s="286">
        <v>176000</v>
      </c>
      <c r="CM116" s="287" t="s">
        <v>1425</v>
      </c>
      <c r="CN116" s="286">
        <v>159000</v>
      </c>
      <c r="CO116" s="287" t="s">
        <v>211</v>
      </c>
      <c r="CP116" s="284" t="s">
        <v>60</v>
      </c>
      <c r="CQ116" s="287" t="s">
        <v>1850</v>
      </c>
      <c r="CR116" s="285">
        <v>45950</v>
      </c>
      <c r="CS116" s="282" t="s">
        <v>184</v>
      </c>
      <c r="CT116" s="284" t="s">
        <v>45</v>
      </c>
      <c r="CU116" t="s">
        <v>362</v>
      </c>
      <c r="CV116">
        <v>113</v>
      </c>
    </row>
    <row r="117" spans="1:100" hidden="1" x14ac:dyDescent="0.3">
      <c r="A117" s="281">
        <v>2061</v>
      </c>
      <c r="B117" s="290" t="s">
        <v>45</v>
      </c>
      <c r="C117" s="288" t="s">
        <v>2952</v>
      </c>
      <c r="D117" s="288" t="s">
        <v>3011</v>
      </c>
      <c r="E117" s="288" t="s">
        <v>3007</v>
      </c>
      <c r="F117" s="288" t="s">
        <v>2959</v>
      </c>
      <c r="G117" s="288" t="s">
        <v>2977</v>
      </c>
      <c r="H117" s="288" t="s">
        <v>2980</v>
      </c>
      <c r="I117" s="288" t="s">
        <v>2983</v>
      </c>
      <c r="J117" s="288" t="s">
        <v>2962</v>
      </c>
      <c r="K117" s="289" t="s">
        <v>485</v>
      </c>
      <c r="L117" s="288" t="s">
        <v>361</v>
      </c>
      <c r="M117" s="290" t="s">
        <v>107</v>
      </c>
      <c r="N117" s="288" t="s">
        <v>108</v>
      </c>
      <c r="O117" s="290" t="s">
        <v>45</v>
      </c>
      <c r="P117" s="291" t="str">
        <f>IF(COUNTIF($K$4:K117,K117)=1,1,"")</f>
        <v/>
      </c>
      <c r="Q117" s="291"/>
      <c r="R117" s="291">
        <v>490</v>
      </c>
      <c r="S117" s="291">
        <v>490</v>
      </c>
      <c r="T117" s="291"/>
      <c r="U117" s="1">
        <v>45989</v>
      </c>
      <c r="V117" s="291">
        <v>489</v>
      </c>
      <c r="W117" s="291">
        <v>509</v>
      </c>
      <c r="X117" s="291"/>
      <c r="Y117" s="1">
        <v>45990</v>
      </c>
      <c r="Z117" s="291">
        <v>484</v>
      </c>
      <c r="AA117" s="291">
        <v>20</v>
      </c>
      <c r="AB117" s="291">
        <v>5</v>
      </c>
      <c r="AC117" s="291">
        <v>5</v>
      </c>
      <c r="AD117" s="291">
        <v>-4</v>
      </c>
      <c r="AE117" s="291">
        <v>1</v>
      </c>
      <c r="AF117" s="291">
        <v>489</v>
      </c>
      <c r="AG117" s="291"/>
      <c r="AH117" s="291"/>
      <c r="AI117" s="291"/>
      <c r="AJ117" s="291"/>
      <c r="AK117" s="291"/>
      <c r="AL117" s="291"/>
      <c r="AM117" s="291"/>
      <c r="AN117" s="291"/>
      <c r="AO117" s="291"/>
      <c r="AP117" s="291"/>
      <c r="AQ117" s="291"/>
      <c r="AR117" s="291">
        <v>34</v>
      </c>
      <c r="AS117" s="291">
        <v>41</v>
      </c>
      <c r="AT117" s="291">
        <v>107</v>
      </c>
      <c r="AU117" s="291">
        <v>172</v>
      </c>
      <c r="AV117" s="291">
        <v>97</v>
      </c>
      <c r="AW117" s="291">
        <v>34</v>
      </c>
      <c r="AX117" s="291">
        <v>20</v>
      </c>
      <c r="AY117" s="291">
        <v>12</v>
      </c>
      <c r="AZ117" s="291">
        <v>3</v>
      </c>
      <c r="BA117" s="291">
        <v>1</v>
      </c>
      <c r="BB117" s="291">
        <v>1</v>
      </c>
      <c r="BC117" s="291"/>
      <c r="BD117" s="291"/>
      <c r="BE117" s="291"/>
      <c r="BF117" s="291"/>
      <c r="BG117" s="291"/>
      <c r="BH117" s="291"/>
      <c r="BI117" s="291"/>
      <c r="BJ117" s="291"/>
      <c r="BK117" s="291"/>
      <c r="BL117" s="291"/>
      <c r="BM117" s="291"/>
      <c r="BN117" s="291"/>
      <c r="BO117" s="291"/>
      <c r="BP117" s="291"/>
      <c r="BQ117" s="291"/>
      <c r="BR117" s="291"/>
      <c r="BS117" s="291"/>
      <c r="BT117" s="291"/>
      <c r="BU117" s="291"/>
      <c r="BV117" s="291"/>
      <c r="BW117" s="291"/>
      <c r="BX117" s="291"/>
      <c r="BY117" s="291"/>
      <c r="BZ117" s="291"/>
      <c r="CA117" s="291"/>
      <c r="CB117" s="291"/>
      <c r="CC117" s="291"/>
      <c r="CD117" s="291"/>
      <c r="CE117" s="291"/>
      <c r="CF117" s="291"/>
      <c r="CG117" s="291">
        <v>522</v>
      </c>
      <c r="CH117" s="292" t="s">
        <v>3111</v>
      </c>
      <c r="CI117" s="291">
        <v>522</v>
      </c>
      <c r="CJ117" s="292" t="s">
        <v>3111</v>
      </c>
      <c r="CK117" s="291">
        <v>43000</v>
      </c>
      <c r="CL117" s="291">
        <v>176000</v>
      </c>
      <c r="CM117" s="292" t="s">
        <v>1425</v>
      </c>
      <c r="CN117" s="291">
        <v>159000</v>
      </c>
      <c r="CO117" s="292" t="s">
        <v>211</v>
      </c>
      <c r="CP117" s="290" t="s">
        <v>60</v>
      </c>
      <c r="CQ117" s="292" t="s">
        <v>1850</v>
      </c>
      <c r="CR117" s="1">
        <v>45950</v>
      </c>
      <c r="CS117" s="288" t="s">
        <v>184</v>
      </c>
      <c r="CT117" s="290" t="s">
        <v>45</v>
      </c>
      <c r="CU117" t="s">
        <v>362</v>
      </c>
      <c r="CV117">
        <v>114</v>
      </c>
    </row>
    <row r="118" spans="1:100" hidden="1" x14ac:dyDescent="0.3">
      <c r="A118" s="281">
        <v>2170</v>
      </c>
      <c r="B118" s="284" t="s">
        <v>45</v>
      </c>
      <c r="C118" s="282" t="s">
        <v>2952</v>
      </c>
      <c r="D118" s="282" t="s">
        <v>3011</v>
      </c>
      <c r="E118" s="282" t="s">
        <v>2954</v>
      </c>
      <c r="F118" s="282" t="s">
        <v>2959</v>
      </c>
      <c r="G118" s="282" t="s">
        <v>2985</v>
      </c>
      <c r="H118" s="282" t="s">
        <v>2986</v>
      </c>
      <c r="I118" s="282" t="s">
        <v>2987</v>
      </c>
      <c r="J118" s="282" t="s">
        <v>2999</v>
      </c>
      <c r="K118" s="283" t="s">
        <v>474</v>
      </c>
      <c r="L118" s="282" t="s">
        <v>389</v>
      </c>
      <c r="M118" s="284" t="s">
        <v>71</v>
      </c>
      <c r="N118" s="282" t="s">
        <v>72</v>
      </c>
      <c r="O118" s="284" t="s">
        <v>45</v>
      </c>
      <c r="P118" s="286">
        <f>IF(COUNTIF($K$4:K118,K118)=1,1,"")</f>
        <v>1</v>
      </c>
      <c r="Q118" s="286"/>
      <c r="R118" s="286">
        <v>7094</v>
      </c>
      <c r="S118" s="286">
        <v>974</v>
      </c>
      <c r="T118" s="286">
        <v>6120</v>
      </c>
      <c r="U118" s="285">
        <v>45681</v>
      </c>
      <c r="V118" s="286">
        <v>9210</v>
      </c>
      <c r="W118" s="286">
        <v>7282</v>
      </c>
      <c r="X118" s="286">
        <v>1954</v>
      </c>
      <c r="Y118" s="285">
        <v>45709</v>
      </c>
      <c r="Z118" s="286">
        <v>8988</v>
      </c>
      <c r="AA118" s="286">
        <v>26</v>
      </c>
      <c r="AB118" s="286">
        <v>182</v>
      </c>
      <c r="AC118" s="286">
        <v>222</v>
      </c>
      <c r="AD118" s="286">
        <v>216</v>
      </c>
      <c r="AE118" s="286">
        <v>438</v>
      </c>
      <c r="AF118" s="286">
        <v>9210</v>
      </c>
      <c r="AG118" s="286">
        <v>28</v>
      </c>
      <c r="AH118" s="286">
        <v>51</v>
      </c>
      <c r="AI118" s="286">
        <v>52</v>
      </c>
      <c r="AJ118" s="286">
        <v>19</v>
      </c>
      <c r="AK118" s="286">
        <v>81</v>
      </c>
      <c r="AL118" s="286">
        <v>49</v>
      </c>
      <c r="AM118" s="286">
        <v>10</v>
      </c>
      <c r="AN118" s="286">
        <v>7</v>
      </c>
      <c r="AO118" s="286">
        <v>10</v>
      </c>
      <c r="AP118" s="286">
        <v>5</v>
      </c>
      <c r="AQ118" s="286"/>
      <c r="AR118" s="286">
        <v>7</v>
      </c>
      <c r="AS118" s="286">
        <v>5</v>
      </c>
      <c r="AT118" s="286">
        <v>4</v>
      </c>
      <c r="AU118" s="286">
        <v>2</v>
      </c>
      <c r="AV118" s="286">
        <v>5</v>
      </c>
      <c r="AW118" s="286">
        <v>5</v>
      </c>
      <c r="AX118" s="286">
        <v>3</v>
      </c>
      <c r="AY118" s="286">
        <v>5</v>
      </c>
      <c r="AZ118" s="286">
        <v>10</v>
      </c>
      <c r="BA118" s="286">
        <v>4</v>
      </c>
      <c r="BB118" s="286">
        <v>18</v>
      </c>
      <c r="BC118" s="286">
        <v>14</v>
      </c>
      <c r="BD118" s="286">
        <v>14</v>
      </c>
      <c r="BE118" s="286">
        <v>18</v>
      </c>
      <c r="BF118" s="286">
        <v>44</v>
      </c>
      <c r="BG118" s="286">
        <v>17</v>
      </c>
      <c r="BH118" s="286">
        <v>51</v>
      </c>
      <c r="BI118" s="286">
        <v>44</v>
      </c>
      <c r="BJ118" s="286">
        <v>87</v>
      </c>
      <c r="BK118" s="286">
        <v>171</v>
      </c>
      <c r="BL118" s="286">
        <v>37</v>
      </c>
      <c r="BM118" s="286">
        <v>39</v>
      </c>
      <c r="BN118" s="286">
        <v>40</v>
      </c>
      <c r="BO118" s="286">
        <v>22</v>
      </c>
      <c r="BP118" s="286">
        <v>62</v>
      </c>
      <c r="BQ118" s="286">
        <v>174</v>
      </c>
      <c r="BR118" s="286">
        <v>108</v>
      </c>
      <c r="BS118" s="286">
        <v>143</v>
      </c>
      <c r="BT118" s="286">
        <v>200</v>
      </c>
      <c r="BU118" s="286">
        <v>100</v>
      </c>
      <c r="BV118" s="286">
        <v>96</v>
      </c>
      <c r="BW118" s="286">
        <v>150</v>
      </c>
      <c r="BX118" s="286">
        <v>139</v>
      </c>
      <c r="BY118" s="286">
        <v>139</v>
      </c>
      <c r="BZ118" s="286">
        <v>119</v>
      </c>
      <c r="CA118" s="286">
        <v>94</v>
      </c>
      <c r="CB118" s="286">
        <v>69</v>
      </c>
      <c r="CC118" s="286">
        <v>43</v>
      </c>
      <c r="CD118" s="286">
        <v>22</v>
      </c>
      <c r="CE118" s="286">
        <v>22</v>
      </c>
      <c r="CF118" s="286">
        <v>21</v>
      </c>
      <c r="CG118" s="286">
        <v>2679</v>
      </c>
      <c r="CH118" s="287" t="s">
        <v>4180</v>
      </c>
      <c r="CI118" s="286">
        <v>8704</v>
      </c>
      <c r="CJ118" s="287" t="s">
        <v>3462</v>
      </c>
      <c r="CK118" s="286">
        <v>14000</v>
      </c>
      <c r="CL118" s="286">
        <v>59000</v>
      </c>
      <c r="CM118" s="287" t="s">
        <v>836</v>
      </c>
      <c r="CN118" s="286">
        <v>38000</v>
      </c>
      <c r="CO118" s="287" t="s">
        <v>1889</v>
      </c>
      <c r="CP118" s="284" t="s">
        <v>53</v>
      </c>
      <c r="CQ118" s="287" t="s">
        <v>1890</v>
      </c>
      <c r="CR118" s="285">
        <v>46262</v>
      </c>
      <c r="CS118" s="282" t="s">
        <v>120</v>
      </c>
      <c r="CT118" s="284" t="s">
        <v>1853</v>
      </c>
      <c r="CU118" t="s">
        <v>390</v>
      </c>
      <c r="CV118">
        <v>115</v>
      </c>
    </row>
    <row r="119" spans="1:100" hidden="1" x14ac:dyDescent="0.3">
      <c r="A119" s="281">
        <v>2171</v>
      </c>
      <c r="B119" s="290" t="s">
        <v>45</v>
      </c>
      <c r="C119" s="288" t="s">
        <v>2952</v>
      </c>
      <c r="D119" s="288" t="s">
        <v>3011</v>
      </c>
      <c r="E119" s="288" t="s">
        <v>2954</v>
      </c>
      <c r="F119" s="288" t="s">
        <v>2959</v>
      </c>
      <c r="G119" s="288" t="s">
        <v>2985</v>
      </c>
      <c r="H119" s="288" t="s">
        <v>2986</v>
      </c>
      <c r="I119" s="288" t="s">
        <v>2987</v>
      </c>
      <c r="J119" s="288" t="s">
        <v>2999</v>
      </c>
      <c r="K119" s="289" t="s">
        <v>474</v>
      </c>
      <c r="L119" s="288" t="s">
        <v>389</v>
      </c>
      <c r="M119" s="290" t="s">
        <v>114</v>
      </c>
      <c r="N119" s="288" t="s">
        <v>115</v>
      </c>
      <c r="O119" s="290" t="s">
        <v>45</v>
      </c>
      <c r="P119" s="291" t="str">
        <f>IF(COUNTIF($K$4:K119,K119)=1,1,"")</f>
        <v/>
      </c>
      <c r="Q119" s="291"/>
      <c r="R119" s="291">
        <v>9875</v>
      </c>
      <c r="S119" s="291">
        <v>965</v>
      </c>
      <c r="T119" s="291">
        <v>8910</v>
      </c>
      <c r="U119" s="1">
        <v>45681</v>
      </c>
      <c r="V119" s="291">
        <v>12681</v>
      </c>
      <c r="W119" s="291">
        <v>9573</v>
      </c>
      <c r="X119" s="291">
        <v>3143</v>
      </c>
      <c r="Y119" s="1">
        <v>45709</v>
      </c>
      <c r="Z119" s="291">
        <v>12358</v>
      </c>
      <c r="AA119" s="291">
        <v>35</v>
      </c>
      <c r="AB119" s="291">
        <v>282</v>
      </c>
      <c r="AC119" s="291">
        <v>323</v>
      </c>
      <c r="AD119" s="291">
        <v>249</v>
      </c>
      <c r="AE119" s="291">
        <v>572</v>
      </c>
      <c r="AF119" s="291">
        <v>12681</v>
      </c>
      <c r="AG119" s="291">
        <v>65</v>
      </c>
      <c r="AH119" s="291">
        <v>33</v>
      </c>
      <c r="AI119" s="291">
        <v>53</v>
      </c>
      <c r="AJ119" s="291">
        <v>14</v>
      </c>
      <c r="AK119" s="291">
        <v>38</v>
      </c>
      <c r="AL119" s="291">
        <v>18</v>
      </c>
      <c r="AM119" s="291">
        <v>18</v>
      </c>
      <c r="AN119" s="291">
        <v>-3</v>
      </c>
      <c r="AO119" s="291">
        <v>5</v>
      </c>
      <c r="AP119" s="291">
        <v>5</v>
      </c>
      <c r="AQ119" s="291">
        <v>5</v>
      </c>
      <c r="AR119" s="291">
        <v>6</v>
      </c>
      <c r="AS119" s="291">
        <v>4</v>
      </c>
      <c r="AT119" s="291">
        <v>5</v>
      </c>
      <c r="AU119" s="291">
        <v>7</v>
      </c>
      <c r="AV119" s="291">
        <v>1</v>
      </c>
      <c r="AW119" s="291">
        <v>6</v>
      </c>
      <c r="AX119" s="291">
        <v>3</v>
      </c>
      <c r="AY119" s="291">
        <v>3</v>
      </c>
      <c r="AZ119" s="291">
        <v>13</v>
      </c>
      <c r="BA119" s="291">
        <v>4</v>
      </c>
      <c r="BB119" s="291">
        <v>12</v>
      </c>
      <c r="BC119" s="291">
        <v>8</v>
      </c>
      <c r="BD119" s="291">
        <v>3</v>
      </c>
      <c r="BE119" s="291">
        <v>20</v>
      </c>
      <c r="BF119" s="291">
        <v>46</v>
      </c>
      <c r="BG119" s="291">
        <v>16</v>
      </c>
      <c r="BH119" s="291">
        <v>39</v>
      </c>
      <c r="BI119" s="291">
        <v>56</v>
      </c>
      <c r="BJ119" s="291">
        <v>226</v>
      </c>
      <c r="BK119" s="291">
        <v>200</v>
      </c>
      <c r="BL119" s="291">
        <v>71</v>
      </c>
      <c r="BM119" s="291">
        <v>65</v>
      </c>
      <c r="BN119" s="291">
        <v>57</v>
      </c>
      <c r="BO119" s="291">
        <v>34</v>
      </c>
      <c r="BP119" s="291">
        <v>395</v>
      </c>
      <c r="BQ119" s="291">
        <v>188</v>
      </c>
      <c r="BR119" s="291">
        <v>185</v>
      </c>
      <c r="BS119" s="291">
        <v>185</v>
      </c>
      <c r="BT119" s="291">
        <v>231</v>
      </c>
      <c r="BU119" s="291">
        <v>176</v>
      </c>
      <c r="BV119" s="291">
        <v>168</v>
      </c>
      <c r="BW119" s="291">
        <v>225</v>
      </c>
      <c r="BX119" s="291">
        <v>204</v>
      </c>
      <c r="BY119" s="291">
        <v>217</v>
      </c>
      <c r="BZ119" s="291">
        <v>141</v>
      </c>
      <c r="CA119" s="291">
        <v>135</v>
      </c>
      <c r="CB119" s="291">
        <v>98</v>
      </c>
      <c r="CC119" s="291">
        <v>78</v>
      </c>
      <c r="CD119" s="291">
        <v>35</v>
      </c>
      <c r="CE119" s="291">
        <v>45</v>
      </c>
      <c r="CF119" s="291">
        <v>21</v>
      </c>
      <c r="CG119" s="291">
        <v>3883</v>
      </c>
      <c r="CH119" s="292" t="s">
        <v>4298</v>
      </c>
      <c r="CI119" s="291">
        <v>12060</v>
      </c>
      <c r="CJ119" s="292" t="s">
        <v>4034</v>
      </c>
      <c r="CK119" s="291">
        <v>14000</v>
      </c>
      <c r="CL119" s="291">
        <v>59000</v>
      </c>
      <c r="CM119" s="292" t="s">
        <v>836</v>
      </c>
      <c r="CN119" s="291">
        <v>38000</v>
      </c>
      <c r="CO119" s="292" t="s">
        <v>1889</v>
      </c>
      <c r="CP119" s="290" t="s">
        <v>53</v>
      </c>
      <c r="CQ119" s="292" t="s">
        <v>1890</v>
      </c>
      <c r="CR119" s="1">
        <v>46262</v>
      </c>
      <c r="CS119" s="288" t="s">
        <v>120</v>
      </c>
      <c r="CT119" s="290" t="s">
        <v>1853</v>
      </c>
      <c r="CU119" t="s">
        <v>390</v>
      </c>
      <c r="CV119">
        <v>116</v>
      </c>
    </row>
    <row r="120" spans="1:100" hidden="1" x14ac:dyDescent="0.3">
      <c r="A120" s="281">
        <v>2172</v>
      </c>
      <c r="B120" s="284" t="s">
        <v>45</v>
      </c>
      <c r="C120" s="282" t="s">
        <v>2952</v>
      </c>
      <c r="D120" s="282" t="s">
        <v>3011</v>
      </c>
      <c r="E120" s="282" t="s">
        <v>2954</v>
      </c>
      <c r="F120" s="282" t="s">
        <v>2959</v>
      </c>
      <c r="G120" s="282" t="s">
        <v>2985</v>
      </c>
      <c r="H120" s="282" t="s">
        <v>2986</v>
      </c>
      <c r="I120" s="282" t="s">
        <v>2987</v>
      </c>
      <c r="J120" s="282" t="s">
        <v>2999</v>
      </c>
      <c r="K120" s="283" t="s">
        <v>474</v>
      </c>
      <c r="L120" s="282" t="s">
        <v>389</v>
      </c>
      <c r="M120" s="284" t="s">
        <v>219</v>
      </c>
      <c r="N120" s="282" t="s">
        <v>220</v>
      </c>
      <c r="O120" s="284" t="s">
        <v>45</v>
      </c>
      <c r="P120" s="286" t="str">
        <f>IF(COUNTIF($K$4:K120,K120)=1,1,"")</f>
        <v/>
      </c>
      <c r="Q120" s="286"/>
      <c r="R120" s="286">
        <v>1763</v>
      </c>
      <c r="S120" s="286">
        <v>-7</v>
      </c>
      <c r="T120" s="286">
        <v>1770</v>
      </c>
      <c r="U120" s="285">
        <v>46064</v>
      </c>
      <c r="V120" s="286">
        <v>2947</v>
      </c>
      <c r="W120" s="286">
        <v>1580</v>
      </c>
      <c r="X120" s="286">
        <v>1374</v>
      </c>
      <c r="Y120" s="285">
        <v>46078</v>
      </c>
      <c r="Z120" s="286">
        <v>2711</v>
      </c>
      <c r="AA120" s="286">
        <v>7</v>
      </c>
      <c r="AB120" s="286">
        <v>231</v>
      </c>
      <c r="AC120" s="286">
        <v>236</v>
      </c>
      <c r="AD120" s="286">
        <v>261</v>
      </c>
      <c r="AE120" s="286">
        <v>497</v>
      </c>
      <c r="AF120" s="286">
        <v>2947</v>
      </c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  <c r="AV120" s="286"/>
      <c r="AW120" s="286"/>
      <c r="AX120" s="286"/>
      <c r="AY120" s="286"/>
      <c r="AZ120" s="286"/>
      <c r="BA120" s="286"/>
      <c r="BB120" s="286"/>
      <c r="BC120" s="286"/>
      <c r="BD120" s="286">
        <v>1</v>
      </c>
      <c r="BE120" s="286">
        <v>6</v>
      </c>
      <c r="BF120" s="286">
        <v>25</v>
      </c>
      <c r="BG120" s="286">
        <v>5</v>
      </c>
      <c r="BH120" s="286">
        <v>24</v>
      </c>
      <c r="BI120" s="286">
        <v>25</v>
      </c>
      <c r="BJ120" s="286">
        <v>33</v>
      </c>
      <c r="BK120" s="286">
        <v>187</v>
      </c>
      <c r="BL120" s="286">
        <v>99</v>
      </c>
      <c r="BM120" s="286">
        <v>95</v>
      </c>
      <c r="BN120" s="286">
        <v>127</v>
      </c>
      <c r="BO120" s="286">
        <v>107</v>
      </c>
      <c r="BP120" s="286">
        <v>135</v>
      </c>
      <c r="BQ120" s="286">
        <v>119</v>
      </c>
      <c r="BR120" s="286">
        <v>125</v>
      </c>
      <c r="BS120" s="286">
        <v>125</v>
      </c>
      <c r="BT120" s="286">
        <v>179</v>
      </c>
      <c r="BU120" s="286">
        <v>176</v>
      </c>
      <c r="BV120" s="286">
        <v>89</v>
      </c>
      <c r="BW120" s="286">
        <v>112</v>
      </c>
      <c r="BX120" s="286">
        <v>126</v>
      </c>
      <c r="BY120" s="286">
        <v>121</v>
      </c>
      <c r="BZ120" s="286">
        <v>90</v>
      </c>
      <c r="CA120" s="286">
        <v>98</v>
      </c>
      <c r="CB120" s="286">
        <v>68</v>
      </c>
      <c r="CC120" s="286">
        <v>52</v>
      </c>
      <c r="CD120" s="286">
        <v>38</v>
      </c>
      <c r="CE120" s="286">
        <v>39</v>
      </c>
      <c r="CF120" s="286">
        <v>22</v>
      </c>
      <c r="CG120" s="286">
        <v>2448</v>
      </c>
      <c r="CH120" s="287" t="s">
        <v>3418</v>
      </c>
      <c r="CI120" s="286">
        <v>2448</v>
      </c>
      <c r="CJ120" s="287" t="s">
        <v>3418</v>
      </c>
      <c r="CK120" s="286">
        <v>14000</v>
      </c>
      <c r="CL120" s="286">
        <v>59000</v>
      </c>
      <c r="CM120" s="287" t="s">
        <v>836</v>
      </c>
      <c r="CN120" s="286">
        <v>38000</v>
      </c>
      <c r="CO120" s="287" t="s">
        <v>1889</v>
      </c>
      <c r="CP120" s="284" t="s">
        <v>53</v>
      </c>
      <c r="CQ120" s="287" t="s">
        <v>1890</v>
      </c>
      <c r="CR120" s="285">
        <v>46262</v>
      </c>
      <c r="CS120" s="282" t="s">
        <v>120</v>
      </c>
      <c r="CT120" s="284" t="s">
        <v>1853</v>
      </c>
      <c r="CU120" t="s">
        <v>390</v>
      </c>
      <c r="CV120">
        <v>117</v>
      </c>
    </row>
    <row r="121" spans="1:100" hidden="1" x14ac:dyDescent="0.3">
      <c r="A121" s="281">
        <v>2173</v>
      </c>
      <c r="B121" s="290" t="s">
        <v>45</v>
      </c>
      <c r="C121" s="288" t="s">
        <v>2952</v>
      </c>
      <c r="D121" s="288" t="s">
        <v>3011</v>
      </c>
      <c r="E121" s="288" t="s">
        <v>2954</v>
      </c>
      <c r="F121" s="288" t="s">
        <v>2959</v>
      </c>
      <c r="G121" s="288" t="s">
        <v>2985</v>
      </c>
      <c r="H121" s="288" t="s">
        <v>2986</v>
      </c>
      <c r="I121" s="288" t="s">
        <v>2987</v>
      </c>
      <c r="J121" s="288" t="s">
        <v>2999</v>
      </c>
      <c r="K121" s="289" t="s">
        <v>474</v>
      </c>
      <c r="L121" s="288" t="s">
        <v>389</v>
      </c>
      <c r="M121" s="290" t="s">
        <v>174</v>
      </c>
      <c r="N121" s="288" t="s">
        <v>175</v>
      </c>
      <c r="O121" s="290" t="s">
        <v>45</v>
      </c>
      <c r="P121" s="291" t="str">
        <f>IF(COUNTIF($K$4:K121,K121)=1,1,"")</f>
        <v/>
      </c>
      <c r="Q121" s="291"/>
      <c r="R121" s="291">
        <v>2209</v>
      </c>
      <c r="S121" s="291">
        <v>-16</v>
      </c>
      <c r="T121" s="291">
        <v>2225</v>
      </c>
      <c r="U121" s="1">
        <v>45891</v>
      </c>
      <c r="V121" s="291">
        <v>2769</v>
      </c>
      <c r="W121" s="291">
        <v>1740</v>
      </c>
      <c r="X121" s="291">
        <v>1045</v>
      </c>
      <c r="Y121" s="1">
        <v>45895</v>
      </c>
      <c r="Z121" s="291">
        <v>2559</v>
      </c>
      <c r="AA121" s="291">
        <v>16</v>
      </c>
      <c r="AB121" s="291">
        <v>158</v>
      </c>
      <c r="AC121" s="291">
        <v>210</v>
      </c>
      <c r="AD121" s="291">
        <v>90</v>
      </c>
      <c r="AE121" s="291">
        <v>300</v>
      </c>
      <c r="AF121" s="291">
        <v>2769</v>
      </c>
      <c r="AG121" s="291">
        <v>80</v>
      </c>
      <c r="AH121" s="291">
        <v>76</v>
      </c>
      <c r="AI121" s="291">
        <v>74</v>
      </c>
      <c r="AJ121" s="291">
        <v>26</v>
      </c>
      <c r="AK121" s="291">
        <v>71</v>
      </c>
      <c r="AL121" s="291">
        <v>24</v>
      </c>
      <c r="AM121" s="291">
        <v>23</v>
      </c>
      <c r="AN121" s="291">
        <v>12</v>
      </c>
      <c r="AO121" s="291">
        <v>4</v>
      </c>
      <c r="AP121" s="291">
        <v>5</v>
      </c>
      <c r="AQ121" s="291">
        <v>4</v>
      </c>
      <c r="AR121" s="291">
        <v>5</v>
      </c>
      <c r="AS121" s="291">
        <v>5</v>
      </c>
      <c r="AT121" s="291">
        <v>5</v>
      </c>
      <c r="AU121" s="291">
        <v>1</v>
      </c>
      <c r="AV121" s="291"/>
      <c r="AW121" s="291">
        <v>4</v>
      </c>
      <c r="AX121" s="291">
        <v>2</v>
      </c>
      <c r="AY121" s="291">
        <v>-1</v>
      </c>
      <c r="AZ121" s="291">
        <v>7</v>
      </c>
      <c r="BA121" s="291">
        <v>3</v>
      </c>
      <c r="BB121" s="291">
        <v>10</v>
      </c>
      <c r="BC121" s="291">
        <v>7</v>
      </c>
      <c r="BD121" s="291">
        <v>14</v>
      </c>
      <c r="BE121" s="291">
        <v>23</v>
      </c>
      <c r="BF121" s="291">
        <v>42</v>
      </c>
      <c r="BG121" s="291">
        <v>31</v>
      </c>
      <c r="BH121" s="291">
        <v>42</v>
      </c>
      <c r="BI121" s="291">
        <v>43</v>
      </c>
      <c r="BJ121" s="291">
        <v>46</v>
      </c>
      <c r="BK121" s="291">
        <v>196</v>
      </c>
      <c r="BL121" s="291">
        <v>109</v>
      </c>
      <c r="BM121" s="291">
        <v>71</v>
      </c>
      <c r="BN121" s="291">
        <v>75</v>
      </c>
      <c r="BO121" s="291">
        <v>46</v>
      </c>
      <c r="BP121" s="291">
        <v>55</v>
      </c>
      <c r="BQ121" s="291">
        <v>98</v>
      </c>
      <c r="BR121" s="291">
        <v>73</v>
      </c>
      <c r="BS121" s="291">
        <v>64</v>
      </c>
      <c r="BT121" s="291">
        <v>87</v>
      </c>
      <c r="BU121" s="291">
        <v>74</v>
      </c>
      <c r="BV121" s="291">
        <v>42</v>
      </c>
      <c r="BW121" s="291">
        <v>87</v>
      </c>
      <c r="BX121" s="291">
        <v>77</v>
      </c>
      <c r="BY121" s="291">
        <v>75</v>
      </c>
      <c r="BZ121" s="291">
        <v>73</v>
      </c>
      <c r="CA121" s="291">
        <v>61</v>
      </c>
      <c r="CB121" s="291">
        <v>53</v>
      </c>
      <c r="CC121" s="291">
        <v>26</v>
      </c>
      <c r="CD121" s="291">
        <v>24</v>
      </c>
      <c r="CE121" s="291">
        <v>38</v>
      </c>
      <c r="CF121" s="291">
        <v>22</v>
      </c>
      <c r="CG121" s="291">
        <v>2214</v>
      </c>
      <c r="CH121" s="292" t="s">
        <v>4121</v>
      </c>
      <c r="CI121" s="291">
        <v>2380</v>
      </c>
      <c r="CJ121" s="292" t="s">
        <v>3860</v>
      </c>
      <c r="CK121" s="291">
        <v>14000</v>
      </c>
      <c r="CL121" s="291">
        <v>59000</v>
      </c>
      <c r="CM121" s="292" t="s">
        <v>836</v>
      </c>
      <c r="CN121" s="291">
        <v>38000</v>
      </c>
      <c r="CO121" s="292" t="s">
        <v>1889</v>
      </c>
      <c r="CP121" s="290" t="s">
        <v>53</v>
      </c>
      <c r="CQ121" s="292" t="s">
        <v>1890</v>
      </c>
      <c r="CR121" s="1">
        <v>46262</v>
      </c>
      <c r="CS121" s="288" t="s">
        <v>120</v>
      </c>
      <c r="CT121" s="290" t="s">
        <v>1853</v>
      </c>
      <c r="CU121" t="s">
        <v>390</v>
      </c>
      <c r="CV121">
        <v>118</v>
      </c>
    </row>
    <row r="122" spans="1:100" hidden="1" x14ac:dyDescent="0.3">
      <c r="A122" s="281">
        <v>2207</v>
      </c>
      <c r="B122" s="290" t="s">
        <v>45</v>
      </c>
      <c r="C122" s="288" t="s">
        <v>2952</v>
      </c>
      <c r="D122" s="288" t="s">
        <v>3011</v>
      </c>
      <c r="E122" s="288" t="s">
        <v>2954</v>
      </c>
      <c r="F122" s="288" t="s">
        <v>2959</v>
      </c>
      <c r="G122" s="288" t="s">
        <v>2985</v>
      </c>
      <c r="H122" s="288" t="s">
        <v>2991</v>
      </c>
      <c r="I122" s="288" t="s">
        <v>2992</v>
      </c>
      <c r="J122" s="288" t="s">
        <v>2999</v>
      </c>
      <c r="K122" s="289" t="s">
        <v>472</v>
      </c>
      <c r="L122" s="288" t="s">
        <v>380</v>
      </c>
      <c r="M122" s="290" t="s">
        <v>71</v>
      </c>
      <c r="N122" s="288" t="s">
        <v>72</v>
      </c>
      <c r="O122" s="290" t="s">
        <v>45</v>
      </c>
      <c r="P122" s="291">
        <f>IF(COUNTIF($K$4:K122,K122)=1,1,"")</f>
        <v>1</v>
      </c>
      <c r="Q122" s="291"/>
      <c r="R122" s="291">
        <v>3695</v>
      </c>
      <c r="S122" s="291">
        <v>495</v>
      </c>
      <c r="T122" s="291">
        <v>3200</v>
      </c>
      <c r="U122" s="1">
        <v>45691</v>
      </c>
      <c r="V122" s="291">
        <v>3783</v>
      </c>
      <c r="W122" s="291">
        <v>3282</v>
      </c>
      <c r="X122" s="291">
        <v>506</v>
      </c>
      <c r="Y122" s="1">
        <v>45692</v>
      </c>
      <c r="Z122" s="291">
        <v>3436</v>
      </c>
      <c r="AA122" s="291">
        <v>5</v>
      </c>
      <c r="AB122" s="291">
        <v>337</v>
      </c>
      <c r="AC122" s="291">
        <v>347</v>
      </c>
      <c r="AD122" s="291">
        <v>90</v>
      </c>
      <c r="AE122" s="291">
        <v>437</v>
      </c>
      <c r="AF122" s="291">
        <v>3783</v>
      </c>
      <c r="AG122" s="291">
        <v>3</v>
      </c>
      <c r="AH122" s="291">
        <v>2</v>
      </c>
      <c r="AI122" s="291"/>
      <c r="AJ122" s="291"/>
      <c r="AK122" s="291"/>
      <c r="AL122" s="291"/>
      <c r="AM122" s="291"/>
      <c r="AN122" s="291"/>
      <c r="AO122" s="291"/>
      <c r="AP122" s="291"/>
      <c r="AQ122" s="291"/>
      <c r="AR122" s="291"/>
      <c r="AS122" s="291"/>
      <c r="AT122" s="291"/>
      <c r="AU122" s="291"/>
      <c r="AV122" s="291"/>
      <c r="AW122" s="291"/>
      <c r="AX122" s="291"/>
      <c r="AY122" s="291"/>
      <c r="AZ122" s="291">
        <v>1</v>
      </c>
      <c r="BA122" s="291">
        <v>9</v>
      </c>
      <c r="BB122" s="291">
        <v>205</v>
      </c>
      <c r="BC122" s="291">
        <v>100</v>
      </c>
      <c r="BD122" s="291">
        <v>266</v>
      </c>
      <c r="BE122" s="291">
        <v>70</v>
      </c>
      <c r="BF122" s="291">
        <v>141</v>
      </c>
      <c r="BG122" s="291">
        <v>145</v>
      </c>
      <c r="BH122" s="291">
        <v>237</v>
      </c>
      <c r="BI122" s="291">
        <v>57</v>
      </c>
      <c r="BJ122" s="291">
        <v>50</v>
      </c>
      <c r="BK122" s="291">
        <v>83</v>
      </c>
      <c r="BL122" s="291">
        <v>106</v>
      </c>
      <c r="BM122" s="291">
        <v>84</v>
      </c>
      <c r="BN122" s="291">
        <v>45</v>
      </c>
      <c r="BO122" s="291">
        <v>45</v>
      </c>
      <c r="BP122" s="291">
        <v>27</v>
      </c>
      <c r="BQ122" s="291">
        <v>38</v>
      </c>
      <c r="BR122" s="291">
        <v>36</v>
      </c>
      <c r="BS122" s="291">
        <v>23</v>
      </c>
      <c r="BT122" s="291">
        <v>16</v>
      </c>
      <c r="BU122" s="291">
        <v>7</v>
      </c>
      <c r="BV122" s="291">
        <v>5</v>
      </c>
      <c r="BW122" s="291">
        <v>5</v>
      </c>
      <c r="BX122" s="291">
        <v>3</v>
      </c>
      <c r="BY122" s="291">
        <v>12</v>
      </c>
      <c r="BZ122" s="291">
        <v>7</v>
      </c>
      <c r="CA122" s="291">
        <v>3</v>
      </c>
      <c r="CB122" s="291">
        <v>12</v>
      </c>
      <c r="CC122" s="291">
        <v>18</v>
      </c>
      <c r="CD122" s="291">
        <v>6</v>
      </c>
      <c r="CE122" s="291">
        <v>20</v>
      </c>
      <c r="CF122" s="291">
        <v>13</v>
      </c>
      <c r="CG122" s="291">
        <v>1900</v>
      </c>
      <c r="CH122" s="292" t="s">
        <v>948</v>
      </c>
      <c r="CI122" s="291">
        <v>3343</v>
      </c>
      <c r="CJ122" s="292" t="s">
        <v>1612</v>
      </c>
      <c r="CK122" s="291">
        <v>15200</v>
      </c>
      <c r="CL122" s="291">
        <v>57000</v>
      </c>
      <c r="CM122" s="292" t="s">
        <v>691</v>
      </c>
      <c r="CN122" s="291">
        <v>45000</v>
      </c>
      <c r="CO122" s="292" t="s">
        <v>1866</v>
      </c>
      <c r="CP122" s="290" t="s">
        <v>53</v>
      </c>
      <c r="CQ122" s="292" t="s">
        <v>1891</v>
      </c>
      <c r="CR122" s="1">
        <v>46262</v>
      </c>
      <c r="CS122" s="288" t="s">
        <v>51</v>
      </c>
      <c r="CT122" s="290" t="s">
        <v>1852</v>
      </c>
      <c r="CU122" t="s">
        <v>381</v>
      </c>
      <c r="CV122">
        <v>119</v>
      </c>
    </row>
    <row r="123" spans="1:100" hidden="1" x14ac:dyDescent="0.3">
      <c r="A123" s="281">
        <v>2208</v>
      </c>
      <c r="B123" s="284" t="s">
        <v>45</v>
      </c>
      <c r="C123" s="282" t="s">
        <v>2952</v>
      </c>
      <c r="D123" s="282" t="s">
        <v>3011</v>
      </c>
      <c r="E123" s="282" t="s">
        <v>2954</v>
      </c>
      <c r="F123" s="282" t="s">
        <v>2959</v>
      </c>
      <c r="G123" s="282" t="s">
        <v>2985</v>
      </c>
      <c r="H123" s="282" t="s">
        <v>2991</v>
      </c>
      <c r="I123" s="282" t="s">
        <v>2992</v>
      </c>
      <c r="J123" s="282" t="s">
        <v>2999</v>
      </c>
      <c r="K123" s="283" t="s">
        <v>472</v>
      </c>
      <c r="L123" s="282" t="s">
        <v>380</v>
      </c>
      <c r="M123" s="284" t="s">
        <v>171</v>
      </c>
      <c r="N123" s="282" t="s">
        <v>172</v>
      </c>
      <c r="O123" s="284" t="s">
        <v>45</v>
      </c>
      <c r="P123" s="286" t="str">
        <f>IF(COUNTIF($K$4:K123,K123)=1,1,"")</f>
        <v/>
      </c>
      <c r="Q123" s="286"/>
      <c r="R123" s="286">
        <v>1119</v>
      </c>
      <c r="S123" s="286">
        <v>-1</v>
      </c>
      <c r="T123" s="286">
        <v>1120</v>
      </c>
      <c r="U123" s="285">
        <v>46050</v>
      </c>
      <c r="V123" s="286">
        <v>1073</v>
      </c>
      <c r="W123" s="286">
        <v>712</v>
      </c>
      <c r="X123" s="286">
        <v>362</v>
      </c>
      <c r="Y123" s="285">
        <v>46056</v>
      </c>
      <c r="Z123" s="286">
        <v>887</v>
      </c>
      <c r="AA123" s="286">
        <v>1</v>
      </c>
      <c r="AB123" s="286">
        <v>174</v>
      </c>
      <c r="AC123" s="286">
        <v>186</v>
      </c>
      <c r="AD123" s="286">
        <v>75</v>
      </c>
      <c r="AE123" s="286">
        <v>261</v>
      </c>
      <c r="AF123" s="286">
        <v>1073</v>
      </c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  <c r="AV123" s="286"/>
      <c r="AW123" s="286"/>
      <c r="AX123" s="286"/>
      <c r="AY123" s="286"/>
      <c r="AZ123" s="286"/>
      <c r="BA123" s="286">
        <v>4</v>
      </c>
      <c r="BB123" s="286">
        <v>81</v>
      </c>
      <c r="BC123" s="286">
        <v>43</v>
      </c>
      <c r="BD123" s="286">
        <v>94</v>
      </c>
      <c r="BE123" s="286">
        <v>41</v>
      </c>
      <c r="BF123" s="286">
        <v>39</v>
      </c>
      <c r="BG123" s="286">
        <v>65</v>
      </c>
      <c r="BH123" s="286">
        <v>88</v>
      </c>
      <c r="BI123" s="286">
        <v>4</v>
      </c>
      <c r="BJ123" s="286">
        <v>15</v>
      </c>
      <c r="BK123" s="286">
        <v>34</v>
      </c>
      <c r="BL123" s="286">
        <v>35</v>
      </c>
      <c r="BM123" s="286">
        <v>23</v>
      </c>
      <c r="BN123" s="286">
        <v>31</v>
      </c>
      <c r="BO123" s="286">
        <v>17</v>
      </c>
      <c r="BP123" s="286">
        <v>15</v>
      </c>
      <c r="BQ123" s="286">
        <v>9</v>
      </c>
      <c r="BR123" s="286">
        <v>12</v>
      </c>
      <c r="BS123" s="286">
        <v>12</v>
      </c>
      <c r="BT123" s="286">
        <v>4</v>
      </c>
      <c r="BU123" s="286">
        <v>14</v>
      </c>
      <c r="BV123" s="286">
        <v>6</v>
      </c>
      <c r="BW123" s="286">
        <v>4</v>
      </c>
      <c r="BX123" s="286">
        <v>2</v>
      </c>
      <c r="BY123" s="286">
        <v>5</v>
      </c>
      <c r="BZ123" s="286">
        <v>3</v>
      </c>
      <c r="CA123" s="286">
        <v>5</v>
      </c>
      <c r="CB123" s="286">
        <v>4</v>
      </c>
      <c r="CC123" s="286">
        <v>6</v>
      </c>
      <c r="CD123" s="286">
        <v>21</v>
      </c>
      <c r="CE123" s="286">
        <v>40</v>
      </c>
      <c r="CF123" s="286">
        <v>15</v>
      </c>
      <c r="CG123" s="286">
        <v>791</v>
      </c>
      <c r="CH123" s="287" t="s">
        <v>3850</v>
      </c>
      <c r="CI123" s="286">
        <v>791</v>
      </c>
      <c r="CJ123" s="287" t="s">
        <v>3850</v>
      </c>
      <c r="CK123" s="286">
        <v>15200</v>
      </c>
      <c r="CL123" s="286">
        <v>57000</v>
      </c>
      <c r="CM123" s="287" t="s">
        <v>691</v>
      </c>
      <c r="CN123" s="286">
        <v>45000</v>
      </c>
      <c r="CO123" s="287" t="s">
        <v>1866</v>
      </c>
      <c r="CP123" s="284" t="s">
        <v>53</v>
      </c>
      <c r="CQ123" s="287" t="s">
        <v>1891</v>
      </c>
      <c r="CR123" s="285">
        <v>46262</v>
      </c>
      <c r="CS123" s="282" t="s">
        <v>51</v>
      </c>
      <c r="CT123" s="284" t="s">
        <v>1852</v>
      </c>
      <c r="CU123" t="s">
        <v>381</v>
      </c>
      <c r="CV123">
        <v>120</v>
      </c>
    </row>
    <row r="124" spans="1:100" hidden="1" x14ac:dyDescent="0.3">
      <c r="A124" s="281">
        <v>2209</v>
      </c>
      <c r="B124" s="290" t="s">
        <v>45</v>
      </c>
      <c r="C124" s="288" t="s">
        <v>2952</v>
      </c>
      <c r="D124" s="288" t="s">
        <v>3011</v>
      </c>
      <c r="E124" s="288" t="s">
        <v>2954</v>
      </c>
      <c r="F124" s="288" t="s">
        <v>2959</v>
      </c>
      <c r="G124" s="288" t="s">
        <v>2985</v>
      </c>
      <c r="H124" s="288" t="s">
        <v>2991</v>
      </c>
      <c r="I124" s="288" t="s">
        <v>2992</v>
      </c>
      <c r="J124" s="288" t="s">
        <v>2999</v>
      </c>
      <c r="K124" s="289" t="s">
        <v>472</v>
      </c>
      <c r="L124" s="288" t="s">
        <v>380</v>
      </c>
      <c r="M124" s="290" t="s">
        <v>54</v>
      </c>
      <c r="N124" s="288" t="s">
        <v>55</v>
      </c>
      <c r="O124" s="290" t="s">
        <v>45</v>
      </c>
      <c r="P124" s="291" t="str">
        <f>IF(COUNTIF($K$4:K124,K124)=1,1,"")</f>
        <v/>
      </c>
      <c r="Q124" s="291"/>
      <c r="R124" s="291">
        <v>317</v>
      </c>
      <c r="S124" s="291">
        <v>317</v>
      </c>
      <c r="T124" s="291"/>
      <c r="U124" s="1">
        <v>45691</v>
      </c>
      <c r="V124" s="291">
        <v>351</v>
      </c>
      <c r="W124" s="291">
        <v>341</v>
      </c>
      <c r="X124" s="291">
        <v>13</v>
      </c>
      <c r="Y124" s="1">
        <v>45692</v>
      </c>
      <c r="Z124" s="291">
        <v>320</v>
      </c>
      <c r="AA124" s="291">
        <v>3</v>
      </c>
      <c r="AB124" s="291">
        <v>24</v>
      </c>
      <c r="AC124" s="291">
        <v>31</v>
      </c>
      <c r="AD124" s="291">
        <v>26</v>
      </c>
      <c r="AE124" s="291">
        <v>57</v>
      </c>
      <c r="AF124" s="291">
        <v>351</v>
      </c>
      <c r="AG124" s="291">
        <v>1</v>
      </c>
      <c r="AH124" s="291">
        <v>1</v>
      </c>
      <c r="AI124" s="291">
        <v>3</v>
      </c>
      <c r="AJ124" s="291"/>
      <c r="AK124" s="291">
        <v>-1</v>
      </c>
      <c r="AL124" s="291"/>
      <c r="AM124" s="291"/>
      <c r="AN124" s="291"/>
      <c r="AO124" s="291">
        <v>1</v>
      </c>
      <c r="AP124" s="291"/>
      <c r="AQ124" s="291"/>
      <c r="AR124" s="291"/>
      <c r="AS124" s="291"/>
      <c r="AT124" s="291">
        <v>1</v>
      </c>
      <c r="AU124" s="291"/>
      <c r="AV124" s="291"/>
      <c r="AW124" s="291"/>
      <c r="AX124" s="291"/>
      <c r="AY124" s="291"/>
      <c r="AZ124" s="291"/>
      <c r="BA124" s="291"/>
      <c r="BB124" s="291"/>
      <c r="BC124" s="291"/>
      <c r="BD124" s="291"/>
      <c r="BE124" s="291"/>
      <c r="BF124" s="291"/>
      <c r="BG124" s="291"/>
      <c r="BH124" s="291"/>
      <c r="BI124" s="291"/>
      <c r="BJ124" s="291"/>
      <c r="BK124" s="291"/>
      <c r="BL124" s="291"/>
      <c r="BM124" s="291"/>
      <c r="BN124" s="291"/>
      <c r="BO124" s="291"/>
      <c r="BP124" s="291"/>
      <c r="BQ124" s="291"/>
      <c r="BR124" s="291"/>
      <c r="BS124" s="291"/>
      <c r="BT124" s="291"/>
      <c r="BU124" s="291"/>
      <c r="BV124" s="291"/>
      <c r="BW124" s="291"/>
      <c r="BX124" s="291"/>
      <c r="BY124" s="291"/>
      <c r="BZ124" s="291"/>
      <c r="CA124" s="291"/>
      <c r="CB124" s="291"/>
      <c r="CC124" s="291"/>
      <c r="CD124" s="291"/>
      <c r="CE124" s="291"/>
      <c r="CF124" s="291"/>
      <c r="CG124" s="291">
        <v>6</v>
      </c>
      <c r="CH124" s="292" t="s">
        <v>3253</v>
      </c>
      <c r="CI124" s="291">
        <v>286</v>
      </c>
      <c r="CJ124" s="292" t="s">
        <v>3239</v>
      </c>
      <c r="CK124" s="291">
        <v>15200</v>
      </c>
      <c r="CL124" s="291">
        <v>57000</v>
      </c>
      <c r="CM124" s="292" t="s">
        <v>691</v>
      </c>
      <c r="CN124" s="291">
        <v>45000</v>
      </c>
      <c r="CO124" s="292" t="s">
        <v>1866</v>
      </c>
      <c r="CP124" s="290" t="s">
        <v>53</v>
      </c>
      <c r="CQ124" s="292" t="s">
        <v>1891</v>
      </c>
      <c r="CR124" s="1">
        <v>46262</v>
      </c>
      <c r="CS124" s="288" t="s">
        <v>51</v>
      </c>
      <c r="CT124" s="290" t="s">
        <v>1852</v>
      </c>
      <c r="CU124" t="s">
        <v>381</v>
      </c>
      <c r="CV124">
        <v>121</v>
      </c>
    </row>
    <row r="125" spans="1:100" hidden="1" x14ac:dyDescent="0.3">
      <c r="A125" s="281">
        <v>2256</v>
      </c>
      <c r="B125" s="284" t="s">
        <v>45</v>
      </c>
      <c r="C125" s="282" t="s">
        <v>2952</v>
      </c>
      <c r="D125" s="282" t="s">
        <v>3011</v>
      </c>
      <c r="E125" s="282" t="s">
        <v>2954</v>
      </c>
      <c r="F125" s="282" t="s">
        <v>2959</v>
      </c>
      <c r="G125" s="282" t="s">
        <v>2955</v>
      </c>
      <c r="H125" s="282" t="s">
        <v>2966</v>
      </c>
      <c r="I125" s="282" t="s">
        <v>2967</v>
      </c>
      <c r="J125" s="282" t="s">
        <v>2999</v>
      </c>
      <c r="K125" s="283" t="s">
        <v>481</v>
      </c>
      <c r="L125" s="282" t="s">
        <v>447</v>
      </c>
      <c r="M125" s="284" t="s">
        <v>71</v>
      </c>
      <c r="N125" s="282" t="s">
        <v>72</v>
      </c>
      <c r="O125" s="284" t="s">
        <v>45</v>
      </c>
      <c r="P125" s="286">
        <f>IF(COUNTIF($K$4:K125,K125)=1,1,"")</f>
        <v>1</v>
      </c>
      <c r="Q125" s="286"/>
      <c r="R125" s="286">
        <v>9427</v>
      </c>
      <c r="S125" s="286">
        <v>987</v>
      </c>
      <c r="T125" s="286">
        <v>8440</v>
      </c>
      <c r="U125" s="285">
        <v>45694</v>
      </c>
      <c r="V125" s="286">
        <v>10519</v>
      </c>
      <c r="W125" s="286">
        <v>8915</v>
      </c>
      <c r="X125" s="286">
        <v>1617</v>
      </c>
      <c r="Y125" s="285">
        <v>45695</v>
      </c>
      <c r="Z125" s="286">
        <v>9079</v>
      </c>
      <c r="AA125" s="286">
        <v>13</v>
      </c>
      <c r="AB125" s="286">
        <v>1378</v>
      </c>
      <c r="AC125" s="286">
        <v>1440</v>
      </c>
      <c r="AD125" s="286">
        <v>268</v>
      </c>
      <c r="AE125" s="286">
        <v>1708</v>
      </c>
      <c r="AF125" s="286">
        <v>10519</v>
      </c>
      <c r="AG125" s="286">
        <v>207</v>
      </c>
      <c r="AH125" s="286">
        <v>247</v>
      </c>
      <c r="AI125" s="286">
        <v>229</v>
      </c>
      <c r="AJ125" s="286">
        <v>70</v>
      </c>
      <c r="AK125" s="286">
        <v>362</v>
      </c>
      <c r="AL125" s="286">
        <v>183</v>
      </c>
      <c r="AM125" s="286">
        <v>99</v>
      </c>
      <c r="AN125" s="286">
        <v>121</v>
      </c>
      <c r="AO125" s="286">
        <v>98</v>
      </c>
      <c r="AP125" s="286">
        <v>160</v>
      </c>
      <c r="AQ125" s="286">
        <v>162</v>
      </c>
      <c r="AR125" s="286">
        <v>114</v>
      </c>
      <c r="AS125" s="286">
        <v>77</v>
      </c>
      <c r="AT125" s="286">
        <v>73</v>
      </c>
      <c r="AU125" s="286">
        <v>50</v>
      </c>
      <c r="AV125" s="286">
        <v>36</v>
      </c>
      <c r="AW125" s="286">
        <v>49</v>
      </c>
      <c r="AX125" s="286">
        <v>62</v>
      </c>
      <c r="AY125" s="286">
        <v>95</v>
      </c>
      <c r="AZ125" s="286">
        <v>140</v>
      </c>
      <c r="BA125" s="286">
        <v>99</v>
      </c>
      <c r="BB125" s="286">
        <v>150</v>
      </c>
      <c r="BC125" s="286">
        <v>168</v>
      </c>
      <c r="BD125" s="286">
        <v>327</v>
      </c>
      <c r="BE125" s="286">
        <v>171</v>
      </c>
      <c r="BF125" s="286">
        <v>193</v>
      </c>
      <c r="BG125" s="286">
        <v>283</v>
      </c>
      <c r="BH125" s="286">
        <v>310</v>
      </c>
      <c r="BI125" s="286">
        <v>332</v>
      </c>
      <c r="BJ125" s="286">
        <v>177</v>
      </c>
      <c r="BK125" s="286">
        <v>168</v>
      </c>
      <c r="BL125" s="286">
        <v>182</v>
      </c>
      <c r="BM125" s="286">
        <v>87</v>
      </c>
      <c r="BN125" s="286">
        <v>81</v>
      </c>
      <c r="BO125" s="286">
        <v>72</v>
      </c>
      <c r="BP125" s="286">
        <v>46</v>
      </c>
      <c r="BQ125" s="286">
        <v>42</v>
      </c>
      <c r="BR125" s="286">
        <v>19</v>
      </c>
      <c r="BS125" s="286">
        <v>26</v>
      </c>
      <c r="BT125" s="286">
        <v>20</v>
      </c>
      <c r="BU125" s="286">
        <v>18</v>
      </c>
      <c r="BV125" s="286">
        <v>20</v>
      </c>
      <c r="BW125" s="286">
        <v>32</v>
      </c>
      <c r="BX125" s="286">
        <v>13</v>
      </c>
      <c r="BY125" s="286">
        <v>17</v>
      </c>
      <c r="BZ125" s="286">
        <v>20</v>
      </c>
      <c r="CA125" s="286">
        <v>21</v>
      </c>
      <c r="CB125" s="286">
        <v>25</v>
      </c>
      <c r="CC125" s="286">
        <v>54</v>
      </c>
      <c r="CD125" s="286">
        <v>85</v>
      </c>
      <c r="CE125" s="286">
        <v>94</v>
      </c>
      <c r="CF125" s="286">
        <v>88</v>
      </c>
      <c r="CG125" s="286">
        <v>6074</v>
      </c>
      <c r="CH125" s="287" t="s">
        <v>677</v>
      </c>
      <c r="CI125" s="286">
        <v>8739</v>
      </c>
      <c r="CJ125" s="287" t="s">
        <v>3418</v>
      </c>
      <c r="CK125" s="286">
        <v>11000</v>
      </c>
      <c r="CL125" s="286">
        <v>49000</v>
      </c>
      <c r="CM125" s="287" t="s">
        <v>593</v>
      </c>
      <c r="CN125" s="286">
        <v>39000</v>
      </c>
      <c r="CO125" s="287" t="s">
        <v>357</v>
      </c>
      <c r="CP125" s="284" t="s">
        <v>53</v>
      </c>
      <c r="CQ125" s="287" t="s">
        <v>1850</v>
      </c>
      <c r="CR125" s="285">
        <v>46262</v>
      </c>
      <c r="CS125" s="282" t="s">
        <v>74</v>
      </c>
      <c r="CT125" s="284" t="s">
        <v>1885</v>
      </c>
      <c r="CU125" t="s">
        <v>448</v>
      </c>
      <c r="CV125">
        <v>122</v>
      </c>
    </row>
    <row r="126" spans="1:100" hidden="1" x14ac:dyDescent="0.3">
      <c r="A126" s="281">
        <v>2257</v>
      </c>
      <c r="B126" s="290" t="s">
        <v>45</v>
      </c>
      <c r="C126" s="288" t="s">
        <v>2952</v>
      </c>
      <c r="D126" s="288" t="s">
        <v>3011</v>
      </c>
      <c r="E126" s="288" t="s">
        <v>2954</v>
      </c>
      <c r="F126" s="288" t="s">
        <v>2959</v>
      </c>
      <c r="G126" s="288" t="s">
        <v>2955</v>
      </c>
      <c r="H126" s="288" t="s">
        <v>2966</v>
      </c>
      <c r="I126" s="288" t="s">
        <v>2967</v>
      </c>
      <c r="J126" s="288" t="s">
        <v>2999</v>
      </c>
      <c r="K126" s="289" t="s">
        <v>481</v>
      </c>
      <c r="L126" s="288" t="s">
        <v>447</v>
      </c>
      <c r="M126" s="290" t="s">
        <v>114</v>
      </c>
      <c r="N126" s="288" t="s">
        <v>115</v>
      </c>
      <c r="O126" s="290" t="s">
        <v>45</v>
      </c>
      <c r="P126" s="291" t="str">
        <f>IF(COUNTIF($K$4:K126,K126)=1,1,"")</f>
        <v/>
      </c>
      <c r="Q126" s="291"/>
      <c r="R126" s="291">
        <v>6602</v>
      </c>
      <c r="S126" s="291">
        <v>3002</v>
      </c>
      <c r="T126" s="291">
        <v>3600</v>
      </c>
      <c r="U126" s="1">
        <v>45694</v>
      </c>
      <c r="V126" s="291">
        <v>7924</v>
      </c>
      <c r="W126" s="291">
        <v>5846</v>
      </c>
      <c r="X126" s="291">
        <v>2076</v>
      </c>
      <c r="Y126" s="1">
        <v>45695</v>
      </c>
      <c r="Z126" s="291">
        <v>5979</v>
      </c>
      <c r="AA126" s="291">
        <v>-2</v>
      </c>
      <c r="AB126" s="291">
        <v>1874</v>
      </c>
      <c r="AC126" s="291">
        <v>1945</v>
      </c>
      <c r="AD126" s="291">
        <v>272</v>
      </c>
      <c r="AE126" s="291">
        <v>2217</v>
      </c>
      <c r="AF126" s="291">
        <v>7924</v>
      </c>
      <c r="AG126" s="291">
        <v>57</v>
      </c>
      <c r="AH126" s="291">
        <v>76</v>
      </c>
      <c r="AI126" s="291">
        <v>73</v>
      </c>
      <c r="AJ126" s="291">
        <v>29</v>
      </c>
      <c r="AK126" s="291">
        <v>108</v>
      </c>
      <c r="AL126" s="291">
        <v>68</v>
      </c>
      <c r="AM126" s="291">
        <v>23</v>
      </c>
      <c r="AN126" s="291">
        <v>44</v>
      </c>
      <c r="AO126" s="291">
        <v>38</v>
      </c>
      <c r="AP126" s="291">
        <v>53</v>
      </c>
      <c r="AQ126" s="291">
        <v>45</v>
      </c>
      <c r="AR126" s="291">
        <v>47</v>
      </c>
      <c r="AS126" s="291">
        <v>26</v>
      </c>
      <c r="AT126" s="291">
        <v>17</v>
      </c>
      <c r="AU126" s="291">
        <v>15</v>
      </c>
      <c r="AV126" s="291">
        <v>25</v>
      </c>
      <c r="AW126" s="291">
        <v>24</v>
      </c>
      <c r="AX126" s="291">
        <v>19</v>
      </c>
      <c r="AY126" s="291">
        <v>53</v>
      </c>
      <c r="AZ126" s="291">
        <v>100</v>
      </c>
      <c r="BA126" s="291">
        <v>74</v>
      </c>
      <c r="BB126" s="291">
        <v>148</v>
      </c>
      <c r="BC126" s="291">
        <v>125</v>
      </c>
      <c r="BD126" s="291">
        <v>243</v>
      </c>
      <c r="BE126" s="291">
        <v>162</v>
      </c>
      <c r="BF126" s="291">
        <v>176</v>
      </c>
      <c r="BG126" s="291">
        <v>224</v>
      </c>
      <c r="BH126" s="291">
        <v>272</v>
      </c>
      <c r="BI126" s="291">
        <v>259</v>
      </c>
      <c r="BJ126" s="291">
        <v>182</v>
      </c>
      <c r="BK126" s="291">
        <v>451</v>
      </c>
      <c r="BL126" s="291">
        <v>155</v>
      </c>
      <c r="BM126" s="291">
        <v>82</v>
      </c>
      <c r="BN126" s="291">
        <v>51</v>
      </c>
      <c r="BO126" s="291">
        <v>40</v>
      </c>
      <c r="BP126" s="291">
        <v>23</v>
      </c>
      <c r="BQ126" s="291">
        <v>18</v>
      </c>
      <c r="BR126" s="291">
        <v>10</v>
      </c>
      <c r="BS126" s="291">
        <v>15</v>
      </c>
      <c r="BT126" s="291">
        <v>10</v>
      </c>
      <c r="BU126" s="291">
        <v>16</v>
      </c>
      <c r="BV126" s="291">
        <v>6</v>
      </c>
      <c r="BW126" s="291">
        <v>23</v>
      </c>
      <c r="BX126" s="291">
        <v>4</v>
      </c>
      <c r="BY126" s="291">
        <v>2</v>
      </c>
      <c r="BZ126" s="291">
        <v>7</v>
      </c>
      <c r="CA126" s="291">
        <v>1</v>
      </c>
      <c r="CB126" s="291">
        <v>11</v>
      </c>
      <c r="CC126" s="291">
        <v>17</v>
      </c>
      <c r="CD126" s="291">
        <v>19</v>
      </c>
      <c r="CE126" s="291">
        <v>40</v>
      </c>
      <c r="CF126" s="291">
        <v>25</v>
      </c>
      <c r="CG126" s="291">
        <v>3831</v>
      </c>
      <c r="CH126" s="292" t="s">
        <v>888</v>
      </c>
      <c r="CI126" s="291">
        <v>5600</v>
      </c>
      <c r="CJ126" s="292" t="s">
        <v>3550</v>
      </c>
      <c r="CK126" s="291">
        <v>11000</v>
      </c>
      <c r="CL126" s="291">
        <v>49000</v>
      </c>
      <c r="CM126" s="292" t="s">
        <v>593</v>
      </c>
      <c r="CN126" s="291">
        <v>39000</v>
      </c>
      <c r="CO126" s="292" t="s">
        <v>357</v>
      </c>
      <c r="CP126" s="290" t="s">
        <v>53</v>
      </c>
      <c r="CQ126" s="292" t="s">
        <v>1850</v>
      </c>
      <c r="CR126" s="1">
        <v>46262</v>
      </c>
      <c r="CS126" s="288" t="s">
        <v>74</v>
      </c>
      <c r="CT126" s="290" t="s">
        <v>1885</v>
      </c>
      <c r="CU126" t="s">
        <v>448</v>
      </c>
      <c r="CV126">
        <v>123</v>
      </c>
    </row>
    <row r="127" spans="1:100" hidden="1" x14ac:dyDescent="0.3">
      <c r="A127" s="281">
        <v>2258</v>
      </c>
      <c r="B127" s="284" t="s">
        <v>45</v>
      </c>
      <c r="C127" s="282" t="s">
        <v>2952</v>
      </c>
      <c r="D127" s="282" t="s">
        <v>3011</v>
      </c>
      <c r="E127" s="282" t="s">
        <v>2954</v>
      </c>
      <c r="F127" s="282" t="s">
        <v>2959</v>
      </c>
      <c r="G127" s="282" t="s">
        <v>2955</v>
      </c>
      <c r="H127" s="282" t="s">
        <v>2966</v>
      </c>
      <c r="I127" s="282" t="s">
        <v>2967</v>
      </c>
      <c r="J127" s="282" t="s">
        <v>2999</v>
      </c>
      <c r="K127" s="283" t="s">
        <v>481</v>
      </c>
      <c r="L127" s="282" t="s">
        <v>447</v>
      </c>
      <c r="M127" s="284" t="s">
        <v>61</v>
      </c>
      <c r="N127" s="282" t="s">
        <v>62</v>
      </c>
      <c r="O127" s="284" t="s">
        <v>45</v>
      </c>
      <c r="P127" s="286" t="str">
        <f>IF(COUNTIF($K$4:K127,K127)=1,1,"")</f>
        <v/>
      </c>
      <c r="Q127" s="286"/>
      <c r="R127" s="286">
        <v>825</v>
      </c>
      <c r="S127" s="286"/>
      <c r="T127" s="286">
        <v>825</v>
      </c>
      <c r="U127" s="285">
        <v>45881</v>
      </c>
      <c r="V127" s="286">
        <v>983</v>
      </c>
      <c r="W127" s="286">
        <v>863</v>
      </c>
      <c r="X127" s="286">
        <v>120</v>
      </c>
      <c r="Y127" s="285">
        <v>45882</v>
      </c>
      <c r="Z127" s="286">
        <v>825</v>
      </c>
      <c r="AA127" s="286">
        <v>0</v>
      </c>
      <c r="AB127" s="286">
        <v>143</v>
      </c>
      <c r="AC127" s="286">
        <v>158</v>
      </c>
      <c r="AD127" s="286">
        <v>58</v>
      </c>
      <c r="AE127" s="286">
        <v>216</v>
      </c>
      <c r="AF127" s="286">
        <v>983</v>
      </c>
      <c r="AG127" s="286">
        <v>34</v>
      </c>
      <c r="AH127" s="286">
        <v>28</v>
      </c>
      <c r="AI127" s="286">
        <v>45</v>
      </c>
      <c r="AJ127" s="286">
        <v>13</v>
      </c>
      <c r="AK127" s="286">
        <v>67</v>
      </c>
      <c r="AL127" s="286">
        <v>18</v>
      </c>
      <c r="AM127" s="286">
        <v>13</v>
      </c>
      <c r="AN127" s="286">
        <v>11</v>
      </c>
      <c r="AO127" s="286">
        <v>13</v>
      </c>
      <c r="AP127" s="286">
        <v>20</v>
      </c>
      <c r="AQ127" s="286">
        <v>12</v>
      </c>
      <c r="AR127" s="286">
        <v>15</v>
      </c>
      <c r="AS127" s="286">
        <v>3</v>
      </c>
      <c r="AT127" s="286">
        <v>3</v>
      </c>
      <c r="AU127" s="286">
        <v>5</v>
      </c>
      <c r="AV127" s="286">
        <v>2</v>
      </c>
      <c r="AW127" s="286">
        <v>9</v>
      </c>
      <c r="AX127" s="286">
        <v>6</v>
      </c>
      <c r="AY127" s="286">
        <v>4</v>
      </c>
      <c r="AZ127" s="286">
        <v>2</v>
      </c>
      <c r="BA127" s="286">
        <v>14</v>
      </c>
      <c r="BB127" s="286">
        <v>9</v>
      </c>
      <c r="BC127" s="286">
        <v>23</v>
      </c>
      <c r="BD127" s="286">
        <v>48</v>
      </c>
      <c r="BE127" s="286">
        <v>32</v>
      </c>
      <c r="BF127" s="286">
        <v>32</v>
      </c>
      <c r="BG127" s="286">
        <v>25</v>
      </c>
      <c r="BH127" s="286">
        <v>17</v>
      </c>
      <c r="BI127" s="286">
        <v>19</v>
      </c>
      <c r="BJ127" s="286">
        <v>17</v>
      </c>
      <c r="BK127" s="286">
        <v>16</v>
      </c>
      <c r="BL127" s="286">
        <v>8</v>
      </c>
      <c r="BM127" s="286">
        <v>9</v>
      </c>
      <c r="BN127" s="286">
        <v>6</v>
      </c>
      <c r="BO127" s="286">
        <v>1</v>
      </c>
      <c r="BP127" s="286">
        <v>4</v>
      </c>
      <c r="BQ127" s="286">
        <v>6</v>
      </c>
      <c r="BR127" s="286"/>
      <c r="BS127" s="286"/>
      <c r="BT127" s="286"/>
      <c r="BU127" s="286">
        <v>6</v>
      </c>
      <c r="BV127" s="286">
        <v>1</v>
      </c>
      <c r="BW127" s="286">
        <v>1</v>
      </c>
      <c r="BX127" s="286">
        <v>3</v>
      </c>
      <c r="BY127" s="286">
        <v>2</v>
      </c>
      <c r="BZ127" s="286">
        <v>1</v>
      </c>
      <c r="CA127" s="286"/>
      <c r="CB127" s="286">
        <v>5</v>
      </c>
      <c r="CC127" s="286">
        <v>1</v>
      </c>
      <c r="CD127" s="286">
        <v>3</v>
      </c>
      <c r="CE127" s="286">
        <v>7</v>
      </c>
      <c r="CF127" s="286">
        <v>3</v>
      </c>
      <c r="CG127" s="286">
        <v>642</v>
      </c>
      <c r="CH127" s="287" t="s">
        <v>3470</v>
      </c>
      <c r="CI127" s="286">
        <v>710</v>
      </c>
      <c r="CJ127" s="287" t="s">
        <v>3274</v>
      </c>
      <c r="CK127" s="286">
        <v>11000</v>
      </c>
      <c r="CL127" s="286">
        <v>49000</v>
      </c>
      <c r="CM127" s="287" t="s">
        <v>593</v>
      </c>
      <c r="CN127" s="286">
        <v>39000</v>
      </c>
      <c r="CO127" s="287" t="s">
        <v>357</v>
      </c>
      <c r="CP127" s="284" t="s">
        <v>53</v>
      </c>
      <c r="CQ127" s="287" t="s">
        <v>1850</v>
      </c>
      <c r="CR127" s="285">
        <v>46262</v>
      </c>
      <c r="CS127" s="282" t="s">
        <v>74</v>
      </c>
      <c r="CT127" s="284" t="s">
        <v>1885</v>
      </c>
      <c r="CU127" t="s">
        <v>448</v>
      </c>
      <c r="CV127">
        <v>124</v>
      </c>
    </row>
    <row r="128" spans="1:100" hidden="1" x14ac:dyDescent="0.3">
      <c r="A128" s="281">
        <v>2259</v>
      </c>
      <c r="B128" s="290" t="s">
        <v>45</v>
      </c>
      <c r="C128" s="288" t="s">
        <v>2952</v>
      </c>
      <c r="D128" s="288" t="s">
        <v>3011</v>
      </c>
      <c r="E128" s="288" t="s">
        <v>2954</v>
      </c>
      <c r="F128" s="288" t="s">
        <v>2959</v>
      </c>
      <c r="G128" s="288" t="s">
        <v>2955</v>
      </c>
      <c r="H128" s="288" t="s">
        <v>2966</v>
      </c>
      <c r="I128" s="288" t="s">
        <v>2967</v>
      </c>
      <c r="J128" s="288" t="s">
        <v>2999</v>
      </c>
      <c r="K128" s="289" t="s">
        <v>481</v>
      </c>
      <c r="L128" s="288" t="s">
        <v>447</v>
      </c>
      <c r="M128" s="290" t="s">
        <v>68</v>
      </c>
      <c r="N128" s="288" t="s">
        <v>69</v>
      </c>
      <c r="O128" s="290" t="s">
        <v>45</v>
      </c>
      <c r="P128" s="291" t="str">
        <f>IF(COUNTIF($K$4:K128,K128)=1,1,"")</f>
        <v/>
      </c>
      <c r="Q128" s="291"/>
      <c r="R128" s="291">
        <v>2664</v>
      </c>
      <c r="S128" s="291">
        <v>1504</v>
      </c>
      <c r="T128" s="291">
        <v>1160</v>
      </c>
      <c r="U128" s="1">
        <v>45694</v>
      </c>
      <c r="V128" s="291">
        <v>2797</v>
      </c>
      <c r="W128" s="291">
        <v>2748</v>
      </c>
      <c r="X128" s="291">
        <v>45</v>
      </c>
      <c r="Y128" s="1">
        <v>45695</v>
      </c>
      <c r="Z128" s="291">
        <v>2680</v>
      </c>
      <c r="AA128" s="291">
        <v>-4</v>
      </c>
      <c r="AB128" s="291">
        <v>93</v>
      </c>
      <c r="AC128" s="291">
        <v>117</v>
      </c>
      <c r="AD128" s="291">
        <v>23</v>
      </c>
      <c r="AE128" s="291">
        <v>140</v>
      </c>
      <c r="AF128" s="291">
        <v>2797</v>
      </c>
      <c r="AG128" s="291">
        <v>14</v>
      </c>
      <c r="AH128" s="291">
        <v>26</v>
      </c>
      <c r="AI128" s="291">
        <v>24</v>
      </c>
      <c r="AJ128" s="291">
        <v>4</v>
      </c>
      <c r="AK128" s="291">
        <v>17</v>
      </c>
      <c r="AL128" s="291">
        <v>5</v>
      </c>
      <c r="AM128" s="291">
        <v>6</v>
      </c>
      <c r="AN128" s="291">
        <v>7</v>
      </c>
      <c r="AO128" s="291">
        <v>4</v>
      </c>
      <c r="AP128" s="291">
        <v>3</v>
      </c>
      <c r="AQ128" s="291">
        <v>2</v>
      </c>
      <c r="AR128" s="291">
        <v>5</v>
      </c>
      <c r="AS128" s="291"/>
      <c r="AT128" s="291">
        <v>2</v>
      </c>
      <c r="AU128" s="291">
        <v>1</v>
      </c>
      <c r="AV128" s="291"/>
      <c r="AW128" s="291">
        <v>1</v>
      </c>
      <c r="AX128" s="291"/>
      <c r="AY128" s="291">
        <v>-1</v>
      </c>
      <c r="AZ128" s="291">
        <v>1</v>
      </c>
      <c r="BA128" s="291">
        <v>3</v>
      </c>
      <c r="BB128" s="291">
        <v>2</v>
      </c>
      <c r="BC128" s="291">
        <v>5</v>
      </c>
      <c r="BD128" s="291">
        <v>11</v>
      </c>
      <c r="BE128" s="291">
        <v>1</v>
      </c>
      <c r="BF128" s="291">
        <v>4</v>
      </c>
      <c r="BG128" s="291">
        <v>4</v>
      </c>
      <c r="BH128" s="291">
        <v>5</v>
      </c>
      <c r="BI128" s="291">
        <v>3</v>
      </c>
      <c r="BJ128" s="291"/>
      <c r="BK128" s="291"/>
      <c r="BL128" s="291">
        <v>1</v>
      </c>
      <c r="BM128" s="291">
        <v>1</v>
      </c>
      <c r="BN128" s="291"/>
      <c r="BO128" s="291"/>
      <c r="BP128" s="291"/>
      <c r="BQ128" s="291"/>
      <c r="BR128" s="291"/>
      <c r="BS128" s="291"/>
      <c r="BT128" s="291">
        <v>1</v>
      </c>
      <c r="BU128" s="291"/>
      <c r="BV128" s="291"/>
      <c r="BW128" s="291"/>
      <c r="BX128" s="291"/>
      <c r="BY128" s="291">
        <v>1</v>
      </c>
      <c r="BZ128" s="291"/>
      <c r="CA128" s="291"/>
      <c r="CB128" s="291"/>
      <c r="CC128" s="291"/>
      <c r="CD128" s="291"/>
      <c r="CE128" s="291">
        <v>1</v>
      </c>
      <c r="CF128" s="291"/>
      <c r="CG128" s="291">
        <v>164</v>
      </c>
      <c r="CH128" s="292" t="s">
        <v>3296</v>
      </c>
      <c r="CI128" s="291">
        <v>2602</v>
      </c>
      <c r="CJ128" s="292" t="s">
        <v>1001</v>
      </c>
      <c r="CK128" s="291">
        <v>11000</v>
      </c>
      <c r="CL128" s="291">
        <v>49000</v>
      </c>
      <c r="CM128" s="292" t="s">
        <v>593</v>
      </c>
      <c r="CN128" s="291">
        <v>39000</v>
      </c>
      <c r="CO128" s="292" t="s">
        <v>357</v>
      </c>
      <c r="CP128" s="290" t="s">
        <v>53</v>
      </c>
      <c r="CQ128" s="292" t="s">
        <v>1850</v>
      </c>
      <c r="CR128" s="1">
        <v>46262</v>
      </c>
      <c r="CS128" s="288" t="s">
        <v>74</v>
      </c>
      <c r="CT128" s="290" t="s">
        <v>1885</v>
      </c>
      <c r="CU128" t="s">
        <v>448</v>
      </c>
      <c r="CV128">
        <v>125</v>
      </c>
    </row>
    <row r="129" spans="1:100" hidden="1" x14ac:dyDescent="0.3">
      <c r="A129" s="281">
        <v>2260</v>
      </c>
      <c r="B129" s="284" t="s">
        <v>45</v>
      </c>
      <c r="C129" s="282" t="s">
        <v>2952</v>
      </c>
      <c r="D129" s="282" t="s">
        <v>3011</v>
      </c>
      <c r="E129" s="282" t="s">
        <v>2954</v>
      </c>
      <c r="F129" s="282" t="s">
        <v>2959</v>
      </c>
      <c r="G129" s="282" t="s">
        <v>2955</v>
      </c>
      <c r="H129" s="282" t="s">
        <v>2966</v>
      </c>
      <c r="I129" s="282" t="s">
        <v>2967</v>
      </c>
      <c r="J129" s="282" t="s">
        <v>2999</v>
      </c>
      <c r="K129" s="283" t="s">
        <v>481</v>
      </c>
      <c r="L129" s="282" t="s">
        <v>447</v>
      </c>
      <c r="M129" s="284" t="s">
        <v>54</v>
      </c>
      <c r="N129" s="282" t="s">
        <v>55</v>
      </c>
      <c r="O129" s="284" t="s">
        <v>45</v>
      </c>
      <c r="P129" s="286" t="str">
        <f>IF(COUNTIF($K$4:K129,K129)=1,1,"")</f>
        <v/>
      </c>
      <c r="Q129" s="286"/>
      <c r="R129" s="286">
        <v>26561</v>
      </c>
      <c r="S129" s="286">
        <v>4511</v>
      </c>
      <c r="T129" s="286">
        <v>22050</v>
      </c>
      <c r="U129" s="285">
        <v>45694</v>
      </c>
      <c r="V129" s="286">
        <v>28323</v>
      </c>
      <c r="W129" s="286">
        <v>22909</v>
      </c>
      <c r="X129" s="286">
        <v>5403</v>
      </c>
      <c r="Y129" s="285">
        <v>45695</v>
      </c>
      <c r="Z129" s="286">
        <v>25912</v>
      </c>
      <c r="AA129" s="286">
        <v>-11</v>
      </c>
      <c r="AB129" s="286">
        <v>2366</v>
      </c>
      <c r="AC129" s="286">
        <v>2411</v>
      </c>
      <c r="AD129" s="286">
        <v>267</v>
      </c>
      <c r="AE129" s="286">
        <v>2678</v>
      </c>
      <c r="AF129" s="286">
        <v>28323</v>
      </c>
      <c r="AG129" s="286">
        <v>386</v>
      </c>
      <c r="AH129" s="286">
        <v>553</v>
      </c>
      <c r="AI129" s="286">
        <v>619</v>
      </c>
      <c r="AJ129" s="286">
        <v>217</v>
      </c>
      <c r="AK129" s="286">
        <v>871</v>
      </c>
      <c r="AL129" s="286">
        <v>511</v>
      </c>
      <c r="AM129" s="286">
        <v>389</v>
      </c>
      <c r="AN129" s="286">
        <v>482</v>
      </c>
      <c r="AO129" s="286">
        <v>380</v>
      </c>
      <c r="AP129" s="286">
        <v>635</v>
      </c>
      <c r="AQ129" s="286">
        <v>610</v>
      </c>
      <c r="AR129" s="286">
        <v>445</v>
      </c>
      <c r="AS129" s="286">
        <v>185</v>
      </c>
      <c r="AT129" s="286">
        <v>118</v>
      </c>
      <c r="AU129" s="286">
        <v>143</v>
      </c>
      <c r="AV129" s="286">
        <v>69</v>
      </c>
      <c r="AW129" s="286">
        <v>118</v>
      </c>
      <c r="AX129" s="286">
        <v>234</v>
      </c>
      <c r="AY129" s="286">
        <v>309</v>
      </c>
      <c r="AZ129" s="286">
        <v>427</v>
      </c>
      <c r="BA129" s="286">
        <v>445</v>
      </c>
      <c r="BB129" s="286">
        <v>508</v>
      </c>
      <c r="BC129" s="286">
        <v>489</v>
      </c>
      <c r="BD129" s="286">
        <v>1278</v>
      </c>
      <c r="BE129" s="286">
        <v>704</v>
      </c>
      <c r="BF129" s="286">
        <v>816</v>
      </c>
      <c r="BG129" s="286">
        <v>923</v>
      </c>
      <c r="BH129" s="286">
        <v>352</v>
      </c>
      <c r="BI129" s="286">
        <v>71</v>
      </c>
      <c r="BJ129" s="286">
        <v>113</v>
      </c>
      <c r="BK129" s="286">
        <v>857</v>
      </c>
      <c r="BL129" s="286">
        <v>998</v>
      </c>
      <c r="BM129" s="286">
        <v>201</v>
      </c>
      <c r="BN129" s="286">
        <v>157</v>
      </c>
      <c r="BO129" s="286">
        <v>130</v>
      </c>
      <c r="BP129" s="286">
        <v>83</v>
      </c>
      <c r="BQ129" s="286">
        <v>76</v>
      </c>
      <c r="BR129" s="286">
        <v>36</v>
      </c>
      <c r="BS129" s="286">
        <v>50</v>
      </c>
      <c r="BT129" s="286">
        <v>29</v>
      </c>
      <c r="BU129" s="286">
        <v>34</v>
      </c>
      <c r="BV129" s="286">
        <v>20</v>
      </c>
      <c r="BW129" s="286">
        <v>48</v>
      </c>
      <c r="BX129" s="286">
        <v>18</v>
      </c>
      <c r="BY129" s="286">
        <v>14</v>
      </c>
      <c r="BZ129" s="286">
        <v>26</v>
      </c>
      <c r="CA129" s="286">
        <v>25</v>
      </c>
      <c r="CB129" s="286">
        <v>24</v>
      </c>
      <c r="CC129" s="286">
        <v>56</v>
      </c>
      <c r="CD129" s="286">
        <v>72</v>
      </c>
      <c r="CE129" s="286">
        <v>134</v>
      </c>
      <c r="CF129" s="286">
        <v>98</v>
      </c>
      <c r="CG129" s="286">
        <v>16586</v>
      </c>
      <c r="CH129" s="287" t="s">
        <v>712</v>
      </c>
      <c r="CI129" s="286">
        <v>25564</v>
      </c>
      <c r="CJ129" s="287" t="s">
        <v>3414</v>
      </c>
      <c r="CK129" s="286">
        <v>11000</v>
      </c>
      <c r="CL129" s="286">
        <v>49000</v>
      </c>
      <c r="CM129" s="287" t="s">
        <v>593</v>
      </c>
      <c r="CN129" s="286">
        <v>39000</v>
      </c>
      <c r="CO129" s="287" t="s">
        <v>357</v>
      </c>
      <c r="CP129" s="284" t="s">
        <v>53</v>
      </c>
      <c r="CQ129" s="287" t="s">
        <v>1850</v>
      </c>
      <c r="CR129" s="285">
        <v>46262</v>
      </c>
      <c r="CS129" s="282" t="s">
        <v>74</v>
      </c>
      <c r="CT129" s="284" t="s">
        <v>1885</v>
      </c>
      <c r="CU129" t="s">
        <v>448</v>
      </c>
      <c r="CV129">
        <v>126</v>
      </c>
    </row>
    <row r="130" spans="1:100" hidden="1" x14ac:dyDescent="0.3">
      <c r="A130" s="281">
        <v>2363</v>
      </c>
      <c r="B130" s="290" t="s">
        <v>45</v>
      </c>
      <c r="C130" s="288" t="s">
        <v>2952</v>
      </c>
      <c r="D130" s="288" t="s">
        <v>3011</v>
      </c>
      <c r="E130" s="288" t="s">
        <v>2954</v>
      </c>
      <c r="F130" s="288" t="s">
        <v>2959</v>
      </c>
      <c r="G130" s="288" t="s">
        <v>2970</v>
      </c>
      <c r="H130" s="288" t="s">
        <v>2971</v>
      </c>
      <c r="I130" s="288" t="s">
        <v>2972</v>
      </c>
      <c r="J130" s="288" t="s">
        <v>2999</v>
      </c>
      <c r="K130" s="289" t="s">
        <v>477</v>
      </c>
      <c r="L130" s="288" t="s">
        <v>1803</v>
      </c>
      <c r="M130" s="290" t="s">
        <v>71</v>
      </c>
      <c r="N130" s="288" t="s">
        <v>72</v>
      </c>
      <c r="O130" s="290" t="s">
        <v>45</v>
      </c>
      <c r="P130" s="291">
        <f>IF(COUNTIF($K$4:K130,K130)=1,1,"")</f>
        <v>1</v>
      </c>
      <c r="Q130" s="291"/>
      <c r="R130" s="291">
        <v>3503</v>
      </c>
      <c r="S130" s="291">
        <v>983</v>
      </c>
      <c r="T130" s="291">
        <v>2520</v>
      </c>
      <c r="U130" s="1">
        <v>45714</v>
      </c>
      <c r="V130" s="291">
        <v>3654</v>
      </c>
      <c r="W130" s="291">
        <v>3614</v>
      </c>
      <c r="X130" s="291">
        <v>57</v>
      </c>
      <c r="Y130" s="1">
        <v>45714</v>
      </c>
      <c r="Z130" s="291">
        <v>3031</v>
      </c>
      <c r="AA130" s="291">
        <v>17</v>
      </c>
      <c r="AB130" s="291">
        <v>586</v>
      </c>
      <c r="AC130" s="291">
        <v>623</v>
      </c>
      <c r="AD130" s="291">
        <v>56</v>
      </c>
      <c r="AE130" s="291">
        <v>679</v>
      </c>
      <c r="AF130" s="291">
        <v>3654</v>
      </c>
      <c r="AG130" s="291">
        <v>50</v>
      </c>
      <c r="AH130" s="291">
        <v>61</v>
      </c>
      <c r="AI130" s="291">
        <v>85</v>
      </c>
      <c r="AJ130" s="291">
        <v>44</v>
      </c>
      <c r="AK130" s="291">
        <v>130</v>
      </c>
      <c r="AL130" s="291">
        <v>119</v>
      </c>
      <c r="AM130" s="291">
        <v>62</v>
      </c>
      <c r="AN130" s="291">
        <v>35</v>
      </c>
      <c r="AO130" s="291">
        <v>34</v>
      </c>
      <c r="AP130" s="291">
        <v>39</v>
      </c>
      <c r="AQ130" s="291">
        <v>25</v>
      </c>
      <c r="AR130" s="291">
        <v>27</v>
      </c>
      <c r="AS130" s="291">
        <v>18</v>
      </c>
      <c r="AT130" s="291">
        <v>17</v>
      </c>
      <c r="AU130" s="291">
        <v>9</v>
      </c>
      <c r="AV130" s="291">
        <v>17</v>
      </c>
      <c r="AW130" s="291">
        <v>11</v>
      </c>
      <c r="AX130" s="291">
        <v>21</v>
      </c>
      <c r="AY130" s="291">
        <v>29</v>
      </c>
      <c r="AZ130" s="291">
        <v>10</v>
      </c>
      <c r="BA130" s="291">
        <v>7</v>
      </c>
      <c r="BB130" s="291">
        <v>12</v>
      </c>
      <c r="BC130" s="291">
        <v>40</v>
      </c>
      <c r="BD130" s="291">
        <v>65</v>
      </c>
      <c r="BE130" s="291">
        <v>54</v>
      </c>
      <c r="BF130" s="291">
        <v>45</v>
      </c>
      <c r="BG130" s="291">
        <v>44</v>
      </c>
      <c r="BH130" s="291">
        <v>74</v>
      </c>
      <c r="BI130" s="291">
        <v>57</v>
      </c>
      <c r="BJ130" s="291">
        <v>81</v>
      </c>
      <c r="BK130" s="291">
        <v>61</v>
      </c>
      <c r="BL130" s="291">
        <v>59</v>
      </c>
      <c r="BM130" s="291">
        <v>101</v>
      </c>
      <c r="BN130" s="291">
        <v>67</v>
      </c>
      <c r="BO130" s="291">
        <v>33</v>
      </c>
      <c r="BP130" s="291">
        <v>21</v>
      </c>
      <c r="BQ130" s="291">
        <v>13</v>
      </c>
      <c r="BR130" s="291">
        <v>14</v>
      </c>
      <c r="BS130" s="291">
        <v>9</v>
      </c>
      <c r="BT130" s="291">
        <v>10</v>
      </c>
      <c r="BU130" s="291">
        <v>6</v>
      </c>
      <c r="BV130" s="291">
        <v>2</v>
      </c>
      <c r="BW130" s="291">
        <v>7</v>
      </c>
      <c r="BX130" s="291">
        <v>4</v>
      </c>
      <c r="BY130" s="291">
        <v>3</v>
      </c>
      <c r="BZ130" s="291">
        <v>2</v>
      </c>
      <c r="CA130" s="291">
        <v>5</v>
      </c>
      <c r="CB130" s="291">
        <v>10</v>
      </c>
      <c r="CC130" s="291">
        <v>11</v>
      </c>
      <c r="CD130" s="291">
        <v>20</v>
      </c>
      <c r="CE130" s="291">
        <v>86</v>
      </c>
      <c r="CF130" s="291">
        <v>19</v>
      </c>
      <c r="CG130" s="291">
        <v>1885</v>
      </c>
      <c r="CH130" s="292" t="s">
        <v>4104</v>
      </c>
      <c r="CI130" s="291">
        <v>2902</v>
      </c>
      <c r="CJ130" s="292" t="s">
        <v>3731</v>
      </c>
      <c r="CK130" s="291">
        <v>15200</v>
      </c>
      <c r="CL130" s="291">
        <v>69000</v>
      </c>
      <c r="CM130" s="292" t="s">
        <v>1886</v>
      </c>
      <c r="CN130" s="291">
        <v>41000</v>
      </c>
      <c r="CO130" s="292" t="s">
        <v>1887</v>
      </c>
      <c r="CP130" s="290" t="s">
        <v>53</v>
      </c>
      <c r="CQ130" s="292" t="s">
        <v>1888</v>
      </c>
      <c r="CR130" s="1">
        <v>46262</v>
      </c>
      <c r="CS130" s="288" t="s">
        <v>51</v>
      </c>
      <c r="CT130" s="290" t="s">
        <v>1851</v>
      </c>
      <c r="CU130" t="s">
        <v>430</v>
      </c>
      <c r="CV130">
        <v>127</v>
      </c>
    </row>
    <row r="131" spans="1:100" hidden="1" x14ac:dyDescent="0.3">
      <c r="A131" s="281">
        <v>2364</v>
      </c>
      <c r="B131" s="284" t="s">
        <v>45</v>
      </c>
      <c r="C131" s="282" t="s">
        <v>2952</v>
      </c>
      <c r="D131" s="282" t="s">
        <v>3011</v>
      </c>
      <c r="E131" s="282" t="s">
        <v>2954</v>
      </c>
      <c r="F131" s="282" t="s">
        <v>2959</v>
      </c>
      <c r="G131" s="282" t="s">
        <v>2970</v>
      </c>
      <c r="H131" s="282" t="s">
        <v>2971</v>
      </c>
      <c r="I131" s="282" t="s">
        <v>2972</v>
      </c>
      <c r="J131" s="282" t="s">
        <v>2999</v>
      </c>
      <c r="K131" s="283" t="s">
        <v>477</v>
      </c>
      <c r="L131" s="282" t="s">
        <v>1803</v>
      </c>
      <c r="M131" s="284" t="s">
        <v>114</v>
      </c>
      <c r="N131" s="282" t="s">
        <v>115</v>
      </c>
      <c r="O131" s="284" t="s">
        <v>45</v>
      </c>
      <c r="P131" s="286" t="str">
        <f>IF(COUNTIF($K$4:K131,K131)=1,1,"")</f>
        <v/>
      </c>
      <c r="Q131" s="286"/>
      <c r="R131" s="286">
        <v>607</v>
      </c>
      <c r="S131" s="286">
        <v>607</v>
      </c>
      <c r="T131" s="286"/>
      <c r="U131" s="285">
        <v>45714</v>
      </c>
      <c r="V131" s="286">
        <v>621</v>
      </c>
      <c r="W131" s="286">
        <v>610</v>
      </c>
      <c r="X131" s="286">
        <v>4</v>
      </c>
      <c r="Y131" s="285">
        <v>45714</v>
      </c>
      <c r="Z131" s="286">
        <v>596</v>
      </c>
      <c r="AA131" s="286">
        <v>-7</v>
      </c>
      <c r="AB131" s="286">
        <v>21</v>
      </c>
      <c r="AC131" s="286">
        <v>25</v>
      </c>
      <c r="AD131" s="286">
        <v>-13</v>
      </c>
      <c r="AE131" s="286">
        <v>12</v>
      </c>
      <c r="AF131" s="286">
        <v>621</v>
      </c>
      <c r="AG131" s="286">
        <v>2</v>
      </c>
      <c r="AH131" s="286"/>
      <c r="AI131" s="286">
        <v>1</v>
      </c>
      <c r="AJ131" s="286">
        <v>1</v>
      </c>
      <c r="AK131" s="286">
        <v>13</v>
      </c>
      <c r="AL131" s="286">
        <v>14</v>
      </c>
      <c r="AM131" s="286"/>
      <c r="AN131" s="286"/>
      <c r="AO131" s="286">
        <v>2</v>
      </c>
      <c r="AP131" s="286">
        <v>3</v>
      </c>
      <c r="AQ131" s="286">
        <v>1</v>
      </c>
      <c r="AR131" s="286">
        <v>1</v>
      </c>
      <c r="AS131" s="286">
        <v>1</v>
      </c>
      <c r="AT131" s="286">
        <v>2</v>
      </c>
      <c r="AU131" s="286">
        <v>1</v>
      </c>
      <c r="AV131" s="286"/>
      <c r="AW131" s="286">
        <v>3</v>
      </c>
      <c r="AX131" s="286"/>
      <c r="AY131" s="286">
        <v>9</v>
      </c>
      <c r="AZ131" s="286"/>
      <c r="BA131" s="286">
        <v>1</v>
      </c>
      <c r="BB131" s="286"/>
      <c r="BC131" s="286">
        <v>6</v>
      </c>
      <c r="BD131" s="286">
        <v>4</v>
      </c>
      <c r="BE131" s="286"/>
      <c r="BF131" s="286"/>
      <c r="BG131" s="286"/>
      <c r="BH131" s="286"/>
      <c r="BI131" s="286">
        <v>1</v>
      </c>
      <c r="BJ131" s="286">
        <v>-1</v>
      </c>
      <c r="BK131" s="286">
        <v>1</v>
      </c>
      <c r="BL131" s="286"/>
      <c r="BM131" s="286"/>
      <c r="BN131" s="286"/>
      <c r="BO131" s="286"/>
      <c r="BP131" s="286"/>
      <c r="BQ131" s="286"/>
      <c r="BR131" s="286"/>
      <c r="BS131" s="286"/>
      <c r="BT131" s="286"/>
      <c r="BU131" s="286"/>
      <c r="BV131" s="286"/>
      <c r="BW131" s="286"/>
      <c r="BX131" s="286"/>
      <c r="BY131" s="286"/>
      <c r="BZ131" s="286"/>
      <c r="CA131" s="286"/>
      <c r="CB131" s="286"/>
      <c r="CC131" s="286"/>
      <c r="CD131" s="286"/>
      <c r="CE131" s="286"/>
      <c r="CF131" s="286"/>
      <c r="CG131" s="286">
        <v>66</v>
      </c>
      <c r="CH131" s="287" t="s">
        <v>3504</v>
      </c>
      <c r="CI131" s="286">
        <v>612</v>
      </c>
      <c r="CJ131" s="287" t="s">
        <v>1197</v>
      </c>
      <c r="CK131" s="286">
        <v>15200</v>
      </c>
      <c r="CL131" s="286">
        <v>69000</v>
      </c>
      <c r="CM131" s="287" t="s">
        <v>1886</v>
      </c>
      <c r="CN131" s="286">
        <v>41000</v>
      </c>
      <c r="CO131" s="287" t="s">
        <v>1887</v>
      </c>
      <c r="CP131" s="284" t="s">
        <v>53</v>
      </c>
      <c r="CQ131" s="287" t="s">
        <v>1888</v>
      </c>
      <c r="CR131" s="285">
        <v>46262</v>
      </c>
      <c r="CS131" s="282" t="s">
        <v>51</v>
      </c>
      <c r="CT131" s="284" t="s">
        <v>1851</v>
      </c>
      <c r="CU131" t="s">
        <v>430</v>
      </c>
      <c r="CV131">
        <v>128</v>
      </c>
    </row>
    <row r="132" spans="1:100" hidden="1" x14ac:dyDescent="0.3">
      <c r="A132" s="281">
        <v>2365</v>
      </c>
      <c r="B132" s="290" t="s">
        <v>45</v>
      </c>
      <c r="C132" s="288" t="s">
        <v>2952</v>
      </c>
      <c r="D132" s="288" t="s">
        <v>3011</v>
      </c>
      <c r="E132" s="288" t="s">
        <v>2954</v>
      </c>
      <c r="F132" s="288" t="s">
        <v>2959</v>
      </c>
      <c r="G132" s="288" t="s">
        <v>2970</v>
      </c>
      <c r="H132" s="288" t="s">
        <v>2971</v>
      </c>
      <c r="I132" s="288" t="s">
        <v>2972</v>
      </c>
      <c r="J132" s="288" t="s">
        <v>2999</v>
      </c>
      <c r="K132" s="289" t="s">
        <v>477</v>
      </c>
      <c r="L132" s="288" t="s">
        <v>1803</v>
      </c>
      <c r="M132" s="290" t="s">
        <v>213</v>
      </c>
      <c r="N132" s="288" t="s">
        <v>214</v>
      </c>
      <c r="O132" s="290" t="s">
        <v>45</v>
      </c>
      <c r="P132" s="291" t="str">
        <f>IF(COUNTIF($K$4:K132,K132)=1,1,"")</f>
        <v/>
      </c>
      <c r="Q132" s="291"/>
      <c r="R132" s="291">
        <v>2223</v>
      </c>
      <c r="S132" s="291">
        <v>813</v>
      </c>
      <c r="T132" s="291">
        <v>1410</v>
      </c>
      <c r="U132" s="1">
        <v>45714</v>
      </c>
      <c r="V132" s="291">
        <v>2253</v>
      </c>
      <c r="W132" s="291">
        <v>1823</v>
      </c>
      <c r="X132" s="291">
        <v>417</v>
      </c>
      <c r="Y132" s="1">
        <v>45714</v>
      </c>
      <c r="Z132" s="291">
        <v>2011</v>
      </c>
      <c r="AA132" s="291">
        <v>-13</v>
      </c>
      <c r="AB132" s="291">
        <v>229</v>
      </c>
      <c r="AC132" s="291">
        <v>242</v>
      </c>
      <c r="AD132" s="291">
        <v>79</v>
      </c>
      <c r="AE132" s="291">
        <v>321</v>
      </c>
      <c r="AF132" s="291">
        <v>2253</v>
      </c>
      <c r="AG132" s="291"/>
      <c r="AH132" s="291"/>
      <c r="AI132" s="291"/>
      <c r="AJ132" s="291"/>
      <c r="AK132" s="291"/>
      <c r="AL132" s="291"/>
      <c r="AM132" s="291"/>
      <c r="AN132" s="291"/>
      <c r="AO132" s="291"/>
      <c r="AP132" s="291"/>
      <c r="AQ132" s="291"/>
      <c r="AR132" s="291"/>
      <c r="AS132" s="291"/>
      <c r="AT132" s="291"/>
      <c r="AU132" s="291"/>
      <c r="AV132" s="291"/>
      <c r="AW132" s="291"/>
      <c r="AX132" s="291"/>
      <c r="AY132" s="291"/>
      <c r="AZ132" s="291"/>
      <c r="BA132" s="291"/>
      <c r="BB132" s="291"/>
      <c r="BC132" s="291"/>
      <c r="BD132" s="291">
        <v>38</v>
      </c>
      <c r="BE132" s="291">
        <v>60</v>
      </c>
      <c r="BF132" s="291">
        <v>60</v>
      </c>
      <c r="BG132" s="291">
        <v>65</v>
      </c>
      <c r="BH132" s="291">
        <v>94</v>
      </c>
      <c r="BI132" s="291">
        <v>80</v>
      </c>
      <c r="BJ132" s="291">
        <v>126</v>
      </c>
      <c r="BK132" s="291">
        <v>117</v>
      </c>
      <c r="BL132" s="291">
        <v>68</v>
      </c>
      <c r="BM132" s="291">
        <v>92</v>
      </c>
      <c r="BN132" s="291">
        <v>25</v>
      </c>
      <c r="BO132" s="291">
        <v>39</v>
      </c>
      <c r="BP132" s="291">
        <v>25</v>
      </c>
      <c r="BQ132" s="291">
        <v>12</v>
      </c>
      <c r="BR132" s="291">
        <v>9</v>
      </c>
      <c r="BS132" s="291">
        <v>12</v>
      </c>
      <c r="BT132" s="291">
        <v>11</v>
      </c>
      <c r="BU132" s="291">
        <v>13</v>
      </c>
      <c r="BV132" s="291">
        <v>8</v>
      </c>
      <c r="BW132" s="291">
        <v>6</v>
      </c>
      <c r="BX132" s="291">
        <v>2</v>
      </c>
      <c r="BY132" s="291">
        <v>4</v>
      </c>
      <c r="BZ132" s="291">
        <v>4</v>
      </c>
      <c r="CA132" s="291">
        <v>7</v>
      </c>
      <c r="CB132" s="291">
        <v>6</v>
      </c>
      <c r="CC132" s="291">
        <v>8</v>
      </c>
      <c r="CD132" s="291">
        <v>23</v>
      </c>
      <c r="CE132" s="291">
        <v>66</v>
      </c>
      <c r="CF132" s="291">
        <v>9</v>
      </c>
      <c r="CG132" s="291">
        <v>1089</v>
      </c>
      <c r="CH132" s="292" t="s">
        <v>888</v>
      </c>
      <c r="CI132" s="291">
        <v>1899</v>
      </c>
      <c r="CJ132" s="292" t="s">
        <v>3939</v>
      </c>
      <c r="CK132" s="291">
        <v>15200</v>
      </c>
      <c r="CL132" s="291">
        <v>69000</v>
      </c>
      <c r="CM132" s="292" t="s">
        <v>1886</v>
      </c>
      <c r="CN132" s="291">
        <v>41000</v>
      </c>
      <c r="CO132" s="292" t="s">
        <v>1887</v>
      </c>
      <c r="CP132" s="290" t="s">
        <v>53</v>
      </c>
      <c r="CQ132" s="292" t="s">
        <v>1888</v>
      </c>
      <c r="CR132" s="1">
        <v>46262</v>
      </c>
      <c r="CS132" s="288" t="s">
        <v>51</v>
      </c>
      <c r="CT132" s="290" t="s">
        <v>1851</v>
      </c>
      <c r="CU132" t="s">
        <v>430</v>
      </c>
      <c r="CV132">
        <v>129</v>
      </c>
    </row>
    <row r="133" spans="1:100" hidden="1" x14ac:dyDescent="0.3">
      <c r="A133" s="281">
        <v>2366</v>
      </c>
      <c r="B133" s="284" t="s">
        <v>45</v>
      </c>
      <c r="C133" s="282" t="s">
        <v>2952</v>
      </c>
      <c r="D133" s="282" t="s">
        <v>3011</v>
      </c>
      <c r="E133" s="282" t="s">
        <v>2954</v>
      </c>
      <c r="F133" s="282" t="s">
        <v>2959</v>
      </c>
      <c r="G133" s="282" t="s">
        <v>2970</v>
      </c>
      <c r="H133" s="282" t="s">
        <v>2971</v>
      </c>
      <c r="I133" s="282" t="s">
        <v>2972</v>
      </c>
      <c r="J133" s="282" t="s">
        <v>2999</v>
      </c>
      <c r="K133" s="283" t="s">
        <v>477</v>
      </c>
      <c r="L133" s="282" t="s">
        <v>1803</v>
      </c>
      <c r="M133" s="284" t="s">
        <v>548</v>
      </c>
      <c r="N133" s="282" t="s">
        <v>547</v>
      </c>
      <c r="O133" s="284" t="s">
        <v>45</v>
      </c>
      <c r="P133" s="286" t="str">
        <f>IF(COUNTIF($K$4:K133,K133)=1,1,"")</f>
        <v/>
      </c>
      <c r="Q133" s="286"/>
      <c r="R133" s="286">
        <v>982</v>
      </c>
      <c r="S133" s="286">
        <v>2</v>
      </c>
      <c r="T133" s="286">
        <v>980</v>
      </c>
      <c r="U133" s="285">
        <v>46065</v>
      </c>
      <c r="V133" s="286">
        <v>982</v>
      </c>
      <c r="W133" s="286">
        <v>701</v>
      </c>
      <c r="X133" s="286">
        <v>279</v>
      </c>
      <c r="Y133" s="285">
        <v>46073</v>
      </c>
      <c r="Z133" s="286">
        <v>907</v>
      </c>
      <c r="AA133" s="286">
        <v>-2</v>
      </c>
      <c r="AB133" s="286">
        <v>63</v>
      </c>
      <c r="AC133" s="286">
        <v>75</v>
      </c>
      <c r="AD133" s="286">
        <v>71</v>
      </c>
      <c r="AE133" s="286">
        <v>146</v>
      </c>
      <c r="AF133" s="286">
        <v>982</v>
      </c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  <c r="BA133" s="286"/>
      <c r="BB133" s="286"/>
      <c r="BC133" s="286"/>
      <c r="BD133" s="286">
        <v>46</v>
      </c>
      <c r="BE133" s="286">
        <v>44</v>
      </c>
      <c r="BF133" s="286">
        <v>77</v>
      </c>
      <c r="BG133" s="286">
        <v>88</v>
      </c>
      <c r="BH133" s="286">
        <v>87</v>
      </c>
      <c r="BI133" s="286">
        <v>72</v>
      </c>
      <c r="BJ133" s="286">
        <v>67</v>
      </c>
      <c r="BK133" s="286">
        <v>78</v>
      </c>
      <c r="BL133" s="286">
        <v>82</v>
      </c>
      <c r="BM133" s="286">
        <v>80</v>
      </c>
      <c r="BN133" s="286">
        <v>36</v>
      </c>
      <c r="BO133" s="286">
        <v>24</v>
      </c>
      <c r="BP133" s="286">
        <v>7</v>
      </c>
      <c r="BQ133" s="286">
        <v>4</v>
      </c>
      <c r="BR133" s="286">
        <v>3</v>
      </c>
      <c r="BS133" s="286">
        <v>1</v>
      </c>
      <c r="BT133" s="286">
        <v>2</v>
      </c>
      <c r="BU133" s="286"/>
      <c r="BV133" s="286"/>
      <c r="BW133" s="286">
        <v>2</v>
      </c>
      <c r="BX133" s="286"/>
      <c r="BY133" s="286">
        <v>2</v>
      </c>
      <c r="BZ133" s="286">
        <v>1</v>
      </c>
      <c r="CA133" s="286">
        <v>2</v>
      </c>
      <c r="CB133" s="286">
        <v>1</v>
      </c>
      <c r="CC133" s="286">
        <v>6</v>
      </c>
      <c r="CD133" s="286">
        <v>8</v>
      </c>
      <c r="CE133" s="286">
        <v>1</v>
      </c>
      <c r="CF133" s="286"/>
      <c r="CG133" s="286">
        <v>821</v>
      </c>
      <c r="CH133" s="287" t="s">
        <v>3399</v>
      </c>
      <c r="CI133" s="286">
        <v>821</v>
      </c>
      <c r="CJ133" s="287" t="s">
        <v>3399</v>
      </c>
      <c r="CK133" s="286">
        <v>15200</v>
      </c>
      <c r="CL133" s="286">
        <v>69000</v>
      </c>
      <c r="CM133" s="287" t="s">
        <v>1886</v>
      </c>
      <c r="CN133" s="286">
        <v>41000</v>
      </c>
      <c r="CO133" s="287" t="s">
        <v>1887</v>
      </c>
      <c r="CP133" s="284" t="s">
        <v>53</v>
      </c>
      <c r="CQ133" s="287" t="s">
        <v>1888</v>
      </c>
      <c r="CR133" s="285">
        <v>46262</v>
      </c>
      <c r="CS133" s="282" t="s">
        <v>51</v>
      </c>
      <c r="CT133" s="284" t="s">
        <v>1851</v>
      </c>
      <c r="CU133" t="s">
        <v>430</v>
      </c>
      <c r="CV133">
        <v>130</v>
      </c>
    </row>
    <row r="134" spans="1:100" hidden="1" x14ac:dyDescent="0.3">
      <c r="A134" s="281">
        <v>2367</v>
      </c>
      <c r="B134" s="290" t="s">
        <v>45</v>
      </c>
      <c r="C134" s="288" t="s">
        <v>2952</v>
      </c>
      <c r="D134" s="288" t="s">
        <v>3011</v>
      </c>
      <c r="E134" s="288" t="s">
        <v>2954</v>
      </c>
      <c r="F134" s="288" t="s">
        <v>2959</v>
      </c>
      <c r="G134" s="288" t="s">
        <v>2970</v>
      </c>
      <c r="H134" s="288" t="s">
        <v>2971</v>
      </c>
      <c r="I134" s="288" t="s">
        <v>2972</v>
      </c>
      <c r="J134" s="288" t="s">
        <v>2999</v>
      </c>
      <c r="K134" s="289" t="s">
        <v>477</v>
      </c>
      <c r="L134" s="288" t="s">
        <v>1803</v>
      </c>
      <c r="M134" s="290" t="s">
        <v>83</v>
      </c>
      <c r="N134" s="288" t="s">
        <v>84</v>
      </c>
      <c r="O134" s="290" t="s">
        <v>45</v>
      </c>
      <c r="P134" s="291" t="str">
        <f>IF(COUNTIF($K$4:K134,K134)=1,1,"")</f>
        <v/>
      </c>
      <c r="Q134" s="291"/>
      <c r="R134" s="291">
        <v>986</v>
      </c>
      <c r="S134" s="291">
        <v>986</v>
      </c>
      <c r="T134" s="291"/>
      <c r="U134" s="1">
        <v>45889</v>
      </c>
      <c r="V134" s="291">
        <v>1191</v>
      </c>
      <c r="W134" s="291">
        <v>1122</v>
      </c>
      <c r="X134" s="291">
        <v>83</v>
      </c>
      <c r="Y134" s="1">
        <v>45890</v>
      </c>
      <c r="Z134" s="291">
        <v>1022</v>
      </c>
      <c r="AA134" s="291">
        <v>14</v>
      </c>
      <c r="AB134" s="291">
        <v>140</v>
      </c>
      <c r="AC134" s="291">
        <v>169</v>
      </c>
      <c r="AD134" s="291">
        <v>-53</v>
      </c>
      <c r="AE134" s="291">
        <v>116</v>
      </c>
      <c r="AF134" s="291">
        <v>1191</v>
      </c>
      <c r="AG134" s="291">
        <v>46</v>
      </c>
      <c r="AH134" s="291">
        <v>66</v>
      </c>
      <c r="AI134" s="291">
        <v>101</v>
      </c>
      <c r="AJ134" s="291">
        <v>51</v>
      </c>
      <c r="AK134" s="291">
        <v>109</v>
      </c>
      <c r="AL134" s="291">
        <v>107</v>
      </c>
      <c r="AM134" s="291">
        <v>55</v>
      </c>
      <c r="AN134" s="291">
        <v>47</v>
      </c>
      <c r="AO134" s="291">
        <v>36</v>
      </c>
      <c r="AP134" s="291">
        <v>28</v>
      </c>
      <c r="AQ134" s="291">
        <v>23</v>
      </c>
      <c r="AR134" s="291">
        <v>21</v>
      </c>
      <c r="AS134" s="291">
        <v>11</v>
      </c>
      <c r="AT134" s="291">
        <v>17</v>
      </c>
      <c r="AU134" s="291">
        <v>11</v>
      </c>
      <c r="AV134" s="291">
        <v>13</v>
      </c>
      <c r="AW134" s="291">
        <v>5</v>
      </c>
      <c r="AX134" s="291">
        <v>6</v>
      </c>
      <c r="AY134" s="291">
        <v>9</v>
      </c>
      <c r="AZ134" s="291">
        <v>4</v>
      </c>
      <c r="BA134" s="291">
        <v>8</v>
      </c>
      <c r="BB134" s="291">
        <v>1</v>
      </c>
      <c r="BC134" s="291">
        <v>19</v>
      </c>
      <c r="BD134" s="291">
        <v>16</v>
      </c>
      <c r="BE134" s="291">
        <v>3</v>
      </c>
      <c r="BF134" s="291">
        <v>9</v>
      </c>
      <c r="BG134" s="291">
        <v>1</v>
      </c>
      <c r="BH134" s="291"/>
      <c r="BI134" s="291">
        <v>3</v>
      </c>
      <c r="BJ134" s="291"/>
      <c r="BK134" s="291">
        <v>5</v>
      </c>
      <c r="BL134" s="291"/>
      <c r="BM134" s="291">
        <v>3</v>
      </c>
      <c r="BN134" s="291">
        <v>3</v>
      </c>
      <c r="BO134" s="291">
        <v>3</v>
      </c>
      <c r="BP134" s="291"/>
      <c r="BQ134" s="291">
        <v>1</v>
      </c>
      <c r="BR134" s="291"/>
      <c r="BS134" s="291">
        <v>1</v>
      </c>
      <c r="BT134" s="291"/>
      <c r="BU134" s="291"/>
      <c r="BV134" s="291">
        <v>1</v>
      </c>
      <c r="BW134" s="291"/>
      <c r="BX134" s="291"/>
      <c r="BY134" s="291"/>
      <c r="BZ134" s="291"/>
      <c r="CA134" s="291">
        <v>2</v>
      </c>
      <c r="CB134" s="291">
        <v>1</v>
      </c>
      <c r="CC134" s="291">
        <v>2</v>
      </c>
      <c r="CD134" s="291">
        <v>19</v>
      </c>
      <c r="CE134" s="291">
        <v>18</v>
      </c>
      <c r="CF134" s="291"/>
      <c r="CG134" s="291">
        <v>885</v>
      </c>
      <c r="CH134" s="292" t="s">
        <v>3294</v>
      </c>
      <c r="CI134" s="291">
        <v>987</v>
      </c>
      <c r="CJ134" s="292" t="s">
        <v>969</v>
      </c>
      <c r="CK134" s="291">
        <v>15200</v>
      </c>
      <c r="CL134" s="291">
        <v>69000</v>
      </c>
      <c r="CM134" s="292" t="s">
        <v>1886</v>
      </c>
      <c r="CN134" s="291">
        <v>41000</v>
      </c>
      <c r="CO134" s="292" t="s">
        <v>1887</v>
      </c>
      <c r="CP134" s="290" t="s">
        <v>53</v>
      </c>
      <c r="CQ134" s="292" t="s">
        <v>1888</v>
      </c>
      <c r="CR134" s="1">
        <v>46262</v>
      </c>
      <c r="CS134" s="288" t="s">
        <v>51</v>
      </c>
      <c r="CT134" s="290" t="s">
        <v>1851</v>
      </c>
      <c r="CU134" t="s">
        <v>430</v>
      </c>
      <c r="CV134">
        <v>131</v>
      </c>
    </row>
    <row r="135" spans="1:100" hidden="1" x14ac:dyDescent="0.3">
      <c r="A135" s="281">
        <v>2368</v>
      </c>
      <c r="B135" s="284" t="s">
        <v>45</v>
      </c>
      <c r="C135" s="282" t="s">
        <v>2952</v>
      </c>
      <c r="D135" s="282" t="s">
        <v>3011</v>
      </c>
      <c r="E135" s="282" t="s">
        <v>2954</v>
      </c>
      <c r="F135" s="282" t="s">
        <v>2959</v>
      </c>
      <c r="G135" s="282" t="s">
        <v>2970</v>
      </c>
      <c r="H135" s="282" t="s">
        <v>2971</v>
      </c>
      <c r="I135" s="282" t="s">
        <v>2972</v>
      </c>
      <c r="J135" s="282" t="s">
        <v>2999</v>
      </c>
      <c r="K135" s="283" t="s">
        <v>477</v>
      </c>
      <c r="L135" s="282" t="s">
        <v>1803</v>
      </c>
      <c r="M135" s="284" t="s">
        <v>1804</v>
      </c>
      <c r="N135" s="282" t="s">
        <v>1805</v>
      </c>
      <c r="O135" s="284" t="s">
        <v>45</v>
      </c>
      <c r="P135" s="286" t="str">
        <f>IF(COUNTIF($K$4:K135,K135)=1,1,"")</f>
        <v/>
      </c>
      <c r="Q135" s="286"/>
      <c r="R135" s="286">
        <v>926</v>
      </c>
      <c r="S135" s="286">
        <v>-4</v>
      </c>
      <c r="T135" s="286">
        <v>930</v>
      </c>
      <c r="U135" s="285">
        <v>46065</v>
      </c>
      <c r="V135" s="286">
        <v>937</v>
      </c>
      <c r="W135" s="286">
        <v>810</v>
      </c>
      <c r="X135" s="286">
        <v>131</v>
      </c>
      <c r="Y135" s="285">
        <v>46073</v>
      </c>
      <c r="Z135" s="286">
        <v>878</v>
      </c>
      <c r="AA135" s="286">
        <v>4</v>
      </c>
      <c r="AB135" s="286">
        <v>38</v>
      </c>
      <c r="AC135" s="286">
        <v>59</v>
      </c>
      <c r="AD135" s="286">
        <v>17</v>
      </c>
      <c r="AE135" s="286">
        <v>76</v>
      </c>
      <c r="AF135" s="286">
        <v>937</v>
      </c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6"/>
      <c r="AU135" s="286"/>
      <c r="AV135" s="286"/>
      <c r="AW135" s="286"/>
      <c r="AX135" s="286"/>
      <c r="AY135" s="286"/>
      <c r="AZ135" s="286"/>
      <c r="BA135" s="286"/>
      <c r="BB135" s="286"/>
      <c r="BC135" s="286"/>
      <c r="BD135" s="286">
        <v>50</v>
      </c>
      <c r="BE135" s="286">
        <v>66</v>
      </c>
      <c r="BF135" s="286">
        <v>65</v>
      </c>
      <c r="BG135" s="286">
        <v>84</v>
      </c>
      <c r="BH135" s="286">
        <v>98</v>
      </c>
      <c r="BI135" s="286">
        <v>67</v>
      </c>
      <c r="BJ135" s="286">
        <v>53</v>
      </c>
      <c r="BK135" s="286">
        <v>95</v>
      </c>
      <c r="BL135" s="286">
        <v>124</v>
      </c>
      <c r="BM135" s="286">
        <v>52</v>
      </c>
      <c r="BN135" s="286">
        <v>34</v>
      </c>
      <c r="BO135" s="286">
        <v>11</v>
      </c>
      <c r="BP135" s="286">
        <v>3</v>
      </c>
      <c r="BQ135" s="286">
        <v>5</v>
      </c>
      <c r="BR135" s="286">
        <v>4</v>
      </c>
      <c r="BS135" s="286">
        <v>2</v>
      </c>
      <c r="BT135" s="286">
        <v>2</v>
      </c>
      <c r="BU135" s="286">
        <v>3</v>
      </c>
      <c r="BV135" s="286"/>
      <c r="BW135" s="286">
        <v>2</v>
      </c>
      <c r="BX135" s="286">
        <v>1</v>
      </c>
      <c r="BY135" s="286">
        <v>1</v>
      </c>
      <c r="BZ135" s="286"/>
      <c r="CA135" s="286"/>
      <c r="CB135" s="286">
        <v>4</v>
      </c>
      <c r="CC135" s="286">
        <v>3</v>
      </c>
      <c r="CD135" s="286">
        <v>7</v>
      </c>
      <c r="CE135" s="286">
        <v>3</v>
      </c>
      <c r="CF135" s="286">
        <v>3</v>
      </c>
      <c r="CG135" s="286">
        <v>842</v>
      </c>
      <c r="CH135" s="287" t="s">
        <v>1389</v>
      </c>
      <c r="CI135" s="286">
        <v>842</v>
      </c>
      <c r="CJ135" s="287" t="s">
        <v>1389</v>
      </c>
      <c r="CK135" s="286">
        <v>15200</v>
      </c>
      <c r="CL135" s="286">
        <v>69000</v>
      </c>
      <c r="CM135" s="287" t="s">
        <v>1886</v>
      </c>
      <c r="CN135" s="286">
        <v>41000</v>
      </c>
      <c r="CO135" s="287" t="s">
        <v>1887</v>
      </c>
      <c r="CP135" s="284" t="s">
        <v>53</v>
      </c>
      <c r="CQ135" s="287" t="s">
        <v>1888</v>
      </c>
      <c r="CR135" s="285">
        <v>46262</v>
      </c>
      <c r="CS135" s="282" t="s">
        <v>51</v>
      </c>
      <c r="CT135" s="284" t="s">
        <v>1851</v>
      </c>
      <c r="CU135" t="s">
        <v>430</v>
      </c>
      <c r="CV135">
        <v>132</v>
      </c>
    </row>
    <row r="136" spans="1:100" hidden="1" x14ac:dyDescent="0.3">
      <c r="A136" s="281">
        <v>2369</v>
      </c>
      <c r="B136" s="290" t="s">
        <v>45</v>
      </c>
      <c r="C136" s="288" t="s">
        <v>2952</v>
      </c>
      <c r="D136" s="288" t="s">
        <v>3011</v>
      </c>
      <c r="E136" s="288" t="s">
        <v>2954</v>
      </c>
      <c r="F136" s="288" t="s">
        <v>2959</v>
      </c>
      <c r="G136" s="288" t="s">
        <v>2970</v>
      </c>
      <c r="H136" s="288" t="s">
        <v>2971</v>
      </c>
      <c r="I136" s="288" t="s">
        <v>2972</v>
      </c>
      <c r="J136" s="288" t="s">
        <v>2999</v>
      </c>
      <c r="K136" s="289" t="s">
        <v>477</v>
      </c>
      <c r="L136" s="288" t="s">
        <v>1803</v>
      </c>
      <c r="M136" s="290" t="s">
        <v>85</v>
      </c>
      <c r="N136" s="288" t="s">
        <v>86</v>
      </c>
      <c r="O136" s="290" t="s">
        <v>45</v>
      </c>
      <c r="P136" s="291" t="str">
        <f>IF(COUNTIF($K$4:K136,K136)=1,1,"")</f>
        <v/>
      </c>
      <c r="Q136" s="291"/>
      <c r="R136" s="291">
        <v>1822</v>
      </c>
      <c r="S136" s="291">
        <v>572</v>
      </c>
      <c r="T136" s="291">
        <v>1250</v>
      </c>
      <c r="U136" s="1">
        <v>45889</v>
      </c>
      <c r="V136" s="291">
        <v>1856</v>
      </c>
      <c r="W136" s="291">
        <v>1860</v>
      </c>
      <c r="X136" s="291">
        <v>24</v>
      </c>
      <c r="Y136" s="1">
        <v>45890</v>
      </c>
      <c r="Z136" s="291">
        <v>1796</v>
      </c>
      <c r="AA136" s="291">
        <v>28</v>
      </c>
      <c r="AB136" s="291">
        <v>48</v>
      </c>
      <c r="AC136" s="291">
        <v>60</v>
      </c>
      <c r="AD136" s="291">
        <v>-7</v>
      </c>
      <c r="AE136" s="291">
        <v>53</v>
      </c>
      <c r="AF136" s="291">
        <v>1856</v>
      </c>
      <c r="AG136" s="291">
        <v>118</v>
      </c>
      <c r="AH136" s="291">
        <v>54</v>
      </c>
      <c r="AI136" s="291">
        <v>366</v>
      </c>
      <c r="AJ136" s="291">
        <v>95</v>
      </c>
      <c r="AK136" s="291">
        <v>267</v>
      </c>
      <c r="AL136" s="291">
        <v>48</v>
      </c>
      <c r="AM136" s="291">
        <v>27</v>
      </c>
      <c r="AN136" s="291">
        <v>8</v>
      </c>
      <c r="AO136" s="291">
        <v>18</v>
      </c>
      <c r="AP136" s="291">
        <v>79</v>
      </c>
      <c r="AQ136" s="291">
        <v>50</v>
      </c>
      <c r="AR136" s="291">
        <v>53</v>
      </c>
      <c r="AS136" s="291">
        <v>25</v>
      </c>
      <c r="AT136" s="291">
        <v>25</v>
      </c>
      <c r="AU136" s="291">
        <v>22</v>
      </c>
      <c r="AV136" s="291">
        <v>20</v>
      </c>
      <c r="AW136" s="291">
        <v>39</v>
      </c>
      <c r="AX136" s="291">
        <v>20</v>
      </c>
      <c r="AY136" s="291">
        <v>21</v>
      </c>
      <c r="AZ136" s="291">
        <v>11</v>
      </c>
      <c r="BA136" s="291">
        <v>13</v>
      </c>
      <c r="BB136" s="291">
        <v>13</v>
      </c>
      <c r="BC136" s="291">
        <v>22</v>
      </c>
      <c r="BD136" s="291">
        <v>7</v>
      </c>
      <c r="BE136" s="291">
        <v>1</v>
      </c>
      <c r="BF136" s="291">
        <v>7</v>
      </c>
      <c r="BG136" s="291">
        <v>6</v>
      </c>
      <c r="BH136" s="291">
        <v>3</v>
      </c>
      <c r="BI136" s="291">
        <v>3</v>
      </c>
      <c r="BJ136" s="291">
        <v>13</v>
      </c>
      <c r="BK136" s="291"/>
      <c r="BL136" s="291">
        <v>3</v>
      </c>
      <c r="BM136" s="291">
        <v>1</v>
      </c>
      <c r="BN136" s="291">
        <v>1</v>
      </c>
      <c r="BO136" s="291">
        <v>1</v>
      </c>
      <c r="BP136" s="291">
        <v>2</v>
      </c>
      <c r="BQ136" s="291">
        <v>1</v>
      </c>
      <c r="BR136" s="291">
        <v>1</v>
      </c>
      <c r="BS136" s="291">
        <v>2</v>
      </c>
      <c r="BT136" s="291"/>
      <c r="BU136" s="291"/>
      <c r="BV136" s="291"/>
      <c r="BW136" s="291"/>
      <c r="BX136" s="291"/>
      <c r="BY136" s="291"/>
      <c r="BZ136" s="291"/>
      <c r="CA136" s="291"/>
      <c r="CB136" s="291"/>
      <c r="CC136" s="291"/>
      <c r="CD136" s="291"/>
      <c r="CE136" s="291"/>
      <c r="CF136" s="291"/>
      <c r="CG136" s="291">
        <v>1466</v>
      </c>
      <c r="CH136" s="292" t="s">
        <v>1112</v>
      </c>
      <c r="CI136" s="291">
        <v>1810</v>
      </c>
      <c r="CJ136" s="292" t="s">
        <v>700</v>
      </c>
      <c r="CK136" s="291">
        <v>15200</v>
      </c>
      <c r="CL136" s="291">
        <v>69000</v>
      </c>
      <c r="CM136" s="292" t="s">
        <v>1886</v>
      </c>
      <c r="CN136" s="291">
        <v>41000</v>
      </c>
      <c r="CO136" s="292" t="s">
        <v>1887</v>
      </c>
      <c r="CP136" s="290" t="s">
        <v>53</v>
      </c>
      <c r="CQ136" s="292" t="s">
        <v>1888</v>
      </c>
      <c r="CR136" s="1">
        <v>46262</v>
      </c>
      <c r="CS136" s="288" t="s">
        <v>51</v>
      </c>
      <c r="CT136" s="290" t="s">
        <v>1851</v>
      </c>
      <c r="CU136" t="s">
        <v>430</v>
      </c>
      <c r="CV136">
        <v>133</v>
      </c>
    </row>
    <row r="137" spans="1:100" hidden="1" x14ac:dyDescent="0.3">
      <c r="A137" s="281">
        <v>2370</v>
      </c>
      <c r="B137" s="284" t="s">
        <v>45</v>
      </c>
      <c r="C137" s="282" t="s">
        <v>2952</v>
      </c>
      <c r="D137" s="282" t="s">
        <v>3011</v>
      </c>
      <c r="E137" s="282" t="s">
        <v>2954</v>
      </c>
      <c r="F137" s="282" t="s">
        <v>2959</v>
      </c>
      <c r="G137" s="282" t="s">
        <v>2970</v>
      </c>
      <c r="H137" s="282" t="s">
        <v>2971</v>
      </c>
      <c r="I137" s="282" t="s">
        <v>2972</v>
      </c>
      <c r="J137" s="282" t="s">
        <v>2999</v>
      </c>
      <c r="K137" s="283" t="s">
        <v>477</v>
      </c>
      <c r="L137" s="282" t="s">
        <v>1803</v>
      </c>
      <c r="M137" s="284" t="s">
        <v>68</v>
      </c>
      <c r="N137" s="282" t="s">
        <v>69</v>
      </c>
      <c r="O137" s="284" t="s">
        <v>45</v>
      </c>
      <c r="P137" s="286" t="str">
        <f>IF(COUNTIF($K$4:K137,K137)=1,1,"")</f>
        <v/>
      </c>
      <c r="Q137" s="286"/>
      <c r="R137" s="286">
        <v>701</v>
      </c>
      <c r="S137" s="286">
        <v>701</v>
      </c>
      <c r="T137" s="286"/>
      <c r="U137" s="285">
        <v>45889</v>
      </c>
      <c r="V137" s="286">
        <v>831</v>
      </c>
      <c r="W137" s="286">
        <v>766</v>
      </c>
      <c r="X137" s="286">
        <v>64</v>
      </c>
      <c r="Y137" s="285">
        <v>45890</v>
      </c>
      <c r="Z137" s="286">
        <v>653</v>
      </c>
      <c r="AA137" s="286">
        <v>-1</v>
      </c>
      <c r="AB137" s="286">
        <v>140</v>
      </c>
      <c r="AC137" s="286">
        <v>178</v>
      </c>
      <c r="AD137" s="286">
        <v>-43</v>
      </c>
      <c r="AE137" s="286">
        <v>135</v>
      </c>
      <c r="AF137" s="286">
        <v>831</v>
      </c>
      <c r="AG137" s="286">
        <v>28</v>
      </c>
      <c r="AH137" s="286">
        <v>28</v>
      </c>
      <c r="AI137" s="286">
        <v>30</v>
      </c>
      <c r="AJ137" s="286">
        <v>23</v>
      </c>
      <c r="AK137" s="286">
        <v>58</v>
      </c>
      <c r="AL137" s="286">
        <v>68</v>
      </c>
      <c r="AM137" s="286">
        <v>23</v>
      </c>
      <c r="AN137" s="286">
        <v>17</v>
      </c>
      <c r="AO137" s="286">
        <v>13</v>
      </c>
      <c r="AP137" s="286">
        <v>7</v>
      </c>
      <c r="AQ137" s="286">
        <v>8</v>
      </c>
      <c r="AR137" s="286">
        <v>12</v>
      </c>
      <c r="AS137" s="286">
        <v>7</v>
      </c>
      <c r="AT137" s="286">
        <v>2</v>
      </c>
      <c r="AU137" s="286">
        <v>9</v>
      </c>
      <c r="AV137" s="286">
        <v>8</v>
      </c>
      <c r="AW137" s="286">
        <v>12</v>
      </c>
      <c r="AX137" s="286">
        <v>18</v>
      </c>
      <c r="AY137" s="286">
        <v>7</v>
      </c>
      <c r="AZ137" s="286">
        <v>5</v>
      </c>
      <c r="BA137" s="286">
        <v>5</v>
      </c>
      <c r="BB137" s="286">
        <v>4</v>
      </c>
      <c r="BC137" s="286">
        <v>29</v>
      </c>
      <c r="BD137" s="286">
        <v>9</v>
      </c>
      <c r="BE137" s="286">
        <v>13</v>
      </c>
      <c r="BF137" s="286">
        <v>7</v>
      </c>
      <c r="BG137" s="286">
        <v>12</v>
      </c>
      <c r="BH137" s="286">
        <v>5</v>
      </c>
      <c r="BI137" s="286">
        <v>3</v>
      </c>
      <c r="BJ137" s="286">
        <v>10</v>
      </c>
      <c r="BK137" s="286">
        <v>4</v>
      </c>
      <c r="BL137" s="286">
        <v>1</v>
      </c>
      <c r="BM137" s="286">
        <v>8</v>
      </c>
      <c r="BN137" s="286">
        <v>3</v>
      </c>
      <c r="BO137" s="286">
        <v>1</v>
      </c>
      <c r="BP137" s="286">
        <v>2</v>
      </c>
      <c r="BQ137" s="286"/>
      <c r="BR137" s="286">
        <v>-1</v>
      </c>
      <c r="BS137" s="286"/>
      <c r="BT137" s="286"/>
      <c r="BU137" s="286"/>
      <c r="BV137" s="286"/>
      <c r="BW137" s="286"/>
      <c r="BX137" s="286"/>
      <c r="BY137" s="286"/>
      <c r="BZ137" s="286"/>
      <c r="CA137" s="286">
        <v>1</v>
      </c>
      <c r="CB137" s="286">
        <v>-1</v>
      </c>
      <c r="CC137" s="286">
        <v>1</v>
      </c>
      <c r="CD137" s="286">
        <v>2</v>
      </c>
      <c r="CE137" s="286">
        <v>17</v>
      </c>
      <c r="CF137" s="286">
        <v>1</v>
      </c>
      <c r="CG137" s="286">
        <v>519</v>
      </c>
      <c r="CH137" s="287" t="s">
        <v>3566</v>
      </c>
      <c r="CI137" s="286">
        <v>615</v>
      </c>
      <c r="CJ137" s="287" t="s">
        <v>3446</v>
      </c>
      <c r="CK137" s="286">
        <v>15200</v>
      </c>
      <c r="CL137" s="286">
        <v>69000</v>
      </c>
      <c r="CM137" s="287" t="s">
        <v>1886</v>
      </c>
      <c r="CN137" s="286">
        <v>41000</v>
      </c>
      <c r="CO137" s="287" t="s">
        <v>1887</v>
      </c>
      <c r="CP137" s="284" t="s">
        <v>53</v>
      </c>
      <c r="CQ137" s="287" t="s">
        <v>1888</v>
      </c>
      <c r="CR137" s="285">
        <v>46262</v>
      </c>
      <c r="CS137" s="282" t="s">
        <v>51</v>
      </c>
      <c r="CT137" s="284" t="s">
        <v>1851</v>
      </c>
      <c r="CU137" t="s">
        <v>430</v>
      </c>
      <c r="CV137">
        <v>134</v>
      </c>
    </row>
    <row r="138" spans="1:100" hidden="1" x14ac:dyDescent="0.3">
      <c r="A138" s="281">
        <v>2371</v>
      </c>
      <c r="B138" s="290" t="s">
        <v>45</v>
      </c>
      <c r="C138" s="288" t="s">
        <v>2952</v>
      </c>
      <c r="D138" s="288" t="s">
        <v>3011</v>
      </c>
      <c r="E138" s="288" t="s">
        <v>2954</v>
      </c>
      <c r="F138" s="288" t="s">
        <v>2959</v>
      </c>
      <c r="G138" s="288" t="s">
        <v>2970</v>
      </c>
      <c r="H138" s="288" t="s">
        <v>2971</v>
      </c>
      <c r="I138" s="288" t="s">
        <v>2972</v>
      </c>
      <c r="J138" s="288" t="s">
        <v>2999</v>
      </c>
      <c r="K138" s="289" t="s">
        <v>477</v>
      </c>
      <c r="L138" s="288" t="s">
        <v>1803</v>
      </c>
      <c r="M138" s="290" t="s">
        <v>285</v>
      </c>
      <c r="N138" s="288" t="s">
        <v>286</v>
      </c>
      <c r="O138" s="290" t="s">
        <v>45</v>
      </c>
      <c r="P138" s="291" t="str">
        <f>IF(COUNTIF($K$4:K138,K138)=1,1,"")</f>
        <v/>
      </c>
      <c r="Q138" s="291"/>
      <c r="R138" s="291">
        <v>1236</v>
      </c>
      <c r="S138" s="291">
        <v>6</v>
      </c>
      <c r="T138" s="291">
        <v>1230</v>
      </c>
      <c r="U138" s="1">
        <v>46065</v>
      </c>
      <c r="V138" s="291">
        <v>1248</v>
      </c>
      <c r="W138" s="291">
        <v>807</v>
      </c>
      <c r="X138" s="291">
        <v>435</v>
      </c>
      <c r="Y138" s="1">
        <v>46073</v>
      </c>
      <c r="Z138" s="291">
        <v>871</v>
      </c>
      <c r="AA138" s="291">
        <v>-6</v>
      </c>
      <c r="AB138" s="291">
        <v>365</v>
      </c>
      <c r="AC138" s="291">
        <v>377</v>
      </c>
      <c r="AD138" s="291">
        <v>147</v>
      </c>
      <c r="AE138" s="291">
        <v>524</v>
      </c>
      <c r="AF138" s="291">
        <v>1248</v>
      </c>
      <c r="AG138" s="291"/>
      <c r="AH138" s="291"/>
      <c r="AI138" s="291"/>
      <c r="AJ138" s="291"/>
      <c r="AK138" s="291"/>
      <c r="AL138" s="291"/>
      <c r="AM138" s="291"/>
      <c r="AN138" s="291"/>
      <c r="AO138" s="291"/>
      <c r="AP138" s="291"/>
      <c r="AQ138" s="291"/>
      <c r="AR138" s="291"/>
      <c r="AS138" s="291"/>
      <c r="AT138" s="291"/>
      <c r="AU138" s="291"/>
      <c r="AV138" s="291"/>
      <c r="AW138" s="291"/>
      <c r="AX138" s="291"/>
      <c r="AY138" s="291"/>
      <c r="AZ138" s="291"/>
      <c r="BA138" s="291"/>
      <c r="BB138" s="291"/>
      <c r="BC138" s="291"/>
      <c r="BD138" s="291">
        <v>23</v>
      </c>
      <c r="BE138" s="291">
        <v>39</v>
      </c>
      <c r="BF138" s="291">
        <v>33</v>
      </c>
      <c r="BG138" s="291">
        <v>53</v>
      </c>
      <c r="BH138" s="291">
        <v>75</v>
      </c>
      <c r="BI138" s="291">
        <v>60</v>
      </c>
      <c r="BJ138" s="291">
        <v>83</v>
      </c>
      <c r="BK138" s="291">
        <v>60</v>
      </c>
      <c r="BL138" s="291">
        <v>37</v>
      </c>
      <c r="BM138" s="291">
        <v>60</v>
      </c>
      <c r="BN138" s="291">
        <v>33</v>
      </c>
      <c r="BO138" s="291">
        <v>21</v>
      </c>
      <c r="BP138" s="291">
        <v>16</v>
      </c>
      <c r="BQ138" s="291">
        <v>13</v>
      </c>
      <c r="BR138" s="291">
        <v>7</v>
      </c>
      <c r="BS138" s="291">
        <v>4</v>
      </c>
      <c r="BT138" s="291">
        <v>9</v>
      </c>
      <c r="BU138" s="291">
        <v>3</v>
      </c>
      <c r="BV138" s="291">
        <v>2</v>
      </c>
      <c r="BW138" s="291">
        <v>8</v>
      </c>
      <c r="BX138" s="291">
        <v>2</v>
      </c>
      <c r="BY138" s="291"/>
      <c r="BZ138" s="291">
        <v>3</v>
      </c>
      <c r="CA138" s="291">
        <v>2</v>
      </c>
      <c r="CB138" s="291">
        <v>4</v>
      </c>
      <c r="CC138" s="291">
        <v>7</v>
      </c>
      <c r="CD138" s="291">
        <v>12</v>
      </c>
      <c r="CE138" s="291">
        <v>15</v>
      </c>
      <c r="CF138" s="291">
        <v>14</v>
      </c>
      <c r="CG138" s="291">
        <v>698</v>
      </c>
      <c r="CH138" s="292" t="s">
        <v>3495</v>
      </c>
      <c r="CI138" s="291">
        <v>698</v>
      </c>
      <c r="CJ138" s="292" t="s">
        <v>3495</v>
      </c>
      <c r="CK138" s="291">
        <v>15200</v>
      </c>
      <c r="CL138" s="291">
        <v>69000</v>
      </c>
      <c r="CM138" s="292" t="s">
        <v>1886</v>
      </c>
      <c r="CN138" s="291">
        <v>41000</v>
      </c>
      <c r="CO138" s="292" t="s">
        <v>1887</v>
      </c>
      <c r="CP138" s="290" t="s">
        <v>53</v>
      </c>
      <c r="CQ138" s="292" t="s">
        <v>1888</v>
      </c>
      <c r="CR138" s="1">
        <v>46262</v>
      </c>
      <c r="CS138" s="288" t="s">
        <v>51</v>
      </c>
      <c r="CT138" s="290" t="s">
        <v>1851</v>
      </c>
      <c r="CU138" t="s">
        <v>430</v>
      </c>
      <c r="CV138">
        <v>135</v>
      </c>
    </row>
    <row r="139" spans="1:100" hidden="1" x14ac:dyDescent="0.3">
      <c r="A139" s="281">
        <v>2372</v>
      </c>
      <c r="B139" s="284" t="s">
        <v>45</v>
      </c>
      <c r="C139" s="282" t="s">
        <v>2952</v>
      </c>
      <c r="D139" s="282" t="s">
        <v>3011</v>
      </c>
      <c r="E139" s="282" t="s">
        <v>2954</v>
      </c>
      <c r="F139" s="282" t="s">
        <v>2959</v>
      </c>
      <c r="G139" s="282" t="s">
        <v>2970</v>
      </c>
      <c r="H139" s="282" t="s">
        <v>2971</v>
      </c>
      <c r="I139" s="282" t="s">
        <v>2972</v>
      </c>
      <c r="J139" s="282" t="s">
        <v>2999</v>
      </c>
      <c r="K139" s="283" t="s">
        <v>477</v>
      </c>
      <c r="L139" s="282" t="s">
        <v>1803</v>
      </c>
      <c r="M139" s="284" t="s">
        <v>54</v>
      </c>
      <c r="N139" s="282" t="s">
        <v>55</v>
      </c>
      <c r="O139" s="284" t="s">
        <v>45</v>
      </c>
      <c r="P139" s="286" t="str">
        <f>IF(COUNTIF($K$4:K139,K139)=1,1,"")</f>
        <v/>
      </c>
      <c r="Q139" s="286"/>
      <c r="R139" s="286">
        <v>994</v>
      </c>
      <c r="S139" s="286">
        <v>994</v>
      </c>
      <c r="T139" s="286"/>
      <c r="U139" s="285">
        <v>45714</v>
      </c>
      <c r="V139" s="286">
        <v>997</v>
      </c>
      <c r="W139" s="286">
        <v>996</v>
      </c>
      <c r="X139" s="286">
        <v>7</v>
      </c>
      <c r="Y139" s="285">
        <v>45714</v>
      </c>
      <c r="Z139" s="286">
        <v>973</v>
      </c>
      <c r="AA139" s="286">
        <v>6</v>
      </c>
      <c r="AB139" s="286">
        <v>21</v>
      </c>
      <c r="AC139" s="286">
        <v>24</v>
      </c>
      <c r="AD139" s="286">
        <v>-75</v>
      </c>
      <c r="AE139" s="286">
        <v>-51</v>
      </c>
      <c r="AF139" s="286">
        <v>997</v>
      </c>
      <c r="AG139" s="286">
        <v>1</v>
      </c>
      <c r="AH139" s="286">
        <v>7</v>
      </c>
      <c r="AI139" s="286">
        <v>2</v>
      </c>
      <c r="AJ139" s="286">
        <v>1</v>
      </c>
      <c r="AK139" s="286">
        <v>9</v>
      </c>
      <c r="AL139" s="286">
        <v>6</v>
      </c>
      <c r="AM139" s="286">
        <v>2</v>
      </c>
      <c r="AN139" s="286"/>
      <c r="AO139" s="286">
        <v>1</v>
      </c>
      <c r="AP139" s="286">
        <v>1</v>
      </c>
      <c r="AQ139" s="286">
        <v>2</v>
      </c>
      <c r="AR139" s="286">
        <v>1</v>
      </c>
      <c r="AS139" s="286"/>
      <c r="AT139" s="286">
        <v>1</v>
      </c>
      <c r="AU139" s="286">
        <v>3</v>
      </c>
      <c r="AV139" s="286">
        <v>1</v>
      </c>
      <c r="AW139" s="286">
        <v>4</v>
      </c>
      <c r="AX139" s="286"/>
      <c r="AY139" s="286">
        <v>1</v>
      </c>
      <c r="AZ139" s="286"/>
      <c r="BA139" s="286"/>
      <c r="BB139" s="286"/>
      <c r="BC139" s="286"/>
      <c r="BD139" s="286"/>
      <c r="BE139" s="286"/>
      <c r="BF139" s="286">
        <v>1</v>
      </c>
      <c r="BG139" s="286"/>
      <c r="BH139" s="286"/>
      <c r="BI139" s="286"/>
      <c r="BJ139" s="286"/>
      <c r="BK139" s="286"/>
      <c r="BL139" s="286"/>
      <c r="BM139" s="286">
        <v>1</v>
      </c>
      <c r="BN139" s="286"/>
      <c r="BO139" s="286"/>
      <c r="BP139" s="286"/>
      <c r="BQ139" s="286"/>
      <c r="BR139" s="286">
        <v>1</v>
      </c>
      <c r="BS139" s="286">
        <v>1</v>
      </c>
      <c r="BT139" s="286"/>
      <c r="BU139" s="286"/>
      <c r="BV139" s="286"/>
      <c r="BW139" s="286"/>
      <c r="BX139" s="286"/>
      <c r="BY139" s="286"/>
      <c r="BZ139" s="286"/>
      <c r="CA139" s="286"/>
      <c r="CB139" s="286"/>
      <c r="CC139" s="286"/>
      <c r="CD139" s="286"/>
      <c r="CE139" s="286"/>
      <c r="CF139" s="286"/>
      <c r="CG139" s="286">
        <v>47</v>
      </c>
      <c r="CH139" s="287" t="s">
        <v>3100</v>
      </c>
      <c r="CI139" s="286">
        <v>1043</v>
      </c>
      <c r="CJ139" s="287" t="s">
        <v>3745</v>
      </c>
      <c r="CK139" s="286">
        <v>15200</v>
      </c>
      <c r="CL139" s="286">
        <v>69000</v>
      </c>
      <c r="CM139" s="287" t="s">
        <v>1886</v>
      </c>
      <c r="CN139" s="286">
        <v>41000</v>
      </c>
      <c r="CO139" s="287" t="s">
        <v>1887</v>
      </c>
      <c r="CP139" s="284" t="s">
        <v>53</v>
      </c>
      <c r="CQ139" s="287" t="s">
        <v>1888</v>
      </c>
      <c r="CR139" s="285">
        <v>46262</v>
      </c>
      <c r="CS139" s="282" t="s">
        <v>51</v>
      </c>
      <c r="CT139" s="284" t="s">
        <v>1851</v>
      </c>
      <c r="CU139" t="s">
        <v>430</v>
      </c>
      <c r="CV139">
        <v>136</v>
      </c>
    </row>
    <row r="140" spans="1:100" hidden="1" x14ac:dyDescent="0.3">
      <c r="A140" s="281">
        <v>2506</v>
      </c>
      <c r="B140" s="284" t="s">
        <v>45</v>
      </c>
      <c r="C140" s="282" t="s">
        <v>2952</v>
      </c>
      <c r="D140" s="282" t="s">
        <v>3011</v>
      </c>
      <c r="E140" s="282" t="s">
        <v>2998</v>
      </c>
      <c r="F140" s="282" t="s">
        <v>2959</v>
      </c>
      <c r="G140" s="282" t="s">
        <v>2985</v>
      </c>
      <c r="H140" s="282" t="s">
        <v>2986</v>
      </c>
      <c r="I140" s="282" t="s">
        <v>2989</v>
      </c>
      <c r="J140" s="282" t="s">
        <v>2999</v>
      </c>
      <c r="K140" s="283" t="s">
        <v>484</v>
      </c>
      <c r="L140" s="282" t="s">
        <v>382</v>
      </c>
      <c r="M140" s="284" t="s">
        <v>1806</v>
      </c>
      <c r="N140" s="282" t="s">
        <v>1807</v>
      </c>
      <c r="O140" s="284" t="s">
        <v>45</v>
      </c>
      <c r="P140" s="286">
        <f>IF(COUNTIF($K$4:K140,K140)=1,1,"")</f>
        <v>1</v>
      </c>
      <c r="Q140" s="286"/>
      <c r="R140" s="286">
        <v>348</v>
      </c>
      <c r="S140" s="286">
        <v>-2</v>
      </c>
      <c r="T140" s="286">
        <v>350</v>
      </c>
      <c r="U140" s="285">
        <v>46078</v>
      </c>
      <c r="V140" s="286">
        <v>267</v>
      </c>
      <c r="W140" s="286">
        <v>351</v>
      </c>
      <c r="X140" s="286">
        <v>-82</v>
      </c>
      <c r="Y140" s="285">
        <v>46079</v>
      </c>
      <c r="Z140" s="286">
        <v>226</v>
      </c>
      <c r="AA140" s="286">
        <v>2</v>
      </c>
      <c r="AB140" s="286">
        <v>37</v>
      </c>
      <c r="AC140" s="286">
        <v>41</v>
      </c>
      <c r="AD140" s="286">
        <v>78</v>
      </c>
      <c r="AE140" s="286">
        <v>119</v>
      </c>
      <c r="AF140" s="286">
        <v>267</v>
      </c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6"/>
      <c r="AU140" s="286"/>
      <c r="AV140" s="286"/>
      <c r="AW140" s="286"/>
      <c r="AX140" s="286"/>
      <c r="AY140" s="286"/>
      <c r="AZ140" s="286"/>
      <c r="BA140" s="286"/>
      <c r="BB140" s="286"/>
      <c r="BC140" s="286"/>
      <c r="BD140" s="286">
        <v>2</v>
      </c>
      <c r="BE140" s="286">
        <v>5</v>
      </c>
      <c r="BF140" s="286">
        <v>14</v>
      </c>
      <c r="BG140" s="286">
        <v>13</v>
      </c>
      <c r="BH140" s="286">
        <v>15</v>
      </c>
      <c r="BI140" s="286">
        <v>13</v>
      </c>
      <c r="BJ140" s="286">
        <v>11</v>
      </c>
      <c r="BK140" s="286">
        <v>13</v>
      </c>
      <c r="BL140" s="286">
        <v>10</v>
      </c>
      <c r="BM140" s="286">
        <v>9</v>
      </c>
      <c r="BN140" s="286">
        <v>3</v>
      </c>
      <c r="BO140" s="286">
        <v>4</v>
      </c>
      <c r="BP140" s="286">
        <v>5</v>
      </c>
      <c r="BQ140" s="286">
        <v>2</v>
      </c>
      <c r="BR140" s="286">
        <v>2</v>
      </c>
      <c r="BS140" s="286"/>
      <c r="BT140" s="286">
        <v>1</v>
      </c>
      <c r="BU140" s="286"/>
      <c r="BV140" s="286"/>
      <c r="BW140" s="286"/>
      <c r="BX140" s="286">
        <v>1</v>
      </c>
      <c r="BY140" s="286">
        <v>1</v>
      </c>
      <c r="BZ140" s="286"/>
      <c r="CA140" s="286">
        <v>1</v>
      </c>
      <c r="CB140" s="286">
        <v>6</v>
      </c>
      <c r="CC140" s="286">
        <v>5</v>
      </c>
      <c r="CD140" s="286">
        <v>4</v>
      </c>
      <c r="CE140" s="286">
        <v>3</v>
      </c>
      <c r="CF140" s="286">
        <v>2</v>
      </c>
      <c r="CG140" s="286">
        <v>145</v>
      </c>
      <c r="CH140" s="287" t="s">
        <v>3959</v>
      </c>
      <c r="CI140" s="286">
        <v>145</v>
      </c>
      <c r="CJ140" s="287" t="s">
        <v>3959</v>
      </c>
      <c r="CK140" s="286">
        <v>19000</v>
      </c>
      <c r="CL140" s="286">
        <v>69000</v>
      </c>
      <c r="CM140" s="287" t="s">
        <v>662</v>
      </c>
      <c r="CN140" s="286">
        <v>41000</v>
      </c>
      <c r="CO140" s="287" t="s">
        <v>1892</v>
      </c>
      <c r="CP140" s="284" t="s">
        <v>53</v>
      </c>
      <c r="CQ140" s="287" t="s">
        <v>1893</v>
      </c>
      <c r="CR140" s="285">
        <v>46262</v>
      </c>
      <c r="CS140" s="282" t="s">
        <v>74</v>
      </c>
      <c r="CT140" s="284" t="s">
        <v>1852</v>
      </c>
      <c r="CU140" t="s">
        <v>383</v>
      </c>
      <c r="CV140">
        <v>137</v>
      </c>
    </row>
    <row r="141" spans="1:100" hidden="1" x14ac:dyDescent="0.3">
      <c r="A141" s="281">
        <v>2507</v>
      </c>
      <c r="B141" s="290" t="s">
        <v>45</v>
      </c>
      <c r="C141" s="288" t="s">
        <v>2952</v>
      </c>
      <c r="D141" s="288" t="s">
        <v>3011</v>
      </c>
      <c r="E141" s="288" t="s">
        <v>2998</v>
      </c>
      <c r="F141" s="288" t="s">
        <v>2959</v>
      </c>
      <c r="G141" s="288" t="s">
        <v>2985</v>
      </c>
      <c r="H141" s="288" t="s">
        <v>2986</v>
      </c>
      <c r="I141" s="288" t="s">
        <v>2989</v>
      </c>
      <c r="J141" s="288" t="s">
        <v>2999</v>
      </c>
      <c r="K141" s="289" t="s">
        <v>484</v>
      </c>
      <c r="L141" s="288" t="s">
        <v>382</v>
      </c>
      <c r="M141" s="290" t="s">
        <v>71</v>
      </c>
      <c r="N141" s="288" t="s">
        <v>72</v>
      </c>
      <c r="O141" s="290" t="s">
        <v>45</v>
      </c>
      <c r="P141" s="291" t="str">
        <f>IF(COUNTIF($K$4:K141,K141)=1,1,"")</f>
        <v/>
      </c>
      <c r="Q141" s="291"/>
      <c r="R141" s="291">
        <v>2964</v>
      </c>
      <c r="S141" s="291">
        <v>284</v>
      </c>
      <c r="T141" s="291">
        <v>2680</v>
      </c>
      <c r="U141" s="1">
        <v>45735</v>
      </c>
      <c r="V141" s="291">
        <v>3067</v>
      </c>
      <c r="W141" s="291">
        <v>3215</v>
      </c>
      <c r="X141" s="291">
        <v>-122</v>
      </c>
      <c r="Y141" s="1">
        <v>45735</v>
      </c>
      <c r="Z141" s="291">
        <v>2863</v>
      </c>
      <c r="AA141" s="291">
        <v>26</v>
      </c>
      <c r="AB141" s="291">
        <v>185</v>
      </c>
      <c r="AC141" s="291">
        <v>204</v>
      </c>
      <c r="AD141" s="291">
        <v>182</v>
      </c>
      <c r="AE141" s="291">
        <v>386</v>
      </c>
      <c r="AF141" s="291">
        <v>3067</v>
      </c>
      <c r="AG141" s="291">
        <v>41</v>
      </c>
      <c r="AH141" s="291">
        <v>22</v>
      </c>
      <c r="AI141" s="291">
        <v>53</v>
      </c>
      <c r="AJ141" s="291">
        <v>14</v>
      </c>
      <c r="AK141" s="291">
        <v>158</v>
      </c>
      <c r="AL141" s="291">
        <v>113</v>
      </c>
      <c r="AM141" s="291">
        <v>59</v>
      </c>
      <c r="AN141" s="291">
        <v>55</v>
      </c>
      <c r="AO141" s="291">
        <v>19</v>
      </c>
      <c r="AP141" s="291">
        <v>19</v>
      </c>
      <c r="AQ141" s="291">
        <v>17</v>
      </c>
      <c r="AR141" s="291">
        <v>10</v>
      </c>
      <c r="AS141" s="291">
        <v>3</v>
      </c>
      <c r="AT141" s="291">
        <v>7</v>
      </c>
      <c r="AU141" s="291">
        <v>2</v>
      </c>
      <c r="AV141" s="291">
        <v>1</v>
      </c>
      <c r="AW141" s="291">
        <v>12</v>
      </c>
      <c r="AX141" s="291">
        <v>16</v>
      </c>
      <c r="AY141" s="291">
        <v>9</v>
      </c>
      <c r="AZ141" s="291">
        <v>25</v>
      </c>
      <c r="BA141" s="291">
        <v>19</v>
      </c>
      <c r="BB141" s="291">
        <v>16</v>
      </c>
      <c r="BC141" s="291">
        <v>11</v>
      </c>
      <c r="BD141" s="291">
        <v>49</v>
      </c>
      <c r="BE141" s="291">
        <v>31</v>
      </c>
      <c r="BF141" s="291">
        <v>38</v>
      </c>
      <c r="BG141" s="291">
        <v>46</v>
      </c>
      <c r="BH141" s="291">
        <v>48</v>
      </c>
      <c r="BI141" s="291">
        <v>34</v>
      </c>
      <c r="BJ141" s="291">
        <v>27</v>
      </c>
      <c r="BK141" s="291">
        <v>26</v>
      </c>
      <c r="BL141" s="291">
        <v>24</v>
      </c>
      <c r="BM141" s="291">
        <v>19</v>
      </c>
      <c r="BN141" s="291">
        <v>27</v>
      </c>
      <c r="BO141" s="291">
        <v>18</v>
      </c>
      <c r="BP141" s="291">
        <v>17</v>
      </c>
      <c r="BQ141" s="291">
        <v>10</v>
      </c>
      <c r="BR141" s="291">
        <v>5</v>
      </c>
      <c r="BS141" s="291">
        <v>5</v>
      </c>
      <c r="BT141" s="291">
        <v>5</v>
      </c>
      <c r="BU141" s="291">
        <v>4</v>
      </c>
      <c r="BV141" s="291"/>
      <c r="BW141" s="291">
        <v>7</v>
      </c>
      <c r="BX141" s="291">
        <v>3</v>
      </c>
      <c r="BY141" s="291">
        <v>12</v>
      </c>
      <c r="BZ141" s="291">
        <v>2</v>
      </c>
      <c r="CA141" s="291">
        <v>3</v>
      </c>
      <c r="CB141" s="291">
        <v>12</v>
      </c>
      <c r="CC141" s="291">
        <v>26</v>
      </c>
      <c r="CD141" s="291">
        <v>25</v>
      </c>
      <c r="CE141" s="291">
        <v>18</v>
      </c>
      <c r="CF141" s="291">
        <v>7</v>
      </c>
      <c r="CG141" s="291">
        <v>1249</v>
      </c>
      <c r="CH141" s="292" t="s">
        <v>3519</v>
      </c>
      <c r="CI141" s="291">
        <v>2637</v>
      </c>
      <c r="CJ141" s="292" t="s">
        <v>3860</v>
      </c>
      <c r="CK141" s="291">
        <v>19000</v>
      </c>
      <c r="CL141" s="291">
        <v>69000</v>
      </c>
      <c r="CM141" s="292" t="s">
        <v>662</v>
      </c>
      <c r="CN141" s="291">
        <v>41000</v>
      </c>
      <c r="CO141" s="292" t="s">
        <v>1892</v>
      </c>
      <c r="CP141" s="290" t="s">
        <v>53</v>
      </c>
      <c r="CQ141" s="292" t="s">
        <v>1893</v>
      </c>
      <c r="CR141" s="1">
        <v>46262</v>
      </c>
      <c r="CS141" s="288" t="s">
        <v>74</v>
      </c>
      <c r="CT141" s="290" t="s">
        <v>1852</v>
      </c>
      <c r="CU141" t="s">
        <v>383</v>
      </c>
      <c r="CV141">
        <v>138</v>
      </c>
    </row>
    <row r="142" spans="1:100" hidden="1" x14ac:dyDescent="0.3">
      <c r="A142" s="281">
        <v>2508</v>
      </c>
      <c r="B142" s="284" t="s">
        <v>45</v>
      </c>
      <c r="C142" s="282" t="s">
        <v>2952</v>
      </c>
      <c r="D142" s="282" t="s">
        <v>3011</v>
      </c>
      <c r="E142" s="282" t="s">
        <v>2998</v>
      </c>
      <c r="F142" s="282" t="s">
        <v>2959</v>
      </c>
      <c r="G142" s="282" t="s">
        <v>2985</v>
      </c>
      <c r="H142" s="282" t="s">
        <v>2986</v>
      </c>
      <c r="I142" s="282" t="s">
        <v>2989</v>
      </c>
      <c r="J142" s="282" t="s">
        <v>2999</v>
      </c>
      <c r="K142" s="283" t="s">
        <v>484</v>
      </c>
      <c r="L142" s="282" t="s">
        <v>382</v>
      </c>
      <c r="M142" s="284" t="s">
        <v>66</v>
      </c>
      <c r="N142" s="282" t="s">
        <v>67</v>
      </c>
      <c r="O142" s="284" t="s">
        <v>45</v>
      </c>
      <c r="P142" s="286" t="str">
        <f>IF(COUNTIF($K$4:K142,K142)=1,1,"")</f>
        <v/>
      </c>
      <c r="Q142" s="286"/>
      <c r="R142" s="286">
        <v>827</v>
      </c>
      <c r="S142" s="286">
        <v>2</v>
      </c>
      <c r="T142" s="286">
        <v>825</v>
      </c>
      <c r="U142" s="285">
        <v>45901</v>
      </c>
      <c r="V142" s="286">
        <v>964</v>
      </c>
      <c r="W142" s="286">
        <v>923</v>
      </c>
      <c r="X142" s="286">
        <v>39</v>
      </c>
      <c r="Y142" s="285">
        <v>45902</v>
      </c>
      <c r="Z142" s="286">
        <v>798</v>
      </c>
      <c r="AA142" s="286">
        <v>-2</v>
      </c>
      <c r="AB142" s="286">
        <v>119</v>
      </c>
      <c r="AC142" s="286">
        <v>166</v>
      </c>
      <c r="AD142" s="286">
        <v>5</v>
      </c>
      <c r="AE142" s="286">
        <v>171</v>
      </c>
      <c r="AF142" s="286">
        <v>964</v>
      </c>
      <c r="AG142" s="286">
        <v>27</v>
      </c>
      <c r="AH142" s="286">
        <v>42</v>
      </c>
      <c r="AI142" s="286">
        <v>67</v>
      </c>
      <c r="AJ142" s="286">
        <v>65</v>
      </c>
      <c r="AK142" s="286">
        <v>82</v>
      </c>
      <c r="AL142" s="286">
        <v>91</v>
      </c>
      <c r="AM142" s="286">
        <v>77</v>
      </c>
      <c r="AN142" s="286">
        <v>57</v>
      </c>
      <c r="AO142" s="286">
        <v>29</v>
      </c>
      <c r="AP142" s="286">
        <v>46</v>
      </c>
      <c r="AQ142" s="286">
        <v>20</v>
      </c>
      <c r="AR142" s="286">
        <v>28</v>
      </c>
      <c r="AS142" s="286">
        <v>10</v>
      </c>
      <c r="AT142" s="286">
        <v>10</v>
      </c>
      <c r="AU142" s="286">
        <v>1</v>
      </c>
      <c r="AV142" s="286">
        <v>10</v>
      </c>
      <c r="AW142" s="286">
        <v>5</v>
      </c>
      <c r="AX142" s="286">
        <v>5</v>
      </c>
      <c r="AY142" s="286">
        <v>5</v>
      </c>
      <c r="AZ142" s="286">
        <v>5</v>
      </c>
      <c r="BA142" s="286">
        <v>8</v>
      </c>
      <c r="BB142" s="286">
        <v>3</v>
      </c>
      <c r="BC142" s="286">
        <v>4</v>
      </c>
      <c r="BD142" s="286">
        <v>2</v>
      </c>
      <c r="BE142" s="286">
        <v>5</v>
      </c>
      <c r="BF142" s="286">
        <v>3</v>
      </c>
      <c r="BG142" s="286">
        <v>5</v>
      </c>
      <c r="BH142" s="286">
        <v>4</v>
      </c>
      <c r="BI142" s="286">
        <v>2</v>
      </c>
      <c r="BJ142" s="286">
        <v>2</v>
      </c>
      <c r="BK142" s="286"/>
      <c r="BL142" s="286"/>
      <c r="BM142" s="286">
        <v>1</v>
      </c>
      <c r="BN142" s="286"/>
      <c r="BO142" s="286">
        <v>1</v>
      </c>
      <c r="BP142" s="286">
        <v>5</v>
      </c>
      <c r="BQ142" s="286"/>
      <c r="BR142" s="286"/>
      <c r="BS142" s="286"/>
      <c r="BT142" s="286">
        <v>3</v>
      </c>
      <c r="BU142" s="286"/>
      <c r="BV142" s="286"/>
      <c r="BW142" s="286"/>
      <c r="BX142" s="286"/>
      <c r="BY142" s="286"/>
      <c r="BZ142" s="286"/>
      <c r="CA142" s="286"/>
      <c r="CB142" s="286"/>
      <c r="CC142" s="286"/>
      <c r="CD142" s="286"/>
      <c r="CE142" s="286">
        <v>1</v>
      </c>
      <c r="CF142" s="286"/>
      <c r="CG142" s="286">
        <v>731</v>
      </c>
      <c r="CH142" s="287" t="s">
        <v>3552</v>
      </c>
      <c r="CI142" s="286">
        <v>738</v>
      </c>
      <c r="CJ142" s="287" t="s">
        <v>3451</v>
      </c>
      <c r="CK142" s="286">
        <v>19000</v>
      </c>
      <c r="CL142" s="286">
        <v>69000</v>
      </c>
      <c r="CM142" s="287" t="s">
        <v>662</v>
      </c>
      <c r="CN142" s="286">
        <v>41000</v>
      </c>
      <c r="CO142" s="287" t="s">
        <v>1892</v>
      </c>
      <c r="CP142" s="284" t="s">
        <v>53</v>
      </c>
      <c r="CQ142" s="287" t="s">
        <v>1893</v>
      </c>
      <c r="CR142" s="285">
        <v>46262</v>
      </c>
      <c r="CS142" s="282" t="s">
        <v>74</v>
      </c>
      <c r="CT142" s="284" t="s">
        <v>1852</v>
      </c>
      <c r="CU142" t="s">
        <v>383</v>
      </c>
      <c r="CV142">
        <v>139</v>
      </c>
    </row>
    <row r="143" spans="1:100" hidden="1" x14ac:dyDescent="0.3">
      <c r="A143" s="281">
        <v>2509</v>
      </c>
      <c r="B143" s="290" t="s">
        <v>45</v>
      </c>
      <c r="C143" s="288" t="s">
        <v>2952</v>
      </c>
      <c r="D143" s="288" t="s">
        <v>3011</v>
      </c>
      <c r="E143" s="288" t="s">
        <v>2998</v>
      </c>
      <c r="F143" s="288" t="s">
        <v>2959</v>
      </c>
      <c r="G143" s="288" t="s">
        <v>2985</v>
      </c>
      <c r="H143" s="288" t="s">
        <v>2986</v>
      </c>
      <c r="I143" s="288" t="s">
        <v>2989</v>
      </c>
      <c r="J143" s="288" t="s">
        <v>2999</v>
      </c>
      <c r="K143" s="289" t="s">
        <v>484</v>
      </c>
      <c r="L143" s="288" t="s">
        <v>382</v>
      </c>
      <c r="M143" s="290" t="s">
        <v>83</v>
      </c>
      <c r="N143" s="288" t="s">
        <v>84</v>
      </c>
      <c r="O143" s="290" t="s">
        <v>45</v>
      </c>
      <c r="P143" s="291" t="str">
        <f>IF(COUNTIF($K$4:K143,K143)=1,1,"")</f>
        <v/>
      </c>
      <c r="Q143" s="291"/>
      <c r="R143" s="291">
        <v>2477</v>
      </c>
      <c r="S143" s="291">
        <v>277</v>
      </c>
      <c r="T143" s="291">
        <v>2200</v>
      </c>
      <c r="U143" s="1">
        <v>45735</v>
      </c>
      <c r="V143" s="291">
        <v>2836</v>
      </c>
      <c r="W143" s="291">
        <v>2782</v>
      </c>
      <c r="X143" s="291">
        <v>87</v>
      </c>
      <c r="Y143" s="1">
        <v>45735</v>
      </c>
      <c r="Z143" s="291">
        <v>2314</v>
      </c>
      <c r="AA143" s="291">
        <v>33</v>
      </c>
      <c r="AB143" s="291">
        <v>496</v>
      </c>
      <c r="AC143" s="291">
        <v>522</v>
      </c>
      <c r="AD143" s="291">
        <v>187</v>
      </c>
      <c r="AE143" s="291">
        <v>709</v>
      </c>
      <c r="AF143" s="291">
        <v>2836</v>
      </c>
      <c r="AG143" s="291">
        <v>28</v>
      </c>
      <c r="AH143" s="291">
        <v>48</v>
      </c>
      <c r="AI143" s="291">
        <v>44</v>
      </c>
      <c r="AJ143" s="291">
        <v>62</v>
      </c>
      <c r="AK143" s="291">
        <v>52</v>
      </c>
      <c r="AL143" s="291">
        <v>71</v>
      </c>
      <c r="AM143" s="291">
        <v>48</v>
      </c>
      <c r="AN143" s="291">
        <v>57</v>
      </c>
      <c r="AO143" s="291">
        <v>18</v>
      </c>
      <c r="AP143" s="291">
        <v>34</v>
      </c>
      <c r="AQ143" s="291">
        <v>18</v>
      </c>
      <c r="AR143" s="291">
        <v>13</v>
      </c>
      <c r="AS143" s="291">
        <v>7</v>
      </c>
      <c r="AT143" s="291">
        <v>8</v>
      </c>
      <c r="AU143" s="291">
        <v>11</v>
      </c>
      <c r="AV143" s="291"/>
      <c r="AW143" s="291">
        <v>16</v>
      </c>
      <c r="AX143" s="291">
        <v>6</v>
      </c>
      <c r="AY143" s="291">
        <v>5</v>
      </c>
      <c r="AZ143" s="291">
        <v>14</v>
      </c>
      <c r="BA143" s="291">
        <v>18</v>
      </c>
      <c r="BB143" s="291">
        <v>14</v>
      </c>
      <c r="BC143" s="291">
        <v>10</v>
      </c>
      <c r="BD143" s="291">
        <v>11</v>
      </c>
      <c r="BE143" s="291">
        <v>28</v>
      </c>
      <c r="BF143" s="291">
        <v>41</v>
      </c>
      <c r="BG143" s="291">
        <v>34</v>
      </c>
      <c r="BH143" s="291">
        <v>34</v>
      </c>
      <c r="BI143" s="291">
        <v>21</v>
      </c>
      <c r="BJ143" s="291">
        <v>18</v>
      </c>
      <c r="BK143" s="291">
        <v>20</v>
      </c>
      <c r="BL143" s="291">
        <v>13</v>
      </c>
      <c r="BM143" s="291">
        <v>20</v>
      </c>
      <c r="BN143" s="291">
        <v>19</v>
      </c>
      <c r="BO143" s="291">
        <v>16</v>
      </c>
      <c r="BP143" s="291">
        <v>16</v>
      </c>
      <c r="BQ143" s="291">
        <v>2</v>
      </c>
      <c r="BR143" s="291">
        <v>3</v>
      </c>
      <c r="BS143" s="291">
        <v>1</v>
      </c>
      <c r="BT143" s="291">
        <v>2</v>
      </c>
      <c r="BU143" s="291">
        <v>3</v>
      </c>
      <c r="BV143" s="291"/>
      <c r="BW143" s="291"/>
      <c r="BX143" s="291">
        <v>8</v>
      </c>
      <c r="BY143" s="291">
        <v>10</v>
      </c>
      <c r="BZ143" s="291">
        <v>2</v>
      </c>
      <c r="CA143" s="291">
        <v>3</v>
      </c>
      <c r="CB143" s="291">
        <v>12</v>
      </c>
      <c r="CC143" s="291">
        <v>11</v>
      </c>
      <c r="CD143" s="291">
        <v>16</v>
      </c>
      <c r="CE143" s="291">
        <v>3</v>
      </c>
      <c r="CF143" s="291">
        <v>6</v>
      </c>
      <c r="CG143" s="291">
        <v>975</v>
      </c>
      <c r="CH143" s="292" t="s">
        <v>3946</v>
      </c>
      <c r="CI143" s="291">
        <v>2082</v>
      </c>
      <c r="CJ143" s="292" t="s">
        <v>3738</v>
      </c>
      <c r="CK143" s="291">
        <v>19000</v>
      </c>
      <c r="CL143" s="291">
        <v>69000</v>
      </c>
      <c r="CM143" s="292" t="s">
        <v>662</v>
      </c>
      <c r="CN143" s="291">
        <v>41000</v>
      </c>
      <c r="CO143" s="292" t="s">
        <v>1892</v>
      </c>
      <c r="CP143" s="290" t="s">
        <v>53</v>
      </c>
      <c r="CQ143" s="292" t="s">
        <v>1893</v>
      </c>
      <c r="CR143" s="1">
        <v>46262</v>
      </c>
      <c r="CS143" s="288" t="s">
        <v>74</v>
      </c>
      <c r="CT143" s="290" t="s">
        <v>1852</v>
      </c>
      <c r="CU143" t="s">
        <v>383</v>
      </c>
      <c r="CV143">
        <v>140</v>
      </c>
    </row>
    <row r="144" spans="1:100" hidden="1" x14ac:dyDescent="0.3">
      <c r="A144" s="281">
        <v>2510</v>
      </c>
      <c r="B144" s="284" t="s">
        <v>45</v>
      </c>
      <c r="C144" s="282" t="s">
        <v>2952</v>
      </c>
      <c r="D144" s="282" t="s">
        <v>3011</v>
      </c>
      <c r="E144" s="282" t="s">
        <v>2998</v>
      </c>
      <c r="F144" s="282" t="s">
        <v>2959</v>
      </c>
      <c r="G144" s="282" t="s">
        <v>2985</v>
      </c>
      <c r="H144" s="282" t="s">
        <v>2986</v>
      </c>
      <c r="I144" s="282" t="s">
        <v>2989</v>
      </c>
      <c r="J144" s="282" t="s">
        <v>2999</v>
      </c>
      <c r="K144" s="283" t="s">
        <v>484</v>
      </c>
      <c r="L144" s="282" t="s">
        <v>382</v>
      </c>
      <c r="M144" s="284" t="s">
        <v>63</v>
      </c>
      <c r="N144" s="282" t="s">
        <v>64</v>
      </c>
      <c r="O144" s="284" t="s">
        <v>45</v>
      </c>
      <c r="P144" s="286" t="str">
        <f>IF(COUNTIF($K$4:K144,K144)=1,1,"")</f>
        <v/>
      </c>
      <c r="Q144" s="286"/>
      <c r="R144" s="286">
        <v>352</v>
      </c>
      <c r="S144" s="286">
        <v>2</v>
      </c>
      <c r="T144" s="286">
        <v>350</v>
      </c>
      <c r="U144" s="285">
        <v>46078</v>
      </c>
      <c r="V144" s="286">
        <v>274</v>
      </c>
      <c r="W144" s="286">
        <v>347</v>
      </c>
      <c r="X144" s="286">
        <v>-75</v>
      </c>
      <c r="Y144" s="285">
        <v>46079</v>
      </c>
      <c r="Z144" s="286">
        <v>243</v>
      </c>
      <c r="AA144" s="286">
        <v>-2</v>
      </c>
      <c r="AB144" s="286">
        <v>28</v>
      </c>
      <c r="AC144" s="286">
        <v>31</v>
      </c>
      <c r="AD144" s="286">
        <v>30</v>
      </c>
      <c r="AE144" s="286">
        <v>61</v>
      </c>
      <c r="AF144" s="286">
        <v>274</v>
      </c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  <c r="AV144" s="286"/>
      <c r="AW144" s="286"/>
      <c r="AX144" s="286"/>
      <c r="AY144" s="286"/>
      <c r="AZ144" s="286"/>
      <c r="BA144" s="286"/>
      <c r="BB144" s="286"/>
      <c r="BC144" s="286"/>
      <c r="BD144" s="286">
        <v>5</v>
      </c>
      <c r="BE144" s="286">
        <v>17</v>
      </c>
      <c r="BF144" s="286">
        <v>22</v>
      </c>
      <c r="BG144" s="286">
        <v>32</v>
      </c>
      <c r="BH144" s="286">
        <v>44</v>
      </c>
      <c r="BI144" s="286">
        <v>11</v>
      </c>
      <c r="BJ144" s="286">
        <v>14</v>
      </c>
      <c r="BK144" s="286">
        <v>4</v>
      </c>
      <c r="BL144" s="286">
        <v>8</v>
      </c>
      <c r="BM144" s="286">
        <v>7</v>
      </c>
      <c r="BN144" s="286">
        <v>7</v>
      </c>
      <c r="BO144" s="286">
        <v>3</v>
      </c>
      <c r="BP144" s="286">
        <v>7</v>
      </c>
      <c r="BQ144" s="286"/>
      <c r="BR144" s="286"/>
      <c r="BS144" s="286"/>
      <c r="BT144" s="286">
        <v>1</v>
      </c>
      <c r="BU144" s="286"/>
      <c r="BV144" s="286"/>
      <c r="BW144" s="286"/>
      <c r="BX144" s="286">
        <v>1</v>
      </c>
      <c r="BY144" s="286">
        <v>4</v>
      </c>
      <c r="BZ144" s="286"/>
      <c r="CA144" s="286"/>
      <c r="CB144" s="286">
        <v>2</v>
      </c>
      <c r="CC144" s="286">
        <v>7</v>
      </c>
      <c r="CD144" s="286">
        <v>4</v>
      </c>
      <c r="CE144" s="286">
        <v>1</v>
      </c>
      <c r="CF144" s="286">
        <v>3</v>
      </c>
      <c r="CG144" s="286">
        <v>204</v>
      </c>
      <c r="CH144" s="287" t="s">
        <v>3248</v>
      </c>
      <c r="CI144" s="286">
        <v>204</v>
      </c>
      <c r="CJ144" s="287" t="s">
        <v>3248</v>
      </c>
      <c r="CK144" s="286">
        <v>19000</v>
      </c>
      <c r="CL144" s="286">
        <v>69000</v>
      </c>
      <c r="CM144" s="287" t="s">
        <v>662</v>
      </c>
      <c r="CN144" s="286">
        <v>41000</v>
      </c>
      <c r="CO144" s="287" t="s">
        <v>1892</v>
      </c>
      <c r="CP144" s="284" t="s">
        <v>53</v>
      </c>
      <c r="CQ144" s="287" t="s">
        <v>1893</v>
      </c>
      <c r="CR144" s="285">
        <v>46262</v>
      </c>
      <c r="CS144" s="282" t="s">
        <v>74</v>
      </c>
      <c r="CT144" s="284" t="s">
        <v>1852</v>
      </c>
      <c r="CU144" t="s">
        <v>383</v>
      </c>
      <c r="CV144">
        <v>141</v>
      </c>
    </row>
    <row r="145" spans="1:100" hidden="1" x14ac:dyDescent="0.3">
      <c r="A145" s="281">
        <v>2511</v>
      </c>
      <c r="B145" s="290" t="s">
        <v>45</v>
      </c>
      <c r="C145" s="288" t="s">
        <v>2952</v>
      </c>
      <c r="D145" s="288" t="s">
        <v>3011</v>
      </c>
      <c r="E145" s="288" t="s">
        <v>2998</v>
      </c>
      <c r="F145" s="288" t="s">
        <v>2959</v>
      </c>
      <c r="G145" s="288" t="s">
        <v>2985</v>
      </c>
      <c r="H145" s="288" t="s">
        <v>2986</v>
      </c>
      <c r="I145" s="288" t="s">
        <v>2989</v>
      </c>
      <c r="J145" s="288" t="s">
        <v>2999</v>
      </c>
      <c r="K145" s="289" t="s">
        <v>484</v>
      </c>
      <c r="L145" s="288" t="s">
        <v>382</v>
      </c>
      <c r="M145" s="290" t="s">
        <v>96</v>
      </c>
      <c r="N145" s="288" t="s">
        <v>97</v>
      </c>
      <c r="O145" s="290" t="s">
        <v>45</v>
      </c>
      <c r="P145" s="291" t="str">
        <f>IF(COUNTIF($K$4:K145,K145)=1,1,"")</f>
        <v/>
      </c>
      <c r="Q145" s="291"/>
      <c r="R145" s="291">
        <v>1055</v>
      </c>
      <c r="S145" s="291">
        <v>-20</v>
      </c>
      <c r="T145" s="291">
        <v>1075</v>
      </c>
      <c r="U145" s="1">
        <v>45901</v>
      </c>
      <c r="V145" s="291">
        <v>1333</v>
      </c>
      <c r="W145" s="291">
        <v>926</v>
      </c>
      <c r="X145" s="291">
        <v>427</v>
      </c>
      <c r="Y145" s="1">
        <v>45902</v>
      </c>
      <c r="Z145" s="291">
        <v>953</v>
      </c>
      <c r="AA145" s="291">
        <v>20</v>
      </c>
      <c r="AB145" s="291">
        <v>317</v>
      </c>
      <c r="AC145" s="291">
        <v>380</v>
      </c>
      <c r="AD145" s="291">
        <v>45</v>
      </c>
      <c r="AE145" s="291">
        <v>425</v>
      </c>
      <c r="AF145" s="291">
        <v>1333</v>
      </c>
      <c r="AG145" s="291">
        <v>30</v>
      </c>
      <c r="AH145" s="291">
        <v>34</v>
      </c>
      <c r="AI145" s="291">
        <v>52</v>
      </c>
      <c r="AJ145" s="291">
        <v>54</v>
      </c>
      <c r="AK145" s="291">
        <v>77</v>
      </c>
      <c r="AL145" s="291">
        <v>85</v>
      </c>
      <c r="AM145" s="291">
        <v>99</v>
      </c>
      <c r="AN145" s="291">
        <v>79</v>
      </c>
      <c r="AO145" s="291">
        <v>56</v>
      </c>
      <c r="AP145" s="291">
        <v>46</v>
      </c>
      <c r="AQ145" s="291">
        <v>24</v>
      </c>
      <c r="AR145" s="291">
        <v>23</v>
      </c>
      <c r="AS145" s="291">
        <v>17</v>
      </c>
      <c r="AT145" s="291">
        <v>5</v>
      </c>
      <c r="AU145" s="291">
        <v>3</v>
      </c>
      <c r="AV145" s="291">
        <v>4</v>
      </c>
      <c r="AW145" s="291">
        <v>5</v>
      </c>
      <c r="AX145" s="291">
        <v>3</v>
      </c>
      <c r="AY145" s="291">
        <v>6</v>
      </c>
      <c r="AZ145" s="291">
        <v>4</v>
      </c>
      <c r="BA145" s="291">
        <v>7</v>
      </c>
      <c r="BB145" s="291">
        <v>3</v>
      </c>
      <c r="BC145" s="291"/>
      <c r="BD145" s="291">
        <v>7</v>
      </c>
      <c r="BE145" s="291">
        <v>2</v>
      </c>
      <c r="BF145" s="291">
        <v>2</v>
      </c>
      <c r="BG145" s="291"/>
      <c r="BH145" s="291">
        <v>3</v>
      </c>
      <c r="BI145" s="291">
        <v>2</v>
      </c>
      <c r="BJ145" s="291"/>
      <c r="BK145" s="291">
        <v>18</v>
      </c>
      <c r="BL145" s="291">
        <v>14</v>
      </c>
      <c r="BM145" s="291">
        <v>5</v>
      </c>
      <c r="BN145" s="291">
        <v>12</v>
      </c>
      <c r="BO145" s="291">
        <v>9</v>
      </c>
      <c r="BP145" s="291">
        <v>6</v>
      </c>
      <c r="BQ145" s="291">
        <v>2</v>
      </c>
      <c r="BR145" s="291">
        <v>-1</v>
      </c>
      <c r="BS145" s="291"/>
      <c r="BT145" s="291">
        <v>4</v>
      </c>
      <c r="BU145" s="291"/>
      <c r="BV145" s="291"/>
      <c r="BW145" s="291"/>
      <c r="BX145" s="291">
        <v>2</v>
      </c>
      <c r="BY145" s="291">
        <v>5</v>
      </c>
      <c r="BZ145" s="291">
        <v>2</v>
      </c>
      <c r="CA145" s="291">
        <v>1</v>
      </c>
      <c r="CB145" s="291">
        <v>4</v>
      </c>
      <c r="CC145" s="291">
        <v>5</v>
      </c>
      <c r="CD145" s="291">
        <v>7</v>
      </c>
      <c r="CE145" s="291">
        <v>1</v>
      </c>
      <c r="CF145" s="291">
        <v>1</v>
      </c>
      <c r="CG145" s="291">
        <v>829</v>
      </c>
      <c r="CH145" s="292" t="s">
        <v>3427</v>
      </c>
      <c r="CI145" s="291">
        <v>835</v>
      </c>
      <c r="CJ145" s="292" t="s">
        <v>3561</v>
      </c>
      <c r="CK145" s="291">
        <v>19000</v>
      </c>
      <c r="CL145" s="291">
        <v>69000</v>
      </c>
      <c r="CM145" s="292" t="s">
        <v>662</v>
      </c>
      <c r="CN145" s="291">
        <v>41000</v>
      </c>
      <c r="CO145" s="292" t="s">
        <v>1892</v>
      </c>
      <c r="CP145" s="290" t="s">
        <v>53</v>
      </c>
      <c r="CQ145" s="292" t="s">
        <v>1893</v>
      </c>
      <c r="CR145" s="1">
        <v>46262</v>
      </c>
      <c r="CS145" s="288" t="s">
        <v>74</v>
      </c>
      <c r="CT145" s="290" t="s">
        <v>1852</v>
      </c>
      <c r="CU145" t="s">
        <v>383</v>
      </c>
      <c r="CV145">
        <v>142</v>
      </c>
    </row>
    <row r="146" spans="1:100" hidden="1" x14ac:dyDescent="0.3">
      <c r="A146" s="281">
        <v>3552</v>
      </c>
      <c r="B146" s="284" t="s">
        <v>45</v>
      </c>
      <c r="C146" s="282" t="s">
        <v>2952</v>
      </c>
      <c r="D146" s="282" t="s">
        <v>3018</v>
      </c>
      <c r="E146" s="282" t="s">
        <v>2954</v>
      </c>
      <c r="F146" s="282" t="s">
        <v>2997</v>
      </c>
      <c r="G146" s="282" t="s">
        <v>2985</v>
      </c>
      <c r="H146" s="282" t="s">
        <v>2986</v>
      </c>
      <c r="I146" s="282" t="s">
        <v>2989</v>
      </c>
      <c r="J146" s="282" t="s">
        <v>3096</v>
      </c>
      <c r="K146" s="283" t="s">
        <v>491</v>
      </c>
      <c r="L146" s="282" t="s">
        <v>377</v>
      </c>
      <c r="M146" s="284" t="s">
        <v>71</v>
      </c>
      <c r="N146" s="282" t="s">
        <v>72</v>
      </c>
      <c r="O146" s="284" t="s">
        <v>45</v>
      </c>
      <c r="P146" s="286">
        <f>IF(COUNTIF($K$4:K146,K146)=1,1,"")</f>
        <v>1</v>
      </c>
      <c r="Q146" s="286"/>
      <c r="R146" s="286">
        <v>601</v>
      </c>
      <c r="S146" s="286">
        <v>301</v>
      </c>
      <c r="T146" s="286">
        <v>300</v>
      </c>
      <c r="U146" s="285">
        <v>46064</v>
      </c>
      <c r="V146" s="286">
        <v>608</v>
      </c>
      <c r="W146" s="286">
        <v>301</v>
      </c>
      <c r="X146" s="286">
        <v>306</v>
      </c>
      <c r="Y146" s="285">
        <v>46065</v>
      </c>
      <c r="Z146" s="286">
        <v>347</v>
      </c>
      <c r="AA146" s="286">
        <v>-1</v>
      </c>
      <c r="AB146" s="286">
        <v>254</v>
      </c>
      <c r="AC146" s="286">
        <v>261</v>
      </c>
      <c r="AD146" s="286">
        <v>132</v>
      </c>
      <c r="AE146" s="286">
        <v>393</v>
      </c>
      <c r="AF146" s="286">
        <v>608</v>
      </c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6"/>
      <c r="AU146" s="286"/>
      <c r="AV146" s="286"/>
      <c r="AW146" s="286"/>
      <c r="AX146" s="286"/>
      <c r="AY146" s="286"/>
      <c r="AZ146" s="286"/>
      <c r="BA146" s="286"/>
      <c r="BB146" s="286">
        <v>3</v>
      </c>
      <c r="BC146" s="286">
        <v>4</v>
      </c>
      <c r="BD146" s="286">
        <v>14</v>
      </c>
      <c r="BE146" s="286">
        <v>7</v>
      </c>
      <c r="BF146" s="286">
        <v>40</v>
      </c>
      <c r="BG146" s="286">
        <v>34</v>
      </c>
      <c r="BH146" s="286">
        <v>12</v>
      </c>
      <c r="BI146" s="286">
        <v>5</v>
      </c>
      <c r="BJ146" s="286">
        <v>7</v>
      </c>
      <c r="BK146" s="286">
        <v>8</v>
      </c>
      <c r="BL146" s="286">
        <v>1</v>
      </c>
      <c r="BM146" s="286">
        <v>1</v>
      </c>
      <c r="BN146" s="286">
        <v>3</v>
      </c>
      <c r="BO146" s="286">
        <v>7</v>
      </c>
      <c r="BP146" s="286">
        <v>1</v>
      </c>
      <c r="BQ146" s="286">
        <v>4</v>
      </c>
      <c r="BR146" s="286">
        <v>7</v>
      </c>
      <c r="BS146" s="286">
        <v>3</v>
      </c>
      <c r="BT146" s="286">
        <v>5</v>
      </c>
      <c r="BU146" s="286">
        <v>7</v>
      </c>
      <c r="BV146" s="286">
        <v>4</v>
      </c>
      <c r="BW146" s="286">
        <v>3</v>
      </c>
      <c r="BX146" s="286">
        <v>5</v>
      </c>
      <c r="BY146" s="286">
        <v>2</v>
      </c>
      <c r="BZ146" s="286">
        <v>1</v>
      </c>
      <c r="CA146" s="286">
        <v>5</v>
      </c>
      <c r="CB146" s="286"/>
      <c r="CC146" s="286">
        <v>3</v>
      </c>
      <c r="CD146" s="286">
        <v>4</v>
      </c>
      <c r="CE146" s="286">
        <v>7</v>
      </c>
      <c r="CF146" s="286">
        <v>5</v>
      </c>
      <c r="CG146" s="286">
        <v>212</v>
      </c>
      <c r="CH146" s="287" t="s">
        <v>4027</v>
      </c>
      <c r="CI146" s="286">
        <v>212</v>
      </c>
      <c r="CJ146" s="287" t="s">
        <v>4027</v>
      </c>
      <c r="CK146" s="286">
        <v>17000</v>
      </c>
      <c r="CL146" s="286">
        <v>69000</v>
      </c>
      <c r="CM146" s="287" t="s">
        <v>561</v>
      </c>
      <c r="CN146" s="286">
        <v>50000</v>
      </c>
      <c r="CO146" s="287" t="s">
        <v>1873</v>
      </c>
      <c r="CP146" s="284" t="s">
        <v>53</v>
      </c>
      <c r="CQ146" s="287" t="s">
        <v>1860</v>
      </c>
      <c r="CR146" s="285">
        <v>46262</v>
      </c>
      <c r="CS146" s="282" t="s">
        <v>120</v>
      </c>
      <c r="CT146" s="284" t="s">
        <v>1862</v>
      </c>
      <c r="CU146" t="s">
        <v>378</v>
      </c>
      <c r="CV146">
        <v>143</v>
      </c>
    </row>
    <row r="147" spans="1:100" hidden="1" x14ac:dyDescent="0.3">
      <c r="A147" s="281">
        <v>3553</v>
      </c>
      <c r="B147" s="290" t="s">
        <v>45</v>
      </c>
      <c r="C147" s="288" t="s">
        <v>2952</v>
      </c>
      <c r="D147" s="288" t="s">
        <v>3018</v>
      </c>
      <c r="E147" s="288" t="s">
        <v>2954</v>
      </c>
      <c r="F147" s="288" t="s">
        <v>2997</v>
      </c>
      <c r="G147" s="288" t="s">
        <v>2985</v>
      </c>
      <c r="H147" s="288" t="s">
        <v>2986</v>
      </c>
      <c r="I147" s="288" t="s">
        <v>2989</v>
      </c>
      <c r="J147" s="288" t="s">
        <v>3096</v>
      </c>
      <c r="K147" s="289" t="s">
        <v>491</v>
      </c>
      <c r="L147" s="288" t="s">
        <v>377</v>
      </c>
      <c r="M147" s="290" t="s">
        <v>114</v>
      </c>
      <c r="N147" s="288" t="s">
        <v>115</v>
      </c>
      <c r="O147" s="290" t="s">
        <v>45</v>
      </c>
      <c r="P147" s="291" t="str">
        <f>IF(COUNTIF($K$4:K147,K147)=1,1,"")</f>
        <v/>
      </c>
      <c r="Q147" s="291"/>
      <c r="R147" s="291">
        <v>295</v>
      </c>
      <c r="S147" s="291">
        <v>295</v>
      </c>
      <c r="T147" s="291"/>
      <c r="U147" s="1">
        <v>46064</v>
      </c>
      <c r="V147" s="291">
        <v>283</v>
      </c>
      <c r="W147" s="291">
        <v>288</v>
      </c>
      <c r="X147" s="291"/>
      <c r="Y147" s="1">
        <v>46065</v>
      </c>
      <c r="Z147" s="291">
        <v>226</v>
      </c>
      <c r="AA147" s="291">
        <v>5</v>
      </c>
      <c r="AB147" s="291">
        <v>50</v>
      </c>
      <c r="AC147" s="291">
        <v>57</v>
      </c>
      <c r="AD147" s="291">
        <v>46</v>
      </c>
      <c r="AE147" s="291">
        <v>103</v>
      </c>
      <c r="AF147" s="291">
        <v>283</v>
      </c>
      <c r="AG147" s="291"/>
      <c r="AH147" s="291"/>
      <c r="AI147" s="291"/>
      <c r="AJ147" s="291"/>
      <c r="AK147" s="291"/>
      <c r="AL147" s="291"/>
      <c r="AM147" s="291"/>
      <c r="AN147" s="291"/>
      <c r="AO147" s="291"/>
      <c r="AP147" s="291"/>
      <c r="AQ147" s="291"/>
      <c r="AR147" s="291"/>
      <c r="AS147" s="291"/>
      <c r="AT147" s="291"/>
      <c r="AU147" s="291"/>
      <c r="AV147" s="291"/>
      <c r="AW147" s="291"/>
      <c r="AX147" s="291"/>
      <c r="AY147" s="291"/>
      <c r="AZ147" s="291"/>
      <c r="BA147" s="291"/>
      <c r="BB147" s="291">
        <v>1</v>
      </c>
      <c r="BC147" s="291">
        <v>5</v>
      </c>
      <c r="BD147" s="291">
        <v>12</v>
      </c>
      <c r="BE147" s="291">
        <v>8</v>
      </c>
      <c r="BF147" s="291">
        <v>7</v>
      </c>
      <c r="BG147" s="291">
        <v>5</v>
      </c>
      <c r="BH147" s="291">
        <v>14</v>
      </c>
      <c r="BI147" s="291">
        <v>13</v>
      </c>
      <c r="BJ147" s="291">
        <v>6</v>
      </c>
      <c r="BK147" s="291">
        <v>5</v>
      </c>
      <c r="BL147" s="291">
        <v>12</v>
      </c>
      <c r="BM147" s="291">
        <v>6</v>
      </c>
      <c r="BN147" s="291">
        <v>17</v>
      </c>
      <c r="BO147" s="291">
        <v>11</v>
      </c>
      <c r="BP147" s="291">
        <v>3</v>
      </c>
      <c r="BQ147" s="291">
        <v>5</v>
      </c>
      <c r="BR147" s="291">
        <v>6</v>
      </c>
      <c r="BS147" s="291">
        <v>1</v>
      </c>
      <c r="BT147" s="291">
        <v>9</v>
      </c>
      <c r="BU147" s="291">
        <v>2</v>
      </c>
      <c r="BV147" s="291"/>
      <c r="BW147" s="291">
        <v>2</v>
      </c>
      <c r="BX147" s="291">
        <v>2</v>
      </c>
      <c r="BY147" s="291"/>
      <c r="BZ147" s="291">
        <v>1</v>
      </c>
      <c r="CA147" s="291">
        <v>3</v>
      </c>
      <c r="CB147" s="291">
        <v>2</v>
      </c>
      <c r="CC147" s="291">
        <v>3</v>
      </c>
      <c r="CD147" s="291">
        <v>1</v>
      </c>
      <c r="CE147" s="291">
        <v>7</v>
      </c>
      <c r="CF147" s="291">
        <v>7</v>
      </c>
      <c r="CG147" s="291">
        <v>176</v>
      </c>
      <c r="CH147" s="292" t="s">
        <v>3427</v>
      </c>
      <c r="CI147" s="291">
        <v>176</v>
      </c>
      <c r="CJ147" s="292" t="s">
        <v>3427</v>
      </c>
      <c r="CK147" s="291">
        <v>17000</v>
      </c>
      <c r="CL147" s="291">
        <v>69000</v>
      </c>
      <c r="CM147" s="292" t="s">
        <v>561</v>
      </c>
      <c r="CN147" s="291">
        <v>50000</v>
      </c>
      <c r="CO147" s="292" t="s">
        <v>1873</v>
      </c>
      <c r="CP147" s="290" t="s">
        <v>53</v>
      </c>
      <c r="CQ147" s="292" t="s">
        <v>1860</v>
      </c>
      <c r="CR147" s="1">
        <v>46262</v>
      </c>
      <c r="CS147" s="288" t="s">
        <v>120</v>
      </c>
      <c r="CT147" s="290" t="s">
        <v>1862</v>
      </c>
      <c r="CU147" t="s">
        <v>378</v>
      </c>
      <c r="CV147">
        <v>144</v>
      </c>
    </row>
    <row r="148" spans="1:100" hidden="1" x14ac:dyDescent="0.3">
      <c r="A148" s="281">
        <v>3554</v>
      </c>
      <c r="B148" s="284" t="s">
        <v>45</v>
      </c>
      <c r="C148" s="282" t="s">
        <v>2952</v>
      </c>
      <c r="D148" s="282" t="s">
        <v>3018</v>
      </c>
      <c r="E148" s="282" t="s">
        <v>2954</v>
      </c>
      <c r="F148" s="282" t="s">
        <v>2997</v>
      </c>
      <c r="G148" s="282" t="s">
        <v>2985</v>
      </c>
      <c r="H148" s="282" t="s">
        <v>2986</v>
      </c>
      <c r="I148" s="282" t="s">
        <v>2989</v>
      </c>
      <c r="J148" s="282" t="s">
        <v>3096</v>
      </c>
      <c r="K148" s="283" t="s">
        <v>490</v>
      </c>
      <c r="L148" s="282" t="s">
        <v>372</v>
      </c>
      <c r="M148" s="284" t="s">
        <v>241</v>
      </c>
      <c r="N148" s="282" t="s">
        <v>242</v>
      </c>
      <c r="O148" s="284" t="s">
        <v>45</v>
      </c>
      <c r="P148" s="286">
        <f>IF(COUNTIF($K$4:K148,K148)=1,1,"")</f>
        <v>1</v>
      </c>
      <c r="Q148" s="286"/>
      <c r="R148" s="286">
        <v>703</v>
      </c>
      <c r="S148" s="286">
        <v>303</v>
      </c>
      <c r="T148" s="286">
        <v>400</v>
      </c>
      <c r="U148" s="285">
        <v>46064</v>
      </c>
      <c r="V148" s="286">
        <v>725</v>
      </c>
      <c r="W148" s="286">
        <v>305</v>
      </c>
      <c r="X148" s="286">
        <v>417</v>
      </c>
      <c r="Y148" s="285">
        <v>46065</v>
      </c>
      <c r="Z148" s="286">
        <v>410</v>
      </c>
      <c r="AA148" s="286">
        <v>-3</v>
      </c>
      <c r="AB148" s="286">
        <v>297</v>
      </c>
      <c r="AC148" s="286">
        <v>315</v>
      </c>
      <c r="AD148" s="286">
        <v>94</v>
      </c>
      <c r="AE148" s="286">
        <v>409</v>
      </c>
      <c r="AF148" s="286">
        <v>725</v>
      </c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6"/>
      <c r="AU148" s="286"/>
      <c r="AV148" s="286"/>
      <c r="AW148" s="286"/>
      <c r="AX148" s="286"/>
      <c r="AY148" s="286"/>
      <c r="AZ148" s="286"/>
      <c r="BA148" s="286"/>
      <c r="BB148" s="286">
        <v>1</v>
      </c>
      <c r="BC148" s="286">
        <v>13</v>
      </c>
      <c r="BD148" s="286">
        <v>21</v>
      </c>
      <c r="BE148" s="286">
        <v>18</v>
      </c>
      <c r="BF148" s="286">
        <v>28</v>
      </c>
      <c r="BG148" s="286">
        <v>31</v>
      </c>
      <c r="BH148" s="286">
        <v>39</v>
      </c>
      <c r="BI148" s="286">
        <v>10</v>
      </c>
      <c r="BJ148" s="286">
        <v>7</v>
      </c>
      <c r="BK148" s="286">
        <v>10</v>
      </c>
      <c r="BL148" s="286">
        <v>4</v>
      </c>
      <c r="BM148" s="286">
        <v>7</v>
      </c>
      <c r="BN148" s="286">
        <v>9</v>
      </c>
      <c r="BO148" s="286">
        <v>6</v>
      </c>
      <c r="BP148" s="286">
        <v>2</v>
      </c>
      <c r="BQ148" s="286">
        <v>2</v>
      </c>
      <c r="BR148" s="286">
        <v>3</v>
      </c>
      <c r="BS148" s="286">
        <v>5</v>
      </c>
      <c r="BT148" s="286">
        <v>10</v>
      </c>
      <c r="BU148" s="286">
        <v>9</v>
      </c>
      <c r="BV148" s="286">
        <v>6</v>
      </c>
      <c r="BW148" s="286">
        <v>7</v>
      </c>
      <c r="BX148" s="286">
        <v>4</v>
      </c>
      <c r="BY148" s="286">
        <v>1</v>
      </c>
      <c r="BZ148" s="286">
        <v>5</v>
      </c>
      <c r="CA148" s="286">
        <v>4</v>
      </c>
      <c r="CB148" s="286">
        <v>8</v>
      </c>
      <c r="CC148" s="286">
        <v>12</v>
      </c>
      <c r="CD148" s="286">
        <v>3</v>
      </c>
      <c r="CE148" s="286">
        <v>16</v>
      </c>
      <c r="CF148" s="286">
        <v>5</v>
      </c>
      <c r="CG148" s="286">
        <v>306</v>
      </c>
      <c r="CH148" s="287" t="s">
        <v>498</v>
      </c>
      <c r="CI148" s="286">
        <v>306</v>
      </c>
      <c r="CJ148" s="287" t="s">
        <v>498</v>
      </c>
      <c r="CK148" s="286">
        <v>17500</v>
      </c>
      <c r="CL148" s="286">
        <v>69000</v>
      </c>
      <c r="CM148" s="287" t="s">
        <v>678</v>
      </c>
      <c r="CN148" s="286">
        <v>50000</v>
      </c>
      <c r="CO148" s="287" t="s">
        <v>1874</v>
      </c>
      <c r="CP148" s="284" t="s">
        <v>53</v>
      </c>
      <c r="CQ148" s="287" t="s">
        <v>1860</v>
      </c>
      <c r="CR148" s="285">
        <v>46262</v>
      </c>
      <c r="CS148" s="282" t="s">
        <v>120</v>
      </c>
      <c r="CT148" s="284" t="s">
        <v>1862</v>
      </c>
      <c r="CU148" t="s">
        <v>373</v>
      </c>
      <c r="CV148">
        <v>145</v>
      </c>
    </row>
    <row r="149" spans="1:100" hidden="1" x14ac:dyDescent="0.3">
      <c r="A149" s="281">
        <v>3555</v>
      </c>
      <c r="B149" s="290" t="s">
        <v>45</v>
      </c>
      <c r="C149" s="288" t="s">
        <v>2952</v>
      </c>
      <c r="D149" s="288" t="s">
        <v>3018</v>
      </c>
      <c r="E149" s="288" t="s">
        <v>2954</v>
      </c>
      <c r="F149" s="288" t="s">
        <v>2997</v>
      </c>
      <c r="G149" s="288" t="s">
        <v>2985</v>
      </c>
      <c r="H149" s="288" t="s">
        <v>2986</v>
      </c>
      <c r="I149" s="288" t="s">
        <v>2989</v>
      </c>
      <c r="J149" s="288" t="s">
        <v>3096</v>
      </c>
      <c r="K149" s="289" t="s">
        <v>490</v>
      </c>
      <c r="L149" s="288" t="s">
        <v>372</v>
      </c>
      <c r="M149" s="290" t="s">
        <v>376</v>
      </c>
      <c r="N149" s="288" t="s">
        <v>375</v>
      </c>
      <c r="O149" s="290" t="s">
        <v>45</v>
      </c>
      <c r="P149" s="291" t="str">
        <f>IF(COUNTIF($K$4:K149,K149)=1,1,"")</f>
        <v/>
      </c>
      <c r="Q149" s="291"/>
      <c r="R149" s="291">
        <v>1022</v>
      </c>
      <c r="S149" s="291">
        <v>352</v>
      </c>
      <c r="T149" s="291">
        <v>670</v>
      </c>
      <c r="U149" s="1">
        <v>46064</v>
      </c>
      <c r="V149" s="291">
        <v>1031</v>
      </c>
      <c r="W149" s="291">
        <v>349</v>
      </c>
      <c r="X149" s="291">
        <v>680</v>
      </c>
      <c r="Y149" s="1">
        <v>46065</v>
      </c>
      <c r="Z149" s="291">
        <v>517</v>
      </c>
      <c r="AA149" s="291">
        <v>-2</v>
      </c>
      <c r="AB149" s="291">
        <v>502</v>
      </c>
      <c r="AC149" s="291">
        <v>514</v>
      </c>
      <c r="AD149" s="291">
        <v>74</v>
      </c>
      <c r="AE149" s="291">
        <v>588</v>
      </c>
      <c r="AF149" s="291">
        <v>1031</v>
      </c>
      <c r="AG149" s="291"/>
      <c r="AH149" s="291"/>
      <c r="AI149" s="291"/>
      <c r="AJ149" s="291"/>
      <c r="AK149" s="291"/>
      <c r="AL149" s="291"/>
      <c r="AM149" s="291"/>
      <c r="AN149" s="291"/>
      <c r="AO149" s="291"/>
      <c r="AP149" s="291"/>
      <c r="AQ149" s="291"/>
      <c r="AR149" s="291"/>
      <c r="AS149" s="291"/>
      <c r="AT149" s="291"/>
      <c r="AU149" s="291"/>
      <c r="AV149" s="291"/>
      <c r="AW149" s="291"/>
      <c r="AX149" s="291"/>
      <c r="AY149" s="291"/>
      <c r="AZ149" s="291"/>
      <c r="BA149" s="291"/>
      <c r="BB149" s="291">
        <v>4</v>
      </c>
      <c r="BC149" s="291">
        <v>11</v>
      </c>
      <c r="BD149" s="291">
        <v>30</v>
      </c>
      <c r="BE149" s="291">
        <v>33</v>
      </c>
      <c r="BF149" s="291">
        <v>56</v>
      </c>
      <c r="BG149" s="291">
        <v>35</v>
      </c>
      <c r="BH149" s="291">
        <v>53</v>
      </c>
      <c r="BI149" s="291">
        <v>6</v>
      </c>
      <c r="BJ149" s="291">
        <v>13</v>
      </c>
      <c r="BK149" s="291">
        <v>13</v>
      </c>
      <c r="BL149" s="291">
        <v>7</v>
      </c>
      <c r="BM149" s="291">
        <v>8</v>
      </c>
      <c r="BN149" s="291">
        <v>5</v>
      </c>
      <c r="BO149" s="291">
        <v>6</v>
      </c>
      <c r="BP149" s="291">
        <v>3</v>
      </c>
      <c r="BQ149" s="291">
        <v>7</v>
      </c>
      <c r="BR149" s="291">
        <v>7</v>
      </c>
      <c r="BS149" s="291">
        <v>11</v>
      </c>
      <c r="BT149" s="291">
        <v>14</v>
      </c>
      <c r="BU149" s="291">
        <v>5</v>
      </c>
      <c r="BV149" s="291">
        <v>5</v>
      </c>
      <c r="BW149" s="291">
        <v>11</v>
      </c>
      <c r="BX149" s="291">
        <v>7</v>
      </c>
      <c r="BY149" s="291">
        <v>3</v>
      </c>
      <c r="BZ149" s="291">
        <v>9</v>
      </c>
      <c r="CA149" s="291">
        <v>8</v>
      </c>
      <c r="CB149" s="291">
        <v>7</v>
      </c>
      <c r="CC149" s="291">
        <v>13</v>
      </c>
      <c r="CD149" s="291">
        <v>5</v>
      </c>
      <c r="CE149" s="291">
        <v>24</v>
      </c>
      <c r="CF149" s="291">
        <v>12</v>
      </c>
      <c r="CG149" s="291">
        <v>431</v>
      </c>
      <c r="CH149" s="292" t="s">
        <v>4012</v>
      </c>
      <c r="CI149" s="291">
        <v>431</v>
      </c>
      <c r="CJ149" s="292" t="s">
        <v>4012</v>
      </c>
      <c r="CK149" s="291">
        <v>17500</v>
      </c>
      <c r="CL149" s="291">
        <v>69000</v>
      </c>
      <c r="CM149" s="292" t="s">
        <v>678</v>
      </c>
      <c r="CN149" s="291">
        <v>50000</v>
      </c>
      <c r="CO149" s="292" t="s">
        <v>1874</v>
      </c>
      <c r="CP149" s="290" t="s">
        <v>53</v>
      </c>
      <c r="CQ149" s="292" t="s">
        <v>1860</v>
      </c>
      <c r="CR149" s="1">
        <v>46262</v>
      </c>
      <c r="CS149" s="288" t="s">
        <v>120</v>
      </c>
      <c r="CT149" s="290" t="s">
        <v>1862</v>
      </c>
      <c r="CU149" t="s">
        <v>373</v>
      </c>
      <c r="CV149">
        <v>146</v>
      </c>
    </row>
    <row r="150" spans="1:100" hidden="1" x14ac:dyDescent="0.3">
      <c r="A150" s="281">
        <v>3613</v>
      </c>
      <c r="B150" s="290" t="s">
        <v>45</v>
      </c>
      <c r="C150" s="288" t="s">
        <v>2952</v>
      </c>
      <c r="D150" s="288" t="s">
        <v>3018</v>
      </c>
      <c r="E150" s="288" t="s">
        <v>2954</v>
      </c>
      <c r="F150" s="288" t="s">
        <v>2959</v>
      </c>
      <c r="G150" s="288" t="s">
        <v>2985</v>
      </c>
      <c r="H150" s="288" t="s">
        <v>2986</v>
      </c>
      <c r="I150" s="288" t="s">
        <v>2989</v>
      </c>
      <c r="J150" s="288" t="s">
        <v>3096</v>
      </c>
      <c r="K150" s="289" t="s">
        <v>480</v>
      </c>
      <c r="L150" s="288" t="s">
        <v>384</v>
      </c>
      <c r="M150" s="290" t="s">
        <v>71</v>
      </c>
      <c r="N150" s="288" t="s">
        <v>72</v>
      </c>
      <c r="O150" s="290" t="s">
        <v>45</v>
      </c>
      <c r="P150" s="291">
        <f>IF(COUNTIF($K$4:K150,K150)=1,1,"")</f>
        <v>1</v>
      </c>
      <c r="Q150" s="291"/>
      <c r="R150" s="291">
        <v>3861</v>
      </c>
      <c r="S150" s="291">
        <v>1001</v>
      </c>
      <c r="T150" s="291">
        <v>2860</v>
      </c>
      <c r="U150" s="1">
        <v>46043</v>
      </c>
      <c r="V150" s="291">
        <v>3607</v>
      </c>
      <c r="W150" s="291">
        <v>1510</v>
      </c>
      <c r="X150" s="291">
        <v>2096</v>
      </c>
      <c r="Y150" s="1">
        <v>46044</v>
      </c>
      <c r="Z150" s="291">
        <v>2483</v>
      </c>
      <c r="AA150" s="291">
        <v>-1</v>
      </c>
      <c r="AB150" s="291">
        <v>1100</v>
      </c>
      <c r="AC150" s="291">
        <v>1133</v>
      </c>
      <c r="AD150" s="291">
        <v>367</v>
      </c>
      <c r="AE150" s="291">
        <v>1500</v>
      </c>
      <c r="AF150" s="291">
        <v>3607</v>
      </c>
      <c r="AG150" s="291"/>
      <c r="AH150" s="291"/>
      <c r="AI150" s="291"/>
      <c r="AJ150" s="291"/>
      <c r="AK150" s="291"/>
      <c r="AL150" s="291"/>
      <c r="AM150" s="291"/>
      <c r="AN150" s="291"/>
      <c r="AO150" s="291"/>
      <c r="AP150" s="291"/>
      <c r="AQ150" s="291"/>
      <c r="AR150" s="291"/>
      <c r="AS150" s="291"/>
      <c r="AT150" s="291"/>
      <c r="AU150" s="291"/>
      <c r="AV150" s="291"/>
      <c r="AW150" s="291"/>
      <c r="AX150" s="291"/>
      <c r="AY150" s="291">
        <v>2</v>
      </c>
      <c r="AZ150" s="291">
        <v>32</v>
      </c>
      <c r="BA150" s="291">
        <v>38</v>
      </c>
      <c r="BB150" s="291">
        <v>69</v>
      </c>
      <c r="BC150" s="291">
        <v>104</v>
      </c>
      <c r="BD150" s="291">
        <v>150</v>
      </c>
      <c r="BE150" s="291">
        <v>88</v>
      </c>
      <c r="BF150" s="291">
        <v>131</v>
      </c>
      <c r="BG150" s="291">
        <v>108</v>
      </c>
      <c r="BH150" s="291">
        <v>125</v>
      </c>
      <c r="BI150" s="291">
        <v>81</v>
      </c>
      <c r="BJ150" s="291">
        <v>73</v>
      </c>
      <c r="BK150" s="291">
        <v>68</v>
      </c>
      <c r="BL150" s="291">
        <v>67</v>
      </c>
      <c r="BM150" s="291">
        <v>64</v>
      </c>
      <c r="BN150" s="291">
        <v>71</v>
      </c>
      <c r="BO150" s="291">
        <v>52</v>
      </c>
      <c r="BP150" s="291">
        <v>30</v>
      </c>
      <c r="BQ150" s="291">
        <v>69</v>
      </c>
      <c r="BR150" s="291">
        <v>38</v>
      </c>
      <c r="BS150" s="291">
        <v>46</v>
      </c>
      <c r="BT150" s="291">
        <v>43</v>
      </c>
      <c r="BU150" s="291">
        <v>60</v>
      </c>
      <c r="BV150" s="291">
        <v>40</v>
      </c>
      <c r="BW150" s="291">
        <v>30</v>
      </c>
      <c r="BX150" s="291">
        <v>24</v>
      </c>
      <c r="BY150" s="291">
        <v>31</v>
      </c>
      <c r="BZ150" s="291">
        <v>29</v>
      </c>
      <c r="CA150" s="291">
        <v>30</v>
      </c>
      <c r="CB150" s="291">
        <v>20</v>
      </c>
      <c r="CC150" s="291">
        <v>38</v>
      </c>
      <c r="CD150" s="291">
        <v>41</v>
      </c>
      <c r="CE150" s="291">
        <v>107</v>
      </c>
      <c r="CF150" s="291">
        <v>92</v>
      </c>
      <c r="CG150" s="291">
        <v>2091</v>
      </c>
      <c r="CH150" s="292" t="s">
        <v>3929</v>
      </c>
      <c r="CI150" s="291">
        <v>2091</v>
      </c>
      <c r="CJ150" s="292" t="s">
        <v>3929</v>
      </c>
      <c r="CK150" s="291">
        <v>16700</v>
      </c>
      <c r="CL150" s="291">
        <v>72000</v>
      </c>
      <c r="CM150" s="292" t="s">
        <v>1870</v>
      </c>
      <c r="CN150" s="291">
        <v>47000</v>
      </c>
      <c r="CO150" s="292" t="s">
        <v>1871</v>
      </c>
      <c r="CP150" s="290" t="s">
        <v>53</v>
      </c>
      <c r="CQ150" s="292" t="s">
        <v>1860</v>
      </c>
      <c r="CR150" s="1">
        <v>46262</v>
      </c>
      <c r="CS150" s="288" t="s">
        <v>120</v>
      </c>
      <c r="CT150" s="290" t="s">
        <v>1851</v>
      </c>
      <c r="CU150" t="s">
        <v>385</v>
      </c>
      <c r="CV150">
        <v>147</v>
      </c>
    </row>
    <row r="151" spans="1:100" hidden="1" x14ac:dyDescent="0.3">
      <c r="A151" s="281">
        <v>3614</v>
      </c>
      <c r="B151" s="284" t="s">
        <v>45</v>
      </c>
      <c r="C151" s="282" t="s">
        <v>2952</v>
      </c>
      <c r="D151" s="282" t="s">
        <v>3018</v>
      </c>
      <c r="E151" s="282" t="s">
        <v>2954</v>
      </c>
      <c r="F151" s="282" t="s">
        <v>2959</v>
      </c>
      <c r="G151" s="282" t="s">
        <v>2985</v>
      </c>
      <c r="H151" s="282" t="s">
        <v>2986</v>
      </c>
      <c r="I151" s="282" t="s">
        <v>2989</v>
      </c>
      <c r="J151" s="282" t="s">
        <v>3096</v>
      </c>
      <c r="K151" s="283" t="s">
        <v>480</v>
      </c>
      <c r="L151" s="282" t="s">
        <v>384</v>
      </c>
      <c r="M151" s="284" t="s">
        <v>219</v>
      </c>
      <c r="N151" s="282" t="s">
        <v>220</v>
      </c>
      <c r="O151" s="284" t="s">
        <v>45</v>
      </c>
      <c r="P151" s="286" t="str">
        <f>IF(COUNTIF($K$4:K151,K151)=1,1,"")</f>
        <v/>
      </c>
      <c r="Q151" s="286"/>
      <c r="R151" s="286">
        <v>2287</v>
      </c>
      <c r="S151" s="286">
        <v>497</v>
      </c>
      <c r="T151" s="286">
        <v>1790</v>
      </c>
      <c r="U151" s="285">
        <v>46043</v>
      </c>
      <c r="V151" s="286">
        <v>1974</v>
      </c>
      <c r="W151" s="286">
        <v>755</v>
      </c>
      <c r="X151" s="286">
        <v>1222</v>
      </c>
      <c r="Y151" s="285">
        <v>46044</v>
      </c>
      <c r="Z151" s="286">
        <v>1370</v>
      </c>
      <c r="AA151" s="286">
        <v>3</v>
      </c>
      <c r="AB151" s="286">
        <v>570</v>
      </c>
      <c r="AC151" s="286">
        <v>604</v>
      </c>
      <c r="AD151" s="286">
        <v>212</v>
      </c>
      <c r="AE151" s="286">
        <v>816</v>
      </c>
      <c r="AF151" s="286">
        <v>1974</v>
      </c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6"/>
      <c r="AU151" s="286"/>
      <c r="AV151" s="286"/>
      <c r="AW151" s="286"/>
      <c r="AX151" s="286"/>
      <c r="AY151" s="286">
        <v>2</v>
      </c>
      <c r="AZ151" s="286">
        <v>48</v>
      </c>
      <c r="BA151" s="286">
        <v>22</v>
      </c>
      <c r="BB151" s="286">
        <v>45</v>
      </c>
      <c r="BC151" s="286">
        <v>77</v>
      </c>
      <c r="BD151" s="286">
        <v>98</v>
      </c>
      <c r="BE151" s="286">
        <v>47</v>
      </c>
      <c r="BF151" s="286">
        <v>68</v>
      </c>
      <c r="BG151" s="286">
        <v>42</v>
      </c>
      <c r="BH151" s="286">
        <v>55</v>
      </c>
      <c r="BI151" s="286">
        <v>23</v>
      </c>
      <c r="BJ151" s="286">
        <v>37</v>
      </c>
      <c r="BK151" s="286">
        <v>26</v>
      </c>
      <c r="BL151" s="286">
        <v>61</v>
      </c>
      <c r="BM151" s="286">
        <v>33</v>
      </c>
      <c r="BN151" s="286">
        <v>44</v>
      </c>
      <c r="BO151" s="286">
        <v>24</v>
      </c>
      <c r="BP151" s="286">
        <v>26</v>
      </c>
      <c r="BQ151" s="286">
        <v>40</v>
      </c>
      <c r="BR151" s="286">
        <v>19</v>
      </c>
      <c r="BS151" s="286">
        <v>30</v>
      </c>
      <c r="BT151" s="286">
        <v>25</v>
      </c>
      <c r="BU151" s="286">
        <v>26</v>
      </c>
      <c r="BV151" s="286">
        <v>23</v>
      </c>
      <c r="BW151" s="286">
        <v>21</v>
      </c>
      <c r="BX151" s="286">
        <v>9</v>
      </c>
      <c r="BY151" s="286">
        <v>16</v>
      </c>
      <c r="BZ151" s="286">
        <v>25</v>
      </c>
      <c r="CA151" s="286">
        <v>14</v>
      </c>
      <c r="CB151" s="286">
        <v>15</v>
      </c>
      <c r="CC151" s="286">
        <v>13</v>
      </c>
      <c r="CD151" s="286">
        <v>13</v>
      </c>
      <c r="CE151" s="286">
        <v>55</v>
      </c>
      <c r="CF151" s="286">
        <v>28</v>
      </c>
      <c r="CG151" s="286">
        <v>1150</v>
      </c>
      <c r="CH151" s="287" t="s">
        <v>4094</v>
      </c>
      <c r="CI151" s="286">
        <v>1150</v>
      </c>
      <c r="CJ151" s="287" t="s">
        <v>4094</v>
      </c>
      <c r="CK151" s="286">
        <v>16700</v>
      </c>
      <c r="CL151" s="286">
        <v>72000</v>
      </c>
      <c r="CM151" s="287" t="s">
        <v>1870</v>
      </c>
      <c r="CN151" s="286">
        <v>47000</v>
      </c>
      <c r="CO151" s="287" t="s">
        <v>1871</v>
      </c>
      <c r="CP151" s="284" t="s">
        <v>53</v>
      </c>
      <c r="CQ151" s="287" t="s">
        <v>1860</v>
      </c>
      <c r="CR151" s="285">
        <v>46262</v>
      </c>
      <c r="CS151" s="282" t="s">
        <v>120</v>
      </c>
      <c r="CT151" s="284" t="s">
        <v>1851</v>
      </c>
      <c r="CU151" t="s">
        <v>385</v>
      </c>
      <c r="CV151">
        <v>148</v>
      </c>
    </row>
    <row r="152" spans="1:100" hidden="1" x14ac:dyDescent="0.3">
      <c r="A152" s="281">
        <v>3615</v>
      </c>
      <c r="B152" s="290" t="s">
        <v>45</v>
      </c>
      <c r="C152" s="288" t="s">
        <v>2952</v>
      </c>
      <c r="D152" s="288" t="s">
        <v>3018</v>
      </c>
      <c r="E152" s="288" t="s">
        <v>2954</v>
      </c>
      <c r="F152" s="288" t="s">
        <v>2959</v>
      </c>
      <c r="G152" s="288" t="s">
        <v>2985</v>
      </c>
      <c r="H152" s="288" t="s">
        <v>2986</v>
      </c>
      <c r="I152" s="288" t="s">
        <v>2989</v>
      </c>
      <c r="J152" s="288" t="s">
        <v>3096</v>
      </c>
      <c r="K152" s="289" t="s">
        <v>480</v>
      </c>
      <c r="L152" s="288" t="s">
        <v>384</v>
      </c>
      <c r="M152" s="290" t="s">
        <v>174</v>
      </c>
      <c r="N152" s="288" t="s">
        <v>175</v>
      </c>
      <c r="O152" s="290" t="s">
        <v>45</v>
      </c>
      <c r="P152" s="291" t="str">
        <f>IF(COUNTIF($K$4:K152,K152)=1,1,"")</f>
        <v/>
      </c>
      <c r="Q152" s="291"/>
      <c r="R152" s="291">
        <v>3701</v>
      </c>
      <c r="S152" s="291">
        <v>991</v>
      </c>
      <c r="T152" s="291">
        <v>2710</v>
      </c>
      <c r="U152" s="1">
        <v>46043</v>
      </c>
      <c r="V152" s="291">
        <v>3503</v>
      </c>
      <c r="W152" s="291">
        <v>1535</v>
      </c>
      <c r="X152" s="291">
        <v>1977</v>
      </c>
      <c r="Y152" s="1">
        <v>46044</v>
      </c>
      <c r="Z152" s="291">
        <v>2443</v>
      </c>
      <c r="AA152" s="291">
        <v>9</v>
      </c>
      <c r="AB152" s="291">
        <v>1028</v>
      </c>
      <c r="AC152" s="291">
        <v>1052</v>
      </c>
      <c r="AD152" s="291">
        <v>413</v>
      </c>
      <c r="AE152" s="291">
        <v>1465</v>
      </c>
      <c r="AF152" s="291">
        <v>3503</v>
      </c>
      <c r="AG152" s="291"/>
      <c r="AH152" s="291"/>
      <c r="AI152" s="291"/>
      <c r="AJ152" s="291"/>
      <c r="AK152" s="291"/>
      <c r="AL152" s="291"/>
      <c r="AM152" s="291"/>
      <c r="AN152" s="291"/>
      <c r="AO152" s="291"/>
      <c r="AP152" s="291"/>
      <c r="AQ152" s="291"/>
      <c r="AR152" s="291"/>
      <c r="AS152" s="291"/>
      <c r="AT152" s="291"/>
      <c r="AU152" s="291"/>
      <c r="AV152" s="291"/>
      <c r="AW152" s="291"/>
      <c r="AX152" s="291"/>
      <c r="AY152" s="291">
        <v>4</v>
      </c>
      <c r="AZ152" s="291">
        <v>40</v>
      </c>
      <c r="BA152" s="291">
        <v>50</v>
      </c>
      <c r="BB152" s="291">
        <v>63</v>
      </c>
      <c r="BC152" s="291">
        <v>114</v>
      </c>
      <c r="BD152" s="291">
        <v>144</v>
      </c>
      <c r="BE152" s="291">
        <v>106</v>
      </c>
      <c r="BF152" s="291">
        <v>103</v>
      </c>
      <c r="BG152" s="291">
        <v>121</v>
      </c>
      <c r="BH152" s="291">
        <v>127</v>
      </c>
      <c r="BI152" s="291">
        <v>91</v>
      </c>
      <c r="BJ152" s="291">
        <v>73</v>
      </c>
      <c r="BK152" s="291">
        <v>52</v>
      </c>
      <c r="BL152" s="291">
        <v>98</v>
      </c>
      <c r="BM152" s="291">
        <v>60</v>
      </c>
      <c r="BN152" s="291">
        <v>48</v>
      </c>
      <c r="BO152" s="291">
        <v>31</v>
      </c>
      <c r="BP152" s="291">
        <v>40</v>
      </c>
      <c r="BQ152" s="291">
        <v>47</v>
      </c>
      <c r="BR152" s="291">
        <v>52</v>
      </c>
      <c r="BS152" s="291">
        <v>39</v>
      </c>
      <c r="BT152" s="291">
        <v>41</v>
      </c>
      <c r="BU152" s="291">
        <v>41</v>
      </c>
      <c r="BV152" s="291">
        <v>27</v>
      </c>
      <c r="BW152" s="291">
        <v>26</v>
      </c>
      <c r="BX152" s="291">
        <v>17</v>
      </c>
      <c r="BY152" s="291">
        <v>34</v>
      </c>
      <c r="BZ152" s="291">
        <v>28</v>
      </c>
      <c r="CA152" s="291">
        <v>38</v>
      </c>
      <c r="CB152" s="291">
        <v>36</v>
      </c>
      <c r="CC152" s="291">
        <v>37</v>
      </c>
      <c r="CD152" s="291">
        <v>29</v>
      </c>
      <c r="CE152" s="291">
        <v>84</v>
      </c>
      <c r="CF152" s="291">
        <v>66</v>
      </c>
      <c r="CG152" s="291">
        <v>2007</v>
      </c>
      <c r="CH152" s="292" t="s">
        <v>3304</v>
      </c>
      <c r="CI152" s="291">
        <v>2007</v>
      </c>
      <c r="CJ152" s="292" t="s">
        <v>3304</v>
      </c>
      <c r="CK152" s="291">
        <v>16700</v>
      </c>
      <c r="CL152" s="291">
        <v>72000</v>
      </c>
      <c r="CM152" s="292" t="s">
        <v>1870</v>
      </c>
      <c r="CN152" s="291">
        <v>47000</v>
      </c>
      <c r="CO152" s="292" t="s">
        <v>1871</v>
      </c>
      <c r="CP152" s="290" t="s">
        <v>53</v>
      </c>
      <c r="CQ152" s="292" t="s">
        <v>1860</v>
      </c>
      <c r="CR152" s="1">
        <v>46262</v>
      </c>
      <c r="CS152" s="288" t="s">
        <v>120</v>
      </c>
      <c r="CT152" s="290" t="s">
        <v>1851</v>
      </c>
      <c r="CU152" t="s">
        <v>385</v>
      </c>
      <c r="CV152">
        <v>149</v>
      </c>
    </row>
    <row r="153" spans="1:100" hidden="1" x14ac:dyDescent="0.3">
      <c r="A153" s="281">
        <v>3616</v>
      </c>
      <c r="B153" s="284" t="s">
        <v>45</v>
      </c>
      <c r="C153" s="282" t="s">
        <v>2952</v>
      </c>
      <c r="D153" s="282" t="s">
        <v>3018</v>
      </c>
      <c r="E153" s="282" t="s">
        <v>2954</v>
      </c>
      <c r="F153" s="282" t="s">
        <v>2959</v>
      </c>
      <c r="G153" s="282" t="s">
        <v>2985</v>
      </c>
      <c r="H153" s="282" t="s">
        <v>2986</v>
      </c>
      <c r="I153" s="282" t="s">
        <v>2989</v>
      </c>
      <c r="J153" s="282" t="s">
        <v>3096</v>
      </c>
      <c r="K153" s="283" t="s">
        <v>480</v>
      </c>
      <c r="L153" s="282" t="s">
        <v>384</v>
      </c>
      <c r="M153" s="284" t="s">
        <v>237</v>
      </c>
      <c r="N153" s="282" t="s">
        <v>238</v>
      </c>
      <c r="O153" s="284" t="s">
        <v>45</v>
      </c>
      <c r="P153" s="286" t="str">
        <f>IF(COUNTIF($K$4:K153,K153)=1,1,"")</f>
        <v/>
      </c>
      <c r="Q153" s="286"/>
      <c r="R153" s="286">
        <v>2351</v>
      </c>
      <c r="S153" s="286">
        <v>481</v>
      </c>
      <c r="T153" s="286">
        <v>1870</v>
      </c>
      <c r="U153" s="285">
        <v>46052</v>
      </c>
      <c r="V153" s="286">
        <v>1966</v>
      </c>
      <c r="W153" s="286">
        <v>740</v>
      </c>
      <c r="X153" s="286">
        <v>1245</v>
      </c>
      <c r="Y153" s="285">
        <v>46055</v>
      </c>
      <c r="Z153" s="286">
        <v>1376</v>
      </c>
      <c r="AA153" s="286">
        <v>19</v>
      </c>
      <c r="AB153" s="286">
        <v>573</v>
      </c>
      <c r="AC153" s="286">
        <v>589</v>
      </c>
      <c r="AD153" s="286">
        <v>364</v>
      </c>
      <c r="AE153" s="286">
        <v>953</v>
      </c>
      <c r="AF153" s="286">
        <v>1966</v>
      </c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  <c r="AV153" s="286"/>
      <c r="AW153" s="286"/>
      <c r="AX153" s="286"/>
      <c r="AY153" s="286"/>
      <c r="AZ153" s="286"/>
      <c r="BA153" s="286">
        <v>33</v>
      </c>
      <c r="BB153" s="286">
        <v>28</v>
      </c>
      <c r="BC153" s="286">
        <v>56</v>
      </c>
      <c r="BD153" s="286">
        <v>52</v>
      </c>
      <c r="BE153" s="286">
        <v>57</v>
      </c>
      <c r="BF153" s="286">
        <v>39</v>
      </c>
      <c r="BG153" s="286">
        <v>38</v>
      </c>
      <c r="BH153" s="286">
        <v>30</v>
      </c>
      <c r="BI153" s="286">
        <v>33</v>
      </c>
      <c r="BJ153" s="286">
        <v>27</v>
      </c>
      <c r="BK153" s="286">
        <v>28</v>
      </c>
      <c r="BL153" s="286">
        <v>48</v>
      </c>
      <c r="BM153" s="286">
        <v>70</v>
      </c>
      <c r="BN153" s="286">
        <v>60</v>
      </c>
      <c r="BO153" s="286">
        <v>24</v>
      </c>
      <c r="BP153" s="286">
        <v>39</v>
      </c>
      <c r="BQ153" s="286">
        <v>55</v>
      </c>
      <c r="BR153" s="286">
        <v>57</v>
      </c>
      <c r="BS153" s="286">
        <v>32</v>
      </c>
      <c r="BT153" s="286">
        <v>20</v>
      </c>
      <c r="BU153" s="286">
        <v>9</v>
      </c>
      <c r="BV153" s="286">
        <v>21</v>
      </c>
      <c r="BW153" s="286">
        <v>21</v>
      </c>
      <c r="BX153" s="286">
        <v>7</v>
      </c>
      <c r="BY153" s="286">
        <v>6</v>
      </c>
      <c r="BZ153" s="286">
        <v>15</v>
      </c>
      <c r="CA153" s="286">
        <v>17</v>
      </c>
      <c r="CB153" s="286">
        <v>16</v>
      </c>
      <c r="CC153" s="286">
        <v>20</v>
      </c>
      <c r="CD153" s="286">
        <v>14</v>
      </c>
      <c r="CE153" s="286">
        <v>31</v>
      </c>
      <c r="CF153" s="286">
        <v>15</v>
      </c>
      <c r="CG153" s="286">
        <v>1018</v>
      </c>
      <c r="CH153" s="287" t="s">
        <v>963</v>
      </c>
      <c r="CI153" s="286">
        <v>1018</v>
      </c>
      <c r="CJ153" s="287" t="s">
        <v>963</v>
      </c>
      <c r="CK153" s="286">
        <v>16700</v>
      </c>
      <c r="CL153" s="286">
        <v>72000</v>
      </c>
      <c r="CM153" s="287" t="s">
        <v>1870</v>
      </c>
      <c r="CN153" s="286">
        <v>47000</v>
      </c>
      <c r="CO153" s="287" t="s">
        <v>1871</v>
      </c>
      <c r="CP153" s="284" t="s">
        <v>53</v>
      </c>
      <c r="CQ153" s="287" t="s">
        <v>1860</v>
      </c>
      <c r="CR153" s="285">
        <v>46262</v>
      </c>
      <c r="CS153" s="282" t="s">
        <v>120</v>
      </c>
      <c r="CT153" s="284" t="s">
        <v>1851</v>
      </c>
      <c r="CU153" t="s">
        <v>385</v>
      </c>
      <c r="CV153">
        <v>150</v>
      </c>
    </row>
    <row r="154" spans="1:100" hidden="1" x14ac:dyDescent="0.3">
      <c r="A154" s="281">
        <v>3691</v>
      </c>
      <c r="B154" s="290" t="s">
        <v>45</v>
      </c>
      <c r="C154" s="288" t="s">
        <v>2952</v>
      </c>
      <c r="D154" s="288" t="s">
        <v>3018</v>
      </c>
      <c r="E154" s="288" t="s">
        <v>2954</v>
      </c>
      <c r="F154" s="288" t="s">
        <v>2959</v>
      </c>
      <c r="G154" s="288" t="s">
        <v>2955</v>
      </c>
      <c r="H154" s="288" t="s">
        <v>2960</v>
      </c>
      <c r="I154" s="288" t="s">
        <v>2965</v>
      </c>
      <c r="J154" s="288" t="s">
        <v>3096</v>
      </c>
      <c r="K154" s="289" t="s">
        <v>470</v>
      </c>
      <c r="L154" s="288" t="s">
        <v>450</v>
      </c>
      <c r="M154" s="290" t="s">
        <v>71</v>
      </c>
      <c r="N154" s="288" t="s">
        <v>72</v>
      </c>
      <c r="O154" s="290" t="s">
        <v>45</v>
      </c>
      <c r="P154" s="291">
        <f>IF(COUNTIF($K$4:K154,K154)=1,1,"")</f>
        <v>1</v>
      </c>
      <c r="Q154" s="291"/>
      <c r="R154" s="291">
        <v>2172</v>
      </c>
      <c r="S154" s="291">
        <v>1492</v>
      </c>
      <c r="T154" s="291">
        <v>680</v>
      </c>
      <c r="U154" s="1">
        <v>46042</v>
      </c>
      <c r="V154" s="291">
        <v>2255</v>
      </c>
      <c r="W154" s="291">
        <v>1563</v>
      </c>
      <c r="X154" s="291">
        <v>700</v>
      </c>
      <c r="Y154" s="1">
        <v>46044</v>
      </c>
      <c r="Z154" s="291">
        <v>1577</v>
      </c>
      <c r="AA154" s="291">
        <v>8</v>
      </c>
      <c r="AB154" s="291">
        <v>675</v>
      </c>
      <c r="AC154" s="291">
        <v>683</v>
      </c>
      <c r="AD154" s="291">
        <v>88</v>
      </c>
      <c r="AE154" s="291">
        <v>771</v>
      </c>
      <c r="AF154" s="291">
        <v>2255</v>
      </c>
      <c r="AG154" s="291"/>
      <c r="AH154" s="291"/>
      <c r="AI154" s="291"/>
      <c r="AJ154" s="291"/>
      <c r="AK154" s="291"/>
      <c r="AL154" s="291"/>
      <c r="AM154" s="291"/>
      <c r="AN154" s="291"/>
      <c r="AO154" s="291"/>
      <c r="AP154" s="291"/>
      <c r="AQ154" s="291"/>
      <c r="AR154" s="291"/>
      <c r="AS154" s="291"/>
      <c r="AT154" s="291"/>
      <c r="AU154" s="291"/>
      <c r="AV154" s="291"/>
      <c r="AW154" s="291"/>
      <c r="AX154" s="291"/>
      <c r="AY154" s="291">
        <v>4</v>
      </c>
      <c r="AZ154" s="291">
        <v>5</v>
      </c>
      <c r="BA154" s="291">
        <v>10</v>
      </c>
      <c r="BB154" s="291">
        <v>33</v>
      </c>
      <c r="BC154" s="291">
        <v>57</v>
      </c>
      <c r="BD154" s="291">
        <v>70</v>
      </c>
      <c r="BE154" s="291">
        <v>68</v>
      </c>
      <c r="BF154" s="291">
        <v>44</v>
      </c>
      <c r="BG154" s="291">
        <v>42</v>
      </c>
      <c r="BH154" s="291">
        <v>51</v>
      </c>
      <c r="BI154" s="291">
        <v>70</v>
      </c>
      <c r="BJ154" s="291">
        <v>58</v>
      </c>
      <c r="BK154" s="291">
        <v>97</v>
      </c>
      <c r="BL154" s="291">
        <v>59</v>
      </c>
      <c r="BM154" s="291">
        <v>57</v>
      </c>
      <c r="BN154" s="291">
        <v>53</v>
      </c>
      <c r="BO154" s="291">
        <v>60</v>
      </c>
      <c r="BP154" s="291">
        <v>53</v>
      </c>
      <c r="BQ154" s="291">
        <v>41</v>
      </c>
      <c r="BR154" s="291">
        <v>70</v>
      </c>
      <c r="BS154" s="291">
        <v>52</v>
      </c>
      <c r="BT154" s="291">
        <v>45</v>
      </c>
      <c r="BU154" s="291">
        <v>41</v>
      </c>
      <c r="BV154" s="291">
        <v>43</v>
      </c>
      <c r="BW154" s="291">
        <v>29</v>
      </c>
      <c r="BX154" s="291">
        <v>16</v>
      </c>
      <c r="BY154" s="291">
        <v>29</v>
      </c>
      <c r="BZ154" s="291">
        <v>17</v>
      </c>
      <c r="CA154" s="291">
        <v>30</v>
      </c>
      <c r="CB154" s="291">
        <v>38</v>
      </c>
      <c r="CC154" s="291">
        <v>32</v>
      </c>
      <c r="CD154" s="291">
        <v>36</v>
      </c>
      <c r="CE154" s="291">
        <v>35</v>
      </c>
      <c r="CF154" s="291">
        <v>24</v>
      </c>
      <c r="CG154" s="291">
        <v>1469</v>
      </c>
      <c r="CH154" s="292" t="s">
        <v>3874</v>
      </c>
      <c r="CI154" s="291">
        <v>1469</v>
      </c>
      <c r="CJ154" s="292" t="s">
        <v>3874</v>
      </c>
      <c r="CK154" s="291">
        <v>8400</v>
      </c>
      <c r="CL154" s="291">
        <v>48000</v>
      </c>
      <c r="CM154" s="292" t="s">
        <v>1872</v>
      </c>
      <c r="CN154" s="291">
        <v>30000</v>
      </c>
      <c r="CO154" s="292" t="s">
        <v>1247</v>
      </c>
      <c r="CP154" s="290" t="s">
        <v>53</v>
      </c>
      <c r="CQ154" s="292" t="s">
        <v>1891</v>
      </c>
      <c r="CR154" s="1">
        <v>46268</v>
      </c>
      <c r="CS154" s="288" t="s">
        <v>51</v>
      </c>
      <c r="CT154" s="290" t="s">
        <v>1852</v>
      </c>
      <c r="CU154" t="s">
        <v>451</v>
      </c>
      <c r="CV154">
        <v>151</v>
      </c>
    </row>
    <row r="155" spans="1:100" hidden="1" x14ac:dyDescent="0.3">
      <c r="A155" s="281">
        <v>3692</v>
      </c>
      <c r="B155" s="284" t="s">
        <v>45</v>
      </c>
      <c r="C155" s="282" t="s">
        <v>2952</v>
      </c>
      <c r="D155" s="282" t="s">
        <v>3018</v>
      </c>
      <c r="E155" s="282" t="s">
        <v>2954</v>
      </c>
      <c r="F155" s="282" t="s">
        <v>2959</v>
      </c>
      <c r="G155" s="282" t="s">
        <v>2955</v>
      </c>
      <c r="H155" s="282" t="s">
        <v>2960</v>
      </c>
      <c r="I155" s="282" t="s">
        <v>2965</v>
      </c>
      <c r="J155" s="282" t="s">
        <v>3096</v>
      </c>
      <c r="K155" s="283" t="s">
        <v>470</v>
      </c>
      <c r="L155" s="282" t="s">
        <v>450</v>
      </c>
      <c r="M155" s="284" t="s">
        <v>283</v>
      </c>
      <c r="N155" s="282" t="s">
        <v>284</v>
      </c>
      <c r="O155" s="284" t="s">
        <v>45</v>
      </c>
      <c r="P155" s="286" t="str">
        <f>IF(COUNTIF($K$4:K155,K155)=1,1,"")</f>
        <v/>
      </c>
      <c r="Q155" s="286"/>
      <c r="R155" s="286">
        <v>1380</v>
      </c>
      <c r="S155" s="286">
        <v>580</v>
      </c>
      <c r="T155" s="286">
        <v>800</v>
      </c>
      <c r="U155" s="285">
        <v>46042</v>
      </c>
      <c r="V155" s="286">
        <v>1361</v>
      </c>
      <c r="W155" s="286">
        <v>577</v>
      </c>
      <c r="X155" s="286">
        <v>804</v>
      </c>
      <c r="Y155" s="285">
        <v>46044</v>
      </c>
      <c r="Z155" s="286">
        <v>1019</v>
      </c>
      <c r="AA155" s="286">
        <v>20</v>
      </c>
      <c r="AB155" s="286">
        <v>333</v>
      </c>
      <c r="AC155" s="286">
        <v>342</v>
      </c>
      <c r="AD155" s="286">
        <v>261</v>
      </c>
      <c r="AE155" s="286">
        <v>603</v>
      </c>
      <c r="AF155" s="286">
        <v>1361</v>
      </c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  <c r="AV155" s="286"/>
      <c r="AW155" s="286"/>
      <c r="AX155" s="286"/>
      <c r="AY155" s="286">
        <v>1</v>
      </c>
      <c r="AZ155" s="286">
        <v>8</v>
      </c>
      <c r="BA155" s="286">
        <v>12</v>
      </c>
      <c r="BB155" s="286">
        <v>46</v>
      </c>
      <c r="BC155" s="286">
        <v>68</v>
      </c>
      <c r="BD155" s="286">
        <v>63</v>
      </c>
      <c r="BE155" s="286">
        <v>17</v>
      </c>
      <c r="BF155" s="286">
        <v>22</v>
      </c>
      <c r="BG155" s="286">
        <v>22</v>
      </c>
      <c r="BH155" s="286">
        <v>41</v>
      </c>
      <c r="BI155" s="286">
        <v>42</v>
      </c>
      <c r="BJ155" s="286">
        <v>36</v>
      </c>
      <c r="BK155" s="286">
        <v>76</v>
      </c>
      <c r="BL155" s="286">
        <v>34</v>
      </c>
      <c r="BM155" s="286">
        <v>19</v>
      </c>
      <c r="BN155" s="286">
        <v>26</v>
      </c>
      <c r="BO155" s="286">
        <v>21</v>
      </c>
      <c r="BP155" s="286">
        <v>13</v>
      </c>
      <c r="BQ155" s="286">
        <v>18</v>
      </c>
      <c r="BR155" s="286">
        <v>13</v>
      </c>
      <c r="BS155" s="286">
        <v>6</v>
      </c>
      <c r="BT155" s="286">
        <v>14</v>
      </c>
      <c r="BU155" s="286">
        <v>11</v>
      </c>
      <c r="BV155" s="286">
        <v>8</v>
      </c>
      <c r="BW155" s="286">
        <v>9</v>
      </c>
      <c r="BX155" s="286">
        <v>5</v>
      </c>
      <c r="BY155" s="286">
        <v>5</v>
      </c>
      <c r="BZ155" s="286">
        <v>7</v>
      </c>
      <c r="CA155" s="286">
        <v>20</v>
      </c>
      <c r="CB155" s="286">
        <v>9</v>
      </c>
      <c r="CC155" s="286">
        <v>10</v>
      </c>
      <c r="CD155" s="286">
        <v>16</v>
      </c>
      <c r="CE155" s="286">
        <v>23</v>
      </c>
      <c r="CF155" s="286">
        <v>6</v>
      </c>
      <c r="CG155" s="286">
        <v>747</v>
      </c>
      <c r="CH155" s="287" t="s">
        <v>1799</v>
      </c>
      <c r="CI155" s="286">
        <v>747</v>
      </c>
      <c r="CJ155" s="287" t="s">
        <v>1799</v>
      </c>
      <c r="CK155" s="286">
        <v>8400</v>
      </c>
      <c r="CL155" s="286">
        <v>48000</v>
      </c>
      <c r="CM155" s="287" t="s">
        <v>1872</v>
      </c>
      <c r="CN155" s="286">
        <v>30000</v>
      </c>
      <c r="CO155" s="287" t="s">
        <v>1247</v>
      </c>
      <c r="CP155" s="284" t="s">
        <v>53</v>
      </c>
      <c r="CQ155" s="287" t="s">
        <v>1891</v>
      </c>
      <c r="CR155" s="285">
        <v>46268</v>
      </c>
      <c r="CS155" s="282" t="s">
        <v>51</v>
      </c>
      <c r="CT155" s="284" t="s">
        <v>1852</v>
      </c>
      <c r="CU155" t="s">
        <v>451</v>
      </c>
      <c r="CV155">
        <v>152</v>
      </c>
    </row>
    <row r="156" spans="1:100" hidden="1" x14ac:dyDescent="0.3">
      <c r="A156" s="281">
        <v>3693</v>
      </c>
      <c r="B156" s="290" t="s">
        <v>45</v>
      </c>
      <c r="C156" s="288" t="s">
        <v>2952</v>
      </c>
      <c r="D156" s="288" t="s">
        <v>3018</v>
      </c>
      <c r="E156" s="288" t="s">
        <v>2954</v>
      </c>
      <c r="F156" s="288" t="s">
        <v>2959</v>
      </c>
      <c r="G156" s="288" t="s">
        <v>2955</v>
      </c>
      <c r="H156" s="288" t="s">
        <v>2960</v>
      </c>
      <c r="I156" s="288" t="s">
        <v>2965</v>
      </c>
      <c r="J156" s="288" t="s">
        <v>3096</v>
      </c>
      <c r="K156" s="289" t="s">
        <v>470</v>
      </c>
      <c r="L156" s="288" t="s">
        <v>450</v>
      </c>
      <c r="M156" s="290" t="s">
        <v>371</v>
      </c>
      <c r="N156" s="288" t="s">
        <v>370</v>
      </c>
      <c r="O156" s="290" t="s">
        <v>45</v>
      </c>
      <c r="P156" s="291" t="str">
        <f>IF(COUNTIF($K$4:K156,K156)=1,1,"")</f>
        <v/>
      </c>
      <c r="Q156" s="291"/>
      <c r="R156" s="291">
        <v>1747</v>
      </c>
      <c r="S156" s="291">
        <v>587</v>
      </c>
      <c r="T156" s="291">
        <v>1160</v>
      </c>
      <c r="U156" s="1">
        <v>46042</v>
      </c>
      <c r="V156" s="291">
        <v>1821</v>
      </c>
      <c r="W156" s="291">
        <v>613</v>
      </c>
      <c r="X156" s="291">
        <v>1221</v>
      </c>
      <c r="Y156" s="1">
        <v>46044</v>
      </c>
      <c r="Z156" s="291">
        <v>1115</v>
      </c>
      <c r="AA156" s="291">
        <v>13</v>
      </c>
      <c r="AB156" s="291">
        <v>704</v>
      </c>
      <c r="AC156" s="291">
        <v>706</v>
      </c>
      <c r="AD156" s="291">
        <v>365</v>
      </c>
      <c r="AE156" s="291">
        <v>1071</v>
      </c>
      <c r="AF156" s="291">
        <v>1821</v>
      </c>
      <c r="AG156" s="291"/>
      <c r="AH156" s="291"/>
      <c r="AI156" s="291"/>
      <c r="AJ156" s="291"/>
      <c r="AK156" s="291"/>
      <c r="AL156" s="291"/>
      <c r="AM156" s="291"/>
      <c r="AN156" s="291"/>
      <c r="AO156" s="291"/>
      <c r="AP156" s="291"/>
      <c r="AQ156" s="291"/>
      <c r="AR156" s="291"/>
      <c r="AS156" s="291"/>
      <c r="AT156" s="291"/>
      <c r="AU156" s="291"/>
      <c r="AV156" s="291"/>
      <c r="AW156" s="291"/>
      <c r="AX156" s="291"/>
      <c r="AY156" s="291">
        <v>1</v>
      </c>
      <c r="AZ156" s="291">
        <v>14</v>
      </c>
      <c r="BA156" s="291">
        <v>9</v>
      </c>
      <c r="BB156" s="291">
        <v>44</v>
      </c>
      <c r="BC156" s="291">
        <v>40</v>
      </c>
      <c r="BD156" s="291">
        <v>71</v>
      </c>
      <c r="BE156" s="291">
        <v>21</v>
      </c>
      <c r="BF156" s="291">
        <v>19</v>
      </c>
      <c r="BG156" s="291">
        <v>30</v>
      </c>
      <c r="BH156" s="291">
        <v>49</v>
      </c>
      <c r="BI156" s="291">
        <v>41</v>
      </c>
      <c r="BJ156" s="291">
        <v>34</v>
      </c>
      <c r="BK156" s="291">
        <v>26</v>
      </c>
      <c r="BL156" s="291">
        <v>30</v>
      </c>
      <c r="BM156" s="291">
        <v>40</v>
      </c>
      <c r="BN156" s="291">
        <v>16</v>
      </c>
      <c r="BO156" s="291">
        <v>32</v>
      </c>
      <c r="BP156" s="291">
        <v>14</v>
      </c>
      <c r="BQ156" s="291">
        <v>21</v>
      </c>
      <c r="BR156" s="291">
        <v>11</v>
      </c>
      <c r="BS156" s="291">
        <v>16</v>
      </c>
      <c r="BT156" s="291">
        <v>15</v>
      </c>
      <c r="BU156" s="291">
        <v>6</v>
      </c>
      <c r="BV156" s="291">
        <v>12</v>
      </c>
      <c r="BW156" s="291">
        <v>11</v>
      </c>
      <c r="BX156" s="291">
        <v>8</v>
      </c>
      <c r="BY156" s="291">
        <v>13</v>
      </c>
      <c r="BZ156" s="291">
        <v>7</v>
      </c>
      <c r="CA156" s="291">
        <v>11</v>
      </c>
      <c r="CB156" s="291">
        <v>14</v>
      </c>
      <c r="CC156" s="291">
        <v>13</v>
      </c>
      <c r="CD156" s="291">
        <v>19</v>
      </c>
      <c r="CE156" s="291">
        <v>22</v>
      </c>
      <c r="CF156" s="291">
        <v>4</v>
      </c>
      <c r="CG156" s="291">
        <v>734</v>
      </c>
      <c r="CH156" s="292" t="s">
        <v>1063</v>
      </c>
      <c r="CI156" s="291">
        <v>734</v>
      </c>
      <c r="CJ156" s="292" t="s">
        <v>1063</v>
      </c>
      <c r="CK156" s="291">
        <v>8400</v>
      </c>
      <c r="CL156" s="291">
        <v>48000</v>
      </c>
      <c r="CM156" s="292" t="s">
        <v>1872</v>
      </c>
      <c r="CN156" s="291">
        <v>30000</v>
      </c>
      <c r="CO156" s="292" t="s">
        <v>1247</v>
      </c>
      <c r="CP156" s="290" t="s">
        <v>53</v>
      </c>
      <c r="CQ156" s="292" t="s">
        <v>1891</v>
      </c>
      <c r="CR156" s="1">
        <v>46268</v>
      </c>
      <c r="CS156" s="288" t="s">
        <v>51</v>
      </c>
      <c r="CT156" s="290" t="s">
        <v>1852</v>
      </c>
      <c r="CU156" t="s">
        <v>451</v>
      </c>
      <c r="CV156">
        <v>153</v>
      </c>
    </row>
    <row r="157" spans="1:100" hidden="1" x14ac:dyDescent="0.3">
      <c r="A157" s="281">
        <v>3694</v>
      </c>
      <c r="B157" s="284" t="s">
        <v>45</v>
      </c>
      <c r="C157" s="282" t="s">
        <v>2952</v>
      </c>
      <c r="D157" s="282" t="s">
        <v>3018</v>
      </c>
      <c r="E157" s="282" t="s">
        <v>2954</v>
      </c>
      <c r="F157" s="282" t="s">
        <v>2959</v>
      </c>
      <c r="G157" s="282" t="s">
        <v>2955</v>
      </c>
      <c r="H157" s="282" t="s">
        <v>2960</v>
      </c>
      <c r="I157" s="282" t="s">
        <v>2965</v>
      </c>
      <c r="J157" s="282" t="s">
        <v>3096</v>
      </c>
      <c r="K157" s="283" t="s">
        <v>470</v>
      </c>
      <c r="L157" s="282" t="s">
        <v>450</v>
      </c>
      <c r="M157" s="284" t="s">
        <v>1683</v>
      </c>
      <c r="N157" s="282" t="s">
        <v>1682</v>
      </c>
      <c r="O157" s="284" t="s">
        <v>45</v>
      </c>
      <c r="P157" s="286" t="str">
        <f>IF(COUNTIF($K$4:K157,K157)=1,1,"")</f>
        <v/>
      </c>
      <c r="Q157" s="286"/>
      <c r="R157" s="286">
        <v>1576</v>
      </c>
      <c r="S157" s="286">
        <v>576</v>
      </c>
      <c r="T157" s="286">
        <v>1000</v>
      </c>
      <c r="U157" s="285">
        <v>46042</v>
      </c>
      <c r="V157" s="286">
        <v>1612</v>
      </c>
      <c r="W157" s="286">
        <v>584</v>
      </c>
      <c r="X157" s="286">
        <v>1052</v>
      </c>
      <c r="Y157" s="285">
        <v>46044</v>
      </c>
      <c r="Z157" s="286">
        <v>1117</v>
      </c>
      <c r="AA157" s="286">
        <v>24</v>
      </c>
      <c r="AB157" s="286">
        <v>493</v>
      </c>
      <c r="AC157" s="286">
        <v>495</v>
      </c>
      <c r="AD157" s="286">
        <v>241</v>
      </c>
      <c r="AE157" s="286">
        <v>736</v>
      </c>
      <c r="AF157" s="286">
        <v>1612</v>
      </c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  <c r="AV157" s="286"/>
      <c r="AW157" s="286"/>
      <c r="AX157" s="286"/>
      <c r="AY157" s="286">
        <v>1</v>
      </c>
      <c r="AZ157" s="286">
        <v>14</v>
      </c>
      <c r="BA157" s="286">
        <v>14</v>
      </c>
      <c r="BB157" s="286">
        <v>35</v>
      </c>
      <c r="BC157" s="286">
        <v>24</v>
      </c>
      <c r="BD157" s="286">
        <v>62</v>
      </c>
      <c r="BE157" s="286">
        <v>46</v>
      </c>
      <c r="BF157" s="286">
        <v>27</v>
      </c>
      <c r="BG157" s="286">
        <v>46</v>
      </c>
      <c r="BH157" s="286">
        <v>68</v>
      </c>
      <c r="BI157" s="286">
        <v>29</v>
      </c>
      <c r="BJ157" s="286">
        <v>43</v>
      </c>
      <c r="BK157" s="286">
        <v>20</v>
      </c>
      <c r="BL157" s="286">
        <v>35</v>
      </c>
      <c r="BM157" s="286">
        <v>38</v>
      </c>
      <c r="BN157" s="286">
        <v>42</v>
      </c>
      <c r="BO157" s="286">
        <v>39</v>
      </c>
      <c r="BP157" s="286">
        <v>21</v>
      </c>
      <c r="BQ157" s="286">
        <v>18</v>
      </c>
      <c r="BR157" s="286">
        <v>23</v>
      </c>
      <c r="BS157" s="286">
        <v>17</v>
      </c>
      <c r="BT157" s="286">
        <v>24</v>
      </c>
      <c r="BU157" s="286">
        <v>15</v>
      </c>
      <c r="BV157" s="286">
        <v>22</v>
      </c>
      <c r="BW157" s="286">
        <v>8</v>
      </c>
      <c r="BX157" s="286">
        <v>9</v>
      </c>
      <c r="BY157" s="286">
        <v>15</v>
      </c>
      <c r="BZ157" s="286">
        <v>17</v>
      </c>
      <c r="CA157" s="286">
        <v>10</v>
      </c>
      <c r="CB157" s="286">
        <v>17</v>
      </c>
      <c r="CC157" s="286">
        <v>24</v>
      </c>
      <c r="CD157" s="286">
        <v>15</v>
      </c>
      <c r="CE157" s="286">
        <v>19</v>
      </c>
      <c r="CF157" s="286">
        <v>6</v>
      </c>
      <c r="CG157" s="286">
        <v>863</v>
      </c>
      <c r="CH157" s="287" t="s">
        <v>1131</v>
      </c>
      <c r="CI157" s="286">
        <v>863</v>
      </c>
      <c r="CJ157" s="287" t="s">
        <v>1131</v>
      </c>
      <c r="CK157" s="286">
        <v>8400</v>
      </c>
      <c r="CL157" s="286">
        <v>48000</v>
      </c>
      <c r="CM157" s="287" t="s">
        <v>1872</v>
      </c>
      <c r="CN157" s="286">
        <v>30000</v>
      </c>
      <c r="CO157" s="287" t="s">
        <v>1247</v>
      </c>
      <c r="CP157" s="284" t="s">
        <v>53</v>
      </c>
      <c r="CQ157" s="287" t="s">
        <v>1891</v>
      </c>
      <c r="CR157" s="285">
        <v>46268</v>
      </c>
      <c r="CS157" s="282" t="s">
        <v>51</v>
      </c>
      <c r="CT157" s="284" t="s">
        <v>1852</v>
      </c>
      <c r="CU157" t="s">
        <v>451</v>
      </c>
      <c r="CV157">
        <v>154</v>
      </c>
    </row>
    <row r="158" spans="1:100" hidden="1" x14ac:dyDescent="0.3">
      <c r="A158" s="281">
        <v>3695</v>
      </c>
      <c r="B158" s="290" t="s">
        <v>45</v>
      </c>
      <c r="C158" s="288" t="s">
        <v>2952</v>
      </c>
      <c r="D158" s="288" t="s">
        <v>3018</v>
      </c>
      <c r="E158" s="288" t="s">
        <v>2954</v>
      </c>
      <c r="F158" s="288" t="s">
        <v>2959</v>
      </c>
      <c r="G158" s="288" t="s">
        <v>2955</v>
      </c>
      <c r="H158" s="288" t="s">
        <v>2960</v>
      </c>
      <c r="I158" s="288" t="s">
        <v>2965</v>
      </c>
      <c r="J158" s="288" t="s">
        <v>3096</v>
      </c>
      <c r="K158" s="289" t="s">
        <v>470</v>
      </c>
      <c r="L158" s="288" t="s">
        <v>450</v>
      </c>
      <c r="M158" s="290" t="s">
        <v>213</v>
      </c>
      <c r="N158" s="288" t="s">
        <v>214</v>
      </c>
      <c r="O158" s="290" t="s">
        <v>45</v>
      </c>
      <c r="P158" s="291" t="str">
        <f>IF(COUNTIF($K$4:K158,K158)=1,1,"")</f>
        <v/>
      </c>
      <c r="Q158" s="291"/>
      <c r="R158" s="291">
        <v>2432</v>
      </c>
      <c r="S158" s="291">
        <v>772</v>
      </c>
      <c r="T158" s="291">
        <v>1660</v>
      </c>
      <c r="U158" s="1">
        <v>46042</v>
      </c>
      <c r="V158" s="291">
        <v>2322</v>
      </c>
      <c r="W158" s="291">
        <v>830</v>
      </c>
      <c r="X158" s="291">
        <v>1520</v>
      </c>
      <c r="Y158" s="1">
        <v>46043</v>
      </c>
      <c r="Z158" s="291">
        <v>1795</v>
      </c>
      <c r="AA158" s="291">
        <v>28</v>
      </c>
      <c r="AB158" s="291">
        <v>525</v>
      </c>
      <c r="AC158" s="291">
        <v>527</v>
      </c>
      <c r="AD158" s="291">
        <v>69</v>
      </c>
      <c r="AE158" s="291">
        <v>596</v>
      </c>
      <c r="AF158" s="291">
        <v>2322</v>
      </c>
      <c r="AG158" s="291"/>
      <c r="AH158" s="291"/>
      <c r="AI158" s="291"/>
      <c r="AJ158" s="291"/>
      <c r="AK158" s="291"/>
      <c r="AL158" s="291"/>
      <c r="AM158" s="291"/>
      <c r="AN158" s="291"/>
      <c r="AO158" s="291"/>
      <c r="AP158" s="291"/>
      <c r="AQ158" s="291"/>
      <c r="AR158" s="291"/>
      <c r="AS158" s="291"/>
      <c r="AT158" s="291"/>
      <c r="AU158" s="291"/>
      <c r="AV158" s="291"/>
      <c r="AW158" s="291"/>
      <c r="AX158" s="291"/>
      <c r="AY158" s="291">
        <v>3</v>
      </c>
      <c r="AZ158" s="291">
        <v>20</v>
      </c>
      <c r="BA158" s="291">
        <v>28</v>
      </c>
      <c r="BB158" s="291">
        <v>87</v>
      </c>
      <c r="BC158" s="291">
        <v>90</v>
      </c>
      <c r="BD158" s="291">
        <v>156</v>
      </c>
      <c r="BE158" s="291">
        <v>95</v>
      </c>
      <c r="BF158" s="291">
        <v>61</v>
      </c>
      <c r="BG158" s="291">
        <v>41</v>
      </c>
      <c r="BH158" s="291">
        <v>56</v>
      </c>
      <c r="BI158" s="291">
        <v>75</v>
      </c>
      <c r="BJ158" s="291">
        <v>70</v>
      </c>
      <c r="BK158" s="291">
        <v>92</v>
      </c>
      <c r="BL158" s="291">
        <v>33</v>
      </c>
      <c r="BM158" s="291">
        <v>52</v>
      </c>
      <c r="BN158" s="291">
        <v>87</v>
      </c>
      <c r="BO158" s="291">
        <v>80</v>
      </c>
      <c r="BP158" s="291">
        <v>60</v>
      </c>
      <c r="BQ158" s="291">
        <v>79</v>
      </c>
      <c r="BR158" s="291">
        <v>74</v>
      </c>
      <c r="BS158" s="291">
        <v>38</v>
      </c>
      <c r="BT158" s="291">
        <v>39</v>
      </c>
      <c r="BU158" s="291">
        <v>40</v>
      </c>
      <c r="BV158" s="291">
        <v>20</v>
      </c>
      <c r="BW158" s="291">
        <v>15</v>
      </c>
      <c r="BX158" s="291">
        <v>22</v>
      </c>
      <c r="BY158" s="291">
        <v>26</v>
      </c>
      <c r="BZ158" s="291">
        <v>21</v>
      </c>
      <c r="CA158" s="291">
        <v>23</v>
      </c>
      <c r="CB158" s="291">
        <v>26</v>
      </c>
      <c r="CC158" s="291">
        <v>37</v>
      </c>
      <c r="CD158" s="291">
        <v>26</v>
      </c>
      <c r="CE158" s="291">
        <v>43</v>
      </c>
      <c r="CF158" s="291">
        <v>18</v>
      </c>
      <c r="CG158" s="291">
        <v>1733</v>
      </c>
      <c r="CH158" s="292" t="s">
        <v>3950</v>
      </c>
      <c r="CI158" s="291">
        <v>1733</v>
      </c>
      <c r="CJ158" s="292" t="s">
        <v>3950</v>
      </c>
      <c r="CK158" s="291">
        <v>8400</v>
      </c>
      <c r="CL158" s="291">
        <v>48000</v>
      </c>
      <c r="CM158" s="292" t="s">
        <v>1872</v>
      </c>
      <c r="CN158" s="291">
        <v>30000</v>
      </c>
      <c r="CO158" s="292" t="s">
        <v>1247</v>
      </c>
      <c r="CP158" s="290" t="s">
        <v>53</v>
      </c>
      <c r="CQ158" s="292" t="s">
        <v>1891</v>
      </c>
      <c r="CR158" s="1">
        <v>46268</v>
      </c>
      <c r="CS158" s="288" t="s">
        <v>51</v>
      </c>
      <c r="CT158" s="290" t="s">
        <v>1852</v>
      </c>
      <c r="CU158" t="s">
        <v>451</v>
      </c>
      <c r="CV158">
        <v>155</v>
      </c>
    </row>
    <row r="159" spans="1:100" hidden="1" x14ac:dyDescent="0.3">
      <c r="A159" s="281">
        <v>3696</v>
      </c>
      <c r="B159" s="284" t="s">
        <v>45</v>
      </c>
      <c r="C159" s="282" t="s">
        <v>2952</v>
      </c>
      <c r="D159" s="282" t="s">
        <v>3018</v>
      </c>
      <c r="E159" s="282" t="s">
        <v>2954</v>
      </c>
      <c r="F159" s="282" t="s">
        <v>2959</v>
      </c>
      <c r="G159" s="282" t="s">
        <v>2955</v>
      </c>
      <c r="H159" s="282" t="s">
        <v>2960</v>
      </c>
      <c r="I159" s="282" t="s">
        <v>2965</v>
      </c>
      <c r="J159" s="282" t="s">
        <v>3096</v>
      </c>
      <c r="K159" s="283" t="s">
        <v>470</v>
      </c>
      <c r="L159" s="282" t="s">
        <v>450</v>
      </c>
      <c r="M159" s="284" t="s">
        <v>63</v>
      </c>
      <c r="N159" s="282" t="s">
        <v>64</v>
      </c>
      <c r="O159" s="284" t="s">
        <v>45</v>
      </c>
      <c r="P159" s="286" t="str">
        <f>IF(COUNTIF($K$4:K159,K159)=1,1,"")</f>
        <v/>
      </c>
      <c r="Q159" s="286"/>
      <c r="R159" s="286">
        <v>1476</v>
      </c>
      <c r="S159" s="286">
        <v>796</v>
      </c>
      <c r="T159" s="286">
        <v>680</v>
      </c>
      <c r="U159" s="285">
        <v>46042</v>
      </c>
      <c r="V159" s="286">
        <v>1533</v>
      </c>
      <c r="W159" s="286">
        <v>826</v>
      </c>
      <c r="X159" s="286">
        <v>711</v>
      </c>
      <c r="Y159" s="285">
        <v>46044</v>
      </c>
      <c r="Z159" s="286">
        <v>1226</v>
      </c>
      <c r="AA159" s="286">
        <v>4</v>
      </c>
      <c r="AB159" s="286">
        <v>300</v>
      </c>
      <c r="AC159" s="286">
        <v>302</v>
      </c>
      <c r="AD159" s="286">
        <v>102</v>
      </c>
      <c r="AE159" s="286">
        <v>404</v>
      </c>
      <c r="AF159" s="286">
        <v>1533</v>
      </c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  <c r="AV159" s="286"/>
      <c r="AW159" s="286"/>
      <c r="AX159" s="286"/>
      <c r="AY159" s="286">
        <v>1</v>
      </c>
      <c r="AZ159" s="286">
        <v>9</v>
      </c>
      <c r="BA159" s="286">
        <v>15</v>
      </c>
      <c r="BB159" s="286">
        <v>32</v>
      </c>
      <c r="BC159" s="286">
        <v>44</v>
      </c>
      <c r="BD159" s="286">
        <v>42</v>
      </c>
      <c r="BE159" s="286">
        <v>43</v>
      </c>
      <c r="BF159" s="286">
        <v>38</v>
      </c>
      <c r="BG159" s="286">
        <v>34</v>
      </c>
      <c r="BH159" s="286">
        <v>39</v>
      </c>
      <c r="BI159" s="286">
        <v>28</v>
      </c>
      <c r="BJ159" s="286">
        <v>38</v>
      </c>
      <c r="BK159" s="286">
        <v>36</v>
      </c>
      <c r="BL159" s="286">
        <v>32</v>
      </c>
      <c r="BM159" s="286">
        <v>66</v>
      </c>
      <c r="BN159" s="286">
        <v>49</v>
      </c>
      <c r="BO159" s="286">
        <v>35</v>
      </c>
      <c r="BP159" s="286">
        <v>41</v>
      </c>
      <c r="BQ159" s="286">
        <v>40</v>
      </c>
      <c r="BR159" s="286">
        <v>62</v>
      </c>
      <c r="BS159" s="286">
        <v>34</v>
      </c>
      <c r="BT159" s="286">
        <v>19</v>
      </c>
      <c r="BU159" s="286">
        <v>20</v>
      </c>
      <c r="BV159" s="286">
        <v>23</v>
      </c>
      <c r="BW159" s="286">
        <v>31</v>
      </c>
      <c r="BX159" s="286">
        <v>26</v>
      </c>
      <c r="BY159" s="286">
        <v>22</v>
      </c>
      <c r="BZ159" s="286">
        <v>15</v>
      </c>
      <c r="CA159" s="286">
        <v>27</v>
      </c>
      <c r="CB159" s="286">
        <v>27</v>
      </c>
      <c r="CC159" s="286">
        <v>40</v>
      </c>
      <c r="CD159" s="286">
        <v>35</v>
      </c>
      <c r="CE159" s="286">
        <v>42</v>
      </c>
      <c r="CF159" s="286">
        <v>12</v>
      </c>
      <c r="CG159" s="286">
        <v>1097</v>
      </c>
      <c r="CH159" s="287" t="s">
        <v>1638</v>
      </c>
      <c r="CI159" s="286">
        <v>1097</v>
      </c>
      <c r="CJ159" s="287" t="s">
        <v>1638</v>
      </c>
      <c r="CK159" s="286">
        <v>8400</v>
      </c>
      <c r="CL159" s="286">
        <v>48000</v>
      </c>
      <c r="CM159" s="287" t="s">
        <v>1872</v>
      </c>
      <c r="CN159" s="286">
        <v>30000</v>
      </c>
      <c r="CO159" s="287" t="s">
        <v>1247</v>
      </c>
      <c r="CP159" s="284" t="s">
        <v>53</v>
      </c>
      <c r="CQ159" s="287" t="s">
        <v>1891</v>
      </c>
      <c r="CR159" s="285">
        <v>46268</v>
      </c>
      <c r="CS159" s="282" t="s">
        <v>51</v>
      </c>
      <c r="CT159" s="284" t="s">
        <v>1852</v>
      </c>
      <c r="CU159" t="s">
        <v>451</v>
      </c>
      <c r="CV159">
        <v>156</v>
      </c>
    </row>
    <row r="160" spans="1:100" hidden="1" x14ac:dyDescent="0.3">
      <c r="A160" s="281">
        <v>3697</v>
      </c>
      <c r="B160" s="290" t="s">
        <v>45</v>
      </c>
      <c r="C160" s="288" t="s">
        <v>2952</v>
      </c>
      <c r="D160" s="288" t="s">
        <v>3018</v>
      </c>
      <c r="E160" s="288" t="s">
        <v>2954</v>
      </c>
      <c r="F160" s="288" t="s">
        <v>2959</v>
      </c>
      <c r="G160" s="288" t="s">
        <v>2955</v>
      </c>
      <c r="H160" s="288" t="s">
        <v>2960</v>
      </c>
      <c r="I160" s="288" t="s">
        <v>2965</v>
      </c>
      <c r="J160" s="288" t="s">
        <v>3096</v>
      </c>
      <c r="K160" s="289" t="s">
        <v>470</v>
      </c>
      <c r="L160" s="288" t="s">
        <v>450</v>
      </c>
      <c r="M160" s="290" t="s">
        <v>68</v>
      </c>
      <c r="N160" s="288" t="s">
        <v>69</v>
      </c>
      <c r="O160" s="290" t="s">
        <v>45</v>
      </c>
      <c r="P160" s="291" t="str">
        <f>IF(COUNTIF($K$4:K160,K160)=1,1,"")</f>
        <v/>
      </c>
      <c r="Q160" s="291"/>
      <c r="R160" s="291">
        <v>1386</v>
      </c>
      <c r="S160" s="291">
        <v>606</v>
      </c>
      <c r="T160" s="291">
        <v>780</v>
      </c>
      <c r="U160" s="1">
        <v>46042</v>
      </c>
      <c r="V160" s="291">
        <v>1435</v>
      </c>
      <c r="W160" s="291">
        <v>615</v>
      </c>
      <c r="X160" s="291">
        <v>814</v>
      </c>
      <c r="Y160" s="1">
        <v>46044</v>
      </c>
      <c r="Z160" s="291">
        <v>871</v>
      </c>
      <c r="AA160" s="291">
        <v>-6</v>
      </c>
      <c r="AB160" s="291">
        <v>559</v>
      </c>
      <c r="AC160" s="291">
        <v>564</v>
      </c>
      <c r="AD160" s="291">
        <v>338</v>
      </c>
      <c r="AE160" s="291">
        <v>902</v>
      </c>
      <c r="AF160" s="291">
        <v>1435</v>
      </c>
      <c r="AG160" s="291"/>
      <c r="AH160" s="291"/>
      <c r="AI160" s="291"/>
      <c r="AJ160" s="291"/>
      <c r="AK160" s="291"/>
      <c r="AL160" s="291"/>
      <c r="AM160" s="291"/>
      <c r="AN160" s="291"/>
      <c r="AO160" s="291"/>
      <c r="AP160" s="291"/>
      <c r="AQ160" s="291"/>
      <c r="AR160" s="291"/>
      <c r="AS160" s="291"/>
      <c r="AT160" s="291"/>
      <c r="AU160" s="291"/>
      <c r="AV160" s="291"/>
      <c r="AW160" s="291"/>
      <c r="AX160" s="291"/>
      <c r="AY160" s="291">
        <v>1</v>
      </c>
      <c r="AZ160" s="291">
        <v>6</v>
      </c>
      <c r="BA160" s="291">
        <v>13</v>
      </c>
      <c r="BB160" s="291">
        <v>32</v>
      </c>
      <c r="BC160" s="291">
        <v>27</v>
      </c>
      <c r="BD160" s="291">
        <v>41</v>
      </c>
      <c r="BE160" s="291">
        <v>42</v>
      </c>
      <c r="BF160" s="291">
        <v>24</v>
      </c>
      <c r="BG160" s="291">
        <v>35</v>
      </c>
      <c r="BH160" s="291">
        <v>26</v>
      </c>
      <c r="BI160" s="291">
        <v>22</v>
      </c>
      <c r="BJ160" s="291">
        <v>16</v>
      </c>
      <c r="BK160" s="291">
        <v>19</v>
      </c>
      <c r="BL160" s="291">
        <v>16</v>
      </c>
      <c r="BM160" s="291">
        <v>21</v>
      </c>
      <c r="BN160" s="291">
        <v>16</v>
      </c>
      <c r="BO160" s="291">
        <v>25</v>
      </c>
      <c r="BP160" s="291">
        <v>8</v>
      </c>
      <c r="BQ160" s="291">
        <v>15</v>
      </c>
      <c r="BR160" s="291">
        <v>11</v>
      </c>
      <c r="BS160" s="291">
        <v>6</v>
      </c>
      <c r="BT160" s="291">
        <v>7</v>
      </c>
      <c r="BU160" s="291">
        <v>9</v>
      </c>
      <c r="BV160" s="291">
        <v>3</v>
      </c>
      <c r="BW160" s="291">
        <v>5</v>
      </c>
      <c r="BX160" s="291">
        <v>4</v>
      </c>
      <c r="BY160" s="291">
        <v>8</v>
      </c>
      <c r="BZ160" s="291">
        <v>10</v>
      </c>
      <c r="CA160" s="291">
        <v>10</v>
      </c>
      <c r="CB160" s="291">
        <v>6</v>
      </c>
      <c r="CC160" s="291">
        <v>14</v>
      </c>
      <c r="CD160" s="291">
        <v>8</v>
      </c>
      <c r="CE160" s="291">
        <v>11</v>
      </c>
      <c r="CF160" s="291">
        <v>4</v>
      </c>
      <c r="CG160" s="291">
        <v>521</v>
      </c>
      <c r="CH160" s="292" t="s">
        <v>3290</v>
      </c>
      <c r="CI160" s="291">
        <v>521</v>
      </c>
      <c r="CJ160" s="292" t="s">
        <v>3290</v>
      </c>
      <c r="CK160" s="291">
        <v>8400</v>
      </c>
      <c r="CL160" s="291">
        <v>48000</v>
      </c>
      <c r="CM160" s="292" t="s">
        <v>1872</v>
      </c>
      <c r="CN160" s="291">
        <v>30000</v>
      </c>
      <c r="CO160" s="292" t="s">
        <v>1247</v>
      </c>
      <c r="CP160" s="290" t="s">
        <v>53</v>
      </c>
      <c r="CQ160" s="292" t="s">
        <v>1891</v>
      </c>
      <c r="CR160" s="1">
        <v>46268</v>
      </c>
      <c r="CS160" s="288" t="s">
        <v>51</v>
      </c>
      <c r="CT160" s="290" t="s">
        <v>1852</v>
      </c>
      <c r="CU160" t="s">
        <v>451</v>
      </c>
      <c r="CV160">
        <v>157</v>
      </c>
    </row>
    <row r="161" spans="1:100" hidden="1" x14ac:dyDescent="0.3">
      <c r="A161" s="281">
        <v>3698</v>
      </c>
      <c r="B161" s="284" t="s">
        <v>45</v>
      </c>
      <c r="C161" s="282" t="s">
        <v>2952</v>
      </c>
      <c r="D161" s="282" t="s">
        <v>3018</v>
      </c>
      <c r="E161" s="282" t="s">
        <v>2954</v>
      </c>
      <c r="F161" s="282" t="s">
        <v>2959</v>
      </c>
      <c r="G161" s="282" t="s">
        <v>2955</v>
      </c>
      <c r="H161" s="282" t="s">
        <v>2960</v>
      </c>
      <c r="I161" s="282" t="s">
        <v>2965</v>
      </c>
      <c r="J161" s="282" t="s">
        <v>3096</v>
      </c>
      <c r="K161" s="283" t="s">
        <v>470</v>
      </c>
      <c r="L161" s="282" t="s">
        <v>450</v>
      </c>
      <c r="M161" s="284" t="s">
        <v>54</v>
      </c>
      <c r="N161" s="282" t="s">
        <v>55</v>
      </c>
      <c r="O161" s="284" t="s">
        <v>45</v>
      </c>
      <c r="P161" s="286" t="str">
        <f>IF(COUNTIF($K$4:K161,K161)=1,1,"")</f>
        <v/>
      </c>
      <c r="Q161" s="286"/>
      <c r="R161" s="286">
        <v>4064</v>
      </c>
      <c r="S161" s="286">
        <v>1514</v>
      </c>
      <c r="T161" s="286">
        <v>2550</v>
      </c>
      <c r="U161" s="285">
        <v>46042</v>
      </c>
      <c r="V161" s="286">
        <v>4059</v>
      </c>
      <c r="W161" s="286">
        <v>1500</v>
      </c>
      <c r="X161" s="286">
        <v>2545</v>
      </c>
      <c r="Y161" s="285">
        <v>46043</v>
      </c>
      <c r="Z161" s="286">
        <v>2620</v>
      </c>
      <c r="AA161" s="286">
        <v>-14</v>
      </c>
      <c r="AB161" s="286">
        <v>1435</v>
      </c>
      <c r="AC161" s="286">
        <v>1439</v>
      </c>
      <c r="AD161" s="286">
        <v>186</v>
      </c>
      <c r="AE161" s="286">
        <v>1625</v>
      </c>
      <c r="AF161" s="286">
        <v>4059</v>
      </c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  <c r="AV161" s="286"/>
      <c r="AW161" s="286"/>
      <c r="AX161" s="286"/>
      <c r="AY161" s="286">
        <v>3</v>
      </c>
      <c r="AZ161" s="286">
        <v>16</v>
      </c>
      <c r="BA161" s="286">
        <v>32</v>
      </c>
      <c r="BB161" s="286">
        <v>80</v>
      </c>
      <c r="BC161" s="286">
        <v>88</v>
      </c>
      <c r="BD161" s="286">
        <v>118</v>
      </c>
      <c r="BE161" s="286">
        <v>123</v>
      </c>
      <c r="BF161" s="286">
        <v>103</v>
      </c>
      <c r="BG161" s="286">
        <v>87</v>
      </c>
      <c r="BH161" s="286">
        <v>144</v>
      </c>
      <c r="BI161" s="286">
        <v>108</v>
      </c>
      <c r="BJ161" s="286">
        <v>94</v>
      </c>
      <c r="BK161" s="286">
        <v>143</v>
      </c>
      <c r="BL161" s="286">
        <v>112</v>
      </c>
      <c r="BM161" s="286">
        <v>78</v>
      </c>
      <c r="BN161" s="286">
        <v>95</v>
      </c>
      <c r="BO161" s="286">
        <v>90</v>
      </c>
      <c r="BP161" s="286">
        <v>56</v>
      </c>
      <c r="BQ161" s="286">
        <v>45</v>
      </c>
      <c r="BR161" s="286">
        <v>74</v>
      </c>
      <c r="BS161" s="286">
        <v>57</v>
      </c>
      <c r="BT161" s="286">
        <v>53</v>
      </c>
      <c r="BU161" s="286">
        <v>35</v>
      </c>
      <c r="BV161" s="286">
        <v>38</v>
      </c>
      <c r="BW161" s="286">
        <v>33</v>
      </c>
      <c r="BX161" s="286">
        <v>43</v>
      </c>
      <c r="BY161" s="286">
        <v>39</v>
      </c>
      <c r="BZ161" s="286">
        <v>41</v>
      </c>
      <c r="CA161" s="286">
        <v>58</v>
      </c>
      <c r="CB161" s="286">
        <v>54</v>
      </c>
      <c r="CC161" s="286">
        <v>71</v>
      </c>
      <c r="CD161" s="286">
        <v>54</v>
      </c>
      <c r="CE161" s="286">
        <v>70</v>
      </c>
      <c r="CF161" s="286">
        <v>40</v>
      </c>
      <c r="CG161" s="286">
        <v>2375</v>
      </c>
      <c r="CH161" s="287" t="s">
        <v>1189</v>
      </c>
      <c r="CI161" s="286">
        <v>2375</v>
      </c>
      <c r="CJ161" s="287" t="s">
        <v>1189</v>
      </c>
      <c r="CK161" s="286">
        <v>8400</v>
      </c>
      <c r="CL161" s="286">
        <v>48000</v>
      </c>
      <c r="CM161" s="287" t="s">
        <v>1872</v>
      </c>
      <c r="CN161" s="286">
        <v>30000</v>
      </c>
      <c r="CO161" s="287" t="s">
        <v>1247</v>
      </c>
      <c r="CP161" s="284" t="s">
        <v>53</v>
      </c>
      <c r="CQ161" s="287" t="s">
        <v>1891</v>
      </c>
      <c r="CR161" s="285">
        <v>46268</v>
      </c>
      <c r="CS161" s="282" t="s">
        <v>51</v>
      </c>
      <c r="CT161" s="284" t="s">
        <v>1852</v>
      </c>
      <c r="CU161" t="s">
        <v>451</v>
      </c>
      <c r="CV161">
        <v>158</v>
      </c>
    </row>
    <row r="162" spans="1:100" hidden="1" x14ac:dyDescent="0.3">
      <c r="A162" s="281">
        <v>3742</v>
      </c>
      <c r="B162" s="284" t="s">
        <v>45</v>
      </c>
      <c r="C162" s="282" t="s">
        <v>2952</v>
      </c>
      <c r="D162" s="282" t="s">
        <v>3018</v>
      </c>
      <c r="E162" s="282" t="s">
        <v>2954</v>
      </c>
      <c r="F162" s="282" t="s">
        <v>2959</v>
      </c>
      <c r="G162" s="282" t="s">
        <v>2970</v>
      </c>
      <c r="H162" s="282" t="s">
        <v>2974</v>
      </c>
      <c r="I162" s="282" t="s">
        <v>2976</v>
      </c>
      <c r="J162" s="282" t="s">
        <v>3096</v>
      </c>
      <c r="K162" s="283" t="s">
        <v>463</v>
      </c>
      <c r="L162" s="282" t="s">
        <v>1797</v>
      </c>
      <c r="M162" s="284" t="s">
        <v>71</v>
      </c>
      <c r="N162" s="282" t="s">
        <v>72</v>
      </c>
      <c r="O162" s="284" t="s">
        <v>45</v>
      </c>
      <c r="P162" s="286">
        <f>IF(COUNTIF($K$4:K162,K162)=1,1,"")</f>
        <v>1</v>
      </c>
      <c r="Q162" s="286"/>
      <c r="R162" s="286">
        <v>4836</v>
      </c>
      <c r="S162" s="286">
        <v>1166</v>
      </c>
      <c r="T162" s="286">
        <v>3670</v>
      </c>
      <c r="U162" s="285">
        <v>46052</v>
      </c>
      <c r="V162" s="286">
        <v>4786</v>
      </c>
      <c r="W162" s="286">
        <v>1741</v>
      </c>
      <c r="X162" s="286">
        <v>3079</v>
      </c>
      <c r="Y162" s="285">
        <v>46055</v>
      </c>
      <c r="Z162" s="286">
        <v>2489</v>
      </c>
      <c r="AA162" s="286">
        <v>34</v>
      </c>
      <c r="AB162" s="286">
        <v>2281</v>
      </c>
      <c r="AC162" s="286">
        <v>2297</v>
      </c>
      <c r="AD162" s="286">
        <v>89</v>
      </c>
      <c r="AE162" s="286">
        <v>2386</v>
      </c>
      <c r="AF162" s="286">
        <v>4786</v>
      </c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  <c r="AV162" s="286"/>
      <c r="AW162" s="286"/>
      <c r="AX162" s="286"/>
      <c r="AY162" s="286"/>
      <c r="AZ162" s="286"/>
      <c r="BA162" s="286">
        <v>56</v>
      </c>
      <c r="BB162" s="286">
        <v>602</v>
      </c>
      <c r="BC162" s="286">
        <v>394</v>
      </c>
      <c r="BD162" s="286">
        <v>297</v>
      </c>
      <c r="BE162" s="286">
        <v>30</v>
      </c>
      <c r="BF162" s="286">
        <v>66</v>
      </c>
      <c r="BG162" s="286">
        <v>78</v>
      </c>
      <c r="BH162" s="286">
        <v>458</v>
      </c>
      <c r="BI162" s="286">
        <v>96</v>
      </c>
      <c r="BJ162" s="286">
        <v>54</v>
      </c>
      <c r="BK162" s="286">
        <v>68</v>
      </c>
      <c r="BL162" s="286">
        <v>29</v>
      </c>
      <c r="BM162" s="286">
        <v>21</v>
      </c>
      <c r="BN162" s="286">
        <v>20</v>
      </c>
      <c r="BO162" s="286">
        <v>19</v>
      </c>
      <c r="BP162" s="286">
        <v>4</v>
      </c>
      <c r="BQ162" s="286">
        <v>4</v>
      </c>
      <c r="BR162" s="286">
        <v>1</v>
      </c>
      <c r="BS162" s="286">
        <v>1</v>
      </c>
      <c r="BT162" s="286">
        <v>2</v>
      </c>
      <c r="BU162" s="286">
        <v>1</v>
      </c>
      <c r="BV162" s="286">
        <v>2</v>
      </c>
      <c r="BW162" s="286">
        <v>1</v>
      </c>
      <c r="BX162" s="286">
        <v>2</v>
      </c>
      <c r="BY162" s="286">
        <v>3</v>
      </c>
      <c r="BZ162" s="286">
        <v>6</v>
      </c>
      <c r="CA162" s="286">
        <v>4</v>
      </c>
      <c r="CB162" s="286">
        <v>3</v>
      </c>
      <c r="CC162" s="286">
        <v>9</v>
      </c>
      <c r="CD162" s="286">
        <v>9</v>
      </c>
      <c r="CE162" s="286">
        <v>40</v>
      </c>
      <c r="CF162" s="286">
        <v>18</v>
      </c>
      <c r="CG162" s="286">
        <v>2398</v>
      </c>
      <c r="CH162" s="287" t="s">
        <v>3450</v>
      </c>
      <c r="CI162" s="286">
        <v>2398</v>
      </c>
      <c r="CJ162" s="287" t="s">
        <v>3450</v>
      </c>
      <c r="CK162" s="286">
        <v>19200</v>
      </c>
      <c r="CL162" s="286">
        <v>79000</v>
      </c>
      <c r="CM162" s="287" t="s">
        <v>601</v>
      </c>
      <c r="CN162" s="286">
        <v>63000</v>
      </c>
      <c r="CO162" s="287" t="s">
        <v>424</v>
      </c>
      <c r="CP162" s="284" t="s">
        <v>53</v>
      </c>
      <c r="CQ162" s="287" t="s">
        <v>3251</v>
      </c>
      <c r="CR162" s="285">
        <v>46262</v>
      </c>
      <c r="CS162" s="282" t="s">
        <v>51</v>
      </c>
      <c r="CT162" s="284" t="s">
        <v>1857</v>
      </c>
      <c r="CU162" t="s">
        <v>428</v>
      </c>
      <c r="CV162">
        <v>159</v>
      </c>
    </row>
    <row r="163" spans="1:100" hidden="1" x14ac:dyDescent="0.3">
      <c r="A163" s="281">
        <v>3743</v>
      </c>
      <c r="B163" s="290" t="s">
        <v>45</v>
      </c>
      <c r="C163" s="288" t="s">
        <v>2952</v>
      </c>
      <c r="D163" s="288" t="s">
        <v>3018</v>
      </c>
      <c r="E163" s="288" t="s">
        <v>2954</v>
      </c>
      <c r="F163" s="288" t="s">
        <v>2959</v>
      </c>
      <c r="G163" s="288" t="s">
        <v>2970</v>
      </c>
      <c r="H163" s="288" t="s">
        <v>2974</v>
      </c>
      <c r="I163" s="288" t="s">
        <v>2976</v>
      </c>
      <c r="J163" s="288" t="s">
        <v>3096</v>
      </c>
      <c r="K163" s="289" t="s">
        <v>463</v>
      </c>
      <c r="L163" s="288" t="s">
        <v>1797</v>
      </c>
      <c r="M163" s="290" t="s">
        <v>107</v>
      </c>
      <c r="N163" s="288" t="s">
        <v>108</v>
      </c>
      <c r="O163" s="290" t="s">
        <v>45</v>
      </c>
      <c r="P163" s="291" t="str">
        <f>IF(COUNTIF($K$4:K163,K163)=1,1,"")</f>
        <v/>
      </c>
      <c r="Q163" s="291"/>
      <c r="R163" s="291">
        <v>2871</v>
      </c>
      <c r="S163" s="291">
        <v>941</v>
      </c>
      <c r="T163" s="291">
        <v>1930</v>
      </c>
      <c r="U163" s="1">
        <v>46052</v>
      </c>
      <c r="V163" s="291">
        <v>2920</v>
      </c>
      <c r="W163" s="291">
        <v>1436</v>
      </c>
      <c r="X163" s="291">
        <v>1543</v>
      </c>
      <c r="Y163" s="1">
        <v>46055</v>
      </c>
      <c r="Z163" s="291">
        <v>2060</v>
      </c>
      <c r="AA163" s="291">
        <v>59</v>
      </c>
      <c r="AB163" s="291">
        <v>848</v>
      </c>
      <c r="AC163" s="291">
        <v>860</v>
      </c>
      <c r="AD163" s="291">
        <v>157</v>
      </c>
      <c r="AE163" s="291">
        <v>1017</v>
      </c>
      <c r="AF163" s="291">
        <v>2920</v>
      </c>
      <c r="AG163" s="291"/>
      <c r="AH163" s="291"/>
      <c r="AI163" s="291"/>
      <c r="AJ163" s="291"/>
      <c r="AK163" s="291"/>
      <c r="AL163" s="291"/>
      <c r="AM163" s="291"/>
      <c r="AN163" s="291"/>
      <c r="AO163" s="291"/>
      <c r="AP163" s="291"/>
      <c r="AQ163" s="291"/>
      <c r="AR163" s="291"/>
      <c r="AS163" s="291"/>
      <c r="AT163" s="291"/>
      <c r="AU163" s="291"/>
      <c r="AV163" s="291"/>
      <c r="AW163" s="291"/>
      <c r="AX163" s="291"/>
      <c r="AY163" s="291"/>
      <c r="AZ163" s="291"/>
      <c r="BA163" s="291">
        <v>111</v>
      </c>
      <c r="BB163" s="291">
        <v>230</v>
      </c>
      <c r="BC163" s="291">
        <v>262</v>
      </c>
      <c r="BD163" s="291">
        <v>333</v>
      </c>
      <c r="BE163" s="291">
        <v>76</v>
      </c>
      <c r="BF163" s="291">
        <v>114</v>
      </c>
      <c r="BG163" s="291">
        <v>95</v>
      </c>
      <c r="BH163" s="291">
        <v>180</v>
      </c>
      <c r="BI163" s="291">
        <v>82</v>
      </c>
      <c r="BJ163" s="291">
        <v>35</v>
      </c>
      <c r="BK163" s="291">
        <v>88</v>
      </c>
      <c r="BL163" s="291">
        <v>31</v>
      </c>
      <c r="BM163" s="291">
        <v>21</v>
      </c>
      <c r="BN163" s="291">
        <v>19</v>
      </c>
      <c r="BO163" s="291">
        <v>12</v>
      </c>
      <c r="BP163" s="291">
        <v>5</v>
      </c>
      <c r="BQ163" s="291">
        <v>5</v>
      </c>
      <c r="BR163" s="291">
        <v>3</v>
      </c>
      <c r="BS163" s="291">
        <v>4</v>
      </c>
      <c r="BT163" s="291">
        <v>5</v>
      </c>
      <c r="BU163" s="291">
        <v>1</v>
      </c>
      <c r="BV163" s="291">
        <v>2</v>
      </c>
      <c r="BW163" s="291"/>
      <c r="BX163" s="291">
        <v>4</v>
      </c>
      <c r="BY163" s="291">
        <v>4</v>
      </c>
      <c r="BZ163" s="291">
        <v>2</v>
      </c>
      <c r="CA163" s="291">
        <v>5</v>
      </c>
      <c r="CB163" s="291">
        <v>6</v>
      </c>
      <c r="CC163" s="291">
        <v>4</v>
      </c>
      <c r="CD163" s="291">
        <v>19</v>
      </c>
      <c r="CE163" s="291">
        <v>92</v>
      </c>
      <c r="CF163" s="291">
        <v>52</v>
      </c>
      <c r="CG163" s="291">
        <v>1902</v>
      </c>
      <c r="CH163" s="292" t="s">
        <v>3874</v>
      </c>
      <c r="CI163" s="291">
        <v>1902</v>
      </c>
      <c r="CJ163" s="292" t="s">
        <v>3874</v>
      </c>
      <c r="CK163" s="291">
        <v>19200</v>
      </c>
      <c r="CL163" s="291">
        <v>79000</v>
      </c>
      <c r="CM163" s="292" t="s">
        <v>601</v>
      </c>
      <c r="CN163" s="291">
        <v>63000</v>
      </c>
      <c r="CO163" s="292" t="s">
        <v>424</v>
      </c>
      <c r="CP163" s="290" t="s">
        <v>53</v>
      </c>
      <c r="CQ163" s="292" t="s">
        <v>3251</v>
      </c>
      <c r="CR163" s="1">
        <v>46262</v>
      </c>
      <c r="CS163" s="288" t="s">
        <v>51</v>
      </c>
      <c r="CT163" s="290" t="s">
        <v>1857</v>
      </c>
      <c r="CU163" t="s">
        <v>428</v>
      </c>
      <c r="CV163">
        <v>160</v>
      </c>
    </row>
    <row r="164" spans="1:100" hidden="1" x14ac:dyDescent="0.3">
      <c r="A164" s="281">
        <v>3744</v>
      </c>
      <c r="B164" s="284" t="s">
        <v>45</v>
      </c>
      <c r="C164" s="282" t="s">
        <v>2952</v>
      </c>
      <c r="D164" s="282" t="s">
        <v>3018</v>
      </c>
      <c r="E164" s="282" t="s">
        <v>2954</v>
      </c>
      <c r="F164" s="282" t="s">
        <v>2959</v>
      </c>
      <c r="G164" s="282" t="s">
        <v>2970</v>
      </c>
      <c r="H164" s="282" t="s">
        <v>2974</v>
      </c>
      <c r="I164" s="282" t="s">
        <v>2976</v>
      </c>
      <c r="J164" s="282" t="s">
        <v>3096</v>
      </c>
      <c r="K164" s="283" t="s">
        <v>463</v>
      </c>
      <c r="L164" s="282" t="s">
        <v>1797</v>
      </c>
      <c r="M164" s="284" t="s">
        <v>63</v>
      </c>
      <c r="N164" s="282" t="s">
        <v>64</v>
      </c>
      <c r="O164" s="284" t="s">
        <v>45</v>
      </c>
      <c r="P164" s="286" t="str">
        <f>IF(COUNTIF($K$4:K164,K164)=1,1,"")</f>
        <v/>
      </c>
      <c r="Q164" s="286"/>
      <c r="R164" s="286">
        <v>3206</v>
      </c>
      <c r="S164" s="286">
        <v>956</v>
      </c>
      <c r="T164" s="286">
        <v>2250</v>
      </c>
      <c r="U164" s="285">
        <v>46050</v>
      </c>
      <c r="V164" s="286">
        <v>3349</v>
      </c>
      <c r="W164" s="286">
        <v>1431</v>
      </c>
      <c r="X164" s="286">
        <v>1962</v>
      </c>
      <c r="Y164" s="285">
        <v>46051</v>
      </c>
      <c r="Z164" s="286">
        <v>1510</v>
      </c>
      <c r="AA164" s="286">
        <v>44</v>
      </c>
      <c r="AB164" s="286">
        <v>1836</v>
      </c>
      <c r="AC164" s="286">
        <v>1839</v>
      </c>
      <c r="AD164" s="286">
        <v>80</v>
      </c>
      <c r="AE164" s="286">
        <v>1919</v>
      </c>
      <c r="AF164" s="286">
        <v>3349</v>
      </c>
      <c r="AG164" s="286"/>
      <c r="AH164" s="286"/>
      <c r="AI164" s="286"/>
      <c r="AJ164" s="286"/>
      <c r="AK164" s="286"/>
      <c r="AL164" s="286"/>
      <c r="AM164" s="286"/>
      <c r="AN164" s="286"/>
      <c r="AO164" s="286"/>
      <c r="AP164" s="286"/>
      <c r="AQ164" s="286"/>
      <c r="AR164" s="286"/>
      <c r="AS164" s="286"/>
      <c r="AT164" s="286"/>
      <c r="AU164" s="286"/>
      <c r="AV164" s="286"/>
      <c r="AW164" s="286"/>
      <c r="AX164" s="286"/>
      <c r="AY164" s="286"/>
      <c r="AZ164" s="286">
        <v>59</v>
      </c>
      <c r="BA164" s="286">
        <v>37</v>
      </c>
      <c r="BB164" s="286">
        <v>103</v>
      </c>
      <c r="BC164" s="286">
        <v>162</v>
      </c>
      <c r="BD164" s="286">
        <v>209</v>
      </c>
      <c r="BE164" s="286">
        <v>155</v>
      </c>
      <c r="BF164" s="286">
        <v>179</v>
      </c>
      <c r="BG164" s="286">
        <v>143</v>
      </c>
      <c r="BH164" s="286">
        <v>38</v>
      </c>
      <c r="BI164" s="286">
        <v>45</v>
      </c>
      <c r="BJ164" s="286">
        <v>63</v>
      </c>
      <c r="BK164" s="286">
        <v>97</v>
      </c>
      <c r="BL164" s="286">
        <v>21</v>
      </c>
      <c r="BM164" s="286">
        <v>21</v>
      </c>
      <c r="BN164" s="286">
        <v>26</v>
      </c>
      <c r="BO164" s="286">
        <v>15</v>
      </c>
      <c r="BP164" s="286">
        <v>11</v>
      </c>
      <c r="BQ164" s="286">
        <v>5</v>
      </c>
      <c r="BR164" s="286">
        <v>-1</v>
      </c>
      <c r="BS164" s="286">
        <v>3</v>
      </c>
      <c r="BT164" s="286">
        <v>2</v>
      </c>
      <c r="BU164" s="286"/>
      <c r="BV164" s="286"/>
      <c r="BW164" s="286"/>
      <c r="BX164" s="286">
        <v>1</v>
      </c>
      <c r="BY164" s="286"/>
      <c r="BZ164" s="286">
        <v>1</v>
      </c>
      <c r="CA164" s="286">
        <v>1</v>
      </c>
      <c r="CB164" s="286">
        <v>3</v>
      </c>
      <c r="CC164" s="286">
        <v>1</v>
      </c>
      <c r="CD164" s="286">
        <v>7</v>
      </c>
      <c r="CE164" s="286">
        <v>6</v>
      </c>
      <c r="CF164" s="286">
        <v>14</v>
      </c>
      <c r="CG164" s="286">
        <v>1427</v>
      </c>
      <c r="CH164" s="287" t="s">
        <v>3381</v>
      </c>
      <c r="CI164" s="286">
        <v>1427</v>
      </c>
      <c r="CJ164" s="287" t="s">
        <v>3381</v>
      </c>
      <c r="CK164" s="286">
        <v>19200</v>
      </c>
      <c r="CL164" s="286">
        <v>79000</v>
      </c>
      <c r="CM164" s="287" t="s">
        <v>601</v>
      </c>
      <c r="CN164" s="286">
        <v>63000</v>
      </c>
      <c r="CO164" s="287" t="s">
        <v>424</v>
      </c>
      <c r="CP164" s="284" t="s">
        <v>53</v>
      </c>
      <c r="CQ164" s="287" t="s">
        <v>3251</v>
      </c>
      <c r="CR164" s="285">
        <v>46262</v>
      </c>
      <c r="CS164" s="282" t="s">
        <v>51</v>
      </c>
      <c r="CT164" s="284" t="s">
        <v>1857</v>
      </c>
      <c r="CU164" t="s">
        <v>428</v>
      </c>
      <c r="CV164">
        <v>161</v>
      </c>
    </row>
    <row r="165" spans="1:100" hidden="1" x14ac:dyDescent="0.3">
      <c r="A165" s="281">
        <v>3748</v>
      </c>
      <c r="B165" s="284" t="s">
        <v>45</v>
      </c>
      <c r="C165" s="282" t="s">
        <v>2952</v>
      </c>
      <c r="D165" s="282" t="s">
        <v>3018</v>
      </c>
      <c r="E165" s="282" t="s">
        <v>2954</v>
      </c>
      <c r="F165" s="282" t="s">
        <v>2959</v>
      </c>
      <c r="G165" s="282" t="s">
        <v>2970</v>
      </c>
      <c r="H165" s="282" t="s">
        <v>2974</v>
      </c>
      <c r="I165" s="282" t="s">
        <v>2976</v>
      </c>
      <c r="J165" s="282" t="s">
        <v>3096</v>
      </c>
      <c r="K165" s="283" t="s">
        <v>466</v>
      </c>
      <c r="L165" s="282" t="s">
        <v>417</v>
      </c>
      <c r="M165" s="284" t="s">
        <v>71</v>
      </c>
      <c r="N165" s="282" t="s">
        <v>72</v>
      </c>
      <c r="O165" s="284" t="s">
        <v>45</v>
      </c>
      <c r="P165" s="286">
        <f>IF(COUNTIF($K$4:K165,K165)=1,1,"")</f>
        <v>1</v>
      </c>
      <c r="Q165" s="286"/>
      <c r="R165" s="286">
        <v>4003</v>
      </c>
      <c r="S165" s="286">
        <v>2003</v>
      </c>
      <c r="T165" s="286">
        <v>2000</v>
      </c>
      <c r="U165" s="285">
        <v>46030</v>
      </c>
      <c r="V165" s="286">
        <v>3978</v>
      </c>
      <c r="W165" s="286">
        <v>3975</v>
      </c>
      <c r="X165" s="286"/>
      <c r="Y165" s="285">
        <v>46031</v>
      </c>
      <c r="Z165" s="286">
        <v>1896</v>
      </c>
      <c r="AA165" s="286">
        <v>-3</v>
      </c>
      <c r="AB165" s="286">
        <v>2040</v>
      </c>
      <c r="AC165" s="286">
        <v>2082</v>
      </c>
      <c r="AD165" s="286">
        <v>66</v>
      </c>
      <c r="AE165" s="286">
        <v>2148</v>
      </c>
      <c r="AF165" s="286">
        <v>3978</v>
      </c>
      <c r="AG165" s="286"/>
      <c r="AH165" s="286"/>
      <c r="AI165" s="286"/>
      <c r="AJ165" s="286"/>
      <c r="AK165" s="286"/>
      <c r="AL165" s="286"/>
      <c r="AM165" s="286"/>
      <c r="AN165" s="286"/>
      <c r="AO165" s="286"/>
      <c r="AP165" s="286"/>
      <c r="AQ165" s="286"/>
      <c r="AR165" s="286"/>
      <c r="AS165" s="286"/>
      <c r="AT165" s="286"/>
      <c r="AU165" s="286"/>
      <c r="AV165" s="286"/>
      <c r="AW165" s="286"/>
      <c r="AX165" s="286">
        <v>38</v>
      </c>
      <c r="AY165" s="286">
        <v>51</v>
      </c>
      <c r="AZ165" s="286">
        <v>124</v>
      </c>
      <c r="BA165" s="286">
        <v>58</v>
      </c>
      <c r="BB165" s="286">
        <v>112</v>
      </c>
      <c r="BC165" s="286">
        <v>76</v>
      </c>
      <c r="BD165" s="286">
        <v>167</v>
      </c>
      <c r="BE165" s="286">
        <v>87</v>
      </c>
      <c r="BF165" s="286">
        <v>105</v>
      </c>
      <c r="BG165" s="286">
        <v>114</v>
      </c>
      <c r="BH165" s="286">
        <v>134</v>
      </c>
      <c r="BI165" s="286">
        <v>108</v>
      </c>
      <c r="BJ165" s="286">
        <v>299</v>
      </c>
      <c r="BK165" s="286">
        <v>74</v>
      </c>
      <c r="BL165" s="286">
        <v>35</v>
      </c>
      <c r="BM165" s="286">
        <v>32</v>
      </c>
      <c r="BN165" s="286">
        <v>15</v>
      </c>
      <c r="BO165" s="286">
        <v>12</v>
      </c>
      <c r="BP165" s="286">
        <v>11</v>
      </c>
      <c r="BQ165" s="286">
        <v>4</v>
      </c>
      <c r="BR165" s="286">
        <v>1</v>
      </c>
      <c r="BS165" s="286">
        <v>3</v>
      </c>
      <c r="BT165" s="286">
        <v>6</v>
      </c>
      <c r="BU165" s="286">
        <v>4</v>
      </c>
      <c r="BV165" s="286">
        <v>1</v>
      </c>
      <c r="BW165" s="286">
        <v>1</v>
      </c>
      <c r="BX165" s="286">
        <v>6</v>
      </c>
      <c r="BY165" s="286">
        <v>1</v>
      </c>
      <c r="BZ165" s="286">
        <v>2</v>
      </c>
      <c r="CA165" s="286">
        <v>3</v>
      </c>
      <c r="CB165" s="286">
        <v>2</v>
      </c>
      <c r="CC165" s="286">
        <v>18</v>
      </c>
      <c r="CD165" s="286">
        <v>23</v>
      </c>
      <c r="CE165" s="286">
        <v>55</v>
      </c>
      <c r="CF165" s="286">
        <v>27</v>
      </c>
      <c r="CG165" s="286">
        <v>1809</v>
      </c>
      <c r="CH165" s="287" t="s">
        <v>4096</v>
      </c>
      <c r="CI165" s="286">
        <v>1809</v>
      </c>
      <c r="CJ165" s="287" t="s">
        <v>4096</v>
      </c>
      <c r="CK165" s="286">
        <v>14800</v>
      </c>
      <c r="CL165" s="286">
        <v>65000</v>
      </c>
      <c r="CM165" s="287" t="s">
        <v>974</v>
      </c>
      <c r="CN165" s="286">
        <v>46000</v>
      </c>
      <c r="CO165" s="287" t="s">
        <v>449</v>
      </c>
      <c r="CP165" s="284" t="s">
        <v>53</v>
      </c>
      <c r="CQ165" s="287" t="s">
        <v>1891</v>
      </c>
      <c r="CR165" s="285">
        <v>46262</v>
      </c>
      <c r="CS165" s="282" t="s">
        <v>51</v>
      </c>
      <c r="CT165" s="284" t="s">
        <v>1857</v>
      </c>
      <c r="CU165" t="s">
        <v>418</v>
      </c>
      <c r="CV165">
        <v>162</v>
      </c>
    </row>
    <row r="166" spans="1:100" hidden="1" x14ac:dyDescent="0.3">
      <c r="A166" s="281">
        <v>3749</v>
      </c>
      <c r="B166" s="290" t="s">
        <v>45</v>
      </c>
      <c r="C166" s="288" t="s">
        <v>2952</v>
      </c>
      <c r="D166" s="288" t="s">
        <v>3018</v>
      </c>
      <c r="E166" s="288" t="s">
        <v>2954</v>
      </c>
      <c r="F166" s="288" t="s">
        <v>2959</v>
      </c>
      <c r="G166" s="288" t="s">
        <v>2970</v>
      </c>
      <c r="H166" s="288" t="s">
        <v>2974</v>
      </c>
      <c r="I166" s="288" t="s">
        <v>2976</v>
      </c>
      <c r="J166" s="288" t="s">
        <v>3096</v>
      </c>
      <c r="K166" s="289" t="s">
        <v>466</v>
      </c>
      <c r="L166" s="288" t="s">
        <v>417</v>
      </c>
      <c r="M166" s="290" t="s">
        <v>76</v>
      </c>
      <c r="N166" s="288" t="s">
        <v>77</v>
      </c>
      <c r="O166" s="290" t="s">
        <v>45</v>
      </c>
      <c r="P166" s="291" t="str">
        <f>IF(COUNTIF($K$4:K166,K166)=1,1,"")</f>
        <v/>
      </c>
      <c r="Q166" s="291"/>
      <c r="R166" s="291">
        <v>1089</v>
      </c>
      <c r="S166" s="291">
        <v>689</v>
      </c>
      <c r="T166" s="291">
        <v>400</v>
      </c>
      <c r="U166" s="1">
        <v>46030</v>
      </c>
      <c r="V166" s="291">
        <v>1147</v>
      </c>
      <c r="W166" s="291">
        <v>740</v>
      </c>
      <c r="X166" s="291">
        <v>418</v>
      </c>
      <c r="Y166" s="1">
        <v>46035</v>
      </c>
      <c r="Z166" s="291">
        <v>575</v>
      </c>
      <c r="AA166" s="291">
        <v>11</v>
      </c>
      <c r="AB166" s="291">
        <v>566</v>
      </c>
      <c r="AC166" s="291">
        <v>572</v>
      </c>
      <c r="AD166" s="291">
        <v>55</v>
      </c>
      <c r="AE166" s="291">
        <v>627</v>
      </c>
      <c r="AF166" s="291">
        <v>1147</v>
      </c>
      <c r="AG166" s="291"/>
      <c r="AH166" s="291"/>
      <c r="AI166" s="291"/>
      <c r="AJ166" s="291"/>
      <c r="AK166" s="291"/>
      <c r="AL166" s="291"/>
      <c r="AM166" s="291"/>
      <c r="AN166" s="291"/>
      <c r="AO166" s="291"/>
      <c r="AP166" s="291"/>
      <c r="AQ166" s="291"/>
      <c r="AR166" s="291"/>
      <c r="AS166" s="291"/>
      <c r="AT166" s="291"/>
      <c r="AU166" s="291"/>
      <c r="AV166" s="291"/>
      <c r="AW166" s="291"/>
      <c r="AX166" s="291">
        <v>7</v>
      </c>
      <c r="AY166" s="291">
        <v>9</v>
      </c>
      <c r="AZ166" s="291">
        <v>17</v>
      </c>
      <c r="BA166" s="291">
        <v>12</v>
      </c>
      <c r="BB166" s="291">
        <v>20</v>
      </c>
      <c r="BC166" s="291">
        <v>37</v>
      </c>
      <c r="BD166" s="291">
        <v>55</v>
      </c>
      <c r="BE166" s="291">
        <v>43</v>
      </c>
      <c r="BF166" s="291">
        <v>54</v>
      </c>
      <c r="BG166" s="291">
        <v>40</v>
      </c>
      <c r="BH166" s="291">
        <v>43</v>
      </c>
      <c r="BI166" s="291">
        <v>22</v>
      </c>
      <c r="BJ166" s="291">
        <v>48</v>
      </c>
      <c r="BK166" s="291">
        <v>28</v>
      </c>
      <c r="BL166" s="291">
        <v>15</v>
      </c>
      <c r="BM166" s="291">
        <v>11</v>
      </c>
      <c r="BN166" s="291">
        <v>5</v>
      </c>
      <c r="BO166" s="291">
        <v>3</v>
      </c>
      <c r="BP166" s="291">
        <v>4</v>
      </c>
      <c r="BQ166" s="291">
        <v>1</v>
      </c>
      <c r="BR166" s="291"/>
      <c r="BS166" s="291">
        <v>2</v>
      </c>
      <c r="BT166" s="291"/>
      <c r="BU166" s="291">
        <v>-1</v>
      </c>
      <c r="BV166" s="291">
        <v>1</v>
      </c>
      <c r="BW166" s="291"/>
      <c r="BX166" s="291"/>
      <c r="BY166" s="291">
        <v>3</v>
      </c>
      <c r="BZ166" s="291">
        <v>1</v>
      </c>
      <c r="CA166" s="291"/>
      <c r="CB166" s="291">
        <v>1</v>
      </c>
      <c r="CC166" s="291">
        <v>1</v>
      </c>
      <c r="CD166" s="291">
        <v>4</v>
      </c>
      <c r="CE166" s="291">
        <v>18</v>
      </c>
      <c r="CF166" s="291">
        <v>10</v>
      </c>
      <c r="CG166" s="291">
        <v>514</v>
      </c>
      <c r="CH166" s="292" t="s">
        <v>3884</v>
      </c>
      <c r="CI166" s="291">
        <v>514</v>
      </c>
      <c r="CJ166" s="292" t="s">
        <v>3884</v>
      </c>
      <c r="CK166" s="291">
        <v>14800</v>
      </c>
      <c r="CL166" s="291">
        <v>65000</v>
      </c>
      <c r="CM166" s="292" t="s">
        <v>974</v>
      </c>
      <c r="CN166" s="291">
        <v>46000</v>
      </c>
      <c r="CO166" s="292" t="s">
        <v>449</v>
      </c>
      <c r="CP166" s="290" t="s">
        <v>53</v>
      </c>
      <c r="CQ166" s="292" t="s">
        <v>1891</v>
      </c>
      <c r="CR166" s="1">
        <v>46262</v>
      </c>
      <c r="CS166" s="288" t="s">
        <v>51</v>
      </c>
      <c r="CT166" s="290" t="s">
        <v>1857</v>
      </c>
      <c r="CU166" t="s">
        <v>418</v>
      </c>
      <c r="CV166">
        <v>163</v>
      </c>
    </row>
    <row r="167" spans="1:100" hidden="1" x14ac:dyDescent="0.3">
      <c r="A167" s="281">
        <v>3750</v>
      </c>
      <c r="B167" s="284" t="s">
        <v>45</v>
      </c>
      <c r="C167" s="282" t="s">
        <v>2952</v>
      </c>
      <c r="D167" s="282" t="s">
        <v>3018</v>
      </c>
      <c r="E167" s="282" t="s">
        <v>2954</v>
      </c>
      <c r="F167" s="282" t="s">
        <v>2959</v>
      </c>
      <c r="G167" s="282" t="s">
        <v>2970</v>
      </c>
      <c r="H167" s="282" t="s">
        <v>2974</v>
      </c>
      <c r="I167" s="282" t="s">
        <v>2976</v>
      </c>
      <c r="J167" s="282" t="s">
        <v>3096</v>
      </c>
      <c r="K167" s="283" t="s">
        <v>466</v>
      </c>
      <c r="L167" s="282" t="s">
        <v>417</v>
      </c>
      <c r="M167" s="284" t="s">
        <v>107</v>
      </c>
      <c r="N167" s="282" t="s">
        <v>108</v>
      </c>
      <c r="O167" s="284" t="s">
        <v>45</v>
      </c>
      <c r="P167" s="286" t="str">
        <f>IF(COUNTIF($K$4:K167,K167)=1,1,"")</f>
        <v/>
      </c>
      <c r="Q167" s="286"/>
      <c r="R167" s="286">
        <v>1496</v>
      </c>
      <c r="S167" s="286">
        <v>1496</v>
      </c>
      <c r="T167" s="286"/>
      <c r="U167" s="285">
        <v>46030</v>
      </c>
      <c r="V167" s="286">
        <v>1584</v>
      </c>
      <c r="W167" s="286">
        <v>1588</v>
      </c>
      <c r="X167" s="286"/>
      <c r="Y167" s="285">
        <v>46031</v>
      </c>
      <c r="Z167" s="286">
        <v>816</v>
      </c>
      <c r="AA167" s="286">
        <v>4</v>
      </c>
      <c r="AB167" s="286">
        <v>744</v>
      </c>
      <c r="AC167" s="286">
        <v>768</v>
      </c>
      <c r="AD167" s="286">
        <v>104</v>
      </c>
      <c r="AE167" s="286">
        <v>872</v>
      </c>
      <c r="AF167" s="286">
        <v>1584</v>
      </c>
      <c r="AG167" s="286"/>
      <c r="AH167" s="286"/>
      <c r="AI167" s="286"/>
      <c r="AJ167" s="286"/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  <c r="AV167" s="286"/>
      <c r="AW167" s="286"/>
      <c r="AX167" s="286">
        <v>13</v>
      </c>
      <c r="AY167" s="286">
        <v>10</v>
      </c>
      <c r="AZ167" s="286">
        <v>32</v>
      </c>
      <c r="BA167" s="286">
        <v>23</v>
      </c>
      <c r="BB167" s="286">
        <v>38</v>
      </c>
      <c r="BC167" s="286">
        <v>47</v>
      </c>
      <c r="BD167" s="286">
        <v>70</v>
      </c>
      <c r="BE167" s="286">
        <v>45</v>
      </c>
      <c r="BF167" s="286">
        <v>45</v>
      </c>
      <c r="BG167" s="286">
        <v>57</v>
      </c>
      <c r="BH167" s="286">
        <v>52</v>
      </c>
      <c r="BI167" s="286">
        <v>60</v>
      </c>
      <c r="BJ167" s="286">
        <v>46</v>
      </c>
      <c r="BK167" s="286">
        <v>34</v>
      </c>
      <c r="BL167" s="286">
        <v>26</v>
      </c>
      <c r="BM167" s="286">
        <v>18</v>
      </c>
      <c r="BN167" s="286">
        <v>5</v>
      </c>
      <c r="BO167" s="286">
        <v>6</v>
      </c>
      <c r="BP167" s="286">
        <v>3</v>
      </c>
      <c r="BQ167" s="286">
        <v>3</v>
      </c>
      <c r="BR167" s="286">
        <v>-1</v>
      </c>
      <c r="BS167" s="286"/>
      <c r="BT167" s="286">
        <v>3</v>
      </c>
      <c r="BU167" s="286">
        <v>1</v>
      </c>
      <c r="BV167" s="286"/>
      <c r="BW167" s="286">
        <v>4</v>
      </c>
      <c r="BX167" s="286">
        <v>3</v>
      </c>
      <c r="BY167" s="286">
        <v>2</v>
      </c>
      <c r="BZ167" s="286"/>
      <c r="CA167" s="286">
        <v>2</v>
      </c>
      <c r="CB167" s="286">
        <v>3</v>
      </c>
      <c r="CC167" s="286">
        <v>9</v>
      </c>
      <c r="CD167" s="286">
        <v>7</v>
      </c>
      <c r="CE167" s="286">
        <v>25</v>
      </c>
      <c r="CF167" s="286">
        <v>12</v>
      </c>
      <c r="CG167" s="286">
        <v>703</v>
      </c>
      <c r="CH167" s="287" t="s">
        <v>3134</v>
      </c>
      <c r="CI167" s="286">
        <v>703</v>
      </c>
      <c r="CJ167" s="287" t="s">
        <v>3134</v>
      </c>
      <c r="CK167" s="286">
        <v>14800</v>
      </c>
      <c r="CL167" s="286">
        <v>65000</v>
      </c>
      <c r="CM167" s="287" t="s">
        <v>974</v>
      </c>
      <c r="CN167" s="286">
        <v>46000</v>
      </c>
      <c r="CO167" s="287" t="s">
        <v>449</v>
      </c>
      <c r="CP167" s="284" t="s">
        <v>53</v>
      </c>
      <c r="CQ167" s="287" t="s">
        <v>1891</v>
      </c>
      <c r="CR167" s="285">
        <v>46262</v>
      </c>
      <c r="CS167" s="282" t="s">
        <v>51</v>
      </c>
      <c r="CT167" s="284" t="s">
        <v>1857</v>
      </c>
      <c r="CU167" t="s">
        <v>418</v>
      </c>
      <c r="CV167">
        <v>164</v>
      </c>
    </row>
    <row r="168" spans="1:100" hidden="1" x14ac:dyDescent="0.3">
      <c r="A168" s="281">
        <v>3758</v>
      </c>
      <c r="B168" s="284" t="s">
        <v>45</v>
      </c>
      <c r="C168" s="282" t="s">
        <v>2952</v>
      </c>
      <c r="D168" s="282" t="s">
        <v>3018</v>
      </c>
      <c r="E168" s="282" t="s">
        <v>2954</v>
      </c>
      <c r="F168" s="282" t="s">
        <v>2959</v>
      </c>
      <c r="G168" s="282" t="s">
        <v>2970</v>
      </c>
      <c r="H168" s="282" t="s">
        <v>2974</v>
      </c>
      <c r="I168" s="282" t="s">
        <v>2976</v>
      </c>
      <c r="J168" s="282" t="s">
        <v>3096</v>
      </c>
      <c r="K168" s="283" t="s">
        <v>467</v>
      </c>
      <c r="L168" s="282" t="s">
        <v>411</v>
      </c>
      <c r="M168" s="284" t="s">
        <v>101</v>
      </c>
      <c r="N168" s="282" t="s">
        <v>102</v>
      </c>
      <c r="O168" s="284" t="s">
        <v>45</v>
      </c>
      <c r="P168" s="286">
        <f>IF(COUNTIF($K$4:K168,K168)=1,1,"")</f>
        <v>1</v>
      </c>
      <c r="Q168" s="286"/>
      <c r="R168" s="286">
        <v>1549</v>
      </c>
      <c r="S168" s="286">
        <v>509</v>
      </c>
      <c r="T168" s="286">
        <v>1040</v>
      </c>
      <c r="U168" s="285">
        <v>46030</v>
      </c>
      <c r="V168" s="286">
        <v>1596</v>
      </c>
      <c r="W168" s="286">
        <v>1087</v>
      </c>
      <c r="X168" s="286">
        <v>500</v>
      </c>
      <c r="Y168" s="285">
        <v>46036</v>
      </c>
      <c r="Z168" s="286">
        <v>791</v>
      </c>
      <c r="AA168" s="286">
        <v>-9</v>
      </c>
      <c r="AB168" s="286">
        <v>806</v>
      </c>
      <c r="AC168" s="286">
        <v>805</v>
      </c>
      <c r="AD168" s="286">
        <v>-12</v>
      </c>
      <c r="AE168" s="286">
        <v>793</v>
      </c>
      <c r="AF168" s="286">
        <v>1596</v>
      </c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286"/>
      <c r="AS168" s="286"/>
      <c r="AT168" s="286"/>
      <c r="AU168" s="286"/>
      <c r="AV168" s="286"/>
      <c r="AW168" s="286"/>
      <c r="AX168" s="286">
        <v>4</v>
      </c>
      <c r="AY168" s="286">
        <v>26</v>
      </c>
      <c r="AZ168" s="286">
        <v>54</v>
      </c>
      <c r="BA168" s="286">
        <v>16</v>
      </c>
      <c r="BB168" s="286">
        <v>66</v>
      </c>
      <c r="BC168" s="286">
        <v>33</v>
      </c>
      <c r="BD168" s="286">
        <v>56</v>
      </c>
      <c r="BE168" s="286">
        <v>41</v>
      </c>
      <c r="BF168" s="286">
        <v>52</v>
      </c>
      <c r="BG168" s="286">
        <v>56</v>
      </c>
      <c r="BH168" s="286">
        <v>101</v>
      </c>
      <c r="BI168" s="286">
        <v>47</v>
      </c>
      <c r="BJ168" s="286">
        <v>41</v>
      </c>
      <c r="BK168" s="286">
        <v>28</v>
      </c>
      <c r="BL168" s="286">
        <v>14</v>
      </c>
      <c r="BM168" s="286">
        <v>4</v>
      </c>
      <c r="BN168" s="286">
        <v>2</v>
      </c>
      <c r="BO168" s="286">
        <v>4</v>
      </c>
      <c r="BP168" s="286">
        <v>2</v>
      </c>
      <c r="BQ168" s="286"/>
      <c r="BR168" s="286">
        <v>1</v>
      </c>
      <c r="BS168" s="286">
        <v>1</v>
      </c>
      <c r="BT168" s="286">
        <v>3</v>
      </c>
      <c r="BU168" s="286"/>
      <c r="BV168" s="286">
        <v>4</v>
      </c>
      <c r="BW168" s="286"/>
      <c r="BX168" s="286"/>
      <c r="BY168" s="286"/>
      <c r="BZ168" s="286">
        <v>1</v>
      </c>
      <c r="CA168" s="286">
        <v>-1</v>
      </c>
      <c r="CB168" s="286">
        <v>2</v>
      </c>
      <c r="CC168" s="286">
        <v>4</v>
      </c>
      <c r="CD168" s="286">
        <v>10</v>
      </c>
      <c r="CE168" s="286">
        <v>20</v>
      </c>
      <c r="CF168" s="286">
        <v>14</v>
      </c>
      <c r="CG168" s="286">
        <v>706</v>
      </c>
      <c r="CH168" s="287" t="s">
        <v>3563</v>
      </c>
      <c r="CI168" s="286">
        <v>706</v>
      </c>
      <c r="CJ168" s="287" t="s">
        <v>3563</v>
      </c>
      <c r="CK168" s="286">
        <v>12000</v>
      </c>
      <c r="CL168" s="286">
        <v>62000</v>
      </c>
      <c r="CM168" s="287" t="s">
        <v>3112</v>
      </c>
      <c r="CN168" s="286">
        <v>44000</v>
      </c>
      <c r="CO168" s="287" t="s">
        <v>1013</v>
      </c>
      <c r="CP168" s="284" t="s">
        <v>53</v>
      </c>
      <c r="CQ168" s="287" t="s">
        <v>1880</v>
      </c>
      <c r="CR168" s="285">
        <v>46266</v>
      </c>
      <c r="CS168" s="282" t="s">
        <v>51</v>
      </c>
      <c r="CT168" s="284" t="s">
        <v>1854</v>
      </c>
      <c r="CU168" t="s">
        <v>412</v>
      </c>
      <c r="CV168">
        <v>165</v>
      </c>
    </row>
    <row r="169" spans="1:100" hidden="1" x14ac:dyDescent="0.3">
      <c r="A169" s="281">
        <v>3759</v>
      </c>
      <c r="B169" s="290" t="s">
        <v>45</v>
      </c>
      <c r="C169" s="288" t="s">
        <v>2952</v>
      </c>
      <c r="D169" s="288" t="s">
        <v>3018</v>
      </c>
      <c r="E169" s="288" t="s">
        <v>2954</v>
      </c>
      <c r="F169" s="288" t="s">
        <v>2959</v>
      </c>
      <c r="G169" s="288" t="s">
        <v>2970</v>
      </c>
      <c r="H169" s="288" t="s">
        <v>2974</v>
      </c>
      <c r="I169" s="288" t="s">
        <v>2976</v>
      </c>
      <c r="J169" s="288" t="s">
        <v>3096</v>
      </c>
      <c r="K169" s="289" t="s">
        <v>467</v>
      </c>
      <c r="L169" s="288" t="s">
        <v>411</v>
      </c>
      <c r="M169" s="290" t="s">
        <v>71</v>
      </c>
      <c r="N169" s="288" t="s">
        <v>72</v>
      </c>
      <c r="O169" s="290" t="s">
        <v>45</v>
      </c>
      <c r="P169" s="291" t="str">
        <f>IF(COUNTIF($K$4:K169,K169)=1,1,"")</f>
        <v/>
      </c>
      <c r="Q169" s="291"/>
      <c r="R169" s="291">
        <v>3016</v>
      </c>
      <c r="S169" s="291">
        <v>3016</v>
      </c>
      <c r="T169" s="291"/>
      <c r="U169" s="1">
        <v>46030</v>
      </c>
      <c r="V169" s="291">
        <v>3230</v>
      </c>
      <c r="W169" s="291">
        <v>3198</v>
      </c>
      <c r="X169" s="291">
        <v>16</v>
      </c>
      <c r="Y169" s="1">
        <v>46036</v>
      </c>
      <c r="Z169" s="291">
        <v>827</v>
      </c>
      <c r="AA169" s="291">
        <v>-16</v>
      </c>
      <c r="AB169" s="291">
        <v>2406</v>
      </c>
      <c r="AC169" s="291">
        <v>2403</v>
      </c>
      <c r="AD169" s="291">
        <v>23</v>
      </c>
      <c r="AE169" s="291">
        <v>2426</v>
      </c>
      <c r="AF169" s="291">
        <v>3230</v>
      </c>
      <c r="AG169" s="291"/>
      <c r="AH169" s="291"/>
      <c r="AI169" s="291"/>
      <c r="AJ169" s="291"/>
      <c r="AK169" s="291"/>
      <c r="AL169" s="291"/>
      <c r="AM169" s="291"/>
      <c r="AN169" s="291"/>
      <c r="AO169" s="291"/>
      <c r="AP169" s="291"/>
      <c r="AQ169" s="291"/>
      <c r="AR169" s="291"/>
      <c r="AS169" s="291"/>
      <c r="AT169" s="291"/>
      <c r="AU169" s="291"/>
      <c r="AV169" s="291"/>
      <c r="AW169" s="291"/>
      <c r="AX169" s="291">
        <v>7</v>
      </c>
      <c r="AY169" s="291">
        <v>13</v>
      </c>
      <c r="AZ169" s="291">
        <v>41</v>
      </c>
      <c r="BA169" s="291">
        <v>32</v>
      </c>
      <c r="BB169" s="291">
        <v>40</v>
      </c>
      <c r="BC169" s="291">
        <v>32</v>
      </c>
      <c r="BD169" s="291">
        <v>58</v>
      </c>
      <c r="BE169" s="291">
        <v>49</v>
      </c>
      <c r="BF169" s="291">
        <v>45</v>
      </c>
      <c r="BG169" s="291">
        <v>98</v>
      </c>
      <c r="BH169" s="291">
        <v>76</v>
      </c>
      <c r="BI169" s="291">
        <v>52</v>
      </c>
      <c r="BJ169" s="291">
        <v>25</v>
      </c>
      <c r="BK169" s="291">
        <v>27</v>
      </c>
      <c r="BL169" s="291">
        <v>23</v>
      </c>
      <c r="BM169" s="291">
        <v>7</v>
      </c>
      <c r="BN169" s="291">
        <v>9</v>
      </c>
      <c r="BO169" s="291">
        <v>9</v>
      </c>
      <c r="BP169" s="291">
        <v>5</v>
      </c>
      <c r="BQ169" s="291">
        <v>2</v>
      </c>
      <c r="BR169" s="291">
        <v>1</v>
      </c>
      <c r="BS169" s="291">
        <v>1</v>
      </c>
      <c r="BT169" s="291">
        <v>3</v>
      </c>
      <c r="BU169" s="291">
        <v>2</v>
      </c>
      <c r="BV169" s="291">
        <v>5</v>
      </c>
      <c r="BW169" s="291">
        <v>1</v>
      </c>
      <c r="BX169" s="291"/>
      <c r="BY169" s="291"/>
      <c r="BZ169" s="291">
        <v>2</v>
      </c>
      <c r="CA169" s="291">
        <v>4</v>
      </c>
      <c r="CB169" s="291">
        <v>1</v>
      </c>
      <c r="CC169" s="291">
        <v>8</v>
      </c>
      <c r="CD169" s="291">
        <v>6</v>
      </c>
      <c r="CE169" s="291">
        <v>21</v>
      </c>
      <c r="CF169" s="291">
        <v>9</v>
      </c>
      <c r="CG169" s="291">
        <v>714</v>
      </c>
      <c r="CH169" s="292" t="s">
        <v>4291</v>
      </c>
      <c r="CI169" s="291">
        <v>714</v>
      </c>
      <c r="CJ169" s="292" t="s">
        <v>4291</v>
      </c>
      <c r="CK169" s="291">
        <v>12000</v>
      </c>
      <c r="CL169" s="291">
        <v>62000</v>
      </c>
      <c r="CM169" s="292" t="s">
        <v>3112</v>
      </c>
      <c r="CN169" s="291">
        <v>44000</v>
      </c>
      <c r="CO169" s="292" t="s">
        <v>1013</v>
      </c>
      <c r="CP169" s="290" t="s">
        <v>53</v>
      </c>
      <c r="CQ169" s="292" t="s">
        <v>1880</v>
      </c>
      <c r="CR169" s="1">
        <v>46266</v>
      </c>
      <c r="CS169" s="288" t="s">
        <v>51</v>
      </c>
      <c r="CT169" s="290" t="s">
        <v>1854</v>
      </c>
      <c r="CU169" t="s">
        <v>412</v>
      </c>
      <c r="CV169">
        <v>166</v>
      </c>
    </row>
    <row r="170" spans="1:100" hidden="1" x14ac:dyDescent="0.3">
      <c r="A170" s="281">
        <v>3760</v>
      </c>
      <c r="B170" s="284" t="s">
        <v>45</v>
      </c>
      <c r="C170" s="282" t="s">
        <v>2952</v>
      </c>
      <c r="D170" s="282" t="s">
        <v>3018</v>
      </c>
      <c r="E170" s="282" t="s">
        <v>2954</v>
      </c>
      <c r="F170" s="282" t="s">
        <v>2959</v>
      </c>
      <c r="G170" s="282" t="s">
        <v>2970</v>
      </c>
      <c r="H170" s="282" t="s">
        <v>2974</v>
      </c>
      <c r="I170" s="282" t="s">
        <v>2976</v>
      </c>
      <c r="J170" s="282" t="s">
        <v>3096</v>
      </c>
      <c r="K170" s="283" t="s">
        <v>467</v>
      </c>
      <c r="L170" s="282" t="s">
        <v>411</v>
      </c>
      <c r="M170" s="284" t="s">
        <v>107</v>
      </c>
      <c r="N170" s="282" t="s">
        <v>108</v>
      </c>
      <c r="O170" s="284" t="s">
        <v>45</v>
      </c>
      <c r="P170" s="286" t="str">
        <f>IF(COUNTIF($K$4:K170,K170)=1,1,"")</f>
        <v/>
      </c>
      <c r="Q170" s="286"/>
      <c r="R170" s="286">
        <v>3516</v>
      </c>
      <c r="S170" s="286">
        <v>3516</v>
      </c>
      <c r="T170" s="286"/>
      <c r="U170" s="285">
        <v>46030</v>
      </c>
      <c r="V170" s="286">
        <v>3656</v>
      </c>
      <c r="W170" s="286">
        <v>3638</v>
      </c>
      <c r="X170" s="286">
        <v>2</v>
      </c>
      <c r="Y170" s="285">
        <v>46036</v>
      </c>
      <c r="Z170" s="286">
        <v>692</v>
      </c>
      <c r="AA170" s="286">
        <v>-16</v>
      </c>
      <c r="AB170" s="286">
        <v>2967</v>
      </c>
      <c r="AC170" s="286">
        <v>2964</v>
      </c>
      <c r="AD170" s="286">
        <v>24</v>
      </c>
      <c r="AE170" s="286">
        <v>2988</v>
      </c>
      <c r="AF170" s="286">
        <v>3656</v>
      </c>
      <c r="AG170" s="286"/>
      <c r="AH170" s="286"/>
      <c r="AI170" s="286"/>
      <c r="AJ170" s="286"/>
      <c r="AK170" s="286"/>
      <c r="AL170" s="286"/>
      <c r="AM170" s="286"/>
      <c r="AN170" s="286"/>
      <c r="AO170" s="286"/>
      <c r="AP170" s="286"/>
      <c r="AQ170" s="286"/>
      <c r="AR170" s="286"/>
      <c r="AS170" s="286"/>
      <c r="AT170" s="286"/>
      <c r="AU170" s="286"/>
      <c r="AV170" s="286"/>
      <c r="AW170" s="286"/>
      <c r="AX170" s="286">
        <v>3</v>
      </c>
      <c r="AY170" s="286">
        <v>11</v>
      </c>
      <c r="AZ170" s="286">
        <v>20</v>
      </c>
      <c r="BA170" s="286">
        <v>11</v>
      </c>
      <c r="BB170" s="286">
        <v>32</v>
      </c>
      <c r="BC170" s="286">
        <v>30</v>
      </c>
      <c r="BD170" s="286">
        <v>50</v>
      </c>
      <c r="BE170" s="286">
        <v>24</v>
      </c>
      <c r="BF170" s="286">
        <v>28</v>
      </c>
      <c r="BG170" s="286">
        <v>86</v>
      </c>
      <c r="BH170" s="286">
        <v>80</v>
      </c>
      <c r="BI170" s="286">
        <v>51</v>
      </c>
      <c r="BJ170" s="286">
        <v>29</v>
      </c>
      <c r="BK170" s="286">
        <v>25</v>
      </c>
      <c r="BL170" s="286">
        <v>13</v>
      </c>
      <c r="BM170" s="286">
        <v>12</v>
      </c>
      <c r="BN170" s="286">
        <v>12</v>
      </c>
      <c r="BO170" s="286">
        <v>7</v>
      </c>
      <c r="BP170" s="286">
        <v>2</v>
      </c>
      <c r="BQ170" s="286">
        <v>3</v>
      </c>
      <c r="BR170" s="286">
        <v>-1</v>
      </c>
      <c r="BS170" s="286">
        <v>1</v>
      </c>
      <c r="BT170" s="286">
        <v>3</v>
      </c>
      <c r="BU170" s="286"/>
      <c r="BV170" s="286"/>
      <c r="BW170" s="286">
        <v>1</v>
      </c>
      <c r="BX170" s="286">
        <v>1</v>
      </c>
      <c r="BY170" s="286"/>
      <c r="BZ170" s="286">
        <v>1</v>
      </c>
      <c r="CA170" s="286">
        <v>4</v>
      </c>
      <c r="CB170" s="286"/>
      <c r="CC170" s="286">
        <v>1</v>
      </c>
      <c r="CD170" s="286">
        <v>9</v>
      </c>
      <c r="CE170" s="286">
        <v>21</v>
      </c>
      <c r="CF170" s="286">
        <v>10</v>
      </c>
      <c r="CG170" s="286">
        <v>580</v>
      </c>
      <c r="CH170" s="287" t="s">
        <v>4123</v>
      </c>
      <c r="CI170" s="286">
        <v>580</v>
      </c>
      <c r="CJ170" s="287" t="s">
        <v>4123</v>
      </c>
      <c r="CK170" s="286">
        <v>12000</v>
      </c>
      <c r="CL170" s="286">
        <v>62000</v>
      </c>
      <c r="CM170" s="287" t="s">
        <v>3112</v>
      </c>
      <c r="CN170" s="286">
        <v>44000</v>
      </c>
      <c r="CO170" s="287" t="s">
        <v>1013</v>
      </c>
      <c r="CP170" s="284" t="s">
        <v>53</v>
      </c>
      <c r="CQ170" s="287" t="s">
        <v>1880</v>
      </c>
      <c r="CR170" s="285">
        <v>46266</v>
      </c>
      <c r="CS170" s="282" t="s">
        <v>51</v>
      </c>
      <c r="CT170" s="284" t="s">
        <v>1854</v>
      </c>
      <c r="CU170" t="s">
        <v>412</v>
      </c>
      <c r="CV170">
        <v>167</v>
      </c>
    </row>
    <row r="171" spans="1:100" hidden="1" x14ac:dyDescent="0.3">
      <c r="A171" s="281">
        <v>3761</v>
      </c>
      <c r="B171" s="290" t="s">
        <v>45</v>
      </c>
      <c r="C171" s="288" t="s">
        <v>2952</v>
      </c>
      <c r="D171" s="288" t="s">
        <v>3018</v>
      </c>
      <c r="E171" s="288" t="s">
        <v>2954</v>
      </c>
      <c r="F171" s="288" t="s">
        <v>2959</v>
      </c>
      <c r="G171" s="288" t="s">
        <v>2970</v>
      </c>
      <c r="H171" s="288" t="s">
        <v>2974</v>
      </c>
      <c r="I171" s="288" t="s">
        <v>2976</v>
      </c>
      <c r="J171" s="288" t="s">
        <v>3096</v>
      </c>
      <c r="K171" s="289" t="s">
        <v>467</v>
      </c>
      <c r="L171" s="288" t="s">
        <v>411</v>
      </c>
      <c r="M171" s="290" t="s">
        <v>54</v>
      </c>
      <c r="N171" s="288" t="s">
        <v>55</v>
      </c>
      <c r="O171" s="290" t="s">
        <v>45</v>
      </c>
      <c r="P171" s="291" t="str">
        <f>IF(COUNTIF($K$4:K171,K171)=1,1,"")</f>
        <v/>
      </c>
      <c r="Q171" s="291"/>
      <c r="R171" s="291">
        <v>2017</v>
      </c>
      <c r="S171" s="291">
        <v>2017</v>
      </c>
      <c r="T171" s="291"/>
      <c r="U171" s="1">
        <v>46030</v>
      </c>
      <c r="V171" s="291">
        <v>2035</v>
      </c>
      <c r="W171" s="291">
        <v>2014</v>
      </c>
      <c r="X171" s="291">
        <v>4</v>
      </c>
      <c r="Y171" s="1">
        <v>46036</v>
      </c>
      <c r="Z171" s="291">
        <v>605</v>
      </c>
      <c r="AA171" s="291">
        <v>-17</v>
      </c>
      <c r="AB171" s="291">
        <v>1432</v>
      </c>
      <c r="AC171" s="291">
        <v>1430</v>
      </c>
      <c r="AD171" s="291">
        <v>31</v>
      </c>
      <c r="AE171" s="291">
        <v>1461</v>
      </c>
      <c r="AF171" s="291">
        <v>2035</v>
      </c>
      <c r="AG171" s="291"/>
      <c r="AH171" s="291"/>
      <c r="AI171" s="291"/>
      <c r="AJ171" s="291"/>
      <c r="AK171" s="291"/>
      <c r="AL171" s="291"/>
      <c r="AM171" s="291"/>
      <c r="AN171" s="291"/>
      <c r="AO171" s="291"/>
      <c r="AP171" s="291"/>
      <c r="AQ171" s="291"/>
      <c r="AR171" s="291"/>
      <c r="AS171" s="291"/>
      <c r="AT171" s="291"/>
      <c r="AU171" s="291"/>
      <c r="AV171" s="291"/>
      <c r="AW171" s="291"/>
      <c r="AX171" s="291">
        <v>3</v>
      </c>
      <c r="AY171" s="291">
        <v>10</v>
      </c>
      <c r="AZ171" s="291">
        <v>18</v>
      </c>
      <c r="BA171" s="291">
        <v>11</v>
      </c>
      <c r="BB171" s="291">
        <v>30</v>
      </c>
      <c r="BC171" s="291">
        <v>25</v>
      </c>
      <c r="BD171" s="291">
        <v>43</v>
      </c>
      <c r="BE171" s="291">
        <v>27</v>
      </c>
      <c r="BF171" s="291">
        <v>32</v>
      </c>
      <c r="BG171" s="291">
        <v>68</v>
      </c>
      <c r="BH171" s="291">
        <v>76</v>
      </c>
      <c r="BI171" s="291">
        <v>52</v>
      </c>
      <c r="BJ171" s="291">
        <v>16</v>
      </c>
      <c r="BK171" s="291">
        <v>22</v>
      </c>
      <c r="BL171" s="291">
        <v>11</v>
      </c>
      <c r="BM171" s="291">
        <v>7</v>
      </c>
      <c r="BN171" s="291">
        <v>6</v>
      </c>
      <c r="BO171" s="291">
        <v>5</v>
      </c>
      <c r="BP171" s="291">
        <v>2</v>
      </c>
      <c r="BQ171" s="291">
        <v>1</v>
      </c>
      <c r="BR171" s="291"/>
      <c r="BS171" s="291">
        <v>1</v>
      </c>
      <c r="BT171" s="291">
        <v>1</v>
      </c>
      <c r="BU171" s="291">
        <v>1</v>
      </c>
      <c r="BV171" s="291">
        <v>1</v>
      </c>
      <c r="BW171" s="291"/>
      <c r="BX171" s="291">
        <v>3</v>
      </c>
      <c r="BY171" s="291">
        <v>-1</v>
      </c>
      <c r="BZ171" s="291"/>
      <c r="CA171" s="291">
        <v>1</v>
      </c>
      <c r="CB171" s="291"/>
      <c r="CC171" s="291">
        <v>1</v>
      </c>
      <c r="CD171" s="291">
        <v>4</v>
      </c>
      <c r="CE171" s="291">
        <v>9</v>
      </c>
      <c r="CF171" s="291">
        <v>1</v>
      </c>
      <c r="CG171" s="291">
        <v>487</v>
      </c>
      <c r="CH171" s="292" t="s">
        <v>3750</v>
      </c>
      <c r="CI171" s="291">
        <v>487</v>
      </c>
      <c r="CJ171" s="292" t="s">
        <v>3750</v>
      </c>
      <c r="CK171" s="291">
        <v>12000</v>
      </c>
      <c r="CL171" s="291">
        <v>62000</v>
      </c>
      <c r="CM171" s="292" t="s">
        <v>3112</v>
      </c>
      <c r="CN171" s="291">
        <v>44000</v>
      </c>
      <c r="CO171" s="292" t="s">
        <v>1013</v>
      </c>
      <c r="CP171" s="290" t="s">
        <v>53</v>
      </c>
      <c r="CQ171" s="292" t="s">
        <v>1880</v>
      </c>
      <c r="CR171" s="1">
        <v>46266</v>
      </c>
      <c r="CS171" s="288" t="s">
        <v>51</v>
      </c>
      <c r="CT171" s="290" t="s">
        <v>1854</v>
      </c>
      <c r="CU171" t="s">
        <v>412</v>
      </c>
      <c r="CV171">
        <v>168</v>
      </c>
    </row>
    <row r="172" spans="1:100" x14ac:dyDescent="0.3">
      <c r="A172" s="281">
        <v>3773</v>
      </c>
      <c r="B172" s="290" t="s">
        <v>45</v>
      </c>
      <c r="C172" s="288" t="s">
        <v>2952</v>
      </c>
      <c r="D172" s="288" t="s">
        <v>3018</v>
      </c>
      <c r="E172" s="288" t="s">
        <v>2954</v>
      </c>
      <c r="F172" s="288" t="s">
        <v>2959</v>
      </c>
      <c r="G172" s="288" t="s">
        <v>2977</v>
      </c>
      <c r="H172" s="288" t="s">
        <v>3008</v>
      </c>
      <c r="I172" s="288" t="s">
        <v>3009</v>
      </c>
      <c r="J172" s="288" t="s">
        <v>3096</v>
      </c>
      <c r="K172" s="289" t="s">
        <v>464</v>
      </c>
      <c r="L172" s="288" t="s">
        <v>391</v>
      </c>
      <c r="M172" s="290" t="s">
        <v>57</v>
      </c>
      <c r="N172" s="288" t="s">
        <v>58</v>
      </c>
      <c r="O172" s="290" t="s">
        <v>45</v>
      </c>
      <c r="P172" s="291">
        <f>IF(COUNTIF($K$4:K172,K172)=1,1,"")</f>
        <v>1</v>
      </c>
      <c r="Q172" s="291"/>
      <c r="R172" s="291">
        <v>4007</v>
      </c>
      <c r="S172" s="291">
        <v>327</v>
      </c>
      <c r="T172" s="291">
        <v>3680</v>
      </c>
      <c r="U172" s="1">
        <v>46066</v>
      </c>
      <c r="V172" s="291">
        <v>4122</v>
      </c>
      <c r="W172" s="291">
        <v>363</v>
      </c>
      <c r="X172" s="291">
        <v>3782</v>
      </c>
      <c r="Y172" s="1">
        <v>46072</v>
      </c>
      <c r="Z172" s="291">
        <v>2477</v>
      </c>
      <c r="AA172" s="291">
        <v>23</v>
      </c>
      <c r="AB172" s="291">
        <v>1473</v>
      </c>
      <c r="AC172" s="291">
        <v>1645</v>
      </c>
      <c r="AD172" s="291">
        <v>266</v>
      </c>
      <c r="AE172" s="291">
        <v>1911</v>
      </c>
      <c r="AF172" s="291">
        <v>4122</v>
      </c>
      <c r="AG172" s="291"/>
      <c r="AH172" s="291"/>
      <c r="AI172" s="291"/>
      <c r="AJ172" s="291"/>
      <c r="AK172" s="291"/>
      <c r="AL172" s="291"/>
      <c r="AM172" s="291"/>
      <c r="AN172" s="291"/>
      <c r="AO172" s="291"/>
      <c r="AP172" s="291"/>
      <c r="AQ172" s="291"/>
      <c r="AR172" s="291"/>
      <c r="AS172" s="291"/>
      <c r="AT172" s="291"/>
      <c r="AU172" s="291"/>
      <c r="AV172" s="291"/>
      <c r="AW172" s="291"/>
      <c r="AX172" s="291"/>
      <c r="AY172" s="291"/>
      <c r="AZ172" s="291"/>
      <c r="BA172" s="291"/>
      <c r="BB172" s="291"/>
      <c r="BC172" s="291">
        <v>316</v>
      </c>
      <c r="BD172" s="291">
        <v>43</v>
      </c>
      <c r="BE172" s="291">
        <v>-52</v>
      </c>
      <c r="BF172" s="291">
        <v>41</v>
      </c>
      <c r="BG172" s="291">
        <v>-1</v>
      </c>
      <c r="BH172" s="291">
        <v>292</v>
      </c>
      <c r="BI172" s="291">
        <v>1411</v>
      </c>
      <c r="BJ172" s="291">
        <v>83</v>
      </c>
      <c r="BK172" s="291">
        <v>-58</v>
      </c>
      <c r="BL172" s="291">
        <v>-13</v>
      </c>
      <c r="BM172" s="291">
        <v>13</v>
      </c>
      <c r="BN172" s="291">
        <v>6</v>
      </c>
      <c r="BO172" s="291">
        <v>4</v>
      </c>
      <c r="BP172" s="291">
        <v>-1</v>
      </c>
      <c r="BQ172" s="291">
        <v>2</v>
      </c>
      <c r="BR172" s="291"/>
      <c r="BS172" s="291"/>
      <c r="BT172" s="291">
        <v>2</v>
      </c>
      <c r="BU172" s="291">
        <v>5</v>
      </c>
      <c r="BV172" s="291">
        <v>2</v>
      </c>
      <c r="BW172" s="291">
        <v>3</v>
      </c>
      <c r="BX172" s="291"/>
      <c r="BY172" s="291"/>
      <c r="BZ172" s="291">
        <v>2</v>
      </c>
      <c r="CA172" s="291"/>
      <c r="CB172" s="291">
        <v>2</v>
      </c>
      <c r="CC172" s="291">
        <v>5</v>
      </c>
      <c r="CD172" s="291">
        <v>9</v>
      </c>
      <c r="CE172" s="291">
        <v>56</v>
      </c>
      <c r="CF172" s="291">
        <v>33</v>
      </c>
      <c r="CG172" s="291">
        <v>2205</v>
      </c>
      <c r="CH172" s="292" t="s">
        <v>1131</v>
      </c>
      <c r="CI172" s="291">
        <v>2205</v>
      </c>
      <c r="CJ172" s="292" t="s">
        <v>1131</v>
      </c>
      <c r="CK172" s="291">
        <v>41000</v>
      </c>
      <c r="CL172" s="291">
        <v>156000</v>
      </c>
      <c r="CM172" s="292" t="s">
        <v>116</v>
      </c>
      <c r="CN172" s="291">
        <v>125000</v>
      </c>
      <c r="CO172" s="292" t="s">
        <v>3751</v>
      </c>
      <c r="CP172" s="290" t="s">
        <v>53</v>
      </c>
      <c r="CQ172" s="292" t="s">
        <v>3251</v>
      </c>
      <c r="CR172" s="1">
        <v>46268</v>
      </c>
      <c r="CS172" s="288" t="s">
        <v>51</v>
      </c>
      <c r="CT172" s="290" t="s">
        <v>1853</v>
      </c>
      <c r="CU172" t="s">
        <v>392</v>
      </c>
      <c r="CV172">
        <v>169</v>
      </c>
    </row>
    <row r="173" spans="1:100" x14ac:dyDescent="0.3">
      <c r="A173" s="281">
        <v>3774</v>
      </c>
      <c r="B173" s="284" t="s">
        <v>45</v>
      </c>
      <c r="C173" s="282" t="s">
        <v>2952</v>
      </c>
      <c r="D173" s="282" t="s">
        <v>3018</v>
      </c>
      <c r="E173" s="282" t="s">
        <v>2954</v>
      </c>
      <c r="F173" s="282" t="s">
        <v>2959</v>
      </c>
      <c r="G173" s="282" t="s">
        <v>2977</v>
      </c>
      <c r="H173" s="282" t="s">
        <v>3008</v>
      </c>
      <c r="I173" s="282" t="s">
        <v>3009</v>
      </c>
      <c r="J173" s="282" t="s">
        <v>3096</v>
      </c>
      <c r="K173" s="283" t="s">
        <v>464</v>
      </c>
      <c r="L173" s="282" t="s">
        <v>391</v>
      </c>
      <c r="M173" s="284" t="s">
        <v>71</v>
      </c>
      <c r="N173" s="282" t="s">
        <v>72</v>
      </c>
      <c r="O173" s="284" t="s">
        <v>45</v>
      </c>
      <c r="P173" s="286" t="str">
        <f>IF(COUNTIF($K$4:K173,K173)=1,1,"")</f>
        <v/>
      </c>
      <c r="Q173" s="286"/>
      <c r="R173" s="286">
        <v>897</v>
      </c>
      <c r="S173" s="286">
        <v>397</v>
      </c>
      <c r="T173" s="286">
        <v>500</v>
      </c>
      <c r="U173" s="285">
        <v>46066</v>
      </c>
      <c r="V173" s="286">
        <v>923</v>
      </c>
      <c r="W173" s="286">
        <v>415</v>
      </c>
      <c r="X173" s="286">
        <v>511</v>
      </c>
      <c r="Y173" s="285">
        <v>46072</v>
      </c>
      <c r="Z173" s="286">
        <v>760</v>
      </c>
      <c r="AA173" s="286">
        <v>3</v>
      </c>
      <c r="AB173" s="286">
        <v>138</v>
      </c>
      <c r="AC173" s="286">
        <v>163</v>
      </c>
      <c r="AD173" s="286">
        <v>220</v>
      </c>
      <c r="AE173" s="286">
        <v>383</v>
      </c>
      <c r="AF173" s="286">
        <v>923</v>
      </c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6"/>
      <c r="AX173" s="286"/>
      <c r="AY173" s="286"/>
      <c r="AZ173" s="286"/>
      <c r="BA173" s="286"/>
      <c r="BB173" s="286"/>
      <c r="BC173" s="286">
        <v>31</v>
      </c>
      <c r="BD173" s="286">
        <v>88</v>
      </c>
      <c r="BE173" s="286">
        <v>84</v>
      </c>
      <c r="BF173" s="286">
        <v>99</v>
      </c>
      <c r="BG173" s="286">
        <v>10</v>
      </c>
      <c r="BH173" s="286">
        <v>35</v>
      </c>
      <c r="BI173" s="286">
        <v>20</v>
      </c>
      <c r="BJ173" s="286">
        <v>36</v>
      </c>
      <c r="BK173" s="286">
        <v>86</v>
      </c>
      <c r="BL173" s="286">
        <v>-4</v>
      </c>
      <c r="BM173" s="286">
        <v>-3</v>
      </c>
      <c r="BN173" s="286">
        <v>3</v>
      </c>
      <c r="BO173" s="286"/>
      <c r="BP173" s="286"/>
      <c r="BQ173" s="286">
        <v>1</v>
      </c>
      <c r="BR173" s="286">
        <v>1</v>
      </c>
      <c r="BS173" s="286">
        <v>1</v>
      </c>
      <c r="BT173" s="286">
        <v>1</v>
      </c>
      <c r="BU173" s="286"/>
      <c r="BV173" s="286">
        <v>1</v>
      </c>
      <c r="BW173" s="286"/>
      <c r="BX173" s="286"/>
      <c r="BY173" s="286"/>
      <c r="BZ173" s="286">
        <v>2</v>
      </c>
      <c r="CA173" s="286"/>
      <c r="CB173" s="286"/>
      <c r="CC173" s="286">
        <v>2</v>
      </c>
      <c r="CD173" s="286">
        <v>5</v>
      </c>
      <c r="CE173" s="286">
        <v>22</v>
      </c>
      <c r="CF173" s="286">
        <v>20</v>
      </c>
      <c r="CG173" s="286">
        <v>541</v>
      </c>
      <c r="CH173" s="287" t="s">
        <v>712</v>
      </c>
      <c r="CI173" s="286">
        <v>541</v>
      </c>
      <c r="CJ173" s="287" t="s">
        <v>712</v>
      </c>
      <c r="CK173" s="286">
        <v>41000</v>
      </c>
      <c r="CL173" s="286">
        <v>156000</v>
      </c>
      <c r="CM173" s="287" t="s">
        <v>116</v>
      </c>
      <c r="CN173" s="286">
        <v>125000</v>
      </c>
      <c r="CO173" s="287" t="s">
        <v>3751</v>
      </c>
      <c r="CP173" s="284" t="s">
        <v>53</v>
      </c>
      <c r="CQ173" s="287" t="s">
        <v>3251</v>
      </c>
      <c r="CR173" s="285">
        <v>46268</v>
      </c>
      <c r="CS173" s="282" t="s">
        <v>51</v>
      </c>
      <c r="CT173" s="284" t="s">
        <v>1853</v>
      </c>
      <c r="CU173" t="s">
        <v>392</v>
      </c>
      <c r="CV173">
        <v>170</v>
      </c>
    </row>
    <row r="174" spans="1:100" hidden="1" x14ac:dyDescent="0.3">
      <c r="A174" s="281">
        <v>3782</v>
      </c>
      <c r="B174" s="284" t="s">
        <v>45</v>
      </c>
      <c r="C174" s="282" t="s">
        <v>2952</v>
      </c>
      <c r="D174" s="282" t="s">
        <v>3018</v>
      </c>
      <c r="E174" s="282" t="s">
        <v>2954</v>
      </c>
      <c r="F174" s="282" t="s">
        <v>2959</v>
      </c>
      <c r="G174" s="282" t="s">
        <v>2977</v>
      </c>
      <c r="H174" s="282" t="s">
        <v>2980</v>
      </c>
      <c r="I174" s="282" t="s">
        <v>2982</v>
      </c>
      <c r="J174" s="282" t="s">
        <v>3096</v>
      </c>
      <c r="K174" s="283" t="s">
        <v>458</v>
      </c>
      <c r="L174" s="282" t="s">
        <v>400</v>
      </c>
      <c r="M174" s="284" t="s">
        <v>71</v>
      </c>
      <c r="N174" s="282" t="s">
        <v>72</v>
      </c>
      <c r="O174" s="284" t="s">
        <v>45</v>
      </c>
      <c r="P174" s="286">
        <f>IF(COUNTIF($K$4:K174,K174)=1,1,"")</f>
        <v>1</v>
      </c>
      <c r="Q174" s="286"/>
      <c r="R174" s="286">
        <v>1214</v>
      </c>
      <c r="S174" s="286">
        <v>814</v>
      </c>
      <c r="T174" s="286">
        <v>400</v>
      </c>
      <c r="U174" s="285">
        <v>46042</v>
      </c>
      <c r="V174" s="286">
        <v>1214</v>
      </c>
      <c r="W174" s="286">
        <v>1200</v>
      </c>
      <c r="X174" s="286"/>
      <c r="Y174" s="285">
        <v>46042</v>
      </c>
      <c r="Z174" s="286">
        <v>1148</v>
      </c>
      <c r="AA174" s="286">
        <v>-14</v>
      </c>
      <c r="AB174" s="286">
        <v>44</v>
      </c>
      <c r="AC174" s="286">
        <v>66</v>
      </c>
      <c r="AD174" s="286">
        <v>-3</v>
      </c>
      <c r="AE174" s="286">
        <v>63</v>
      </c>
      <c r="AF174" s="286">
        <v>1214</v>
      </c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  <c r="AV174" s="286"/>
      <c r="AW174" s="286"/>
      <c r="AX174" s="286"/>
      <c r="AY174" s="286">
        <v>8</v>
      </c>
      <c r="AZ174" s="286">
        <v>79</v>
      </c>
      <c r="BA174" s="286">
        <v>14</v>
      </c>
      <c r="BB174" s="286">
        <v>224</v>
      </c>
      <c r="BC174" s="286">
        <v>164</v>
      </c>
      <c r="BD174" s="286">
        <v>526</v>
      </c>
      <c r="BE174" s="286">
        <v>1</v>
      </c>
      <c r="BF174" s="286">
        <v>-5</v>
      </c>
      <c r="BG174" s="286">
        <v>68</v>
      </c>
      <c r="BH174" s="286">
        <v>13</v>
      </c>
      <c r="BI174" s="286">
        <v>-3</v>
      </c>
      <c r="BJ174" s="286">
        <v>9</v>
      </c>
      <c r="BK174" s="286">
        <v>5</v>
      </c>
      <c r="BL174" s="286">
        <v>1</v>
      </c>
      <c r="BM174" s="286"/>
      <c r="BN174" s="286"/>
      <c r="BO174" s="286"/>
      <c r="BP174" s="286"/>
      <c r="BQ174" s="286"/>
      <c r="BR174" s="286"/>
      <c r="BS174" s="286"/>
      <c r="BT174" s="286"/>
      <c r="BU174" s="286"/>
      <c r="BV174" s="286"/>
      <c r="BW174" s="286"/>
      <c r="BX174" s="286"/>
      <c r="BY174" s="286"/>
      <c r="BZ174" s="286"/>
      <c r="CA174" s="286"/>
      <c r="CB174" s="286"/>
      <c r="CC174" s="286"/>
      <c r="CD174" s="286"/>
      <c r="CE174" s="286">
        <v>9</v>
      </c>
      <c r="CF174" s="286">
        <v>17</v>
      </c>
      <c r="CG174" s="286">
        <v>1130</v>
      </c>
      <c r="CH174" s="287" t="s">
        <v>3848</v>
      </c>
      <c r="CI174" s="286">
        <v>1130</v>
      </c>
      <c r="CJ174" s="287" t="s">
        <v>3848</v>
      </c>
      <c r="CK174" s="286">
        <v>31500</v>
      </c>
      <c r="CL174" s="286">
        <v>134000</v>
      </c>
      <c r="CM174" s="287" t="s">
        <v>784</v>
      </c>
      <c r="CN174" s="286">
        <v>96000</v>
      </c>
      <c r="CO174" s="287" t="s">
        <v>3751</v>
      </c>
      <c r="CP174" s="284" t="s">
        <v>53</v>
      </c>
      <c r="CQ174" s="287" t="s">
        <v>3251</v>
      </c>
      <c r="CR174" s="285">
        <v>46268</v>
      </c>
      <c r="CS174" s="282" t="s">
        <v>51</v>
      </c>
      <c r="CT174" s="284" t="s">
        <v>1852</v>
      </c>
      <c r="CU174" t="s">
        <v>401</v>
      </c>
      <c r="CV174">
        <v>171</v>
      </c>
    </row>
    <row r="175" spans="1:100" hidden="1" x14ac:dyDescent="0.3">
      <c r="A175" s="281">
        <v>3783</v>
      </c>
      <c r="B175" s="290" t="s">
        <v>45</v>
      </c>
      <c r="C175" s="288" t="s">
        <v>2952</v>
      </c>
      <c r="D175" s="288" t="s">
        <v>3018</v>
      </c>
      <c r="E175" s="288" t="s">
        <v>2954</v>
      </c>
      <c r="F175" s="288" t="s">
        <v>2959</v>
      </c>
      <c r="G175" s="288" t="s">
        <v>2977</v>
      </c>
      <c r="H175" s="288" t="s">
        <v>2980</v>
      </c>
      <c r="I175" s="288" t="s">
        <v>2982</v>
      </c>
      <c r="J175" s="288" t="s">
        <v>3096</v>
      </c>
      <c r="K175" s="289" t="s">
        <v>457</v>
      </c>
      <c r="L175" s="288" t="s">
        <v>397</v>
      </c>
      <c r="M175" s="290" t="s">
        <v>71</v>
      </c>
      <c r="N175" s="288" t="s">
        <v>72</v>
      </c>
      <c r="O175" s="290" t="s">
        <v>45</v>
      </c>
      <c r="P175" s="291">
        <f>IF(COUNTIF($K$4:K175,K175)=1,1,"")</f>
        <v>1</v>
      </c>
      <c r="Q175" s="291"/>
      <c r="R175" s="291">
        <v>1129</v>
      </c>
      <c r="S175" s="291">
        <v>719</v>
      </c>
      <c r="T175" s="291">
        <v>410</v>
      </c>
      <c r="U175" s="1">
        <v>46056</v>
      </c>
      <c r="V175" s="291">
        <v>1194</v>
      </c>
      <c r="W175" s="291">
        <v>819</v>
      </c>
      <c r="X175" s="291">
        <v>456</v>
      </c>
      <c r="Y175" s="1">
        <v>46062</v>
      </c>
      <c r="Z175" s="291">
        <v>894</v>
      </c>
      <c r="AA175" s="291">
        <v>81</v>
      </c>
      <c r="AB175" s="291">
        <v>232</v>
      </c>
      <c r="AC175" s="291">
        <v>300</v>
      </c>
      <c r="AD175" s="291">
        <v>-131</v>
      </c>
      <c r="AE175" s="291">
        <v>169</v>
      </c>
      <c r="AF175" s="291">
        <v>1194</v>
      </c>
      <c r="AG175" s="291"/>
      <c r="AH175" s="291"/>
      <c r="AI175" s="291"/>
      <c r="AJ175" s="291"/>
      <c r="AK175" s="291"/>
      <c r="AL175" s="291"/>
      <c r="AM175" s="291"/>
      <c r="AN175" s="291"/>
      <c r="AO175" s="291"/>
      <c r="AP175" s="291"/>
      <c r="AQ175" s="291"/>
      <c r="AR175" s="291"/>
      <c r="AS175" s="291"/>
      <c r="AT175" s="291"/>
      <c r="AU175" s="291"/>
      <c r="AV175" s="291"/>
      <c r="AW175" s="291"/>
      <c r="AX175" s="291"/>
      <c r="AY175" s="291"/>
      <c r="AZ175" s="291"/>
      <c r="BA175" s="291"/>
      <c r="BB175" s="291">
        <v>15</v>
      </c>
      <c r="BC175" s="291">
        <v>32</v>
      </c>
      <c r="BD175" s="291">
        <v>58</v>
      </c>
      <c r="BE175" s="291">
        <v>76</v>
      </c>
      <c r="BF175" s="291">
        <v>137</v>
      </c>
      <c r="BG175" s="291">
        <v>197</v>
      </c>
      <c r="BH175" s="291">
        <v>123</v>
      </c>
      <c r="BI175" s="291">
        <v>-1</v>
      </c>
      <c r="BJ175" s="291">
        <v>284</v>
      </c>
      <c r="BK175" s="291">
        <v>43</v>
      </c>
      <c r="BL175" s="291">
        <v>-4</v>
      </c>
      <c r="BM175" s="291">
        <v>9</v>
      </c>
      <c r="BN175" s="291">
        <v>3</v>
      </c>
      <c r="BO175" s="291"/>
      <c r="BP175" s="291">
        <v>2</v>
      </c>
      <c r="BQ175" s="291">
        <v>1</v>
      </c>
      <c r="BR175" s="291"/>
      <c r="BS175" s="291">
        <v>1</v>
      </c>
      <c r="BT175" s="291">
        <v>1</v>
      </c>
      <c r="BU175" s="291">
        <v>-1</v>
      </c>
      <c r="BV175" s="291"/>
      <c r="BW175" s="291"/>
      <c r="BX175" s="291">
        <v>2</v>
      </c>
      <c r="BY175" s="291"/>
      <c r="BZ175" s="291">
        <v>1</v>
      </c>
      <c r="CA175" s="291">
        <v>12</v>
      </c>
      <c r="CB175" s="291">
        <v>1</v>
      </c>
      <c r="CC175" s="291">
        <v>2</v>
      </c>
      <c r="CD175" s="291">
        <v>3</v>
      </c>
      <c r="CE175" s="291">
        <v>7</v>
      </c>
      <c r="CF175" s="291">
        <v>17</v>
      </c>
      <c r="CG175" s="291">
        <v>1021</v>
      </c>
      <c r="CH175" s="292" t="s">
        <v>3536</v>
      </c>
      <c r="CI175" s="291">
        <v>1021</v>
      </c>
      <c r="CJ175" s="292" t="s">
        <v>3536</v>
      </c>
      <c r="CK175" s="291">
        <v>37500</v>
      </c>
      <c r="CL175" s="291">
        <v>145000</v>
      </c>
      <c r="CM175" s="292" t="s">
        <v>566</v>
      </c>
      <c r="CN175" s="291">
        <v>116000</v>
      </c>
      <c r="CO175" s="292" t="s">
        <v>3434</v>
      </c>
      <c r="CP175" s="290" t="s">
        <v>53</v>
      </c>
      <c r="CQ175" s="292" t="s">
        <v>3251</v>
      </c>
      <c r="CR175" s="1">
        <v>46262</v>
      </c>
      <c r="CS175" s="288" t="s">
        <v>127</v>
      </c>
      <c r="CT175" s="290" t="s">
        <v>1858</v>
      </c>
      <c r="CU175" t="s">
        <v>398</v>
      </c>
      <c r="CV175">
        <v>172</v>
      </c>
    </row>
    <row r="176" spans="1:100" hidden="1" x14ac:dyDescent="0.3">
      <c r="A176" s="281">
        <v>3784</v>
      </c>
      <c r="B176" s="284" t="s">
        <v>45</v>
      </c>
      <c r="C176" s="282" t="s">
        <v>2952</v>
      </c>
      <c r="D176" s="282" t="s">
        <v>3018</v>
      </c>
      <c r="E176" s="282" t="s">
        <v>2954</v>
      </c>
      <c r="F176" s="282" t="s">
        <v>2959</v>
      </c>
      <c r="G176" s="282" t="s">
        <v>2977</v>
      </c>
      <c r="H176" s="282" t="s">
        <v>2980</v>
      </c>
      <c r="I176" s="282" t="s">
        <v>2982</v>
      </c>
      <c r="J176" s="282" t="s">
        <v>3096</v>
      </c>
      <c r="K176" s="283" t="s">
        <v>457</v>
      </c>
      <c r="L176" s="282" t="s">
        <v>397</v>
      </c>
      <c r="M176" s="284" t="s">
        <v>114</v>
      </c>
      <c r="N176" s="282" t="s">
        <v>115</v>
      </c>
      <c r="O176" s="284" t="s">
        <v>45</v>
      </c>
      <c r="P176" s="286" t="str">
        <f>IF(COUNTIF($K$4:K176,K176)=1,1,"")</f>
        <v/>
      </c>
      <c r="Q176" s="286"/>
      <c r="R176" s="286">
        <v>487</v>
      </c>
      <c r="S176" s="286">
        <v>487</v>
      </c>
      <c r="T176" s="286"/>
      <c r="U176" s="285">
        <v>46056</v>
      </c>
      <c r="V176" s="286">
        <v>525</v>
      </c>
      <c r="W176" s="286">
        <v>539</v>
      </c>
      <c r="X176" s="286">
        <v>-1</v>
      </c>
      <c r="Y176" s="285">
        <v>46062</v>
      </c>
      <c r="Z176" s="286">
        <v>274</v>
      </c>
      <c r="AA176" s="286">
        <v>13</v>
      </c>
      <c r="AB176" s="286">
        <v>236</v>
      </c>
      <c r="AC176" s="286">
        <v>251</v>
      </c>
      <c r="AD176" s="286">
        <v>-34</v>
      </c>
      <c r="AE176" s="286">
        <v>217</v>
      </c>
      <c r="AF176" s="286">
        <v>525</v>
      </c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  <c r="AV176" s="286"/>
      <c r="AW176" s="286"/>
      <c r="AX176" s="286"/>
      <c r="AY176" s="286"/>
      <c r="AZ176" s="286"/>
      <c r="BA176" s="286"/>
      <c r="BB176" s="286">
        <v>4</v>
      </c>
      <c r="BC176" s="286">
        <v>11</v>
      </c>
      <c r="BD176" s="286">
        <v>24</v>
      </c>
      <c r="BE176" s="286">
        <v>15</v>
      </c>
      <c r="BF176" s="286">
        <v>19</v>
      </c>
      <c r="BG176" s="286">
        <v>33</v>
      </c>
      <c r="BH176" s="286">
        <v>83</v>
      </c>
      <c r="BI176" s="286">
        <v>30</v>
      </c>
      <c r="BJ176" s="286">
        <v>14</v>
      </c>
      <c r="BK176" s="286">
        <v>12</v>
      </c>
      <c r="BL176" s="286">
        <v>36</v>
      </c>
      <c r="BM176" s="286">
        <v>1</v>
      </c>
      <c r="BN176" s="286">
        <v>1</v>
      </c>
      <c r="BO176" s="286">
        <v>1</v>
      </c>
      <c r="BP176" s="286">
        <v>1</v>
      </c>
      <c r="BQ176" s="286"/>
      <c r="BR176" s="286"/>
      <c r="BS176" s="286"/>
      <c r="BT176" s="286"/>
      <c r="BU176" s="286">
        <v>1</v>
      </c>
      <c r="BV176" s="286"/>
      <c r="BW176" s="286"/>
      <c r="BX176" s="286">
        <v>1</v>
      </c>
      <c r="BY176" s="286"/>
      <c r="BZ176" s="286"/>
      <c r="CA176" s="286"/>
      <c r="CB176" s="286"/>
      <c r="CC176" s="286"/>
      <c r="CD176" s="286"/>
      <c r="CE176" s="286">
        <v>2</v>
      </c>
      <c r="CF176" s="286"/>
      <c r="CG176" s="286">
        <v>289</v>
      </c>
      <c r="CH176" s="287" t="s">
        <v>1088</v>
      </c>
      <c r="CI176" s="286">
        <v>289</v>
      </c>
      <c r="CJ176" s="287" t="s">
        <v>1088</v>
      </c>
      <c r="CK176" s="286">
        <v>37500</v>
      </c>
      <c r="CL176" s="286">
        <v>145000</v>
      </c>
      <c r="CM176" s="287" t="s">
        <v>566</v>
      </c>
      <c r="CN176" s="286">
        <v>116000</v>
      </c>
      <c r="CO176" s="287" t="s">
        <v>3434</v>
      </c>
      <c r="CP176" s="284" t="s">
        <v>53</v>
      </c>
      <c r="CQ176" s="287" t="s">
        <v>3251</v>
      </c>
      <c r="CR176" s="285">
        <v>46262</v>
      </c>
      <c r="CS176" s="282" t="s">
        <v>127</v>
      </c>
      <c r="CT176" s="284" t="s">
        <v>1858</v>
      </c>
      <c r="CU176" t="s">
        <v>398</v>
      </c>
      <c r="CV176">
        <v>173</v>
      </c>
    </row>
    <row r="177" spans="1:100" hidden="1" x14ac:dyDescent="0.3">
      <c r="A177" s="281">
        <v>3785</v>
      </c>
      <c r="B177" s="290" t="s">
        <v>45</v>
      </c>
      <c r="C177" s="288" t="s">
        <v>2952</v>
      </c>
      <c r="D177" s="288" t="s">
        <v>3018</v>
      </c>
      <c r="E177" s="288" t="s">
        <v>2954</v>
      </c>
      <c r="F177" s="288" t="s">
        <v>2959</v>
      </c>
      <c r="G177" s="288" t="s">
        <v>2977</v>
      </c>
      <c r="H177" s="288" t="s">
        <v>2980</v>
      </c>
      <c r="I177" s="288" t="s">
        <v>2982</v>
      </c>
      <c r="J177" s="288" t="s">
        <v>3096</v>
      </c>
      <c r="K177" s="289" t="s">
        <v>457</v>
      </c>
      <c r="L177" s="288" t="s">
        <v>397</v>
      </c>
      <c r="M177" s="290" t="s">
        <v>78</v>
      </c>
      <c r="N177" s="288" t="s">
        <v>79</v>
      </c>
      <c r="O177" s="290" t="s">
        <v>45</v>
      </c>
      <c r="P177" s="291" t="str">
        <f>IF(COUNTIF($K$4:K177,K177)=1,1,"")</f>
        <v/>
      </c>
      <c r="Q177" s="291"/>
      <c r="R177" s="291">
        <v>811</v>
      </c>
      <c r="S177" s="291">
        <v>731</v>
      </c>
      <c r="T177" s="291">
        <v>80</v>
      </c>
      <c r="U177" s="1">
        <v>46056</v>
      </c>
      <c r="V177" s="291">
        <v>849</v>
      </c>
      <c r="W177" s="291">
        <v>826</v>
      </c>
      <c r="X177" s="291">
        <v>92</v>
      </c>
      <c r="Y177" s="1">
        <v>46062</v>
      </c>
      <c r="Z177" s="291">
        <v>572</v>
      </c>
      <c r="AA177" s="291">
        <v>69</v>
      </c>
      <c r="AB177" s="291">
        <v>243</v>
      </c>
      <c r="AC177" s="291">
        <v>277</v>
      </c>
      <c r="AD177" s="291">
        <v>-99</v>
      </c>
      <c r="AE177" s="291">
        <v>178</v>
      </c>
      <c r="AF177" s="291">
        <v>849</v>
      </c>
      <c r="AG177" s="291"/>
      <c r="AH177" s="291"/>
      <c r="AI177" s="291"/>
      <c r="AJ177" s="291"/>
      <c r="AK177" s="291"/>
      <c r="AL177" s="291"/>
      <c r="AM177" s="291"/>
      <c r="AN177" s="291"/>
      <c r="AO177" s="291"/>
      <c r="AP177" s="291"/>
      <c r="AQ177" s="291"/>
      <c r="AR177" s="291"/>
      <c r="AS177" s="291"/>
      <c r="AT177" s="291"/>
      <c r="AU177" s="291"/>
      <c r="AV177" s="291"/>
      <c r="AW177" s="291"/>
      <c r="AX177" s="291"/>
      <c r="AY177" s="291"/>
      <c r="AZ177" s="291"/>
      <c r="BA177" s="291"/>
      <c r="BB177" s="291">
        <v>5</v>
      </c>
      <c r="BC177" s="291">
        <v>19</v>
      </c>
      <c r="BD177" s="291">
        <v>30</v>
      </c>
      <c r="BE177" s="291">
        <v>54</v>
      </c>
      <c r="BF177" s="291">
        <v>75</v>
      </c>
      <c r="BG177" s="291">
        <v>86</v>
      </c>
      <c r="BH177" s="291">
        <v>198</v>
      </c>
      <c r="BI177" s="291">
        <v>41</v>
      </c>
      <c r="BJ177" s="291">
        <v>90</v>
      </c>
      <c r="BK177" s="291">
        <v>8</v>
      </c>
      <c r="BL177" s="291">
        <v>8</v>
      </c>
      <c r="BM177" s="291">
        <v>9</v>
      </c>
      <c r="BN177" s="291">
        <v>1</v>
      </c>
      <c r="BO177" s="291">
        <v>2</v>
      </c>
      <c r="BP177" s="291"/>
      <c r="BQ177" s="291"/>
      <c r="BR177" s="291">
        <v>2</v>
      </c>
      <c r="BS177" s="291">
        <v>-1</v>
      </c>
      <c r="BT177" s="291"/>
      <c r="BU177" s="291"/>
      <c r="BV177" s="291"/>
      <c r="BW177" s="291"/>
      <c r="BX177" s="291"/>
      <c r="BY177" s="291"/>
      <c r="BZ177" s="291"/>
      <c r="CA177" s="291"/>
      <c r="CB177" s="291">
        <v>2</v>
      </c>
      <c r="CC177" s="291">
        <v>3</v>
      </c>
      <c r="CD177" s="291"/>
      <c r="CE177" s="291">
        <v>3</v>
      </c>
      <c r="CF177" s="291">
        <v>1</v>
      </c>
      <c r="CG177" s="291">
        <v>636</v>
      </c>
      <c r="CH177" s="292" t="s">
        <v>3420</v>
      </c>
      <c r="CI177" s="291">
        <v>636</v>
      </c>
      <c r="CJ177" s="292" t="s">
        <v>3420</v>
      </c>
      <c r="CK177" s="291">
        <v>37500</v>
      </c>
      <c r="CL177" s="291">
        <v>145000</v>
      </c>
      <c r="CM177" s="292" t="s">
        <v>566</v>
      </c>
      <c r="CN177" s="291">
        <v>116000</v>
      </c>
      <c r="CO177" s="292" t="s">
        <v>3434</v>
      </c>
      <c r="CP177" s="290" t="s">
        <v>53</v>
      </c>
      <c r="CQ177" s="292" t="s">
        <v>3251</v>
      </c>
      <c r="CR177" s="1">
        <v>46262</v>
      </c>
      <c r="CS177" s="288" t="s">
        <v>127</v>
      </c>
      <c r="CT177" s="290" t="s">
        <v>1858</v>
      </c>
      <c r="CU177" t="s">
        <v>398</v>
      </c>
      <c r="CV177">
        <v>174</v>
      </c>
    </row>
    <row r="178" spans="1:100" hidden="1" x14ac:dyDescent="0.3">
      <c r="A178" s="300">
        <v>1</v>
      </c>
      <c r="B178" s="277" t="s">
        <v>45</v>
      </c>
      <c r="C178" s="275" t="s">
        <v>2952</v>
      </c>
      <c r="D178" s="275" t="s">
        <v>3018</v>
      </c>
      <c r="E178" s="275" t="s">
        <v>3019</v>
      </c>
      <c r="F178" s="275" t="s">
        <v>3017</v>
      </c>
      <c r="G178" s="275" t="s">
        <v>2977</v>
      </c>
      <c r="H178" s="275" t="s">
        <v>2980</v>
      </c>
      <c r="I178" s="275" t="s">
        <v>2983</v>
      </c>
      <c r="J178" s="275" t="s">
        <v>2962</v>
      </c>
      <c r="K178" s="276" t="s">
        <v>3393</v>
      </c>
      <c r="L178" s="275" t="s">
        <v>4228</v>
      </c>
      <c r="M178" s="277" t="s">
        <v>71</v>
      </c>
      <c r="N178" s="275" t="s">
        <v>72</v>
      </c>
      <c r="O178" s="277" t="s">
        <v>45</v>
      </c>
      <c r="P178" s="279" t="str">
        <f>IF(COUNTIF($K$4:K178,K178)=1,"A","")</f>
        <v>A</v>
      </c>
      <c r="Q178" s="279"/>
      <c r="R178" s="279">
        <v>800</v>
      </c>
      <c r="S178" s="279">
        <v>800</v>
      </c>
      <c r="T178" s="279"/>
      <c r="U178" s="277" t="s">
        <v>45</v>
      </c>
      <c r="V178" s="279"/>
      <c r="W178" s="279"/>
      <c r="X178" s="279"/>
      <c r="Y178" s="277" t="s">
        <v>45</v>
      </c>
      <c r="Z178" s="279"/>
      <c r="AA178" s="279">
        <v>0</v>
      </c>
      <c r="AB178" s="279"/>
      <c r="AC178" s="279"/>
      <c r="AD178" s="279"/>
      <c r="AE178" s="279"/>
      <c r="AF178" s="279"/>
      <c r="AG178" s="279"/>
      <c r="AH178" s="279"/>
      <c r="AI178" s="279"/>
      <c r="AJ178" s="279"/>
      <c r="AK178" s="279"/>
      <c r="AL178" s="279"/>
      <c r="AM178" s="279"/>
      <c r="AN178" s="279"/>
      <c r="AO178" s="279"/>
      <c r="AP178" s="279"/>
      <c r="AQ178" s="279"/>
      <c r="AR178" s="279"/>
      <c r="AS178" s="279"/>
      <c r="AT178" s="279"/>
      <c r="AU178" s="279"/>
      <c r="AV178" s="279"/>
      <c r="AW178" s="279"/>
      <c r="AX178" s="279"/>
      <c r="AY178" s="279"/>
      <c r="AZ178" s="279"/>
      <c r="BA178" s="279"/>
      <c r="BB178" s="279"/>
      <c r="BC178" s="279"/>
      <c r="BD178" s="279"/>
      <c r="BE178" s="279"/>
      <c r="BF178" s="279"/>
      <c r="BG178" s="279"/>
      <c r="BH178" s="279"/>
      <c r="BI178" s="279"/>
      <c r="BJ178" s="279"/>
      <c r="BK178" s="279"/>
      <c r="BL178" s="279"/>
      <c r="BM178" s="279"/>
      <c r="BN178" s="279"/>
      <c r="BO178" s="279"/>
      <c r="BP178" s="279"/>
      <c r="BQ178" s="279"/>
      <c r="BR178" s="279"/>
      <c r="BS178" s="279"/>
      <c r="BT178" s="279"/>
      <c r="BU178" s="279"/>
      <c r="BV178" s="279"/>
      <c r="BW178" s="279"/>
      <c r="BX178" s="279"/>
      <c r="BY178" s="279"/>
      <c r="BZ178" s="279"/>
      <c r="CA178" s="279"/>
      <c r="CB178" s="279"/>
      <c r="CC178" s="279"/>
      <c r="CD178" s="279"/>
      <c r="CE178" s="279"/>
      <c r="CF178" s="279"/>
      <c r="CG178" s="279"/>
      <c r="CH178" s="280" t="s">
        <v>45</v>
      </c>
      <c r="CI178" s="279"/>
      <c r="CJ178" s="280" t="s">
        <v>45</v>
      </c>
      <c r="CK178" s="279">
        <v>44100</v>
      </c>
      <c r="CL178" s="279">
        <v>157000</v>
      </c>
      <c r="CM178" s="280" t="s">
        <v>1467</v>
      </c>
      <c r="CN178" s="279">
        <v>157000</v>
      </c>
      <c r="CO178" s="280" t="s">
        <v>1467</v>
      </c>
      <c r="CP178" s="277" t="s">
        <v>60</v>
      </c>
      <c r="CQ178" s="280" t="s">
        <v>1850</v>
      </c>
      <c r="CR178" s="278">
        <v>46262</v>
      </c>
      <c r="CS178" s="275" t="s">
        <v>51</v>
      </c>
      <c r="CT178" s="277" t="s">
        <v>1862</v>
      </c>
      <c r="CU178" t="s">
        <v>3393</v>
      </c>
      <c r="CV178">
        <v>175</v>
      </c>
    </row>
    <row r="179" spans="1:100" hidden="1" x14ac:dyDescent="0.3">
      <c r="A179" s="281">
        <v>2</v>
      </c>
      <c r="B179" s="284" t="s">
        <v>45</v>
      </c>
      <c r="C179" s="282" t="s">
        <v>2952</v>
      </c>
      <c r="D179" s="282" t="s">
        <v>3018</v>
      </c>
      <c r="E179" s="282" t="s">
        <v>3019</v>
      </c>
      <c r="F179" s="282" t="s">
        <v>3017</v>
      </c>
      <c r="G179" s="282" t="s">
        <v>2977</v>
      </c>
      <c r="H179" s="282" t="s">
        <v>2980</v>
      </c>
      <c r="I179" s="282" t="s">
        <v>2983</v>
      </c>
      <c r="J179" s="282" t="s">
        <v>2962</v>
      </c>
      <c r="K179" s="283" t="s">
        <v>3393</v>
      </c>
      <c r="L179" s="282" t="s">
        <v>4228</v>
      </c>
      <c r="M179" s="284" t="s">
        <v>89</v>
      </c>
      <c r="N179" s="282" t="s">
        <v>90</v>
      </c>
      <c r="O179" s="284" t="s">
        <v>45</v>
      </c>
      <c r="P179" s="286" t="str">
        <f>IF(COUNTIF($K$4:K179,K179)=1,"A","")</f>
        <v/>
      </c>
      <c r="Q179" s="286"/>
      <c r="R179" s="286">
        <v>500</v>
      </c>
      <c r="S179" s="286">
        <v>500</v>
      </c>
      <c r="T179" s="286"/>
      <c r="U179" s="284" t="s">
        <v>45</v>
      </c>
      <c r="V179" s="286"/>
      <c r="W179" s="286"/>
      <c r="X179" s="286"/>
      <c r="Y179" s="284" t="s">
        <v>45</v>
      </c>
      <c r="Z179" s="286"/>
      <c r="AA179" s="286">
        <v>0</v>
      </c>
      <c r="AB179" s="286"/>
      <c r="AC179" s="286"/>
      <c r="AD179" s="286"/>
      <c r="AE179" s="286"/>
      <c r="AF179" s="286"/>
      <c r="AG179" s="286"/>
      <c r="AH179" s="286"/>
      <c r="AI179" s="286"/>
      <c r="AJ179" s="286"/>
      <c r="AK179" s="286"/>
      <c r="AL179" s="286"/>
      <c r="AM179" s="286"/>
      <c r="AN179" s="286"/>
      <c r="AO179" s="286"/>
      <c r="AP179" s="286"/>
      <c r="AQ179" s="286"/>
      <c r="AR179" s="286"/>
      <c r="AS179" s="286"/>
      <c r="AT179" s="286"/>
      <c r="AU179" s="286"/>
      <c r="AV179" s="286"/>
      <c r="AW179" s="286"/>
      <c r="AX179" s="286"/>
      <c r="AY179" s="286"/>
      <c r="AZ179" s="286"/>
      <c r="BA179" s="286"/>
      <c r="BB179" s="286"/>
      <c r="BC179" s="286"/>
      <c r="BD179" s="286"/>
      <c r="BE179" s="286"/>
      <c r="BF179" s="286"/>
      <c r="BG179" s="286"/>
      <c r="BH179" s="286"/>
      <c r="BI179" s="286"/>
      <c r="BJ179" s="286"/>
      <c r="BK179" s="286"/>
      <c r="BL179" s="286"/>
      <c r="BM179" s="286"/>
      <c r="BN179" s="286"/>
      <c r="BO179" s="286"/>
      <c r="BP179" s="286"/>
      <c r="BQ179" s="286"/>
      <c r="BR179" s="286"/>
      <c r="BS179" s="286"/>
      <c r="BT179" s="286"/>
      <c r="BU179" s="286"/>
      <c r="BV179" s="286"/>
      <c r="BW179" s="286"/>
      <c r="BX179" s="286"/>
      <c r="BY179" s="286"/>
      <c r="BZ179" s="286"/>
      <c r="CA179" s="286"/>
      <c r="CB179" s="286"/>
      <c r="CC179" s="286"/>
      <c r="CD179" s="286"/>
      <c r="CE179" s="286"/>
      <c r="CF179" s="286"/>
      <c r="CG179" s="286"/>
      <c r="CH179" s="287" t="s">
        <v>45</v>
      </c>
      <c r="CI179" s="286"/>
      <c r="CJ179" s="287" t="s">
        <v>45</v>
      </c>
      <c r="CK179" s="286">
        <v>44100</v>
      </c>
      <c r="CL179" s="286">
        <v>157000</v>
      </c>
      <c r="CM179" s="287" t="s">
        <v>1467</v>
      </c>
      <c r="CN179" s="286">
        <v>157000</v>
      </c>
      <c r="CO179" s="287" t="s">
        <v>1467</v>
      </c>
      <c r="CP179" s="284" t="s">
        <v>60</v>
      </c>
      <c r="CQ179" s="287" t="s">
        <v>1850</v>
      </c>
      <c r="CR179" s="285">
        <v>46262</v>
      </c>
      <c r="CS179" s="282" t="s">
        <v>51</v>
      </c>
      <c r="CT179" s="284" t="s">
        <v>1862</v>
      </c>
      <c r="CU179" t="s">
        <v>3393</v>
      </c>
      <c r="CV179">
        <v>176</v>
      </c>
    </row>
    <row r="180" spans="1:100" hidden="1" x14ac:dyDescent="0.3">
      <c r="A180" s="281">
        <v>3</v>
      </c>
      <c r="B180" s="290" t="s">
        <v>45</v>
      </c>
      <c r="C180" s="288" t="s">
        <v>2952</v>
      </c>
      <c r="D180" s="288" t="s">
        <v>3018</v>
      </c>
      <c r="E180" s="288" t="s">
        <v>3019</v>
      </c>
      <c r="F180" s="288" t="s">
        <v>3017</v>
      </c>
      <c r="G180" s="288" t="s">
        <v>2977</v>
      </c>
      <c r="H180" s="288" t="s">
        <v>2980</v>
      </c>
      <c r="I180" s="288" t="s">
        <v>2983</v>
      </c>
      <c r="J180" s="288" t="s">
        <v>2962</v>
      </c>
      <c r="K180" s="289" t="s">
        <v>3393</v>
      </c>
      <c r="L180" s="288" t="s">
        <v>4228</v>
      </c>
      <c r="M180" s="290" t="s">
        <v>93</v>
      </c>
      <c r="N180" s="288" t="s">
        <v>94</v>
      </c>
      <c r="O180" s="290" t="s">
        <v>45</v>
      </c>
      <c r="P180" s="291" t="str">
        <f>IF(COUNTIF($K$4:K180,K180)=1,"A","")</f>
        <v/>
      </c>
      <c r="Q180" s="291"/>
      <c r="R180" s="291">
        <v>800</v>
      </c>
      <c r="S180" s="291">
        <v>800</v>
      </c>
      <c r="T180" s="291"/>
      <c r="U180" s="290" t="s">
        <v>45</v>
      </c>
      <c r="V180" s="291"/>
      <c r="W180" s="291"/>
      <c r="X180" s="291"/>
      <c r="Y180" s="290" t="s">
        <v>45</v>
      </c>
      <c r="Z180" s="291"/>
      <c r="AA180" s="291">
        <v>0</v>
      </c>
      <c r="AB180" s="291"/>
      <c r="AC180" s="291"/>
      <c r="AD180" s="291"/>
      <c r="AE180" s="291"/>
      <c r="AF180" s="291"/>
      <c r="AG180" s="291"/>
      <c r="AH180" s="291"/>
      <c r="AI180" s="291"/>
      <c r="AJ180" s="291"/>
      <c r="AK180" s="291"/>
      <c r="AL180" s="291"/>
      <c r="AM180" s="291"/>
      <c r="AN180" s="291"/>
      <c r="AO180" s="291"/>
      <c r="AP180" s="291"/>
      <c r="AQ180" s="291"/>
      <c r="AR180" s="291"/>
      <c r="AS180" s="291"/>
      <c r="AT180" s="291"/>
      <c r="AU180" s="291"/>
      <c r="AV180" s="291"/>
      <c r="AW180" s="291"/>
      <c r="AX180" s="291"/>
      <c r="AY180" s="291"/>
      <c r="AZ180" s="291"/>
      <c r="BA180" s="291"/>
      <c r="BB180" s="291"/>
      <c r="BC180" s="291"/>
      <c r="BD180" s="291"/>
      <c r="BE180" s="291"/>
      <c r="BF180" s="291"/>
      <c r="BG180" s="291"/>
      <c r="BH180" s="291"/>
      <c r="BI180" s="291"/>
      <c r="BJ180" s="291"/>
      <c r="BK180" s="291"/>
      <c r="BL180" s="291"/>
      <c r="BM180" s="291"/>
      <c r="BN180" s="291"/>
      <c r="BO180" s="291"/>
      <c r="BP180" s="291"/>
      <c r="BQ180" s="291"/>
      <c r="BR180" s="291"/>
      <c r="BS180" s="291"/>
      <c r="BT180" s="291"/>
      <c r="BU180" s="291"/>
      <c r="BV180" s="291"/>
      <c r="BW180" s="291"/>
      <c r="BX180" s="291"/>
      <c r="BY180" s="291"/>
      <c r="BZ180" s="291"/>
      <c r="CA180" s="291"/>
      <c r="CB180" s="291"/>
      <c r="CC180" s="291"/>
      <c r="CD180" s="291"/>
      <c r="CE180" s="291"/>
      <c r="CF180" s="291"/>
      <c r="CG180" s="291"/>
      <c r="CH180" s="292" t="s">
        <v>45</v>
      </c>
      <c r="CI180" s="291"/>
      <c r="CJ180" s="292" t="s">
        <v>45</v>
      </c>
      <c r="CK180" s="291">
        <v>44100</v>
      </c>
      <c r="CL180" s="291">
        <v>157000</v>
      </c>
      <c r="CM180" s="292" t="s">
        <v>1467</v>
      </c>
      <c r="CN180" s="291">
        <v>157000</v>
      </c>
      <c r="CO180" s="292" t="s">
        <v>1467</v>
      </c>
      <c r="CP180" s="290" t="s">
        <v>60</v>
      </c>
      <c r="CQ180" s="292" t="s">
        <v>1850</v>
      </c>
      <c r="CR180" s="1">
        <v>46262</v>
      </c>
      <c r="CS180" s="288" t="s">
        <v>51</v>
      </c>
      <c r="CT180" s="290" t="s">
        <v>1862</v>
      </c>
      <c r="CU180" t="s">
        <v>3393</v>
      </c>
      <c r="CV180">
        <v>177</v>
      </c>
    </row>
    <row r="181" spans="1:100" hidden="1" x14ac:dyDescent="0.3">
      <c r="A181" s="281">
        <v>4</v>
      </c>
      <c r="B181" s="284" t="s">
        <v>45</v>
      </c>
      <c r="C181" s="282" t="s">
        <v>2952</v>
      </c>
      <c r="D181" s="282" t="s">
        <v>3018</v>
      </c>
      <c r="E181" s="282" t="s">
        <v>3019</v>
      </c>
      <c r="F181" s="282" t="s">
        <v>2997</v>
      </c>
      <c r="G181" s="282" t="s">
        <v>2985</v>
      </c>
      <c r="H181" s="282" t="s">
        <v>2986</v>
      </c>
      <c r="I181" s="282" t="s">
        <v>2989</v>
      </c>
      <c r="J181" s="282" t="s">
        <v>2962</v>
      </c>
      <c r="K181" s="283" t="s">
        <v>378</v>
      </c>
      <c r="L181" s="282" t="s">
        <v>377</v>
      </c>
      <c r="M181" s="284" t="s">
        <v>71</v>
      </c>
      <c r="N181" s="282" t="s">
        <v>72</v>
      </c>
      <c r="O181" s="284" t="s">
        <v>45</v>
      </c>
      <c r="P181" s="286" t="str">
        <f>IF(COUNTIF($K$4:K181,K181)=1,"A","")</f>
        <v>A</v>
      </c>
      <c r="Q181" s="286"/>
      <c r="R181" s="286">
        <v>300</v>
      </c>
      <c r="S181" s="286">
        <v>300</v>
      </c>
      <c r="T181" s="286"/>
      <c r="U181" s="285">
        <v>46266</v>
      </c>
      <c r="V181" s="286">
        <v>308</v>
      </c>
      <c r="W181" s="286">
        <v>308</v>
      </c>
      <c r="X181" s="286"/>
      <c r="Y181" s="285">
        <v>46268</v>
      </c>
      <c r="Z181" s="286">
        <v>62</v>
      </c>
      <c r="AA181" s="286">
        <v>0</v>
      </c>
      <c r="AB181" s="286">
        <v>246</v>
      </c>
      <c r="AC181" s="286">
        <v>246</v>
      </c>
      <c r="AD181" s="286">
        <v>62</v>
      </c>
      <c r="AE181" s="286">
        <v>308</v>
      </c>
      <c r="AF181" s="286">
        <v>308</v>
      </c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  <c r="AV181" s="286"/>
      <c r="AW181" s="286"/>
      <c r="AX181" s="286"/>
      <c r="AY181" s="286"/>
      <c r="AZ181" s="286"/>
      <c r="BA181" s="286"/>
      <c r="BB181" s="286"/>
      <c r="BC181" s="286"/>
      <c r="BD181" s="286"/>
      <c r="BE181" s="286"/>
      <c r="BF181" s="286"/>
      <c r="BG181" s="286"/>
      <c r="BH181" s="286"/>
      <c r="BI181" s="286"/>
      <c r="BJ181" s="286"/>
      <c r="BK181" s="286"/>
      <c r="BL181" s="286"/>
      <c r="BM181" s="286"/>
      <c r="BN181" s="286"/>
      <c r="BO181" s="286"/>
      <c r="BP181" s="286"/>
      <c r="BQ181" s="286"/>
      <c r="BR181" s="286"/>
      <c r="BS181" s="286"/>
      <c r="BT181" s="286"/>
      <c r="BU181" s="286"/>
      <c r="BV181" s="286"/>
      <c r="BW181" s="286"/>
      <c r="BX181" s="286"/>
      <c r="BY181" s="286"/>
      <c r="BZ181" s="286"/>
      <c r="CA181" s="286"/>
      <c r="CB181" s="286"/>
      <c r="CC181" s="286"/>
      <c r="CD181" s="286"/>
      <c r="CE181" s="286"/>
      <c r="CF181" s="286"/>
      <c r="CG181" s="286"/>
      <c r="CH181" s="287" t="s">
        <v>45</v>
      </c>
      <c r="CI181" s="286"/>
      <c r="CJ181" s="287" t="s">
        <v>45</v>
      </c>
      <c r="CK181" s="286">
        <v>19100</v>
      </c>
      <c r="CL181" s="286">
        <v>69000</v>
      </c>
      <c r="CM181" s="287" t="s">
        <v>379</v>
      </c>
      <c r="CN181" s="286">
        <v>69000</v>
      </c>
      <c r="CO181" s="287" t="s">
        <v>379</v>
      </c>
      <c r="CP181" s="284" t="s">
        <v>60</v>
      </c>
      <c r="CQ181" s="287" t="s">
        <v>1850</v>
      </c>
      <c r="CR181" s="285">
        <v>46211</v>
      </c>
      <c r="CS181" s="282" t="s">
        <v>45</v>
      </c>
      <c r="CT181" s="284" t="s">
        <v>1862</v>
      </c>
      <c r="CU181" t="s">
        <v>378</v>
      </c>
      <c r="CV181">
        <v>178</v>
      </c>
    </row>
    <row r="182" spans="1:100" hidden="1" x14ac:dyDescent="0.3">
      <c r="A182" s="281">
        <v>5</v>
      </c>
      <c r="B182" s="290" t="s">
        <v>45</v>
      </c>
      <c r="C182" s="288" t="s">
        <v>2952</v>
      </c>
      <c r="D182" s="288" t="s">
        <v>3018</v>
      </c>
      <c r="E182" s="288" t="s">
        <v>3019</v>
      </c>
      <c r="F182" s="288" t="s">
        <v>2997</v>
      </c>
      <c r="G182" s="288" t="s">
        <v>2985</v>
      </c>
      <c r="H182" s="288" t="s">
        <v>2986</v>
      </c>
      <c r="I182" s="288" t="s">
        <v>2989</v>
      </c>
      <c r="J182" s="288" t="s">
        <v>2962</v>
      </c>
      <c r="K182" s="289" t="s">
        <v>378</v>
      </c>
      <c r="L182" s="288" t="s">
        <v>377</v>
      </c>
      <c r="M182" s="290" t="s">
        <v>241</v>
      </c>
      <c r="N182" s="288" t="s">
        <v>242</v>
      </c>
      <c r="O182" s="290" t="s">
        <v>45</v>
      </c>
      <c r="P182" s="291" t="str">
        <f>IF(COUNTIF($K$4:K182,K182)=1,"A","")</f>
        <v/>
      </c>
      <c r="Q182" s="291"/>
      <c r="R182" s="291">
        <v>200</v>
      </c>
      <c r="S182" s="291">
        <v>200</v>
      </c>
      <c r="T182" s="291"/>
      <c r="U182" s="1">
        <v>46266</v>
      </c>
      <c r="V182" s="291">
        <v>205</v>
      </c>
      <c r="W182" s="291">
        <v>205</v>
      </c>
      <c r="X182" s="291"/>
      <c r="Y182" s="1">
        <v>46267</v>
      </c>
      <c r="Z182" s="291">
        <v>63</v>
      </c>
      <c r="AA182" s="291">
        <v>0</v>
      </c>
      <c r="AB182" s="291">
        <v>142</v>
      </c>
      <c r="AC182" s="291">
        <v>142</v>
      </c>
      <c r="AD182" s="291">
        <v>63</v>
      </c>
      <c r="AE182" s="291">
        <v>205</v>
      </c>
      <c r="AF182" s="291">
        <v>205</v>
      </c>
      <c r="AG182" s="291"/>
      <c r="AH182" s="291"/>
      <c r="AI182" s="291"/>
      <c r="AJ182" s="291"/>
      <c r="AK182" s="291"/>
      <c r="AL182" s="291"/>
      <c r="AM182" s="291"/>
      <c r="AN182" s="291"/>
      <c r="AO182" s="291"/>
      <c r="AP182" s="291"/>
      <c r="AQ182" s="291"/>
      <c r="AR182" s="291"/>
      <c r="AS182" s="291"/>
      <c r="AT182" s="291"/>
      <c r="AU182" s="291"/>
      <c r="AV182" s="291"/>
      <c r="AW182" s="291"/>
      <c r="AX182" s="291"/>
      <c r="AY182" s="291"/>
      <c r="AZ182" s="291"/>
      <c r="BA182" s="291"/>
      <c r="BB182" s="291"/>
      <c r="BC182" s="291"/>
      <c r="BD182" s="291"/>
      <c r="BE182" s="291"/>
      <c r="BF182" s="291"/>
      <c r="BG182" s="291"/>
      <c r="BH182" s="291"/>
      <c r="BI182" s="291"/>
      <c r="BJ182" s="291"/>
      <c r="BK182" s="291"/>
      <c r="BL182" s="291"/>
      <c r="BM182" s="291"/>
      <c r="BN182" s="291"/>
      <c r="BO182" s="291"/>
      <c r="BP182" s="291"/>
      <c r="BQ182" s="291"/>
      <c r="BR182" s="291"/>
      <c r="BS182" s="291"/>
      <c r="BT182" s="291"/>
      <c r="BU182" s="291"/>
      <c r="BV182" s="291"/>
      <c r="BW182" s="291"/>
      <c r="BX182" s="291"/>
      <c r="BY182" s="291"/>
      <c r="BZ182" s="291"/>
      <c r="CA182" s="291"/>
      <c r="CB182" s="291"/>
      <c r="CC182" s="291"/>
      <c r="CD182" s="291"/>
      <c r="CE182" s="291"/>
      <c r="CF182" s="291"/>
      <c r="CG182" s="291"/>
      <c r="CH182" s="292" t="s">
        <v>45</v>
      </c>
      <c r="CI182" s="291"/>
      <c r="CJ182" s="292" t="s">
        <v>45</v>
      </c>
      <c r="CK182" s="291">
        <v>19100</v>
      </c>
      <c r="CL182" s="291">
        <v>69000</v>
      </c>
      <c r="CM182" s="292" t="s">
        <v>379</v>
      </c>
      <c r="CN182" s="291">
        <v>69000</v>
      </c>
      <c r="CO182" s="292" t="s">
        <v>379</v>
      </c>
      <c r="CP182" s="290" t="s">
        <v>60</v>
      </c>
      <c r="CQ182" s="292" t="s">
        <v>1850</v>
      </c>
      <c r="CR182" s="1">
        <v>46211</v>
      </c>
      <c r="CS182" s="288" t="s">
        <v>45</v>
      </c>
      <c r="CT182" s="290" t="s">
        <v>1862</v>
      </c>
      <c r="CU182" t="s">
        <v>378</v>
      </c>
      <c r="CV182">
        <v>179</v>
      </c>
    </row>
    <row r="183" spans="1:100" hidden="1" x14ac:dyDescent="0.3">
      <c r="A183" s="281">
        <v>6</v>
      </c>
      <c r="B183" s="284" t="s">
        <v>45</v>
      </c>
      <c r="C183" s="282" t="s">
        <v>2952</v>
      </c>
      <c r="D183" s="282" t="s">
        <v>3018</v>
      </c>
      <c r="E183" s="282" t="s">
        <v>3019</v>
      </c>
      <c r="F183" s="282" t="s">
        <v>2997</v>
      </c>
      <c r="G183" s="282" t="s">
        <v>2985</v>
      </c>
      <c r="H183" s="282" t="s">
        <v>2986</v>
      </c>
      <c r="I183" s="282" t="s">
        <v>2989</v>
      </c>
      <c r="J183" s="282" t="s">
        <v>2962</v>
      </c>
      <c r="K183" s="283" t="s">
        <v>378</v>
      </c>
      <c r="L183" s="282" t="s">
        <v>377</v>
      </c>
      <c r="M183" s="284" t="s">
        <v>63</v>
      </c>
      <c r="N183" s="282" t="s">
        <v>64</v>
      </c>
      <c r="O183" s="284" t="s">
        <v>45</v>
      </c>
      <c r="P183" s="286" t="str">
        <f>IF(COUNTIF($K$4:K183,K183)=1,"A","")</f>
        <v/>
      </c>
      <c r="Q183" s="286"/>
      <c r="R183" s="286">
        <v>300</v>
      </c>
      <c r="S183" s="286">
        <v>300</v>
      </c>
      <c r="T183" s="286"/>
      <c r="U183" s="285">
        <v>46267</v>
      </c>
      <c r="V183" s="286">
        <v>306</v>
      </c>
      <c r="W183" s="286">
        <v>306</v>
      </c>
      <c r="X183" s="286"/>
      <c r="Y183" s="285">
        <v>46268</v>
      </c>
      <c r="Z183" s="286">
        <v>78</v>
      </c>
      <c r="AA183" s="286">
        <v>0</v>
      </c>
      <c r="AB183" s="286">
        <v>228</v>
      </c>
      <c r="AC183" s="286">
        <v>228</v>
      </c>
      <c r="AD183" s="286">
        <v>78</v>
      </c>
      <c r="AE183" s="286">
        <v>306</v>
      </c>
      <c r="AF183" s="286">
        <v>306</v>
      </c>
      <c r="AG183" s="286"/>
      <c r="AH183" s="286"/>
      <c r="AI183" s="286"/>
      <c r="AJ183" s="286"/>
      <c r="AK183" s="286"/>
      <c r="AL183" s="286"/>
      <c r="AM183" s="286"/>
      <c r="AN183" s="286"/>
      <c r="AO183" s="286"/>
      <c r="AP183" s="286"/>
      <c r="AQ183" s="286"/>
      <c r="AR183" s="286"/>
      <c r="AS183" s="286"/>
      <c r="AT183" s="286"/>
      <c r="AU183" s="286"/>
      <c r="AV183" s="286"/>
      <c r="AW183" s="286"/>
      <c r="AX183" s="286"/>
      <c r="AY183" s="286"/>
      <c r="AZ183" s="286"/>
      <c r="BA183" s="286"/>
      <c r="BB183" s="286"/>
      <c r="BC183" s="286"/>
      <c r="BD183" s="286"/>
      <c r="BE183" s="286"/>
      <c r="BF183" s="286"/>
      <c r="BG183" s="286"/>
      <c r="BH183" s="286"/>
      <c r="BI183" s="286"/>
      <c r="BJ183" s="286"/>
      <c r="BK183" s="286"/>
      <c r="BL183" s="286"/>
      <c r="BM183" s="286"/>
      <c r="BN183" s="286"/>
      <c r="BO183" s="286"/>
      <c r="BP183" s="286"/>
      <c r="BQ183" s="286"/>
      <c r="BR183" s="286"/>
      <c r="BS183" s="286"/>
      <c r="BT183" s="286"/>
      <c r="BU183" s="286"/>
      <c r="BV183" s="286"/>
      <c r="BW183" s="286"/>
      <c r="BX183" s="286"/>
      <c r="BY183" s="286"/>
      <c r="BZ183" s="286"/>
      <c r="CA183" s="286"/>
      <c r="CB183" s="286"/>
      <c r="CC183" s="286"/>
      <c r="CD183" s="286"/>
      <c r="CE183" s="286"/>
      <c r="CF183" s="286"/>
      <c r="CG183" s="286"/>
      <c r="CH183" s="287" t="s">
        <v>45</v>
      </c>
      <c r="CI183" s="286"/>
      <c r="CJ183" s="287" t="s">
        <v>45</v>
      </c>
      <c r="CK183" s="286">
        <v>19100</v>
      </c>
      <c r="CL183" s="286">
        <v>69000</v>
      </c>
      <c r="CM183" s="287" t="s">
        <v>379</v>
      </c>
      <c r="CN183" s="286">
        <v>69000</v>
      </c>
      <c r="CO183" s="287" t="s">
        <v>379</v>
      </c>
      <c r="CP183" s="284" t="s">
        <v>60</v>
      </c>
      <c r="CQ183" s="287" t="s">
        <v>1850</v>
      </c>
      <c r="CR183" s="285">
        <v>46211</v>
      </c>
      <c r="CS183" s="282" t="s">
        <v>45</v>
      </c>
      <c r="CT183" s="284" t="s">
        <v>1862</v>
      </c>
      <c r="CU183" t="s">
        <v>378</v>
      </c>
      <c r="CV183">
        <v>180</v>
      </c>
    </row>
    <row r="184" spans="1:100" hidden="1" x14ac:dyDescent="0.3">
      <c r="A184" s="281">
        <v>7</v>
      </c>
      <c r="B184" s="290" t="s">
        <v>45</v>
      </c>
      <c r="C184" s="288" t="s">
        <v>2952</v>
      </c>
      <c r="D184" s="288" t="s">
        <v>3018</v>
      </c>
      <c r="E184" s="288" t="s">
        <v>3019</v>
      </c>
      <c r="F184" s="288" t="s">
        <v>2997</v>
      </c>
      <c r="G184" s="288" t="s">
        <v>2985</v>
      </c>
      <c r="H184" s="288" t="s">
        <v>2986</v>
      </c>
      <c r="I184" s="288" t="s">
        <v>2989</v>
      </c>
      <c r="J184" s="288" t="s">
        <v>2962</v>
      </c>
      <c r="K184" s="289" t="s">
        <v>373</v>
      </c>
      <c r="L184" s="288" t="s">
        <v>372</v>
      </c>
      <c r="M184" s="290" t="s">
        <v>71</v>
      </c>
      <c r="N184" s="288" t="s">
        <v>72</v>
      </c>
      <c r="O184" s="290" t="s">
        <v>45</v>
      </c>
      <c r="P184" s="291" t="str">
        <f>IF(COUNTIF($K$4:K184,K184)=1,"A","")</f>
        <v>A</v>
      </c>
      <c r="Q184" s="291"/>
      <c r="R184" s="291">
        <v>300</v>
      </c>
      <c r="S184" s="291">
        <v>300</v>
      </c>
      <c r="T184" s="291"/>
      <c r="U184" s="1">
        <v>46266</v>
      </c>
      <c r="V184" s="291">
        <v>299</v>
      </c>
      <c r="W184" s="291">
        <v>299</v>
      </c>
      <c r="X184" s="291"/>
      <c r="Y184" s="1">
        <v>46273</v>
      </c>
      <c r="Z184" s="291">
        <v>10</v>
      </c>
      <c r="AA184" s="291">
        <v>0</v>
      </c>
      <c r="AB184" s="291">
        <v>289</v>
      </c>
      <c r="AC184" s="291">
        <v>289</v>
      </c>
      <c r="AD184" s="291">
        <v>10</v>
      </c>
      <c r="AE184" s="291">
        <v>299</v>
      </c>
      <c r="AF184" s="291">
        <v>299</v>
      </c>
      <c r="AG184" s="291"/>
      <c r="AH184" s="291"/>
      <c r="AI184" s="291"/>
      <c r="AJ184" s="291"/>
      <c r="AK184" s="291"/>
      <c r="AL184" s="291"/>
      <c r="AM184" s="291"/>
      <c r="AN184" s="291"/>
      <c r="AO184" s="291"/>
      <c r="AP184" s="291"/>
      <c r="AQ184" s="291"/>
      <c r="AR184" s="291"/>
      <c r="AS184" s="291"/>
      <c r="AT184" s="291"/>
      <c r="AU184" s="291"/>
      <c r="AV184" s="291"/>
      <c r="AW184" s="291"/>
      <c r="AX184" s="291"/>
      <c r="AY184" s="291"/>
      <c r="AZ184" s="291"/>
      <c r="BA184" s="291"/>
      <c r="BB184" s="291"/>
      <c r="BC184" s="291"/>
      <c r="BD184" s="291"/>
      <c r="BE184" s="291"/>
      <c r="BF184" s="291"/>
      <c r="BG184" s="291"/>
      <c r="BH184" s="291"/>
      <c r="BI184" s="291"/>
      <c r="BJ184" s="291"/>
      <c r="BK184" s="291"/>
      <c r="BL184" s="291"/>
      <c r="BM184" s="291"/>
      <c r="BN184" s="291"/>
      <c r="BO184" s="291"/>
      <c r="BP184" s="291"/>
      <c r="BQ184" s="291"/>
      <c r="BR184" s="291"/>
      <c r="BS184" s="291"/>
      <c r="BT184" s="291"/>
      <c r="BU184" s="291"/>
      <c r="BV184" s="291"/>
      <c r="BW184" s="291"/>
      <c r="BX184" s="291"/>
      <c r="BY184" s="291"/>
      <c r="BZ184" s="291"/>
      <c r="CA184" s="291"/>
      <c r="CB184" s="291"/>
      <c r="CC184" s="291"/>
      <c r="CD184" s="291"/>
      <c r="CE184" s="291"/>
      <c r="CF184" s="291"/>
      <c r="CG184" s="291"/>
      <c r="CH184" s="292" t="s">
        <v>45</v>
      </c>
      <c r="CI184" s="291"/>
      <c r="CJ184" s="292" t="s">
        <v>45</v>
      </c>
      <c r="CK184" s="291">
        <v>18900</v>
      </c>
      <c r="CL184" s="291">
        <v>69000</v>
      </c>
      <c r="CM184" s="292" t="s">
        <v>374</v>
      </c>
      <c r="CN184" s="291">
        <v>69000</v>
      </c>
      <c r="CO184" s="292" t="s">
        <v>374</v>
      </c>
      <c r="CP184" s="290" t="s">
        <v>60</v>
      </c>
      <c r="CQ184" s="292" t="s">
        <v>1850</v>
      </c>
      <c r="CR184" s="1">
        <v>46211</v>
      </c>
      <c r="CS184" s="288" t="s">
        <v>120</v>
      </c>
      <c r="CT184" s="290" t="s">
        <v>1862</v>
      </c>
      <c r="CU184" t="s">
        <v>373</v>
      </c>
      <c r="CV184">
        <v>181</v>
      </c>
    </row>
    <row r="185" spans="1:100" hidden="1" x14ac:dyDescent="0.3">
      <c r="A185" s="281">
        <v>8</v>
      </c>
      <c r="B185" s="284" t="s">
        <v>45</v>
      </c>
      <c r="C185" s="282" t="s">
        <v>2952</v>
      </c>
      <c r="D185" s="282" t="s">
        <v>3018</v>
      </c>
      <c r="E185" s="282" t="s">
        <v>3019</v>
      </c>
      <c r="F185" s="282" t="s">
        <v>2997</v>
      </c>
      <c r="G185" s="282" t="s">
        <v>2985</v>
      </c>
      <c r="H185" s="282" t="s">
        <v>2986</v>
      </c>
      <c r="I185" s="282" t="s">
        <v>2989</v>
      </c>
      <c r="J185" s="282" t="s">
        <v>2962</v>
      </c>
      <c r="K185" s="283" t="s">
        <v>373</v>
      </c>
      <c r="L185" s="282" t="s">
        <v>372</v>
      </c>
      <c r="M185" s="284" t="s">
        <v>241</v>
      </c>
      <c r="N185" s="282" t="s">
        <v>242</v>
      </c>
      <c r="O185" s="284" t="s">
        <v>45</v>
      </c>
      <c r="P185" s="286" t="str">
        <f>IF(COUNTIF($K$4:K185,K185)=1,"A","")</f>
        <v/>
      </c>
      <c r="Q185" s="286"/>
      <c r="R185" s="286">
        <v>300</v>
      </c>
      <c r="S185" s="286">
        <v>300</v>
      </c>
      <c r="T185" s="286"/>
      <c r="U185" s="285">
        <v>46266</v>
      </c>
      <c r="V185" s="286">
        <v>305</v>
      </c>
      <c r="W185" s="286">
        <v>305</v>
      </c>
      <c r="X185" s="286"/>
      <c r="Y185" s="285">
        <v>46268</v>
      </c>
      <c r="Z185" s="286">
        <v>16</v>
      </c>
      <c r="AA185" s="286">
        <v>0</v>
      </c>
      <c r="AB185" s="286">
        <v>289</v>
      </c>
      <c r="AC185" s="286">
        <v>289</v>
      </c>
      <c r="AD185" s="286">
        <v>16</v>
      </c>
      <c r="AE185" s="286">
        <v>305</v>
      </c>
      <c r="AF185" s="286">
        <v>305</v>
      </c>
      <c r="AG185" s="286"/>
      <c r="AH185" s="286"/>
      <c r="AI185" s="286"/>
      <c r="AJ185" s="286"/>
      <c r="AK185" s="286"/>
      <c r="AL185" s="286"/>
      <c r="AM185" s="286"/>
      <c r="AN185" s="286"/>
      <c r="AO185" s="286"/>
      <c r="AP185" s="286"/>
      <c r="AQ185" s="286"/>
      <c r="AR185" s="286"/>
      <c r="AS185" s="286"/>
      <c r="AT185" s="286"/>
      <c r="AU185" s="286"/>
      <c r="AV185" s="286"/>
      <c r="AW185" s="286"/>
      <c r="AX185" s="286"/>
      <c r="AY185" s="286"/>
      <c r="AZ185" s="286"/>
      <c r="BA185" s="286"/>
      <c r="BB185" s="286"/>
      <c r="BC185" s="286"/>
      <c r="BD185" s="286"/>
      <c r="BE185" s="286"/>
      <c r="BF185" s="286"/>
      <c r="BG185" s="286"/>
      <c r="BH185" s="286"/>
      <c r="BI185" s="286"/>
      <c r="BJ185" s="286"/>
      <c r="BK185" s="286"/>
      <c r="BL185" s="286"/>
      <c r="BM185" s="286"/>
      <c r="BN185" s="286"/>
      <c r="BO185" s="286"/>
      <c r="BP185" s="286"/>
      <c r="BQ185" s="286"/>
      <c r="BR185" s="286"/>
      <c r="BS185" s="286"/>
      <c r="BT185" s="286"/>
      <c r="BU185" s="286"/>
      <c r="BV185" s="286"/>
      <c r="BW185" s="286"/>
      <c r="BX185" s="286"/>
      <c r="BY185" s="286"/>
      <c r="BZ185" s="286"/>
      <c r="CA185" s="286"/>
      <c r="CB185" s="286"/>
      <c r="CC185" s="286"/>
      <c r="CD185" s="286"/>
      <c r="CE185" s="286"/>
      <c r="CF185" s="286"/>
      <c r="CG185" s="286"/>
      <c r="CH185" s="287" t="s">
        <v>45</v>
      </c>
      <c r="CI185" s="286"/>
      <c r="CJ185" s="287" t="s">
        <v>45</v>
      </c>
      <c r="CK185" s="286">
        <v>18900</v>
      </c>
      <c r="CL185" s="286">
        <v>69000</v>
      </c>
      <c r="CM185" s="287" t="s">
        <v>374</v>
      </c>
      <c r="CN185" s="286">
        <v>69000</v>
      </c>
      <c r="CO185" s="287" t="s">
        <v>374</v>
      </c>
      <c r="CP185" s="284" t="s">
        <v>60</v>
      </c>
      <c r="CQ185" s="287" t="s">
        <v>1850</v>
      </c>
      <c r="CR185" s="285">
        <v>46211</v>
      </c>
      <c r="CS185" s="282" t="s">
        <v>120</v>
      </c>
      <c r="CT185" s="284" t="s">
        <v>1862</v>
      </c>
      <c r="CU185" t="s">
        <v>373</v>
      </c>
      <c r="CV185">
        <v>182</v>
      </c>
    </row>
    <row r="186" spans="1:100" hidden="1" x14ac:dyDescent="0.3">
      <c r="A186" s="281">
        <v>9</v>
      </c>
      <c r="B186" s="290" t="s">
        <v>45</v>
      </c>
      <c r="C186" s="288" t="s">
        <v>2952</v>
      </c>
      <c r="D186" s="288" t="s">
        <v>3018</v>
      </c>
      <c r="E186" s="288" t="s">
        <v>3019</v>
      </c>
      <c r="F186" s="288" t="s">
        <v>2997</v>
      </c>
      <c r="G186" s="288" t="s">
        <v>2985</v>
      </c>
      <c r="H186" s="288" t="s">
        <v>2986</v>
      </c>
      <c r="I186" s="288" t="s">
        <v>2989</v>
      </c>
      <c r="J186" s="288" t="s">
        <v>2962</v>
      </c>
      <c r="K186" s="289" t="s">
        <v>373</v>
      </c>
      <c r="L186" s="288" t="s">
        <v>372</v>
      </c>
      <c r="M186" s="290" t="s">
        <v>376</v>
      </c>
      <c r="N186" s="288" t="s">
        <v>375</v>
      </c>
      <c r="O186" s="290" t="s">
        <v>45</v>
      </c>
      <c r="P186" s="291" t="str">
        <f>IF(COUNTIF($K$4:K186,K186)=1,"A","")</f>
        <v/>
      </c>
      <c r="Q186" s="291"/>
      <c r="R186" s="291">
        <v>500</v>
      </c>
      <c r="S186" s="291">
        <v>500</v>
      </c>
      <c r="T186" s="291"/>
      <c r="U186" s="1">
        <v>46267</v>
      </c>
      <c r="V186" s="291">
        <v>496</v>
      </c>
      <c r="W186" s="291">
        <v>496</v>
      </c>
      <c r="X186" s="291"/>
      <c r="Y186" s="1">
        <v>46268</v>
      </c>
      <c r="Z186" s="291">
        <v>16</v>
      </c>
      <c r="AA186" s="291">
        <v>0</v>
      </c>
      <c r="AB186" s="291">
        <v>480</v>
      </c>
      <c r="AC186" s="291">
        <v>480</v>
      </c>
      <c r="AD186" s="291">
        <v>16</v>
      </c>
      <c r="AE186" s="291">
        <v>496</v>
      </c>
      <c r="AF186" s="291">
        <v>496</v>
      </c>
      <c r="AG186" s="291"/>
      <c r="AH186" s="291"/>
      <c r="AI186" s="291"/>
      <c r="AJ186" s="291"/>
      <c r="AK186" s="291"/>
      <c r="AL186" s="291"/>
      <c r="AM186" s="291"/>
      <c r="AN186" s="291"/>
      <c r="AO186" s="291"/>
      <c r="AP186" s="291"/>
      <c r="AQ186" s="291"/>
      <c r="AR186" s="291"/>
      <c r="AS186" s="291"/>
      <c r="AT186" s="291"/>
      <c r="AU186" s="291"/>
      <c r="AV186" s="291"/>
      <c r="AW186" s="291"/>
      <c r="AX186" s="291"/>
      <c r="AY186" s="291"/>
      <c r="AZ186" s="291"/>
      <c r="BA186" s="291"/>
      <c r="BB186" s="291"/>
      <c r="BC186" s="291"/>
      <c r="BD186" s="291"/>
      <c r="BE186" s="291"/>
      <c r="BF186" s="291"/>
      <c r="BG186" s="291"/>
      <c r="BH186" s="291"/>
      <c r="BI186" s="291"/>
      <c r="BJ186" s="291"/>
      <c r="BK186" s="291"/>
      <c r="BL186" s="291"/>
      <c r="BM186" s="291"/>
      <c r="BN186" s="291"/>
      <c r="BO186" s="291"/>
      <c r="BP186" s="291"/>
      <c r="BQ186" s="291"/>
      <c r="BR186" s="291"/>
      <c r="BS186" s="291"/>
      <c r="BT186" s="291"/>
      <c r="BU186" s="291"/>
      <c r="BV186" s="291"/>
      <c r="BW186" s="291"/>
      <c r="BX186" s="291"/>
      <c r="BY186" s="291"/>
      <c r="BZ186" s="291"/>
      <c r="CA186" s="291"/>
      <c r="CB186" s="291"/>
      <c r="CC186" s="291"/>
      <c r="CD186" s="291"/>
      <c r="CE186" s="291"/>
      <c r="CF186" s="291"/>
      <c r="CG186" s="291"/>
      <c r="CH186" s="292" t="s">
        <v>45</v>
      </c>
      <c r="CI186" s="291"/>
      <c r="CJ186" s="292" t="s">
        <v>45</v>
      </c>
      <c r="CK186" s="291">
        <v>18900</v>
      </c>
      <c r="CL186" s="291">
        <v>69000</v>
      </c>
      <c r="CM186" s="292" t="s">
        <v>374</v>
      </c>
      <c r="CN186" s="291">
        <v>69000</v>
      </c>
      <c r="CO186" s="292" t="s">
        <v>374</v>
      </c>
      <c r="CP186" s="290" t="s">
        <v>60</v>
      </c>
      <c r="CQ186" s="292" t="s">
        <v>1850</v>
      </c>
      <c r="CR186" s="1">
        <v>46211</v>
      </c>
      <c r="CS186" s="288" t="s">
        <v>120</v>
      </c>
      <c r="CT186" s="290" t="s">
        <v>1862</v>
      </c>
      <c r="CU186" t="s">
        <v>373</v>
      </c>
      <c r="CV186">
        <v>183</v>
      </c>
    </row>
    <row r="187" spans="1:100" hidden="1" x14ac:dyDescent="0.3">
      <c r="A187" s="281">
        <v>10</v>
      </c>
      <c r="B187" s="284" t="s">
        <v>45</v>
      </c>
      <c r="C187" s="282" t="s">
        <v>2952</v>
      </c>
      <c r="D187" s="282" t="s">
        <v>3018</v>
      </c>
      <c r="E187" s="282" t="s">
        <v>3019</v>
      </c>
      <c r="F187" s="282" t="s">
        <v>2959</v>
      </c>
      <c r="G187" s="282" t="s">
        <v>2985</v>
      </c>
      <c r="H187" s="282" t="s">
        <v>2986</v>
      </c>
      <c r="I187" s="282" t="s">
        <v>2989</v>
      </c>
      <c r="J187" s="282" t="s">
        <v>2962</v>
      </c>
      <c r="K187" s="283" t="s">
        <v>385</v>
      </c>
      <c r="L187" s="282" t="s">
        <v>384</v>
      </c>
      <c r="M187" s="284" t="s">
        <v>71</v>
      </c>
      <c r="N187" s="282" t="s">
        <v>72</v>
      </c>
      <c r="O187" s="284" t="s">
        <v>45</v>
      </c>
      <c r="P187" s="286" t="str">
        <f>IF(COUNTIF($K$4:K187,K187)=1,"A","")</f>
        <v>A</v>
      </c>
      <c r="Q187" s="286"/>
      <c r="R187" s="286">
        <v>300</v>
      </c>
      <c r="S187" s="286">
        <v>300</v>
      </c>
      <c r="T187" s="286"/>
      <c r="U187" s="285">
        <v>46247</v>
      </c>
      <c r="V187" s="286">
        <v>303</v>
      </c>
      <c r="W187" s="286">
        <v>303</v>
      </c>
      <c r="X187" s="286"/>
      <c r="Y187" s="285">
        <v>46254</v>
      </c>
      <c r="Z187" s="286">
        <v>126</v>
      </c>
      <c r="AA187" s="286">
        <v>0</v>
      </c>
      <c r="AB187" s="286">
        <v>177</v>
      </c>
      <c r="AC187" s="286">
        <v>177</v>
      </c>
      <c r="AD187" s="286">
        <v>82</v>
      </c>
      <c r="AE187" s="286">
        <v>259</v>
      </c>
      <c r="AF187" s="286">
        <v>303</v>
      </c>
      <c r="AG187" s="286"/>
      <c r="AH187" s="286"/>
      <c r="AI187" s="286"/>
      <c r="AJ187" s="286"/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  <c r="AV187" s="286"/>
      <c r="AW187" s="286"/>
      <c r="AX187" s="286"/>
      <c r="AY187" s="286"/>
      <c r="AZ187" s="286"/>
      <c r="BA187" s="286"/>
      <c r="BB187" s="286"/>
      <c r="BC187" s="286"/>
      <c r="BD187" s="286"/>
      <c r="BE187" s="286"/>
      <c r="BF187" s="286"/>
      <c r="BG187" s="286"/>
      <c r="BH187" s="286"/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6"/>
      <c r="BS187" s="286"/>
      <c r="BT187" s="286"/>
      <c r="BU187" s="286"/>
      <c r="BV187" s="286"/>
      <c r="BW187" s="286"/>
      <c r="BX187" s="286"/>
      <c r="BY187" s="286"/>
      <c r="BZ187" s="286"/>
      <c r="CA187" s="286"/>
      <c r="CB187" s="286"/>
      <c r="CC187" s="286">
        <v>2</v>
      </c>
      <c r="CD187" s="286">
        <v>4</v>
      </c>
      <c r="CE187" s="286">
        <v>22</v>
      </c>
      <c r="CF187" s="286">
        <v>15</v>
      </c>
      <c r="CG187" s="286">
        <v>43</v>
      </c>
      <c r="CH187" s="287" t="s">
        <v>4299</v>
      </c>
      <c r="CI187" s="286">
        <v>43</v>
      </c>
      <c r="CJ187" s="287" t="s">
        <v>4299</v>
      </c>
      <c r="CK187" s="286">
        <v>17700</v>
      </c>
      <c r="CL187" s="286">
        <v>72000</v>
      </c>
      <c r="CM187" s="287" t="s">
        <v>949</v>
      </c>
      <c r="CN187" s="286">
        <v>52000</v>
      </c>
      <c r="CO187" s="287" t="s">
        <v>1873</v>
      </c>
      <c r="CP187" s="284" t="s">
        <v>53</v>
      </c>
      <c r="CQ187" s="287" t="s">
        <v>3251</v>
      </c>
      <c r="CR187" s="285">
        <v>46262</v>
      </c>
      <c r="CS187" s="282" t="s">
        <v>120</v>
      </c>
      <c r="CT187" s="284" t="s">
        <v>1851</v>
      </c>
      <c r="CU187" t="s">
        <v>385</v>
      </c>
      <c r="CV187">
        <v>184</v>
      </c>
    </row>
    <row r="188" spans="1:100" hidden="1" x14ac:dyDescent="0.3">
      <c r="A188" s="281">
        <v>11</v>
      </c>
      <c r="B188" s="290" t="s">
        <v>45</v>
      </c>
      <c r="C188" s="288" t="s">
        <v>2952</v>
      </c>
      <c r="D188" s="288" t="s">
        <v>3018</v>
      </c>
      <c r="E188" s="288" t="s">
        <v>3019</v>
      </c>
      <c r="F188" s="288" t="s">
        <v>2959</v>
      </c>
      <c r="G188" s="288" t="s">
        <v>2985</v>
      </c>
      <c r="H188" s="288" t="s">
        <v>2986</v>
      </c>
      <c r="I188" s="288" t="s">
        <v>2989</v>
      </c>
      <c r="J188" s="288" t="s">
        <v>2962</v>
      </c>
      <c r="K188" s="289" t="s">
        <v>385</v>
      </c>
      <c r="L188" s="288" t="s">
        <v>384</v>
      </c>
      <c r="M188" s="290" t="s">
        <v>219</v>
      </c>
      <c r="N188" s="288" t="s">
        <v>220</v>
      </c>
      <c r="O188" s="290" t="s">
        <v>45</v>
      </c>
      <c r="P188" s="291" t="str">
        <f>IF(COUNTIF($K$4:K188,K188)=1,"A","")</f>
        <v/>
      </c>
      <c r="Q188" s="291"/>
      <c r="R188" s="291">
        <v>800</v>
      </c>
      <c r="S188" s="291">
        <v>800</v>
      </c>
      <c r="T188" s="291"/>
      <c r="U188" s="1">
        <v>46247</v>
      </c>
      <c r="V188" s="291">
        <v>817</v>
      </c>
      <c r="W188" s="291">
        <v>817</v>
      </c>
      <c r="X188" s="291"/>
      <c r="Y188" s="1">
        <v>46255</v>
      </c>
      <c r="Z188" s="291">
        <v>307</v>
      </c>
      <c r="AA188" s="291">
        <v>0</v>
      </c>
      <c r="AB188" s="291">
        <v>505</v>
      </c>
      <c r="AC188" s="291">
        <v>510</v>
      </c>
      <c r="AD188" s="291">
        <v>224</v>
      </c>
      <c r="AE188" s="291">
        <v>734</v>
      </c>
      <c r="AF188" s="291">
        <v>817</v>
      </c>
      <c r="AG188" s="291"/>
      <c r="AH188" s="291"/>
      <c r="AI188" s="291"/>
      <c r="AJ188" s="291"/>
      <c r="AK188" s="291"/>
      <c r="AL188" s="291"/>
      <c r="AM188" s="291"/>
      <c r="AN188" s="291"/>
      <c r="AO188" s="291"/>
      <c r="AP188" s="291"/>
      <c r="AQ188" s="291"/>
      <c r="AR188" s="291"/>
      <c r="AS188" s="291"/>
      <c r="AT188" s="291"/>
      <c r="AU188" s="291"/>
      <c r="AV188" s="291"/>
      <c r="AW188" s="291"/>
      <c r="AX188" s="291"/>
      <c r="AY188" s="291"/>
      <c r="AZ188" s="291"/>
      <c r="BA188" s="291"/>
      <c r="BB188" s="291"/>
      <c r="BC188" s="291"/>
      <c r="BD188" s="291"/>
      <c r="BE188" s="291"/>
      <c r="BF188" s="291"/>
      <c r="BG188" s="291"/>
      <c r="BH188" s="291"/>
      <c r="BI188" s="291"/>
      <c r="BJ188" s="291"/>
      <c r="BK188" s="291"/>
      <c r="BL188" s="291"/>
      <c r="BM188" s="291"/>
      <c r="BN188" s="291"/>
      <c r="BO188" s="291"/>
      <c r="BP188" s="291"/>
      <c r="BQ188" s="291"/>
      <c r="BR188" s="291"/>
      <c r="BS188" s="291"/>
      <c r="BT188" s="291"/>
      <c r="BU188" s="291"/>
      <c r="BV188" s="291"/>
      <c r="BW188" s="291"/>
      <c r="BX188" s="291"/>
      <c r="BY188" s="291"/>
      <c r="BZ188" s="291"/>
      <c r="CA188" s="291"/>
      <c r="CB188" s="291"/>
      <c r="CC188" s="291"/>
      <c r="CD188" s="291">
        <v>12</v>
      </c>
      <c r="CE188" s="291">
        <v>27</v>
      </c>
      <c r="CF188" s="291">
        <v>44</v>
      </c>
      <c r="CG188" s="291">
        <v>83</v>
      </c>
      <c r="CH188" s="292" t="s">
        <v>3308</v>
      </c>
      <c r="CI188" s="291">
        <v>83</v>
      </c>
      <c r="CJ188" s="292" t="s">
        <v>3308</v>
      </c>
      <c r="CK188" s="291">
        <v>17700</v>
      </c>
      <c r="CL188" s="291">
        <v>72000</v>
      </c>
      <c r="CM188" s="292" t="s">
        <v>949</v>
      </c>
      <c r="CN188" s="291">
        <v>52000</v>
      </c>
      <c r="CO188" s="292" t="s">
        <v>1873</v>
      </c>
      <c r="CP188" s="290" t="s">
        <v>53</v>
      </c>
      <c r="CQ188" s="292" t="s">
        <v>3251</v>
      </c>
      <c r="CR188" s="1">
        <v>46262</v>
      </c>
      <c r="CS188" s="288" t="s">
        <v>120</v>
      </c>
      <c r="CT188" s="290" t="s">
        <v>1851</v>
      </c>
      <c r="CU188" t="s">
        <v>385</v>
      </c>
      <c r="CV188">
        <v>185</v>
      </c>
    </row>
    <row r="189" spans="1:100" hidden="1" x14ac:dyDescent="0.3">
      <c r="A189" s="281">
        <v>12</v>
      </c>
      <c r="B189" s="284" t="s">
        <v>45</v>
      </c>
      <c r="C189" s="282" t="s">
        <v>2952</v>
      </c>
      <c r="D189" s="282" t="s">
        <v>3018</v>
      </c>
      <c r="E189" s="282" t="s">
        <v>3019</v>
      </c>
      <c r="F189" s="282" t="s">
        <v>2959</v>
      </c>
      <c r="G189" s="282" t="s">
        <v>2985</v>
      </c>
      <c r="H189" s="282" t="s">
        <v>2986</v>
      </c>
      <c r="I189" s="282" t="s">
        <v>2989</v>
      </c>
      <c r="J189" s="282" t="s">
        <v>2962</v>
      </c>
      <c r="K189" s="283" t="s">
        <v>385</v>
      </c>
      <c r="L189" s="282" t="s">
        <v>384</v>
      </c>
      <c r="M189" s="284" t="s">
        <v>237</v>
      </c>
      <c r="N189" s="282" t="s">
        <v>238</v>
      </c>
      <c r="O189" s="284" t="s">
        <v>45</v>
      </c>
      <c r="P189" s="286" t="str">
        <f>IF(COUNTIF($K$4:K189,K189)=1,"A","")</f>
        <v/>
      </c>
      <c r="Q189" s="286"/>
      <c r="R189" s="286">
        <v>200</v>
      </c>
      <c r="S189" s="286">
        <v>200</v>
      </c>
      <c r="T189" s="286"/>
      <c r="U189" s="285">
        <v>46247</v>
      </c>
      <c r="V189" s="286">
        <v>198</v>
      </c>
      <c r="W189" s="286">
        <v>198</v>
      </c>
      <c r="X189" s="286"/>
      <c r="Y189" s="285">
        <v>46255</v>
      </c>
      <c r="Z189" s="286">
        <v>96</v>
      </c>
      <c r="AA189" s="286">
        <v>0</v>
      </c>
      <c r="AB189" s="286">
        <v>102</v>
      </c>
      <c r="AC189" s="286">
        <v>102</v>
      </c>
      <c r="AD189" s="286">
        <v>60</v>
      </c>
      <c r="AE189" s="286">
        <v>162</v>
      </c>
      <c r="AF189" s="286">
        <v>198</v>
      </c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  <c r="BA189" s="286"/>
      <c r="BB189" s="286"/>
      <c r="BC189" s="286"/>
      <c r="BD189" s="286"/>
      <c r="BE189" s="286"/>
      <c r="BF189" s="286"/>
      <c r="BG189" s="286"/>
      <c r="BH189" s="286"/>
      <c r="BI189" s="286"/>
      <c r="BJ189" s="286"/>
      <c r="BK189" s="286"/>
      <c r="BL189" s="286"/>
      <c r="BM189" s="286"/>
      <c r="BN189" s="286"/>
      <c r="BO189" s="286"/>
      <c r="BP189" s="286"/>
      <c r="BQ189" s="286"/>
      <c r="BR189" s="286"/>
      <c r="BS189" s="286"/>
      <c r="BT189" s="286"/>
      <c r="BU189" s="286"/>
      <c r="BV189" s="286"/>
      <c r="BW189" s="286"/>
      <c r="BX189" s="286"/>
      <c r="BY189" s="286"/>
      <c r="BZ189" s="286"/>
      <c r="CA189" s="286"/>
      <c r="CB189" s="286"/>
      <c r="CC189" s="286"/>
      <c r="CD189" s="286">
        <v>8</v>
      </c>
      <c r="CE189" s="286">
        <v>16</v>
      </c>
      <c r="CF189" s="286">
        <v>12</v>
      </c>
      <c r="CG189" s="286">
        <v>36</v>
      </c>
      <c r="CH189" s="287" t="s">
        <v>4125</v>
      </c>
      <c r="CI189" s="286">
        <v>36</v>
      </c>
      <c r="CJ189" s="287" t="s">
        <v>4125</v>
      </c>
      <c r="CK189" s="286">
        <v>17700</v>
      </c>
      <c r="CL189" s="286">
        <v>72000</v>
      </c>
      <c r="CM189" s="287" t="s">
        <v>949</v>
      </c>
      <c r="CN189" s="286">
        <v>52000</v>
      </c>
      <c r="CO189" s="287" t="s">
        <v>1873</v>
      </c>
      <c r="CP189" s="284" t="s">
        <v>53</v>
      </c>
      <c r="CQ189" s="287" t="s">
        <v>3251</v>
      </c>
      <c r="CR189" s="285">
        <v>46262</v>
      </c>
      <c r="CS189" s="282" t="s">
        <v>120</v>
      </c>
      <c r="CT189" s="284" t="s">
        <v>1851</v>
      </c>
      <c r="CU189" t="s">
        <v>385</v>
      </c>
      <c r="CV189">
        <v>186</v>
      </c>
    </row>
    <row r="190" spans="1:100" hidden="1" x14ac:dyDescent="0.3">
      <c r="A190" s="281">
        <v>13</v>
      </c>
      <c r="B190" s="290" t="s">
        <v>45</v>
      </c>
      <c r="C190" s="288" t="s">
        <v>2952</v>
      </c>
      <c r="D190" s="288" t="s">
        <v>3018</v>
      </c>
      <c r="E190" s="288" t="s">
        <v>3019</v>
      </c>
      <c r="F190" s="288" t="s">
        <v>2959</v>
      </c>
      <c r="G190" s="288" t="s">
        <v>2985</v>
      </c>
      <c r="H190" s="288" t="s">
        <v>2986</v>
      </c>
      <c r="I190" s="288" t="s">
        <v>2989</v>
      </c>
      <c r="J190" s="288" t="s">
        <v>2962</v>
      </c>
      <c r="K190" s="289" t="s">
        <v>383</v>
      </c>
      <c r="L190" s="288" t="s">
        <v>382</v>
      </c>
      <c r="M190" s="290" t="s">
        <v>71</v>
      </c>
      <c r="N190" s="288" t="s">
        <v>72</v>
      </c>
      <c r="O190" s="290" t="s">
        <v>45</v>
      </c>
      <c r="P190" s="291" t="str">
        <f>IF(COUNTIF($K$4:K190,K190)=1,"A","")</f>
        <v>A</v>
      </c>
      <c r="Q190" s="291"/>
      <c r="R190" s="291">
        <v>1000</v>
      </c>
      <c r="S190" s="291">
        <v>1000</v>
      </c>
      <c r="T190" s="291"/>
      <c r="U190" s="290" t="s">
        <v>45</v>
      </c>
      <c r="V190" s="291"/>
      <c r="W190" s="291"/>
      <c r="X190" s="291"/>
      <c r="Y190" s="290" t="s">
        <v>45</v>
      </c>
      <c r="Z190" s="291"/>
      <c r="AA190" s="291">
        <v>0</v>
      </c>
      <c r="AB190" s="291"/>
      <c r="AC190" s="291"/>
      <c r="AD190" s="291"/>
      <c r="AE190" s="291"/>
      <c r="AF190" s="291"/>
      <c r="AG190" s="291"/>
      <c r="AH190" s="291"/>
      <c r="AI190" s="291"/>
      <c r="AJ190" s="291"/>
      <c r="AK190" s="291"/>
      <c r="AL190" s="291"/>
      <c r="AM190" s="291"/>
      <c r="AN190" s="291"/>
      <c r="AO190" s="291"/>
      <c r="AP190" s="291"/>
      <c r="AQ190" s="291"/>
      <c r="AR190" s="291"/>
      <c r="AS190" s="291"/>
      <c r="AT190" s="291"/>
      <c r="AU190" s="291"/>
      <c r="AV190" s="291"/>
      <c r="AW190" s="291"/>
      <c r="AX190" s="291"/>
      <c r="AY190" s="291"/>
      <c r="AZ190" s="291"/>
      <c r="BA190" s="291"/>
      <c r="BB190" s="291"/>
      <c r="BC190" s="291"/>
      <c r="BD190" s="291"/>
      <c r="BE190" s="291"/>
      <c r="BF190" s="291"/>
      <c r="BG190" s="291"/>
      <c r="BH190" s="291"/>
      <c r="BI190" s="291"/>
      <c r="BJ190" s="291"/>
      <c r="BK190" s="291"/>
      <c r="BL190" s="291"/>
      <c r="BM190" s="291"/>
      <c r="BN190" s="291"/>
      <c r="BO190" s="291"/>
      <c r="BP190" s="291"/>
      <c r="BQ190" s="291"/>
      <c r="BR190" s="291"/>
      <c r="BS190" s="291"/>
      <c r="BT190" s="291"/>
      <c r="BU190" s="291"/>
      <c r="BV190" s="291"/>
      <c r="BW190" s="291"/>
      <c r="BX190" s="291"/>
      <c r="BY190" s="291"/>
      <c r="BZ190" s="291"/>
      <c r="CA190" s="291"/>
      <c r="CB190" s="291"/>
      <c r="CC190" s="291"/>
      <c r="CD190" s="291"/>
      <c r="CE190" s="291"/>
      <c r="CF190" s="291"/>
      <c r="CG190" s="291"/>
      <c r="CH190" s="292" t="s">
        <v>45</v>
      </c>
      <c r="CI190" s="291"/>
      <c r="CJ190" s="292" t="s">
        <v>45</v>
      </c>
      <c r="CK190" s="291">
        <v>17000</v>
      </c>
      <c r="CL190" s="291">
        <v>69000</v>
      </c>
      <c r="CM190" s="292" t="s">
        <v>561</v>
      </c>
      <c r="CN190" s="291">
        <v>69000</v>
      </c>
      <c r="CO190" s="292" t="s">
        <v>561</v>
      </c>
      <c r="CP190" s="290" t="s">
        <v>60</v>
      </c>
      <c r="CQ190" s="292" t="s">
        <v>1850</v>
      </c>
      <c r="CR190" s="1">
        <v>46211</v>
      </c>
      <c r="CS190" s="288" t="s">
        <v>59</v>
      </c>
      <c r="CT190" s="290" t="s">
        <v>1852</v>
      </c>
      <c r="CU190" t="s">
        <v>383</v>
      </c>
      <c r="CV190">
        <v>187</v>
      </c>
    </row>
    <row r="191" spans="1:100" hidden="1" x14ac:dyDescent="0.3">
      <c r="A191" s="281">
        <v>14</v>
      </c>
      <c r="B191" s="284" t="s">
        <v>45</v>
      </c>
      <c r="C191" s="282" t="s">
        <v>2952</v>
      </c>
      <c r="D191" s="282" t="s">
        <v>3018</v>
      </c>
      <c r="E191" s="282" t="s">
        <v>3019</v>
      </c>
      <c r="F191" s="282" t="s">
        <v>2959</v>
      </c>
      <c r="G191" s="282" t="s">
        <v>2985</v>
      </c>
      <c r="H191" s="282" t="s">
        <v>2986</v>
      </c>
      <c r="I191" s="282" t="s">
        <v>2989</v>
      </c>
      <c r="J191" s="282" t="s">
        <v>2962</v>
      </c>
      <c r="K191" s="283" t="s">
        <v>383</v>
      </c>
      <c r="L191" s="282" t="s">
        <v>382</v>
      </c>
      <c r="M191" s="284" t="s">
        <v>83</v>
      </c>
      <c r="N191" s="282" t="s">
        <v>84</v>
      </c>
      <c r="O191" s="284" t="s">
        <v>45</v>
      </c>
      <c r="P191" s="286" t="str">
        <f>IF(COUNTIF($K$4:K191,K191)=1,"A","")</f>
        <v/>
      </c>
      <c r="Q191" s="286"/>
      <c r="R191" s="286">
        <v>600</v>
      </c>
      <c r="S191" s="286">
        <v>600</v>
      </c>
      <c r="T191" s="286"/>
      <c r="U191" s="284" t="s">
        <v>45</v>
      </c>
      <c r="V191" s="286"/>
      <c r="W191" s="286"/>
      <c r="X191" s="286"/>
      <c r="Y191" s="284" t="s">
        <v>45</v>
      </c>
      <c r="Z191" s="286"/>
      <c r="AA191" s="286">
        <v>0</v>
      </c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  <c r="BA191" s="286"/>
      <c r="BB191" s="286"/>
      <c r="BC191" s="286"/>
      <c r="BD191" s="286"/>
      <c r="BE191" s="286"/>
      <c r="BF191" s="286"/>
      <c r="BG191" s="286"/>
      <c r="BH191" s="286"/>
      <c r="BI191" s="286"/>
      <c r="BJ191" s="286"/>
      <c r="BK191" s="286"/>
      <c r="BL191" s="286"/>
      <c r="BM191" s="286"/>
      <c r="BN191" s="286"/>
      <c r="BO191" s="286"/>
      <c r="BP191" s="286"/>
      <c r="BQ191" s="286"/>
      <c r="BR191" s="286"/>
      <c r="BS191" s="286"/>
      <c r="BT191" s="286"/>
      <c r="BU191" s="286"/>
      <c r="BV191" s="286"/>
      <c r="BW191" s="286"/>
      <c r="BX191" s="286"/>
      <c r="BY191" s="286"/>
      <c r="BZ191" s="286"/>
      <c r="CA191" s="286"/>
      <c r="CB191" s="286"/>
      <c r="CC191" s="286"/>
      <c r="CD191" s="286"/>
      <c r="CE191" s="286"/>
      <c r="CF191" s="286"/>
      <c r="CG191" s="286"/>
      <c r="CH191" s="287" t="s">
        <v>45</v>
      </c>
      <c r="CI191" s="286"/>
      <c r="CJ191" s="287" t="s">
        <v>45</v>
      </c>
      <c r="CK191" s="286">
        <v>17000</v>
      </c>
      <c r="CL191" s="286">
        <v>69000</v>
      </c>
      <c r="CM191" s="287" t="s">
        <v>561</v>
      </c>
      <c r="CN191" s="286">
        <v>69000</v>
      </c>
      <c r="CO191" s="287" t="s">
        <v>561</v>
      </c>
      <c r="CP191" s="284" t="s">
        <v>60</v>
      </c>
      <c r="CQ191" s="287" t="s">
        <v>1850</v>
      </c>
      <c r="CR191" s="285">
        <v>46211</v>
      </c>
      <c r="CS191" s="282" t="s">
        <v>59</v>
      </c>
      <c r="CT191" s="284" t="s">
        <v>1852</v>
      </c>
      <c r="CU191" t="s">
        <v>383</v>
      </c>
      <c r="CV191">
        <v>188</v>
      </c>
    </row>
    <row r="192" spans="1:100" hidden="1" x14ac:dyDescent="0.3">
      <c r="A192" s="281">
        <v>15</v>
      </c>
      <c r="B192" s="290" t="s">
        <v>45</v>
      </c>
      <c r="C192" s="288" t="s">
        <v>2952</v>
      </c>
      <c r="D192" s="288" t="s">
        <v>3018</v>
      </c>
      <c r="E192" s="288" t="s">
        <v>3019</v>
      </c>
      <c r="F192" s="288" t="s">
        <v>2959</v>
      </c>
      <c r="G192" s="288" t="s">
        <v>2985</v>
      </c>
      <c r="H192" s="288" t="s">
        <v>2986</v>
      </c>
      <c r="I192" s="288" t="s">
        <v>2989</v>
      </c>
      <c r="J192" s="288" t="s">
        <v>2962</v>
      </c>
      <c r="K192" s="289" t="s">
        <v>383</v>
      </c>
      <c r="L192" s="288" t="s">
        <v>382</v>
      </c>
      <c r="M192" s="290" t="s">
        <v>96</v>
      </c>
      <c r="N192" s="288" t="s">
        <v>97</v>
      </c>
      <c r="O192" s="290" t="s">
        <v>45</v>
      </c>
      <c r="P192" s="291" t="str">
        <f>IF(COUNTIF($K$4:K192,K192)=1,"A","")</f>
        <v/>
      </c>
      <c r="Q192" s="291"/>
      <c r="R192" s="291">
        <v>600</v>
      </c>
      <c r="S192" s="291">
        <v>600</v>
      </c>
      <c r="T192" s="291"/>
      <c r="U192" s="290" t="s">
        <v>45</v>
      </c>
      <c r="V192" s="291"/>
      <c r="W192" s="291"/>
      <c r="X192" s="291"/>
      <c r="Y192" s="290" t="s">
        <v>45</v>
      </c>
      <c r="Z192" s="291"/>
      <c r="AA192" s="291">
        <v>0</v>
      </c>
      <c r="AB192" s="291"/>
      <c r="AC192" s="291"/>
      <c r="AD192" s="291"/>
      <c r="AE192" s="291"/>
      <c r="AF192" s="291"/>
      <c r="AG192" s="291"/>
      <c r="AH192" s="291"/>
      <c r="AI192" s="291"/>
      <c r="AJ192" s="291"/>
      <c r="AK192" s="291"/>
      <c r="AL192" s="291"/>
      <c r="AM192" s="291"/>
      <c r="AN192" s="291"/>
      <c r="AO192" s="291"/>
      <c r="AP192" s="291"/>
      <c r="AQ192" s="291"/>
      <c r="AR192" s="291"/>
      <c r="AS192" s="291"/>
      <c r="AT192" s="291"/>
      <c r="AU192" s="291"/>
      <c r="AV192" s="291"/>
      <c r="AW192" s="291"/>
      <c r="AX192" s="291"/>
      <c r="AY192" s="291"/>
      <c r="AZ192" s="291"/>
      <c r="BA192" s="291"/>
      <c r="BB192" s="291"/>
      <c r="BC192" s="291"/>
      <c r="BD192" s="291"/>
      <c r="BE192" s="291"/>
      <c r="BF192" s="291"/>
      <c r="BG192" s="291"/>
      <c r="BH192" s="291"/>
      <c r="BI192" s="291"/>
      <c r="BJ192" s="291"/>
      <c r="BK192" s="291"/>
      <c r="BL192" s="291"/>
      <c r="BM192" s="291"/>
      <c r="BN192" s="291"/>
      <c r="BO192" s="291"/>
      <c r="BP192" s="291"/>
      <c r="BQ192" s="291"/>
      <c r="BR192" s="291"/>
      <c r="BS192" s="291"/>
      <c r="BT192" s="291"/>
      <c r="BU192" s="291"/>
      <c r="BV192" s="291"/>
      <c r="BW192" s="291"/>
      <c r="BX192" s="291"/>
      <c r="BY192" s="291"/>
      <c r="BZ192" s="291"/>
      <c r="CA192" s="291"/>
      <c r="CB192" s="291"/>
      <c r="CC192" s="291"/>
      <c r="CD192" s="291"/>
      <c r="CE192" s="291"/>
      <c r="CF192" s="291"/>
      <c r="CG192" s="291"/>
      <c r="CH192" s="292" t="s">
        <v>45</v>
      </c>
      <c r="CI192" s="291"/>
      <c r="CJ192" s="292" t="s">
        <v>45</v>
      </c>
      <c r="CK192" s="291">
        <v>17000</v>
      </c>
      <c r="CL192" s="291">
        <v>69000</v>
      </c>
      <c r="CM192" s="292" t="s">
        <v>561</v>
      </c>
      <c r="CN192" s="291">
        <v>69000</v>
      </c>
      <c r="CO192" s="292" t="s">
        <v>561</v>
      </c>
      <c r="CP192" s="290" t="s">
        <v>60</v>
      </c>
      <c r="CQ192" s="292" t="s">
        <v>1850</v>
      </c>
      <c r="CR192" s="1">
        <v>46211</v>
      </c>
      <c r="CS192" s="288" t="s">
        <v>59</v>
      </c>
      <c r="CT192" s="290" t="s">
        <v>1852</v>
      </c>
      <c r="CU192" t="s">
        <v>383</v>
      </c>
      <c r="CV192">
        <v>189</v>
      </c>
    </row>
    <row r="193" spans="1:100" hidden="1" x14ac:dyDescent="0.3">
      <c r="A193" s="281">
        <v>16</v>
      </c>
      <c r="B193" s="284" t="s">
        <v>45</v>
      </c>
      <c r="C193" s="282" t="s">
        <v>2952</v>
      </c>
      <c r="D193" s="282" t="s">
        <v>3018</v>
      </c>
      <c r="E193" s="282" t="s">
        <v>3019</v>
      </c>
      <c r="F193" s="282" t="s">
        <v>2959</v>
      </c>
      <c r="G193" s="282" t="s">
        <v>2985</v>
      </c>
      <c r="H193" s="282" t="s">
        <v>2986</v>
      </c>
      <c r="I193" s="282" t="s">
        <v>2987</v>
      </c>
      <c r="J193" s="282" t="s">
        <v>2962</v>
      </c>
      <c r="K193" s="283" t="s">
        <v>390</v>
      </c>
      <c r="L193" s="282" t="s">
        <v>389</v>
      </c>
      <c r="M193" s="284" t="s">
        <v>388</v>
      </c>
      <c r="N193" s="282" t="s">
        <v>387</v>
      </c>
      <c r="O193" s="284" t="s">
        <v>45</v>
      </c>
      <c r="P193" s="286" t="str">
        <f>IF(COUNTIF($K$4:K193,K193)=1,"A","")</f>
        <v>A</v>
      </c>
      <c r="Q193" s="286"/>
      <c r="R193" s="286">
        <v>650</v>
      </c>
      <c r="S193" s="286">
        <v>650</v>
      </c>
      <c r="T193" s="286"/>
      <c r="U193" s="284" t="s">
        <v>45</v>
      </c>
      <c r="V193" s="286"/>
      <c r="W193" s="286"/>
      <c r="X193" s="286"/>
      <c r="Y193" s="284" t="s">
        <v>45</v>
      </c>
      <c r="Z193" s="286"/>
      <c r="AA193" s="286">
        <v>0</v>
      </c>
      <c r="AB193" s="286"/>
      <c r="AC193" s="286"/>
      <c r="AD193" s="286"/>
      <c r="AE193" s="286"/>
      <c r="AF193" s="286"/>
      <c r="AG193" s="286"/>
      <c r="AH193" s="286"/>
      <c r="AI193" s="286"/>
      <c r="AJ193" s="286"/>
      <c r="AK193" s="286"/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  <c r="AV193" s="286"/>
      <c r="AW193" s="286"/>
      <c r="AX193" s="286"/>
      <c r="AY193" s="286"/>
      <c r="AZ193" s="286"/>
      <c r="BA193" s="286"/>
      <c r="BB193" s="286"/>
      <c r="BC193" s="286"/>
      <c r="BD193" s="286"/>
      <c r="BE193" s="286"/>
      <c r="BF193" s="286"/>
      <c r="BG193" s="286"/>
      <c r="BH193" s="286"/>
      <c r="BI193" s="286"/>
      <c r="BJ193" s="286"/>
      <c r="BK193" s="286"/>
      <c r="BL193" s="286"/>
      <c r="BM193" s="286"/>
      <c r="BN193" s="286"/>
      <c r="BO193" s="286"/>
      <c r="BP193" s="286"/>
      <c r="BQ193" s="286"/>
      <c r="BR193" s="286"/>
      <c r="BS193" s="286"/>
      <c r="BT193" s="286"/>
      <c r="BU193" s="286"/>
      <c r="BV193" s="286"/>
      <c r="BW193" s="286"/>
      <c r="BX193" s="286"/>
      <c r="BY193" s="286"/>
      <c r="BZ193" s="286"/>
      <c r="CA193" s="286"/>
      <c r="CB193" s="286"/>
      <c r="CC193" s="286"/>
      <c r="CD193" s="286"/>
      <c r="CE193" s="286"/>
      <c r="CF193" s="286"/>
      <c r="CG193" s="286"/>
      <c r="CH193" s="287" t="s">
        <v>45</v>
      </c>
      <c r="CI193" s="286"/>
      <c r="CJ193" s="287" t="s">
        <v>45</v>
      </c>
      <c r="CK193" s="286">
        <v>15300</v>
      </c>
      <c r="CL193" s="286">
        <v>59000</v>
      </c>
      <c r="CM193" s="287" t="s">
        <v>396</v>
      </c>
      <c r="CN193" s="286">
        <v>53000</v>
      </c>
      <c r="CO193" s="287" t="s">
        <v>1186</v>
      </c>
      <c r="CP193" s="284" t="s">
        <v>60</v>
      </c>
      <c r="CQ193" s="287" t="s">
        <v>1850</v>
      </c>
      <c r="CR193" s="285">
        <v>46239</v>
      </c>
      <c r="CS193" s="282" t="s">
        <v>120</v>
      </c>
      <c r="CT193" s="284" t="s">
        <v>1861</v>
      </c>
      <c r="CU193" t="s">
        <v>390</v>
      </c>
      <c r="CV193">
        <v>190</v>
      </c>
    </row>
    <row r="194" spans="1:100" hidden="1" x14ac:dyDescent="0.3">
      <c r="A194" s="281">
        <v>17</v>
      </c>
      <c r="B194" s="290" t="s">
        <v>45</v>
      </c>
      <c r="C194" s="288" t="s">
        <v>2952</v>
      </c>
      <c r="D194" s="288" t="s">
        <v>3018</v>
      </c>
      <c r="E194" s="288" t="s">
        <v>3019</v>
      </c>
      <c r="F194" s="288" t="s">
        <v>2959</v>
      </c>
      <c r="G194" s="288" t="s">
        <v>2985</v>
      </c>
      <c r="H194" s="288" t="s">
        <v>2991</v>
      </c>
      <c r="I194" s="288" t="s">
        <v>2992</v>
      </c>
      <c r="J194" s="288" t="s">
        <v>2962</v>
      </c>
      <c r="K194" s="289" t="s">
        <v>381</v>
      </c>
      <c r="L194" s="288" t="s">
        <v>380</v>
      </c>
      <c r="M194" s="290" t="s">
        <v>71</v>
      </c>
      <c r="N194" s="288" t="s">
        <v>72</v>
      </c>
      <c r="O194" s="290" t="s">
        <v>45</v>
      </c>
      <c r="P194" s="291" t="str">
        <f>IF(COUNTIF($K$4:K194,K194)=1,"A","")</f>
        <v>A</v>
      </c>
      <c r="Q194" s="291"/>
      <c r="R194" s="291">
        <v>1000</v>
      </c>
      <c r="S194" s="291">
        <v>1000</v>
      </c>
      <c r="T194" s="291"/>
      <c r="U194" s="290" t="s">
        <v>45</v>
      </c>
      <c r="V194" s="291"/>
      <c r="W194" s="291"/>
      <c r="X194" s="291"/>
      <c r="Y194" s="290" t="s">
        <v>45</v>
      </c>
      <c r="Z194" s="291"/>
      <c r="AA194" s="291">
        <v>0</v>
      </c>
      <c r="AB194" s="291"/>
      <c r="AC194" s="291"/>
      <c r="AD194" s="291"/>
      <c r="AE194" s="291"/>
      <c r="AF194" s="291"/>
      <c r="AG194" s="291"/>
      <c r="AH194" s="291"/>
      <c r="AI194" s="291"/>
      <c r="AJ194" s="291"/>
      <c r="AK194" s="291"/>
      <c r="AL194" s="291"/>
      <c r="AM194" s="291"/>
      <c r="AN194" s="291"/>
      <c r="AO194" s="291"/>
      <c r="AP194" s="291"/>
      <c r="AQ194" s="291"/>
      <c r="AR194" s="291"/>
      <c r="AS194" s="291"/>
      <c r="AT194" s="291"/>
      <c r="AU194" s="291"/>
      <c r="AV194" s="291"/>
      <c r="AW194" s="291"/>
      <c r="AX194" s="291"/>
      <c r="AY194" s="291"/>
      <c r="AZ194" s="291"/>
      <c r="BA194" s="291"/>
      <c r="BB194" s="291"/>
      <c r="BC194" s="291"/>
      <c r="BD194" s="291"/>
      <c r="BE194" s="291"/>
      <c r="BF194" s="291"/>
      <c r="BG194" s="291"/>
      <c r="BH194" s="291"/>
      <c r="BI194" s="291"/>
      <c r="BJ194" s="291"/>
      <c r="BK194" s="291"/>
      <c r="BL194" s="291"/>
      <c r="BM194" s="291"/>
      <c r="BN194" s="291"/>
      <c r="BO194" s="291"/>
      <c r="BP194" s="291"/>
      <c r="BQ194" s="291"/>
      <c r="BR194" s="291"/>
      <c r="BS194" s="291"/>
      <c r="BT194" s="291"/>
      <c r="BU194" s="291"/>
      <c r="BV194" s="291"/>
      <c r="BW194" s="291"/>
      <c r="BX194" s="291"/>
      <c r="BY194" s="291"/>
      <c r="BZ194" s="291"/>
      <c r="CA194" s="291"/>
      <c r="CB194" s="291"/>
      <c r="CC194" s="291"/>
      <c r="CD194" s="291"/>
      <c r="CE194" s="291"/>
      <c r="CF194" s="291"/>
      <c r="CG194" s="291"/>
      <c r="CH194" s="292" t="s">
        <v>45</v>
      </c>
      <c r="CI194" s="291"/>
      <c r="CJ194" s="292" t="s">
        <v>45</v>
      </c>
      <c r="CK194" s="291">
        <v>16270</v>
      </c>
      <c r="CL194" s="291">
        <v>57000</v>
      </c>
      <c r="CM194" s="292" t="s">
        <v>1118</v>
      </c>
      <c r="CN194" s="291">
        <v>57000</v>
      </c>
      <c r="CO194" s="292" t="s">
        <v>1118</v>
      </c>
      <c r="CP194" s="290" t="s">
        <v>60</v>
      </c>
      <c r="CQ194" s="292" t="s">
        <v>1850</v>
      </c>
      <c r="CR194" s="1">
        <v>46199</v>
      </c>
      <c r="CS194" s="288" t="s">
        <v>51</v>
      </c>
      <c r="CT194" s="290" t="s">
        <v>1852</v>
      </c>
      <c r="CU194" t="s">
        <v>381</v>
      </c>
      <c r="CV194">
        <v>191</v>
      </c>
    </row>
    <row r="195" spans="1:100" hidden="1" x14ac:dyDescent="0.3">
      <c r="A195" s="281">
        <v>18</v>
      </c>
      <c r="B195" s="284" t="s">
        <v>45</v>
      </c>
      <c r="C195" s="282" t="s">
        <v>2952</v>
      </c>
      <c r="D195" s="282" t="s">
        <v>3018</v>
      </c>
      <c r="E195" s="282" t="s">
        <v>3019</v>
      </c>
      <c r="F195" s="282" t="s">
        <v>2959</v>
      </c>
      <c r="G195" s="282" t="s">
        <v>2985</v>
      </c>
      <c r="H195" s="282" t="s">
        <v>2991</v>
      </c>
      <c r="I195" s="282" t="s">
        <v>2992</v>
      </c>
      <c r="J195" s="282" t="s">
        <v>2962</v>
      </c>
      <c r="K195" s="283" t="s">
        <v>381</v>
      </c>
      <c r="L195" s="282" t="s">
        <v>380</v>
      </c>
      <c r="M195" s="284" t="s">
        <v>66</v>
      </c>
      <c r="N195" s="282" t="s">
        <v>67</v>
      </c>
      <c r="O195" s="284" t="s">
        <v>45</v>
      </c>
      <c r="P195" s="286" t="str">
        <f>IF(COUNTIF($K$4:K195,K195)=1,"A","")</f>
        <v/>
      </c>
      <c r="Q195" s="286"/>
      <c r="R195" s="286">
        <v>1000</v>
      </c>
      <c r="S195" s="286">
        <v>1000</v>
      </c>
      <c r="T195" s="286"/>
      <c r="U195" s="284" t="s">
        <v>45</v>
      </c>
      <c r="V195" s="286"/>
      <c r="W195" s="286"/>
      <c r="X195" s="286"/>
      <c r="Y195" s="284" t="s">
        <v>45</v>
      </c>
      <c r="Z195" s="286"/>
      <c r="AA195" s="286">
        <v>0</v>
      </c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  <c r="BA195" s="286"/>
      <c r="BB195" s="286"/>
      <c r="BC195" s="286"/>
      <c r="BD195" s="286"/>
      <c r="BE195" s="286"/>
      <c r="BF195" s="286"/>
      <c r="BG195" s="286"/>
      <c r="BH195" s="286"/>
      <c r="BI195" s="286"/>
      <c r="BJ195" s="286"/>
      <c r="BK195" s="286"/>
      <c r="BL195" s="286"/>
      <c r="BM195" s="286"/>
      <c r="BN195" s="286"/>
      <c r="BO195" s="286"/>
      <c r="BP195" s="286"/>
      <c r="BQ195" s="286"/>
      <c r="BR195" s="286"/>
      <c r="BS195" s="286"/>
      <c r="BT195" s="286"/>
      <c r="BU195" s="286"/>
      <c r="BV195" s="286"/>
      <c r="BW195" s="286"/>
      <c r="BX195" s="286"/>
      <c r="BY195" s="286"/>
      <c r="BZ195" s="286"/>
      <c r="CA195" s="286"/>
      <c r="CB195" s="286"/>
      <c r="CC195" s="286"/>
      <c r="CD195" s="286"/>
      <c r="CE195" s="286"/>
      <c r="CF195" s="286"/>
      <c r="CG195" s="286"/>
      <c r="CH195" s="287" t="s">
        <v>45</v>
      </c>
      <c r="CI195" s="286"/>
      <c r="CJ195" s="287" t="s">
        <v>45</v>
      </c>
      <c r="CK195" s="286">
        <v>16270</v>
      </c>
      <c r="CL195" s="286">
        <v>57000</v>
      </c>
      <c r="CM195" s="287" t="s">
        <v>1118</v>
      </c>
      <c r="CN195" s="286">
        <v>57000</v>
      </c>
      <c r="CO195" s="287" t="s">
        <v>1118</v>
      </c>
      <c r="CP195" s="284" t="s">
        <v>60</v>
      </c>
      <c r="CQ195" s="287" t="s">
        <v>1850</v>
      </c>
      <c r="CR195" s="285">
        <v>46199</v>
      </c>
      <c r="CS195" s="282" t="s">
        <v>51</v>
      </c>
      <c r="CT195" s="284" t="s">
        <v>1852</v>
      </c>
      <c r="CU195" t="s">
        <v>381</v>
      </c>
      <c r="CV195">
        <v>192</v>
      </c>
    </row>
    <row r="196" spans="1:100" hidden="1" x14ac:dyDescent="0.3">
      <c r="A196" s="281">
        <v>19</v>
      </c>
      <c r="B196" s="290" t="s">
        <v>45</v>
      </c>
      <c r="C196" s="288" t="s">
        <v>2952</v>
      </c>
      <c r="D196" s="288" t="s">
        <v>3018</v>
      </c>
      <c r="E196" s="288" t="s">
        <v>3019</v>
      </c>
      <c r="F196" s="288" t="s">
        <v>2959</v>
      </c>
      <c r="G196" s="288" t="s">
        <v>2955</v>
      </c>
      <c r="H196" s="288" t="s">
        <v>2966</v>
      </c>
      <c r="I196" s="288" t="s">
        <v>2967</v>
      </c>
      <c r="J196" s="288" t="s">
        <v>2962</v>
      </c>
      <c r="K196" s="289" t="s">
        <v>448</v>
      </c>
      <c r="L196" s="288" t="s">
        <v>447</v>
      </c>
      <c r="M196" s="290" t="s">
        <v>71</v>
      </c>
      <c r="N196" s="288" t="s">
        <v>72</v>
      </c>
      <c r="O196" s="290" t="s">
        <v>45</v>
      </c>
      <c r="P196" s="291" t="str">
        <f>IF(COUNTIF($K$4:K196,K196)=1,"A","")</f>
        <v>A</v>
      </c>
      <c r="Q196" s="291"/>
      <c r="R196" s="291">
        <v>1300</v>
      </c>
      <c r="S196" s="291">
        <v>1300</v>
      </c>
      <c r="T196" s="291"/>
      <c r="U196" s="1">
        <v>46241</v>
      </c>
      <c r="V196" s="291">
        <v>1381</v>
      </c>
      <c r="W196" s="291">
        <v>1381</v>
      </c>
      <c r="X196" s="291"/>
      <c r="Y196" s="1">
        <v>46258</v>
      </c>
      <c r="Z196" s="291">
        <v>256</v>
      </c>
      <c r="AA196" s="291">
        <v>0</v>
      </c>
      <c r="AB196" s="291">
        <v>1110</v>
      </c>
      <c r="AC196" s="291">
        <v>1125</v>
      </c>
      <c r="AD196" s="291">
        <v>236</v>
      </c>
      <c r="AE196" s="291">
        <v>1361</v>
      </c>
      <c r="AF196" s="291">
        <v>1381</v>
      </c>
      <c r="AG196" s="291"/>
      <c r="AH196" s="291"/>
      <c r="AI196" s="291"/>
      <c r="AJ196" s="291"/>
      <c r="AK196" s="291"/>
      <c r="AL196" s="291"/>
      <c r="AM196" s="291"/>
      <c r="AN196" s="291"/>
      <c r="AO196" s="291"/>
      <c r="AP196" s="291"/>
      <c r="AQ196" s="291"/>
      <c r="AR196" s="291"/>
      <c r="AS196" s="291"/>
      <c r="AT196" s="291"/>
      <c r="AU196" s="291"/>
      <c r="AV196" s="291"/>
      <c r="AW196" s="291"/>
      <c r="AX196" s="291"/>
      <c r="AY196" s="291"/>
      <c r="AZ196" s="291"/>
      <c r="BA196" s="291"/>
      <c r="BB196" s="291"/>
      <c r="BC196" s="291"/>
      <c r="BD196" s="291"/>
      <c r="BE196" s="291"/>
      <c r="BF196" s="291"/>
      <c r="BG196" s="291"/>
      <c r="BH196" s="291"/>
      <c r="BI196" s="291"/>
      <c r="BJ196" s="291"/>
      <c r="BK196" s="291"/>
      <c r="BL196" s="291"/>
      <c r="BM196" s="291"/>
      <c r="BN196" s="291"/>
      <c r="BO196" s="291"/>
      <c r="BP196" s="291"/>
      <c r="BQ196" s="291"/>
      <c r="BR196" s="291"/>
      <c r="BS196" s="291"/>
      <c r="BT196" s="291"/>
      <c r="BU196" s="291"/>
      <c r="BV196" s="291"/>
      <c r="BW196" s="291"/>
      <c r="BX196" s="291"/>
      <c r="BY196" s="291"/>
      <c r="BZ196" s="291"/>
      <c r="CA196" s="291"/>
      <c r="CB196" s="291"/>
      <c r="CC196" s="291"/>
      <c r="CD196" s="291">
        <v>5</v>
      </c>
      <c r="CE196" s="291">
        <v>8</v>
      </c>
      <c r="CF196" s="291">
        <v>7</v>
      </c>
      <c r="CG196" s="291">
        <v>20</v>
      </c>
      <c r="CH196" s="292" t="s">
        <v>3125</v>
      </c>
      <c r="CI196" s="291">
        <v>20</v>
      </c>
      <c r="CJ196" s="292" t="s">
        <v>3125</v>
      </c>
      <c r="CK196" s="291">
        <v>12520</v>
      </c>
      <c r="CL196" s="291">
        <v>49000</v>
      </c>
      <c r="CM196" s="292" t="s">
        <v>983</v>
      </c>
      <c r="CN196" s="291">
        <v>39000</v>
      </c>
      <c r="CO196" s="292" t="s">
        <v>449</v>
      </c>
      <c r="CP196" s="290" t="s">
        <v>53</v>
      </c>
      <c r="CQ196" s="292" t="s">
        <v>1850</v>
      </c>
      <c r="CR196" s="1">
        <v>46262</v>
      </c>
      <c r="CS196" s="288" t="s">
        <v>74</v>
      </c>
      <c r="CT196" s="290" t="s">
        <v>1854</v>
      </c>
      <c r="CU196" t="s">
        <v>448</v>
      </c>
      <c r="CV196">
        <v>193</v>
      </c>
    </row>
    <row r="197" spans="1:100" hidden="1" x14ac:dyDescent="0.3">
      <c r="A197" s="281">
        <v>20</v>
      </c>
      <c r="B197" s="284" t="s">
        <v>45</v>
      </c>
      <c r="C197" s="282" t="s">
        <v>2952</v>
      </c>
      <c r="D197" s="282" t="s">
        <v>3018</v>
      </c>
      <c r="E197" s="282" t="s">
        <v>3019</v>
      </c>
      <c r="F197" s="282" t="s">
        <v>2959</v>
      </c>
      <c r="G197" s="282" t="s">
        <v>2955</v>
      </c>
      <c r="H197" s="282" t="s">
        <v>2966</v>
      </c>
      <c r="I197" s="282" t="s">
        <v>2967</v>
      </c>
      <c r="J197" s="282" t="s">
        <v>2962</v>
      </c>
      <c r="K197" s="283" t="s">
        <v>448</v>
      </c>
      <c r="L197" s="282" t="s">
        <v>447</v>
      </c>
      <c r="M197" s="284" t="s">
        <v>114</v>
      </c>
      <c r="N197" s="282" t="s">
        <v>115</v>
      </c>
      <c r="O197" s="284" t="s">
        <v>45</v>
      </c>
      <c r="P197" s="286" t="str">
        <f>IF(COUNTIF($K$4:K197,K197)=1,"A","")</f>
        <v/>
      </c>
      <c r="Q197" s="286"/>
      <c r="R197" s="286">
        <v>600</v>
      </c>
      <c r="S197" s="286">
        <v>600</v>
      </c>
      <c r="T197" s="286"/>
      <c r="U197" s="285">
        <v>46241</v>
      </c>
      <c r="V197" s="286">
        <v>644</v>
      </c>
      <c r="W197" s="286">
        <v>644</v>
      </c>
      <c r="X197" s="286"/>
      <c r="Y197" s="285">
        <v>46258</v>
      </c>
      <c r="Z197" s="286">
        <v>183</v>
      </c>
      <c r="AA197" s="286">
        <v>0</v>
      </c>
      <c r="AB197" s="286">
        <v>445</v>
      </c>
      <c r="AC197" s="286">
        <v>461</v>
      </c>
      <c r="AD197" s="286">
        <v>154</v>
      </c>
      <c r="AE197" s="286">
        <v>615</v>
      </c>
      <c r="AF197" s="286">
        <v>644</v>
      </c>
      <c r="AG197" s="286"/>
      <c r="AH197" s="286"/>
      <c r="AI197" s="286"/>
      <c r="AJ197" s="286"/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  <c r="AV197" s="286"/>
      <c r="AW197" s="286"/>
      <c r="AX197" s="286"/>
      <c r="AY197" s="286"/>
      <c r="AZ197" s="286"/>
      <c r="BA197" s="286"/>
      <c r="BB197" s="286"/>
      <c r="BC197" s="286"/>
      <c r="BD197" s="286"/>
      <c r="BE197" s="286"/>
      <c r="BF197" s="286"/>
      <c r="BG197" s="286"/>
      <c r="BH197" s="286"/>
      <c r="BI197" s="286"/>
      <c r="BJ197" s="286"/>
      <c r="BK197" s="286"/>
      <c r="BL197" s="286"/>
      <c r="BM197" s="286"/>
      <c r="BN197" s="286"/>
      <c r="BO197" s="286"/>
      <c r="BP197" s="286"/>
      <c r="BQ197" s="286"/>
      <c r="BR197" s="286"/>
      <c r="BS197" s="286"/>
      <c r="BT197" s="286"/>
      <c r="BU197" s="286"/>
      <c r="BV197" s="286"/>
      <c r="BW197" s="286"/>
      <c r="BX197" s="286"/>
      <c r="BY197" s="286"/>
      <c r="BZ197" s="286"/>
      <c r="CA197" s="286"/>
      <c r="CB197" s="286"/>
      <c r="CC197" s="286"/>
      <c r="CD197" s="286">
        <v>4</v>
      </c>
      <c r="CE197" s="286">
        <v>9</v>
      </c>
      <c r="CF197" s="286">
        <v>16</v>
      </c>
      <c r="CG197" s="286">
        <v>29</v>
      </c>
      <c r="CH197" s="287" t="s">
        <v>3106</v>
      </c>
      <c r="CI197" s="286">
        <v>29</v>
      </c>
      <c r="CJ197" s="287" t="s">
        <v>3106</v>
      </c>
      <c r="CK197" s="286">
        <v>12520</v>
      </c>
      <c r="CL197" s="286">
        <v>49000</v>
      </c>
      <c r="CM197" s="287" t="s">
        <v>983</v>
      </c>
      <c r="CN197" s="286">
        <v>39000</v>
      </c>
      <c r="CO197" s="287" t="s">
        <v>449</v>
      </c>
      <c r="CP197" s="284" t="s">
        <v>53</v>
      </c>
      <c r="CQ197" s="287" t="s">
        <v>1850</v>
      </c>
      <c r="CR197" s="285">
        <v>46262</v>
      </c>
      <c r="CS197" s="282" t="s">
        <v>74</v>
      </c>
      <c r="CT197" s="284" t="s">
        <v>1854</v>
      </c>
      <c r="CU197" t="s">
        <v>448</v>
      </c>
      <c r="CV197">
        <v>194</v>
      </c>
    </row>
    <row r="198" spans="1:100" hidden="1" x14ac:dyDescent="0.3">
      <c r="A198" s="281">
        <v>21</v>
      </c>
      <c r="B198" s="290" t="s">
        <v>45</v>
      </c>
      <c r="C198" s="288" t="s">
        <v>2952</v>
      </c>
      <c r="D198" s="288" t="s">
        <v>3018</v>
      </c>
      <c r="E198" s="288" t="s">
        <v>3019</v>
      </c>
      <c r="F198" s="288" t="s">
        <v>2959</v>
      </c>
      <c r="G198" s="288" t="s">
        <v>2955</v>
      </c>
      <c r="H198" s="288" t="s">
        <v>2966</v>
      </c>
      <c r="I198" s="288" t="s">
        <v>2967</v>
      </c>
      <c r="J198" s="288" t="s">
        <v>2962</v>
      </c>
      <c r="K198" s="289" t="s">
        <v>448</v>
      </c>
      <c r="L198" s="288" t="s">
        <v>447</v>
      </c>
      <c r="M198" s="290" t="s">
        <v>54</v>
      </c>
      <c r="N198" s="288" t="s">
        <v>55</v>
      </c>
      <c r="O198" s="290" t="s">
        <v>45</v>
      </c>
      <c r="P198" s="291" t="str">
        <f>IF(COUNTIF($K$4:K198,K198)=1,"A","")</f>
        <v/>
      </c>
      <c r="Q198" s="291"/>
      <c r="R198" s="291">
        <v>6300</v>
      </c>
      <c r="S198" s="291">
        <v>6300</v>
      </c>
      <c r="T198" s="291"/>
      <c r="U198" s="1">
        <v>46241</v>
      </c>
      <c r="V198" s="291">
        <v>6624</v>
      </c>
      <c r="W198" s="291">
        <v>6624</v>
      </c>
      <c r="X198" s="291"/>
      <c r="Y198" s="1">
        <v>46258</v>
      </c>
      <c r="Z198" s="291">
        <v>322</v>
      </c>
      <c r="AA198" s="291">
        <v>0</v>
      </c>
      <c r="AB198" s="291">
        <v>6281</v>
      </c>
      <c r="AC198" s="291">
        <v>6302</v>
      </c>
      <c r="AD198" s="291">
        <v>267</v>
      </c>
      <c r="AE198" s="291">
        <v>6569</v>
      </c>
      <c r="AF198" s="291">
        <v>6624</v>
      </c>
      <c r="AG198" s="291"/>
      <c r="AH198" s="291"/>
      <c r="AI198" s="291"/>
      <c r="AJ198" s="291"/>
      <c r="AK198" s="291"/>
      <c r="AL198" s="291"/>
      <c r="AM198" s="291"/>
      <c r="AN198" s="291"/>
      <c r="AO198" s="291"/>
      <c r="AP198" s="291"/>
      <c r="AQ198" s="291"/>
      <c r="AR198" s="291"/>
      <c r="AS198" s="291"/>
      <c r="AT198" s="291"/>
      <c r="AU198" s="291"/>
      <c r="AV198" s="291"/>
      <c r="AW198" s="291"/>
      <c r="AX198" s="291"/>
      <c r="AY198" s="291"/>
      <c r="AZ198" s="291"/>
      <c r="BA198" s="291"/>
      <c r="BB198" s="291"/>
      <c r="BC198" s="291"/>
      <c r="BD198" s="291"/>
      <c r="BE198" s="291"/>
      <c r="BF198" s="291"/>
      <c r="BG198" s="291"/>
      <c r="BH198" s="291"/>
      <c r="BI198" s="291"/>
      <c r="BJ198" s="291"/>
      <c r="BK198" s="291"/>
      <c r="BL198" s="291"/>
      <c r="BM198" s="291"/>
      <c r="BN198" s="291"/>
      <c r="BO198" s="291"/>
      <c r="BP198" s="291"/>
      <c r="BQ198" s="291"/>
      <c r="BR198" s="291"/>
      <c r="BS198" s="291"/>
      <c r="BT198" s="291"/>
      <c r="BU198" s="291"/>
      <c r="BV198" s="291"/>
      <c r="BW198" s="291"/>
      <c r="BX198" s="291"/>
      <c r="BY198" s="291"/>
      <c r="BZ198" s="291"/>
      <c r="CA198" s="291"/>
      <c r="CB198" s="291"/>
      <c r="CC198" s="291"/>
      <c r="CD198" s="291">
        <v>4</v>
      </c>
      <c r="CE198" s="291">
        <v>18</v>
      </c>
      <c r="CF198" s="291">
        <v>33</v>
      </c>
      <c r="CG198" s="291">
        <v>55</v>
      </c>
      <c r="CH198" s="292" t="s">
        <v>3129</v>
      </c>
      <c r="CI198" s="291">
        <v>55</v>
      </c>
      <c r="CJ198" s="292" t="s">
        <v>3129</v>
      </c>
      <c r="CK198" s="291">
        <v>12520</v>
      </c>
      <c r="CL198" s="291">
        <v>49000</v>
      </c>
      <c r="CM198" s="292" t="s">
        <v>983</v>
      </c>
      <c r="CN198" s="291">
        <v>39000</v>
      </c>
      <c r="CO198" s="292" t="s">
        <v>449</v>
      </c>
      <c r="CP198" s="290" t="s">
        <v>53</v>
      </c>
      <c r="CQ198" s="292" t="s">
        <v>1850</v>
      </c>
      <c r="CR198" s="1">
        <v>46262</v>
      </c>
      <c r="CS198" s="288" t="s">
        <v>74</v>
      </c>
      <c r="CT198" s="290" t="s">
        <v>1854</v>
      </c>
      <c r="CU198" t="s">
        <v>448</v>
      </c>
      <c r="CV198">
        <v>195</v>
      </c>
    </row>
    <row r="199" spans="1:100" hidden="1" x14ac:dyDescent="0.3">
      <c r="A199" s="281">
        <v>22</v>
      </c>
      <c r="B199" s="284" t="s">
        <v>45</v>
      </c>
      <c r="C199" s="282" t="s">
        <v>2952</v>
      </c>
      <c r="D199" s="282" t="s">
        <v>3018</v>
      </c>
      <c r="E199" s="282" t="s">
        <v>3019</v>
      </c>
      <c r="F199" s="282" t="s">
        <v>2959</v>
      </c>
      <c r="G199" s="282" t="s">
        <v>2955</v>
      </c>
      <c r="H199" s="282" t="s">
        <v>2960</v>
      </c>
      <c r="I199" s="282" t="s">
        <v>2965</v>
      </c>
      <c r="J199" s="282" t="s">
        <v>2962</v>
      </c>
      <c r="K199" s="283" t="s">
        <v>456</v>
      </c>
      <c r="L199" s="282" t="s">
        <v>455</v>
      </c>
      <c r="M199" s="284" t="s">
        <v>71</v>
      </c>
      <c r="N199" s="282" t="s">
        <v>72</v>
      </c>
      <c r="O199" s="284" t="s">
        <v>45</v>
      </c>
      <c r="P199" s="286" t="str">
        <f>IF(COUNTIF($K$4:K199,K199)=1,"A","")</f>
        <v>A</v>
      </c>
      <c r="Q199" s="286"/>
      <c r="R199" s="286">
        <v>1800</v>
      </c>
      <c r="S199" s="286">
        <v>1800</v>
      </c>
      <c r="T199" s="286"/>
      <c r="U199" s="285">
        <v>46246</v>
      </c>
      <c r="V199" s="286">
        <v>1803</v>
      </c>
      <c r="W199" s="286">
        <v>1803</v>
      </c>
      <c r="X199" s="286"/>
      <c r="Y199" s="285">
        <v>46254</v>
      </c>
      <c r="Z199" s="286">
        <v>540</v>
      </c>
      <c r="AA199" s="286">
        <v>0</v>
      </c>
      <c r="AB199" s="286">
        <v>1263</v>
      </c>
      <c r="AC199" s="286">
        <v>1263</v>
      </c>
      <c r="AD199" s="286">
        <v>384</v>
      </c>
      <c r="AE199" s="286">
        <v>1647</v>
      </c>
      <c r="AF199" s="286">
        <v>1803</v>
      </c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  <c r="AV199" s="286"/>
      <c r="AW199" s="286"/>
      <c r="AX199" s="286"/>
      <c r="AY199" s="286"/>
      <c r="AZ199" s="286"/>
      <c r="BA199" s="286"/>
      <c r="BB199" s="286"/>
      <c r="BC199" s="286"/>
      <c r="BD199" s="286"/>
      <c r="BE199" s="286"/>
      <c r="BF199" s="286"/>
      <c r="BG199" s="286"/>
      <c r="BH199" s="286"/>
      <c r="BI199" s="286"/>
      <c r="BJ199" s="286"/>
      <c r="BK199" s="286"/>
      <c r="BL199" s="286"/>
      <c r="BM199" s="286"/>
      <c r="BN199" s="286"/>
      <c r="BO199" s="286"/>
      <c r="BP199" s="286"/>
      <c r="BQ199" s="286"/>
      <c r="BR199" s="286"/>
      <c r="BS199" s="286"/>
      <c r="BT199" s="286"/>
      <c r="BU199" s="286"/>
      <c r="BV199" s="286"/>
      <c r="BW199" s="286"/>
      <c r="BX199" s="286"/>
      <c r="BY199" s="286"/>
      <c r="BZ199" s="286"/>
      <c r="CA199" s="286"/>
      <c r="CB199" s="286"/>
      <c r="CC199" s="286"/>
      <c r="CD199" s="286">
        <v>41</v>
      </c>
      <c r="CE199" s="286">
        <v>48</v>
      </c>
      <c r="CF199" s="286">
        <v>67</v>
      </c>
      <c r="CG199" s="286">
        <v>156</v>
      </c>
      <c r="CH199" s="287" t="s">
        <v>4130</v>
      </c>
      <c r="CI199" s="286">
        <v>156</v>
      </c>
      <c r="CJ199" s="287" t="s">
        <v>4130</v>
      </c>
      <c r="CK199" s="286">
        <v>10300</v>
      </c>
      <c r="CL199" s="286">
        <v>39000</v>
      </c>
      <c r="CM199" s="287" t="s">
        <v>363</v>
      </c>
      <c r="CN199" s="286">
        <v>31000</v>
      </c>
      <c r="CO199" s="287" t="s">
        <v>3395</v>
      </c>
      <c r="CP199" s="284" t="s">
        <v>53</v>
      </c>
      <c r="CQ199" s="287" t="s">
        <v>1891</v>
      </c>
      <c r="CR199" s="285">
        <v>46262</v>
      </c>
      <c r="CS199" s="282" t="s">
        <v>51</v>
      </c>
      <c r="CT199" s="284" t="s">
        <v>1851</v>
      </c>
      <c r="CU199" t="s">
        <v>456</v>
      </c>
      <c r="CV199">
        <v>196</v>
      </c>
    </row>
    <row r="200" spans="1:100" hidden="1" x14ac:dyDescent="0.3">
      <c r="A200" s="281">
        <v>23</v>
      </c>
      <c r="B200" s="290" t="s">
        <v>45</v>
      </c>
      <c r="C200" s="288" t="s">
        <v>2952</v>
      </c>
      <c r="D200" s="288" t="s">
        <v>3018</v>
      </c>
      <c r="E200" s="288" t="s">
        <v>3019</v>
      </c>
      <c r="F200" s="288" t="s">
        <v>2959</v>
      </c>
      <c r="G200" s="288" t="s">
        <v>2955</v>
      </c>
      <c r="H200" s="288" t="s">
        <v>2960</v>
      </c>
      <c r="I200" s="288" t="s">
        <v>2965</v>
      </c>
      <c r="J200" s="288" t="s">
        <v>2962</v>
      </c>
      <c r="K200" s="289" t="s">
        <v>456</v>
      </c>
      <c r="L200" s="288" t="s">
        <v>455</v>
      </c>
      <c r="M200" s="290" t="s">
        <v>89</v>
      </c>
      <c r="N200" s="288" t="s">
        <v>90</v>
      </c>
      <c r="O200" s="290" t="s">
        <v>45</v>
      </c>
      <c r="P200" s="291" t="str">
        <f>IF(COUNTIF($K$4:K200,K200)=1,"A","")</f>
        <v/>
      </c>
      <c r="Q200" s="291"/>
      <c r="R200" s="291">
        <v>4200</v>
      </c>
      <c r="S200" s="291">
        <v>4200</v>
      </c>
      <c r="T200" s="291"/>
      <c r="U200" s="1">
        <v>46246</v>
      </c>
      <c r="V200" s="291">
        <v>4222</v>
      </c>
      <c r="W200" s="291">
        <v>4222</v>
      </c>
      <c r="X200" s="291"/>
      <c r="Y200" s="1">
        <v>46252</v>
      </c>
      <c r="Z200" s="291">
        <v>719</v>
      </c>
      <c r="AA200" s="291">
        <v>0</v>
      </c>
      <c r="AB200" s="291">
        <v>3503</v>
      </c>
      <c r="AC200" s="291">
        <v>3503</v>
      </c>
      <c r="AD200" s="291">
        <v>488</v>
      </c>
      <c r="AE200" s="291">
        <v>3991</v>
      </c>
      <c r="AF200" s="291">
        <v>4222</v>
      </c>
      <c r="AG200" s="291"/>
      <c r="AH200" s="291"/>
      <c r="AI200" s="291"/>
      <c r="AJ200" s="291"/>
      <c r="AK200" s="291"/>
      <c r="AL200" s="291"/>
      <c r="AM200" s="291"/>
      <c r="AN200" s="291"/>
      <c r="AO200" s="291"/>
      <c r="AP200" s="291"/>
      <c r="AQ200" s="291"/>
      <c r="AR200" s="291"/>
      <c r="AS200" s="291"/>
      <c r="AT200" s="291"/>
      <c r="AU200" s="291"/>
      <c r="AV200" s="291"/>
      <c r="AW200" s="291"/>
      <c r="AX200" s="291"/>
      <c r="AY200" s="291"/>
      <c r="AZ200" s="291"/>
      <c r="BA200" s="291"/>
      <c r="BB200" s="291"/>
      <c r="BC200" s="291"/>
      <c r="BD200" s="291"/>
      <c r="BE200" s="291"/>
      <c r="BF200" s="291"/>
      <c r="BG200" s="291"/>
      <c r="BH200" s="291"/>
      <c r="BI200" s="291"/>
      <c r="BJ200" s="291"/>
      <c r="BK200" s="291"/>
      <c r="BL200" s="291"/>
      <c r="BM200" s="291"/>
      <c r="BN200" s="291"/>
      <c r="BO200" s="291"/>
      <c r="BP200" s="291"/>
      <c r="BQ200" s="291"/>
      <c r="BR200" s="291"/>
      <c r="BS200" s="291"/>
      <c r="BT200" s="291"/>
      <c r="BU200" s="291"/>
      <c r="BV200" s="291"/>
      <c r="BW200" s="291"/>
      <c r="BX200" s="291"/>
      <c r="BY200" s="291"/>
      <c r="BZ200" s="291"/>
      <c r="CA200" s="291"/>
      <c r="CB200" s="291"/>
      <c r="CC200" s="291">
        <v>3</v>
      </c>
      <c r="CD200" s="291">
        <v>48</v>
      </c>
      <c r="CE200" s="291">
        <v>97</v>
      </c>
      <c r="CF200" s="291">
        <v>83</v>
      </c>
      <c r="CG200" s="291">
        <v>231</v>
      </c>
      <c r="CH200" s="292" t="s">
        <v>3326</v>
      </c>
      <c r="CI200" s="291">
        <v>231</v>
      </c>
      <c r="CJ200" s="292" t="s">
        <v>3326</v>
      </c>
      <c r="CK200" s="291">
        <v>10300</v>
      </c>
      <c r="CL200" s="291">
        <v>39000</v>
      </c>
      <c r="CM200" s="292" t="s">
        <v>363</v>
      </c>
      <c r="CN200" s="291">
        <v>31000</v>
      </c>
      <c r="CO200" s="292" t="s">
        <v>3395</v>
      </c>
      <c r="CP200" s="290" t="s">
        <v>53</v>
      </c>
      <c r="CQ200" s="292" t="s">
        <v>1891</v>
      </c>
      <c r="CR200" s="1">
        <v>46262</v>
      </c>
      <c r="CS200" s="288" t="s">
        <v>51</v>
      </c>
      <c r="CT200" s="290" t="s">
        <v>1851</v>
      </c>
      <c r="CU200" t="s">
        <v>456</v>
      </c>
      <c r="CV200">
        <v>197</v>
      </c>
    </row>
    <row r="201" spans="1:100" hidden="1" x14ac:dyDescent="0.3">
      <c r="A201" s="281">
        <v>24</v>
      </c>
      <c r="B201" s="284" t="s">
        <v>45</v>
      </c>
      <c r="C201" s="282" t="s">
        <v>2952</v>
      </c>
      <c r="D201" s="282" t="s">
        <v>3018</v>
      </c>
      <c r="E201" s="282" t="s">
        <v>3019</v>
      </c>
      <c r="F201" s="282" t="s">
        <v>2959</v>
      </c>
      <c r="G201" s="282" t="s">
        <v>2955</v>
      </c>
      <c r="H201" s="282" t="s">
        <v>2960</v>
      </c>
      <c r="I201" s="282" t="s">
        <v>2965</v>
      </c>
      <c r="J201" s="282" t="s">
        <v>2962</v>
      </c>
      <c r="K201" s="283" t="s">
        <v>454</v>
      </c>
      <c r="L201" s="282" t="s">
        <v>453</v>
      </c>
      <c r="M201" s="284" t="s">
        <v>71</v>
      </c>
      <c r="N201" s="282" t="s">
        <v>72</v>
      </c>
      <c r="O201" s="284" t="s">
        <v>45</v>
      </c>
      <c r="P201" s="286" t="str">
        <f>IF(COUNTIF($K$4:K201,K201)=1,"A","")</f>
        <v>A</v>
      </c>
      <c r="Q201" s="286"/>
      <c r="R201" s="286">
        <v>1200</v>
      </c>
      <c r="S201" s="286">
        <v>1200</v>
      </c>
      <c r="T201" s="286"/>
      <c r="U201" s="285">
        <v>46241</v>
      </c>
      <c r="V201" s="286">
        <v>1246</v>
      </c>
      <c r="W201" s="286">
        <v>1246</v>
      </c>
      <c r="X201" s="286"/>
      <c r="Y201" s="285">
        <v>46258</v>
      </c>
      <c r="Z201" s="286">
        <v>376</v>
      </c>
      <c r="AA201" s="286">
        <v>0</v>
      </c>
      <c r="AB201" s="286">
        <v>856</v>
      </c>
      <c r="AC201" s="286">
        <v>870</v>
      </c>
      <c r="AD201" s="286">
        <v>278</v>
      </c>
      <c r="AE201" s="286">
        <v>1148</v>
      </c>
      <c r="AF201" s="286">
        <v>1246</v>
      </c>
      <c r="AG201" s="286"/>
      <c r="AH201" s="286"/>
      <c r="AI201" s="286"/>
      <c r="AJ201" s="286"/>
      <c r="AK201" s="286"/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  <c r="AV201" s="286"/>
      <c r="AW201" s="286"/>
      <c r="AX201" s="286"/>
      <c r="AY201" s="286"/>
      <c r="AZ201" s="286"/>
      <c r="BA201" s="286"/>
      <c r="BB201" s="286"/>
      <c r="BC201" s="286"/>
      <c r="BD201" s="286"/>
      <c r="BE201" s="286"/>
      <c r="BF201" s="286"/>
      <c r="BG201" s="286"/>
      <c r="BH201" s="286"/>
      <c r="BI201" s="286"/>
      <c r="BJ201" s="286"/>
      <c r="BK201" s="286"/>
      <c r="BL201" s="286"/>
      <c r="BM201" s="286"/>
      <c r="BN201" s="286"/>
      <c r="BO201" s="286"/>
      <c r="BP201" s="286"/>
      <c r="BQ201" s="286"/>
      <c r="BR201" s="286"/>
      <c r="BS201" s="286"/>
      <c r="BT201" s="286"/>
      <c r="BU201" s="286"/>
      <c r="BV201" s="286"/>
      <c r="BW201" s="286"/>
      <c r="BX201" s="286"/>
      <c r="BY201" s="286"/>
      <c r="BZ201" s="286"/>
      <c r="CA201" s="286"/>
      <c r="CB201" s="286"/>
      <c r="CC201" s="286"/>
      <c r="CD201" s="286">
        <v>19</v>
      </c>
      <c r="CE201" s="286">
        <v>31</v>
      </c>
      <c r="CF201" s="286">
        <v>48</v>
      </c>
      <c r="CG201" s="286">
        <v>98</v>
      </c>
      <c r="CH201" s="287" t="s">
        <v>3600</v>
      </c>
      <c r="CI201" s="286">
        <v>98</v>
      </c>
      <c r="CJ201" s="287" t="s">
        <v>3600</v>
      </c>
      <c r="CK201" s="286">
        <v>7600</v>
      </c>
      <c r="CL201" s="286">
        <v>32000</v>
      </c>
      <c r="CM201" s="287" t="s">
        <v>836</v>
      </c>
      <c r="CN201" s="286">
        <v>26000</v>
      </c>
      <c r="CO201" s="287" t="s">
        <v>2257</v>
      </c>
      <c r="CP201" s="284" t="s">
        <v>53</v>
      </c>
      <c r="CQ201" s="287" t="s">
        <v>3415</v>
      </c>
      <c r="CR201" s="285">
        <v>46262</v>
      </c>
      <c r="CS201" s="282" t="s">
        <v>74</v>
      </c>
      <c r="CT201" s="284" t="s">
        <v>1854</v>
      </c>
      <c r="CU201" t="s">
        <v>454</v>
      </c>
      <c r="CV201">
        <v>198</v>
      </c>
    </row>
    <row r="202" spans="1:100" hidden="1" x14ac:dyDescent="0.3">
      <c r="A202" s="281">
        <v>25</v>
      </c>
      <c r="B202" s="290" t="s">
        <v>45</v>
      </c>
      <c r="C202" s="288" t="s">
        <v>2952</v>
      </c>
      <c r="D202" s="288" t="s">
        <v>3018</v>
      </c>
      <c r="E202" s="288" t="s">
        <v>3019</v>
      </c>
      <c r="F202" s="288" t="s">
        <v>2959</v>
      </c>
      <c r="G202" s="288" t="s">
        <v>2955</v>
      </c>
      <c r="H202" s="288" t="s">
        <v>2960</v>
      </c>
      <c r="I202" s="288" t="s">
        <v>2965</v>
      </c>
      <c r="J202" s="288" t="s">
        <v>2962</v>
      </c>
      <c r="K202" s="289" t="s">
        <v>454</v>
      </c>
      <c r="L202" s="288" t="s">
        <v>453</v>
      </c>
      <c r="M202" s="290" t="s">
        <v>89</v>
      </c>
      <c r="N202" s="288" t="s">
        <v>90</v>
      </c>
      <c r="O202" s="290" t="s">
        <v>45</v>
      </c>
      <c r="P202" s="291" t="str">
        <f>IF(COUNTIF($K$4:K202,K202)=1,"A","")</f>
        <v/>
      </c>
      <c r="Q202" s="291"/>
      <c r="R202" s="291">
        <v>1400</v>
      </c>
      <c r="S202" s="291">
        <v>1400</v>
      </c>
      <c r="T202" s="291"/>
      <c r="U202" s="1">
        <v>46241</v>
      </c>
      <c r="V202" s="291">
        <v>1622</v>
      </c>
      <c r="W202" s="291">
        <v>1622</v>
      </c>
      <c r="X202" s="291"/>
      <c r="Y202" s="1">
        <v>46258</v>
      </c>
      <c r="Z202" s="291">
        <v>364</v>
      </c>
      <c r="AA202" s="291">
        <v>0</v>
      </c>
      <c r="AB202" s="291">
        <v>1249</v>
      </c>
      <c r="AC202" s="291">
        <v>1258</v>
      </c>
      <c r="AD202" s="291">
        <v>291</v>
      </c>
      <c r="AE202" s="291">
        <v>1549</v>
      </c>
      <c r="AF202" s="291">
        <v>1622</v>
      </c>
      <c r="AG202" s="291"/>
      <c r="AH202" s="291"/>
      <c r="AI202" s="291"/>
      <c r="AJ202" s="291"/>
      <c r="AK202" s="291"/>
      <c r="AL202" s="291"/>
      <c r="AM202" s="291"/>
      <c r="AN202" s="291"/>
      <c r="AO202" s="291"/>
      <c r="AP202" s="291"/>
      <c r="AQ202" s="291"/>
      <c r="AR202" s="291"/>
      <c r="AS202" s="291"/>
      <c r="AT202" s="291"/>
      <c r="AU202" s="291"/>
      <c r="AV202" s="291"/>
      <c r="AW202" s="291"/>
      <c r="AX202" s="291"/>
      <c r="AY202" s="291"/>
      <c r="AZ202" s="291"/>
      <c r="BA202" s="291"/>
      <c r="BB202" s="291"/>
      <c r="BC202" s="291"/>
      <c r="BD202" s="291"/>
      <c r="BE202" s="291"/>
      <c r="BF202" s="291"/>
      <c r="BG202" s="291"/>
      <c r="BH202" s="291"/>
      <c r="BI202" s="291"/>
      <c r="BJ202" s="291"/>
      <c r="BK202" s="291"/>
      <c r="BL202" s="291"/>
      <c r="BM202" s="291"/>
      <c r="BN202" s="291"/>
      <c r="BO202" s="291"/>
      <c r="BP202" s="291"/>
      <c r="BQ202" s="291"/>
      <c r="BR202" s="291"/>
      <c r="BS202" s="291"/>
      <c r="BT202" s="291"/>
      <c r="BU202" s="291"/>
      <c r="BV202" s="291"/>
      <c r="BW202" s="291"/>
      <c r="BX202" s="291"/>
      <c r="BY202" s="291"/>
      <c r="BZ202" s="291"/>
      <c r="CA202" s="291"/>
      <c r="CB202" s="291"/>
      <c r="CC202" s="291"/>
      <c r="CD202" s="291">
        <v>22</v>
      </c>
      <c r="CE202" s="291">
        <v>23</v>
      </c>
      <c r="CF202" s="291">
        <v>28</v>
      </c>
      <c r="CG202" s="291">
        <v>73</v>
      </c>
      <c r="CH202" s="292" t="s">
        <v>3106</v>
      </c>
      <c r="CI202" s="291">
        <v>73</v>
      </c>
      <c r="CJ202" s="292" t="s">
        <v>3106</v>
      </c>
      <c r="CK202" s="291">
        <v>7600</v>
      </c>
      <c r="CL202" s="291">
        <v>32000</v>
      </c>
      <c r="CM202" s="292" t="s">
        <v>836</v>
      </c>
      <c r="CN202" s="291">
        <v>26000</v>
      </c>
      <c r="CO202" s="292" t="s">
        <v>2257</v>
      </c>
      <c r="CP202" s="290" t="s">
        <v>53</v>
      </c>
      <c r="CQ202" s="292" t="s">
        <v>3415</v>
      </c>
      <c r="CR202" s="1">
        <v>46262</v>
      </c>
      <c r="CS202" s="288" t="s">
        <v>74</v>
      </c>
      <c r="CT202" s="290" t="s">
        <v>1854</v>
      </c>
      <c r="CU202" t="s">
        <v>454</v>
      </c>
      <c r="CV202">
        <v>199</v>
      </c>
    </row>
    <row r="203" spans="1:100" hidden="1" x14ac:dyDescent="0.3">
      <c r="A203" s="281">
        <v>26</v>
      </c>
      <c r="B203" s="284" t="s">
        <v>45</v>
      </c>
      <c r="C203" s="282" t="s">
        <v>2952</v>
      </c>
      <c r="D203" s="282" t="s">
        <v>3018</v>
      </c>
      <c r="E203" s="282" t="s">
        <v>3019</v>
      </c>
      <c r="F203" s="282" t="s">
        <v>2959</v>
      </c>
      <c r="G203" s="282" t="s">
        <v>2955</v>
      </c>
      <c r="H203" s="282" t="s">
        <v>2960</v>
      </c>
      <c r="I203" s="282" t="s">
        <v>2965</v>
      </c>
      <c r="J203" s="282" t="s">
        <v>2962</v>
      </c>
      <c r="K203" s="283" t="s">
        <v>454</v>
      </c>
      <c r="L203" s="282" t="s">
        <v>453</v>
      </c>
      <c r="M203" s="284" t="s">
        <v>54</v>
      </c>
      <c r="N203" s="282" t="s">
        <v>55</v>
      </c>
      <c r="O203" s="284" t="s">
        <v>45</v>
      </c>
      <c r="P203" s="286" t="str">
        <f>IF(COUNTIF($K$4:K203,K203)=1,"A","")</f>
        <v/>
      </c>
      <c r="Q203" s="286"/>
      <c r="R203" s="286">
        <v>1500</v>
      </c>
      <c r="S203" s="286">
        <v>1500</v>
      </c>
      <c r="T203" s="286"/>
      <c r="U203" s="285">
        <v>46241</v>
      </c>
      <c r="V203" s="286">
        <v>1585</v>
      </c>
      <c r="W203" s="286">
        <v>1585</v>
      </c>
      <c r="X203" s="286"/>
      <c r="Y203" s="285">
        <v>46258</v>
      </c>
      <c r="Z203" s="286">
        <v>372</v>
      </c>
      <c r="AA203" s="286">
        <v>0</v>
      </c>
      <c r="AB203" s="286">
        <v>1212</v>
      </c>
      <c r="AC203" s="286">
        <v>1213</v>
      </c>
      <c r="AD203" s="286">
        <v>289</v>
      </c>
      <c r="AE203" s="286">
        <v>1502</v>
      </c>
      <c r="AF203" s="286">
        <v>1585</v>
      </c>
      <c r="AG203" s="286"/>
      <c r="AH203" s="286"/>
      <c r="AI203" s="286"/>
      <c r="AJ203" s="286"/>
      <c r="AK203" s="286"/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  <c r="AV203" s="286"/>
      <c r="AW203" s="286"/>
      <c r="AX203" s="286"/>
      <c r="AY203" s="286"/>
      <c r="AZ203" s="286"/>
      <c r="BA203" s="286"/>
      <c r="BB203" s="286"/>
      <c r="BC203" s="286"/>
      <c r="BD203" s="286"/>
      <c r="BE203" s="286"/>
      <c r="BF203" s="286"/>
      <c r="BG203" s="286"/>
      <c r="BH203" s="286"/>
      <c r="BI203" s="286"/>
      <c r="BJ203" s="286"/>
      <c r="BK203" s="286"/>
      <c r="BL203" s="286"/>
      <c r="BM203" s="286"/>
      <c r="BN203" s="286"/>
      <c r="BO203" s="286"/>
      <c r="BP203" s="286"/>
      <c r="BQ203" s="286"/>
      <c r="BR203" s="286"/>
      <c r="BS203" s="286"/>
      <c r="BT203" s="286"/>
      <c r="BU203" s="286"/>
      <c r="BV203" s="286"/>
      <c r="BW203" s="286"/>
      <c r="BX203" s="286"/>
      <c r="BY203" s="286"/>
      <c r="BZ203" s="286"/>
      <c r="CA203" s="286"/>
      <c r="CB203" s="286"/>
      <c r="CC203" s="286">
        <v>1</v>
      </c>
      <c r="CD203" s="286">
        <v>20</v>
      </c>
      <c r="CE203" s="286">
        <v>30</v>
      </c>
      <c r="CF203" s="286">
        <v>32</v>
      </c>
      <c r="CG203" s="286">
        <v>83</v>
      </c>
      <c r="CH203" s="287" t="s">
        <v>3339</v>
      </c>
      <c r="CI203" s="286">
        <v>83</v>
      </c>
      <c r="CJ203" s="287" t="s">
        <v>3339</v>
      </c>
      <c r="CK203" s="286">
        <v>7600</v>
      </c>
      <c r="CL203" s="286">
        <v>32000</v>
      </c>
      <c r="CM203" s="287" t="s">
        <v>836</v>
      </c>
      <c r="CN203" s="286">
        <v>26000</v>
      </c>
      <c r="CO203" s="287" t="s">
        <v>2257</v>
      </c>
      <c r="CP203" s="284" t="s">
        <v>53</v>
      </c>
      <c r="CQ203" s="287" t="s">
        <v>3415</v>
      </c>
      <c r="CR203" s="285">
        <v>46262</v>
      </c>
      <c r="CS203" s="282" t="s">
        <v>74</v>
      </c>
      <c r="CT203" s="284" t="s">
        <v>1854</v>
      </c>
      <c r="CU203" t="s">
        <v>454</v>
      </c>
      <c r="CV203">
        <v>200</v>
      </c>
    </row>
    <row r="204" spans="1:100" hidden="1" x14ac:dyDescent="0.3">
      <c r="A204" s="281">
        <v>27</v>
      </c>
      <c r="B204" s="290" t="s">
        <v>45</v>
      </c>
      <c r="C204" s="288" t="s">
        <v>2952</v>
      </c>
      <c r="D204" s="288" t="s">
        <v>3018</v>
      </c>
      <c r="E204" s="288" t="s">
        <v>3019</v>
      </c>
      <c r="F204" s="288" t="s">
        <v>2959</v>
      </c>
      <c r="G204" s="288" t="s">
        <v>2955</v>
      </c>
      <c r="H204" s="288" t="s">
        <v>2960</v>
      </c>
      <c r="I204" s="288" t="s">
        <v>2965</v>
      </c>
      <c r="J204" s="288" t="s">
        <v>2962</v>
      </c>
      <c r="K204" s="289" t="s">
        <v>451</v>
      </c>
      <c r="L204" s="288" t="s">
        <v>450</v>
      </c>
      <c r="M204" s="290" t="s">
        <v>71</v>
      </c>
      <c r="N204" s="288" t="s">
        <v>72</v>
      </c>
      <c r="O204" s="290" t="s">
        <v>45</v>
      </c>
      <c r="P204" s="291" t="str">
        <f>IF(COUNTIF($K$4:K204,K204)=1,"A","")</f>
        <v>A</v>
      </c>
      <c r="Q204" s="291"/>
      <c r="R204" s="291">
        <v>300</v>
      </c>
      <c r="S204" s="291">
        <v>300</v>
      </c>
      <c r="T204" s="291"/>
      <c r="U204" s="1">
        <v>46210</v>
      </c>
      <c r="V204" s="291">
        <v>313</v>
      </c>
      <c r="W204" s="291">
        <v>313</v>
      </c>
      <c r="X204" s="291"/>
      <c r="Y204" s="1">
        <v>46252</v>
      </c>
      <c r="Z204" s="291">
        <v>125</v>
      </c>
      <c r="AA204" s="291">
        <v>0</v>
      </c>
      <c r="AB204" s="291">
        <v>188</v>
      </c>
      <c r="AC204" s="291">
        <v>188</v>
      </c>
      <c r="AD204" s="291">
        <v>78</v>
      </c>
      <c r="AE204" s="291">
        <v>266</v>
      </c>
      <c r="AF204" s="291">
        <v>313</v>
      </c>
      <c r="AG204" s="291"/>
      <c r="AH204" s="291"/>
      <c r="AI204" s="291"/>
      <c r="AJ204" s="291"/>
      <c r="AK204" s="291"/>
      <c r="AL204" s="291"/>
      <c r="AM204" s="291"/>
      <c r="AN204" s="291"/>
      <c r="AO204" s="291"/>
      <c r="AP204" s="291"/>
      <c r="AQ204" s="291"/>
      <c r="AR204" s="291"/>
      <c r="AS204" s="291"/>
      <c r="AT204" s="291"/>
      <c r="AU204" s="291"/>
      <c r="AV204" s="291"/>
      <c r="AW204" s="291"/>
      <c r="AX204" s="291"/>
      <c r="AY204" s="291"/>
      <c r="AZ204" s="291"/>
      <c r="BA204" s="291"/>
      <c r="BB204" s="291"/>
      <c r="BC204" s="291"/>
      <c r="BD204" s="291"/>
      <c r="BE204" s="291"/>
      <c r="BF204" s="291"/>
      <c r="BG204" s="291"/>
      <c r="BH204" s="291"/>
      <c r="BI204" s="291"/>
      <c r="BJ204" s="291"/>
      <c r="BK204" s="291"/>
      <c r="BL204" s="291"/>
      <c r="BM204" s="291"/>
      <c r="BN204" s="291"/>
      <c r="BO204" s="291"/>
      <c r="BP204" s="291"/>
      <c r="BQ204" s="291"/>
      <c r="BR204" s="291"/>
      <c r="BS204" s="291"/>
      <c r="BT204" s="291"/>
      <c r="BU204" s="291"/>
      <c r="BV204" s="291"/>
      <c r="BW204" s="291"/>
      <c r="BX204" s="291"/>
      <c r="BY204" s="291"/>
      <c r="BZ204" s="291"/>
      <c r="CA204" s="291"/>
      <c r="CB204" s="291"/>
      <c r="CC204" s="291">
        <v>1</v>
      </c>
      <c r="CD204" s="291">
        <v>16</v>
      </c>
      <c r="CE204" s="291">
        <v>13</v>
      </c>
      <c r="CF204" s="291">
        <v>17</v>
      </c>
      <c r="CG204" s="291">
        <v>47</v>
      </c>
      <c r="CH204" s="292" t="s">
        <v>4174</v>
      </c>
      <c r="CI204" s="291">
        <v>47</v>
      </c>
      <c r="CJ204" s="292" t="s">
        <v>4174</v>
      </c>
      <c r="CK204" s="291">
        <v>8400</v>
      </c>
      <c r="CL204" s="291">
        <v>48000</v>
      </c>
      <c r="CM204" s="292" t="s">
        <v>1872</v>
      </c>
      <c r="CN204" s="291">
        <v>30000</v>
      </c>
      <c r="CO204" s="292" t="s">
        <v>1247</v>
      </c>
      <c r="CP204" s="290" t="s">
        <v>53</v>
      </c>
      <c r="CQ204" s="292" t="s">
        <v>1891</v>
      </c>
      <c r="CR204" s="1">
        <v>46268</v>
      </c>
      <c r="CS204" s="288" t="s">
        <v>51</v>
      </c>
      <c r="CT204" s="290" t="s">
        <v>1852</v>
      </c>
      <c r="CU204" t="s">
        <v>451</v>
      </c>
      <c r="CV204">
        <v>201</v>
      </c>
    </row>
    <row r="205" spans="1:100" hidden="1" x14ac:dyDescent="0.3">
      <c r="A205" s="281">
        <v>28</v>
      </c>
      <c r="B205" s="284" t="s">
        <v>45</v>
      </c>
      <c r="C205" s="282" t="s">
        <v>2952</v>
      </c>
      <c r="D205" s="282" t="s">
        <v>3018</v>
      </c>
      <c r="E205" s="282" t="s">
        <v>3019</v>
      </c>
      <c r="F205" s="282" t="s">
        <v>2959</v>
      </c>
      <c r="G205" s="282" t="s">
        <v>2955</v>
      </c>
      <c r="H205" s="282" t="s">
        <v>2960</v>
      </c>
      <c r="I205" s="282" t="s">
        <v>2965</v>
      </c>
      <c r="J205" s="282" t="s">
        <v>2962</v>
      </c>
      <c r="K205" s="283" t="s">
        <v>451</v>
      </c>
      <c r="L205" s="282" t="s">
        <v>450</v>
      </c>
      <c r="M205" s="284" t="s">
        <v>89</v>
      </c>
      <c r="N205" s="282" t="s">
        <v>90</v>
      </c>
      <c r="O205" s="284" t="s">
        <v>45</v>
      </c>
      <c r="P205" s="286" t="str">
        <f>IF(COUNTIF($K$4:K205,K205)=1,"A","")</f>
        <v/>
      </c>
      <c r="Q205" s="286"/>
      <c r="R205" s="286">
        <v>1000</v>
      </c>
      <c r="S205" s="286">
        <v>1000</v>
      </c>
      <c r="T205" s="286"/>
      <c r="U205" s="285">
        <v>46210</v>
      </c>
      <c r="V205" s="286">
        <v>1032</v>
      </c>
      <c r="W205" s="286">
        <v>1032</v>
      </c>
      <c r="X205" s="286"/>
      <c r="Y205" s="285">
        <v>46253</v>
      </c>
      <c r="Z205" s="286">
        <v>422</v>
      </c>
      <c r="AA205" s="286">
        <v>0</v>
      </c>
      <c r="AB205" s="286">
        <v>610</v>
      </c>
      <c r="AC205" s="286">
        <v>610</v>
      </c>
      <c r="AD205" s="286">
        <v>339</v>
      </c>
      <c r="AE205" s="286">
        <v>949</v>
      </c>
      <c r="AF205" s="286">
        <v>1032</v>
      </c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6"/>
      <c r="AW205" s="286"/>
      <c r="AX205" s="286"/>
      <c r="AY205" s="286"/>
      <c r="AZ205" s="286"/>
      <c r="BA205" s="286"/>
      <c r="BB205" s="286"/>
      <c r="BC205" s="286"/>
      <c r="BD205" s="286"/>
      <c r="BE205" s="286"/>
      <c r="BF205" s="286"/>
      <c r="BG205" s="286"/>
      <c r="BH205" s="286"/>
      <c r="BI205" s="286"/>
      <c r="BJ205" s="286"/>
      <c r="BK205" s="286"/>
      <c r="BL205" s="286"/>
      <c r="BM205" s="286"/>
      <c r="BN205" s="286"/>
      <c r="BO205" s="286"/>
      <c r="BP205" s="286"/>
      <c r="BQ205" s="286"/>
      <c r="BR205" s="286"/>
      <c r="BS205" s="286"/>
      <c r="BT205" s="286"/>
      <c r="BU205" s="286"/>
      <c r="BV205" s="286"/>
      <c r="BW205" s="286"/>
      <c r="BX205" s="286"/>
      <c r="BY205" s="286"/>
      <c r="BZ205" s="286"/>
      <c r="CA205" s="286"/>
      <c r="CB205" s="286"/>
      <c r="CC205" s="286"/>
      <c r="CD205" s="286">
        <v>28</v>
      </c>
      <c r="CE205" s="286">
        <v>26</v>
      </c>
      <c r="CF205" s="286">
        <v>29</v>
      </c>
      <c r="CG205" s="286">
        <v>83</v>
      </c>
      <c r="CH205" s="287" t="s">
        <v>3599</v>
      </c>
      <c r="CI205" s="286">
        <v>83</v>
      </c>
      <c r="CJ205" s="287" t="s">
        <v>3599</v>
      </c>
      <c r="CK205" s="286">
        <v>8400</v>
      </c>
      <c r="CL205" s="286">
        <v>48000</v>
      </c>
      <c r="CM205" s="287" t="s">
        <v>1872</v>
      </c>
      <c r="CN205" s="286">
        <v>30000</v>
      </c>
      <c r="CO205" s="287" t="s">
        <v>1247</v>
      </c>
      <c r="CP205" s="284" t="s">
        <v>53</v>
      </c>
      <c r="CQ205" s="287" t="s">
        <v>1891</v>
      </c>
      <c r="CR205" s="285">
        <v>46268</v>
      </c>
      <c r="CS205" s="282" t="s">
        <v>51</v>
      </c>
      <c r="CT205" s="284" t="s">
        <v>1852</v>
      </c>
      <c r="CU205" t="s">
        <v>451</v>
      </c>
      <c r="CV205">
        <v>202</v>
      </c>
    </row>
    <row r="206" spans="1:100" hidden="1" x14ac:dyDescent="0.3">
      <c r="A206" s="281">
        <v>29</v>
      </c>
      <c r="B206" s="290" t="s">
        <v>45</v>
      </c>
      <c r="C206" s="288" t="s">
        <v>2952</v>
      </c>
      <c r="D206" s="288" t="s">
        <v>3018</v>
      </c>
      <c r="E206" s="288" t="s">
        <v>3019</v>
      </c>
      <c r="F206" s="288" t="s">
        <v>2959</v>
      </c>
      <c r="G206" s="288" t="s">
        <v>2955</v>
      </c>
      <c r="H206" s="288" t="s">
        <v>2960</v>
      </c>
      <c r="I206" s="288" t="s">
        <v>2965</v>
      </c>
      <c r="J206" s="288" t="s">
        <v>2962</v>
      </c>
      <c r="K206" s="289" t="s">
        <v>451</v>
      </c>
      <c r="L206" s="288" t="s">
        <v>450</v>
      </c>
      <c r="M206" s="290" t="s">
        <v>152</v>
      </c>
      <c r="N206" s="288" t="s">
        <v>153</v>
      </c>
      <c r="O206" s="290" t="s">
        <v>45</v>
      </c>
      <c r="P206" s="291" t="str">
        <f>IF(COUNTIF($K$4:K206,K206)=1,"A","")</f>
        <v/>
      </c>
      <c r="Q206" s="291"/>
      <c r="R206" s="291">
        <v>600</v>
      </c>
      <c r="S206" s="291">
        <v>600</v>
      </c>
      <c r="T206" s="291"/>
      <c r="U206" s="1">
        <v>46210</v>
      </c>
      <c r="V206" s="291">
        <v>608</v>
      </c>
      <c r="W206" s="291">
        <v>608</v>
      </c>
      <c r="X206" s="291"/>
      <c r="Y206" s="1">
        <v>46247</v>
      </c>
      <c r="Z206" s="291">
        <v>257</v>
      </c>
      <c r="AA206" s="291">
        <v>0</v>
      </c>
      <c r="AB206" s="291">
        <v>348</v>
      </c>
      <c r="AC206" s="291">
        <v>351</v>
      </c>
      <c r="AD206" s="291">
        <v>218</v>
      </c>
      <c r="AE206" s="291">
        <v>569</v>
      </c>
      <c r="AF206" s="291">
        <v>608</v>
      </c>
      <c r="AG206" s="291"/>
      <c r="AH206" s="291"/>
      <c r="AI206" s="291"/>
      <c r="AJ206" s="291"/>
      <c r="AK206" s="291"/>
      <c r="AL206" s="291"/>
      <c r="AM206" s="291"/>
      <c r="AN206" s="291"/>
      <c r="AO206" s="291"/>
      <c r="AP206" s="291"/>
      <c r="AQ206" s="291"/>
      <c r="AR206" s="291"/>
      <c r="AS206" s="291"/>
      <c r="AT206" s="291"/>
      <c r="AU206" s="291"/>
      <c r="AV206" s="291"/>
      <c r="AW206" s="291"/>
      <c r="AX206" s="291"/>
      <c r="AY206" s="291"/>
      <c r="AZ206" s="291"/>
      <c r="BA206" s="291"/>
      <c r="BB206" s="291"/>
      <c r="BC206" s="291"/>
      <c r="BD206" s="291"/>
      <c r="BE206" s="291"/>
      <c r="BF206" s="291"/>
      <c r="BG206" s="291"/>
      <c r="BH206" s="291"/>
      <c r="BI206" s="291"/>
      <c r="BJ206" s="291"/>
      <c r="BK206" s="291"/>
      <c r="BL206" s="291"/>
      <c r="BM206" s="291"/>
      <c r="BN206" s="291"/>
      <c r="BO206" s="291"/>
      <c r="BP206" s="291"/>
      <c r="BQ206" s="291"/>
      <c r="BR206" s="291"/>
      <c r="BS206" s="291"/>
      <c r="BT206" s="291"/>
      <c r="BU206" s="291"/>
      <c r="BV206" s="291"/>
      <c r="BW206" s="291"/>
      <c r="BX206" s="291"/>
      <c r="BY206" s="291"/>
      <c r="BZ206" s="291"/>
      <c r="CA206" s="291"/>
      <c r="CB206" s="291">
        <v>1</v>
      </c>
      <c r="CC206" s="291">
        <v>2</v>
      </c>
      <c r="CD206" s="291">
        <v>14</v>
      </c>
      <c r="CE206" s="291">
        <v>7</v>
      </c>
      <c r="CF206" s="291">
        <v>15</v>
      </c>
      <c r="CG206" s="291">
        <v>39</v>
      </c>
      <c r="CH206" s="292" t="s">
        <v>3443</v>
      </c>
      <c r="CI206" s="291">
        <v>39</v>
      </c>
      <c r="CJ206" s="292" t="s">
        <v>3443</v>
      </c>
      <c r="CK206" s="291">
        <v>8400</v>
      </c>
      <c r="CL206" s="291">
        <v>48000</v>
      </c>
      <c r="CM206" s="292" t="s">
        <v>1872</v>
      </c>
      <c r="CN206" s="291">
        <v>30000</v>
      </c>
      <c r="CO206" s="292" t="s">
        <v>1247</v>
      </c>
      <c r="CP206" s="290" t="s">
        <v>53</v>
      </c>
      <c r="CQ206" s="292" t="s">
        <v>1891</v>
      </c>
      <c r="CR206" s="1">
        <v>46268</v>
      </c>
      <c r="CS206" s="288" t="s">
        <v>51</v>
      </c>
      <c r="CT206" s="290" t="s">
        <v>1852</v>
      </c>
      <c r="CU206" t="s">
        <v>451</v>
      </c>
      <c r="CV206">
        <v>203</v>
      </c>
    </row>
    <row r="207" spans="1:100" hidden="1" x14ac:dyDescent="0.3">
      <c r="A207" s="281">
        <v>30</v>
      </c>
      <c r="B207" s="284" t="s">
        <v>45</v>
      </c>
      <c r="C207" s="282" t="s">
        <v>2952</v>
      </c>
      <c r="D207" s="282" t="s">
        <v>3018</v>
      </c>
      <c r="E207" s="282" t="s">
        <v>3019</v>
      </c>
      <c r="F207" s="282" t="s">
        <v>2959</v>
      </c>
      <c r="G207" s="282" t="s">
        <v>2955</v>
      </c>
      <c r="H207" s="282" t="s">
        <v>2960</v>
      </c>
      <c r="I207" s="282" t="s">
        <v>2965</v>
      </c>
      <c r="J207" s="282" t="s">
        <v>2962</v>
      </c>
      <c r="K207" s="283" t="s">
        <v>451</v>
      </c>
      <c r="L207" s="282" t="s">
        <v>450</v>
      </c>
      <c r="M207" s="284" t="s">
        <v>213</v>
      </c>
      <c r="N207" s="282" t="s">
        <v>214</v>
      </c>
      <c r="O207" s="284" t="s">
        <v>45</v>
      </c>
      <c r="P207" s="286" t="str">
        <f>IF(COUNTIF($K$4:K207,K207)=1,"A","")</f>
        <v/>
      </c>
      <c r="Q207" s="286"/>
      <c r="R207" s="286">
        <v>1500</v>
      </c>
      <c r="S207" s="286">
        <v>1500</v>
      </c>
      <c r="T207" s="286"/>
      <c r="U207" s="285">
        <v>46210</v>
      </c>
      <c r="V207" s="286">
        <v>1563</v>
      </c>
      <c r="W207" s="286">
        <v>1563</v>
      </c>
      <c r="X207" s="286"/>
      <c r="Y207" s="285">
        <v>46252</v>
      </c>
      <c r="Z207" s="286">
        <v>555</v>
      </c>
      <c r="AA207" s="286">
        <v>0</v>
      </c>
      <c r="AB207" s="286">
        <v>1008</v>
      </c>
      <c r="AC207" s="286">
        <v>1008</v>
      </c>
      <c r="AD207" s="286">
        <v>376</v>
      </c>
      <c r="AE207" s="286">
        <v>1384</v>
      </c>
      <c r="AF207" s="286">
        <v>1563</v>
      </c>
      <c r="AG207" s="286"/>
      <c r="AH207" s="286"/>
      <c r="AI207" s="286"/>
      <c r="AJ207" s="286"/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  <c r="AV207" s="286"/>
      <c r="AW207" s="286"/>
      <c r="AX207" s="286"/>
      <c r="AY207" s="286"/>
      <c r="AZ207" s="286"/>
      <c r="BA207" s="286"/>
      <c r="BB207" s="286"/>
      <c r="BC207" s="286"/>
      <c r="BD207" s="286"/>
      <c r="BE207" s="286"/>
      <c r="BF207" s="286"/>
      <c r="BG207" s="286"/>
      <c r="BH207" s="286"/>
      <c r="BI207" s="286"/>
      <c r="BJ207" s="286"/>
      <c r="BK207" s="286"/>
      <c r="BL207" s="286"/>
      <c r="BM207" s="286"/>
      <c r="BN207" s="286"/>
      <c r="BO207" s="286"/>
      <c r="BP207" s="286"/>
      <c r="BQ207" s="286"/>
      <c r="BR207" s="286"/>
      <c r="BS207" s="286"/>
      <c r="BT207" s="286"/>
      <c r="BU207" s="286"/>
      <c r="BV207" s="286"/>
      <c r="BW207" s="286"/>
      <c r="BX207" s="286"/>
      <c r="BY207" s="286"/>
      <c r="BZ207" s="286"/>
      <c r="CA207" s="286"/>
      <c r="CB207" s="286"/>
      <c r="CC207" s="286"/>
      <c r="CD207" s="286">
        <v>69</v>
      </c>
      <c r="CE207" s="286">
        <v>44</v>
      </c>
      <c r="CF207" s="286">
        <v>66</v>
      </c>
      <c r="CG207" s="286">
        <v>179</v>
      </c>
      <c r="CH207" s="287" t="s">
        <v>3572</v>
      </c>
      <c r="CI207" s="286">
        <v>179</v>
      </c>
      <c r="CJ207" s="287" t="s">
        <v>3572</v>
      </c>
      <c r="CK207" s="286">
        <v>8400</v>
      </c>
      <c r="CL207" s="286">
        <v>48000</v>
      </c>
      <c r="CM207" s="287" t="s">
        <v>1872</v>
      </c>
      <c r="CN207" s="286">
        <v>30000</v>
      </c>
      <c r="CO207" s="287" t="s">
        <v>1247</v>
      </c>
      <c r="CP207" s="284" t="s">
        <v>53</v>
      </c>
      <c r="CQ207" s="287" t="s">
        <v>1891</v>
      </c>
      <c r="CR207" s="285">
        <v>46268</v>
      </c>
      <c r="CS207" s="282" t="s">
        <v>51</v>
      </c>
      <c r="CT207" s="284" t="s">
        <v>1852</v>
      </c>
      <c r="CU207" t="s">
        <v>451</v>
      </c>
      <c r="CV207">
        <v>204</v>
      </c>
    </row>
    <row r="208" spans="1:100" hidden="1" x14ac:dyDescent="0.3">
      <c r="A208" s="281">
        <v>31</v>
      </c>
      <c r="B208" s="290" t="s">
        <v>45</v>
      </c>
      <c r="C208" s="288" t="s">
        <v>2952</v>
      </c>
      <c r="D208" s="288" t="s">
        <v>3018</v>
      </c>
      <c r="E208" s="288" t="s">
        <v>3019</v>
      </c>
      <c r="F208" s="288" t="s">
        <v>2959</v>
      </c>
      <c r="G208" s="288" t="s">
        <v>2955</v>
      </c>
      <c r="H208" s="288" t="s">
        <v>2960</v>
      </c>
      <c r="I208" s="288" t="s">
        <v>2965</v>
      </c>
      <c r="J208" s="288" t="s">
        <v>2962</v>
      </c>
      <c r="K208" s="289" t="s">
        <v>451</v>
      </c>
      <c r="L208" s="288" t="s">
        <v>450</v>
      </c>
      <c r="M208" s="290" t="s">
        <v>83</v>
      </c>
      <c r="N208" s="288" t="s">
        <v>84</v>
      </c>
      <c r="O208" s="290" t="s">
        <v>45</v>
      </c>
      <c r="P208" s="291" t="str">
        <f>IF(COUNTIF($K$4:K208,K208)=1,"A","")</f>
        <v/>
      </c>
      <c r="Q208" s="291"/>
      <c r="R208" s="291">
        <v>2200</v>
      </c>
      <c r="S208" s="291">
        <v>2200</v>
      </c>
      <c r="T208" s="291"/>
      <c r="U208" s="1">
        <v>46210</v>
      </c>
      <c r="V208" s="291">
        <v>2196</v>
      </c>
      <c r="W208" s="291">
        <v>2196</v>
      </c>
      <c r="X208" s="291"/>
      <c r="Y208" s="1">
        <v>46247</v>
      </c>
      <c r="Z208" s="291">
        <v>712</v>
      </c>
      <c r="AA208" s="291">
        <v>0</v>
      </c>
      <c r="AB208" s="291">
        <v>1472</v>
      </c>
      <c r="AC208" s="291">
        <v>1484</v>
      </c>
      <c r="AD208" s="291">
        <v>496</v>
      </c>
      <c r="AE208" s="291">
        <v>1980</v>
      </c>
      <c r="AF208" s="291">
        <v>2196</v>
      </c>
      <c r="AG208" s="291"/>
      <c r="AH208" s="291"/>
      <c r="AI208" s="291"/>
      <c r="AJ208" s="291"/>
      <c r="AK208" s="291"/>
      <c r="AL208" s="291"/>
      <c r="AM208" s="291"/>
      <c r="AN208" s="291"/>
      <c r="AO208" s="291"/>
      <c r="AP208" s="291"/>
      <c r="AQ208" s="291"/>
      <c r="AR208" s="291"/>
      <c r="AS208" s="291"/>
      <c r="AT208" s="291"/>
      <c r="AU208" s="291"/>
      <c r="AV208" s="291"/>
      <c r="AW208" s="291"/>
      <c r="AX208" s="291"/>
      <c r="AY208" s="291"/>
      <c r="AZ208" s="291"/>
      <c r="BA208" s="291"/>
      <c r="BB208" s="291"/>
      <c r="BC208" s="291"/>
      <c r="BD208" s="291"/>
      <c r="BE208" s="291"/>
      <c r="BF208" s="291"/>
      <c r="BG208" s="291"/>
      <c r="BH208" s="291"/>
      <c r="BI208" s="291"/>
      <c r="BJ208" s="291"/>
      <c r="BK208" s="291"/>
      <c r="BL208" s="291"/>
      <c r="BM208" s="291"/>
      <c r="BN208" s="291"/>
      <c r="BO208" s="291"/>
      <c r="BP208" s="291"/>
      <c r="BQ208" s="291"/>
      <c r="BR208" s="291"/>
      <c r="BS208" s="291"/>
      <c r="BT208" s="291"/>
      <c r="BU208" s="291"/>
      <c r="BV208" s="291"/>
      <c r="BW208" s="291"/>
      <c r="BX208" s="291"/>
      <c r="BY208" s="291"/>
      <c r="BZ208" s="291"/>
      <c r="CA208" s="291"/>
      <c r="CB208" s="291">
        <v>1</v>
      </c>
      <c r="CC208" s="291"/>
      <c r="CD208" s="291">
        <v>66</v>
      </c>
      <c r="CE208" s="291">
        <v>58</v>
      </c>
      <c r="CF208" s="291">
        <v>91</v>
      </c>
      <c r="CG208" s="291">
        <v>216</v>
      </c>
      <c r="CH208" s="292" t="s">
        <v>3701</v>
      </c>
      <c r="CI208" s="291">
        <v>216</v>
      </c>
      <c r="CJ208" s="292" t="s">
        <v>3701</v>
      </c>
      <c r="CK208" s="291">
        <v>8400</v>
      </c>
      <c r="CL208" s="291">
        <v>48000</v>
      </c>
      <c r="CM208" s="292" t="s">
        <v>1872</v>
      </c>
      <c r="CN208" s="291">
        <v>30000</v>
      </c>
      <c r="CO208" s="292" t="s">
        <v>1247</v>
      </c>
      <c r="CP208" s="290" t="s">
        <v>53</v>
      </c>
      <c r="CQ208" s="292" t="s">
        <v>1891</v>
      </c>
      <c r="CR208" s="1">
        <v>46268</v>
      </c>
      <c r="CS208" s="288" t="s">
        <v>51</v>
      </c>
      <c r="CT208" s="290" t="s">
        <v>1852</v>
      </c>
      <c r="CU208" t="s">
        <v>451</v>
      </c>
      <c r="CV208">
        <v>205</v>
      </c>
    </row>
    <row r="209" spans="1:100" hidden="1" x14ac:dyDescent="0.3">
      <c r="A209" s="281">
        <v>32</v>
      </c>
      <c r="B209" s="284" t="s">
        <v>45</v>
      </c>
      <c r="C209" s="282" t="s">
        <v>2952</v>
      </c>
      <c r="D209" s="282" t="s">
        <v>3018</v>
      </c>
      <c r="E209" s="282" t="s">
        <v>3019</v>
      </c>
      <c r="F209" s="282" t="s">
        <v>2959</v>
      </c>
      <c r="G209" s="282" t="s">
        <v>2955</v>
      </c>
      <c r="H209" s="282" t="s">
        <v>2960</v>
      </c>
      <c r="I209" s="282" t="s">
        <v>2965</v>
      </c>
      <c r="J209" s="282" t="s">
        <v>2962</v>
      </c>
      <c r="K209" s="283" t="s">
        <v>451</v>
      </c>
      <c r="L209" s="282" t="s">
        <v>450</v>
      </c>
      <c r="M209" s="284" t="s">
        <v>85</v>
      </c>
      <c r="N209" s="282" t="s">
        <v>86</v>
      </c>
      <c r="O209" s="284" t="s">
        <v>45</v>
      </c>
      <c r="P209" s="286" t="str">
        <f>IF(COUNTIF($K$4:K209,K209)=1,"A","")</f>
        <v/>
      </c>
      <c r="Q209" s="286"/>
      <c r="R209" s="286">
        <v>700</v>
      </c>
      <c r="S209" s="286">
        <v>700</v>
      </c>
      <c r="T209" s="286"/>
      <c r="U209" s="285">
        <v>46210</v>
      </c>
      <c r="V209" s="286">
        <v>734</v>
      </c>
      <c r="W209" s="286">
        <v>734</v>
      </c>
      <c r="X209" s="286"/>
      <c r="Y209" s="285">
        <v>46253</v>
      </c>
      <c r="Z209" s="286">
        <v>313</v>
      </c>
      <c r="AA209" s="286">
        <v>0</v>
      </c>
      <c r="AB209" s="286">
        <v>420</v>
      </c>
      <c r="AC209" s="286">
        <v>421</v>
      </c>
      <c r="AD209" s="286">
        <v>247</v>
      </c>
      <c r="AE209" s="286">
        <v>668</v>
      </c>
      <c r="AF209" s="286">
        <v>734</v>
      </c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  <c r="BA209" s="286"/>
      <c r="BB209" s="286"/>
      <c r="BC209" s="286"/>
      <c r="BD209" s="286"/>
      <c r="BE209" s="286"/>
      <c r="BF209" s="286"/>
      <c r="BG209" s="286"/>
      <c r="BH209" s="286"/>
      <c r="BI209" s="286"/>
      <c r="BJ209" s="286"/>
      <c r="BK209" s="286"/>
      <c r="BL209" s="286"/>
      <c r="BM209" s="286"/>
      <c r="BN209" s="286"/>
      <c r="BO209" s="286"/>
      <c r="BP209" s="286"/>
      <c r="BQ209" s="286"/>
      <c r="BR209" s="286"/>
      <c r="BS209" s="286"/>
      <c r="BT209" s="286"/>
      <c r="BU209" s="286"/>
      <c r="BV209" s="286"/>
      <c r="BW209" s="286"/>
      <c r="BX209" s="286"/>
      <c r="BY209" s="286"/>
      <c r="BZ209" s="286"/>
      <c r="CA209" s="286"/>
      <c r="CB209" s="286"/>
      <c r="CC209" s="286"/>
      <c r="CD209" s="286">
        <v>25</v>
      </c>
      <c r="CE209" s="286">
        <v>15</v>
      </c>
      <c r="CF209" s="286">
        <v>26</v>
      </c>
      <c r="CG209" s="286">
        <v>66</v>
      </c>
      <c r="CH209" s="287" t="s">
        <v>3759</v>
      </c>
      <c r="CI209" s="286">
        <v>66</v>
      </c>
      <c r="CJ209" s="287" t="s">
        <v>3759</v>
      </c>
      <c r="CK209" s="286">
        <v>8400</v>
      </c>
      <c r="CL209" s="286">
        <v>48000</v>
      </c>
      <c r="CM209" s="287" t="s">
        <v>1872</v>
      </c>
      <c r="CN209" s="286">
        <v>30000</v>
      </c>
      <c r="CO209" s="287" t="s">
        <v>1247</v>
      </c>
      <c r="CP209" s="284" t="s">
        <v>53</v>
      </c>
      <c r="CQ209" s="287" t="s">
        <v>1891</v>
      </c>
      <c r="CR209" s="285">
        <v>46268</v>
      </c>
      <c r="CS209" s="282" t="s">
        <v>51</v>
      </c>
      <c r="CT209" s="284" t="s">
        <v>1852</v>
      </c>
      <c r="CU209" t="s">
        <v>451</v>
      </c>
      <c r="CV209">
        <v>206</v>
      </c>
    </row>
    <row r="210" spans="1:100" hidden="1" x14ac:dyDescent="0.3">
      <c r="A210" s="281">
        <v>33</v>
      </c>
      <c r="B210" s="290" t="s">
        <v>45</v>
      </c>
      <c r="C210" s="288" t="s">
        <v>2952</v>
      </c>
      <c r="D210" s="288" t="s">
        <v>3018</v>
      </c>
      <c r="E210" s="288" t="s">
        <v>3019</v>
      </c>
      <c r="F210" s="288" t="s">
        <v>2959</v>
      </c>
      <c r="G210" s="288" t="s">
        <v>2955</v>
      </c>
      <c r="H210" s="288" t="s">
        <v>2960</v>
      </c>
      <c r="I210" s="288" t="s">
        <v>2965</v>
      </c>
      <c r="J210" s="288" t="s">
        <v>2962</v>
      </c>
      <c r="K210" s="289" t="s">
        <v>451</v>
      </c>
      <c r="L210" s="288" t="s">
        <v>450</v>
      </c>
      <c r="M210" s="290" t="s">
        <v>54</v>
      </c>
      <c r="N210" s="288" t="s">
        <v>55</v>
      </c>
      <c r="O210" s="290" t="s">
        <v>45</v>
      </c>
      <c r="P210" s="291" t="str">
        <f>IF(COUNTIF($K$4:K210,K210)=1,"A","")</f>
        <v/>
      </c>
      <c r="Q210" s="291"/>
      <c r="R210" s="291">
        <v>300</v>
      </c>
      <c r="S210" s="291">
        <v>300</v>
      </c>
      <c r="T210" s="291"/>
      <c r="U210" s="1">
        <v>46210</v>
      </c>
      <c r="V210" s="291">
        <v>309</v>
      </c>
      <c r="W210" s="291">
        <v>309</v>
      </c>
      <c r="X210" s="291"/>
      <c r="Y210" s="1">
        <v>46253</v>
      </c>
      <c r="Z210" s="291">
        <v>122</v>
      </c>
      <c r="AA210" s="291">
        <v>0</v>
      </c>
      <c r="AB210" s="291">
        <v>187</v>
      </c>
      <c r="AC210" s="291">
        <v>187</v>
      </c>
      <c r="AD210" s="291">
        <v>78</v>
      </c>
      <c r="AE210" s="291">
        <v>265</v>
      </c>
      <c r="AF210" s="291">
        <v>309</v>
      </c>
      <c r="AG210" s="291"/>
      <c r="AH210" s="291"/>
      <c r="AI210" s="291"/>
      <c r="AJ210" s="291"/>
      <c r="AK210" s="291"/>
      <c r="AL210" s="291"/>
      <c r="AM210" s="291"/>
      <c r="AN210" s="291"/>
      <c r="AO210" s="291"/>
      <c r="AP210" s="291"/>
      <c r="AQ210" s="291"/>
      <c r="AR210" s="291"/>
      <c r="AS210" s="291"/>
      <c r="AT210" s="291"/>
      <c r="AU210" s="291"/>
      <c r="AV210" s="291"/>
      <c r="AW210" s="291"/>
      <c r="AX210" s="291"/>
      <c r="AY210" s="291"/>
      <c r="AZ210" s="291"/>
      <c r="BA210" s="291"/>
      <c r="BB210" s="291"/>
      <c r="BC210" s="291"/>
      <c r="BD210" s="291"/>
      <c r="BE210" s="291"/>
      <c r="BF210" s="291"/>
      <c r="BG210" s="291"/>
      <c r="BH210" s="291"/>
      <c r="BI210" s="291"/>
      <c r="BJ210" s="291"/>
      <c r="BK210" s="291"/>
      <c r="BL210" s="291"/>
      <c r="BM210" s="291"/>
      <c r="BN210" s="291"/>
      <c r="BO210" s="291"/>
      <c r="BP210" s="291"/>
      <c r="BQ210" s="291"/>
      <c r="BR210" s="291"/>
      <c r="BS210" s="291"/>
      <c r="BT210" s="291"/>
      <c r="BU210" s="291"/>
      <c r="BV210" s="291"/>
      <c r="BW210" s="291"/>
      <c r="BX210" s="291"/>
      <c r="BY210" s="291"/>
      <c r="BZ210" s="291"/>
      <c r="CA210" s="291"/>
      <c r="CB210" s="291"/>
      <c r="CC210" s="291"/>
      <c r="CD210" s="291">
        <v>8</v>
      </c>
      <c r="CE210" s="291">
        <v>13</v>
      </c>
      <c r="CF210" s="291">
        <v>23</v>
      </c>
      <c r="CG210" s="291">
        <v>44</v>
      </c>
      <c r="CH210" s="292" t="s">
        <v>4299</v>
      </c>
      <c r="CI210" s="291">
        <v>44</v>
      </c>
      <c r="CJ210" s="292" t="s">
        <v>4299</v>
      </c>
      <c r="CK210" s="291">
        <v>8400</v>
      </c>
      <c r="CL210" s="291">
        <v>48000</v>
      </c>
      <c r="CM210" s="292" t="s">
        <v>1872</v>
      </c>
      <c r="CN210" s="291">
        <v>30000</v>
      </c>
      <c r="CO210" s="292" t="s">
        <v>1247</v>
      </c>
      <c r="CP210" s="290" t="s">
        <v>53</v>
      </c>
      <c r="CQ210" s="292" t="s">
        <v>1891</v>
      </c>
      <c r="CR210" s="1">
        <v>46268</v>
      </c>
      <c r="CS210" s="288" t="s">
        <v>51</v>
      </c>
      <c r="CT210" s="290" t="s">
        <v>1852</v>
      </c>
      <c r="CU210" t="s">
        <v>451</v>
      </c>
      <c r="CV210">
        <v>207</v>
      </c>
    </row>
    <row r="211" spans="1:100" hidden="1" x14ac:dyDescent="0.3">
      <c r="A211" s="281">
        <v>34</v>
      </c>
      <c r="B211" s="284" t="s">
        <v>45</v>
      </c>
      <c r="C211" s="282" t="s">
        <v>2952</v>
      </c>
      <c r="D211" s="282" t="s">
        <v>3018</v>
      </c>
      <c r="E211" s="282" t="s">
        <v>3019</v>
      </c>
      <c r="F211" s="282" t="s">
        <v>2959</v>
      </c>
      <c r="G211" s="282" t="s">
        <v>2970</v>
      </c>
      <c r="H211" s="282" t="s">
        <v>2971</v>
      </c>
      <c r="I211" s="282" t="s">
        <v>2972</v>
      </c>
      <c r="J211" s="282" t="s">
        <v>2962</v>
      </c>
      <c r="K211" s="283" t="s">
        <v>441</v>
      </c>
      <c r="L211" s="282" t="s">
        <v>440</v>
      </c>
      <c r="M211" s="284" t="s">
        <v>71</v>
      </c>
      <c r="N211" s="282" t="s">
        <v>72</v>
      </c>
      <c r="O211" s="284" t="s">
        <v>45</v>
      </c>
      <c r="P211" s="286" t="str">
        <f>IF(COUNTIF($K$4:K211,K211)=1,"A","")</f>
        <v>A</v>
      </c>
      <c r="Q211" s="286"/>
      <c r="R211" s="286">
        <v>2500</v>
      </c>
      <c r="S211" s="286">
        <v>2500</v>
      </c>
      <c r="T211" s="286"/>
      <c r="U211" s="285">
        <v>46268</v>
      </c>
      <c r="V211" s="286">
        <v>852</v>
      </c>
      <c r="W211" s="286">
        <v>852</v>
      </c>
      <c r="X211" s="286"/>
      <c r="Y211" s="285">
        <v>46272</v>
      </c>
      <c r="Z211" s="286">
        <v>55</v>
      </c>
      <c r="AA211" s="286">
        <v>0</v>
      </c>
      <c r="AB211" s="286">
        <v>752</v>
      </c>
      <c r="AC211" s="286">
        <v>797</v>
      </c>
      <c r="AD211" s="286">
        <v>52</v>
      </c>
      <c r="AE211" s="286">
        <v>849</v>
      </c>
      <c r="AF211" s="286">
        <v>852</v>
      </c>
      <c r="AG211" s="286"/>
      <c r="AH211" s="286"/>
      <c r="AI211" s="286"/>
      <c r="AJ211" s="286"/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  <c r="AV211" s="286"/>
      <c r="AW211" s="286"/>
      <c r="AX211" s="286"/>
      <c r="AY211" s="286"/>
      <c r="AZ211" s="286"/>
      <c r="BA211" s="286"/>
      <c r="BB211" s="286"/>
      <c r="BC211" s="286"/>
      <c r="BD211" s="286"/>
      <c r="BE211" s="286"/>
      <c r="BF211" s="286"/>
      <c r="BG211" s="286"/>
      <c r="BH211" s="286"/>
      <c r="BI211" s="286"/>
      <c r="BJ211" s="286"/>
      <c r="BK211" s="286"/>
      <c r="BL211" s="286"/>
      <c r="BM211" s="286"/>
      <c r="BN211" s="286"/>
      <c r="BO211" s="286"/>
      <c r="BP211" s="286"/>
      <c r="BQ211" s="286"/>
      <c r="BR211" s="286"/>
      <c r="BS211" s="286"/>
      <c r="BT211" s="286"/>
      <c r="BU211" s="286"/>
      <c r="BV211" s="286"/>
      <c r="BW211" s="286"/>
      <c r="BX211" s="286"/>
      <c r="BY211" s="286"/>
      <c r="BZ211" s="286"/>
      <c r="CA211" s="286"/>
      <c r="CB211" s="286"/>
      <c r="CC211" s="286"/>
      <c r="CD211" s="286"/>
      <c r="CE211" s="286"/>
      <c r="CF211" s="286">
        <v>3</v>
      </c>
      <c r="CG211" s="286">
        <v>3</v>
      </c>
      <c r="CH211" s="287" t="s">
        <v>3126</v>
      </c>
      <c r="CI211" s="286">
        <v>3</v>
      </c>
      <c r="CJ211" s="287" t="s">
        <v>3126</v>
      </c>
      <c r="CK211" s="286">
        <v>13400</v>
      </c>
      <c r="CL211" s="286">
        <v>79000</v>
      </c>
      <c r="CM211" s="287" t="s">
        <v>3437</v>
      </c>
      <c r="CN211" s="286">
        <v>35000</v>
      </c>
      <c r="CO211" s="287" t="s">
        <v>3438</v>
      </c>
      <c r="CP211" s="284" t="s">
        <v>53</v>
      </c>
      <c r="CQ211" s="287" t="s">
        <v>1876</v>
      </c>
      <c r="CR211" s="285">
        <v>46262</v>
      </c>
      <c r="CS211" s="282" t="s">
        <v>142</v>
      </c>
      <c r="CT211" s="284" t="s">
        <v>1854</v>
      </c>
      <c r="CU211" t="s">
        <v>441</v>
      </c>
      <c r="CV211">
        <v>208</v>
      </c>
    </row>
    <row r="212" spans="1:100" hidden="1" x14ac:dyDescent="0.3">
      <c r="A212" s="281">
        <v>35</v>
      </c>
      <c r="B212" s="290" t="s">
        <v>45</v>
      </c>
      <c r="C212" s="288" t="s">
        <v>2952</v>
      </c>
      <c r="D212" s="288" t="s">
        <v>3018</v>
      </c>
      <c r="E212" s="288" t="s">
        <v>3019</v>
      </c>
      <c r="F212" s="288" t="s">
        <v>2959</v>
      </c>
      <c r="G212" s="288" t="s">
        <v>2970</v>
      </c>
      <c r="H212" s="288" t="s">
        <v>2971</v>
      </c>
      <c r="I212" s="288" t="s">
        <v>2972</v>
      </c>
      <c r="J212" s="288" t="s">
        <v>2962</v>
      </c>
      <c r="K212" s="289" t="s">
        <v>441</v>
      </c>
      <c r="L212" s="288" t="s">
        <v>440</v>
      </c>
      <c r="M212" s="290" t="s">
        <v>66</v>
      </c>
      <c r="N212" s="288" t="s">
        <v>67</v>
      </c>
      <c r="O212" s="290" t="s">
        <v>45</v>
      </c>
      <c r="P212" s="291" t="str">
        <f>IF(COUNTIF($K$4:K212,K212)=1,"A","")</f>
        <v/>
      </c>
      <c r="Q212" s="291"/>
      <c r="R212" s="291">
        <v>5000</v>
      </c>
      <c r="S212" s="291">
        <v>5000</v>
      </c>
      <c r="T212" s="291"/>
      <c r="U212" s="1">
        <v>46255</v>
      </c>
      <c r="V212" s="291">
        <v>3752</v>
      </c>
      <c r="W212" s="291">
        <v>3752</v>
      </c>
      <c r="X212" s="291"/>
      <c r="Y212" s="1">
        <v>46259</v>
      </c>
      <c r="Z212" s="291">
        <v>330</v>
      </c>
      <c r="AA212" s="291">
        <v>0</v>
      </c>
      <c r="AB212" s="291">
        <v>3359</v>
      </c>
      <c r="AC212" s="291">
        <v>3422</v>
      </c>
      <c r="AD212" s="291">
        <v>224</v>
      </c>
      <c r="AE212" s="291">
        <v>3646</v>
      </c>
      <c r="AF212" s="291">
        <v>3752</v>
      </c>
      <c r="AG212" s="291"/>
      <c r="AH212" s="291"/>
      <c r="AI212" s="291"/>
      <c r="AJ212" s="291"/>
      <c r="AK212" s="291"/>
      <c r="AL212" s="291"/>
      <c r="AM212" s="291"/>
      <c r="AN212" s="291"/>
      <c r="AO212" s="291"/>
      <c r="AP212" s="291"/>
      <c r="AQ212" s="291"/>
      <c r="AR212" s="291"/>
      <c r="AS212" s="291"/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  <c r="BG212" s="291"/>
      <c r="BH212" s="291"/>
      <c r="BI212" s="291"/>
      <c r="BJ212" s="291"/>
      <c r="BK212" s="291"/>
      <c r="BL212" s="291"/>
      <c r="BM212" s="291"/>
      <c r="BN212" s="291"/>
      <c r="BO212" s="291"/>
      <c r="BP212" s="291"/>
      <c r="BQ212" s="291"/>
      <c r="BR212" s="291"/>
      <c r="BS212" s="291"/>
      <c r="BT212" s="291"/>
      <c r="BU212" s="291"/>
      <c r="BV212" s="291"/>
      <c r="BW212" s="291"/>
      <c r="BX212" s="291"/>
      <c r="BY212" s="291"/>
      <c r="BZ212" s="291"/>
      <c r="CA212" s="291"/>
      <c r="CB212" s="291"/>
      <c r="CC212" s="291"/>
      <c r="CD212" s="291"/>
      <c r="CE212" s="291">
        <v>50</v>
      </c>
      <c r="CF212" s="291">
        <v>56</v>
      </c>
      <c r="CG212" s="291">
        <v>106</v>
      </c>
      <c r="CH212" s="292" t="s">
        <v>3101</v>
      </c>
      <c r="CI212" s="291">
        <v>106</v>
      </c>
      <c r="CJ212" s="292" t="s">
        <v>3101</v>
      </c>
      <c r="CK212" s="291">
        <v>13400</v>
      </c>
      <c r="CL212" s="291">
        <v>79000</v>
      </c>
      <c r="CM212" s="292" t="s">
        <v>3437</v>
      </c>
      <c r="CN212" s="291">
        <v>35000</v>
      </c>
      <c r="CO212" s="292" t="s">
        <v>3438</v>
      </c>
      <c r="CP212" s="290" t="s">
        <v>53</v>
      </c>
      <c r="CQ212" s="292" t="s">
        <v>1876</v>
      </c>
      <c r="CR212" s="1">
        <v>46262</v>
      </c>
      <c r="CS212" s="288" t="s">
        <v>142</v>
      </c>
      <c r="CT212" s="290" t="s">
        <v>1854</v>
      </c>
      <c r="CU212" t="s">
        <v>441</v>
      </c>
      <c r="CV212">
        <v>209</v>
      </c>
    </row>
    <row r="213" spans="1:100" hidden="1" x14ac:dyDescent="0.3">
      <c r="A213" s="281">
        <v>36</v>
      </c>
      <c r="B213" s="284" t="s">
        <v>45</v>
      </c>
      <c r="C213" s="282" t="s">
        <v>2952</v>
      </c>
      <c r="D213" s="282" t="s">
        <v>3018</v>
      </c>
      <c r="E213" s="282" t="s">
        <v>3019</v>
      </c>
      <c r="F213" s="282" t="s">
        <v>2959</v>
      </c>
      <c r="G213" s="282" t="s">
        <v>2970</v>
      </c>
      <c r="H213" s="282" t="s">
        <v>2971</v>
      </c>
      <c r="I213" s="282" t="s">
        <v>2972</v>
      </c>
      <c r="J213" s="282" t="s">
        <v>2962</v>
      </c>
      <c r="K213" s="283" t="s">
        <v>441</v>
      </c>
      <c r="L213" s="282" t="s">
        <v>440</v>
      </c>
      <c r="M213" s="284" t="s">
        <v>107</v>
      </c>
      <c r="N213" s="282" t="s">
        <v>108</v>
      </c>
      <c r="O213" s="284" t="s">
        <v>45</v>
      </c>
      <c r="P213" s="286" t="str">
        <f>IF(COUNTIF($K$4:K213,K213)=1,"A","")</f>
        <v/>
      </c>
      <c r="Q213" s="286"/>
      <c r="R213" s="286">
        <v>3600</v>
      </c>
      <c r="S213" s="286">
        <v>3600</v>
      </c>
      <c r="T213" s="286"/>
      <c r="U213" s="285">
        <v>46255</v>
      </c>
      <c r="V213" s="286">
        <v>2614</v>
      </c>
      <c r="W213" s="286">
        <v>2614</v>
      </c>
      <c r="X213" s="286"/>
      <c r="Y213" s="285">
        <v>46259</v>
      </c>
      <c r="Z213" s="286">
        <v>216</v>
      </c>
      <c r="AA213" s="286">
        <v>0</v>
      </c>
      <c r="AB213" s="286">
        <v>2334</v>
      </c>
      <c r="AC213" s="286">
        <v>2398</v>
      </c>
      <c r="AD213" s="286">
        <v>152</v>
      </c>
      <c r="AE213" s="286">
        <v>2550</v>
      </c>
      <c r="AF213" s="286">
        <v>2614</v>
      </c>
      <c r="AG213" s="286"/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6"/>
      <c r="AX213" s="286"/>
      <c r="AY213" s="286"/>
      <c r="AZ213" s="286"/>
      <c r="BA213" s="286"/>
      <c r="BB213" s="286"/>
      <c r="BC213" s="286"/>
      <c r="BD213" s="286"/>
      <c r="BE213" s="286"/>
      <c r="BF213" s="286"/>
      <c r="BG213" s="286"/>
      <c r="BH213" s="286"/>
      <c r="BI213" s="286"/>
      <c r="BJ213" s="286"/>
      <c r="BK213" s="286"/>
      <c r="BL213" s="286"/>
      <c r="BM213" s="286"/>
      <c r="BN213" s="286"/>
      <c r="BO213" s="286"/>
      <c r="BP213" s="286"/>
      <c r="BQ213" s="286"/>
      <c r="BR213" s="286"/>
      <c r="BS213" s="286"/>
      <c r="BT213" s="286"/>
      <c r="BU213" s="286"/>
      <c r="BV213" s="286"/>
      <c r="BW213" s="286"/>
      <c r="BX213" s="286"/>
      <c r="BY213" s="286"/>
      <c r="BZ213" s="286"/>
      <c r="CA213" s="286"/>
      <c r="CB213" s="286"/>
      <c r="CC213" s="286"/>
      <c r="CD213" s="286"/>
      <c r="CE213" s="286">
        <v>33</v>
      </c>
      <c r="CF213" s="286">
        <v>31</v>
      </c>
      <c r="CG213" s="286">
        <v>64</v>
      </c>
      <c r="CH213" s="287" t="s">
        <v>3164</v>
      </c>
      <c r="CI213" s="286">
        <v>64</v>
      </c>
      <c r="CJ213" s="287" t="s">
        <v>3164</v>
      </c>
      <c r="CK213" s="286">
        <v>13400</v>
      </c>
      <c r="CL213" s="286">
        <v>79000</v>
      </c>
      <c r="CM213" s="287" t="s">
        <v>3437</v>
      </c>
      <c r="CN213" s="286">
        <v>35000</v>
      </c>
      <c r="CO213" s="287" t="s">
        <v>3438</v>
      </c>
      <c r="CP213" s="284" t="s">
        <v>53</v>
      </c>
      <c r="CQ213" s="287" t="s">
        <v>1876</v>
      </c>
      <c r="CR213" s="285">
        <v>46262</v>
      </c>
      <c r="CS213" s="282" t="s">
        <v>142</v>
      </c>
      <c r="CT213" s="284" t="s">
        <v>1854</v>
      </c>
      <c r="CU213" t="s">
        <v>441</v>
      </c>
      <c r="CV213">
        <v>210</v>
      </c>
    </row>
    <row r="214" spans="1:100" hidden="1" x14ac:dyDescent="0.3">
      <c r="A214" s="281">
        <v>37</v>
      </c>
      <c r="B214" s="290" t="s">
        <v>45</v>
      </c>
      <c r="C214" s="288" t="s">
        <v>2952</v>
      </c>
      <c r="D214" s="288" t="s">
        <v>3018</v>
      </c>
      <c r="E214" s="288" t="s">
        <v>3019</v>
      </c>
      <c r="F214" s="288" t="s">
        <v>2959</v>
      </c>
      <c r="G214" s="288" t="s">
        <v>2970</v>
      </c>
      <c r="H214" s="288" t="s">
        <v>2971</v>
      </c>
      <c r="I214" s="288" t="s">
        <v>2972</v>
      </c>
      <c r="J214" s="288" t="s">
        <v>2962</v>
      </c>
      <c r="K214" s="289" t="s">
        <v>441</v>
      </c>
      <c r="L214" s="288" t="s">
        <v>440</v>
      </c>
      <c r="M214" s="290" t="s">
        <v>446</v>
      </c>
      <c r="N214" s="288" t="s">
        <v>445</v>
      </c>
      <c r="O214" s="290" t="s">
        <v>45</v>
      </c>
      <c r="P214" s="291" t="str">
        <f>IF(COUNTIF($K$4:K214,K214)=1,"A","")</f>
        <v/>
      </c>
      <c r="Q214" s="291"/>
      <c r="R214" s="291">
        <v>3000</v>
      </c>
      <c r="S214" s="291">
        <v>3000</v>
      </c>
      <c r="T214" s="291"/>
      <c r="U214" s="1">
        <v>46255</v>
      </c>
      <c r="V214" s="291">
        <v>2435</v>
      </c>
      <c r="W214" s="291">
        <v>2435</v>
      </c>
      <c r="X214" s="291"/>
      <c r="Y214" s="1">
        <v>46258</v>
      </c>
      <c r="Z214" s="291">
        <v>447</v>
      </c>
      <c r="AA214" s="291">
        <v>0</v>
      </c>
      <c r="AB214" s="291">
        <v>1974</v>
      </c>
      <c r="AC214" s="291">
        <v>1988</v>
      </c>
      <c r="AD214" s="291">
        <v>371</v>
      </c>
      <c r="AE214" s="291">
        <v>2359</v>
      </c>
      <c r="AF214" s="291">
        <v>2435</v>
      </c>
      <c r="AG214" s="291"/>
      <c r="AH214" s="291"/>
      <c r="AI214" s="291"/>
      <c r="AJ214" s="291"/>
      <c r="AK214" s="291"/>
      <c r="AL214" s="291"/>
      <c r="AM214" s="291"/>
      <c r="AN214" s="291"/>
      <c r="AO214" s="291"/>
      <c r="AP214" s="291"/>
      <c r="AQ214" s="291"/>
      <c r="AR214" s="291"/>
      <c r="AS214" s="291"/>
      <c r="AT214" s="291"/>
      <c r="AU214" s="291"/>
      <c r="AV214" s="291"/>
      <c r="AW214" s="291"/>
      <c r="AX214" s="291"/>
      <c r="AY214" s="291"/>
      <c r="AZ214" s="291"/>
      <c r="BA214" s="291"/>
      <c r="BB214" s="291"/>
      <c r="BC214" s="291"/>
      <c r="BD214" s="291"/>
      <c r="BE214" s="291"/>
      <c r="BF214" s="291"/>
      <c r="BG214" s="291"/>
      <c r="BH214" s="291"/>
      <c r="BI214" s="291"/>
      <c r="BJ214" s="291"/>
      <c r="BK214" s="291"/>
      <c r="BL214" s="291"/>
      <c r="BM214" s="291"/>
      <c r="BN214" s="291"/>
      <c r="BO214" s="291"/>
      <c r="BP214" s="291"/>
      <c r="BQ214" s="291"/>
      <c r="BR214" s="291"/>
      <c r="BS214" s="291"/>
      <c r="BT214" s="291"/>
      <c r="BU214" s="291"/>
      <c r="BV214" s="291"/>
      <c r="BW214" s="291"/>
      <c r="BX214" s="291"/>
      <c r="BY214" s="291"/>
      <c r="BZ214" s="291"/>
      <c r="CA214" s="291"/>
      <c r="CB214" s="291"/>
      <c r="CC214" s="291"/>
      <c r="CD214" s="291">
        <v>3</v>
      </c>
      <c r="CE214" s="291">
        <v>35</v>
      </c>
      <c r="CF214" s="291">
        <v>38</v>
      </c>
      <c r="CG214" s="291">
        <v>76</v>
      </c>
      <c r="CH214" s="292" t="s">
        <v>3123</v>
      </c>
      <c r="CI214" s="291">
        <v>76</v>
      </c>
      <c r="CJ214" s="292" t="s">
        <v>3123</v>
      </c>
      <c r="CK214" s="291">
        <v>13400</v>
      </c>
      <c r="CL214" s="291">
        <v>79000</v>
      </c>
      <c r="CM214" s="292" t="s">
        <v>3437</v>
      </c>
      <c r="CN214" s="291">
        <v>35000</v>
      </c>
      <c r="CO214" s="292" t="s">
        <v>3438</v>
      </c>
      <c r="CP214" s="290" t="s">
        <v>53</v>
      </c>
      <c r="CQ214" s="292" t="s">
        <v>1876</v>
      </c>
      <c r="CR214" s="1">
        <v>46262</v>
      </c>
      <c r="CS214" s="288" t="s">
        <v>142</v>
      </c>
      <c r="CT214" s="290" t="s">
        <v>1854</v>
      </c>
      <c r="CU214" t="s">
        <v>441</v>
      </c>
      <c r="CV214">
        <v>211</v>
      </c>
    </row>
    <row r="215" spans="1:100" hidden="1" x14ac:dyDescent="0.3">
      <c r="A215" s="281">
        <v>38</v>
      </c>
      <c r="B215" s="284" t="s">
        <v>45</v>
      </c>
      <c r="C215" s="282" t="s">
        <v>2952</v>
      </c>
      <c r="D215" s="282" t="s">
        <v>3018</v>
      </c>
      <c r="E215" s="282" t="s">
        <v>3019</v>
      </c>
      <c r="F215" s="282" t="s">
        <v>2959</v>
      </c>
      <c r="G215" s="282" t="s">
        <v>2970</v>
      </c>
      <c r="H215" s="282" t="s">
        <v>2971</v>
      </c>
      <c r="I215" s="282" t="s">
        <v>2972</v>
      </c>
      <c r="J215" s="282" t="s">
        <v>2962</v>
      </c>
      <c r="K215" s="283" t="s">
        <v>441</v>
      </c>
      <c r="L215" s="282" t="s">
        <v>440</v>
      </c>
      <c r="M215" s="284" t="s">
        <v>96</v>
      </c>
      <c r="N215" s="282" t="s">
        <v>97</v>
      </c>
      <c r="O215" s="284" t="s">
        <v>45</v>
      </c>
      <c r="P215" s="286" t="str">
        <f>IF(COUNTIF($K$4:K215,K215)=1,"A","")</f>
        <v/>
      </c>
      <c r="Q215" s="286"/>
      <c r="R215" s="286">
        <v>4500</v>
      </c>
      <c r="S215" s="286">
        <v>4500</v>
      </c>
      <c r="T215" s="286"/>
      <c r="U215" s="285">
        <v>46255</v>
      </c>
      <c r="V215" s="286">
        <v>3760</v>
      </c>
      <c r="W215" s="286">
        <v>3760</v>
      </c>
      <c r="X215" s="286"/>
      <c r="Y215" s="285">
        <v>46259</v>
      </c>
      <c r="Z215" s="286">
        <v>572</v>
      </c>
      <c r="AA215" s="286">
        <v>0</v>
      </c>
      <c r="AB215" s="286">
        <v>3096</v>
      </c>
      <c r="AC215" s="286">
        <v>3188</v>
      </c>
      <c r="AD215" s="286">
        <v>315</v>
      </c>
      <c r="AE215" s="286">
        <v>3503</v>
      </c>
      <c r="AF215" s="286">
        <v>3760</v>
      </c>
      <c r="AG215" s="286"/>
      <c r="AH215" s="286"/>
      <c r="AI215" s="286"/>
      <c r="AJ215" s="286"/>
      <c r="AK215" s="286"/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  <c r="AV215" s="286"/>
      <c r="AW215" s="286"/>
      <c r="AX215" s="286"/>
      <c r="AY215" s="286"/>
      <c r="AZ215" s="286"/>
      <c r="BA215" s="286"/>
      <c r="BB215" s="286"/>
      <c r="BC215" s="286"/>
      <c r="BD215" s="286"/>
      <c r="BE215" s="286"/>
      <c r="BF215" s="286"/>
      <c r="BG215" s="286"/>
      <c r="BH215" s="286"/>
      <c r="BI215" s="286"/>
      <c r="BJ215" s="286"/>
      <c r="BK215" s="286"/>
      <c r="BL215" s="286"/>
      <c r="BM215" s="286"/>
      <c r="BN215" s="286"/>
      <c r="BO215" s="286"/>
      <c r="BP215" s="286"/>
      <c r="BQ215" s="286"/>
      <c r="BR215" s="286"/>
      <c r="BS215" s="286"/>
      <c r="BT215" s="286"/>
      <c r="BU215" s="286"/>
      <c r="BV215" s="286"/>
      <c r="BW215" s="286"/>
      <c r="BX215" s="286"/>
      <c r="BY215" s="286"/>
      <c r="BZ215" s="286"/>
      <c r="CA215" s="286"/>
      <c r="CB215" s="286"/>
      <c r="CC215" s="286"/>
      <c r="CD215" s="286">
        <v>7</v>
      </c>
      <c r="CE215" s="286">
        <v>124</v>
      </c>
      <c r="CF215" s="286">
        <v>126</v>
      </c>
      <c r="CG215" s="286">
        <v>257</v>
      </c>
      <c r="CH215" s="287" t="s">
        <v>3330</v>
      </c>
      <c r="CI215" s="286">
        <v>257</v>
      </c>
      <c r="CJ215" s="287" t="s">
        <v>3330</v>
      </c>
      <c r="CK215" s="286">
        <v>13400</v>
      </c>
      <c r="CL215" s="286">
        <v>79000</v>
      </c>
      <c r="CM215" s="287" t="s">
        <v>3437</v>
      </c>
      <c r="CN215" s="286">
        <v>35000</v>
      </c>
      <c r="CO215" s="287" t="s">
        <v>3438</v>
      </c>
      <c r="CP215" s="284" t="s">
        <v>53</v>
      </c>
      <c r="CQ215" s="287" t="s">
        <v>1876</v>
      </c>
      <c r="CR215" s="285">
        <v>46262</v>
      </c>
      <c r="CS215" s="282" t="s">
        <v>142</v>
      </c>
      <c r="CT215" s="284" t="s">
        <v>1854</v>
      </c>
      <c r="CU215" t="s">
        <v>441</v>
      </c>
      <c r="CV215">
        <v>212</v>
      </c>
    </row>
    <row r="216" spans="1:100" hidden="1" x14ac:dyDescent="0.3">
      <c r="A216" s="281">
        <v>39</v>
      </c>
      <c r="B216" s="290" t="s">
        <v>45</v>
      </c>
      <c r="C216" s="288" t="s">
        <v>2952</v>
      </c>
      <c r="D216" s="288" t="s">
        <v>3018</v>
      </c>
      <c r="E216" s="288" t="s">
        <v>3019</v>
      </c>
      <c r="F216" s="288" t="s">
        <v>2959</v>
      </c>
      <c r="G216" s="288" t="s">
        <v>2970</v>
      </c>
      <c r="H216" s="288" t="s">
        <v>2971</v>
      </c>
      <c r="I216" s="288" t="s">
        <v>2972</v>
      </c>
      <c r="J216" s="288" t="s">
        <v>2962</v>
      </c>
      <c r="K216" s="289" t="s">
        <v>441</v>
      </c>
      <c r="L216" s="288" t="s">
        <v>440</v>
      </c>
      <c r="M216" s="290" t="s">
        <v>48</v>
      </c>
      <c r="N216" s="288" t="s">
        <v>49</v>
      </c>
      <c r="O216" s="290" t="s">
        <v>45</v>
      </c>
      <c r="P216" s="291" t="str">
        <f>IF(COUNTIF($K$4:K216,K216)=1,"A","")</f>
        <v/>
      </c>
      <c r="Q216" s="291"/>
      <c r="R216" s="291">
        <v>2000</v>
      </c>
      <c r="S216" s="291">
        <v>2000</v>
      </c>
      <c r="T216" s="291"/>
      <c r="U216" s="1">
        <v>46248</v>
      </c>
      <c r="V216" s="291">
        <v>1525</v>
      </c>
      <c r="W216" s="291">
        <v>1525</v>
      </c>
      <c r="X216" s="291"/>
      <c r="Y216" s="1">
        <v>46252</v>
      </c>
      <c r="Z216" s="291">
        <v>565</v>
      </c>
      <c r="AA216" s="291">
        <v>0</v>
      </c>
      <c r="AB216" s="291">
        <v>913</v>
      </c>
      <c r="AC216" s="291">
        <v>960</v>
      </c>
      <c r="AD216" s="291">
        <v>398</v>
      </c>
      <c r="AE216" s="291">
        <v>1358</v>
      </c>
      <c r="AF216" s="291">
        <v>1525</v>
      </c>
      <c r="AG216" s="291"/>
      <c r="AH216" s="291"/>
      <c r="AI216" s="291"/>
      <c r="AJ216" s="291"/>
      <c r="AK216" s="291"/>
      <c r="AL216" s="291"/>
      <c r="AM216" s="291"/>
      <c r="AN216" s="291"/>
      <c r="AO216" s="291"/>
      <c r="AP216" s="291"/>
      <c r="AQ216" s="291"/>
      <c r="AR216" s="291"/>
      <c r="AS216" s="291"/>
      <c r="AT216" s="291"/>
      <c r="AU216" s="291"/>
      <c r="AV216" s="291"/>
      <c r="AW216" s="291"/>
      <c r="AX216" s="291"/>
      <c r="AY216" s="291"/>
      <c r="AZ216" s="291"/>
      <c r="BA216" s="291"/>
      <c r="BB216" s="291"/>
      <c r="BC216" s="291"/>
      <c r="BD216" s="291"/>
      <c r="BE216" s="291"/>
      <c r="BF216" s="291"/>
      <c r="BG216" s="291"/>
      <c r="BH216" s="291"/>
      <c r="BI216" s="291"/>
      <c r="BJ216" s="291"/>
      <c r="BK216" s="291"/>
      <c r="BL216" s="291"/>
      <c r="BM216" s="291"/>
      <c r="BN216" s="291"/>
      <c r="BO216" s="291"/>
      <c r="BP216" s="291"/>
      <c r="BQ216" s="291"/>
      <c r="BR216" s="291"/>
      <c r="BS216" s="291"/>
      <c r="BT216" s="291"/>
      <c r="BU216" s="291"/>
      <c r="BV216" s="291"/>
      <c r="BW216" s="291"/>
      <c r="BX216" s="291"/>
      <c r="BY216" s="291"/>
      <c r="BZ216" s="291"/>
      <c r="CA216" s="291"/>
      <c r="CB216" s="291"/>
      <c r="CC216" s="291">
        <v>4</v>
      </c>
      <c r="CD216" s="291">
        <v>26</v>
      </c>
      <c r="CE216" s="291">
        <v>69</v>
      </c>
      <c r="CF216" s="291">
        <v>68</v>
      </c>
      <c r="CG216" s="291">
        <v>167</v>
      </c>
      <c r="CH216" s="292" t="s">
        <v>3741</v>
      </c>
      <c r="CI216" s="291">
        <v>167</v>
      </c>
      <c r="CJ216" s="292" t="s">
        <v>3741</v>
      </c>
      <c r="CK216" s="291">
        <v>13400</v>
      </c>
      <c r="CL216" s="291">
        <v>79000</v>
      </c>
      <c r="CM216" s="292" t="s">
        <v>3437</v>
      </c>
      <c r="CN216" s="291">
        <v>35000</v>
      </c>
      <c r="CO216" s="292" t="s">
        <v>3438</v>
      </c>
      <c r="CP216" s="290" t="s">
        <v>53</v>
      </c>
      <c r="CQ216" s="292" t="s">
        <v>1876</v>
      </c>
      <c r="CR216" s="1">
        <v>46262</v>
      </c>
      <c r="CS216" s="288" t="s">
        <v>142</v>
      </c>
      <c r="CT216" s="290" t="s">
        <v>1854</v>
      </c>
      <c r="CU216" t="s">
        <v>441</v>
      </c>
      <c r="CV216">
        <v>213</v>
      </c>
    </row>
    <row r="217" spans="1:100" hidden="1" x14ac:dyDescent="0.3">
      <c r="A217" s="281">
        <v>40</v>
      </c>
      <c r="B217" s="284" t="s">
        <v>45</v>
      </c>
      <c r="C217" s="282" t="s">
        <v>2952</v>
      </c>
      <c r="D217" s="282" t="s">
        <v>3018</v>
      </c>
      <c r="E217" s="282" t="s">
        <v>3019</v>
      </c>
      <c r="F217" s="282" t="s">
        <v>2959</v>
      </c>
      <c r="G217" s="282" t="s">
        <v>2970</v>
      </c>
      <c r="H217" s="282" t="s">
        <v>2971</v>
      </c>
      <c r="I217" s="282" t="s">
        <v>2972</v>
      </c>
      <c r="J217" s="282" t="s">
        <v>2962</v>
      </c>
      <c r="K217" s="283" t="s">
        <v>441</v>
      </c>
      <c r="L217" s="282" t="s">
        <v>440</v>
      </c>
      <c r="M217" s="284" t="s">
        <v>444</v>
      </c>
      <c r="N217" s="282" t="s">
        <v>443</v>
      </c>
      <c r="O217" s="284" t="s">
        <v>45</v>
      </c>
      <c r="P217" s="286" t="str">
        <f>IF(COUNTIF($K$4:K217,K217)=1,"A","")</f>
        <v/>
      </c>
      <c r="Q217" s="286"/>
      <c r="R217" s="286">
        <v>2800</v>
      </c>
      <c r="S217" s="286">
        <v>2800</v>
      </c>
      <c r="T217" s="286"/>
      <c r="U217" s="285">
        <v>46248</v>
      </c>
      <c r="V217" s="286">
        <v>2533</v>
      </c>
      <c r="W217" s="286">
        <v>2533</v>
      </c>
      <c r="X217" s="286"/>
      <c r="Y217" s="285">
        <v>46255</v>
      </c>
      <c r="Z217" s="286">
        <v>403</v>
      </c>
      <c r="AA217" s="286">
        <v>0</v>
      </c>
      <c r="AB217" s="286">
        <v>2099</v>
      </c>
      <c r="AC217" s="286">
        <v>2130</v>
      </c>
      <c r="AD217" s="286">
        <v>273</v>
      </c>
      <c r="AE217" s="286">
        <v>2403</v>
      </c>
      <c r="AF217" s="286">
        <v>2533</v>
      </c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  <c r="AV217" s="286"/>
      <c r="AW217" s="286"/>
      <c r="AX217" s="286"/>
      <c r="AY217" s="286"/>
      <c r="AZ217" s="286"/>
      <c r="BA217" s="286"/>
      <c r="BB217" s="286"/>
      <c r="BC217" s="286"/>
      <c r="BD217" s="286"/>
      <c r="BE217" s="286"/>
      <c r="BF217" s="286"/>
      <c r="BG217" s="286"/>
      <c r="BH217" s="286"/>
      <c r="BI217" s="286"/>
      <c r="BJ217" s="286"/>
      <c r="BK217" s="286"/>
      <c r="BL217" s="286"/>
      <c r="BM217" s="286"/>
      <c r="BN217" s="286"/>
      <c r="BO217" s="286"/>
      <c r="BP217" s="286"/>
      <c r="BQ217" s="286"/>
      <c r="BR217" s="286"/>
      <c r="BS217" s="286"/>
      <c r="BT217" s="286"/>
      <c r="BU217" s="286"/>
      <c r="BV217" s="286"/>
      <c r="BW217" s="286"/>
      <c r="BX217" s="286"/>
      <c r="BY217" s="286"/>
      <c r="BZ217" s="286"/>
      <c r="CA217" s="286"/>
      <c r="CB217" s="286"/>
      <c r="CC217" s="286"/>
      <c r="CD217" s="286">
        <v>8</v>
      </c>
      <c r="CE217" s="286">
        <v>59</v>
      </c>
      <c r="CF217" s="286">
        <v>63</v>
      </c>
      <c r="CG217" s="286">
        <v>130</v>
      </c>
      <c r="CH217" s="287" t="s">
        <v>3353</v>
      </c>
      <c r="CI217" s="286">
        <v>130</v>
      </c>
      <c r="CJ217" s="287" t="s">
        <v>3353</v>
      </c>
      <c r="CK217" s="286">
        <v>13400</v>
      </c>
      <c r="CL217" s="286">
        <v>79000</v>
      </c>
      <c r="CM217" s="287" t="s">
        <v>3437</v>
      </c>
      <c r="CN217" s="286">
        <v>35000</v>
      </c>
      <c r="CO217" s="287" t="s">
        <v>3438</v>
      </c>
      <c r="CP217" s="284" t="s">
        <v>53</v>
      </c>
      <c r="CQ217" s="287" t="s">
        <v>1876</v>
      </c>
      <c r="CR217" s="285">
        <v>46262</v>
      </c>
      <c r="CS217" s="282" t="s">
        <v>142</v>
      </c>
      <c r="CT217" s="284" t="s">
        <v>1854</v>
      </c>
      <c r="CU217" t="s">
        <v>441</v>
      </c>
      <c r="CV217">
        <v>214</v>
      </c>
    </row>
    <row r="218" spans="1:100" hidden="1" x14ac:dyDescent="0.3">
      <c r="A218" s="281">
        <v>41</v>
      </c>
      <c r="B218" s="290" t="s">
        <v>45</v>
      </c>
      <c r="C218" s="288" t="s">
        <v>2952</v>
      </c>
      <c r="D218" s="288" t="s">
        <v>3018</v>
      </c>
      <c r="E218" s="288" t="s">
        <v>3019</v>
      </c>
      <c r="F218" s="288" t="s">
        <v>2959</v>
      </c>
      <c r="G218" s="288" t="s">
        <v>2970</v>
      </c>
      <c r="H218" s="288" t="s">
        <v>2971</v>
      </c>
      <c r="I218" s="288" t="s">
        <v>2972</v>
      </c>
      <c r="J218" s="288" t="s">
        <v>2962</v>
      </c>
      <c r="K218" s="289" t="s">
        <v>441</v>
      </c>
      <c r="L218" s="288" t="s">
        <v>440</v>
      </c>
      <c r="M218" s="290" t="s">
        <v>54</v>
      </c>
      <c r="N218" s="288" t="s">
        <v>55</v>
      </c>
      <c r="O218" s="290" t="s">
        <v>45</v>
      </c>
      <c r="P218" s="291" t="str">
        <f>IF(COUNTIF($K$4:K218,K218)=1,"A","")</f>
        <v/>
      </c>
      <c r="Q218" s="291"/>
      <c r="R218" s="291">
        <v>1200</v>
      </c>
      <c r="S218" s="291">
        <v>1200</v>
      </c>
      <c r="T218" s="291"/>
      <c r="U218" s="1">
        <v>46248</v>
      </c>
      <c r="V218" s="291">
        <v>950</v>
      </c>
      <c r="W218" s="291">
        <v>950</v>
      </c>
      <c r="X218" s="291"/>
      <c r="Y218" s="1">
        <v>46255</v>
      </c>
      <c r="Z218" s="291">
        <v>229</v>
      </c>
      <c r="AA218" s="291">
        <v>0</v>
      </c>
      <c r="AB218" s="291">
        <v>689</v>
      </c>
      <c r="AC218" s="291">
        <v>721</v>
      </c>
      <c r="AD218" s="291">
        <v>168</v>
      </c>
      <c r="AE218" s="291">
        <v>889</v>
      </c>
      <c r="AF218" s="291">
        <v>950</v>
      </c>
      <c r="AG218" s="291"/>
      <c r="AH218" s="291"/>
      <c r="AI218" s="291"/>
      <c r="AJ218" s="291"/>
      <c r="AK218" s="291"/>
      <c r="AL218" s="291"/>
      <c r="AM218" s="291"/>
      <c r="AN218" s="291"/>
      <c r="AO218" s="291"/>
      <c r="AP218" s="291"/>
      <c r="AQ218" s="291"/>
      <c r="AR218" s="291"/>
      <c r="AS218" s="291"/>
      <c r="AT218" s="291"/>
      <c r="AU218" s="291"/>
      <c r="AV218" s="291"/>
      <c r="AW218" s="291"/>
      <c r="AX218" s="291"/>
      <c r="AY218" s="291"/>
      <c r="AZ218" s="291"/>
      <c r="BA218" s="291"/>
      <c r="BB218" s="291"/>
      <c r="BC218" s="291"/>
      <c r="BD218" s="291"/>
      <c r="BE218" s="291"/>
      <c r="BF218" s="291"/>
      <c r="BG218" s="291"/>
      <c r="BH218" s="291"/>
      <c r="BI218" s="291"/>
      <c r="BJ218" s="291"/>
      <c r="BK218" s="291"/>
      <c r="BL218" s="291"/>
      <c r="BM218" s="291"/>
      <c r="BN218" s="291"/>
      <c r="BO218" s="291"/>
      <c r="BP218" s="291"/>
      <c r="BQ218" s="291"/>
      <c r="BR218" s="291"/>
      <c r="BS218" s="291"/>
      <c r="BT218" s="291"/>
      <c r="BU218" s="291"/>
      <c r="BV218" s="291"/>
      <c r="BW218" s="291"/>
      <c r="BX218" s="291"/>
      <c r="BY218" s="291"/>
      <c r="BZ218" s="291"/>
      <c r="CA218" s="291"/>
      <c r="CB218" s="291"/>
      <c r="CC218" s="291"/>
      <c r="CD218" s="291">
        <v>2</v>
      </c>
      <c r="CE218" s="291">
        <v>25</v>
      </c>
      <c r="CF218" s="291">
        <v>34</v>
      </c>
      <c r="CG218" s="291">
        <v>61</v>
      </c>
      <c r="CH218" s="292" t="s">
        <v>3443</v>
      </c>
      <c r="CI218" s="291">
        <v>61</v>
      </c>
      <c r="CJ218" s="292" t="s">
        <v>3443</v>
      </c>
      <c r="CK218" s="291">
        <v>13400</v>
      </c>
      <c r="CL218" s="291">
        <v>79000</v>
      </c>
      <c r="CM218" s="292" t="s">
        <v>3437</v>
      </c>
      <c r="CN218" s="291">
        <v>35000</v>
      </c>
      <c r="CO218" s="292" t="s">
        <v>3438</v>
      </c>
      <c r="CP218" s="290" t="s">
        <v>53</v>
      </c>
      <c r="CQ218" s="292" t="s">
        <v>1876</v>
      </c>
      <c r="CR218" s="1">
        <v>46262</v>
      </c>
      <c r="CS218" s="288" t="s">
        <v>142</v>
      </c>
      <c r="CT218" s="290" t="s">
        <v>1854</v>
      </c>
      <c r="CU218" t="s">
        <v>441</v>
      </c>
      <c r="CV218">
        <v>215</v>
      </c>
    </row>
    <row r="219" spans="1:100" hidden="1" x14ac:dyDescent="0.3">
      <c r="A219" s="281">
        <v>42</v>
      </c>
      <c r="B219" s="284" t="s">
        <v>45</v>
      </c>
      <c r="C219" s="282" t="s">
        <v>2952</v>
      </c>
      <c r="D219" s="282" t="s">
        <v>3018</v>
      </c>
      <c r="E219" s="282" t="s">
        <v>3019</v>
      </c>
      <c r="F219" s="282" t="s">
        <v>2959</v>
      </c>
      <c r="G219" s="282" t="s">
        <v>2970</v>
      </c>
      <c r="H219" s="282" t="s">
        <v>2971</v>
      </c>
      <c r="I219" s="282" t="s">
        <v>2972</v>
      </c>
      <c r="J219" s="282" t="s">
        <v>2962</v>
      </c>
      <c r="K219" s="283" t="s">
        <v>438</v>
      </c>
      <c r="L219" s="282" t="s">
        <v>437</v>
      </c>
      <c r="M219" s="284" t="s">
        <v>57</v>
      </c>
      <c r="N219" s="282" t="s">
        <v>58</v>
      </c>
      <c r="O219" s="284" t="s">
        <v>45</v>
      </c>
      <c r="P219" s="286" t="str">
        <f>IF(COUNTIF($K$4:K219,K219)=1,"A","")</f>
        <v>A</v>
      </c>
      <c r="Q219" s="286"/>
      <c r="R219" s="286">
        <v>2000</v>
      </c>
      <c r="S219" s="286">
        <v>2000</v>
      </c>
      <c r="T219" s="286"/>
      <c r="U219" s="285">
        <v>46252</v>
      </c>
      <c r="V219" s="286">
        <v>1727</v>
      </c>
      <c r="W219" s="286">
        <v>1727</v>
      </c>
      <c r="X219" s="286"/>
      <c r="Y219" s="285">
        <v>46255</v>
      </c>
      <c r="Z219" s="286">
        <v>264</v>
      </c>
      <c r="AA219" s="286">
        <v>0</v>
      </c>
      <c r="AB219" s="286">
        <v>1451</v>
      </c>
      <c r="AC219" s="286">
        <v>1463</v>
      </c>
      <c r="AD219" s="286">
        <v>224</v>
      </c>
      <c r="AE219" s="286">
        <v>1687</v>
      </c>
      <c r="AF219" s="286">
        <v>1727</v>
      </c>
      <c r="AG219" s="286"/>
      <c r="AH219" s="286"/>
      <c r="AI219" s="286"/>
      <c r="AJ219" s="286"/>
      <c r="AK219" s="286"/>
      <c r="AL219" s="286"/>
      <c r="AM219" s="286"/>
      <c r="AN219" s="286"/>
      <c r="AO219" s="286"/>
      <c r="AP219" s="286"/>
      <c r="AQ219" s="286"/>
      <c r="AR219" s="286"/>
      <c r="AS219" s="286"/>
      <c r="AT219" s="286"/>
      <c r="AU219" s="286"/>
      <c r="AV219" s="286"/>
      <c r="AW219" s="286"/>
      <c r="AX219" s="286"/>
      <c r="AY219" s="286"/>
      <c r="AZ219" s="286"/>
      <c r="BA219" s="286"/>
      <c r="BB219" s="286"/>
      <c r="BC219" s="286"/>
      <c r="BD219" s="286"/>
      <c r="BE219" s="286"/>
      <c r="BF219" s="286"/>
      <c r="BG219" s="286"/>
      <c r="BH219" s="286"/>
      <c r="BI219" s="286"/>
      <c r="BJ219" s="286"/>
      <c r="BK219" s="286"/>
      <c r="BL219" s="286"/>
      <c r="BM219" s="286"/>
      <c r="BN219" s="286"/>
      <c r="BO219" s="286"/>
      <c r="BP219" s="286"/>
      <c r="BQ219" s="286"/>
      <c r="BR219" s="286"/>
      <c r="BS219" s="286"/>
      <c r="BT219" s="286"/>
      <c r="BU219" s="286"/>
      <c r="BV219" s="286"/>
      <c r="BW219" s="286"/>
      <c r="BX219" s="286"/>
      <c r="BY219" s="286"/>
      <c r="BZ219" s="286"/>
      <c r="CA219" s="286"/>
      <c r="CB219" s="286"/>
      <c r="CC219" s="286"/>
      <c r="CD219" s="286">
        <v>1</v>
      </c>
      <c r="CE219" s="286">
        <v>14</v>
      </c>
      <c r="CF219" s="286">
        <v>25</v>
      </c>
      <c r="CG219" s="286">
        <v>40</v>
      </c>
      <c r="CH219" s="287" t="s">
        <v>3120</v>
      </c>
      <c r="CI219" s="286">
        <v>40</v>
      </c>
      <c r="CJ219" s="287" t="s">
        <v>3120</v>
      </c>
      <c r="CK219" s="286">
        <v>12000</v>
      </c>
      <c r="CL219" s="286">
        <v>85000</v>
      </c>
      <c r="CM219" s="287" t="s">
        <v>3439</v>
      </c>
      <c r="CN219" s="286">
        <v>35000</v>
      </c>
      <c r="CO219" s="287" t="s">
        <v>1868</v>
      </c>
      <c r="CP219" s="284" t="s">
        <v>53</v>
      </c>
      <c r="CQ219" s="287" t="s">
        <v>1869</v>
      </c>
      <c r="CR219" s="285">
        <v>46262</v>
      </c>
      <c r="CS219" s="282" t="s">
        <v>142</v>
      </c>
      <c r="CT219" s="284" t="s">
        <v>1854</v>
      </c>
      <c r="CU219" t="s">
        <v>438</v>
      </c>
      <c r="CV219">
        <v>216</v>
      </c>
    </row>
    <row r="220" spans="1:100" hidden="1" x14ac:dyDescent="0.3">
      <c r="A220" s="281">
        <v>43</v>
      </c>
      <c r="B220" s="290" t="s">
        <v>45</v>
      </c>
      <c r="C220" s="288" t="s">
        <v>2952</v>
      </c>
      <c r="D220" s="288" t="s">
        <v>3018</v>
      </c>
      <c r="E220" s="288" t="s">
        <v>3019</v>
      </c>
      <c r="F220" s="288" t="s">
        <v>2959</v>
      </c>
      <c r="G220" s="288" t="s">
        <v>2970</v>
      </c>
      <c r="H220" s="288" t="s">
        <v>2971</v>
      </c>
      <c r="I220" s="288" t="s">
        <v>2972</v>
      </c>
      <c r="J220" s="288" t="s">
        <v>2962</v>
      </c>
      <c r="K220" s="289" t="s">
        <v>438</v>
      </c>
      <c r="L220" s="288" t="s">
        <v>437</v>
      </c>
      <c r="M220" s="290" t="s">
        <v>71</v>
      </c>
      <c r="N220" s="288" t="s">
        <v>72</v>
      </c>
      <c r="O220" s="290" t="s">
        <v>45</v>
      </c>
      <c r="P220" s="291" t="str">
        <f>IF(COUNTIF($K$4:K220,K220)=1,"A","")</f>
        <v/>
      </c>
      <c r="Q220" s="291"/>
      <c r="R220" s="291">
        <v>2800</v>
      </c>
      <c r="S220" s="291">
        <v>2800</v>
      </c>
      <c r="T220" s="291"/>
      <c r="U220" s="1">
        <v>46255</v>
      </c>
      <c r="V220" s="291">
        <v>2380</v>
      </c>
      <c r="W220" s="291">
        <v>2380</v>
      </c>
      <c r="X220" s="291"/>
      <c r="Y220" s="1">
        <v>46259</v>
      </c>
      <c r="Z220" s="291">
        <v>144</v>
      </c>
      <c r="AA220" s="291">
        <v>0</v>
      </c>
      <c r="AB220" s="291">
        <v>2173</v>
      </c>
      <c r="AC220" s="291">
        <v>2236</v>
      </c>
      <c r="AD220" s="291">
        <v>123</v>
      </c>
      <c r="AE220" s="291">
        <v>2359</v>
      </c>
      <c r="AF220" s="291">
        <v>2380</v>
      </c>
      <c r="AG220" s="291"/>
      <c r="AH220" s="291"/>
      <c r="AI220" s="291"/>
      <c r="AJ220" s="291"/>
      <c r="AK220" s="291"/>
      <c r="AL220" s="291"/>
      <c r="AM220" s="291"/>
      <c r="AN220" s="291"/>
      <c r="AO220" s="291"/>
      <c r="AP220" s="291"/>
      <c r="AQ220" s="291"/>
      <c r="AR220" s="291"/>
      <c r="AS220" s="291"/>
      <c r="AT220" s="291"/>
      <c r="AU220" s="291"/>
      <c r="AV220" s="291"/>
      <c r="AW220" s="291"/>
      <c r="AX220" s="291"/>
      <c r="AY220" s="291"/>
      <c r="AZ220" s="291"/>
      <c r="BA220" s="291"/>
      <c r="BB220" s="291"/>
      <c r="BC220" s="291"/>
      <c r="BD220" s="291"/>
      <c r="BE220" s="291"/>
      <c r="BF220" s="291"/>
      <c r="BG220" s="291"/>
      <c r="BH220" s="291"/>
      <c r="BI220" s="291"/>
      <c r="BJ220" s="291"/>
      <c r="BK220" s="291"/>
      <c r="BL220" s="291"/>
      <c r="BM220" s="291"/>
      <c r="BN220" s="291"/>
      <c r="BO220" s="291"/>
      <c r="BP220" s="291"/>
      <c r="BQ220" s="291"/>
      <c r="BR220" s="291"/>
      <c r="BS220" s="291"/>
      <c r="BT220" s="291"/>
      <c r="BU220" s="291"/>
      <c r="BV220" s="291">
        <v>1</v>
      </c>
      <c r="BW220" s="291">
        <v>1</v>
      </c>
      <c r="BX220" s="291"/>
      <c r="BY220" s="291"/>
      <c r="BZ220" s="291"/>
      <c r="CA220" s="291">
        <v>1</v>
      </c>
      <c r="CB220" s="291"/>
      <c r="CC220" s="291"/>
      <c r="CD220" s="291">
        <v>1</v>
      </c>
      <c r="CE220" s="291">
        <v>6</v>
      </c>
      <c r="CF220" s="291">
        <v>11</v>
      </c>
      <c r="CG220" s="291">
        <v>21</v>
      </c>
      <c r="CH220" s="292" t="s">
        <v>3132</v>
      </c>
      <c r="CI220" s="291">
        <v>21</v>
      </c>
      <c r="CJ220" s="292" t="s">
        <v>3132</v>
      </c>
      <c r="CK220" s="291">
        <v>12000</v>
      </c>
      <c r="CL220" s="291">
        <v>85000</v>
      </c>
      <c r="CM220" s="292" t="s">
        <v>3439</v>
      </c>
      <c r="CN220" s="291">
        <v>35000</v>
      </c>
      <c r="CO220" s="292" t="s">
        <v>1868</v>
      </c>
      <c r="CP220" s="290" t="s">
        <v>53</v>
      </c>
      <c r="CQ220" s="292" t="s">
        <v>1869</v>
      </c>
      <c r="CR220" s="1">
        <v>46262</v>
      </c>
      <c r="CS220" s="288" t="s">
        <v>142</v>
      </c>
      <c r="CT220" s="290" t="s">
        <v>1854</v>
      </c>
      <c r="CU220" t="s">
        <v>438</v>
      </c>
      <c r="CV220">
        <v>217</v>
      </c>
    </row>
    <row r="221" spans="1:100" hidden="1" x14ac:dyDescent="0.3">
      <c r="A221" s="281">
        <v>44</v>
      </c>
      <c r="B221" s="284" t="s">
        <v>45</v>
      </c>
      <c r="C221" s="282" t="s">
        <v>2952</v>
      </c>
      <c r="D221" s="282" t="s">
        <v>3018</v>
      </c>
      <c r="E221" s="282" t="s">
        <v>3019</v>
      </c>
      <c r="F221" s="282" t="s">
        <v>2959</v>
      </c>
      <c r="G221" s="282" t="s">
        <v>2970</v>
      </c>
      <c r="H221" s="282" t="s">
        <v>2971</v>
      </c>
      <c r="I221" s="282" t="s">
        <v>2972</v>
      </c>
      <c r="J221" s="282" t="s">
        <v>2962</v>
      </c>
      <c r="K221" s="283" t="s">
        <v>438</v>
      </c>
      <c r="L221" s="282" t="s">
        <v>437</v>
      </c>
      <c r="M221" s="284" t="s">
        <v>66</v>
      </c>
      <c r="N221" s="282" t="s">
        <v>67</v>
      </c>
      <c r="O221" s="284" t="s">
        <v>45</v>
      </c>
      <c r="P221" s="286" t="str">
        <f>IF(COUNTIF($K$4:K221,K221)=1,"A","")</f>
        <v/>
      </c>
      <c r="Q221" s="286"/>
      <c r="R221" s="286">
        <v>4000</v>
      </c>
      <c r="S221" s="286">
        <v>4000</v>
      </c>
      <c r="T221" s="286"/>
      <c r="U221" s="285">
        <v>46255</v>
      </c>
      <c r="V221" s="286">
        <v>3059</v>
      </c>
      <c r="W221" s="286">
        <v>3059</v>
      </c>
      <c r="X221" s="286"/>
      <c r="Y221" s="285">
        <v>46259</v>
      </c>
      <c r="Z221" s="286">
        <v>103</v>
      </c>
      <c r="AA221" s="286">
        <v>0</v>
      </c>
      <c r="AB221" s="286">
        <v>2876</v>
      </c>
      <c r="AC221" s="286">
        <v>2956</v>
      </c>
      <c r="AD221" s="286">
        <v>92</v>
      </c>
      <c r="AE221" s="286">
        <v>3048</v>
      </c>
      <c r="AF221" s="286">
        <v>3059</v>
      </c>
      <c r="AG221" s="286"/>
      <c r="AH221" s="286"/>
      <c r="AI221" s="286"/>
      <c r="AJ221" s="286"/>
      <c r="AK221" s="286"/>
      <c r="AL221" s="286"/>
      <c r="AM221" s="286"/>
      <c r="AN221" s="286"/>
      <c r="AO221" s="286"/>
      <c r="AP221" s="286"/>
      <c r="AQ221" s="286"/>
      <c r="AR221" s="286"/>
      <c r="AS221" s="286"/>
      <c r="AT221" s="286"/>
      <c r="AU221" s="286"/>
      <c r="AV221" s="286"/>
      <c r="AW221" s="286"/>
      <c r="AX221" s="286"/>
      <c r="AY221" s="286"/>
      <c r="AZ221" s="286"/>
      <c r="BA221" s="286"/>
      <c r="BB221" s="286"/>
      <c r="BC221" s="286"/>
      <c r="BD221" s="286"/>
      <c r="BE221" s="286"/>
      <c r="BF221" s="286"/>
      <c r="BG221" s="286"/>
      <c r="BH221" s="286"/>
      <c r="BI221" s="286"/>
      <c r="BJ221" s="286"/>
      <c r="BK221" s="286"/>
      <c r="BL221" s="286"/>
      <c r="BM221" s="286"/>
      <c r="BN221" s="286"/>
      <c r="BO221" s="286"/>
      <c r="BP221" s="286"/>
      <c r="BQ221" s="286"/>
      <c r="BR221" s="286"/>
      <c r="BS221" s="286"/>
      <c r="BT221" s="286"/>
      <c r="BU221" s="286"/>
      <c r="BV221" s="286"/>
      <c r="BW221" s="286"/>
      <c r="BX221" s="286"/>
      <c r="BY221" s="286"/>
      <c r="BZ221" s="286"/>
      <c r="CA221" s="286"/>
      <c r="CB221" s="286"/>
      <c r="CC221" s="286"/>
      <c r="CD221" s="286"/>
      <c r="CE221" s="286">
        <v>3</v>
      </c>
      <c r="CF221" s="286">
        <v>8</v>
      </c>
      <c r="CG221" s="286">
        <v>11</v>
      </c>
      <c r="CH221" s="287" t="s">
        <v>3126</v>
      </c>
      <c r="CI221" s="286">
        <v>11</v>
      </c>
      <c r="CJ221" s="287" t="s">
        <v>3126</v>
      </c>
      <c r="CK221" s="286">
        <v>12000</v>
      </c>
      <c r="CL221" s="286">
        <v>85000</v>
      </c>
      <c r="CM221" s="287" t="s">
        <v>3439</v>
      </c>
      <c r="CN221" s="286">
        <v>35000</v>
      </c>
      <c r="CO221" s="287" t="s">
        <v>1868</v>
      </c>
      <c r="CP221" s="284" t="s">
        <v>53</v>
      </c>
      <c r="CQ221" s="287" t="s">
        <v>1869</v>
      </c>
      <c r="CR221" s="285">
        <v>46262</v>
      </c>
      <c r="CS221" s="282" t="s">
        <v>142</v>
      </c>
      <c r="CT221" s="284" t="s">
        <v>1854</v>
      </c>
      <c r="CU221" t="s">
        <v>438</v>
      </c>
      <c r="CV221">
        <v>218</v>
      </c>
    </row>
    <row r="222" spans="1:100" hidden="1" x14ac:dyDescent="0.3">
      <c r="A222" s="281">
        <v>45</v>
      </c>
      <c r="B222" s="290" t="s">
        <v>45</v>
      </c>
      <c r="C222" s="288" t="s">
        <v>2952</v>
      </c>
      <c r="D222" s="288" t="s">
        <v>3018</v>
      </c>
      <c r="E222" s="288" t="s">
        <v>3019</v>
      </c>
      <c r="F222" s="288" t="s">
        <v>2959</v>
      </c>
      <c r="G222" s="288" t="s">
        <v>2970</v>
      </c>
      <c r="H222" s="288" t="s">
        <v>2971</v>
      </c>
      <c r="I222" s="288" t="s">
        <v>2972</v>
      </c>
      <c r="J222" s="288" t="s">
        <v>2962</v>
      </c>
      <c r="K222" s="289" t="s">
        <v>438</v>
      </c>
      <c r="L222" s="288" t="s">
        <v>437</v>
      </c>
      <c r="M222" s="290" t="s">
        <v>174</v>
      </c>
      <c r="N222" s="288" t="s">
        <v>175</v>
      </c>
      <c r="O222" s="290" t="s">
        <v>45</v>
      </c>
      <c r="P222" s="291" t="str">
        <f>IF(COUNTIF($K$4:K222,K222)=1,"A","")</f>
        <v/>
      </c>
      <c r="Q222" s="291"/>
      <c r="R222" s="291">
        <v>1600</v>
      </c>
      <c r="S222" s="291">
        <v>1600</v>
      </c>
      <c r="T222" s="291"/>
      <c r="U222" s="1">
        <v>46252</v>
      </c>
      <c r="V222" s="291">
        <v>1130</v>
      </c>
      <c r="W222" s="291">
        <v>1130</v>
      </c>
      <c r="X222" s="291"/>
      <c r="Y222" s="1">
        <v>46255</v>
      </c>
      <c r="Z222" s="291">
        <v>231</v>
      </c>
      <c r="AA222" s="291">
        <v>0</v>
      </c>
      <c r="AB222" s="291">
        <v>862</v>
      </c>
      <c r="AC222" s="291">
        <v>899</v>
      </c>
      <c r="AD222" s="291">
        <v>185</v>
      </c>
      <c r="AE222" s="291">
        <v>1084</v>
      </c>
      <c r="AF222" s="291">
        <v>1130</v>
      </c>
      <c r="AG222" s="291"/>
      <c r="AH222" s="291"/>
      <c r="AI222" s="291"/>
      <c r="AJ222" s="291"/>
      <c r="AK222" s="291"/>
      <c r="AL222" s="291"/>
      <c r="AM222" s="291"/>
      <c r="AN222" s="291"/>
      <c r="AO222" s="291"/>
      <c r="AP222" s="291"/>
      <c r="AQ222" s="291"/>
      <c r="AR222" s="291"/>
      <c r="AS222" s="291"/>
      <c r="AT222" s="291"/>
      <c r="AU222" s="291"/>
      <c r="AV222" s="291"/>
      <c r="AW222" s="291"/>
      <c r="AX222" s="291"/>
      <c r="AY222" s="291"/>
      <c r="AZ222" s="291"/>
      <c r="BA222" s="291"/>
      <c r="BB222" s="291"/>
      <c r="BC222" s="291"/>
      <c r="BD222" s="291"/>
      <c r="BE222" s="291"/>
      <c r="BF222" s="291"/>
      <c r="BG222" s="291"/>
      <c r="BH222" s="291"/>
      <c r="BI222" s="291"/>
      <c r="BJ222" s="291"/>
      <c r="BK222" s="291"/>
      <c r="BL222" s="291"/>
      <c r="BM222" s="291"/>
      <c r="BN222" s="291"/>
      <c r="BO222" s="291"/>
      <c r="BP222" s="291"/>
      <c r="BQ222" s="291"/>
      <c r="BR222" s="291"/>
      <c r="BS222" s="291"/>
      <c r="BT222" s="291"/>
      <c r="BU222" s="291"/>
      <c r="BV222" s="291"/>
      <c r="BW222" s="291"/>
      <c r="BX222" s="291"/>
      <c r="BY222" s="291"/>
      <c r="BZ222" s="291"/>
      <c r="CA222" s="291"/>
      <c r="CB222" s="291"/>
      <c r="CC222" s="291"/>
      <c r="CD222" s="291"/>
      <c r="CE222" s="291">
        <v>23</v>
      </c>
      <c r="CF222" s="291">
        <v>23</v>
      </c>
      <c r="CG222" s="291">
        <v>46</v>
      </c>
      <c r="CH222" s="292" t="s">
        <v>3329</v>
      </c>
      <c r="CI222" s="291">
        <v>46</v>
      </c>
      <c r="CJ222" s="292" t="s">
        <v>3329</v>
      </c>
      <c r="CK222" s="291">
        <v>12000</v>
      </c>
      <c r="CL222" s="291">
        <v>85000</v>
      </c>
      <c r="CM222" s="292" t="s">
        <v>3439</v>
      </c>
      <c r="CN222" s="291">
        <v>35000</v>
      </c>
      <c r="CO222" s="292" t="s">
        <v>1868</v>
      </c>
      <c r="CP222" s="290" t="s">
        <v>53</v>
      </c>
      <c r="CQ222" s="292" t="s">
        <v>1869</v>
      </c>
      <c r="CR222" s="1">
        <v>46262</v>
      </c>
      <c r="CS222" s="288" t="s">
        <v>142</v>
      </c>
      <c r="CT222" s="290" t="s">
        <v>1854</v>
      </c>
      <c r="CU222" t="s">
        <v>438</v>
      </c>
      <c r="CV222">
        <v>219</v>
      </c>
    </row>
    <row r="223" spans="1:100" hidden="1" x14ac:dyDescent="0.3">
      <c r="A223" s="281">
        <v>46</v>
      </c>
      <c r="B223" s="284" t="s">
        <v>45</v>
      </c>
      <c r="C223" s="282" t="s">
        <v>2952</v>
      </c>
      <c r="D223" s="282" t="s">
        <v>3018</v>
      </c>
      <c r="E223" s="282" t="s">
        <v>3019</v>
      </c>
      <c r="F223" s="282" t="s">
        <v>2959</v>
      </c>
      <c r="G223" s="282" t="s">
        <v>2970</v>
      </c>
      <c r="H223" s="282" t="s">
        <v>2971</v>
      </c>
      <c r="I223" s="282" t="s">
        <v>2972</v>
      </c>
      <c r="J223" s="282" t="s">
        <v>2962</v>
      </c>
      <c r="K223" s="283" t="s">
        <v>438</v>
      </c>
      <c r="L223" s="282" t="s">
        <v>437</v>
      </c>
      <c r="M223" s="284" t="s">
        <v>81</v>
      </c>
      <c r="N223" s="282" t="s">
        <v>82</v>
      </c>
      <c r="O223" s="284" t="s">
        <v>45</v>
      </c>
      <c r="P223" s="286" t="str">
        <f>IF(COUNTIF($K$4:K223,K223)=1,"A","")</f>
        <v/>
      </c>
      <c r="Q223" s="286"/>
      <c r="R223" s="286">
        <v>2500</v>
      </c>
      <c r="S223" s="286">
        <v>2500</v>
      </c>
      <c r="T223" s="286"/>
      <c r="U223" s="285">
        <v>46252</v>
      </c>
      <c r="V223" s="286">
        <v>1894</v>
      </c>
      <c r="W223" s="286">
        <v>1894</v>
      </c>
      <c r="X223" s="286"/>
      <c r="Y223" s="285">
        <v>46254</v>
      </c>
      <c r="Z223" s="286">
        <v>306</v>
      </c>
      <c r="AA223" s="286">
        <v>0</v>
      </c>
      <c r="AB223" s="286">
        <v>1550</v>
      </c>
      <c r="AC223" s="286">
        <v>1588</v>
      </c>
      <c r="AD223" s="286">
        <v>209</v>
      </c>
      <c r="AE223" s="286">
        <v>1797</v>
      </c>
      <c r="AF223" s="286">
        <v>1894</v>
      </c>
      <c r="AG223" s="286"/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  <c r="AV223" s="286"/>
      <c r="AW223" s="286"/>
      <c r="AX223" s="286"/>
      <c r="AY223" s="286"/>
      <c r="AZ223" s="286"/>
      <c r="BA223" s="286"/>
      <c r="BB223" s="286"/>
      <c r="BC223" s="286"/>
      <c r="BD223" s="286"/>
      <c r="BE223" s="286"/>
      <c r="BF223" s="286"/>
      <c r="BG223" s="286"/>
      <c r="BH223" s="286"/>
      <c r="BI223" s="286"/>
      <c r="BJ223" s="286"/>
      <c r="BK223" s="286"/>
      <c r="BL223" s="286"/>
      <c r="BM223" s="286"/>
      <c r="BN223" s="286"/>
      <c r="BO223" s="286"/>
      <c r="BP223" s="286"/>
      <c r="BQ223" s="286"/>
      <c r="BR223" s="286"/>
      <c r="BS223" s="286"/>
      <c r="BT223" s="286"/>
      <c r="BU223" s="286"/>
      <c r="BV223" s="286"/>
      <c r="BW223" s="286"/>
      <c r="BX223" s="286"/>
      <c r="BY223" s="286"/>
      <c r="BZ223" s="286"/>
      <c r="CA223" s="286"/>
      <c r="CB223" s="286"/>
      <c r="CC223" s="286">
        <v>1</v>
      </c>
      <c r="CD223" s="286">
        <v>3</v>
      </c>
      <c r="CE223" s="286">
        <v>30</v>
      </c>
      <c r="CF223" s="286">
        <v>63</v>
      </c>
      <c r="CG223" s="286">
        <v>97</v>
      </c>
      <c r="CH223" s="287" t="s">
        <v>3353</v>
      </c>
      <c r="CI223" s="286">
        <v>97</v>
      </c>
      <c r="CJ223" s="287" t="s">
        <v>3353</v>
      </c>
      <c r="CK223" s="286">
        <v>12000</v>
      </c>
      <c r="CL223" s="286">
        <v>85000</v>
      </c>
      <c r="CM223" s="287" t="s">
        <v>3439</v>
      </c>
      <c r="CN223" s="286">
        <v>35000</v>
      </c>
      <c r="CO223" s="287" t="s">
        <v>1868</v>
      </c>
      <c r="CP223" s="284" t="s">
        <v>53</v>
      </c>
      <c r="CQ223" s="287" t="s">
        <v>1869</v>
      </c>
      <c r="CR223" s="285">
        <v>46262</v>
      </c>
      <c r="CS223" s="282" t="s">
        <v>142</v>
      </c>
      <c r="CT223" s="284" t="s">
        <v>1854</v>
      </c>
      <c r="CU223" t="s">
        <v>438</v>
      </c>
      <c r="CV223">
        <v>220</v>
      </c>
    </row>
    <row r="224" spans="1:100" hidden="1" x14ac:dyDescent="0.3">
      <c r="A224" s="281">
        <v>47</v>
      </c>
      <c r="B224" s="290" t="s">
        <v>45</v>
      </c>
      <c r="C224" s="288" t="s">
        <v>2952</v>
      </c>
      <c r="D224" s="288" t="s">
        <v>3018</v>
      </c>
      <c r="E224" s="288" t="s">
        <v>3019</v>
      </c>
      <c r="F224" s="288" t="s">
        <v>2959</v>
      </c>
      <c r="G224" s="288" t="s">
        <v>2970</v>
      </c>
      <c r="H224" s="288" t="s">
        <v>2971</v>
      </c>
      <c r="I224" s="288" t="s">
        <v>2972</v>
      </c>
      <c r="J224" s="288" t="s">
        <v>2962</v>
      </c>
      <c r="K224" s="289" t="s">
        <v>438</v>
      </c>
      <c r="L224" s="288" t="s">
        <v>437</v>
      </c>
      <c r="M224" s="290" t="s">
        <v>107</v>
      </c>
      <c r="N224" s="288" t="s">
        <v>108</v>
      </c>
      <c r="O224" s="290" t="s">
        <v>45</v>
      </c>
      <c r="P224" s="291" t="str">
        <f>IF(COUNTIF($K$4:K224,K224)=1,"A","")</f>
        <v/>
      </c>
      <c r="Q224" s="291"/>
      <c r="R224" s="291">
        <v>2800</v>
      </c>
      <c r="S224" s="291">
        <v>2800</v>
      </c>
      <c r="T224" s="291"/>
      <c r="U224" s="1">
        <v>46255</v>
      </c>
      <c r="V224" s="291">
        <v>2402</v>
      </c>
      <c r="W224" s="291">
        <v>2402</v>
      </c>
      <c r="X224" s="291"/>
      <c r="Y224" s="1">
        <v>46259</v>
      </c>
      <c r="Z224" s="291">
        <v>119</v>
      </c>
      <c r="AA224" s="291">
        <v>0</v>
      </c>
      <c r="AB224" s="291">
        <v>2249</v>
      </c>
      <c r="AC224" s="291">
        <v>2283</v>
      </c>
      <c r="AD224" s="291">
        <v>105</v>
      </c>
      <c r="AE224" s="291">
        <v>2388</v>
      </c>
      <c r="AF224" s="291">
        <v>2402</v>
      </c>
      <c r="AG224" s="291"/>
      <c r="AH224" s="291"/>
      <c r="AI224" s="291"/>
      <c r="AJ224" s="291"/>
      <c r="AK224" s="291"/>
      <c r="AL224" s="291"/>
      <c r="AM224" s="291"/>
      <c r="AN224" s="291"/>
      <c r="AO224" s="291"/>
      <c r="AP224" s="291"/>
      <c r="AQ224" s="291"/>
      <c r="AR224" s="291"/>
      <c r="AS224" s="291"/>
      <c r="AT224" s="291"/>
      <c r="AU224" s="291"/>
      <c r="AV224" s="291"/>
      <c r="AW224" s="291"/>
      <c r="AX224" s="291"/>
      <c r="AY224" s="291"/>
      <c r="AZ224" s="291"/>
      <c r="BA224" s="291"/>
      <c r="BB224" s="291"/>
      <c r="BC224" s="291"/>
      <c r="BD224" s="291"/>
      <c r="BE224" s="291"/>
      <c r="BF224" s="291"/>
      <c r="BG224" s="291"/>
      <c r="BH224" s="291"/>
      <c r="BI224" s="291"/>
      <c r="BJ224" s="291"/>
      <c r="BK224" s="291"/>
      <c r="BL224" s="291"/>
      <c r="BM224" s="291"/>
      <c r="BN224" s="291"/>
      <c r="BO224" s="291"/>
      <c r="BP224" s="291"/>
      <c r="BQ224" s="291"/>
      <c r="BR224" s="291"/>
      <c r="BS224" s="291"/>
      <c r="BT224" s="291"/>
      <c r="BU224" s="291"/>
      <c r="BV224" s="291"/>
      <c r="BW224" s="291"/>
      <c r="BX224" s="291"/>
      <c r="BY224" s="291"/>
      <c r="BZ224" s="291"/>
      <c r="CA224" s="291"/>
      <c r="CB224" s="291"/>
      <c r="CC224" s="291"/>
      <c r="CD224" s="291"/>
      <c r="CE224" s="291">
        <v>3</v>
      </c>
      <c r="CF224" s="291">
        <v>11</v>
      </c>
      <c r="CG224" s="291">
        <v>14</v>
      </c>
      <c r="CH224" s="292" t="s">
        <v>3085</v>
      </c>
      <c r="CI224" s="291">
        <v>14</v>
      </c>
      <c r="CJ224" s="292" t="s">
        <v>3085</v>
      </c>
      <c r="CK224" s="291">
        <v>12000</v>
      </c>
      <c r="CL224" s="291">
        <v>85000</v>
      </c>
      <c r="CM224" s="292" t="s">
        <v>3439</v>
      </c>
      <c r="CN224" s="291">
        <v>35000</v>
      </c>
      <c r="CO224" s="292" t="s">
        <v>1868</v>
      </c>
      <c r="CP224" s="290" t="s">
        <v>53</v>
      </c>
      <c r="CQ224" s="292" t="s">
        <v>1869</v>
      </c>
      <c r="CR224" s="1">
        <v>46262</v>
      </c>
      <c r="CS224" s="288" t="s">
        <v>142</v>
      </c>
      <c r="CT224" s="290" t="s">
        <v>1854</v>
      </c>
      <c r="CU224" t="s">
        <v>438</v>
      </c>
      <c r="CV224">
        <v>221</v>
      </c>
    </row>
    <row r="225" spans="1:100" hidden="1" x14ac:dyDescent="0.3">
      <c r="A225" s="281">
        <v>48</v>
      </c>
      <c r="B225" s="284" t="s">
        <v>45</v>
      </c>
      <c r="C225" s="282" t="s">
        <v>2952</v>
      </c>
      <c r="D225" s="282" t="s">
        <v>3018</v>
      </c>
      <c r="E225" s="282" t="s">
        <v>3019</v>
      </c>
      <c r="F225" s="282" t="s">
        <v>2959</v>
      </c>
      <c r="G225" s="282" t="s">
        <v>2970</v>
      </c>
      <c r="H225" s="282" t="s">
        <v>2971</v>
      </c>
      <c r="I225" s="282" t="s">
        <v>2972</v>
      </c>
      <c r="J225" s="282" t="s">
        <v>2962</v>
      </c>
      <c r="K225" s="283" t="s">
        <v>438</v>
      </c>
      <c r="L225" s="282" t="s">
        <v>437</v>
      </c>
      <c r="M225" s="284" t="s">
        <v>63</v>
      </c>
      <c r="N225" s="282" t="s">
        <v>64</v>
      </c>
      <c r="O225" s="284" t="s">
        <v>45</v>
      </c>
      <c r="P225" s="286" t="str">
        <f>IF(COUNTIF($K$4:K225,K225)=1,"A","")</f>
        <v/>
      </c>
      <c r="Q225" s="286"/>
      <c r="R225" s="286">
        <v>2400</v>
      </c>
      <c r="S225" s="286">
        <v>2400</v>
      </c>
      <c r="T225" s="286"/>
      <c r="U225" s="285">
        <v>46252</v>
      </c>
      <c r="V225" s="286">
        <v>1935</v>
      </c>
      <c r="W225" s="286">
        <v>1935</v>
      </c>
      <c r="X225" s="286"/>
      <c r="Y225" s="285">
        <v>46253</v>
      </c>
      <c r="Z225" s="286">
        <v>312</v>
      </c>
      <c r="AA225" s="286">
        <v>0</v>
      </c>
      <c r="AB225" s="286">
        <v>1580</v>
      </c>
      <c r="AC225" s="286">
        <v>1623</v>
      </c>
      <c r="AD225" s="286">
        <v>247</v>
      </c>
      <c r="AE225" s="286">
        <v>1870</v>
      </c>
      <c r="AF225" s="286">
        <v>1935</v>
      </c>
      <c r="AG225" s="286"/>
      <c r="AH225" s="286"/>
      <c r="AI225" s="286"/>
      <c r="AJ225" s="286"/>
      <c r="AK225" s="286"/>
      <c r="AL225" s="286"/>
      <c r="AM225" s="286"/>
      <c r="AN225" s="286"/>
      <c r="AO225" s="286"/>
      <c r="AP225" s="286"/>
      <c r="AQ225" s="286"/>
      <c r="AR225" s="286"/>
      <c r="AS225" s="286"/>
      <c r="AT225" s="286"/>
      <c r="AU225" s="286"/>
      <c r="AV225" s="286"/>
      <c r="AW225" s="286"/>
      <c r="AX225" s="286"/>
      <c r="AY225" s="286"/>
      <c r="AZ225" s="286"/>
      <c r="BA225" s="286"/>
      <c r="BB225" s="286"/>
      <c r="BC225" s="286"/>
      <c r="BD225" s="286"/>
      <c r="BE225" s="286"/>
      <c r="BF225" s="286"/>
      <c r="BG225" s="286"/>
      <c r="BH225" s="286"/>
      <c r="BI225" s="286"/>
      <c r="BJ225" s="286"/>
      <c r="BK225" s="286"/>
      <c r="BL225" s="286"/>
      <c r="BM225" s="286"/>
      <c r="BN225" s="286"/>
      <c r="BO225" s="286"/>
      <c r="BP225" s="286"/>
      <c r="BQ225" s="286"/>
      <c r="BR225" s="286"/>
      <c r="BS225" s="286"/>
      <c r="BT225" s="286"/>
      <c r="BU225" s="286"/>
      <c r="BV225" s="286"/>
      <c r="BW225" s="286"/>
      <c r="BX225" s="286"/>
      <c r="BY225" s="286"/>
      <c r="BZ225" s="286"/>
      <c r="CA225" s="286"/>
      <c r="CB225" s="286"/>
      <c r="CC225" s="286">
        <v>1</v>
      </c>
      <c r="CD225" s="286">
        <v>4</v>
      </c>
      <c r="CE225" s="286">
        <v>28</v>
      </c>
      <c r="CF225" s="286">
        <v>32</v>
      </c>
      <c r="CG225" s="286">
        <v>65</v>
      </c>
      <c r="CH225" s="287" t="s">
        <v>3325</v>
      </c>
      <c r="CI225" s="286">
        <v>65</v>
      </c>
      <c r="CJ225" s="287" t="s">
        <v>3325</v>
      </c>
      <c r="CK225" s="286">
        <v>12000</v>
      </c>
      <c r="CL225" s="286">
        <v>85000</v>
      </c>
      <c r="CM225" s="287" t="s">
        <v>3439</v>
      </c>
      <c r="CN225" s="286">
        <v>35000</v>
      </c>
      <c r="CO225" s="287" t="s">
        <v>1868</v>
      </c>
      <c r="CP225" s="284" t="s">
        <v>53</v>
      </c>
      <c r="CQ225" s="287" t="s">
        <v>1869</v>
      </c>
      <c r="CR225" s="285">
        <v>46262</v>
      </c>
      <c r="CS225" s="282" t="s">
        <v>142</v>
      </c>
      <c r="CT225" s="284" t="s">
        <v>1854</v>
      </c>
      <c r="CU225" t="s">
        <v>438</v>
      </c>
      <c r="CV225">
        <v>222</v>
      </c>
    </row>
    <row r="226" spans="1:100" hidden="1" x14ac:dyDescent="0.3">
      <c r="A226" s="281">
        <v>49</v>
      </c>
      <c r="B226" s="290" t="s">
        <v>45</v>
      </c>
      <c r="C226" s="288" t="s">
        <v>2952</v>
      </c>
      <c r="D226" s="288" t="s">
        <v>3018</v>
      </c>
      <c r="E226" s="288" t="s">
        <v>3019</v>
      </c>
      <c r="F226" s="288" t="s">
        <v>2959</v>
      </c>
      <c r="G226" s="288" t="s">
        <v>2970</v>
      </c>
      <c r="H226" s="288" t="s">
        <v>2971</v>
      </c>
      <c r="I226" s="288" t="s">
        <v>2972</v>
      </c>
      <c r="J226" s="288" t="s">
        <v>2962</v>
      </c>
      <c r="K226" s="289" t="s">
        <v>438</v>
      </c>
      <c r="L226" s="288" t="s">
        <v>437</v>
      </c>
      <c r="M226" s="290" t="s">
        <v>54</v>
      </c>
      <c r="N226" s="288" t="s">
        <v>55</v>
      </c>
      <c r="O226" s="290" t="s">
        <v>45</v>
      </c>
      <c r="P226" s="291" t="str">
        <f>IF(COUNTIF($K$4:K226,K226)=1,"A","")</f>
        <v/>
      </c>
      <c r="Q226" s="291"/>
      <c r="R226" s="291">
        <v>800</v>
      </c>
      <c r="S226" s="291">
        <v>800</v>
      </c>
      <c r="T226" s="291"/>
      <c r="U226" s="1">
        <v>46252</v>
      </c>
      <c r="V226" s="291">
        <v>631</v>
      </c>
      <c r="W226" s="291">
        <v>631</v>
      </c>
      <c r="X226" s="291"/>
      <c r="Y226" s="1">
        <v>46255</v>
      </c>
      <c r="Z226" s="291">
        <v>218</v>
      </c>
      <c r="AA226" s="291">
        <v>0</v>
      </c>
      <c r="AB226" s="291">
        <v>397</v>
      </c>
      <c r="AC226" s="291">
        <v>413</v>
      </c>
      <c r="AD226" s="291">
        <v>156</v>
      </c>
      <c r="AE226" s="291">
        <v>569</v>
      </c>
      <c r="AF226" s="291">
        <v>631</v>
      </c>
      <c r="AG226" s="291"/>
      <c r="AH226" s="291"/>
      <c r="AI226" s="291"/>
      <c r="AJ226" s="291"/>
      <c r="AK226" s="291"/>
      <c r="AL226" s="291"/>
      <c r="AM226" s="291"/>
      <c r="AN226" s="291"/>
      <c r="AO226" s="291"/>
      <c r="AP226" s="291"/>
      <c r="AQ226" s="291"/>
      <c r="AR226" s="291"/>
      <c r="AS226" s="291"/>
      <c r="AT226" s="291"/>
      <c r="AU226" s="291"/>
      <c r="AV226" s="291"/>
      <c r="AW226" s="291"/>
      <c r="AX226" s="291"/>
      <c r="AY226" s="291"/>
      <c r="AZ226" s="291"/>
      <c r="BA226" s="291"/>
      <c r="BB226" s="291"/>
      <c r="BC226" s="291"/>
      <c r="BD226" s="291"/>
      <c r="BE226" s="291"/>
      <c r="BF226" s="291"/>
      <c r="BG226" s="291"/>
      <c r="BH226" s="291"/>
      <c r="BI226" s="291"/>
      <c r="BJ226" s="291"/>
      <c r="BK226" s="291"/>
      <c r="BL226" s="291"/>
      <c r="BM226" s="291"/>
      <c r="BN226" s="291"/>
      <c r="BO226" s="291"/>
      <c r="BP226" s="291"/>
      <c r="BQ226" s="291"/>
      <c r="BR226" s="291"/>
      <c r="BS226" s="291"/>
      <c r="BT226" s="291"/>
      <c r="BU226" s="291"/>
      <c r="BV226" s="291"/>
      <c r="BW226" s="291"/>
      <c r="BX226" s="291"/>
      <c r="BY226" s="291"/>
      <c r="BZ226" s="291"/>
      <c r="CA226" s="291"/>
      <c r="CB226" s="291"/>
      <c r="CC226" s="291"/>
      <c r="CD226" s="291">
        <v>6</v>
      </c>
      <c r="CE226" s="291">
        <v>24</v>
      </c>
      <c r="CF226" s="291">
        <v>32</v>
      </c>
      <c r="CG226" s="291">
        <v>62</v>
      </c>
      <c r="CH226" s="292" t="s">
        <v>3701</v>
      </c>
      <c r="CI226" s="291">
        <v>62</v>
      </c>
      <c r="CJ226" s="292" t="s">
        <v>3701</v>
      </c>
      <c r="CK226" s="291">
        <v>12000</v>
      </c>
      <c r="CL226" s="291">
        <v>85000</v>
      </c>
      <c r="CM226" s="292" t="s">
        <v>3439</v>
      </c>
      <c r="CN226" s="291">
        <v>35000</v>
      </c>
      <c r="CO226" s="292" t="s">
        <v>1868</v>
      </c>
      <c r="CP226" s="290" t="s">
        <v>53</v>
      </c>
      <c r="CQ226" s="292" t="s">
        <v>1869</v>
      </c>
      <c r="CR226" s="1">
        <v>46262</v>
      </c>
      <c r="CS226" s="288" t="s">
        <v>142</v>
      </c>
      <c r="CT226" s="290" t="s">
        <v>1854</v>
      </c>
      <c r="CU226" t="s">
        <v>438</v>
      </c>
      <c r="CV226">
        <v>223</v>
      </c>
    </row>
    <row r="227" spans="1:100" hidden="1" x14ac:dyDescent="0.3">
      <c r="A227" s="281">
        <v>50</v>
      </c>
      <c r="B227" s="284" t="s">
        <v>45</v>
      </c>
      <c r="C227" s="282" t="s">
        <v>2952</v>
      </c>
      <c r="D227" s="282" t="s">
        <v>3018</v>
      </c>
      <c r="E227" s="282" t="s">
        <v>3019</v>
      </c>
      <c r="F227" s="282" t="s">
        <v>2959</v>
      </c>
      <c r="G227" s="282" t="s">
        <v>2970</v>
      </c>
      <c r="H227" s="282" t="s">
        <v>2971</v>
      </c>
      <c r="I227" s="282" t="s">
        <v>2972</v>
      </c>
      <c r="J227" s="282" t="s">
        <v>2962</v>
      </c>
      <c r="K227" s="283" t="s">
        <v>433</v>
      </c>
      <c r="L227" s="282" t="s">
        <v>432</v>
      </c>
      <c r="M227" s="284" t="s">
        <v>152</v>
      </c>
      <c r="N227" s="282" t="s">
        <v>153</v>
      </c>
      <c r="O227" s="284" t="s">
        <v>45</v>
      </c>
      <c r="P227" s="286" t="str">
        <f>IF(COUNTIF($K$4:K227,K227)=1,"A","")</f>
        <v>A</v>
      </c>
      <c r="Q227" s="286"/>
      <c r="R227" s="286">
        <v>2000</v>
      </c>
      <c r="S227" s="286">
        <v>2000</v>
      </c>
      <c r="T227" s="286"/>
      <c r="U227" s="285">
        <v>46246</v>
      </c>
      <c r="V227" s="286">
        <v>2029</v>
      </c>
      <c r="W227" s="286">
        <v>2029</v>
      </c>
      <c r="X227" s="286"/>
      <c r="Y227" s="285">
        <v>46255</v>
      </c>
      <c r="Z227" s="286">
        <v>467</v>
      </c>
      <c r="AA227" s="286">
        <v>0</v>
      </c>
      <c r="AB227" s="286">
        <v>1552</v>
      </c>
      <c r="AC227" s="286">
        <v>1562</v>
      </c>
      <c r="AD227" s="286">
        <v>366</v>
      </c>
      <c r="AE227" s="286">
        <v>1928</v>
      </c>
      <c r="AF227" s="286">
        <v>2029</v>
      </c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  <c r="AV227" s="286"/>
      <c r="AW227" s="286"/>
      <c r="AX227" s="286"/>
      <c r="AY227" s="286"/>
      <c r="AZ227" s="286"/>
      <c r="BA227" s="286"/>
      <c r="BB227" s="286"/>
      <c r="BC227" s="286"/>
      <c r="BD227" s="286"/>
      <c r="BE227" s="286"/>
      <c r="BF227" s="286"/>
      <c r="BG227" s="286"/>
      <c r="BH227" s="286"/>
      <c r="BI227" s="286"/>
      <c r="BJ227" s="286"/>
      <c r="BK227" s="286"/>
      <c r="BL227" s="286"/>
      <c r="BM227" s="286"/>
      <c r="BN227" s="286"/>
      <c r="BO227" s="286"/>
      <c r="BP227" s="286"/>
      <c r="BQ227" s="286"/>
      <c r="BR227" s="286"/>
      <c r="BS227" s="286"/>
      <c r="BT227" s="286"/>
      <c r="BU227" s="286"/>
      <c r="BV227" s="286"/>
      <c r="BW227" s="286"/>
      <c r="BX227" s="286"/>
      <c r="BY227" s="286"/>
      <c r="BZ227" s="286"/>
      <c r="CA227" s="286"/>
      <c r="CB227" s="286"/>
      <c r="CC227" s="286"/>
      <c r="CD227" s="286">
        <v>12</v>
      </c>
      <c r="CE227" s="286">
        <v>33</v>
      </c>
      <c r="CF227" s="286">
        <v>56</v>
      </c>
      <c r="CG227" s="286">
        <v>101</v>
      </c>
      <c r="CH227" s="287" t="s">
        <v>3392</v>
      </c>
      <c r="CI227" s="286">
        <v>101</v>
      </c>
      <c r="CJ227" s="287" t="s">
        <v>3392</v>
      </c>
      <c r="CK227" s="286">
        <v>17000</v>
      </c>
      <c r="CL227" s="286">
        <v>69000</v>
      </c>
      <c r="CM227" s="287" t="s">
        <v>561</v>
      </c>
      <c r="CN227" s="286">
        <v>44000</v>
      </c>
      <c r="CO227" s="287" t="s">
        <v>3440</v>
      </c>
      <c r="CP227" s="284" t="s">
        <v>53</v>
      </c>
      <c r="CQ227" s="287" t="s">
        <v>3251</v>
      </c>
      <c r="CR227" s="285">
        <v>46262</v>
      </c>
      <c r="CS227" s="282" t="s">
        <v>51</v>
      </c>
      <c r="CT227" s="284" t="s">
        <v>1854</v>
      </c>
      <c r="CU227" t="s">
        <v>433</v>
      </c>
      <c r="CV227">
        <v>224</v>
      </c>
    </row>
    <row r="228" spans="1:100" hidden="1" x14ac:dyDescent="0.3">
      <c r="A228" s="281">
        <v>51</v>
      </c>
      <c r="B228" s="290" t="s">
        <v>45</v>
      </c>
      <c r="C228" s="288" t="s">
        <v>2952</v>
      </c>
      <c r="D228" s="288" t="s">
        <v>3018</v>
      </c>
      <c r="E228" s="288" t="s">
        <v>3019</v>
      </c>
      <c r="F228" s="288" t="s">
        <v>2959</v>
      </c>
      <c r="G228" s="288" t="s">
        <v>2970</v>
      </c>
      <c r="H228" s="288" t="s">
        <v>2971</v>
      </c>
      <c r="I228" s="288" t="s">
        <v>2972</v>
      </c>
      <c r="J228" s="288" t="s">
        <v>2962</v>
      </c>
      <c r="K228" s="289" t="s">
        <v>433</v>
      </c>
      <c r="L228" s="288" t="s">
        <v>432</v>
      </c>
      <c r="M228" s="290" t="s">
        <v>66</v>
      </c>
      <c r="N228" s="288" t="s">
        <v>67</v>
      </c>
      <c r="O228" s="290" t="s">
        <v>45</v>
      </c>
      <c r="P228" s="291" t="str">
        <f>IF(COUNTIF($K$4:K228,K228)=1,"A","")</f>
        <v/>
      </c>
      <c r="Q228" s="291"/>
      <c r="R228" s="291">
        <v>1500</v>
      </c>
      <c r="S228" s="291">
        <v>1500</v>
      </c>
      <c r="T228" s="291"/>
      <c r="U228" s="1">
        <v>46246</v>
      </c>
      <c r="V228" s="291">
        <v>1527</v>
      </c>
      <c r="W228" s="291">
        <v>1527</v>
      </c>
      <c r="X228" s="291"/>
      <c r="Y228" s="1">
        <v>46255</v>
      </c>
      <c r="Z228" s="291">
        <v>401</v>
      </c>
      <c r="AA228" s="291">
        <v>0</v>
      </c>
      <c r="AB228" s="291">
        <v>1115</v>
      </c>
      <c r="AC228" s="291">
        <v>1126</v>
      </c>
      <c r="AD228" s="291">
        <v>313</v>
      </c>
      <c r="AE228" s="291">
        <v>1439</v>
      </c>
      <c r="AF228" s="291">
        <v>1527</v>
      </c>
      <c r="AG228" s="291"/>
      <c r="AH228" s="291"/>
      <c r="AI228" s="291"/>
      <c r="AJ228" s="291"/>
      <c r="AK228" s="291"/>
      <c r="AL228" s="291"/>
      <c r="AM228" s="291"/>
      <c r="AN228" s="291"/>
      <c r="AO228" s="291"/>
      <c r="AP228" s="291"/>
      <c r="AQ228" s="291"/>
      <c r="AR228" s="291"/>
      <c r="AS228" s="291"/>
      <c r="AT228" s="291"/>
      <c r="AU228" s="291"/>
      <c r="AV228" s="291"/>
      <c r="AW228" s="291"/>
      <c r="AX228" s="291"/>
      <c r="AY228" s="291"/>
      <c r="AZ228" s="291"/>
      <c r="BA228" s="291"/>
      <c r="BB228" s="291"/>
      <c r="BC228" s="291"/>
      <c r="BD228" s="291"/>
      <c r="BE228" s="291"/>
      <c r="BF228" s="291"/>
      <c r="BG228" s="291"/>
      <c r="BH228" s="291"/>
      <c r="BI228" s="291"/>
      <c r="BJ228" s="291"/>
      <c r="BK228" s="291"/>
      <c r="BL228" s="291"/>
      <c r="BM228" s="291"/>
      <c r="BN228" s="291"/>
      <c r="BO228" s="291"/>
      <c r="BP228" s="291"/>
      <c r="BQ228" s="291"/>
      <c r="BR228" s="291"/>
      <c r="BS228" s="291"/>
      <c r="BT228" s="291"/>
      <c r="BU228" s="291"/>
      <c r="BV228" s="291"/>
      <c r="BW228" s="291"/>
      <c r="BX228" s="291"/>
      <c r="BY228" s="291"/>
      <c r="BZ228" s="291"/>
      <c r="CA228" s="291"/>
      <c r="CB228" s="291"/>
      <c r="CC228" s="291"/>
      <c r="CD228" s="291">
        <v>15</v>
      </c>
      <c r="CE228" s="291">
        <v>30</v>
      </c>
      <c r="CF228" s="291">
        <v>43</v>
      </c>
      <c r="CG228" s="291">
        <v>88</v>
      </c>
      <c r="CH228" s="292" t="s">
        <v>3508</v>
      </c>
      <c r="CI228" s="291">
        <v>88</v>
      </c>
      <c r="CJ228" s="292" t="s">
        <v>3508</v>
      </c>
      <c r="CK228" s="291">
        <v>17000</v>
      </c>
      <c r="CL228" s="291">
        <v>69000</v>
      </c>
      <c r="CM228" s="292" t="s">
        <v>561</v>
      </c>
      <c r="CN228" s="291">
        <v>44000</v>
      </c>
      <c r="CO228" s="292" t="s">
        <v>3440</v>
      </c>
      <c r="CP228" s="290" t="s">
        <v>53</v>
      </c>
      <c r="CQ228" s="292" t="s">
        <v>3251</v>
      </c>
      <c r="CR228" s="1">
        <v>46262</v>
      </c>
      <c r="CS228" s="288" t="s">
        <v>51</v>
      </c>
      <c r="CT228" s="290" t="s">
        <v>1854</v>
      </c>
      <c r="CU228" t="s">
        <v>433</v>
      </c>
      <c r="CV228">
        <v>225</v>
      </c>
    </row>
    <row r="229" spans="1:100" hidden="1" x14ac:dyDescent="0.3">
      <c r="A229" s="281">
        <v>52</v>
      </c>
      <c r="B229" s="284" t="s">
        <v>45</v>
      </c>
      <c r="C229" s="282" t="s">
        <v>2952</v>
      </c>
      <c r="D229" s="282" t="s">
        <v>3018</v>
      </c>
      <c r="E229" s="282" t="s">
        <v>3019</v>
      </c>
      <c r="F229" s="282" t="s">
        <v>2959</v>
      </c>
      <c r="G229" s="282" t="s">
        <v>2970</v>
      </c>
      <c r="H229" s="282" t="s">
        <v>2971</v>
      </c>
      <c r="I229" s="282" t="s">
        <v>2972</v>
      </c>
      <c r="J229" s="282" t="s">
        <v>2962</v>
      </c>
      <c r="K229" s="283" t="s">
        <v>433</v>
      </c>
      <c r="L229" s="282" t="s">
        <v>432</v>
      </c>
      <c r="M229" s="284" t="s">
        <v>436</v>
      </c>
      <c r="N229" s="282" t="s">
        <v>435</v>
      </c>
      <c r="O229" s="284" t="s">
        <v>45</v>
      </c>
      <c r="P229" s="286" t="str">
        <f>IF(COUNTIF($K$4:K229,K229)=1,"A","")</f>
        <v/>
      </c>
      <c r="Q229" s="286"/>
      <c r="R229" s="286">
        <v>1500</v>
      </c>
      <c r="S229" s="286">
        <v>1500</v>
      </c>
      <c r="T229" s="286"/>
      <c r="U229" s="285">
        <v>46246</v>
      </c>
      <c r="V229" s="286">
        <v>1527</v>
      </c>
      <c r="W229" s="286">
        <v>1527</v>
      </c>
      <c r="X229" s="286"/>
      <c r="Y229" s="285">
        <v>46255</v>
      </c>
      <c r="Z229" s="286">
        <v>395</v>
      </c>
      <c r="AA229" s="286">
        <v>0</v>
      </c>
      <c r="AB229" s="286">
        <v>1131</v>
      </c>
      <c r="AC229" s="286">
        <v>1132</v>
      </c>
      <c r="AD229" s="286">
        <v>348</v>
      </c>
      <c r="AE229" s="286">
        <v>1480</v>
      </c>
      <c r="AF229" s="286">
        <v>1527</v>
      </c>
      <c r="AG229" s="286"/>
      <c r="AH229" s="286"/>
      <c r="AI229" s="286"/>
      <c r="AJ229" s="286"/>
      <c r="AK229" s="286"/>
      <c r="AL229" s="286"/>
      <c r="AM229" s="286"/>
      <c r="AN229" s="286"/>
      <c r="AO229" s="286"/>
      <c r="AP229" s="286"/>
      <c r="AQ229" s="286"/>
      <c r="AR229" s="286"/>
      <c r="AS229" s="286"/>
      <c r="AT229" s="286"/>
      <c r="AU229" s="286"/>
      <c r="AV229" s="286"/>
      <c r="AW229" s="286"/>
      <c r="AX229" s="286"/>
      <c r="AY229" s="286"/>
      <c r="AZ229" s="286"/>
      <c r="BA229" s="286"/>
      <c r="BB229" s="286"/>
      <c r="BC229" s="286"/>
      <c r="BD229" s="286"/>
      <c r="BE229" s="286"/>
      <c r="BF229" s="286"/>
      <c r="BG229" s="286"/>
      <c r="BH229" s="286"/>
      <c r="BI229" s="286"/>
      <c r="BJ229" s="286"/>
      <c r="BK229" s="286"/>
      <c r="BL229" s="286"/>
      <c r="BM229" s="286"/>
      <c r="BN229" s="286"/>
      <c r="BO229" s="286"/>
      <c r="BP229" s="286"/>
      <c r="BQ229" s="286"/>
      <c r="BR229" s="286"/>
      <c r="BS229" s="286"/>
      <c r="BT229" s="286"/>
      <c r="BU229" s="286"/>
      <c r="BV229" s="286"/>
      <c r="BW229" s="286"/>
      <c r="BX229" s="286"/>
      <c r="BY229" s="286"/>
      <c r="BZ229" s="286"/>
      <c r="CA229" s="286"/>
      <c r="CB229" s="286"/>
      <c r="CC229" s="286"/>
      <c r="CD229" s="286">
        <v>6</v>
      </c>
      <c r="CE229" s="286">
        <v>17</v>
      </c>
      <c r="CF229" s="286">
        <v>24</v>
      </c>
      <c r="CG229" s="286">
        <v>47</v>
      </c>
      <c r="CH229" s="287" t="s">
        <v>3123</v>
      </c>
      <c r="CI229" s="286">
        <v>47</v>
      </c>
      <c r="CJ229" s="287" t="s">
        <v>3123</v>
      </c>
      <c r="CK229" s="286">
        <v>17000</v>
      </c>
      <c r="CL229" s="286">
        <v>69000</v>
      </c>
      <c r="CM229" s="287" t="s">
        <v>561</v>
      </c>
      <c r="CN229" s="286">
        <v>44000</v>
      </c>
      <c r="CO229" s="287" t="s">
        <v>3440</v>
      </c>
      <c r="CP229" s="284" t="s">
        <v>53</v>
      </c>
      <c r="CQ229" s="287" t="s">
        <v>3251</v>
      </c>
      <c r="CR229" s="285">
        <v>46262</v>
      </c>
      <c r="CS229" s="282" t="s">
        <v>51</v>
      </c>
      <c r="CT229" s="284" t="s">
        <v>1854</v>
      </c>
      <c r="CU229" t="s">
        <v>433</v>
      </c>
      <c r="CV229">
        <v>226</v>
      </c>
    </row>
    <row r="230" spans="1:100" hidden="1" x14ac:dyDescent="0.3">
      <c r="A230" s="281">
        <v>53</v>
      </c>
      <c r="B230" s="290" t="s">
        <v>45</v>
      </c>
      <c r="C230" s="288" t="s">
        <v>2952</v>
      </c>
      <c r="D230" s="288" t="s">
        <v>3018</v>
      </c>
      <c r="E230" s="288" t="s">
        <v>3019</v>
      </c>
      <c r="F230" s="288" t="s">
        <v>2959</v>
      </c>
      <c r="G230" s="288" t="s">
        <v>2970</v>
      </c>
      <c r="H230" s="288" t="s">
        <v>2971</v>
      </c>
      <c r="I230" s="288" t="s">
        <v>2972</v>
      </c>
      <c r="J230" s="288" t="s">
        <v>2962</v>
      </c>
      <c r="K230" s="289" t="s">
        <v>433</v>
      </c>
      <c r="L230" s="288" t="s">
        <v>432</v>
      </c>
      <c r="M230" s="290" t="s">
        <v>83</v>
      </c>
      <c r="N230" s="288" t="s">
        <v>84</v>
      </c>
      <c r="O230" s="290" t="s">
        <v>45</v>
      </c>
      <c r="P230" s="291" t="str">
        <f>IF(COUNTIF($K$4:K230,K230)=1,"A","")</f>
        <v/>
      </c>
      <c r="Q230" s="291"/>
      <c r="R230" s="291">
        <v>2000</v>
      </c>
      <c r="S230" s="291">
        <v>2000</v>
      </c>
      <c r="T230" s="291"/>
      <c r="U230" s="1">
        <v>46246</v>
      </c>
      <c r="V230" s="291">
        <v>2026</v>
      </c>
      <c r="W230" s="291">
        <v>2026</v>
      </c>
      <c r="X230" s="291"/>
      <c r="Y230" s="1">
        <v>46255</v>
      </c>
      <c r="Z230" s="291">
        <v>414</v>
      </c>
      <c r="AA230" s="291">
        <v>0</v>
      </c>
      <c r="AB230" s="291">
        <v>1606</v>
      </c>
      <c r="AC230" s="291">
        <v>1612</v>
      </c>
      <c r="AD230" s="291">
        <v>350</v>
      </c>
      <c r="AE230" s="291">
        <v>1962</v>
      </c>
      <c r="AF230" s="291">
        <v>2026</v>
      </c>
      <c r="AG230" s="291"/>
      <c r="AH230" s="291"/>
      <c r="AI230" s="291"/>
      <c r="AJ230" s="291"/>
      <c r="AK230" s="291"/>
      <c r="AL230" s="291"/>
      <c r="AM230" s="291"/>
      <c r="AN230" s="291"/>
      <c r="AO230" s="291"/>
      <c r="AP230" s="291"/>
      <c r="AQ230" s="291"/>
      <c r="AR230" s="291"/>
      <c r="AS230" s="291"/>
      <c r="AT230" s="291"/>
      <c r="AU230" s="291"/>
      <c r="AV230" s="291"/>
      <c r="AW230" s="291"/>
      <c r="AX230" s="291"/>
      <c r="AY230" s="291"/>
      <c r="AZ230" s="291"/>
      <c r="BA230" s="291"/>
      <c r="BB230" s="291"/>
      <c r="BC230" s="291"/>
      <c r="BD230" s="291"/>
      <c r="BE230" s="291"/>
      <c r="BF230" s="291"/>
      <c r="BG230" s="291"/>
      <c r="BH230" s="291"/>
      <c r="BI230" s="291"/>
      <c r="BJ230" s="291"/>
      <c r="BK230" s="291"/>
      <c r="BL230" s="291"/>
      <c r="BM230" s="291"/>
      <c r="BN230" s="291"/>
      <c r="BO230" s="291"/>
      <c r="BP230" s="291"/>
      <c r="BQ230" s="291"/>
      <c r="BR230" s="291"/>
      <c r="BS230" s="291"/>
      <c r="BT230" s="291"/>
      <c r="BU230" s="291"/>
      <c r="BV230" s="291"/>
      <c r="BW230" s="291"/>
      <c r="BX230" s="291"/>
      <c r="BY230" s="291"/>
      <c r="BZ230" s="291"/>
      <c r="CA230" s="291"/>
      <c r="CB230" s="291"/>
      <c r="CC230" s="291"/>
      <c r="CD230" s="291">
        <v>14</v>
      </c>
      <c r="CE230" s="291">
        <v>22</v>
      </c>
      <c r="CF230" s="291">
        <v>28</v>
      </c>
      <c r="CG230" s="291">
        <v>64</v>
      </c>
      <c r="CH230" s="292" t="s">
        <v>3121</v>
      </c>
      <c r="CI230" s="291">
        <v>64</v>
      </c>
      <c r="CJ230" s="292" t="s">
        <v>3121</v>
      </c>
      <c r="CK230" s="291">
        <v>17000</v>
      </c>
      <c r="CL230" s="291">
        <v>69000</v>
      </c>
      <c r="CM230" s="292" t="s">
        <v>561</v>
      </c>
      <c r="CN230" s="291">
        <v>44000</v>
      </c>
      <c r="CO230" s="292" t="s">
        <v>3440</v>
      </c>
      <c r="CP230" s="290" t="s">
        <v>53</v>
      </c>
      <c r="CQ230" s="292" t="s">
        <v>3251</v>
      </c>
      <c r="CR230" s="1">
        <v>46262</v>
      </c>
      <c r="CS230" s="288" t="s">
        <v>51</v>
      </c>
      <c r="CT230" s="290" t="s">
        <v>1854</v>
      </c>
      <c r="CU230" t="s">
        <v>433</v>
      </c>
      <c r="CV230">
        <v>227</v>
      </c>
    </row>
    <row r="231" spans="1:100" hidden="1" x14ac:dyDescent="0.3">
      <c r="A231" s="281">
        <v>54</v>
      </c>
      <c r="B231" s="284" t="s">
        <v>45</v>
      </c>
      <c r="C231" s="282" t="s">
        <v>2952</v>
      </c>
      <c r="D231" s="282" t="s">
        <v>3018</v>
      </c>
      <c r="E231" s="282" t="s">
        <v>3019</v>
      </c>
      <c r="F231" s="282" t="s">
        <v>2959</v>
      </c>
      <c r="G231" s="282" t="s">
        <v>2970</v>
      </c>
      <c r="H231" s="282" t="s">
        <v>2971</v>
      </c>
      <c r="I231" s="282" t="s">
        <v>2972</v>
      </c>
      <c r="J231" s="282" t="s">
        <v>2962</v>
      </c>
      <c r="K231" s="283" t="s">
        <v>433</v>
      </c>
      <c r="L231" s="282" t="s">
        <v>432</v>
      </c>
      <c r="M231" s="284" t="s">
        <v>63</v>
      </c>
      <c r="N231" s="282" t="s">
        <v>64</v>
      </c>
      <c r="O231" s="284" t="s">
        <v>45</v>
      </c>
      <c r="P231" s="286" t="str">
        <f>IF(COUNTIF($K$4:K231,K231)=1,"A","")</f>
        <v/>
      </c>
      <c r="Q231" s="286"/>
      <c r="R231" s="286">
        <v>2000</v>
      </c>
      <c r="S231" s="286">
        <v>2000</v>
      </c>
      <c r="T231" s="286"/>
      <c r="U231" s="285">
        <v>46246</v>
      </c>
      <c r="V231" s="286">
        <v>1981</v>
      </c>
      <c r="W231" s="286">
        <v>1981</v>
      </c>
      <c r="X231" s="286"/>
      <c r="Y231" s="285">
        <v>46255</v>
      </c>
      <c r="Z231" s="286">
        <v>432</v>
      </c>
      <c r="AA231" s="286">
        <v>0</v>
      </c>
      <c r="AB231" s="286">
        <v>1547</v>
      </c>
      <c r="AC231" s="286">
        <v>1549</v>
      </c>
      <c r="AD231" s="286">
        <v>346</v>
      </c>
      <c r="AE231" s="286">
        <v>1895</v>
      </c>
      <c r="AF231" s="286">
        <v>1981</v>
      </c>
      <c r="AG231" s="286"/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  <c r="AV231" s="286"/>
      <c r="AW231" s="286"/>
      <c r="AX231" s="286"/>
      <c r="AY231" s="286"/>
      <c r="AZ231" s="286"/>
      <c r="BA231" s="286"/>
      <c r="BB231" s="286"/>
      <c r="BC231" s="286"/>
      <c r="BD231" s="286"/>
      <c r="BE231" s="286"/>
      <c r="BF231" s="286"/>
      <c r="BG231" s="286"/>
      <c r="BH231" s="286"/>
      <c r="BI231" s="286"/>
      <c r="BJ231" s="286"/>
      <c r="BK231" s="286"/>
      <c r="BL231" s="286"/>
      <c r="BM231" s="286"/>
      <c r="BN231" s="286"/>
      <c r="BO231" s="286"/>
      <c r="BP231" s="286"/>
      <c r="BQ231" s="286"/>
      <c r="BR231" s="286"/>
      <c r="BS231" s="286"/>
      <c r="BT231" s="286"/>
      <c r="BU231" s="286"/>
      <c r="BV231" s="286"/>
      <c r="BW231" s="286"/>
      <c r="BX231" s="286"/>
      <c r="BY231" s="286"/>
      <c r="BZ231" s="286"/>
      <c r="CA231" s="286"/>
      <c r="CB231" s="286"/>
      <c r="CC231" s="286"/>
      <c r="CD231" s="286">
        <v>22</v>
      </c>
      <c r="CE231" s="286">
        <v>33</v>
      </c>
      <c r="CF231" s="286">
        <v>31</v>
      </c>
      <c r="CG231" s="286">
        <v>86</v>
      </c>
      <c r="CH231" s="287" t="s">
        <v>3412</v>
      </c>
      <c r="CI231" s="286">
        <v>86</v>
      </c>
      <c r="CJ231" s="287" t="s">
        <v>3412</v>
      </c>
      <c r="CK231" s="286">
        <v>17000</v>
      </c>
      <c r="CL231" s="286">
        <v>69000</v>
      </c>
      <c r="CM231" s="287" t="s">
        <v>561</v>
      </c>
      <c r="CN231" s="286">
        <v>44000</v>
      </c>
      <c r="CO231" s="287" t="s">
        <v>3440</v>
      </c>
      <c r="CP231" s="284" t="s">
        <v>53</v>
      </c>
      <c r="CQ231" s="287" t="s">
        <v>3251</v>
      </c>
      <c r="CR231" s="285">
        <v>46262</v>
      </c>
      <c r="CS231" s="282" t="s">
        <v>51</v>
      </c>
      <c r="CT231" s="284" t="s">
        <v>1854</v>
      </c>
      <c r="CU231" t="s">
        <v>433</v>
      </c>
      <c r="CV231">
        <v>228</v>
      </c>
    </row>
    <row r="232" spans="1:100" hidden="1" x14ac:dyDescent="0.3">
      <c r="A232" s="281">
        <v>55</v>
      </c>
      <c r="B232" s="290" t="s">
        <v>45</v>
      </c>
      <c r="C232" s="288" t="s">
        <v>2952</v>
      </c>
      <c r="D232" s="288" t="s">
        <v>3018</v>
      </c>
      <c r="E232" s="288" t="s">
        <v>3019</v>
      </c>
      <c r="F232" s="288" t="s">
        <v>2959</v>
      </c>
      <c r="G232" s="288" t="s">
        <v>2970</v>
      </c>
      <c r="H232" s="288" t="s">
        <v>2971</v>
      </c>
      <c r="I232" s="288" t="s">
        <v>2972</v>
      </c>
      <c r="J232" s="288" t="s">
        <v>2962</v>
      </c>
      <c r="K232" s="289" t="s">
        <v>430</v>
      </c>
      <c r="L232" s="288" t="s">
        <v>429</v>
      </c>
      <c r="M232" s="290" t="s">
        <v>71</v>
      </c>
      <c r="N232" s="288" t="s">
        <v>72</v>
      </c>
      <c r="O232" s="290" t="s">
        <v>45</v>
      </c>
      <c r="P232" s="291" t="str">
        <f>IF(COUNTIF($K$4:K232,K232)=1,"A","")</f>
        <v>A</v>
      </c>
      <c r="Q232" s="291"/>
      <c r="R232" s="291">
        <v>500</v>
      </c>
      <c r="S232" s="291">
        <v>500</v>
      </c>
      <c r="T232" s="291"/>
      <c r="U232" s="1">
        <v>46265</v>
      </c>
      <c r="V232" s="291">
        <v>507</v>
      </c>
      <c r="W232" s="291">
        <v>507</v>
      </c>
      <c r="X232" s="291"/>
      <c r="Y232" s="1">
        <v>46272</v>
      </c>
      <c r="Z232" s="291">
        <v>131</v>
      </c>
      <c r="AA232" s="291">
        <v>0</v>
      </c>
      <c r="AB232" s="291">
        <v>370</v>
      </c>
      <c r="AC232" s="291">
        <v>376</v>
      </c>
      <c r="AD232" s="291">
        <v>130</v>
      </c>
      <c r="AE232" s="291">
        <v>506</v>
      </c>
      <c r="AF232" s="291">
        <v>507</v>
      </c>
      <c r="AG232" s="291"/>
      <c r="AH232" s="291"/>
      <c r="AI232" s="291"/>
      <c r="AJ232" s="291"/>
      <c r="AK232" s="291"/>
      <c r="AL232" s="291"/>
      <c r="AM232" s="291"/>
      <c r="AN232" s="291"/>
      <c r="AO232" s="291"/>
      <c r="AP232" s="291"/>
      <c r="AQ232" s="291"/>
      <c r="AR232" s="291"/>
      <c r="AS232" s="291"/>
      <c r="AT232" s="291"/>
      <c r="AU232" s="291"/>
      <c r="AV232" s="291"/>
      <c r="AW232" s="291"/>
      <c r="AX232" s="291"/>
      <c r="AY232" s="291"/>
      <c r="AZ232" s="291"/>
      <c r="BA232" s="291"/>
      <c r="BB232" s="291"/>
      <c r="BC232" s="291"/>
      <c r="BD232" s="291"/>
      <c r="BE232" s="291"/>
      <c r="BF232" s="291"/>
      <c r="BG232" s="291"/>
      <c r="BH232" s="291"/>
      <c r="BI232" s="291"/>
      <c r="BJ232" s="291"/>
      <c r="BK232" s="291"/>
      <c r="BL232" s="291"/>
      <c r="BM232" s="291"/>
      <c r="BN232" s="291"/>
      <c r="BO232" s="291"/>
      <c r="BP232" s="291"/>
      <c r="BQ232" s="291"/>
      <c r="BR232" s="291"/>
      <c r="BS232" s="291"/>
      <c r="BT232" s="291"/>
      <c r="BU232" s="291"/>
      <c r="BV232" s="291"/>
      <c r="BW232" s="291"/>
      <c r="BX232" s="291"/>
      <c r="BY232" s="291"/>
      <c r="BZ232" s="291"/>
      <c r="CA232" s="291"/>
      <c r="CB232" s="291"/>
      <c r="CC232" s="291"/>
      <c r="CD232" s="291"/>
      <c r="CE232" s="291"/>
      <c r="CF232" s="291">
        <v>1</v>
      </c>
      <c r="CG232" s="291">
        <v>1</v>
      </c>
      <c r="CH232" s="292" t="s">
        <v>150</v>
      </c>
      <c r="CI232" s="291">
        <v>1</v>
      </c>
      <c r="CJ232" s="292" t="s">
        <v>150</v>
      </c>
      <c r="CK232" s="291">
        <v>16500</v>
      </c>
      <c r="CL232" s="291">
        <v>69000</v>
      </c>
      <c r="CM232" s="292" t="s">
        <v>1896</v>
      </c>
      <c r="CN232" s="291">
        <v>41000</v>
      </c>
      <c r="CO232" s="292" t="s">
        <v>4300</v>
      </c>
      <c r="CP232" s="290" t="s">
        <v>53</v>
      </c>
      <c r="CQ232" s="292" t="s">
        <v>1888</v>
      </c>
      <c r="CR232" s="1">
        <v>46274</v>
      </c>
      <c r="CS232" s="288" t="s">
        <v>51</v>
      </c>
      <c r="CT232" s="290" t="s">
        <v>1854</v>
      </c>
      <c r="CU232" t="s">
        <v>430</v>
      </c>
      <c r="CV232">
        <v>229</v>
      </c>
    </row>
    <row r="233" spans="1:100" hidden="1" x14ac:dyDescent="0.3">
      <c r="A233" s="281">
        <v>56</v>
      </c>
      <c r="B233" s="284" t="s">
        <v>45</v>
      </c>
      <c r="C233" s="282" t="s">
        <v>2952</v>
      </c>
      <c r="D233" s="282" t="s">
        <v>3018</v>
      </c>
      <c r="E233" s="282" t="s">
        <v>3019</v>
      </c>
      <c r="F233" s="282" t="s">
        <v>2959</v>
      </c>
      <c r="G233" s="282" t="s">
        <v>2970</v>
      </c>
      <c r="H233" s="282" t="s">
        <v>2971</v>
      </c>
      <c r="I233" s="282" t="s">
        <v>2972</v>
      </c>
      <c r="J233" s="282" t="s">
        <v>2962</v>
      </c>
      <c r="K233" s="283" t="s">
        <v>430</v>
      </c>
      <c r="L233" s="282" t="s">
        <v>429</v>
      </c>
      <c r="M233" s="284" t="s">
        <v>174</v>
      </c>
      <c r="N233" s="282" t="s">
        <v>175</v>
      </c>
      <c r="O233" s="284" t="s">
        <v>45</v>
      </c>
      <c r="P233" s="286" t="str">
        <f>IF(COUNTIF($K$4:K233,K233)=1,"A","")</f>
        <v/>
      </c>
      <c r="Q233" s="286"/>
      <c r="R233" s="286">
        <v>800</v>
      </c>
      <c r="S233" s="286">
        <v>800</v>
      </c>
      <c r="T233" s="286"/>
      <c r="U233" s="285">
        <v>46265</v>
      </c>
      <c r="V233" s="286">
        <v>806</v>
      </c>
      <c r="W233" s="286">
        <v>806</v>
      </c>
      <c r="X233" s="286"/>
      <c r="Y233" s="285">
        <v>46269</v>
      </c>
      <c r="Z233" s="286">
        <v>242</v>
      </c>
      <c r="AA233" s="286">
        <v>0</v>
      </c>
      <c r="AB233" s="286">
        <v>555</v>
      </c>
      <c r="AC233" s="286">
        <v>564</v>
      </c>
      <c r="AD233" s="286">
        <v>225</v>
      </c>
      <c r="AE233" s="286">
        <v>789</v>
      </c>
      <c r="AF233" s="286">
        <v>806</v>
      </c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  <c r="AV233" s="286"/>
      <c r="AW233" s="286"/>
      <c r="AX233" s="286"/>
      <c r="AY233" s="286"/>
      <c r="AZ233" s="286"/>
      <c r="BA233" s="286"/>
      <c r="BB233" s="286"/>
      <c r="BC233" s="286"/>
      <c r="BD233" s="286"/>
      <c r="BE233" s="286"/>
      <c r="BF233" s="286"/>
      <c r="BG233" s="286"/>
      <c r="BH233" s="286"/>
      <c r="BI233" s="286"/>
      <c r="BJ233" s="286"/>
      <c r="BK233" s="286"/>
      <c r="BL233" s="286"/>
      <c r="BM233" s="286"/>
      <c r="BN233" s="286"/>
      <c r="BO233" s="286"/>
      <c r="BP233" s="286"/>
      <c r="BQ233" s="286"/>
      <c r="BR233" s="286"/>
      <c r="BS233" s="286"/>
      <c r="BT233" s="286"/>
      <c r="BU233" s="286"/>
      <c r="BV233" s="286"/>
      <c r="BW233" s="286"/>
      <c r="BX233" s="286"/>
      <c r="BY233" s="286"/>
      <c r="BZ233" s="286"/>
      <c r="CA233" s="286"/>
      <c r="CB233" s="286"/>
      <c r="CC233" s="286"/>
      <c r="CD233" s="286"/>
      <c r="CE233" s="286"/>
      <c r="CF233" s="286">
        <v>17</v>
      </c>
      <c r="CG233" s="286">
        <v>17</v>
      </c>
      <c r="CH233" s="287" t="s">
        <v>4133</v>
      </c>
      <c r="CI233" s="286">
        <v>17</v>
      </c>
      <c r="CJ233" s="287" t="s">
        <v>4133</v>
      </c>
      <c r="CK233" s="286">
        <v>16500</v>
      </c>
      <c r="CL233" s="286">
        <v>69000</v>
      </c>
      <c r="CM233" s="287" t="s">
        <v>1896</v>
      </c>
      <c r="CN233" s="286">
        <v>41000</v>
      </c>
      <c r="CO233" s="287" t="s">
        <v>4300</v>
      </c>
      <c r="CP233" s="284" t="s">
        <v>53</v>
      </c>
      <c r="CQ233" s="287" t="s">
        <v>1888</v>
      </c>
      <c r="CR233" s="285">
        <v>46274</v>
      </c>
      <c r="CS233" s="282" t="s">
        <v>51</v>
      </c>
      <c r="CT233" s="284" t="s">
        <v>1854</v>
      </c>
      <c r="CU233" t="s">
        <v>430</v>
      </c>
      <c r="CV233">
        <v>230</v>
      </c>
    </row>
    <row r="234" spans="1:100" hidden="1" x14ac:dyDescent="0.3">
      <c r="A234" s="281">
        <v>57</v>
      </c>
      <c r="B234" s="290" t="s">
        <v>45</v>
      </c>
      <c r="C234" s="288" t="s">
        <v>2952</v>
      </c>
      <c r="D234" s="288" t="s">
        <v>3018</v>
      </c>
      <c r="E234" s="288" t="s">
        <v>3019</v>
      </c>
      <c r="F234" s="288" t="s">
        <v>2959</v>
      </c>
      <c r="G234" s="288" t="s">
        <v>2970</v>
      </c>
      <c r="H234" s="288" t="s">
        <v>2971</v>
      </c>
      <c r="I234" s="288" t="s">
        <v>2972</v>
      </c>
      <c r="J234" s="288" t="s">
        <v>2962</v>
      </c>
      <c r="K234" s="289" t="s">
        <v>430</v>
      </c>
      <c r="L234" s="288" t="s">
        <v>429</v>
      </c>
      <c r="M234" s="290" t="s">
        <v>81</v>
      </c>
      <c r="N234" s="288" t="s">
        <v>82</v>
      </c>
      <c r="O234" s="290" t="s">
        <v>45</v>
      </c>
      <c r="P234" s="291" t="str">
        <f>IF(COUNTIF($K$4:K234,K234)=1,"A","")</f>
        <v/>
      </c>
      <c r="Q234" s="291"/>
      <c r="R234" s="291">
        <v>800</v>
      </c>
      <c r="S234" s="291">
        <v>800</v>
      </c>
      <c r="T234" s="291"/>
      <c r="U234" s="1">
        <v>46265</v>
      </c>
      <c r="V234" s="291">
        <v>799</v>
      </c>
      <c r="W234" s="291">
        <v>799</v>
      </c>
      <c r="X234" s="291"/>
      <c r="Y234" s="1">
        <v>46269</v>
      </c>
      <c r="Z234" s="291">
        <v>233</v>
      </c>
      <c r="AA234" s="291">
        <v>0</v>
      </c>
      <c r="AB234" s="291">
        <v>557</v>
      </c>
      <c r="AC234" s="291">
        <v>566</v>
      </c>
      <c r="AD234" s="291">
        <v>218</v>
      </c>
      <c r="AE234" s="291">
        <v>784</v>
      </c>
      <c r="AF234" s="291">
        <v>799</v>
      </c>
      <c r="AG234" s="291"/>
      <c r="AH234" s="291"/>
      <c r="AI234" s="291"/>
      <c r="AJ234" s="291"/>
      <c r="AK234" s="291"/>
      <c r="AL234" s="291"/>
      <c r="AM234" s="291"/>
      <c r="AN234" s="291"/>
      <c r="AO234" s="291"/>
      <c r="AP234" s="291"/>
      <c r="AQ234" s="291"/>
      <c r="AR234" s="291"/>
      <c r="AS234" s="291"/>
      <c r="AT234" s="291"/>
      <c r="AU234" s="291"/>
      <c r="AV234" s="291"/>
      <c r="AW234" s="291"/>
      <c r="AX234" s="291"/>
      <c r="AY234" s="291"/>
      <c r="AZ234" s="291"/>
      <c r="BA234" s="291"/>
      <c r="BB234" s="291"/>
      <c r="BC234" s="291"/>
      <c r="BD234" s="291"/>
      <c r="BE234" s="291"/>
      <c r="BF234" s="291"/>
      <c r="BG234" s="291"/>
      <c r="BH234" s="291"/>
      <c r="BI234" s="291"/>
      <c r="BJ234" s="291"/>
      <c r="BK234" s="291"/>
      <c r="BL234" s="291"/>
      <c r="BM234" s="291"/>
      <c r="BN234" s="291"/>
      <c r="BO234" s="291"/>
      <c r="BP234" s="291"/>
      <c r="BQ234" s="291"/>
      <c r="BR234" s="291"/>
      <c r="BS234" s="291"/>
      <c r="BT234" s="291"/>
      <c r="BU234" s="291"/>
      <c r="BV234" s="291"/>
      <c r="BW234" s="291"/>
      <c r="BX234" s="291"/>
      <c r="BY234" s="291"/>
      <c r="BZ234" s="291"/>
      <c r="CA234" s="291"/>
      <c r="CB234" s="291"/>
      <c r="CC234" s="291"/>
      <c r="CD234" s="291"/>
      <c r="CE234" s="291"/>
      <c r="CF234" s="291">
        <v>15</v>
      </c>
      <c r="CG234" s="291">
        <v>15</v>
      </c>
      <c r="CH234" s="292" t="s">
        <v>3128</v>
      </c>
      <c r="CI234" s="291">
        <v>15</v>
      </c>
      <c r="CJ234" s="292" t="s">
        <v>3128</v>
      </c>
      <c r="CK234" s="291">
        <v>16500</v>
      </c>
      <c r="CL234" s="291">
        <v>69000</v>
      </c>
      <c r="CM234" s="292" t="s">
        <v>1896</v>
      </c>
      <c r="CN234" s="291">
        <v>41000</v>
      </c>
      <c r="CO234" s="292" t="s">
        <v>4300</v>
      </c>
      <c r="CP234" s="290" t="s">
        <v>53</v>
      </c>
      <c r="CQ234" s="292" t="s">
        <v>1888</v>
      </c>
      <c r="CR234" s="1">
        <v>46274</v>
      </c>
      <c r="CS234" s="288" t="s">
        <v>51</v>
      </c>
      <c r="CT234" s="290" t="s">
        <v>1854</v>
      </c>
      <c r="CU234" t="s">
        <v>430</v>
      </c>
      <c r="CV234">
        <v>231</v>
      </c>
    </row>
    <row r="235" spans="1:100" hidden="1" x14ac:dyDescent="0.3">
      <c r="A235" s="281">
        <v>58</v>
      </c>
      <c r="B235" s="284" t="s">
        <v>45</v>
      </c>
      <c r="C235" s="282" t="s">
        <v>2952</v>
      </c>
      <c r="D235" s="282" t="s">
        <v>3018</v>
      </c>
      <c r="E235" s="282" t="s">
        <v>3019</v>
      </c>
      <c r="F235" s="282" t="s">
        <v>2959</v>
      </c>
      <c r="G235" s="282" t="s">
        <v>2970</v>
      </c>
      <c r="H235" s="282" t="s">
        <v>2971</v>
      </c>
      <c r="I235" s="282" t="s">
        <v>2972</v>
      </c>
      <c r="J235" s="282" t="s">
        <v>2962</v>
      </c>
      <c r="K235" s="283" t="s">
        <v>430</v>
      </c>
      <c r="L235" s="282" t="s">
        <v>429</v>
      </c>
      <c r="M235" s="284" t="s">
        <v>83</v>
      </c>
      <c r="N235" s="282" t="s">
        <v>84</v>
      </c>
      <c r="O235" s="284" t="s">
        <v>45</v>
      </c>
      <c r="P235" s="286" t="str">
        <f>IF(COUNTIF($K$4:K235,K235)=1,"A","")</f>
        <v/>
      </c>
      <c r="Q235" s="286"/>
      <c r="R235" s="286">
        <v>1000</v>
      </c>
      <c r="S235" s="286">
        <v>1000</v>
      </c>
      <c r="T235" s="286"/>
      <c r="U235" s="285">
        <v>46265</v>
      </c>
      <c r="V235" s="286">
        <v>1013</v>
      </c>
      <c r="W235" s="286">
        <v>1013</v>
      </c>
      <c r="X235" s="286"/>
      <c r="Y235" s="285">
        <v>46269</v>
      </c>
      <c r="Z235" s="286">
        <v>217</v>
      </c>
      <c r="AA235" s="286">
        <v>0</v>
      </c>
      <c r="AB235" s="286">
        <v>787</v>
      </c>
      <c r="AC235" s="286">
        <v>796</v>
      </c>
      <c r="AD235" s="286">
        <v>210</v>
      </c>
      <c r="AE235" s="286">
        <v>1006</v>
      </c>
      <c r="AF235" s="286">
        <v>1013</v>
      </c>
      <c r="AG235" s="286"/>
      <c r="AH235" s="286"/>
      <c r="AI235" s="286"/>
      <c r="AJ235" s="286"/>
      <c r="AK235" s="286"/>
      <c r="AL235" s="286"/>
      <c r="AM235" s="286"/>
      <c r="AN235" s="286"/>
      <c r="AO235" s="286"/>
      <c r="AP235" s="286"/>
      <c r="AQ235" s="286"/>
      <c r="AR235" s="286"/>
      <c r="AS235" s="286"/>
      <c r="AT235" s="286"/>
      <c r="AU235" s="286"/>
      <c r="AV235" s="286"/>
      <c r="AW235" s="286"/>
      <c r="AX235" s="286"/>
      <c r="AY235" s="286"/>
      <c r="AZ235" s="286"/>
      <c r="BA235" s="286"/>
      <c r="BB235" s="286"/>
      <c r="BC235" s="286"/>
      <c r="BD235" s="286"/>
      <c r="BE235" s="286"/>
      <c r="BF235" s="286"/>
      <c r="BG235" s="286"/>
      <c r="BH235" s="286"/>
      <c r="BI235" s="286"/>
      <c r="BJ235" s="286"/>
      <c r="BK235" s="286"/>
      <c r="BL235" s="286"/>
      <c r="BM235" s="286"/>
      <c r="BN235" s="286"/>
      <c r="BO235" s="286"/>
      <c r="BP235" s="286"/>
      <c r="BQ235" s="286"/>
      <c r="BR235" s="286"/>
      <c r="BS235" s="286"/>
      <c r="BT235" s="286"/>
      <c r="BU235" s="286"/>
      <c r="BV235" s="286"/>
      <c r="BW235" s="286"/>
      <c r="BX235" s="286"/>
      <c r="BY235" s="286"/>
      <c r="BZ235" s="286"/>
      <c r="CA235" s="286"/>
      <c r="CB235" s="286"/>
      <c r="CC235" s="286"/>
      <c r="CD235" s="286"/>
      <c r="CE235" s="286"/>
      <c r="CF235" s="286">
        <v>7</v>
      </c>
      <c r="CG235" s="286">
        <v>7</v>
      </c>
      <c r="CH235" s="287" t="s">
        <v>3150</v>
      </c>
      <c r="CI235" s="286">
        <v>7</v>
      </c>
      <c r="CJ235" s="287" t="s">
        <v>3150</v>
      </c>
      <c r="CK235" s="286">
        <v>16500</v>
      </c>
      <c r="CL235" s="286">
        <v>69000</v>
      </c>
      <c r="CM235" s="287" t="s">
        <v>1896</v>
      </c>
      <c r="CN235" s="286">
        <v>41000</v>
      </c>
      <c r="CO235" s="287" t="s">
        <v>4300</v>
      </c>
      <c r="CP235" s="284" t="s">
        <v>53</v>
      </c>
      <c r="CQ235" s="287" t="s">
        <v>1888</v>
      </c>
      <c r="CR235" s="285">
        <v>46274</v>
      </c>
      <c r="CS235" s="282" t="s">
        <v>51</v>
      </c>
      <c r="CT235" s="284" t="s">
        <v>1854</v>
      </c>
      <c r="CU235" t="s">
        <v>430</v>
      </c>
      <c r="CV235">
        <v>232</v>
      </c>
    </row>
    <row r="236" spans="1:100" hidden="1" x14ac:dyDescent="0.3">
      <c r="A236" s="281">
        <v>59</v>
      </c>
      <c r="B236" s="290" t="s">
        <v>45</v>
      </c>
      <c r="C236" s="288" t="s">
        <v>2952</v>
      </c>
      <c r="D236" s="288" t="s">
        <v>3018</v>
      </c>
      <c r="E236" s="288" t="s">
        <v>3019</v>
      </c>
      <c r="F236" s="288" t="s">
        <v>2959</v>
      </c>
      <c r="G236" s="288" t="s">
        <v>2970</v>
      </c>
      <c r="H236" s="288" t="s">
        <v>2971</v>
      </c>
      <c r="I236" s="288" t="s">
        <v>2972</v>
      </c>
      <c r="J236" s="288" t="s">
        <v>2962</v>
      </c>
      <c r="K236" s="289" t="s">
        <v>430</v>
      </c>
      <c r="L236" s="288" t="s">
        <v>429</v>
      </c>
      <c r="M236" s="290" t="s">
        <v>85</v>
      </c>
      <c r="N236" s="288" t="s">
        <v>86</v>
      </c>
      <c r="O236" s="290" t="s">
        <v>45</v>
      </c>
      <c r="P236" s="291" t="str">
        <f>IF(COUNTIF($K$4:K236,K236)=1,"A","")</f>
        <v/>
      </c>
      <c r="Q236" s="291"/>
      <c r="R236" s="291">
        <v>700</v>
      </c>
      <c r="S236" s="291">
        <v>700</v>
      </c>
      <c r="T236" s="291"/>
      <c r="U236" s="1">
        <v>46265</v>
      </c>
      <c r="V236" s="291">
        <v>729</v>
      </c>
      <c r="W236" s="291">
        <v>729</v>
      </c>
      <c r="X236" s="291"/>
      <c r="Y236" s="1">
        <v>46269</v>
      </c>
      <c r="Z236" s="291">
        <v>248</v>
      </c>
      <c r="AA236" s="291">
        <v>0</v>
      </c>
      <c r="AB236" s="291">
        <v>475</v>
      </c>
      <c r="AC236" s="291">
        <v>481</v>
      </c>
      <c r="AD236" s="291">
        <v>225</v>
      </c>
      <c r="AE236" s="291">
        <v>706</v>
      </c>
      <c r="AF236" s="291">
        <v>729</v>
      </c>
      <c r="AG236" s="291"/>
      <c r="AH236" s="291"/>
      <c r="AI236" s="291"/>
      <c r="AJ236" s="291"/>
      <c r="AK236" s="291"/>
      <c r="AL236" s="291"/>
      <c r="AM236" s="291"/>
      <c r="AN236" s="291"/>
      <c r="AO236" s="291"/>
      <c r="AP236" s="291"/>
      <c r="AQ236" s="291"/>
      <c r="AR236" s="291"/>
      <c r="AS236" s="291"/>
      <c r="AT236" s="291"/>
      <c r="AU236" s="291"/>
      <c r="AV236" s="291"/>
      <c r="AW236" s="291"/>
      <c r="AX236" s="291"/>
      <c r="AY236" s="291"/>
      <c r="AZ236" s="291"/>
      <c r="BA236" s="291"/>
      <c r="BB236" s="291"/>
      <c r="BC236" s="291"/>
      <c r="BD236" s="291"/>
      <c r="BE236" s="291"/>
      <c r="BF236" s="291"/>
      <c r="BG236" s="291"/>
      <c r="BH236" s="291"/>
      <c r="BI236" s="291"/>
      <c r="BJ236" s="291"/>
      <c r="BK236" s="291"/>
      <c r="BL236" s="291"/>
      <c r="BM236" s="291"/>
      <c r="BN236" s="291"/>
      <c r="BO236" s="291"/>
      <c r="BP236" s="291"/>
      <c r="BQ236" s="291"/>
      <c r="BR236" s="291"/>
      <c r="BS236" s="291"/>
      <c r="BT236" s="291"/>
      <c r="BU236" s="291"/>
      <c r="BV236" s="291"/>
      <c r="BW236" s="291"/>
      <c r="BX236" s="291"/>
      <c r="BY236" s="291"/>
      <c r="BZ236" s="291"/>
      <c r="CA236" s="291"/>
      <c r="CB236" s="291"/>
      <c r="CC236" s="291"/>
      <c r="CD236" s="291"/>
      <c r="CE236" s="291"/>
      <c r="CF236" s="291">
        <v>23</v>
      </c>
      <c r="CG236" s="291">
        <v>23</v>
      </c>
      <c r="CH236" s="292" t="s">
        <v>3121</v>
      </c>
      <c r="CI236" s="291">
        <v>23</v>
      </c>
      <c r="CJ236" s="292" t="s">
        <v>3121</v>
      </c>
      <c r="CK236" s="291">
        <v>16500</v>
      </c>
      <c r="CL236" s="291">
        <v>69000</v>
      </c>
      <c r="CM236" s="292" t="s">
        <v>1896</v>
      </c>
      <c r="CN236" s="291">
        <v>41000</v>
      </c>
      <c r="CO236" s="292" t="s">
        <v>4300</v>
      </c>
      <c r="CP236" s="290" t="s">
        <v>53</v>
      </c>
      <c r="CQ236" s="292" t="s">
        <v>1888</v>
      </c>
      <c r="CR236" s="1">
        <v>46274</v>
      </c>
      <c r="CS236" s="288" t="s">
        <v>51</v>
      </c>
      <c r="CT236" s="290" t="s">
        <v>1854</v>
      </c>
      <c r="CU236" t="s">
        <v>430</v>
      </c>
      <c r="CV236">
        <v>233</v>
      </c>
    </row>
    <row r="237" spans="1:100" hidden="1" x14ac:dyDescent="0.3">
      <c r="A237" s="281">
        <v>60</v>
      </c>
      <c r="B237" s="284" t="s">
        <v>45</v>
      </c>
      <c r="C237" s="282" t="s">
        <v>2952</v>
      </c>
      <c r="D237" s="282" t="s">
        <v>3018</v>
      </c>
      <c r="E237" s="282" t="s">
        <v>3019</v>
      </c>
      <c r="F237" s="282" t="s">
        <v>2959</v>
      </c>
      <c r="G237" s="282" t="s">
        <v>2970</v>
      </c>
      <c r="H237" s="282" t="s">
        <v>2971</v>
      </c>
      <c r="I237" s="282" t="s">
        <v>2972</v>
      </c>
      <c r="J237" s="282" t="s">
        <v>2962</v>
      </c>
      <c r="K237" s="283" t="s">
        <v>428</v>
      </c>
      <c r="L237" s="282" t="s">
        <v>427</v>
      </c>
      <c r="M237" s="284" t="s">
        <v>71</v>
      </c>
      <c r="N237" s="282" t="s">
        <v>72</v>
      </c>
      <c r="O237" s="284" t="s">
        <v>45</v>
      </c>
      <c r="P237" s="286" t="str">
        <f>IF(COUNTIF($K$4:K237,K237)=1,"A","")</f>
        <v>A</v>
      </c>
      <c r="Q237" s="286"/>
      <c r="R237" s="286">
        <v>4000</v>
      </c>
      <c r="S237" s="286">
        <v>4000</v>
      </c>
      <c r="T237" s="286"/>
      <c r="U237" s="285">
        <v>46237</v>
      </c>
      <c r="V237" s="286">
        <v>4221</v>
      </c>
      <c r="W237" s="286">
        <v>4221</v>
      </c>
      <c r="X237" s="286"/>
      <c r="Y237" s="285">
        <v>46254</v>
      </c>
      <c r="Z237" s="286">
        <v>487</v>
      </c>
      <c r="AA237" s="286">
        <v>0</v>
      </c>
      <c r="AB237" s="286">
        <v>3734</v>
      </c>
      <c r="AC237" s="286">
        <v>3734</v>
      </c>
      <c r="AD237" s="286">
        <v>438</v>
      </c>
      <c r="AE237" s="286">
        <v>4172</v>
      </c>
      <c r="AF237" s="286">
        <v>4221</v>
      </c>
      <c r="AG237" s="286"/>
      <c r="AH237" s="286"/>
      <c r="AI237" s="286"/>
      <c r="AJ237" s="286"/>
      <c r="AK237" s="286"/>
      <c r="AL237" s="286"/>
      <c r="AM237" s="286"/>
      <c r="AN237" s="286"/>
      <c r="AO237" s="286"/>
      <c r="AP237" s="286"/>
      <c r="AQ237" s="286"/>
      <c r="AR237" s="286"/>
      <c r="AS237" s="286"/>
      <c r="AT237" s="286"/>
      <c r="AU237" s="286"/>
      <c r="AV237" s="286"/>
      <c r="AW237" s="286"/>
      <c r="AX237" s="286"/>
      <c r="AY237" s="286"/>
      <c r="AZ237" s="286"/>
      <c r="BA237" s="286"/>
      <c r="BB237" s="286"/>
      <c r="BC237" s="286"/>
      <c r="BD237" s="286"/>
      <c r="BE237" s="286"/>
      <c r="BF237" s="286"/>
      <c r="BG237" s="286"/>
      <c r="BH237" s="286"/>
      <c r="BI237" s="286"/>
      <c r="BJ237" s="286"/>
      <c r="BK237" s="286"/>
      <c r="BL237" s="286"/>
      <c r="BM237" s="286"/>
      <c r="BN237" s="286"/>
      <c r="BO237" s="286"/>
      <c r="BP237" s="286"/>
      <c r="BQ237" s="286"/>
      <c r="BR237" s="286"/>
      <c r="BS237" s="286"/>
      <c r="BT237" s="286"/>
      <c r="BU237" s="286"/>
      <c r="BV237" s="286"/>
      <c r="BW237" s="286"/>
      <c r="BX237" s="286"/>
      <c r="BY237" s="286"/>
      <c r="BZ237" s="286"/>
      <c r="CA237" s="286"/>
      <c r="CB237" s="286"/>
      <c r="CC237" s="286"/>
      <c r="CD237" s="286">
        <v>13</v>
      </c>
      <c r="CE237" s="286">
        <v>17</v>
      </c>
      <c r="CF237" s="286">
        <v>19</v>
      </c>
      <c r="CG237" s="286">
        <v>49</v>
      </c>
      <c r="CH237" s="287" t="s">
        <v>3131</v>
      </c>
      <c r="CI237" s="286">
        <v>49</v>
      </c>
      <c r="CJ237" s="287" t="s">
        <v>3131</v>
      </c>
      <c r="CK237" s="286">
        <v>20800</v>
      </c>
      <c r="CL237" s="286">
        <v>79000</v>
      </c>
      <c r="CM237" s="287" t="s">
        <v>421</v>
      </c>
      <c r="CN237" s="286">
        <v>63000</v>
      </c>
      <c r="CO237" s="287" t="s">
        <v>3250</v>
      </c>
      <c r="CP237" s="284" t="s">
        <v>53</v>
      </c>
      <c r="CQ237" s="287" t="s">
        <v>3251</v>
      </c>
      <c r="CR237" s="285">
        <v>46262</v>
      </c>
      <c r="CS237" s="282" t="s">
        <v>51</v>
      </c>
      <c r="CT237" s="284" t="s">
        <v>1857</v>
      </c>
      <c r="CU237" t="s">
        <v>428</v>
      </c>
      <c r="CV237">
        <v>234</v>
      </c>
    </row>
    <row r="238" spans="1:100" hidden="1" x14ac:dyDescent="0.3">
      <c r="A238" s="281">
        <v>61</v>
      </c>
      <c r="B238" s="290" t="s">
        <v>45</v>
      </c>
      <c r="C238" s="288" t="s">
        <v>2952</v>
      </c>
      <c r="D238" s="288" t="s">
        <v>3018</v>
      </c>
      <c r="E238" s="288" t="s">
        <v>3019</v>
      </c>
      <c r="F238" s="288" t="s">
        <v>2959</v>
      </c>
      <c r="G238" s="288" t="s">
        <v>2970</v>
      </c>
      <c r="H238" s="288" t="s">
        <v>2971</v>
      </c>
      <c r="I238" s="288" t="s">
        <v>2972</v>
      </c>
      <c r="J238" s="288" t="s">
        <v>2962</v>
      </c>
      <c r="K238" s="289" t="s">
        <v>428</v>
      </c>
      <c r="L238" s="288" t="s">
        <v>427</v>
      </c>
      <c r="M238" s="290" t="s">
        <v>81</v>
      </c>
      <c r="N238" s="288" t="s">
        <v>82</v>
      </c>
      <c r="O238" s="290" t="s">
        <v>45</v>
      </c>
      <c r="P238" s="291" t="str">
        <f>IF(COUNTIF($K$4:K238,K238)=1,"A","")</f>
        <v/>
      </c>
      <c r="Q238" s="291"/>
      <c r="R238" s="291">
        <v>4000</v>
      </c>
      <c r="S238" s="291">
        <v>4000</v>
      </c>
      <c r="T238" s="291"/>
      <c r="U238" s="1">
        <v>46237</v>
      </c>
      <c r="V238" s="291">
        <v>4327</v>
      </c>
      <c r="W238" s="291">
        <v>4327</v>
      </c>
      <c r="X238" s="291"/>
      <c r="Y238" s="1">
        <v>46247</v>
      </c>
      <c r="Z238" s="291">
        <v>703</v>
      </c>
      <c r="AA238" s="291">
        <v>0</v>
      </c>
      <c r="AB238" s="291">
        <v>3615</v>
      </c>
      <c r="AC238" s="291">
        <v>3624</v>
      </c>
      <c r="AD238" s="291">
        <v>495</v>
      </c>
      <c r="AE238" s="291">
        <v>4119</v>
      </c>
      <c r="AF238" s="291">
        <v>4327</v>
      </c>
      <c r="AG238" s="291"/>
      <c r="AH238" s="291"/>
      <c r="AI238" s="291"/>
      <c r="AJ238" s="291"/>
      <c r="AK238" s="291"/>
      <c r="AL238" s="291"/>
      <c r="AM238" s="291"/>
      <c r="AN238" s="291"/>
      <c r="AO238" s="291"/>
      <c r="AP238" s="291"/>
      <c r="AQ238" s="291"/>
      <c r="AR238" s="291"/>
      <c r="AS238" s="291"/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>
        <v>2</v>
      </c>
      <c r="CC238" s="291">
        <v>8</v>
      </c>
      <c r="CD238" s="291">
        <v>33</v>
      </c>
      <c r="CE238" s="291">
        <v>107</v>
      </c>
      <c r="CF238" s="291">
        <v>58</v>
      </c>
      <c r="CG238" s="291">
        <v>208</v>
      </c>
      <c r="CH238" s="292" t="s">
        <v>3122</v>
      </c>
      <c r="CI238" s="291">
        <v>208</v>
      </c>
      <c r="CJ238" s="292" t="s">
        <v>3122</v>
      </c>
      <c r="CK238" s="291">
        <v>20800</v>
      </c>
      <c r="CL238" s="291">
        <v>79000</v>
      </c>
      <c r="CM238" s="292" t="s">
        <v>421</v>
      </c>
      <c r="CN238" s="291">
        <v>63000</v>
      </c>
      <c r="CO238" s="292" t="s">
        <v>3250</v>
      </c>
      <c r="CP238" s="290" t="s">
        <v>53</v>
      </c>
      <c r="CQ238" s="292" t="s">
        <v>3251</v>
      </c>
      <c r="CR238" s="1">
        <v>46262</v>
      </c>
      <c r="CS238" s="288" t="s">
        <v>51</v>
      </c>
      <c r="CT238" s="290" t="s">
        <v>1857</v>
      </c>
      <c r="CU238" t="s">
        <v>428</v>
      </c>
      <c r="CV238">
        <v>235</v>
      </c>
    </row>
    <row r="239" spans="1:100" hidden="1" x14ac:dyDescent="0.3">
      <c r="A239" s="281">
        <v>62</v>
      </c>
      <c r="B239" s="284" t="s">
        <v>45</v>
      </c>
      <c r="C239" s="282" t="s">
        <v>2952</v>
      </c>
      <c r="D239" s="282" t="s">
        <v>3018</v>
      </c>
      <c r="E239" s="282" t="s">
        <v>3019</v>
      </c>
      <c r="F239" s="282" t="s">
        <v>2959</v>
      </c>
      <c r="G239" s="282" t="s">
        <v>2970</v>
      </c>
      <c r="H239" s="282" t="s">
        <v>2971</v>
      </c>
      <c r="I239" s="282" t="s">
        <v>2972</v>
      </c>
      <c r="J239" s="282" t="s">
        <v>2962</v>
      </c>
      <c r="K239" s="283" t="s">
        <v>428</v>
      </c>
      <c r="L239" s="282" t="s">
        <v>427</v>
      </c>
      <c r="M239" s="284" t="s">
        <v>107</v>
      </c>
      <c r="N239" s="282" t="s">
        <v>108</v>
      </c>
      <c r="O239" s="284" t="s">
        <v>45</v>
      </c>
      <c r="P239" s="286" t="str">
        <f>IF(COUNTIF($K$4:K239,K239)=1,"A","")</f>
        <v/>
      </c>
      <c r="Q239" s="286"/>
      <c r="R239" s="286">
        <v>2500</v>
      </c>
      <c r="S239" s="286">
        <v>2500</v>
      </c>
      <c r="T239" s="286"/>
      <c r="U239" s="285">
        <v>46237</v>
      </c>
      <c r="V239" s="286">
        <v>2583</v>
      </c>
      <c r="W239" s="286">
        <v>2583</v>
      </c>
      <c r="X239" s="286"/>
      <c r="Y239" s="285">
        <v>46254</v>
      </c>
      <c r="Z239" s="286">
        <v>514</v>
      </c>
      <c r="AA239" s="286">
        <v>0</v>
      </c>
      <c r="AB239" s="286">
        <v>2064</v>
      </c>
      <c r="AC239" s="286">
        <v>2069</v>
      </c>
      <c r="AD239" s="286">
        <v>421</v>
      </c>
      <c r="AE239" s="286">
        <v>2490</v>
      </c>
      <c r="AF239" s="286">
        <v>2583</v>
      </c>
      <c r="AG239" s="286"/>
      <c r="AH239" s="286"/>
      <c r="AI239" s="286"/>
      <c r="AJ239" s="286"/>
      <c r="AK239" s="286"/>
      <c r="AL239" s="286"/>
      <c r="AM239" s="286"/>
      <c r="AN239" s="286"/>
      <c r="AO239" s="286"/>
      <c r="AP239" s="286"/>
      <c r="AQ239" s="286"/>
      <c r="AR239" s="286"/>
      <c r="AS239" s="286"/>
      <c r="AT239" s="286"/>
      <c r="AU239" s="286"/>
      <c r="AV239" s="286"/>
      <c r="AW239" s="286"/>
      <c r="AX239" s="286"/>
      <c r="AY239" s="286"/>
      <c r="AZ239" s="286"/>
      <c r="BA239" s="286"/>
      <c r="BB239" s="286"/>
      <c r="BC239" s="286"/>
      <c r="BD239" s="286"/>
      <c r="BE239" s="286"/>
      <c r="BF239" s="286"/>
      <c r="BG239" s="286"/>
      <c r="BH239" s="286"/>
      <c r="BI239" s="286"/>
      <c r="BJ239" s="286"/>
      <c r="BK239" s="286"/>
      <c r="BL239" s="286"/>
      <c r="BM239" s="286"/>
      <c r="BN239" s="286"/>
      <c r="BO239" s="286"/>
      <c r="BP239" s="286"/>
      <c r="BQ239" s="286"/>
      <c r="BR239" s="286"/>
      <c r="BS239" s="286"/>
      <c r="BT239" s="286"/>
      <c r="BU239" s="286"/>
      <c r="BV239" s="286"/>
      <c r="BW239" s="286"/>
      <c r="BX239" s="286"/>
      <c r="BY239" s="286"/>
      <c r="BZ239" s="286"/>
      <c r="CA239" s="286"/>
      <c r="CB239" s="286"/>
      <c r="CC239" s="286"/>
      <c r="CD239" s="286">
        <v>20</v>
      </c>
      <c r="CE239" s="286">
        <v>33</v>
      </c>
      <c r="CF239" s="286">
        <v>40</v>
      </c>
      <c r="CG239" s="286">
        <v>93</v>
      </c>
      <c r="CH239" s="287" t="s">
        <v>3295</v>
      </c>
      <c r="CI239" s="286">
        <v>93</v>
      </c>
      <c r="CJ239" s="287" t="s">
        <v>3295</v>
      </c>
      <c r="CK239" s="286">
        <v>20800</v>
      </c>
      <c r="CL239" s="286">
        <v>79000</v>
      </c>
      <c r="CM239" s="287" t="s">
        <v>421</v>
      </c>
      <c r="CN239" s="286">
        <v>63000</v>
      </c>
      <c r="CO239" s="287" t="s">
        <v>3250</v>
      </c>
      <c r="CP239" s="284" t="s">
        <v>53</v>
      </c>
      <c r="CQ239" s="287" t="s">
        <v>3251</v>
      </c>
      <c r="CR239" s="285">
        <v>46262</v>
      </c>
      <c r="CS239" s="282" t="s">
        <v>51</v>
      </c>
      <c r="CT239" s="284" t="s">
        <v>1857</v>
      </c>
      <c r="CU239" t="s">
        <v>428</v>
      </c>
      <c r="CV239">
        <v>236</v>
      </c>
    </row>
    <row r="240" spans="1:100" hidden="1" x14ac:dyDescent="0.3">
      <c r="A240" s="281">
        <v>63</v>
      </c>
      <c r="B240" s="290" t="s">
        <v>45</v>
      </c>
      <c r="C240" s="288" t="s">
        <v>2952</v>
      </c>
      <c r="D240" s="288" t="s">
        <v>3018</v>
      </c>
      <c r="E240" s="288" t="s">
        <v>3019</v>
      </c>
      <c r="F240" s="288" t="s">
        <v>2959</v>
      </c>
      <c r="G240" s="288" t="s">
        <v>2970</v>
      </c>
      <c r="H240" s="288" t="s">
        <v>2971</v>
      </c>
      <c r="I240" s="288" t="s">
        <v>2972</v>
      </c>
      <c r="J240" s="288" t="s">
        <v>2962</v>
      </c>
      <c r="K240" s="289" t="s">
        <v>426</v>
      </c>
      <c r="L240" s="288" t="s">
        <v>425</v>
      </c>
      <c r="M240" s="290" t="s">
        <v>71</v>
      </c>
      <c r="N240" s="288" t="s">
        <v>72</v>
      </c>
      <c r="O240" s="290" t="s">
        <v>45</v>
      </c>
      <c r="P240" s="291" t="str">
        <f>IF(COUNTIF($K$4:K240,K240)=1,"A","")</f>
        <v>A</v>
      </c>
      <c r="Q240" s="291"/>
      <c r="R240" s="291">
        <v>600</v>
      </c>
      <c r="S240" s="291">
        <v>600</v>
      </c>
      <c r="T240" s="291"/>
      <c r="U240" s="290" t="s">
        <v>45</v>
      </c>
      <c r="V240" s="291"/>
      <c r="W240" s="291"/>
      <c r="X240" s="291"/>
      <c r="Y240" s="290" t="s">
        <v>45</v>
      </c>
      <c r="Z240" s="291"/>
      <c r="AA240" s="291">
        <v>0</v>
      </c>
      <c r="AB240" s="291"/>
      <c r="AC240" s="291"/>
      <c r="AD240" s="291"/>
      <c r="AE240" s="291"/>
      <c r="AF240" s="291"/>
      <c r="AG240" s="291"/>
      <c r="AH240" s="291"/>
      <c r="AI240" s="291"/>
      <c r="AJ240" s="291"/>
      <c r="AK240" s="291"/>
      <c r="AL240" s="291"/>
      <c r="AM240" s="291"/>
      <c r="AN240" s="291"/>
      <c r="AO240" s="291"/>
      <c r="AP240" s="291"/>
      <c r="AQ240" s="291"/>
      <c r="AR240" s="291"/>
      <c r="AS240" s="291"/>
      <c r="AT240" s="291"/>
      <c r="AU240" s="291"/>
      <c r="AV240" s="291"/>
      <c r="AW240" s="291"/>
      <c r="AX240" s="291"/>
      <c r="AY240" s="291"/>
      <c r="AZ240" s="291"/>
      <c r="BA240" s="291"/>
      <c r="BB240" s="291"/>
      <c r="BC240" s="291"/>
      <c r="BD240" s="291"/>
      <c r="BE240" s="291"/>
      <c r="BF240" s="291"/>
      <c r="BG240" s="291"/>
      <c r="BH240" s="291"/>
      <c r="BI240" s="291"/>
      <c r="BJ240" s="291"/>
      <c r="BK240" s="291"/>
      <c r="BL240" s="291"/>
      <c r="BM240" s="291"/>
      <c r="BN240" s="291"/>
      <c r="BO240" s="291"/>
      <c r="BP240" s="291"/>
      <c r="BQ240" s="291"/>
      <c r="BR240" s="291"/>
      <c r="BS240" s="291"/>
      <c r="BT240" s="291"/>
      <c r="BU240" s="291"/>
      <c r="BV240" s="291"/>
      <c r="BW240" s="291"/>
      <c r="BX240" s="291"/>
      <c r="BY240" s="291"/>
      <c r="BZ240" s="291"/>
      <c r="CA240" s="291"/>
      <c r="CB240" s="291"/>
      <c r="CC240" s="291"/>
      <c r="CD240" s="291"/>
      <c r="CE240" s="291"/>
      <c r="CF240" s="291"/>
      <c r="CG240" s="291"/>
      <c r="CH240" s="292" t="s">
        <v>45</v>
      </c>
      <c r="CI240" s="291"/>
      <c r="CJ240" s="292" t="s">
        <v>45</v>
      </c>
      <c r="CK240" s="291">
        <v>17400</v>
      </c>
      <c r="CL240" s="291">
        <v>62000</v>
      </c>
      <c r="CM240" s="292" t="s">
        <v>1467</v>
      </c>
      <c r="CN240" s="291">
        <v>62000</v>
      </c>
      <c r="CO240" s="292" t="s">
        <v>1467</v>
      </c>
      <c r="CP240" s="290" t="s">
        <v>60</v>
      </c>
      <c r="CQ240" s="292" t="s">
        <v>1850</v>
      </c>
      <c r="CR240" s="1">
        <v>46211</v>
      </c>
      <c r="CS240" s="288" t="s">
        <v>139</v>
      </c>
      <c r="CT240" s="290" t="s">
        <v>1854</v>
      </c>
      <c r="CU240" t="s">
        <v>426</v>
      </c>
      <c r="CV240">
        <v>237</v>
      </c>
    </row>
    <row r="241" spans="1:100" hidden="1" x14ac:dyDescent="0.3">
      <c r="A241" s="281">
        <v>64</v>
      </c>
      <c r="B241" s="284" t="s">
        <v>45</v>
      </c>
      <c r="C241" s="282" t="s">
        <v>2952</v>
      </c>
      <c r="D241" s="282" t="s">
        <v>3018</v>
      </c>
      <c r="E241" s="282" t="s">
        <v>3019</v>
      </c>
      <c r="F241" s="282" t="s">
        <v>2959</v>
      </c>
      <c r="G241" s="282" t="s">
        <v>2970</v>
      </c>
      <c r="H241" s="282" t="s">
        <v>2971</v>
      </c>
      <c r="I241" s="282" t="s">
        <v>2972</v>
      </c>
      <c r="J241" s="282" t="s">
        <v>2962</v>
      </c>
      <c r="K241" s="283" t="s">
        <v>426</v>
      </c>
      <c r="L241" s="282" t="s">
        <v>425</v>
      </c>
      <c r="M241" s="284" t="s">
        <v>89</v>
      </c>
      <c r="N241" s="282" t="s">
        <v>90</v>
      </c>
      <c r="O241" s="284" t="s">
        <v>45</v>
      </c>
      <c r="P241" s="286" t="str">
        <f>IF(COUNTIF($K$4:K241,K241)=1,"A","")</f>
        <v/>
      </c>
      <c r="Q241" s="286"/>
      <c r="R241" s="286">
        <v>1000</v>
      </c>
      <c r="S241" s="286">
        <v>1000</v>
      </c>
      <c r="T241" s="286"/>
      <c r="U241" s="284" t="s">
        <v>45</v>
      </c>
      <c r="V241" s="286"/>
      <c r="W241" s="286"/>
      <c r="X241" s="286"/>
      <c r="Y241" s="284" t="s">
        <v>45</v>
      </c>
      <c r="Z241" s="286"/>
      <c r="AA241" s="286">
        <v>0</v>
      </c>
      <c r="AB241" s="286"/>
      <c r="AC241" s="286"/>
      <c r="AD241" s="286"/>
      <c r="AE241" s="286"/>
      <c r="AF241" s="286"/>
      <c r="AG241" s="286"/>
      <c r="AH241" s="286"/>
      <c r="AI241" s="286"/>
      <c r="AJ241" s="286"/>
      <c r="AK241" s="286"/>
      <c r="AL241" s="286"/>
      <c r="AM241" s="286"/>
      <c r="AN241" s="286"/>
      <c r="AO241" s="286"/>
      <c r="AP241" s="286"/>
      <c r="AQ241" s="286"/>
      <c r="AR241" s="286"/>
      <c r="AS241" s="286"/>
      <c r="AT241" s="286"/>
      <c r="AU241" s="286"/>
      <c r="AV241" s="286"/>
      <c r="AW241" s="286"/>
      <c r="AX241" s="286"/>
      <c r="AY241" s="286"/>
      <c r="AZ241" s="286"/>
      <c r="BA241" s="286"/>
      <c r="BB241" s="286"/>
      <c r="BC241" s="286"/>
      <c r="BD241" s="286"/>
      <c r="BE241" s="286"/>
      <c r="BF241" s="286"/>
      <c r="BG241" s="286"/>
      <c r="BH241" s="286"/>
      <c r="BI241" s="286"/>
      <c r="BJ241" s="286"/>
      <c r="BK241" s="286"/>
      <c r="BL241" s="286"/>
      <c r="BM241" s="286"/>
      <c r="BN241" s="286"/>
      <c r="BO241" s="286"/>
      <c r="BP241" s="286"/>
      <c r="BQ241" s="286"/>
      <c r="BR241" s="286"/>
      <c r="BS241" s="286"/>
      <c r="BT241" s="286"/>
      <c r="BU241" s="286"/>
      <c r="BV241" s="286"/>
      <c r="BW241" s="286"/>
      <c r="BX241" s="286"/>
      <c r="BY241" s="286"/>
      <c r="BZ241" s="286"/>
      <c r="CA241" s="286"/>
      <c r="CB241" s="286"/>
      <c r="CC241" s="286"/>
      <c r="CD241" s="286"/>
      <c r="CE241" s="286"/>
      <c r="CF241" s="286"/>
      <c r="CG241" s="286"/>
      <c r="CH241" s="287" t="s">
        <v>45</v>
      </c>
      <c r="CI241" s="286"/>
      <c r="CJ241" s="287" t="s">
        <v>45</v>
      </c>
      <c r="CK241" s="286">
        <v>17400</v>
      </c>
      <c r="CL241" s="286">
        <v>62000</v>
      </c>
      <c r="CM241" s="287" t="s">
        <v>1467</v>
      </c>
      <c r="CN241" s="286">
        <v>62000</v>
      </c>
      <c r="CO241" s="287" t="s">
        <v>1467</v>
      </c>
      <c r="CP241" s="284" t="s">
        <v>60</v>
      </c>
      <c r="CQ241" s="287" t="s">
        <v>1850</v>
      </c>
      <c r="CR241" s="285">
        <v>46211</v>
      </c>
      <c r="CS241" s="282" t="s">
        <v>139</v>
      </c>
      <c r="CT241" s="284" t="s">
        <v>1854</v>
      </c>
      <c r="CU241" t="s">
        <v>426</v>
      </c>
      <c r="CV241">
        <v>238</v>
      </c>
    </row>
    <row r="242" spans="1:100" hidden="1" x14ac:dyDescent="0.3">
      <c r="A242" s="281">
        <v>65</v>
      </c>
      <c r="B242" s="290" t="s">
        <v>45</v>
      </c>
      <c r="C242" s="288" t="s">
        <v>2952</v>
      </c>
      <c r="D242" s="288" t="s">
        <v>3018</v>
      </c>
      <c r="E242" s="288" t="s">
        <v>3019</v>
      </c>
      <c r="F242" s="288" t="s">
        <v>2959</v>
      </c>
      <c r="G242" s="288" t="s">
        <v>2970</v>
      </c>
      <c r="H242" s="288" t="s">
        <v>2971</v>
      </c>
      <c r="I242" s="288" t="s">
        <v>2972</v>
      </c>
      <c r="J242" s="288" t="s">
        <v>2962</v>
      </c>
      <c r="K242" s="289" t="s">
        <v>426</v>
      </c>
      <c r="L242" s="288" t="s">
        <v>425</v>
      </c>
      <c r="M242" s="290" t="s">
        <v>66</v>
      </c>
      <c r="N242" s="288" t="s">
        <v>67</v>
      </c>
      <c r="O242" s="290" t="s">
        <v>45</v>
      </c>
      <c r="P242" s="291" t="str">
        <f>IF(COUNTIF($K$4:K242,K242)=1,"A","")</f>
        <v/>
      </c>
      <c r="Q242" s="291"/>
      <c r="R242" s="291">
        <v>2100</v>
      </c>
      <c r="S242" s="291">
        <v>2100</v>
      </c>
      <c r="T242" s="291"/>
      <c r="U242" s="290" t="s">
        <v>45</v>
      </c>
      <c r="V242" s="291"/>
      <c r="W242" s="291"/>
      <c r="X242" s="291"/>
      <c r="Y242" s="290" t="s">
        <v>45</v>
      </c>
      <c r="Z242" s="291"/>
      <c r="AA242" s="291">
        <v>0</v>
      </c>
      <c r="AB242" s="291"/>
      <c r="AC242" s="291"/>
      <c r="AD242" s="291"/>
      <c r="AE242" s="291"/>
      <c r="AF242" s="291"/>
      <c r="AG242" s="291"/>
      <c r="AH242" s="291"/>
      <c r="AI242" s="291"/>
      <c r="AJ242" s="291"/>
      <c r="AK242" s="291"/>
      <c r="AL242" s="291"/>
      <c r="AM242" s="291"/>
      <c r="AN242" s="291"/>
      <c r="AO242" s="291"/>
      <c r="AP242" s="291"/>
      <c r="AQ242" s="291"/>
      <c r="AR242" s="291"/>
      <c r="AS242" s="291"/>
      <c r="AT242" s="291"/>
      <c r="AU242" s="291"/>
      <c r="AV242" s="291"/>
      <c r="AW242" s="291"/>
      <c r="AX242" s="291"/>
      <c r="AY242" s="291"/>
      <c r="AZ242" s="291"/>
      <c r="BA242" s="291"/>
      <c r="BB242" s="291"/>
      <c r="BC242" s="291"/>
      <c r="BD242" s="291"/>
      <c r="BE242" s="291"/>
      <c r="BF242" s="291"/>
      <c r="BG242" s="291"/>
      <c r="BH242" s="291"/>
      <c r="BI242" s="291"/>
      <c r="BJ242" s="291"/>
      <c r="BK242" s="291"/>
      <c r="BL242" s="291"/>
      <c r="BM242" s="291"/>
      <c r="BN242" s="291"/>
      <c r="BO242" s="291"/>
      <c r="BP242" s="291"/>
      <c r="BQ242" s="291"/>
      <c r="BR242" s="291"/>
      <c r="BS242" s="291"/>
      <c r="BT242" s="291"/>
      <c r="BU242" s="291"/>
      <c r="BV242" s="291"/>
      <c r="BW242" s="291"/>
      <c r="BX242" s="291"/>
      <c r="BY242" s="291"/>
      <c r="BZ242" s="291"/>
      <c r="CA242" s="291"/>
      <c r="CB242" s="291"/>
      <c r="CC242" s="291"/>
      <c r="CD242" s="291"/>
      <c r="CE242" s="291"/>
      <c r="CF242" s="291"/>
      <c r="CG242" s="291"/>
      <c r="CH242" s="292" t="s">
        <v>45</v>
      </c>
      <c r="CI242" s="291"/>
      <c r="CJ242" s="292" t="s">
        <v>45</v>
      </c>
      <c r="CK242" s="291">
        <v>17400</v>
      </c>
      <c r="CL242" s="291">
        <v>62000</v>
      </c>
      <c r="CM242" s="292" t="s">
        <v>1467</v>
      </c>
      <c r="CN242" s="291">
        <v>62000</v>
      </c>
      <c r="CO242" s="292" t="s">
        <v>1467</v>
      </c>
      <c r="CP242" s="290" t="s">
        <v>60</v>
      </c>
      <c r="CQ242" s="292" t="s">
        <v>1850</v>
      </c>
      <c r="CR242" s="1">
        <v>46211</v>
      </c>
      <c r="CS242" s="288" t="s">
        <v>139</v>
      </c>
      <c r="CT242" s="290" t="s">
        <v>1854</v>
      </c>
      <c r="CU242" t="s">
        <v>426</v>
      </c>
      <c r="CV242">
        <v>239</v>
      </c>
    </row>
    <row r="243" spans="1:100" hidden="1" x14ac:dyDescent="0.3">
      <c r="A243" s="281">
        <v>66</v>
      </c>
      <c r="B243" s="284" t="s">
        <v>45</v>
      </c>
      <c r="C243" s="282" t="s">
        <v>2952</v>
      </c>
      <c r="D243" s="282" t="s">
        <v>3018</v>
      </c>
      <c r="E243" s="282" t="s">
        <v>3019</v>
      </c>
      <c r="F243" s="282" t="s">
        <v>2959</v>
      </c>
      <c r="G243" s="282" t="s">
        <v>2970</v>
      </c>
      <c r="H243" s="282" t="s">
        <v>2971</v>
      </c>
      <c r="I243" s="282" t="s">
        <v>2972</v>
      </c>
      <c r="J243" s="282" t="s">
        <v>2962</v>
      </c>
      <c r="K243" s="283" t="s">
        <v>426</v>
      </c>
      <c r="L243" s="282" t="s">
        <v>425</v>
      </c>
      <c r="M243" s="284" t="s">
        <v>85</v>
      </c>
      <c r="N243" s="282" t="s">
        <v>86</v>
      </c>
      <c r="O243" s="284" t="s">
        <v>45</v>
      </c>
      <c r="P243" s="286" t="str">
        <f>IF(COUNTIF($K$4:K243,K243)=1,"A","")</f>
        <v/>
      </c>
      <c r="Q243" s="286"/>
      <c r="R243" s="286">
        <v>900</v>
      </c>
      <c r="S243" s="286">
        <v>900</v>
      </c>
      <c r="T243" s="286"/>
      <c r="U243" s="284" t="s">
        <v>45</v>
      </c>
      <c r="V243" s="286"/>
      <c r="W243" s="286"/>
      <c r="X243" s="286"/>
      <c r="Y243" s="284" t="s">
        <v>45</v>
      </c>
      <c r="Z243" s="286"/>
      <c r="AA243" s="286">
        <v>0</v>
      </c>
      <c r="AB243" s="286"/>
      <c r="AC243" s="286"/>
      <c r="AD243" s="286"/>
      <c r="AE243" s="286"/>
      <c r="AF243" s="286"/>
      <c r="AG243" s="286"/>
      <c r="AH243" s="286"/>
      <c r="AI243" s="286"/>
      <c r="AJ243" s="286"/>
      <c r="AK243" s="286"/>
      <c r="AL243" s="286"/>
      <c r="AM243" s="286"/>
      <c r="AN243" s="286"/>
      <c r="AO243" s="286"/>
      <c r="AP243" s="286"/>
      <c r="AQ243" s="286"/>
      <c r="AR243" s="286"/>
      <c r="AS243" s="286"/>
      <c r="AT243" s="286"/>
      <c r="AU243" s="286"/>
      <c r="AV243" s="286"/>
      <c r="AW243" s="286"/>
      <c r="AX243" s="286"/>
      <c r="AY243" s="286"/>
      <c r="AZ243" s="286"/>
      <c r="BA243" s="286"/>
      <c r="BB243" s="286"/>
      <c r="BC243" s="286"/>
      <c r="BD243" s="286"/>
      <c r="BE243" s="286"/>
      <c r="BF243" s="286"/>
      <c r="BG243" s="286"/>
      <c r="BH243" s="286"/>
      <c r="BI243" s="286"/>
      <c r="BJ243" s="286"/>
      <c r="BK243" s="286"/>
      <c r="BL243" s="286"/>
      <c r="BM243" s="286"/>
      <c r="BN243" s="286"/>
      <c r="BO243" s="286"/>
      <c r="BP243" s="286"/>
      <c r="BQ243" s="286"/>
      <c r="BR243" s="286"/>
      <c r="BS243" s="286"/>
      <c r="BT243" s="286"/>
      <c r="BU243" s="286"/>
      <c r="BV243" s="286"/>
      <c r="BW243" s="286"/>
      <c r="BX243" s="286"/>
      <c r="BY243" s="286"/>
      <c r="BZ243" s="286"/>
      <c r="CA243" s="286"/>
      <c r="CB243" s="286"/>
      <c r="CC243" s="286"/>
      <c r="CD243" s="286"/>
      <c r="CE243" s="286"/>
      <c r="CF243" s="286"/>
      <c r="CG243" s="286"/>
      <c r="CH243" s="287" t="s">
        <v>45</v>
      </c>
      <c r="CI243" s="286"/>
      <c r="CJ243" s="287" t="s">
        <v>45</v>
      </c>
      <c r="CK243" s="286">
        <v>17400</v>
      </c>
      <c r="CL243" s="286">
        <v>62000</v>
      </c>
      <c r="CM243" s="287" t="s">
        <v>1467</v>
      </c>
      <c r="CN243" s="286">
        <v>62000</v>
      </c>
      <c r="CO243" s="287" t="s">
        <v>1467</v>
      </c>
      <c r="CP243" s="284" t="s">
        <v>60</v>
      </c>
      <c r="CQ243" s="287" t="s">
        <v>1850</v>
      </c>
      <c r="CR243" s="285">
        <v>46211</v>
      </c>
      <c r="CS243" s="282" t="s">
        <v>139</v>
      </c>
      <c r="CT243" s="284" t="s">
        <v>1854</v>
      </c>
      <c r="CU243" t="s">
        <v>426</v>
      </c>
      <c r="CV243">
        <v>240</v>
      </c>
    </row>
    <row r="244" spans="1:100" hidden="1" x14ac:dyDescent="0.3">
      <c r="A244" s="281">
        <v>67</v>
      </c>
      <c r="B244" s="290" t="s">
        <v>45</v>
      </c>
      <c r="C244" s="288" t="s">
        <v>2952</v>
      </c>
      <c r="D244" s="288" t="s">
        <v>3018</v>
      </c>
      <c r="E244" s="288" t="s">
        <v>3019</v>
      </c>
      <c r="F244" s="288" t="s">
        <v>2959</v>
      </c>
      <c r="G244" s="288" t="s">
        <v>2970</v>
      </c>
      <c r="H244" s="288" t="s">
        <v>2971</v>
      </c>
      <c r="I244" s="288" t="s">
        <v>2972</v>
      </c>
      <c r="J244" s="288" t="s">
        <v>2962</v>
      </c>
      <c r="K244" s="289" t="s">
        <v>423</v>
      </c>
      <c r="L244" s="288" t="s">
        <v>422</v>
      </c>
      <c r="M244" s="290" t="s">
        <v>71</v>
      </c>
      <c r="N244" s="288" t="s">
        <v>72</v>
      </c>
      <c r="O244" s="290" t="s">
        <v>45</v>
      </c>
      <c r="P244" s="291" t="str">
        <f>IF(COUNTIF($K$4:K244,K244)=1,"A","")</f>
        <v>A</v>
      </c>
      <c r="Q244" s="291"/>
      <c r="R244" s="291">
        <v>2500</v>
      </c>
      <c r="S244" s="291">
        <v>2500</v>
      </c>
      <c r="T244" s="291"/>
      <c r="U244" s="1">
        <v>46218</v>
      </c>
      <c r="V244" s="291">
        <v>2528</v>
      </c>
      <c r="W244" s="291">
        <v>2528</v>
      </c>
      <c r="X244" s="291"/>
      <c r="Y244" s="1">
        <v>46254</v>
      </c>
      <c r="Z244" s="291">
        <v>636</v>
      </c>
      <c r="AA244" s="291">
        <v>0</v>
      </c>
      <c r="AB244" s="291">
        <v>1861</v>
      </c>
      <c r="AC244" s="291">
        <v>1892</v>
      </c>
      <c r="AD244" s="291">
        <v>535</v>
      </c>
      <c r="AE244" s="291">
        <v>2427</v>
      </c>
      <c r="AF244" s="291">
        <v>2528</v>
      </c>
      <c r="AG244" s="291"/>
      <c r="AH244" s="291"/>
      <c r="AI244" s="291"/>
      <c r="AJ244" s="291"/>
      <c r="AK244" s="291"/>
      <c r="AL244" s="291"/>
      <c r="AM244" s="291"/>
      <c r="AN244" s="291"/>
      <c r="AO244" s="291"/>
      <c r="AP244" s="291"/>
      <c r="AQ244" s="291"/>
      <c r="AR244" s="291"/>
      <c r="AS244" s="291"/>
      <c r="AT244" s="291"/>
      <c r="AU244" s="291"/>
      <c r="AV244" s="291"/>
      <c r="AW244" s="291"/>
      <c r="AX244" s="291"/>
      <c r="AY244" s="291"/>
      <c r="AZ244" s="291"/>
      <c r="BA244" s="291"/>
      <c r="BB244" s="291"/>
      <c r="BC244" s="291"/>
      <c r="BD244" s="291"/>
      <c r="BE244" s="291"/>
      <c r="BF244" s="291"/>
      <c r="BG244" s="291"/>
      <c r="BH244" s="291"/>
      <c r="BI244" s="291"/>
      <c r="BJ244" s="291"/>
      <c r="BK244" s="291"/>
      <c r="BL244" s="291"/>
      <c r="BM244" s="291"/>
      <c r="BN244" s="291"/>
      <c r="BO244" s="291"/>
      <c r="BP244" s="291"/>
      <c r="BQ244" s="291"/>
      <c r="BR244" s="291"/>
      <c r="BS244" s="291"/>
      <c r="BT244" s="291"/>
      <c r="BU244" s="291"/>
      <c r="BV244" s="291"/>
      <c r="BW244" s="291"/>
      <c r="BX244" s="291"/>
      <c r="BY244" s="291"/>
      <c r="BZ244" s="291"/>
      <c r="CA244" s="291"/>
      <c r="CB244" s="291"/>
      <c r="CC244" s="291"/>
      <c r="CD244" s="291">
        <v>11</v>
      </c>
      <c r="CE244" s="291">
        <v>38</v>
      </c>
      <c r="CF244" s="291">
        <v>52</v>
      </c>
      <c r="CG244" s="291">
        <v>101</v>
      </c>
      <c r="CH244" s="292" t="s">
        <v>3331</v>
      </c>
      <c r="CI244" s="291">
        <v>101</v>
      </c>
      <c r="CJ244" s="292" t="s">
        <v>3331</v>
      </c>
      <c r="CK244" s="291">
        <v>19200</v>
      </c>
      <c r="CL244" s="291">
        <v>79000</v>
      </c>
      <c r="CM244" s="292" t="s">
        <v>601</v>
      </c>
      <c r="CN244" s="291">
        <v>63000</v>
      </c>
      <c r="CO244" s="292" t="s">
        <v>424</v>
      </c>
      <c r="CP244" s="290" t="s">
        <v>53</v>
      </c>
      <c r="CQ244" s="292" t="s">
        <v>1850</v>
      </c>
      <c r="CR244" s="1">
        <v>46262</v>
      </c>
      <c r="CS244" s="288" t="s">
        <v>51</v>
      </c>
      <c r="CT244" s="290" t="s">
        <v>1857</v>
      </c>
      <c r="CU244" t="s">
        <v>423</v>
      </c>
      <c r="CV244">
        <v>241</v>
      </c>
    </row>
    <row r="245" spans="1:100" hidden="1" x14ac:dyDescent="0.3">
      <c r="A245" s="281">
        <v>68</v>
      </c>
      <c r="B245" s="284" t="s">
        <v>45</v>
      </c>
      <c r="C245" s="282" t="s">
        <v>2952</v>
      </c>
      <c r="D245" s="282" t="s">
        <v>3018</v>
      </c>
      <c r="E245" s="282" t="s">
        <v>3019</v>
      </c>
      <c r="F245" s="282" t="s">
        <v>2959</v>
      </c>
      <c r="G245" s="282" t="s">
        <v>2970</v>
      </c>
      <c r="H245" s="282" t="s">
        <v>2971</v>
      </c>
      <c r="I245" s="282" t="s">
        <v>2972</v>
      </c>
      <c r="J245" s="282" t="s">
        <v>2962</v>
      </c>
      <c r="K245" s="283" t="s">
        <v>423</v>
      </c>
      <c r="L245" s="282" t="s">
        <v>422</v>
      </c>
      <c r="M245" s="284" t="s">
        <v>81</v>
      </c>
      <c r="N245" s="282" t="s">
        <v>82</v>
      </c>
      <c r="O245" s="284" t="s">
        <v>45</v>
      </c>
      <c r="P245" s="286" t="str">
        <f>IF(COUNTIF($K$4:K245,K245)=1,"A","")</f>
        <v/>
      </c>
      <c r="Q245" s="286"/>
      <c r="R245" s="286">
        <v>1500</v>
      </c>
      <c r="S245" s="286">
        <v>1500</v>
      </c>
      <c r="T245" s="286"/>
      <c r="U245" s="285">
        <v>46218</v>
      </c>
      <c r="V245" s="286">
        <v>1509</v>
      </c>
      <c r="W245" s="286">
        <v>1509</v>
      </c>
      <c r="X245" s="286"/>
      <c r="Y245" s="285">
        <v>46253</v>
      </c>
      <c r="Z245" s="286">
        <v>623</v>
      </c>
      <c r="AA245" s="286">
        <v>0</v>
      </c>
      <c r="AB245" s="286">
        <v>876</v>
      </c>
      <c r="AC245" s="286">
        <v>886</v>
      </c>
      <c r="AD245" s="286">
        <v>476</v>
      </c>
      <c r="AE245" s="286">
        <v>1362</v>
      </c>
      <c r="AF245" s="286">
        <v>1509</v>
      </c>
      <c r="AG245" s="286"/>
      <c r="AH245" s="286"/>
      <c r="AI245" s="286"/>
      <c r="AJ245" s="286"/>
      <c r="AK245" s="286"/>
      <c r="AL245" s="286"/>
      <c r="AM245" s="286"/>
      <c r="AN245" s="286"/>
      <c r="AO245" s="286"/>
      <c r="AP245" s="286"/>
      <c r="AQ245" s="286"/>
      <c r="AR245" s="286"/>
      <c r="AS245" s="286"/>
      <c r="AT245" s="286"/>
      <c r="AU245" s="286"/>
      <c r="AV245" s="286"/>
      <c r="AW245" s="286"/>
      <c r="AX245" s="286"/>
      <c r="AY245" s="286"/>
      <c r="AZ245" s="286"/>
      <c r="BA245" s="286"/>
      <c r="BB245" s="286"/>
      <c r="BC245" s="286"/>
      <c r="BD245" s="286"/>
      <c r="BE245" s="286"/>
      <c r="BF245" s="286"/>
      <c r="BG245" s="286"/>
      <c r="BH245" s="286"/>
      <c r="BI245" s="286"/>
      <c r="BJ245" s="286"/>
      <c r="BK245" s="286"/>
      <c r="BL245" s="286"/>
      <c r="BM245" s="286"/>
      <c r="BN245" s="286"/>
      <c r="BO245" s="286"/>
      <c r="BP245" s="286"/>
      <c r="BQ245" s="286"/>
      <c r="BR245" s="286"/>
      <c r="BS245" s="286"/>
      <c r="BT245" s="286"/>
      <c r="BU245" s="286"/>
      <c r="BV245" s="286"/>
      <c r="BW245" s="286"/>
      <c r="BX245" s="286"/>
      <c r="BY245" s="286"/>
      <c r="BZ245" s="286"/>
      <c r="CA245" s="286"/>
      <c r="CB245" s="286"/>
      <c r="CC245" s="286">
        <v>2</v>
      </c>
      <c r="CD245" s="286">
        <v>27</v>
      </c>
      <c r="CE245" s="286">
        <v>57</v>
      </c>
      <c r="CF245" s="286">
        <v>61</v>
      </c>
      <c r="CG245" s="286">
        <v>147</v>
      </c>
      <c r="CH245" s="287" t="s">
        <v>3337</v>
      </c>
      <c r="CI245" s="286">
        <v>147</v>
      </c>
      <c r="CJ245" s="287" t="s">
        <v>3337</v>
      </c>
      <c r="CK245" s="286">
        <v>19200</v>
      </c>
      <c r="CL245" s="286">
        <v>79000</v>
      </c>
      <c r="CM245" s="287" t="s">
        <v>601</v>
      </c>
      <c r="CN245" s="286">
        <v>63000</v>
      </c>
      <c r="CO245" s="287" t="s">
        <v>424</v>
      </c>
      <c r="CP245" s="284" t="s">
        <v>53</v>
      </c>
      <c r="CQ245" s="287" t="s">
        <v>1850</v>
      </c>
      <c r="CR245" s="285">
        <v>46262</v>
      </c>
      <c r="CS245" s="282" t="s">
        <v>51</v>
      </c>
      <c r="CT245" s="284" t="s">
        <v>1857</v>
      </c>
      <c r="CU245" t="s">
        <v>423</v>
      </c>
      <c r="CV245">
        <v>242</v>
      </c>
    </row>
    <row r="246" spans="1:100" hidden="1" x14ac:dyDescent="0.3">
      <c r="A246" s="281">
        <v>69</v>
      </c>
      <c r="B246" s="290" t="s">
        <v>45</v>
      </c>
      <c r="C246" s="288" t="s">
        <v>2952</v>
      </c>
      <c r="D246" s="288" t="s">
        <v>3018</v>
      </c>
      <c r="E246" s="288" t="s">
        <v>3019</v>
      </c>
      <c r="F246" s="288" t="s">
        <v>2959</v>
      </c>
      <c r="G246" s="288" t="s">
        <v>2970</v>
      </c>
      <c r="H246" s="288" t="s">
        <v>2971</v>
      </c>
      <c r="I246" s="288" t="s">
        <v>2972</v>
      </c>
      <c r="J246" s="288" t="s">
        <v>2962</v>
      </c>
      <c r="K246" s="289" t="s">
        <v>423</v>
      </c>
      <c r="L246" s="288" t="s">
        <v>422</v>
      </c>
      <c r="M246" s="290" t="s">
        <v>83</v>
      </c>
      <c r="N246" s="288" t="s">
        <v>84</v>
      </c>
      <c r="O246" s="290" t="s">
        <v>45</v>
      </c>
      <c r="P246" s="291" t="str">
        <f>IF(COUNTIF($K$4:K246,K246)=1,"A","")</f>
        <v/>
      </c>
      <c r="Q246" s="291"/>
      <c r="R246" s="291">
        <v>2500</v>
      </c>
      <c r="S246" s="291">
        <v>2500</v>
      </c>
      <c r="T246" s="291"/>
      <c r="U246" s="1">
        <v>46218</v>
      </c>
      <c r="V246" s="291">
        <v>2521</v>
      </c>
      <c r="W246" s="291">
        <v>2521</v>
      </c>
      <c r="X246" s="291"/>
      <c r="Y246" s="1">
        <v>46253</v>
      </c>
      <c r="Z246" s="291">
        <v>602</v>
      </c>
      <c r="AA246" s="291">
        <v>0</v>
      </c>
      <c r="AB246" s="291">
        <v>1902</v>
      </c>
      <c r="AC246" s="291">
        <v>1919</v>
      </c>
      <c r="AD246" s="291">
        <v>484</v>
      </c>
      <c r="AE246" s="291">
        <v>2403</v>
      </c>
      <c r="AF246" s="291">
        <v>2521</v>
      </c>
      <c r="AG246" s="291"/>
      <c r="AH246" s="291"/>
      <c r="AI246" s="291"/>
      <c r="AJ246" s="291"/>
      <c r="AK246" s="291"/>
      <c r="AL246" s="291"/>
      <c r="AM246" s="291"/>
      <c r="AN246" s="291"/>
      <c r="AO246" s="291"/>
      <c r="AP246" s="291"/>
      <c r="AQ246" s="291"/>
      <c r="AR246" s="291"/>
      <c r="AS246" s="291"/>
      <c r="AT246" s="291"/>
      <c r="AU246" s="291"/>
      <c r="AV246" s="291"/>
      <c r="AW246" s="291"/>
      <c r="AX246" s="291"/>
      <c r="AY246" s="291"/>
      <c r="AZ246" s="291"/>
      <c r="BA246" s="291"/>
      <c r="BB246" s="291"/>
      <c r="BC246" s="291"/>
      <c r="BD246" s="291"/>
      <c r="BE246" s="291"/>
      <c r="BF246" s="291"/>
      <c r="BG246" s="291"/>
      <c r="BH246" s="291"/>
      <c r="BI246" s="291"/>
      <c r="BJ246" s="291"/>
      <c r="BK246" s="291"/>
      <c r="BL246" s="291"/>
      <c r="BM246" s="291"/>
      <c r="BN246" s="291"/>
      <c r="BO246" s="291"/>
      <c r="BP246" s="291"/>
      <c r="BQ246" s="291"/>
      <c r="BR246" s="291"/>
      <c r="BS246" s="291"/>
      <c r="BT246" s="291"/>
      <c r="BU246" s="291"/>
      <c r="BV246" s="291"/>
      <c r="BW246" s="291"/>
      <c r="BX246" s="291"/>
      <c r="BY246" s="291"/>
      <c r="BZ246" s="291"/>
      <c r="CA246" s="291"/>
      <c r="CB246" s="291"/>
      <c r="CC246" s="291">
        <v>2</v>
      </c>
      <c r="CD246" s="291">
        <v>16</v>
      </c>
      <c r="CE246" s="291">
        <v>40</v>
      </c>
      <c r="CF246" s="291">
        <v>60</v>
      </c>
      <c r="CG246" s="291">
        <v>118</v>
      </c>
      <c r="CH246" s="292" t="s">
        <v>3100</v>
      </c>
      <c r="CI246" s="291">
        <v>118</v>
      </c>
      <c r="CJ246" s="292" t="s">
        <v>3100</v>
      </c>
      <c r="CK246" s="291">
        <v>19200</v>
      </c>
      <c r="CL246" s="291">
        <v>79000</v>
      </c>
      <c r="CM246" s="292" t="s">
        <v>601</v>
      </c>
      <c r="CN246" s="291">
        <v>63000</v>
      </c>
      <c r="CO246" s="292" t="s">
        <v>424</v>
      </c>
      <c r="CP246" s="290" t="s">
        <v>53</v>
      </c>
      <c r="CQ246" s="292" t="s">
        <v>1850</v>
      </c>
      <c r="CR246" s="1">
        <v>46262</v>
      </c>
      <c r="CS246" s="288" t="s">
        <v>51</v>
      </c>
      <c r="CT246" s="290" t="s">
        <v>1857</v>
      </c>
      <c r="CU246" t="s">
        <v>423</v>
      </c>
      <c r="CV246">
        <v>243</v>
      </c>
    </row>
    <row r="247" spans="1:100" hidden="1" x14ac:dyDescent="0.3">
      <c r="A247" s="281">
        <v>70</v>
      </c>
      <c r="B247" s="284" t="s">
        <v>45</v>
      </c>
      <c r="C247" s="282" t="s">
        <v>2952</v>
      </c>
      <c r="D247" s="282" t="s">
        <v>3018</v>
      </c>
      <c r="E247" s="282" t="s">
        <v>3019</v>
      </c>
      <c r="F247" s="282" t="s">
        <v>2959</v>
      </c>
      <c r="G247" s="282" t="s">
        <v>2970</v>
      </c>
      <c r="H247" s="282" t="s">
        <v>2971</v>
      </c>
      <c r="I247" s="282" t="s">
        <v>2972</v>
      </c>
      <c r="J247" s="282" t="s">
        <v>2962</v>
      </c>
      <c r="K247" s="283" t="s">
        <v>420</v>
      </c>
      <c r="L247" s="282" t="s">
        <v>419</v>
      </c>
      <c r="M247" s="284" t="s">
        <v>71</v>
      </c>
      <c r="N247" s="282" t="s">
        <v>72</v>
      </c>
      <c r="O247" s="284" t="s">
        <v>45</v>
      </c>
      <c r="P247" s="286" t="str">
        <f>IF(COUNTIF($K$4:K247,K247)=1,"A","")</f>
        <v>A</v>
      </c>
      <c r="Q247" s="286"/>
      <c r="R247" s="286">
        <v>2000</v>
      </c>
      <c r="S247" s="286">
        <v>2000</v>
      </c>
      <c r="T247" s="286"/>
      <c r="U247" s="285">
        <v>46253</v>
      </c>
      <c r="V247" s="286">
        <v>2183</v>
      </c>
      <c r="W247" s="286">
        <v>2183</v>
      </c>
      <c r="X247" s="286"/>
      <c r="Y247" s="285">
        <v>46255</v>
      </c>
      <c r="Z247" s="286">
        <v>374</v>
      </c>
      <c r="AA247" s="286">
        <v>0</v>
      </c>
      <c r="AB247" s="286">
        <v>1807</v>
      </c>
      <c r="AC247" s="286">
        <v>1809</v>
      </c>
      <c r="AD247" s="286">
        <v>363</v>
      </c>
      <c r="AE247" s="286">
        <v>2172</v>
      </c>
      <c r="AF247" s="286">
        <v>2183</v>
      </c>
      <c r="AG247" s="286"/>
      <c r="AH247" s="286"/>
      <c r="AI247" s="286"/>
      <c r="AJ247" s="286"/>
      <c r="AK247" s="286"/>
      <c r="AL247" s="286"/>
      <c r="AM247" s="286"/>
      <c r="AN247" s="286"/>
      <c r="AO247" s="286"/>
      <c r="AP247" s="286"/>
      <c r="AQ247" s="286"/>
      <c r="AR247" s="286"/>
      <c r="AS247" s="286"/>
      <c r="AT247" s="286"/>
      <c r="AU247" s="286"/>
      <c r="AV247" s="286"/>
      <c r="AW247" s="286"/>
      <c r="AX247" s="286"/>
      <c r="AY247" s="286"/>
      <c r="AZ247" s="286"/>
      <c r="BA247" s="286"/>
      <c r="BB247" s="286"/>
      <c r="BC247" s="286"/>
      <c r="BD247" s="286"/>
      <c r="BE247" s="286"/>
      <c r="BF247" s="286"/>
      <c r="BG247" s="286"/>
      <c r="BH247" s="286"/>
      <c r="BI247" s="286"/>
      <c r="BJ247" s="286"/>
      <c r="BK247" s="286"/>
      <c r="BL247" s="286"/>
      <c r="BM247" s="286"/>
      <c r="BN247" s="286"/>
      <c r="BO247" s="286"/>
      <c r="BP247" s="286"/>
      <c r="BQ247" s="286"/>
      <c r="BR247" s="286"/>
      <c r="BS247" s="286"/>
      <c r="BT247" s="286"/>
      <c r="BU247" s="286"/>
      <c r="BV247" s="286"/>
      <c r="BW247" s="286"/>
      <c r="BX247" s="286"/>
      <c r="BY247" s="286"/>
      <c r="BZ247" s="286"/>
      <c r="CA247" s="286"/>
      <c r="CB247" s="286"/>
      <c r="CC247" s="286"/>
      <c r="CD247" s="286"/>
      <c r="CE247" s="286">
        <v>3</v>
      </c>
      <c r="CF247" s="286">
        <v>8</v>
      </c>
      <c r="CG247" s="286">
        <v>11</v>
      </c>
      <c r="CH247" s="287" t="s">
        <v>3086</v>
      </c>
      <c r="CI247" s="286">
        <v>11</v>
      </c>
      <c r="CJ247" s="287" t="s">
        <v>3086</v>
      </c>
      <c r="CK247" s="286">
        <v>18200</v>
      </c>
      <c r="CL247" s="286">
        <v>69000</v>
      </c>
      <c r="CM247" s="287" t="s">
        <v>421</v>
      </c>
      <c r="CN247" s="286">
        <v>62000</v>
      </c>
      <c r="CO247" s="287" t="s">
        <v>1260</v>
      </c>
      <c r="CP247" s="284" t="s">
        <v>53</v>
      </c>
      <c r="CQ247" s="287" t="s">
        <v>1880</v>
      </c>
      <c r="CR247" s="285">
        <v>46262</v>
      </c>
      <c r="CS247" s="282" t="s">
        <v>74</v>
      </c>
      <c r="CT247" s="284" t="s">
        <v>1857</v>
      </c>
      <c r="CU247" t="s">
        <v>420</v>
      </c>
      <c r="CV247">
        <v>244</v>
      </c>
    </row>
    <row r="248" spans="1:100" hidden="1" x14ac:dyDescent="0.3">
      <c r="A248" s="281">
        <v>71</v>
      </c>
      <c r="B248" s="290" t="s">
        <v>45</v>
      </c>
      <c r="C248" s="288" t="s">
        <v>2952</v>
      </c>
      <c r="D248" s="288" t="s">
        <v>3018</v>
      </c>
      <c r="E248" s="288" t="s">
        <v>3019</v>
      </c>
      <c r="F248" s="288" t="s">
        <v>2959</v>
      </c>
      <c r="G248" s="288" t="s">
        <v>2970</v>
      </c>
      <c r="H248" s="288" t="s">
        <v>2971</v>
      </c>
      <c r="I248" s="288" t="s">
        <v>2972</v>
      </c>
      <c r="J248" s="288" t="s">
        <v>2962</v>
      </c>
      <c r="K248" s="289" t="s">
        <v>420</v>
      </c>
      <c r="L248" s="288" t="s">
        <v>419</v>
      </c>
      <c r="M248" s="290" t="s">
        <v>81</v>
      </c>
      <c r="N248" s="288" t="s">
        <v>82</v>
      </c>
      <c r="O248" s="290" t="s">
        <v>45</v>
      </c>
      <c r="P248" s="291" t="str">
        <f>IF(COUNTIF($K$4:K248,K248)=1,"A","")</f>
        <v/>
      </c>
      <c r="Q248" s="291"/>
      <c r="R248" s="291">
        <v>1500</v>
      </c>
      <c r="S248" s="291">
        <v>1500</v>
      </c>
      <c r="T248" s="291"/>
      <c r="U248" s="1">
        <v>46253</v>
      </c>
      <c r="V248" s="291">
        <v>1501</v>
      </c>
      <c r="W248" s="291">
        <v>1501</v>
      </c>
      <c r="X248" s="291"/>
      <c r="Y248" s="1">
        <v>46254</v>
      </c>
      <c r="Z248" s="291">
        <v>367</v>
      </c>
      <c r="AA248" s="291">
        <v>0</v>
      </c>
      <c r="AB248" s="291">
        <v>1128</v>
      </c>
      <c r="AC248" s="291">
        <v>1134</v>
      </c>
      <c r="AD248" s="291">
        <v>318</v>
      </c>
      <c r="AE248" s="291">
        <v>1452</v>
      </c>
      <c r="AF248" s="291">
        <v>1501</v>
      </c>
      <c r="AG248" s="291"/>
      <c r="AH248" s="291"/>
      <c r="AI248" s="291"/>
      <c r="AJ248" s="291"/>
      <c r="AK248" s="291"/>
      <c r="AL248" s="291"/>
      <c r="AM248" s="291"/>
      <c r="AN248" s="291"/>
      <c r="AO248" s="291"/>
      <c r="AP248" s="291"/>
      <c r="AQ248" s="291"/>
      <c r="AR248" s="291"/>
      <c r="AS248" s="291"/>
      <c r="AT248" s="291"/>
      <c r="AU248" s="291"/>
      <c r="AV248" s="291"/>
      <c r="AW248" s="291"/>
      <c r="AX248" s="291"/>
      <c r="AY248" s="291"/>
      <c r="AZ248" s="291"/>
      <c r="BA248" s="291"/>
      <c r="BB248" s="291"/>
      <c r="BC248" s="291"/>
      <c r="BD248" s="291"/>
      <c r="BE248" s="291"/>
      <c r="BF248" s="291"/>
      <c r="BG248" s="291"/>
      <c r="BH248" s="291"/>
      <c r="BI248" s="291"/>
      <c r="BJ248" s="291"/>
      <c r="BK248" s="291"/>
      <c r="BL248" s="291"/>
      <c r="BM248" s="291"/>
      <c r="BN248" s="291"/>
      <c r="BO248" s="291"/>
      <c r="BP248" s="291"/>
      <c r="BQ248" s="291"/>
      <c r="BR248" s="291"/>
      <c r="BS248" s="291"/>
      <c r="BT248" s="291"/>
      <c r="BU248" s="291"/>
      <c r="BV248" s="291"/>
      <c r="BW248" s="291"/>
      <c r="BX248" s="291"/>
      <c r="BY248" s="291"/>
      <c r="BZ248" s="291"/>
      <c r="CA248" s="291"/>
      <c r="CB248" s="291"/>
      <c r="CC248" s="291">
        <v>3</v>
      </c>
      <c r="CD248" s="291">
        <v>5</v>
      </c>
      <c r="CE248" s="291">
        <v>23</v>
      </c>
      <c r="CF248" s="291">
        <v>18</v>
      </c>
      <c r="CG248" s="291">
        <v>49</v>
      </c>
      <c r="CH248" s="292" t="s">
        <v>3119</v>
      </c>
      <c r="CI248" s="291">
        <v>49</v>
      </c>
      <c r="CJ248" s="292" t="s">
        <v>3119</v>
      </c>
      <c r="CK248" s="291">
        <v>18200</v>
      </c>
      <c r="CL248" s="291">
        <v>69000</v>
      </c>
      <c r="CM248" s="292" t="s">
        <v>421</v>
      </c>
      <c r="CN248" s="291">
        <v>62000</v>
      </c>
      <c r="CO248" s="292" t="s">
        <v>1260</v>
      </c>
      <c r="CP248" s="290" t="s">
        <v>53</v>
      </c>
      <c r="CQ248" s="292" t="s">
        <v>1880</v>
      </c>
      <c r="CR248" s="1">
        <v>46262</v>
      </c>
      <c r="CS248" s="288" t="s">
        <v>74</v>
      </c>
      <c r="CT248" s="290" t="s">
        <v>1857</v>
      </c>
      <c r="CU248" t="s">
        <v>420</v>
      </c>
      <c r="CV248">
        <v>245</v>
      </c>
    </row>
    <row r="249" spans="1:100" hidden="1" x14ac:dyDescent="0.3">
      <c r="A249" s="281">
        <v>72</v>
      </c>
      <c r="B249" s="284" t="s">
        <v>45</v>
      </c>
      <c r="C249" s="282" t="s">
        <v>2952</v>
      </c>
      <c r="D249" s="282" t="s">
        <v>3018</v>
      </c>
      <c r="E249" s="282" t="s">
        <v>3019</v>
      </c>
      <c r="F249" s="282" t="s">
        <v>2959</v>
      </c>
      <c r="G249" s="282" t="s">
        <v>2970</v>
      </c>
      <c r="H249" s="282" t="s">
        <v>2971</v>
      </c>
      <c r="I249" s="282" t="s">
        <v>2972</v>
      </c>
      <c r="J249" s="282" t="s">
        <v>2962</v>
      </c>
      <c r="K249" s="283" t="s">
        <v>420</v>
      </c>
      <c r="L249" s="282" t="s">
        <v>419</v>
      </c>
      <c r="M249" s="284" t="s">
        <v>107</v>
      </c>
      <c r="N249" s="282" t="s">
        <v>108</v>
      </c>
      <c r="O249" s="284" t="s">
        <v>45</v>
      </c>
      <c r="P249" s="286" t="str">
        <f>IF(COUNTIF($K$4:K249,K249)=1,"A","")</f>
        <v/>
      </c>
      <c r="Q249" s="286"/>
      <c r="R249" s="286">
        <v>1000</v>
      </c>
      <c r="S249" s="286">
        <v>1000</v>
      </c>
      <c r="T249" s="286"/>
      <c r="U249" s="285">
        <v>46253</v>
      </c>
      <c r="V249" s="286">
        <v>1117</v>
      </c>
      <c r="W249" s="286">
        <v>1117</v>
      </c>
      <c r="X249" s="286"/>
      <c r="Y249" s="285">
        <v>46254</v>
      </c>
      <c r="Z249" s="286">
        <v>376</v>
      </c>
      <c r="AA249" s="286">
        <v>0</v>
      </c>
      <c r="AB249" s="286">
        <v>741</v>
      </c>
      <c r="AC249" s="286">
        <v>741</v>
      </c>
      <c r="AD249" s="286">
        <v>357</v>
      </c>
      <c r="AE249" s="286">
        <v>1098</v>
      </c>
      <c r="AF249" s="286">
        <v>1117</v>
      </c>
      <c r="AG249" s="286"/>
      <c r="AH249" s="286"/>
      <c r="AI249" s="286"/>
      <c r="AJ249" s="286"/>
      <c r="AK249" s="286"/>
      <c r="AL249" s="286"/>
      <c r="AM249" s="286"/>
      <c r="AN249" s="286"/>
      <c r="AO249" s="286"/>
      <c r="AP249" s="286"/>
      <c r="AQ249" s="286"/>
      <c r="AR249" s="286"/>
      <c r="AS249" s="286"/>
      <c r="AT249" s="286"/>
      <c r="AU249" s="286"/>
      <c r="AV249" s="286"/>
      <c r="AW249" s="286"/>
      <c r="AX249" s="286"/>
      <c r="AY249" s="286"/>
      <c r="AZ249" s="286"/>
      <c r="BA249" s="286"/>
      <c r="BB249" s="286"/>
      <c r="BC249" s="286"/>
      <c r="BD249" s="286"/>
      <c r="BE249" s="286"/>
      <c r="BF249" s="286"/>
      <c r="BG249" s="286"/>
      <c r="BH249" s="286"/>
      <c r="BI249" s="286"/>
      <c r="BJ249" s="286"/>
      <c r="BK249" s="286"/>
      <c r="BL249" s="286"/>
      <c r="BM249" s="286"/>
      <c r="BN249" s="286"/>
      <c r="BO249" s="286"/>
      <c r="BP249" s="286"/>
      <c r="BQ249" s="286"/>
      <c r="BR249" s="286"/>
      <c r="BS249" s="286"/>
      <c r="BT249" s="286"/>
      <c r="BU249" s="286"/>
      <c r="BV249" s="286"/>
      <c r="BW249" s="286"/>
      <c r="BX249" s="286"/>
      <c r="BY249" s="286"/>
      <c r="BZ249" s="286"/>
      <c r="CA249" s="286"/>
      <c r="CB249" s="286"/>
      <c r="CC249" s="286"/>
      <c r="CD249" s="286">
        <v>2</v>
      </c>
      <c r="CE249" s="286">
        <v>7</v>
      </c>
      <c r="CF249" s="286">
        <v>10</v>
      </c>
      <c r="CG249" s="286">
        <v>19</v>
      </c>
      <c r="CH249" s="287" t="s">
        <v>3253</v>
      </c>
      <c r="CI249" s="286">
        <v>19</v>
      </c>
      <c r="CJ249" s="287" t="s">
        <v>3253</v>
      </c>
      <c r="CK249" s="286">
        <v>18200</v>
      </c>
      <c r="CL249" s="286">
        <v>69000</v>
      </c>
      <c r="CM249" s="287" t="s">
        <v>421</v>
      </c>
      <c r="CN249" s="286">
        <v>62000</v>
      </c>
      <c r="CO249" s="287" t="s">
        <v>1260</v>
      </c>
      <c r="CP249" s="284" t="s">
        <v>53</v>
      </c>
      <c r="CQ249" s="287" t="s">
        <v>1880</v>
      </c>
      <c r="CR249" s="285">
        <v>46262</v>
      </c>
      <c r="CS249" s="282" t="s">
        <v>74</v>
      </c>
      <c r="CT249" s="284" t="s">
        <v>1857</v>
      </c>
      <c r="CU249" t="s">
        <v>420</v>
      </c>
      <c r="CV249">
        <v>246</v>
      </c>
    </row>
    <row r="250" spans="1:100" hidden="1" x14ac:dyDescent="0.3">
      <c r="A250" s="281">
        <v>73</v>
      </c>
      <c r="B250" s="290" t="s">
        <v>45</v>
      </c>
      <c r="C250" s="288" t="s">
        <v>2952</v>
      </c>
      <c r="D250" s="288" t="s">
        <v>3018</v>
      </c>
      <c r="E250" s="288" t="s">
        <v>3019</v>
      </c>
      <c r="F250" s="288" t="s">
        <v>2959</v>
      </c>
      <c r="G250" s="288" t="s">
        <v>2970</v>
      </c>
      <c r="H250" s="288" t="s">
        <v>2971</v>
      </c>
      <c r="I250" s="288" t="s">
        <v>2972</v>
      </c>
      <c r="J250" s="288" t="s">
        <v>2962</v>
      </c>
      <c r="K250" s="289" t="s">
        <v>420</v>
      </c>
      <c r="L250" s="288" t="s">
        <v>419</v>
      </c>
      <c r="M250" s="290" t="s">
        <v>63</v>
      </c>
      <c r="N250" s="288" t="s">
        <v>64</v>
      </c>
      <c r="O250" s="290" t="s">
        <v>45</v>
      </c>
      <c r="P250" s="291" t="str">
        <f>IF(COUNTIF($K$4:K250,K250)=1,"A","")</f>
        <v/>
      </c>
      <c r="Q250" s="291"/>
      <c r="R250" s="291">
        <v>2000</v>
      </c>
      <c r="S250" s="291">
        <v>2000</v>
      </c>
      <c r="T250" s="291"/>
      <c r="U250" s="1">
        <v>46253</v>
      </c>
      <c r="V250" s="291">
        <v>2071</v>
      </c>
      <c r="W250" s="291">
        <v>2071</v>
      </c>
      <c r="X250" s="291"/>
      <c r="Y250" s="1">
        <v>46255</v>
      </c>
      <c r="Z250" s="291">
        <v>247</v>
      </c>
      <c r="AA250" s="291">
        <v>0</v>
      </c>
      <c r="AB250" s="291">
        <v>1822</v>
      </c>
      <c r="AC250" s="291">
        <v>1824</v>
      </c>
      <c r="AD250" s="291">
        <v>205</v>
      </c>
      <c r="AE250" s="291">
        <v>2029</v>
      </c>
      <c r="AF250" s="291">
        <v>2071</v>
      </c>
      <c r="AG250" s="291"/>
      <c r="AH250" s="291"/>
      <c r="AI250" s="291"/>
      <c r="AJ250" s="291"/>
      <c r="AK250" s="291"/>
      <c r="AL250" s="291"/>
      <c r="AM250" s="291"/>
      <c r="AN250" s="291"/>
      <c r="AO250" s="291"/>
      <c r="AP250" s="291"/>
      <c r="AQ250" s="291"/>
      <c r="AR250" s="291"/>
      <c r="AS250" s="291"/>
      <c r="AT250" s="291"/>
      <c r="AU250" s="291"/>
      <c r="AV250" s="291"/>
      <c r="AW250" s="291"/>
      <c r="AX250" s="291"/>
      <c r="AY250" s="291"/>
      <c r="AZ250" s="291"/>
      <c r="BA250" s="291"/>
      <c r="BB250" s="291"/>
      <c r="BC250" s="291"/>
      <c r="BD250" s="291"/>
      <c r="BE250" s="291"/>
      <c r="BF250" s="291"/>
      <c r="BG250" s="291"/>
      <c r="BH250" s="291"/>
      <c r="BI250" s="291"/>
      <c r="BJ250" s="291"/>
      <c r="BK250" s="291"/>
      <c r="BL250" s="291"/>
      <c r="BM250" s="291"/>
      <c r="BN250" s="291"/>
      <c r="BO250" s="291"/>
      <c r="BP250" s="291"/>
      <c r="BQ250" s="291"/>
      <c r="BR250" s="291"/>
      <c r="BS250" s="291"/>
      <c r="BT250" s="291"/>
      <c r="BU250" s="291"/>
      <c r="BV250" s="291"/>
      <c r="BW250" s="291"/>
      <c r="BX250" s="291"/>
      <c r="BY250" s="291"/>
      <c r="BZ250" s="291"/>
      <c r="CA250" s="291"/>
      <c r="CB250" s="291"/>
      <c r="CC250" s="291"/>
      <c r="CD250" s="291">
        <v>3</v>
      </c>
      <c r="CE250" s="291">
        <v>28</v>
      </c>
      <c r="CF250" s="291">
        <v>11</v>
      </c>
      <c r="CG250" s="291">
        <v>42</v>
      </c>
      <c r="CH250" s="292" t="s">
        <v>3328</v>
      </c>
      <c r="CI250" s="291">
        <v>42</v>
      </c>
      <c r="CJ250" s="292" t="s">
        <v>3328</v>
      </c>
      <c r="CK250" s="291">
        <v>18200</v>
      </c>
      <c r="CL250" s="291">
        <v>69000</v>
      </c>
      <c r="CM250" s="292" t="s">
        <v>421</v>
      </c>
      <c r="CN250" s="291">
        <v>62000</v>
      </c>
      <c r="CO250" s="292" t="s">
        <v>1260</v>
      </c>
      <c r="CP250" s="290" t="s">
        <v>53</v>
      </c>
      <c r="CQ250" s="292" t="s">
        <v>1880</v>
      </c>
      <c r="CR250" s="1">
        <v>46262</v>
      </c>
      <c r="CS250" s="288" t="s">
        <v>74</v>
      </c>
      <c r="CT250" s="290" t="s">
        <v>1857</v>
      </c>
      <c r="CU250" t="s">
        <v>420</v>
      </c>
      <c r="CV250">
        <v>247</v>
      </c>
    </row>
    <row r="251" spans="1:100" hidden="1" x14ac:dyDescent="0.3">
      <c r="A251" s="281">
        <v>74</v>
      </c>
      <c r="B251" s="284" t="s">
        <v>45</v>
      </c>
      <c r="C251" s="282" t="s">
        <v>2952</v>
      </c>
      <c r="D251" s="282" t="s">
        <v>3018</v>
      </c>
      <c r="E251" s="282" t="s">
        <v>3019</v>
      </c>
      <c r="F251" s="282" t="s">
        <v>2959</v>
      </c>
      <c r="G251" s="282" t="s">
        <v>2970</v>
      </c>
      <c r="H251" s="282" t="s">
        <v>2974</v>
      </c>
      <c r="I251" s="282" t="s">
        <v>2976</v>
      </c>
      <c r="J251" s="282" t="s">
        <v>2962</v>
      </c>
      <c r="K251" s="283" t="s">
        <v>418</v>
      </c>
      <c r="L251" s="282" t="s">
        <v>417</v>
      </c>
      <c r="M251" s="284" t="s">
        <v>71</v>
      </c>
      <c r="N251" s="282" t="s">
        <v>72</v>
      </c>
      <c r="O251" s="284" t="s">
        <v>45</v>
      </c>
      <c r="P251" s="286" t="str">
        <f>IF(COUNTIF($K$4:K251,K251)=1,"A","")</f>
        <v>A</v>
      </c>
      <c r="Q251" s="286"/>
      <c r="R251" s="286">
        <v>500</v>
      </c>
      <c r="S251" s="286">
        <v>500</v>
      </c>
      <c r="T251" s="286"/>
      <c r="U251" s="285">
        <v>46218</v>
      </c>
      <c r="V251" s="286">
        <v>496</v>
      </c>
      <c r="W251" s="286">
        <v>496</v>
      </c>
      <c r="X251" s="286"/>
      <c r="Y251" s="285">
        <v>46254</v>
      </c>
      <c r="Z251" s="286">
        <v>202</v>
      </c>
      <c r="AA251" s="286">
        <v>0</v>
      </c>
      <c r="AB251" s="286">
        <v>294</v>
      </c>
      <c r="AC251" s="286">
        <v>294</v>
      </c>
      <c r="AD251" s="286">
        <v>141</v>
      </c>
      <c r="AE251" s="286">
        <v>435</v>
      </c>
      <c r="AF251" s="286">
        <v>496</v>
      </c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  <c r="AV251" s="286"/>
      <c r="AW251" s="286"/>
      <c r="AX251" s="286"/>
      <c r="AY251" s="286"/>
      <c r="AZ251" s="286"/>
      <c r="BA251" s="286"/>
      <c r="BB251" s="286"/>
      <c r="BC251" s="286"/>
      <c r="BD251" s="286"/>
      <c r="BE251" s="286"/>
      <c r="BF251" s="286"/>
      <c r="BG251" s="286"/>
      <c r="BH251" s="286"/>
      <c r="BI251" s="286"/>
      <c r="BJ251" s="286"/>
      <c r="BK251" s="286"/>
      <c r="BL251" s="286"/>
      <c r="BM251" s="286"/>
      <c r="BN251" s="286"/>
      <c r="BO251" s="286"/>
      <c r="BP251" s="286"/>
      <c r="BQ251" s="286"/>
      <c r="BR251" s="286"/>
      <c r="BS251" s="286"/>
      <c r="BT251" s="286"/>
      <c r="BU251" s="286"/>
      <c r="BV251" s="286"/>
      <c r="BW251" s="286"/>
      <c r="BX251" s="286"/>
      <c r="BY251" s="286"/>
      <c r="BZ251" s="286"/>
      <c r="CA251" s="286"/>
      <c r="CB251" s="286"/>
      <c r="CC251" s="286"/>
      <c r="CD251" s="286">
        <v>10</v>
      </c>
      <c r="CE251" s="286">
        <v>25</v>
      </c>
      <c r="CF251" s="286">
        <v>26</v>
      </c>
      <c r="CG251" s="286">
        <v>61</v>
      </c>
      <c r="CH251" s="287" t="s">
        <v>4206</v>
      </c>
      <c r="CI251" s="286">
        <v>61</v>
      </c>
      <c r="CJ251" s="287" t="s">
        <v>4206</v>
      </c>
      <c r="CK251" s="286">
        <v>16300</v>
      </c>
      <c r="CL251" s="286">
        <v>65000</v>
      </c>
      <c r="CM251" s="287" t="s">
        <v>3167</v>
      </c>
      <c r="CN251" s="286">
        <v>46000</v>
      </c>
      <c r="CO251" s="287" t="s">
        <v>3263</v>
      </c>
      <c r="CP251" s="284" t="s">
        <v>53</v>
      </c>
      <c r="CQ251" s="287" t="s">
        <v>1891</v>
      </c>
      <c r="CR251" s="285">
        <v>46262</v>
      </c>
      <c r="CS251" s="282" t="s">
        <v>51</v>
      </c>
      <c r="CT251" s="284" t="s">
        <v>1857</v>
      </c>
      <c r="CU251" t="s">
        <v>418</v>
      </c>
      <c r="CV251">
        <v>248</v>
      </c>
    </row>
    <row r="252" spans="1:100" hidden="1" x14ac:dyDescent="0.3">
      <c r="A252" s="281">
        <v>75</v>
      </c>
      <c r="B252" s="290" t="s">
        <v>45</v>
      </c>
      <c r="C252" s="288" t="s">
        <v>2952</v>
      </c>
      <c r="D252" s="288" t="s">
        <v>3018</v>
      </c>
      <c r="E252" s="288" t="s">
        <v>3019</v>
      </c>
      <c r="F252" s="288" t="s">
        <v>2959</v>
      </c>
      <c r="G252" s="288" t="s">
        <v>2970</v>
      </c>
      <c r="H252" s="288" t="s">
        <v>2974</v>
      </c>
      <c r="I252" s="288" t="s">
        <v>2976</v>
      </c>
      <c r="J252" s="288" t="s">
        <v>2962</v>
      </c>
      <c r="K252" s="289" t="s">
        <v>418</v>
      </c>
      <c r="L252" s="288" t="s">
        <v>417</v>
      </c>
      <c r="M252" s="290" t="s">
        <v>76</v>
      </c>
      <c r="N252" s="288" t="s">
        <v>77</v>
      </c>
      <c r="O252" s="290" t="s">
        <v>45</v>
      </c>
      <c r="P252" s="291" t="str">
        <f>IF(COUNTIF($K$4:K252,K252)=1,"A","")</f>
        <v/>
      </c>
      <c r="Q252" s="291"/>
      <c r="R252" s="291">
        <v>600</v>
      </c>
      <c r="S252" s="291">
        <v>600</v>
      </c>
      <c r="T252" s="291"/>
      <c r="U252" s="1">
        <v>46218</v>
      </c>
      <c r="V252" s="291">
        <v>600</v>
      </c>
      <c r="W252" s="291">
        <v>600</v>
      </c>
      <c r="X252" s="291"/>
      <c r="Y252" s="1">
        <v>46254</v>
      </c>
      <c r="Z252" s="291">
        <v>216</v>
      </c>
      <c r="AA252" s="291">
        <v>0</v>
      </c>
      <c r="AB252" s="291">
        <v>384</v>
      </c>
      <c r="AC252" s="291">
        <v>384</v>
      </c>
      <c r="AD252" s="291">
        <v>194</v>
      </c>
      <c r="AE252" s="291">
        <v>578</v>
      </c>
      <c r="AF252" s="291">
        <v>600</v>
      </c>
      <c r="AG252" s="291"/>
      <c r="AH252" s="291"/>
      <c r="AI252" s="291"/>
      <c r="AJ252" s="291"/>
      <c r="AK252" s="291"/>
      <c r="AL252" s="291"/>
      <c r="AM252" s="291"/>
      <c r="AN252" s="291"/>
      <c r="AO252" s="291"/>
      <c r="AP252" s="291"/>
      <c r="AQ252" s="291"/>
      <c r="AR252" s="291"/>
      <c r="AS252" s="291"/>
      <c r="AT252" s="291"/>
      <c r="AU252" s="291"/>
      <c r="AV252" s="291"/>
      <c r="AW252" s="291"/>
      <c r="AX252" s="291"/>
      <c r="AY252" s="291"/>
      <c r="AZ252" s="291"/>
      <c r="BA252" s="291"/>
      <c r="BB252" s="291"/>
      <c r="BC252" s="291"/>
      <c r="BD252" s="291"/>
      <c r="BE252" s="291"/>
      <c r="BF252" s="291"/>
      <c r="BG252" s="291"/>
      <c r="BH252" s="291"/>
      <c r="BI252" s="291"/>
      <c r="BJ252" s="291"/>
      <c r="BK252" s="291"/>
      <c r="BL252" s="291"/>
      <c r="BM252" s="291"/>
      <c r="BN252" s="291"/>
      <c r="BO252" s="291"/>
      <c r="BP252" s="291"/>
      <c r="BQ252" s="291"/>
      <c r="BR252" s="291"/>
      <c r="BS252" s="291"/>
      <c r="BT252" s="291"/>
      <c r="BU252" s="291"/>
      <c r="BV252" s="291"/>
      <c r="BW252" s="291"/>
      <c r="BX252" s="291"/>
      <c r="BY252" s="291"/>
      <c r="BZ252" s="291"/>
      <c r="CA252" s="291"/>
      <c r="CB252" s="291"/>
      <c r="CC252" s="291"/>
      <c r="CD252" s="291">
        <v>2</v>
      </c>
      <c r="CE252" s="291">
        <v>8</v>
      </c>
      <c r="CF252" s="291">
        <v>12</v>
      </c>
      <c r="CG252" s="291">
        <v>22</v>
      </c>
      <c r="CH252" s="292" t="s">
        <v>3169</v>
      </c>
      <c r="CI252" s="291">
        <v>22</v>
      </c>
      <c r="CJ252" s="292" t="s">
        <v>3169</v>
      </c>
      <c r="CK252" s="291">
        <v>16300</v>
      </c>
      <c r="CL252" s="291">
        <v>65000</v>
      </c>
      <c r="CM252" s="292" t="s">
        <v>3167</v>
      </c>
      <c r="CN252" s="291">
        <v>46000</v>
      </c>
      <c r="CO252" s="292" t="s">
        <v>3263</v>
      </c>
      <c r="CP252" s="290" t="s">
        <v>53</v>
      </c>
      <c r="CQ252" s="292" t="s">
        <v>1891</v>
      </c>
      <c r="CR252" s="1">
        <v>46262</v>
      </c>
      <c r="CS252" s="288" t="s">
        <v>51</v>
      </c>
      <c r="CT252" s="290" t="s">
        <v>1857</v>
      </c>
      <c r="CU252" t="s">
        <v>418</v>
      </c>
      <c r="CV252">
        <v>249</v>
      </c>
    </row>
    <row r="253" spans="1:100" hidden="1" x14ac:dyDescent="0.3">
      <c r="A253" s="281">
        <v>76</v>
      </c>
      <c r="B253" s="284" t="s">
        <v>45</v>
      </c>
      <c r="C253" s="282" t="s">
        <v>2952</v>
      </c>
      <c r="D253" s="282" t="s">
        <v>3018</v>
      </c>
      <c r="E253" s="282" t="s">
        <v>3019</v>
      </c>
      <c r="F253" s="282" t="s">
        <v>2959</v>
      </c>
      <c r="G253" s="282" t="s">
        <v>2970</v>
      </c>
      <c r="H253" s="282" t="s">
        <v>2974</v>
      </c>
      <c r="I253" s="282" t="s">
        <v>2976</v>
      </c>
      <c r="J253" s="282" t="s">
        <v>2962</v>
      </c>
      <c r="K253" s="283" t="s">
        <v>418</v>
      </c>
      <c r="L253" s="282" t="s">
        <v>417</v>
      </c>
      <c r="M253" s="284" t="s">
        <v>107</v>
      </c>
      <c r="N253" s="282" t="s">
        <v>108</v>
      </c>
      <c r="O253" s="284" t="s">
        <v>45</v>
      </c>
      <c r="P253" s="286" t="str">
        <f>IF(COUNTIF($K$4:K253,K253)=1,"A","")</f>
        <v/>
      </c>
      <c r="Q253" s="286"/>
      <c r="R253" s="286">
        <v>500</v>
      </c>
      <c r="S253" s="286">
        <v>500</v>
      </c>
      <c r="T253" s="286"/>
      <c r="U253" s="285">
        <v>46218</v>
      </c>
      <c r="V253" s="286">
        <v>499</v>
      </c>
      <c r="W253" s="286">
        <v>499</v>
      </c>
      <c r="X253" s="286"/>
      <c r="Y253" s="285">
        <v>46254</v>
      </c>
      <c r="Z253" s="286">
        <v>195</v>
      </c>
      <c r="AA253" s="286">
        <v>0</v>
      </c>
      <c r="AB253" s="286">
        <v>304</v>
      </c>
      <c r="AC253" s="286">
        <v>304</v>
      </c>
      <c r="AD253" s="286">
        <v>153</v>
      </c>
      <c r="AE253" s="286">
        <v>457</v>
      </c>
      <c r="AF253" s="286">
        <v>499</v>
      </c>
      <c r="AG253" s="286"/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  <c r="AV253" s="286"/>
      <c r="AW253" s="286"/>
      <c r="AX253" s="286"/>
      <c r="AY253" s="286"/>
      <c r="AZ253" s="286"/>
      <c r="BA253" s="286"/>
      <c r="BB253" s="286"/>
      <c r="BC253" s="286"/>
      <c r="BD253" s="286"/>
      <c r="BE253" s="286"/>
      <c r="BF253" s="286"/>
      <c r="BG253" s="286"/>
      <c r="BH253" s="286"/>
      <c r="BI253" s="286"/>
      <c r="BJ253" s="286"/>
      <c r="BK253" s="286"/>
      <c r="BL253" s="286"/>
      <c r="BM253" s="286"/>
      <c r="BN253" s="286"/>
      <c r="BO253" s="286"/>
      <c r="BP253" s="286"/>
      <c r="BQ253" s="286"/>
      <c r="BR253" s="286"/>
      <c r="BS253" s="286"/>
      <c r="BT253" s="286"/>
      <c r="BU253" s="286"/>
      <c r="BV253" s="286"/>
      <c r="BW253" s="286"/>
      <c r="BX253" s="286"/>
      <c r="BY253" s="286"/>
      <c r="BZ253" s="286"/>
      <c r="CA253" s="286"/>
      <c r="CB253" s="286"/>
      <c r="CC253" s="286"/>
      <c r="CD253" s="286">
        <v>8</v>
      </c>
      <c r="CE253" s="286">
        <v>14</v>
      </c>
      <c r="CF253" s="286">
        <v>20</v>
      </c>
      <c r="CG253" s="286">
        <v>42</v>
      </c>
      <c r="CH253" s="287" t="s">
        <v>3280</v>
      </c>
      <c r="CI253" s="286">
        <v>42</v>
      </c>
      <c r="CJ253" s="287" t="s">
        <v>3280</v>
      </c>
      <c r="CK253" s="286">
        <v>16300</v>
      </c>
      <c r="CL253" s="286">
        <v>65000</v>
      </c>
      <c r="CM253" s="287" t="s">
        <v>3167</v>
      </c>
      <c r="CN253" s="286">
        <v>46000</v>
      </c>
      <c r="CO253" s="287" t="s">
        <v>3263</v>
      </c>
      <c r="CP253" s="284" t="s">
        <v>53</v>
      </c>
      <c r="CQ253" s="287" t="s">
        <v>1891</v>
      </c>
      <c r="CR253" s="285">
        <v>46262</v>
      </c>
      <c r="CS253" s="282" t="s">
        <v>51</v>
      </c>
      <c r="CT253" s="284" t="s">
        <v>1857</v>
      </c>
      <c r="CU253" t="s">
        <v>418</v>
      </c>
      <c r="CV253">
        <v>250</v>
      </c>
    </row>
    <row r="254" spans="1:100" hidden="1" x14ac:dyDescent="0.3">
      <c r="A254" s="281">
        <v>77</v>
      </c>
      <c r="B254" s="290" t="s">
        <v>45</v>
      </c>
      <c r="C254" s="288" t="s">
        <v>2952</v>
      </c>
      <c r="D254" s="288" t="s">
        <v>3018</v>
      </c>
      <c r="E254" s="288" t="s">
        <v>3019</v>
      </c>
      <c r="F254" s="288" t="s">
        <v>2959</v>
      </c>
      <c r="G254" s="288" t="s">
        <v>2970</v>
      </c>
      <c r="H254" s="288" t="s">
        <v>2974</v>
      </c>
      <c r="I254" s="288" t="s">
        <v>2976</v>
      </c>
      <c r="J254" s="288" t="s">
        <v>2962</v>
      </c>
      <c r="K254" s="289" t="s">
        <v>418</v>
      </c>
      <c r="L254" s="288" t="s">
        <v>417</v>
      </c>
      <c r="M254" s="290" t="s">
        <v>285</v>
      </c>
      <c r="N254" s="288" t="s">
        <v>286</v>
      </c>
      <c r="O254" s="290" t="s">
        <v>45</v>
      </c>
      <c r="P254" s="291" t="str">
        <f>IF(COUNTIF($K$4:K254,K254)=1,"A","")</f>
        <v/>
      </c>
      <c r="Q254" s="291"/>
      <c r="R254" s="291">
        <v>800</v>
      </c>
      <c r="S254" s="291">
        <v>800</v>
      </c>
      <c r="T254" s="291"/>
      <c r="U254" s="1">
        <v>46218</v>
      </c>
      <c r="V254" s="291">
        <v>797</v>
      </c>
      <c r="W254" s="291">
        <v>797</v>
      </c>
      <c r="X254" s="291"/>
      <c r="Y254" s="1">
        <v>46252</v>
      </c>
      <c r="Z254" s="291">
        <v>295</v>
      </c>
      <c r="AA254" s="291">
        <v>0</v>
      </c>
      <c r="AB254" s="291">
        <v>493</v>
      </c>
      <c r="AC254" s="291">
        <v>502</v>
      </c>
      <c r="AD254" s="291">
        <v>256</v>
      </c>
      <c r="AE254" s="291">
        <v>758</v>
      </c>
      <c r="AF254" s="291">
        <v>797</v>
      </c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>
        <v>2</v>
      </c>
      <c r="CD254" s="291">
        <v>8</v>
      </c>
      <c r="CE254" s="291">
        <v>18</v>
      </c>
      <c r="CF254" s="291">
        <v>11</v>
      </c>
      <c r="CG254" s="291">
        <v>39</v>
      </c>
      <c r="CH254" s="292" t="s">
        <v>3397</v>
      </c>
      <c r="CI254" s="291">
        <v>39</v>
      </c>
      <c r="CJ254" s="292" t="s">
        <v>3397</v>
      </c>
      <c r="CK254" s="291">
        <v>16300</v>
      </c>
      <c r="CL254" s="291">
        <v>65000</v>
      </c>
      <c r="CM254" s="292" t="s">
        <v>3167</v>
      </c>
      <c r="CN254" s="291">
        <v>46000</v>
      </c>
      <c r="CO254" s="292" t="s">
        <v>3263</v>
      </c>
      <c r="CP254" s="290" t="s">
        <v>53</v>
      </c>
      <c r="CQ254" s="292" t="s">
        <v>1891</v>
      </c>
      <c r="CR254" s="1">
        <v>46262</v>
      </c>
      <c r="CS254" s="288" t="s">
        <v>51</v>
      </c>
      <c r="CT254" s="290" t="s">
        <v>1857</v>
      </c>
      <c r="CU254" t="s">
        <v>418</v>
      </c>
      <c r="CV254">
        <v>251</v>
      </c>
    </row>
    <row r="255" spans="1:100" hidden="1" x14ac:dyDescent="0.3">
      <c r="A255" s="281">
        <v>78</v>
      </c>
      <c r="B255" s="284" t="s">
        <v>45</v>
      </c>
      <c r="C255" s="282" t="s">
        <v>2952</v>
      </c>
      <c r="D255" s="282" t="s">
        <v>3018</v>
      </c>
      <c r="E255" s="282" t="s">
        <v>3019</v>
      </c>
      <c r="F255" s="282" t="s">
        <v>2959</v>
      </c>
      <c r="G255" s="282" t="s">
        <v>2970</v>
      </c>
      <c r="H255" s="282" t="s">
        <v>2974</v>
      </c>
      <c r="I255" s="282" t="s">
        <v>2976</v>
      </c>
      <c r="J255" s="282" t="s">
        <v>2962</v>
      </c>
      <c r="K255" s="283" t="s">
        <v>415</v>
      </c>
      <c r="L255" s="282" t="s">
        <v>414</v>
      </c>
      <c r="M255" s="284" t="s">
        <v>71</v>
      </c>
      <c r="N255" s="282" t="s">
        <v>72</v>
      </c>
      <c r="O255" s="284" t="s">
        <v>45</v>
      </c>
      <c r="P255" s="286" t="str">
        <f>IF(COUNTIF($K$4:K255,K255)=1,"A","")</f>
        <v>A</v>
      </c>
      <c r="Q255" s="286"/>
      <c r="R255" s="286">
        <v>900</v>
      </c>
      <c r="S255" s="286">
        <v>900</v>
      </c>
      <c r="T255" s="286"/>
      <c r="U255" s="285">
        <v>46241</v>
      </c>
      <c r="V255" s="286">
        <v>1016</v>
      </c>
      <c r="W255" s="286">
        <v>1016</v>
      </c>
      <c r="X255" s="286"/>
      <c r="Y255" s="285">
        <v>46258</v>
      </c>
      <c r="Z255" s="286">
        <v>277</v>
      </c>
      <c r="AA255" s="286">
        <v>0</v>
      </c>
      <c r="AB255" s="286">
        <v>739</v>
      </c>
      <c r="AC255" s="286">
        <v>739</v>
      </c>
      <c r="AD255" s="286">
        <v>257</v>
      </c>
      <c r="AE255" s="286">
        <v>996</v>
      </c>
      <c r="AF255" s="286">
        <v>1016</v>
      </c>
      <c r="AG255" s="286"/>
      <c r="AH255" s="286"/>
      <c r="AI255" s="286"/>
      <c r="AJ255" s="286"/>
      <c r="AK255" s="286"/>
      <c r="AL255" s="286"/>
      <c r="AM255" s="286"/>
      <c r="AN255" s="286"/>
      <c r="AO255" s="286"/>
      <c r="AP255" s="286"/>
      <c r="AQ255" s="286"/>
      <c r="AR255" s="286"/>
      <c r="AS255" s="286"/>
      <c r="AT255" s="286"/>
      <c r="AU255" s="286"/>
      <c r="AV255" s="286"/>
      <c r="AW255" s="286"/>
      <c r="AX255" s="286"/>
      <c r="AY255" s="286"/>
      <c r="AZ255" s="286"/>
      <c r="BA255" s="286"/>
      <c r="BB255" s="286"/>
      <c r="BC255" s="286"/>
      <c r="BD255" s="286"/>
      <c r="BE255" s="286"/>
      <c r="BF255" s="286"/>
      <c r="BG255" s="286"/>
      <c r="BH255" s="286"/>
      <c r="BI255" s="286"/>
      <c r="BJ255" s="286"/>
      <c r="BK255" s="286"/>
      <c r="BL255" s="286"/>
      <c r="BM255" s="286"/>
      <c r="BN255" s="286"/>
      <c r="BO255" s="286"/>
      <c r="BP255" s="286"/>
      <c r="BQ255" s="286"/>
      <c r="BR255" s="286"/>
      <c r="BS255" s="286"/>
      <c r="BT255" s="286"/>
      <c r="BU255" s="286"/>
      <c r="BV255" s="286"/>
      <c r="BW255" s="286"/>
      <c r="BX255" s="286"/>
      <c r="BY255" s="286"/>
      <c r="BZ255" s="286"/>
      <c r="CA255" s="286"/>
      <c r="CB255" s="286"/>
      <c r="CC255" s="286"/>
      <c r="CD255" s="286">
        <v>2</v>
      </c>
      <c r="CE255" s="286">
        <v>12</v>
      </c>
      <c r="CF255" s="286">
        <v>6</v>
      </c>
      <c r="CG255" s="286">
        <v>20</v>
      </c>
      <c r="CH255" s="287" t="s">
        <v>3328</v>
      </c>
      <c r="CI255" s="286">
        <v>20</v>
      </c>
      <c r="CJ255" s="287" t="s">
        <v>3328</v>
      </c>
      <c r="CK255" s="286">
        <v>16600</v>
      </c>
      <c r="CL255" s="286">
        <v>55000</v>
      </c>
      <c r="CM255" s="287" t="s">
        <v>416</v>
      </c>
      <c r="CN255" s="286">
        <v>55000</v>
      </c>
      <c r="CO255" s="287" t="s">
        <v>416</v>
      </c>
      <c r="CP255" s="284" t="s">
        <v>53</v>
      </c>
      <c r="CQ255" s="287" t="s">
        <v>1850</v>
      </c>
      <c r="CR255" s="285">
        <v>46262</v>
      </c>
      <c r="CS255" s="282" t="s">
        <v>51</v>
      </c>
      <c r="CT255" s="284" t="s">
        <v>1854</v>
      </c>
      <c r="CU255" t="s">
        <v>415</v>
      </c>
      <c r="CV255">
        <v>252</v>
      </c>
    </row>
    <row r="256" spans="1:100" hidden="1" x14ac:dyDescent="0.3">
      <c r="A256" s="281">
        <v>79</v>
      </c>
      <c r="B256" s="290" t="s">
        <v>45</v>
      </c>
      <c r="C256" s="288" t="s">
        <v>2952</v>
      </c>
      <c r="D256" s="288" t="s">
        <v>3018</v>
      </c>
      <c r="E256" s="288" t="s">
        <v>3019</v>
      </c>
      <c r="F256" s="288" t="s">
        <v>2959</v>
      </c>
      <c r="G256" s="288" t="s">
        <v>2970</v>
      </c>
      <c r="H256" s="288" t="s">
        <v>2974</v>
      </c>
      <c r="I256" s="288" t="s">
        <v>2976</v>
      </c>
      <c r="J256" s="288" t="s">
        <v>2962</v>
      </c>
      <c r="K256" s="289" t="s">
        <v>415</v>
      </c>
      <c r="L256" s="288" t="s">
        <v>414</v>
      </c>
      <c r="M256" s="290" t="s">
        <v>83</v>
      </c>
      <c r="N256" s="288" t="s">
        <v>84</v>
      </c>
      <c r="O256" s="290" t="s">
        <v>45</v>
      </c>
      <c r="P256" s="291" t="str">
        <f>IF(COUNTIF($K$4:K256,K256)=1,"A","")</f>
        <v/>
      </c>
      <c r="Q256" s="291"/>
      <c r="R256" s="291">
        <v>900</v>
      </c>
      <c r="S256" s="291">
        <v>900</v>
      </c>
      <c r="T256" s="291"/>
      <c r="U256" s="1">
        <v>46241</v>
      </c>
      <c r="V256" s="291">
        <v>1022</v>
      </c>
      <c r="W256" s="291">
        <v>1022</v>
      </c>
      <c r="X256" s="291"/>
      <c r="Y256" s="1">
        <v>46258</v>
      </c>
      <c r="Z256" s="291">
        <v>284</v>
      </c>
      <c r="AA256" s="291">
        <v>0</v>
      </c>
      <c r="AB256" s="291">
        <v>738</v>
      </c>
      <c r="AC256" s="291">
        <v>738</v>
      </c>
      <c r="AD256" s="291">
        <v>248</v>
      </c>
      <c r="AE256" s="291">
        <v>986</v>
      </c>
      <c r="AF256" s="291">
        <v>1022</v>
      </c>
      <c r="AG256" s="291"/>
      <c r="AH256" s="291"/>
      <c r="AI256" s="291"/>
      <c r="AJ256" s="291"/>
      <c r="AK256" s="291"/>
      <c r="AL256" s="291"/>
      <c r="AM256" s="291"/>
      <c r="AN256" s="291"/>
      <c r="AO256" s="291"/>
      <c r="AP256" s="291"/>
      <c r="AQ256" s="291"/>
      <c r="AR256" s="291"/>
      <c r="AS256" s="291"/>
      <c r="AT256" s="291"/>
      <c r="AU256" s="291"/>
      <c r="AV256" s="291"/>
      <c r="AW256" s="291"/>
      <c r="AX256" s="291"/>
      <c r="AY256" s="291"/>
      <c r="AZ256" s="291"/>
      <c r="BA256" s="291"/>
      <c r="BB256" s="291"/>
      <c r="BC256" s="291"/>
      <c r="BD256" s="291"/>
      <c r="BE256" s="291"/>
      <c r="BF256" s="291"/>
      <c r="BG256" s="291"/>
      <c r="BH256" s="291"/>
      <c r="BI256" s="291"/>
      <c r="BJ256" s="291"/>
      <c r="BK256" s="291"/>
      <c r="BL256" s="291"/>
      <c r="BM256" s="291"/>
      <c r="BN256" s="291"/>
      <c r="BO256" s="291"/>
      <c r="BP256" s="291"/>
      <c r="BQ256" s="291"/>
      <c r="BR256" s="291"/>
      <c r="BS256" s="291"/>
      <c r="BT256" s="291"/>
      <c r="BU256" s="291"/>
      <c r="BV256" s="291"/>
      <c r="BW256" s="291"/>
      <c r="BX256" s="291"/>
      <c r="BY256" s="291"/>
      <c r="BZ256" s="291"/>
      <c r="CA256" s="291"/>
      <c r="CB256" s="291"/>
      <c r="CC256" s="291"/>
      <c r="CD256" s="291">
        <v>7</v>
      </c>
      <c r="CE256" s="291">
        <v>15</v>
      </c>
      <c r="CF256" s="291">
        <v>14</v>
      </c>
      <c r="CG256" s="291">
        <v>36</v>
      </c>
      <c r="CH256" s="292" t="s">
        <v>3015</v>
      </c>
      <c r="CI256" s="291">
        <v>36</v>
      </c>
      <c r="CJ256" s="292" t="s">
        <v>3015</v>
      </c>
      <c r="CK256" s="291">
        <v>16600</v>
      </c>
      <c r="CL256" s="291">
        <v>55000</v>
      </c>
      <c r="CM256" s="292" t="s">
        <v>416</v>
      </c>
      <c r="CN256" s="291">
        <v>55000</v>
      </c>
      <c r="CO256" s="292" t="s">
        <v>416</v>
      </c>
      <c r="CP256" s="290" t="s">
        <v>53</v>
      </c>
      <c r="CQ256" s="292" t="s">
        <v>1850</v>
      </c>
      <c r="CR256" s="1">
        <v>46262</v>
      </c>
      <c r="CS256" s="288" t="s">
        <v>51</v>
      </c>
      <c r="CT256" s="290" t="s">
        <v>1854</v>
      </c>
      <c r="CU256" t="s">
        <v>415</v>
      </c>
      <c r="CV256">
        <v>253</v>
      </c>
    </row>
    <row r="257" spans="1:100" hidden="1" x14ac:dyDescent="0.3">
      <c r="A257" s="281">
        <v>80</v>
      </c>
      <c r="B257" s="284" t="s">
        <v>45</v>
      </c>
      <c r="C257" s="282" t="s">
        <v>2952</v>
      </c>
      <c r="D257" s="282" t="s">
        <v>3018</v>
      </c>
      <c r="E257" s="282" t="s">
        <v>3019</v>
      </c>
      <c r="F257" s="282" t="s">
        <v>2959</v>
      </c>
      <c r="G257" s="282" t="s">
        <v>2970</v>
      </c>
      <c r="H257" s="282" t="s">
        <v>2974</v>
      </c>
      <c r="I257" s="282" t="s">
        <v>2976</v>
      </c>
      <c r="J257" s="282" t="s">
        <v>2962</v>
      </c>
      <c r="K257" s="283" t="s">
        <v>415</v>
      </c>
      <c r="L257" s="282" t="s">
        <v>414</v>
      </c>
      <c r="M257" s="284" t="s">
        <v>63</v>
      </c>
      <c r="N257" s="282" t="s">
        <v>64</v>
      </c>
      <c r="O257" s="284" t="s">
        <v>45</v>
      </c>
      <c r="P257" s="286" t="str">
        <f>IF(COUNTIF($K$4:K257,K257)=1,"A","")</f>
        <v/>
      </c>
      <c r="Q257" s="286"/>
      <c r="R257" s="286">
        <v>1300</v>
      </c>
      <c r="S257" s="286">
        <v>1300</v>
      </c>
      <c r="T257" s="286"/>
      <c r="U257" s="285">
        <v>46241</v>
      </c>
      <c r="V257" s="286">
        <v>1337</v>
      </c>
      <c r="W257" s="286">
        <v>1337</v>
      </c>
      <c r="X257" s="286"/>
      <c r="Y257" s="285">
        <v>46258</v>
      </c>
      <c r="Z257" s="286">
        <v>279</v>
      </c>
      <c r="AA257" s="286">
        <v>0</v>
      </c>
      <c r="AB257" s="286">
        <v>1058</v>
      </c>
      <c r="AC257" s="286">
        <v>1058</v>
      </c>
      <c r="AD257" s="286">
        <v>252</v>
      </c>
      <c r="AE257" s="286">
        <v>1310</v>
      </c>
      <c r="AF257" s="286">
        <v>1337</v>
      </c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286"/>
      <c r="AS257" s="286"/>
      <c r="AT257" s="286"/>
      <c r="AU257" s="286"/>
      <c r="AV257" s="286"/>
      <c r="AW257" s="286"/>
      <c r="AX257" s="286"/>
      <c r="AY257" s="286"/>
      <c r="AZ257" s="286"/>
      <c r="BA257" s="286"/>
      <c r="BB257" s="286"/>
      <c r="BC257" s="286"/>
      <c r="BD257" s="286"/>
      <c r="BE257" s="286"/>
      <c r="BF257" s="286"/>
      <c r="BG257" s="286"/>
      <c r="BH257" s="286"/>
      <c r="BI257" s="286"/>
      <c r="BJ257" s="286"/>
      <c r="BK257" s="286"/>
      <c r="BL257" s="286"/>
      <c r="BM257" s="286"/>
      <c r="BN257" s="286"/>
      <c r="BO257" s="286"/>
      <c r="BP257" s="286"/>
      <c r="BQ257" s="286"/>
      <c r="BR257" s="286"/>
      <c r="BS257" s="286"/>
      <c r="BT257" s="286"/>
      <c r="BU257" s="286"/>
      <c r="BV257" s="286"/>
      <c r="BW257" s="286"/>
      <c r="BX257" s="286"/>
      <c r="BY257" s="286"/>
      <c r="BZ257" s="286"/>
      <c r="CA257" s="286"/>
      <c r="CB257" s="286"/>
      <c r="CC257" s="286"/>
      <c r="CD257" s="286">
        <v>6</v>
      </c>
      <c r="CE257" s="286">
        <v>9</v>
      </c>
      <c r="CF257" s="286">
        <v>12</v>
      </c>
      <c r="CG257" s="286">
        <v>27</v>
      </c>
      <c r="CH257" s="287" t="s">
        <v>3328</v>
      </c>
      <c r="CI257" s="286">
        <v>27</v>
      </c>
      <c r="CJ257" s="287" t="s">
        <v>3328</v>
      </c>
      <c r="CK257" s="286">
        <v>16600</v>
      </c>
      <c r="CL257" s="286">
        <v>55000</v>
      </c>
      <c r="CM257" s="287" t="s">
        <v>416</v>
      </c>
      <c r="CN257" s="286">
        <v>55000</v>
      </c>
      <c r="CO257" s="287" t="s">
        <v>416</v>
      </c>
      <c r="CP257" s="284" t="s">
        <v>53</v>
      </c>
      <c r="CQ257" s="287" t="s">
        <v>1850</v>
      </c>
      <c r="CR257" s="285">
        <v>46262</v>
      </c>
      <c r="CS257" s="282" t="s">
        <v>51</v>
      </c>
      <c r="CT257" s="284" t="s">
        <v>1854</v>
      </c>
      <c r="CU257" t="s">
        <v>415</v>
      </c>
      <c r="CV257">
        <v>254</v>
      </c>
    </row>
    <row r="258" spans="1:100" hidden="1" x14ac:dyDescent="0.3">
      <c r="A258" s="281">
        <v>81</v>
      </c>
      <c r="B258" s="290" t="s">
        <v>45</v>
      </c>
      <c r="C258" s="288" t="s">
        <v>2952</v>
      </c>
      <c r="D258" s="288" t="s">
        <v>3018</v>
      </c>
      <c r="E258" s="288" t="s">
        <v>3019</v>
      </c>
      <c r="F258" s="288" t="s">
        <v>2959</v>
      </c>
      <c r="G258" s="288" t="s">
        <v>2970</v>
      </c>
      <c r="H258" s="288" t="s">
        <v>2974</v>
      </c>
      <c r="I258" s="288" t="s">
        <v>2976</v>
      </c>
      <c r="J258" s="288" t="s">
        <v>2962</v>
      </c>
      <c r="K258" s="289" t="s">
        <v>415</v>
      </c>
      <c r="L258" s="288" t="s">
        <v>414</v>
      </c>
      <c r="M258" s="290" t="s">
        <v>48</v>
      </c>
      <c r="N258" s="288" t="s">
        <v>49</v>
      </c>
      <c r="O258" s="290" t="s">
        <v>45</v>
      </c>
      <c r="P258" s="291" t="str">
        <f>IF(COUNTIF($K$4:K258,K258)=1,"A","")</f>
        <v/>
      </c>
      <c r="Q258" s="291"/>
      <c r="R258" s="291">
        <v>700</v>
      </c>
      <c r="S258" s="291">
        <v>700</v>
      </c>
      <c r="T258" s="291"/>
      <c r="U258" s="1">
        <v>46241</v>
      </c>
      <c r="V258" s="291">
        <v>754</v>
      </c>
      <c r="W258" s="291">
        <v>754</v>
      </c>
      <c r="X258" s="291"/>
      <c r="Y258" s="1">
        <v>46258</v>
      </c>
      <c r="Z258" s="291">
        <v>282</v>
      </c>
      <c r="AA258" s="291">
        <v>0</v>
      </c>
      <c r="AB258" s="291">
        <v>472</v>
      </c>
      <c r="AC258" s="291">
        <v>472</v>
      </c>
      <c r="AD258" s="291">
        <v>247</v>
      </c>
      <c r="AE258" s="291">
        <v>719</v>
      </c>
      <c r="AF258" s="291">
        <v>754</v>
      </c>
      <c r="AG258" s="291"/>
      <c r="AH258" s="291"/>
      <c r="AI258" s="291"/>
      <c r="AJ258" s="291"/>
      <c r="AK258" s="291"/>
      <c r="AL258" s="291"/>
      <c r="AM258" s="291"/>
      <c r="AN258" s="291"/>
      <c r="AO258" s="291"/>
      <c r="AP258" s="291"/>
      <c r="AQ258" s="291"/>
      <c r="AR258" s="291"/>
      <c r="AS258" s="291"/>
      <c r="AT258" s="291"/>
      <c r="AU258" s="291"/>
      <c r="AV258" s="291"/>
      <c r="AW258" s="291"/>
      <c r="AX258" s="291"/>
      <c r="AY258" s="291"/>
      <c r="AZ258" s="291"/>
      <c r="BA258" s="291"/>
      <c r="BB258" s="291"/>
      <c r="BC258" s="291"/>
      <c r="BD258" s="291"/>
      <c r="BE258" s="291"/>
      <c r="BF258" s="291"/>
      <c r="BG258" s="291"/>
      <c r="BH258" s="291"/>
      <c r="BI258" s="291"/>
      <c r="BJ258" s="291"/>
      <c r="BK258" s="291"/>
      <c r="BL258" s="291"/>
      <c r="BM258" s="291"/>
      <c r="BN258" s="291"/>
      <c r="BO258" s="291"/>
      <c r="BP258" s="291"/>
      <c r="BQ258" s="291"/>
      <c r="BR258" s="291"/>
      <c r="BS258" s="291"/>
      <c r="BT258" s="291"/>
      <c r="BU258" s="291"/>
      <c r="BV258" s="291"/>
      <c r="BW258" s="291"/>
      <c r="BX258" s="291"/>
      <c r="BY258" s="291"/>
      <c r="BZ258" s="291"/>
      <c r="CA258" s="291"/>
      <c r="CB258" s="291"/>
      <c r="CC258" s="291"/>
      <c r="CD258" s="291">
        <v>7</v>
      </c>
      <c r="CE258" s="291">
        <v>13</v>
      </c>
      <c r="CF258" s="291">
        <v>15</v>
      </c>
      <c r="CG258" s="291">
        <v>35</v>
      </c>
      <c r="CH258" s="292" t="s">
        <v>737</v>
      </c>
      <c r="CI258" s="291">
        <v>35</v>
      </c>
      <c r="CJ258" s="292" t="s">
        <v>737</v>
      </c>
      <c r="CK258" s="291">
        <v>16600</v>
      </c>
      <c r="CL258" s="291">
        <v>55000</v>
      </c>
      <c r="CM258" s="292" t="s">
        <v>416</v>
      </c>
      <c r="CN258" s="291">
        <v>55000</v>
      </c>
      <c r="CO258" s="292" t="s">
        <v>416</v>
      </c>
      <c r="CP258" s="290" t="s">
        <v>53</v>
      </c>
      <c r="CQ258" s="292" t="s">
        <v>1850</v>
      </c>
      <c r="CR258" s="1">
        <v>46262</v>
      </c>
      <c r="CS258" s="288" t="s">
        <v>51</v>
      </c>
      <c r="CT258" s="290" t="s">
        <v>1854</v>
      </c>
      <c r="CU258" t="s">
        <v>415</v>
      </c>
      <c r="CV258">
        <v>255</v>
      </c>
    </row>
    <row r="259" spans="1:100" hidden="1" x14ac:dyDescent="0.3">
      <c r="A259" s="281">
        <v>82</v>
      </c>
      <c r="B259" s="284" t="s">
        <v>45</v>
      </c>
      <c r="C259" s="282" t="s">
        <v>2952</v>
      </c>
      <c r="D259" s="282" t="s">
        <v>3018</v>
      </c>
      <c r="E259" s="282" t="s">
        <v>3019</v>
      </c>
      <c r="F259" s="282" t="s">
        <v>2959</v>
      </c>
      <c r="G259" s="282" t="s">
        <v>2970</v>
      </c>
      <c r="H259" s="282" t="s">
        <v>2974</v>
      </c>
      <c r="I259" s="282" t="s">
        <v>2976</v>
      </c>
      <c r="J259" s="282" t="s">
        <v>2962</v>
      </c>
      <c r="K259" s="283" t="s">
        <v>415</v>
      </c>
      <c r="L259" s="282" t="s">
        <v>414</v>
      </c>
      <c r="M259" s="284" t="s">
        <v>54</v>
      </c>
      <c r="N259" s="282" t="s">
        <v>55</v>
      </c>
      <c r="O259" s="284" t="s">
        <v>45</v>
      </c>
      <c r="P259" s="286" t="str">
        <f>IF(COUNTIF($K$4:K259,K259)=1,"A","")</f>
        <v/>
      </c>
      <c r="Q259" s="286"/>
      <c r="R259" s="286">
        <v>700</v>
      </c>
      <c r="S259" s="286">
        <v>700</v>
      </c>
      <c r="T259" s="286"/>
      <c r="U259" s="285">
        <v>46241</v>
      </c>
      <c r="V259" s="286">
        <v>744</v>
      </c>
      <c r="W259" s="286">
        <v>744</v>
      </c>
      <c r="X259" s="286"/>
      <c r="Y259" s="285">
        <v>46262</v>
      </c>
      <c r="Z259" s="286">
        <v>234</v>
      </c>
      <c r="AA259" s="286">
        <v>0</v>
      </c>
      <c r="AB259" s="286">
        <v>508</v>
      </c>
      <c r="AC259" s="286">
        <v>510</v>
      </c>
      <c r="AD259" s="286">
        <v>211</v>
      </c>
      <c r="AE259" s="286">
        <v>721</v>
      </c>
      <c r="AF259" s="286">
        <v>744</v>
      </c>
      <c r="AG259" s="286"/>
      <c r="AH259" s="286"/>
      <c r="AI259" s="286"/>
      <c r="AJ259" s="286"/>
      <c r="AK259" s="286"/>
      <c r="AL259" s="286"/>
      <c r="AM259" s="286"/>
      <c r="AN259" s="286"/>
      <c r="AO259" s="286"/>
      <c r="AP259" s="286"/>
      <c r="AQ259" s="286"/>
      <c r="AR259" s="286"/>
      <c r="AS259" s="286"/>
      <c r="AT259" s="286"/>
      <c r="AU259" s="286"/>
      <c r="AV259" s="286"/>
      <c r="AW259" s="286"/>
      <c r="AX259" s="286"/>
      <c r="AY259" s="286"/>
      <c r="AZ259" s="286"/>
      <c r="BA259" s="286"/>
      <c r="BB259" s="286"/>
      <c r="BC259" s="286"/>
      <c r="BD259" s="286"/>
      <c r="BE259" s="286"/>
      <c r="BF259" s="286"/>
      <c r="BG259" s="286"/>
      <c r="BH259" s="286"/>
      <c r="BI259" s="286"/>
      <c r="BJ259" s="286"/>
      <c r="BK259" s="286"/>
      <c r="BL259" s="286"/>
      <c r="BM259" s="286"/>
      <c r="BN259" s="286"/>
      <c r="BO259" s="286"/>
      <c r="BP259" s="286"/>
      <c r="BQ259" s="286"/>
      <c r="BR259" s="286"/>
      <c r="BS259" s="286"/>
      <c r="BT259" s="286"/>
      <c r="BU259" s="286"/>
      <c r="BV259" s="286"/>
      <c r="BW259" s="286"/>
      <c r="BX259" s="286"/>
      <c r="BY259" s="286"/>
      <c r="BZ259" s="286"/>
      <c r="CA259" s="286"/>
      <c r="CB259" s="286"/>
      <c r="CC259" s="286"/>
      <c r="CD259" s="286"/>
      <c r="CE259" s="286">
        <v>8</v>
      </c>
      <c r="CF259" s="286">
        <v>15</v>
      </c>
      <c r="CG259" s="286">
        <v>23</v>
      </c>
      <c r="CH259" s="287" t="s">
        <v>3123</v>
      </c>
      <c r="CI259" s="286">
        <v>23</v>
      </c>
      <c r="CJ259" s="287" t="s">
        <v>3123</v>
      </c>
      <c r="CK259" s="286">
        <v>16600</v>
      </c>
      <c r="CL259" s="286">
        <v>55000</v>
      </c>
      <c r="CM259" s="287" t="s">
        <v>416</v>
      </c>
      <c r="CN259" s="286">
        <v>55000</v>
      </c>
      <c r="CO259" s="287" t="s">
        <v>416</v>
      </c>
      <c r="CP259" s="284" t="s">
        <v>53</v>
      </c>
      <c r="CQ259" s="287" t="s">
        <v>1850</v>
      </c>
      <c r="CR259" s="285">
        <v>46262</v>
      </c>
      <c r="CS259" s="282" t="s">
        <v>51</v>
      </c>
      <c r="CT259" s="284" t="s">
        <v>1854</v>
      </c>
      <c r="CU259" t="s">
        <v>415</v>
      </c>
      <c r="CV259">
        <v>256</v>
      </c>
    </row>
    <row r="260" spans="1:100" hidden="1" x14ac:dyDescent="0.3">
      <c r="A260" s="281">
        <v>83</v>
      </c>
      <c r="B260" s="290" t="s">
        <v>45</v>
      </c>
      <c r="C260" s="288" t="s">
        <v>2952</v>
      </c>
      <c r="D260" s="288" t="s">
        <v>3018</v>
      </c>
      <c r="E260" s="288" t="s">
        <v>3019</v>
      </c>
      <c r="F260" s="288" t="s">
        <v>2959</v>
      </c>
      <c r="G260" s="288" t="s">
        <v>2970</v>
      </c>
      <c r="H260" s="288" t="s">
        <v>2974</v>
      </c>
      <c r="I260" s="288" t="s">
        <v>2976</v>
      </c>
      <c r="J260" s="288" t="s">
        <v>2962</v>
      </c>
      <c r="K260" s="289" t="s">
        <v>412</v>
      </c>
      <c r="L260" s="288" t="s">
        <v>411</v>
      </c>
      <c r="M260" s="290" t="s">
        <v>101</v>
      </c>
      <c r="N260" s="288" t="s">
        <v>102</v>
      </c>
      <c r="O260" s="290" t="s">
        <v>45</v>
      </c>
      <c r="P260" s="291" t="str">
        <f>IF(COUNTIF($K$4:K260,K260)=1,"A","")</f>
        <v>A</v>
      </c>
      <c r="Q260" s="291"/>
      <c r="R260" s="291">
        <v>700</v>
      </c>
      <c r="S260" s="291">
        <v>700</v>
      </c>
      <c r="T260" s="291"/>
      <c r="U260" s="1">
        <v>46268</v>
      </c>
      <c r="V260" s="291">
        <v>598</v>
      </c>
      <c r="W260" s="291">
        <v>598</v>
      </c>
      <c r="X260" s="291"/>
      <c r="Y260" s="1">
        <v>46272</v>
      </c>
      <c r="Z260" s="291">
        <v>85</v>
      </c>
      <c r="AA260" s="291">
        <v>0</v>
      </c>
      <c r="AB260" s="291">
        <v>495</v>
      </c>
      <c r="AC260" s="291">
        <v>513</v>
      </c>
      <c r="AD260" s="291">
        <v>85</v>
      </c>
      <c r="AE260" s="291">
        <v>598</v>
      </c>
      <c r="AF260" s="291">
        <v>598</v>
      </c>
      <c r="AG260" s="291"/>
      <c r="AH260" s="291"/>
      <c r="AI260" s="291"/>
      <c r="AJ260" s="291"/>
      <c r="AK260" s="291"/>
      <c r="AL260" s="291"/>
      <c r="AM260" s="291"/>
      <c r="AN260" s="291"/>
      <c r="AO260" s="291"/>
      <c r="AP260" s="291"/>
      <c r="AQ260" s="291"/>
      <c r="AR260" s="291"/>
      <c r="AS260" s="291"/>
      <c r="AT260" s="291"/>
      <c r="AU260" s="291"/>
      <c r="AV260" s="291"/>
      <c r="AW260" s="291"/>
      <c r="AX260" s="291"/>
      <c r="AY260" s="291"/>
      <c r="AZ260" s="291"/>
      <c r="BA260" s="291"/>
      <c r="BB260" s="291"/>
      <c r="BC260" s="291"/>
      <c r="BD260" s="291"/>
      <c r="BE260" s="291"/>
      <c r="BF260" s="291"/>
      <c r="BG260" s="291"/>
      <c r="BH260" s="291"/>
      <c r="BI260" s="291"/>
      <c r="BJ260" s="291"/>
      <c r="BK260" s="291"/>
      <c r="BL260" s="291"/>
      <c r="BM260" s="291"/>
      <c r="BN260" s="291"/>
      <c r="BO260" s="291"/>
      <c r="BP260" s="291"/>
      <c r="BQ260" s="291"/>
      <c r="BR260" s="291"/>
      <c r="BS260" s="291"/>
      <c r="BT260" s="291"/>
      <c r="BU260" s="291"/>
      <c r="BV260" s="291"/>
      <c r="BW260" s="291"/>
      <c r="BX260" s="291"/>
      <c r="BY260" s="291"/>
      <c r="BZ260" s="291"/>
      <c r="CA260" s="291"/>
      <c r="CB260" s="291"/>
      <c r="CC260" s="291"/>
      <c r="CD260" s="291"/>
      <c r="CE260" s="291"/>
      <c r="CF260" s="291"/>
      <c r="CG260" s="291"/>
      <c r="CH260" s="292" t="s">
        <v>45</v>
      </c>
      <c r="CI260" s="291"/>
      <c r="CJ260" s="292" t="s">
        <v>45</v>
      </c>
      <c r="CK260" s="291">
        <v>11700</v>
      </c>
      <c r="CL260" s="291">
        <v>62000</v>
      </c>
      <c r="CM260" s="292" t="s">
        <v>2069</v>
      </c>
      <c r="CN260" s="291">
        <v>44000</v>
      </c>
      <c r="CO260" s="292" t="s">
        <v>531</v>
      </c>
      <c r="CP260" s="290" t="s">
        <v>53</v>
      </c>
      <c r="CQ260" s="292" t="s">
        <v>1880</v>
      </c>
      <c r="CR260" s="1">
        <v>46266</v>
      </c>
      <c r="CS260" s="288" t="s">
        <v>142</v>
      </c>
      <c r="CT260" s="290" t="s">
        <v>1854</v>
      </c>
      <c r="CU260" t="s">
        <v>412</v>
      </c>
      <c r="CV260">
        <v>257</v>
      </c>
    </row>
    <row r="261" spans="1:100" hidden="1" x14ac:dyDescent="0.3">
      <c r="A261" s="281">
        <v>84</v>
      </c>
      <c r="B261" s="284" t="s">
        <v>45</v>
      </c>
      <c r="C261" s="282" t="s">
        <v>2952</v>
      </c>
      <c r="D261" s="282" t="s">
        <v>3018</v>
      </c>
      <c r="E261" s="282" t="s">
        <v>3019</v>
      </c>
      <c r="F261" s="282" t="s">
        <v>2959</v>
      </c>
      <c r="G261" s="282" t="s">
        <v>2970</v>
      </c>
      <c r="H261" s="282" t="s">
        <v>2974</v>
      </c>
      <c r="I261" s="282" t="s">
        <v>2976</v>
      </c>
      <c r="J261" s="282" t="s">
        <v>2962</v>
      </c>
      <c r="K261" s="283" t="s">
        <v>412</v>
      </c>
      <c r="L261" s="282" t="s">
        <v>411</v>
      </c>
      <c r="M261" s="284" t="s">
        <v>57</v>
      </c>
      <c r="N261" s="282" t="s">
        <v>58</v>
      </c>
      <c r="O261" s="284" t="s">
        <v>45</v>
      </c>
      <c r="P261" s="286" t="str">
        <f>IF(COUNTIF($K$4:K261,K261)=1,"A","")</f>
        <v/>
      </c>
      <c r="Q261" s="286"/>
      <c r="R261" s="286">
        <v>900</v>
      </c>
      <c r="S261" s="286">
        <v>900</v>
      </c>
      <c r="T261" s="286"/>
      <c r="U261" s="285">
        <v>46255</v>
      </c>
      <c r="V261" s="286">
        <v>839</v>
      </c>
      <c r="W261" s="286">
        <v>839</v>
      </c>
      <c r="X261" s="286"/>
      <c r="Y261" s="285">
        <v>46259</v>
      </c>
      <c r="Z261" s="286">
        <v>215</v>
      </c>
      <c r="AA261" s="286">
        <v>0</v>
      </c>
      <c r="AB261" s="286">
        <v>609</v>
      </c>
      <c r="AC261" s="286">
        <v>624</v>
      </c>
      <c r="AD261" s="286">
        <v>200</v>
      </c>
      <c r="AE261" s="286">
        <v>824</v>
      </c>
      <c r="AF261" s="286">
        <v>839</v>
      </c>
      <c r="AG261" s="286"/>
      <c r="AH261" s="286"/>
      <c r="AI261" s="286"/>
      <c r="AJ261" s="286"/>
      <c r="AK261" s="286"/>
      <c r="AL261" s="286"/>
      <c r="AM261" s="286"/>
      <c r="AN261" s="286"/>
      <c r="AO261" s="286"/>
      <c r="AP261" s="286"/>
      <c r="AQ261" s="286"/>
      <c r="AR261" s="286"/>
      <c r="AS261" s="286"/>
      <c r="AT261" s="286"/>
      <c r="AU261" s="286"/>
      <c r="AV261" s="286"/>
      <c r="AW261" s="286"/>
      <c r="AX261" s="286"/>
      <c r="AY261" s="286"/>
      <c r="AZ261" s="286"/>
      <c r="BA261" s="286"/>
      <c r="BB261" s="286"/>
      <c r="BC261" s="286"/>
      <c r="BD261" s="286"/>
      <c r="BE261" s="286"/>
      <c r="BF261" s="286"/>
      <c r="BG261" s="286"/>
      <c r="BH261" s="286"/>
      <c r="BI261" s="286"/>
      <c r="BJ261" s="286"/>
      <c r="BK261" s="286"/>
      <c r="BL261" s="286"/>
      <c r="BM261" s="286"/>
      <c r="BN261" s="286"/>
      <c r="BO261" s="286"/>
      <c r="BP261" s="286"/>
      <c r="BQ261" s="286"/>
      <c r="BR261" s="286"/>
      <c r="BS261" s="286"/>
      <c r="BT261" s="286"/>
      <c r="BU261" s="286"/>
      <c r="BV261" s="286"/>
      <c r="BW261" s="286"/>
      <c r="BX261" s="286"/>
      <c r="BY261" s="286"/>
      <c r="BZ261" s="286"/>
      <c r="CA261" s="286"/>
      <c r="CB261" s="286"/>
      <c r="CC261" s="286"/>
      <c r="CD261" s="286">
        <v>1</v>
      </c>
      <c r="CE261" s="286">
        <v>8</v>
      </c>
      <c r="CF261" s="286">
        <v>6</v>
      </c>
      <c r="CG261" s="286">
        <v>15</v>
      </c>
      <c r="CH261" s="287" t="s">
        <v>3158</v>
      </c>
      <c r="CI261" s="286">
        <v>15</v>
      </c>
      <c r="CJ261" s="287" t="s">
        <v>3158</v>
      </c>
      <c r="CK261" s="286">
        <v>11700</v>
      </c>
      <c r="CL261" s="286">
        <v>62000</v>
      </c>
      <c r="CM261" s="287" t="s">
        <v>2069</v>
      </c>
      <c r="CN261" s="286">
        <v>44000</v>
      </c>
      <c r="CO261" s="287" t="s">
        <v>531</v>
      </c>
      <c r="CP261" s="284" t="s">
        <v>53</v>
      </c>
      <c r="CQ261" s="287" t="s">
        <v>1880</v>
      </c>
      <c r="CR261" s="285">
        <v>46266</v>
      </c>
      <c r="CS261" s="282" t="s">
        <v>142</v>
      </c>
      <c r="CT261" s="284" t="s">
        <v>1854</v>
      </c>
      <c r="CU261" t="s">
        <v>412</v>
      </c>
      <c r="CV261">
        <v>258</v>
      </c>
    </row>
    <row r="262" spans="1:100" hidden="1" x14ac:dyDescent="0.3">
      <c r="A262" s="281">
        <v>85</v>
      </c>
      <c r="B262" s="290" t="s">
        <v>45</v>
      </c>
      <c r="C262" s="288" t="s">
        <v>2952</v>
      </c>
      <c r="D262" s="288" t="s">
        <v>3018</v>
      </c>
      <c r="E262" s="288" t="s">
        <v>3019</v>
      </c>
      <c r="F262" s="288" t="s">
        <v>2959</v>
      </c>
      <c r="G262" s="288" t="s">
        <v>2970</v>
      </c>
      <c r="H262" s="288" t="s">
        <v>2974</v>
      </c>
      <c r="I262" s="288" t="s">
        <v>2976</v>
      </c>
      <c r="J262" s="288" t="s">
        <v>2962</v>
      </c>
      <c r="K262" s="289" t="s">
        <v>412</v>
      </c>
      <c r="L262" s="288" t="s">
        <v>411</v>
      </c>
      <c r="M262" s="290" t="s">
        <v>66</v>
      </c>
      <c r="N262" s="288" t="s">
        <v>67</v>
      </c>
      <c r="O262" s="290" t="s">
        <v>45</v>
      </c>
      <c r="P262" s="291" t="str">
        <f>IF(COUNTIF($K$4:K262,K262)=1,"A","")</f>
        <v/>
      </c>
      <c r="Q262" s="291"/>
      <c r="R262" s="291">
        <v>1000</v>
      </c>
      <c r="S262" s="291">
        <v>1000</v>
      </c>
      <c r="T262" s="291"/>
      <c r="U262" s="1">
        <v>46255</v>
      </c>
      <c r="V262" s="291">
        <v>1002</v>
      </c>
      <c r="W262" s="291">
        <v>1002</v>
      </c>
      <c r="X262" s="291"/>
      <c r="Y262" s="1">
        <v>46258</v>
      </c>
      <c r="Z262" s="291">
        <v>291</v>
      </c>
      <c r="AA262" s="291">
        <v>0</v>
      </c>
      <c r="AB262" s="291">
        <v>691</v>
      </c>
      <c r="AC262" s="291">
        <v>711</v>
      </c>
      <c r="AD262" s="291">
        <v>243</v>
      </c>
      <c r="AE262" s="291">
        <v>954</v>
      </c>
      <c r="AF262" s="291">
        <v>1002</v>
      </c>
      <c r="AG262" s="291"/>
      <c r="AH262" s="291"/>
      <c r="AI262" s="291"/>
      <c r="AJ262" s="291"/>
      <c r="AK262" s="291"/>
      <c r="AL262" s="291"/>
      <c r="AM262" s="291"/>
      <c r="AN262" s="291"/>
      <c r="AO262" s="291"/>
      <c r="AP262" s="291"/>
      <c r="AQ262" s="291"/>
      <c r="AR262" s="291"/>
      <c r="AS262" s="291"/>
      <c r="AT262" s="291"/>
      <c r="AU262" s="291"/>
      <c r="AV262" s="291"/>
      <c r="AW262" s="291"/>
      <c r="AX262" s="291"/>
      <c r="AY262" s="291"/>
      <c r="AZ262" s="291"/>
      <c r="BA262" s="291"/>
      <c r="BB262" s="291"/>
      <c r="BC262" s="291"/>
      <c r="BD262" s="291"/>
      <c r="BE262" s="291"/>
      <c r="BF262" s="291"/>
      <c r="BG262" s="291"/>
      <c r="BH262" s="291"/>
      <c r="BI262" s="291"/>
      <c r="BJ262" s="291"/>
      <c r="BK262" s="291"/>
      <c r="BL262" s="291"/>
      <c r="BM262" s="291"/>
      <c r="BN262" s="291"/>
      <c r="BO262" s="291"/>
      <c r="BP262" s="291"/>
      <c r="BQ262" s="291"/>
      <c r="BR262" s="291"/>
      <c r="BS262" s="291"/>
      <c r="BT262" s="291"/>
      <c r="BU262" s="291"/>
      <c r="BV262" s="291"/>
      <c r="BW262" s="291"/>
      <c r="BX262" s="291"/>
      <c r="BY262" s="291"/>
      <c r="BZ262" s="291"/>
      <c r="CA262" s="291"/>
      <c r="CB262" s="291"/>
      <c r="CC262" s="291"/>
      <c r="CD262" s="291">
        <v>7</v>
      </c>
      <c r="CE262" s="291">
        <v>20</v>
      </c>
      <c r="CF262" s="291">
        <v>21</v>
      </c>
      <c r="CG262" s="291">
        <v>48</v>
      </c>
      <c r="CH262" s="292" t="s">
        <v>3122</v>
      </c>
      <c r="CI262" s="291">
        <v>48</v>
      </c>
      <c r="CJ262" s="292" t="s">
        <v>3122</v>
      </c>
      <c r="CK262" s="291">
        <v>11700</v>
      </c>
      <c r="CL262" s="291">
        <v>62000</v>
      </c>
      <c r="CM262" s="292" t="s">
        <v>2069</v>
      </c>
      <c r="CN262" s="291">
        <v>44000</v>
      </c>
      <c r="CO262" s="292" t="s">
        <v>531</v>
      </c>
      <c r="CP262" s="290" t="s">
        <v>53</v>
      </c>
      <c r="CQ262" s="292" t="s">
        <v>1880</v>
      </c>
      <c r="CR262" s="1">
        <v>46266</v>
      </c>
      <c r="CS262" s="288" t="s">
        <v>142</v>
      </c>
      <c r="CT262" s="290" t="s">
        <v>1854</v>
      </c>
      <c r="CU262" t="s">
        <v>412</v>
      </c>
      <c r="CV262">
        <v>259</v>
      </c>
    </row>
    <row r="263" spans="1:100" hidden="1" x14ac:dyDescent="0.3">
      <c r="A263" s="281">
        <v>86</v>
      </c>
      <c r="B263" s="284" t="s">
        <v>45</v>
      </c>
      <c r="C263" s="282" t="s">
        <v>2952</v>
      </c>
      <c r="D263" s="282" t="s">
        <v>3018</v>
      </c>
      <c r="E263" s="282" t="s">
        <v>3019</v>
      </c>
      <c r="F263" s="282" t="s">
        <v>2959</v>
      </c>
      <c r="G263" s="282" t="s">
        <v>2970</v>
      </c>
      <c r="H263" s="282" t="s">
        <v>2974</v>
      </c>
      <c r="I263" s="282" t="s">
        <v>2976</v>
      </c>
      <c r="J263" s="282" t="s">
        <v>2962</v>
      </c>
      <c r="K263" s="283" t="s">
        <v>412</v>
      </c>
      <c r="L263" s="282" t="s">
        <v>411</v>
      </c>
      <c r="M263" s="284" t="s">
        <v>48</v>
      </c>
      <c r="N263" s="282" t="s">
        <v>49</v>
      </c>
      <c r="O263" s="284" t="s">
        <v>45</v>
      </c>
      <c r="P263" s="286" t="str">
        <f>IF(COUNTIF($K$4:K263,K263)=1,"A","")</f>
        <v/>
      </c>
      <c r="Q263" s="286"/>
      <c r="R263" s="286">
        <v>900</v>
      </c>
      <c r="S263" s="286">
        <v>900</v>
      </c>
      <c r="T263" s="286"/>
      <c r="U263" s="285">
        <v>46255</v>
      </c>
      <c r="V263" s="286">
        <v>851</v>
      </c>
      <c r="W263" s="286">
        <v>851</v>
      </c>
      <c r="X263" s="286"/>
      <c r="Y263" s="285">
        <v>46258</v>
      </c>
      <c r="Z263" s="286">
        <v>254</v>
      </c>
      <c r="AA263" s="286">
        <v>0</v>
      </c>
      <c r="AB263" s="286">
        <v>579</v>
      </c>
      <c r="AC263" s="286">
        <v>597</v>
      </c>
      <c r="AD263" s="286">
        <v>222</v>
      </c>
      <c r="AE263" s="286">
        <v>819</v>
      </c>
      <c r="AF263" s="286">
        <v>851</v>
      </c>
      <c r="AG263" s="286"/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  <c r="AV263" s="286"/>
      <c r="AW263" s="286"/>
      <c r="AX263" s="286"/>
      <c r="AY263" s="286"/>
      <c r="AZ263" s="286"/>
      <c r="BA263" s="286"/>
      <c r="BB263" s="286"/>
      <c r="BC263" s="286"/>
      <c r="BD263" s="286"/>
      <c r="BE263" s="286"/>
      <c r="BF263" s="286"/>
      <c r="BG263" s="286"/>
      <c r="BH263" s="286"/>
      <c r="BI263" s="286"/>
      <c r="BJ263" s="286"/>
      <c r="BK263" s="286"/>
      <c r="BL263" s="286"/>
      <c r="BM263" s="286"/>
      <c r="BN263" s="286"/>
      <c r="BO263" s="286"/>
      <c r="BP263" s="286"/>
      <c r="BQ263" s="286"/>
      <c r="BR263" s="286"/>
      <c r="BS263" s="286"/>
      <c r="BT263" s="286"/>
      <c r="BU263" s="286"/>
      <c r="BV263" s="286"/>
      <c r="BW263" s="286"/>
      <c r="BX263" s="286"/>
      <c r="BY263" s="286"/>
      <c r="BZ263" s="286"/>
      <c r="CA263" s="286"/>
      <c r="CB263" s="286"/>
      <c r="CC263" s="286"/>
      <c r="CD263" s="286">
        <v>13</v>
      </c>
      <c r="CE263" s="286">
        <v>14</v>
      </c>
      <c r="CF263" s="286">
        <v>5</v>
      </c>
      <c r="CG263" s="286">
        <v>32</v>
      </c>
      <c r="CH263" s="287" t="s">
        <v>3256</v>
      </c>
      <c r="CI263" s="286">
        <v>32</v>
      </c>
      <c r="CJ263" s="287" t="s">
        <v>3256</v>
      </c>
      <c r="CK263" s="286">
        <v>11700</v>
      </c>
      <c r="CL263" s="286">
        <v>62000</v>
      </c>
      <c r="CM263" s="287" t="s">
        <v>2069</v>
      </c>
      <c r="CN263" s="286">
        <v>44000</v>
      </c>
      <c r="CO263" s="287" t="s">
        <v>531</v>
      </c>
      <c r="CP263" s="284" t="s">
        <v>53</v>
      </c>
      <c r="CQ263" s="287" t="s">
        <v>1880</v>
      </c>
      <c r="CR263" s="285">
        <v>46266</v>
      </c>
      <c r="CS263" s="282" t="s">
        <v>142</v>
      </c>
      <c r="CT263" s="284" t="s">
        <v>1854</v>
      </c>
      <c r="CU263" t="s">
        <v>412</v>
      </c>
      <c r="CV263">
        <v>260</v>
      </c>
    </row>
    <row r="264" spans="1:100" hidden="1" x14ac:dyDescent="0.3">
      <c r="A264" s="281">
        <v>87</v>
      </c>
      <c r="B264" s="290" t="s">
        <v>45</v>
      </c>
      <c r="C264" s="288" t="s">
        <v>2952</v>
      </c>
      <c r="D264" s="288" t="s">
        <v>3018</v>
      </c>
      <c r="E264" s="288" t="s">
        <v>3019</v>
      </c>
      <c r="F264" s="288" t="s">
        <v>2959</v>
      </c>
      <c r="G264" s="288" t="s">
        <v>2970</v>
      </c>
      <c r="H264" s="288" t="s">
        <v>2974</v>
      </c>
      <c r="I264" s="288" t="s">
        <v>2976</v>
      </c>
      <c r="J264" s="288" t="s">
        <v>2962</v>
      </c>
      <c r="K264" s="289" t="s">
        <v>410</v>
      </c>
      <c r="L264" s="288" t="s">
        <v>409</v>
      </c>
      <c r="M264" s="290" t="s">
        <v>71</v>
      </c>
      <c r="N264" s="288" t="s">
        <v>72</v>
      </c>
      <c r="O264" s="290" t="s">
        <v>45</v>
      </c>
      <c r="P264" s="291" t="str">
        <f>IF(COUNTIF($K$4:K264,K264)=1,"A","")</f>
        <v>A</v>
      </c>
      <c r="Q264" s="291"/>
      <c r="R264" s="291">
        <v>1700</v>
      </c>
      <c r="S264" s="291">
        <v>1700</v>
      </c>
      <c r="T264" s="291"/>
      <c r="U264" s="1">
        <v>46253</v>
      </c>
      <c r="V264" s="291">
        <v>1636</v>
      </c>
      <c r="W264" s="291">
        <v>1636</v>
      </c>
      <c r="X264" s="291"/>
      <c r="Y264" s="1">
        <v>46255</v>
      </c>
      <c r="Z264" s="291">
        <v>226</v>
      </c>
      <c r="AA264" s="291">
        <v>0</v>
      </c>
      <c r="AB264" s="291">
        <v>1410</v>
      </c>
      <c r="AC264" s="291">
        <v>1410</v>
      </c>
      <c r="AD264" s="291">
        <v>224</v>
      </c>
      <c r="AE264" s="291">
        <v>1634</v>
      </c>
      <c r="AF264" s="291">
        <v>1636</v>
      </c>
      <c r="AG264" s="291"/>
      <c r="AH264" s="291"/>
      <c r="AI264" s="291"/>
      <c r="AJ264" s="291"/>
      <c r="AK264" s="291"/>
      <c r="AL264" s="291"/>
      <c r="AM264" s="291"/>
      <c r="AN264" s="291"/>
      <c r="AO264" s="291"/>
      <c r="AP264" s="291"/>
      <c r="AQ264" s="291"/>
      <c r="AR264" s="291"/>
      <c r="AS264" s="291"/>
      <c r="AT264" s="291"/>
      <c r="AU264" s="291"/>
      <c r="AV264" s="291"/>
      <c r="AW264" s="291"/>
      <c r="AX264" s="291"/>
      <c r="AY264" s="291"/>
      <c r="AZ264" s="291"/>
      <c r="BA264" s="291"/>
      <c r="BB264" s="291"/>
      <c r="BC264" s="291"/>
      <c r="BD264" s="291"/>
      <c r="BE264" s="291"/>
      <c r="BF264" s="291"/>
      <c r="BG264" s="291"/>
      <c r="BH264" s="291"/>
      <c r="BI264" s="291"/>
      <c r="BJ264" s="291"/>
      <c r="BK264" s="291"/>
      <c r="BL264" s="291"/>
      <c r="BM264" s="291"/>
      <c r="BN264" s="291"/>
      <c r="BO264" s="291"/>
      <c r="BP264" s="291"/>
      <c r="BQ264" s="291"/>
      <c r="BR264" s="291"/>
      <c r="BS264" s="291"/>
      <c r="BT264" s="291"/>
      <c r="BU264" s="291"/>
      <c r="BV264" s="291"/>
      <c r="BW264" s="291"/>
      <c r="BX264" s="291"/>
      <c r="BY264" s="291"/>
      <c r="BZ264" s="291"/>
      <c r="CA264" s="291"/>
      <c r="CB264" s="291"/>
      <c r="CC264" s="291"/>
      <c r="CD264" s="291"/>
      <c r="CE264" s="291"/>
      <c r="CF264" s="291">
        <v>2</v>
      </c>
      <c r="CG264" s="291">
        <v>2</v>
      </c>
      <c r="CH264" s="292" t="s">
        <v>149</v>
      </c>
      <c r="CI264" s="291">
        <v>2</v>
      </c>
      <c r="CJ264" s="292" t="s">
        <v>149</v>
      </c>
      <c r="CK264" s="291">
        <v>16900</v>
      </c>
      <c r="CL264" s="291">
        <v>62000</v>
      </c>
      <c r="CM264" s="292" t="s">
        <v>386</v>
      </c>
      <c r="CN264" s="291">
        <v>62000</v>
      </c>
      <c r="CO264" s="292" t="s">
        <v>386</v>
      </c>
      <c r="CP264" s="290" t="s">
        <v>60</v>
      </c>
      <c r="CQ264" s="292" t="s">
        <v>1850</v>
      </c>
      <c r="CR264" s="1">
        <v>46211</v>
      </c>
      <c r="CS264" s="288" t="s">
        <v>139</v>
      </c>
      <c r="CT264" s="290" t="s">
        <v>1857</v>
      </c>
      <c r="CU264" t="s">
        <v>410</v>
      </c>
      <c r="CV264">
        <v>261</v>
      </c>
    </row>
    <row r="265" spans="1:100" hidden="1" x14ac:dyDescent="0.3">
      <c r="A265" s="281">
        <v>88</v>
      </c>
      <c r="B265" s="284" t="s">
        <v>45</v>
      </c>
      <c r="C265" s="282" t="s">
        <v>2952</v>
      </c>
      <c r="D265" s="282" t="s">
        <v>3018</v>
      </c>
      <c r="E265" s="282" t="s">
        <v>3019</v>
      </c>
      <c r="F265" s="282" t="s">
        <v>2959</v>
      </c>
      <c r="G265" s="282" t="s">
        <v>2970</v>
      </c>
      <c r="H265" s="282" t="s">
        <v>2974</v>
      </c>
      <c r="I265" s="282" t="s">
        <v>2976</v>
      </c>
      <c r="J265" s="282" t="s">
        <v>2962</v>
      </c>
      <c r="K265" s="283" t="s">
        <v>410</v>
      </c>
      <c r="L265" s="282" t="s">
        <v>409</v>
      </c>
      <c r="M265" s="284" t="s">
        <v>132</v>
      </c>
      <c r="N265" s="282" t="s">
        <v>133</v>
      </c>
      <c r="O265" s="284" t="s">
        <v>45</v>
      </c>
      <c r="P265" s="286" t="str">
        <f>IF(COUNTIF($K$4:K265,K265)=1,"A","")</f>
        <v/>
      </c>
      <c r="Q265" s="286"/>
      <c r="R265" s="286">
        <v>800</v>
      </c>
      <c r="S265" s="286">
        <v>800</v>
      </c>
      <c r="T265" s="286"/>
      <c r="U265" s="285">
        <v>46253</v>
      </c>
      <c r="V265" s="286">
        <v>798</v>
      </c>
      <c r="W265" s="286">
        <v>798</v>
      </c>
      <c r="X265" s="286"/>
      <c r="Y265" s="285">
        <v>46261</v>
      </c>
      <c r="Z265" s="286">
        <v>314</v>
      </c>
      <c r="AA265" s="286">
        <v>0</v>
      </c>
      <c r="AB265" s="286">
        <v>484</v>
      </c>
      <c r="AC265" s="286">
        <v>484</v>
      </c>
      <c r="AD265" s="286">
        <v>296</v>
      </c>
      <c r="AE265" s="286">
        <v>780</v>
      </c>
      <c r="AF265" s="286">
        <v>798</v>
      </c>
      <c r="AG265" s="286"/>
      <c r="AH265" s="286"/>
      <c r="AI265" s="286"/>
      <c r="AJ265" s="286"/>
      <c r="AK265" s="286"/>
      <c r="AL265" s="286"/>
      <c r="AM265" s="286"/>
      <c r="AN265" s="286"/>
      <c r="AO265" s="286"/>
      <c r="AP265" s="286"/>
      <c r="AQ265" s="286"/>
      <c r="AR265" s="286"/>
      <c r="AS265" s="286"/>
      <c r="AT265" s="286"/>
      <c r="AU265" s="286"/>
      <c r="AV265" s="286"/>
      <c r="AW265" s="286"/>
      <c r="AX265" s="286"/>
      <c r="AY265" s="286"/>
      <c r="AZ265" s="286"/>
      <c r="BA265" s="286"/>
      <c r="BB265" s="286"/>
      <c r="BC265" s="286"/>
      <c r="BD265" s="286"/>
      <c r="BE265" s="286"/>
      <c r="BF265" s="286"/>
      <c r="BG265" s="286"/>
      <c r="BH265" s="286"/>
      <c r="BI265" s="286"/>
      <c r="BJ265" s="286"/>
      <c r="BK265" s="286"/>
      <c r="BL265" s="286"/>
      <c r="BM265" s="286"/>
      <c r="BN265" s="286"/>
      <c r="BO265" s="286"/>
      <c r="BP265" s="286"/>
      <c r="BQ265" s="286"/>
      <c r="BR265" s="286"/>
      <c r="BS265" s="286"/>
      <c r="BT265" s="286"/>
      <c r="BU265" s="286"/>
      <c r="BV265" s="286"/>
      <c r="BW265" s="286"/>
      <c r="BX265" s="286"/>
      <c r="BY265" s="286"/>
      <c r="BZ265" s="286"/>
      <c r="CA265" s="286"/>
      <c r="CB265" s="286"/>
      <c r="CC265" s="286"/>
      <c r="CD265" s="286">
        <v>1</v>
      </c>
      <c r="CE265" s="286">
        <v>7</v>
      </c>
      <c r="CF265" s="286">
        <v>10</v>
      </c>
      <c r="CG265" s="286">
        <v>18</v>
      </c>
      <c r="CH265" s="287" t="s">
        <v>3120</v>
      </c>
      <c r="CI265" s="286">
        <v>18</v>
      </c>
      <c r="CJ265" s="287" t="s">
        <v>3120</v>
      </c>
      <c r="CK265" s="286">
        <v>16900</v>
      </c>
      <c r="CL265" s="286">
        <v>62000</v>
      </c>
      <c r="CM265" s="287" t="s">
        <v>386</v>
      </c>
      <c r="CN265" s="286">
        <v>62000</v>
      </c>
      <c r="CO265" s="287" t="s">
        <v>386</v>
      </c>
      <c r="CP265" s="284" t="s">
        <v>60</v>
      </c>
      <c r="CQ265" s="287" t="s">
        <v>1850</v>
      </c>
      <c r="CR265" s="285">
        <v>46211</v>
      </c>
      <c r="CS265" s="282" t="s">
        <v>139</v>
      </c>
      <c r="CT265" s="284" t="s">
        <v>1857</v>
      </c>
      <c r="CU265" t="s">
        <v>410</v>
      </c>
      <c r="CV265">
        <v>262</v>
      </c>
    </row>
    <row r="266" spans="1:100" hidden="1" x14ac:dyDescent="0.3">
      <c r="A266" s="281">
        <v>89</v>
      </c>
      <c r="B266" s="290" t="s">
        <v>45</v>
      </c>
      <c r="C266" s="288" t="s">
        <v>2952</v>
      </c>
      <c r="D266" s="288" t="s">
        <v>3018</v>
      </c>
      <c r="E266" s="288" t="s">
        <v>3019</v>
      </c>
      <c r="F266" s="288" t="s">
        <v>2959</v>
      </c>
      <c r="G266" s="288" t="s">
        <v>2970</v>
      </c>
      <c r="H266" s="288" t="s">
        <v>2974</v>
      </c>
      <c r="I266" s="288" t="s">
        <v>2976</v>
      </c>
      <c r="J266" s="288" t="s">
        <v>2962</v>
      </c>
      <c r="K266" s="289" t="s">
        <v>410</v>
      </c>
      <c r="L266" s="288" t="s">
        <v>409</v>
      </c>
      <c r="M266" s="290" t="s">
        <v>83</v>
      </c>
      <c r="N266" s="288" t="s">
        <v>84</v>
      </c>
      <c r="O266" s="290" t="s">
        <v>45</v>
      </c>
      <c r="P266" s="291" t="str">
        <f>IF(COUNTIF($K$4:K266,K266)=1,"A","")</f>
        <v/>
      </c>
      <c r="Q266" s="291"/>
      <c r="R266" s="291">
        <v>5000</v>
      </c>
      <c r="S266" s="291">
        <v>5000</v>
      </c>
      <c r="T266" s="291"/>
      <c r="U266" s="1">
        <v>46253</v>
      </c>
      <c r="V266" s="291">
        <v>5091</v>
      </c>
      <c r="W266" s="291">
        <v>5091</v>
      </c>
      <c r="X266" s="291"/>
      <c r="Y266" s="1">
        <v>46255</v>
      </c>
      <c r="Z266" s="291">
        <v>271</v>
      </c>
      <c r="AA266" s="291">
        <v>0</v>
      </c>
      <c r="AB266" s="291">
        <v>4820</v>
      </c>
      <c r="AC266" s="291">
        <v>4820</v>
      </c>
      <c r="AD266" s="291">
        <v>262</v>
      </c>
      <c r="AE266" s="291">
        <v>5082</v>
      </c>
      <c r="AF266" s="291">
        <v>5091</v>
      </c>
      <c r="AG266" s="291"/>
      <c r="AH266" s="291"/>
      <c r="AI266" s="291"/>
      <c r="AJ266" s="291"/>
      <c r="AK266" s="291"/>
      <c r="AL266" s="291"/>
      <c r="AM266" s="291"/>
      <c r="AN266" s="291"/>
      <c r="AO266" s="291"/>
      <c r="AP266" s="291"/>
      <c r="AQ266" s="291"/>
      <c r="AR266" s="291"/>
      <c r="AS266" s="291"/>
      <c r="AT266" s="291"/>
      <c r="AU266" s="291"/>
      <c r="AV266" s="291"/>
      <c r="AW266" s="291"/>
      <c r="AX266" s="291"/>
      <c r="AY266" s="291"/>
      <c r="AZ266" s="291"/>
      <c r="BA266" s="291"/>
      <c r="BB266" s="291"/>
      <c r="BC266" s="291"/>
      <c r="BD266" s="291"/>
      <c r="BE266" s="291"/>
      <c r="BF266" s="291"/>
      <c r="BG266" s="291"/>
      <c r="BH266" s="291"/>
      <c r="BI266" s="291"/>
      <c r="BJ266" s="291"/>
      <c r="BK266" s="291"/>
      <c r="BL266" s="291"/>
      <c r="BM266" s="291"/>
      <c r="BN266" s="291"/>
      <c r="BO266" s="291"/>
      <c r="BP266" s="291"/>
      <c r="BQ266" s="291"/>
      <c r="BR266" s="291"/>
      <c r="BS266" s="291"/>
      <c r="BT266" s="291"/>
      <c r="BU266" s="291"/>
      <c r="BV266" s="291"/>
      <c r="BW266" s="291"/>
      <c r="BX266" s="291"/>
      <c r="BY266" s="291"/>
      <c r="BZ266" s="291"/>
      <c r="CA266" s="291"/>
      <c r="CB266" s="291"/>
      <c r="CC266" s="291"/>
      <c r="CD266" s="291"/>
      <c r="CE266" s="291">
        <v>3</v>
      </c>
      <c r="CF266" s="291">
        <v>6</v>
      </c>
      <c r="CG266" s="291">
        <v>9</v>
      </c>
      <c r="CH266" s="292" t="s">
        <v>150</v>
      </c>
      <c r="CI266" s="291">
        <v>9</v>
      </c>
      <c r="CJ266" s="292" t="s">
        <v>150</v>
      </c>
      <c r="CK266" s="291">
        <v>16900</v>
      </c>
      <c r="CL266" s="291">
        <v>62000</v>
      </c>
      <c r="CM266" s="292" t="s">
        <v>386</v>
      </c>
      <c r="CN266" s="291">
        <v>62000</v>
      </c>
      <c r="CO266" s="292" t="s">
        <v>386</v>
      </c>
      <c r="CP266" s="290" t="s">
        <v>60</v>
      </c>
      <c r="CQ266" s="292" t="s">
        <v>1850</v>
      </c>
      <c r="CR266" s="1">
        <v>46211</v>
      </c>
      <c r="CS266" s="288" t="s">
        <v>139</v>
      </c>
      <c r="CT266" s="290" t="s">
        <v>1857</v>
      </c>
      <c r="CU266" t="s">
        <v>410</v>
      </c>
      <c r="CV266">
        <v>263</v>
      </c>
    </row>
    <row r="267" spans="1:100" hidden="1" x14ac:dyDescent="0.3">
      <c r="A267" s="281">
        <v>90</v>
      </c>
      <c r="B267" s="284" t="s">
        <v>45</v>
      </c>
      <c r="C267" s="282" t="s">
        <v>2952</v>
      </c>
      <c r="D267" s="282" t="s">
        <v>3018</v>
      </c>
      <c r="E267" s="282" t="s">
        <v>3019</v>
      </c>
      <c r="F267" s="282" t="s">
        <v>2959</v>
      </c>
      <c r="G267" s="282" t="s">
        <v>2970</v>
      </c>
      <c r="H267" s="282" t="s">
        <v>2974</v>
      </c>
      <c r="I267" s="282" t="s">
        <v>2976</v>
      </c>
      <c r="J267" s="282" t="s">
        <v>2962</v>
      </c>
      <c r="K267" s="283" t="s">
        <v>410</v>
      </c>
      <c r="L267" s="282" t="s">
        <v>409</v>
      </c>
      <c r="M267" s="284" t="s">
        <v>96</v>
      </c>
      <c r="N267" s="282" t="s">
        <v>97</v>
      </c>
      <c r="O267" s="284" t="s">
        <v>45</v>
      </c>
      <c r="P267" s="286" t="str">
        <f>IF(COUNTIF($K$4:K267,K267)=1,"A","")</f>
        <v/>
      </c>
      <c r="Q267" s="286"/>
      <c r="R267" s="286">
        <v>2000</v>
      </c>
      <c r="S267" s="286">
        <v>2000</v>
      </c>
      <c r="T267" s="286"/>
      <c r="U267" s="285">
        <v>46253</v>
      </c>
      <c r="V267" s="286">
        <v>2048</v>
      </c>
      <c r="W267" s="286">
        <v>2048</v>
      </c>
      <c r="X267" s="286"/>
      <c r="Y267" s="285">
        <v>46261</v>
      </c>
      <c r="Z267" s="286">
        <v>329</v>
      </c>
      <c r="AA267" s="286">
        <v>0</v>
      </c>
      <c r="AB267" s="286">
        <v>1719</v>
      </c>
      <c r="AC267" s="286">
        <v>1719</v>
      </c>
      <c r="AD267" s="286">
        <v>312</v>
      </c>
      <c r="AE267" s="286">
        <v>2031</v>
      </c>
      <c r="AF267" s="286">
        <v>2048</v>
      </c>
      <c r="AG267" s="286"/>
      <c r="AH267" s="286"/>
      <c r="AI267" s="286"/>
      <c r="AJ267" s="286"/>
      <c r="AK267" s="286"/>
      <c r="AL267" s="286"/>
      <c r="AM267" s="286"/>
      <c r="AN267" s="286"/>
      <c r="AO267" s="286"/>
      <c r="AP267" s="286"/>
      <c r="AQ267" s="286"/>
      <c r="AR267" s="286"/>
      <c r="AS267" s="286"/>
      <c r="AT267" s="286"/>
      <c r="AU267" s="286"/>
      <c r="AV267" s="286"/>
      <c r="AW267" s="286"/>
      <c r="AX267" s="286"/>
      <c r="AY267" s="286"/>
      <c r="AZ267" s="286"/>
      <c r="BA267" s="286"/>
      <c r="BB267" s="286"/>
      <c r="BC267" s="286"/>
      <c r="BD267" s="286"/>
      <c r="BE267" s="286"/>
      <c r="BF267" s="286"/>
      <c r="BG267" s="286"/>
      <c r="BH267" s="286"/>
      <c r="BI267" s="286"/>
      <c r="BJ267" s="286"/>
      <c r="BK267" s="286"/>
      <c r="BL267" s="286"/>
      <c r="BM267" s="286"/>
      <c r="BN267" s="286"/>
      <c r="BO267" s="286"/>
      <c r="BP267" s="286"/>
      <c r="BQ267" s="286"/>
      <c r="BR267" s="286"/>
      <c r="BS267" s="286"/>
      <c r="BT267" s="286"/>
      <c r="BU267" s="286"/>
      <c r="BV267" s="286"/>
      <c r="BW267" s="286"/>
      <c r="BX267" s="286"/>
      <c r="BY267" s="286"/>
      <c r="BZ267" s="286"/>
      <c r="CA267" s="286"/>
      <c r="CB267" s="286"/>
      <c r="CC267" s="286"/>
      <c r="CD267" s="286"/>
      <c r="CE267" s="286">
        <v>4</v>
      </c>
      <c r="CF267" s="286">
        <v>13</v>
      </c>
      <c r="CG267" s="286">
        <v>17</v>
      </c>
      <c r="CH267" s="287" t="s">
        <v>3129</v>
      </c>
      <c r="CI267" s="286">
        <v>17</v>
      </c>
      <c r="CJ267" s="287" t="s">
        <v>3129</v>
      </c>
      <c r="CK267" s="286">
        <v>16900</v>
      </c>
      <c r="CL267" s="286">
        <v>62000</v>
      </c>
      <c r="CM267" s="287" t="s">
        <v>386</v>
      </c>
      <c r="CN267" s="286">
        <v>62000</v>
      </c>
      <c r="CO267" s="287" t="s">
        <v>386</v>
      </c>
      <c r="CP267" s="284" t="s">
        <v>60</v>
      </c>
      <c r="CQ267" s="287" t="s">
        <v>1850</v>
      </c>
      <c r="CR267" s="285">
        <v>46211</v>
      </c>
      <c r="CS267" s="282" t="s">
        <v>139</v>
      </c>
      <c r="CT267" s="284" t="s">
        <v>1857</v>
      </c>
      <c r="CU267" t="s">
        <v>410</v>
      </c>
      <c r="CV267">
        <v>264</v>
      </c>
    </row>
    <row r="268" spans="1:100" hidden="1" x14ac:dyDescent="0.3">
      <c r="A268" s="281">
        <v>91</v>
      </c>
      <c r="B268" s="290" t="s">
        <v>45</v>
      </c>
      <c r="C268" s="288" t="s">
        <v>2952</v>
      </c>
      <c r="D268" s="288" t="s">
        <v>3018</v>
      </c>
      <c r="E268" s="288" t="s">
        <v>3019</v>
      </c>
      <c r="F268" s="288" t="s">
        <v>2959</v>
      </c>
      <c r="G268" s="288" t="s">
        <v>2970</v>
      </c>
      <c r="H268" s="288" t="s">
        <v>2974</v>
      </c>
      <c r="I268" s="288" t="s">
        <v>2976</v>
      </c>
      <c r="J268" s="288" t="s">
        <v>2962</v>
      </c>
      <c r="K268" s="289" t="s">
        <v>408</v>
      </c>
      <c r="L268" s="288" t="s">
        <v>407</v>
      </c>
      <c r="M268" s="290" t="s">
        <v>71</v>
      </c>
      <c r="N268" s="288" t="s">
        <v>72</v>
      </c>
      <c r="O268" s="290" t="s">
        <v>45</v>
      </c>
      <c r="P268" s="291" t="str">
        <f>IF(COUNTIF($K$4:K268,K268)=1,"A","")</f>
        <v>A</v>
      </c>
      <c r="Q268" s="291"/>
      <c r="R268" s="291">
        <v>1500</v>
      </c>
      <c r="S268" s="291">
        <v>1500</v>
      </c>
      <c r="T268" s="291"/>
      <c r="U268" s="1">
        <v>46259</v>
      </c>
      <c r="V268" s="291">
        <v>1493</v>
      </c>
      <c r="W268" s="291">
        <v>1493</v>
      </c>
      <c r="X268" s="291"/>
      <c r="Y268" s="1">
        <v>46266</v>
      </c>
      <c r="Z268" s="291">
        <v>134</v>
      </c>
      <c r="AA268" s="291">
        <v>0</v>
      </c>
      <c r="AB268" s="291">
        <v>1359</v>
      </c>
      <c r="AC268" s="291">
        <v>1359</v>
      </c>
      <c r="AD268" s="291">
        <v>130</v>
      </c>
      <c r="AE268" s="291">
        <v>1489</v>
      </c>
      <c r="AF268" s="291">
        <v>1493</v>
      </c>
      <c r="AG268" s="291"/>
      <c r="AH268" s="291"/>
      <c r="AI268" s="291"/>
      <c r="AJ268" s="291"/>
      <c r="AK268" s="291"/>
      <c r="AL268" s="291"/>
      <c r="AM268" s="291"/>
      <c r="AN268" s="291"/>
      <c r="AO268" s="291"/>
      <c r="AP268" s="291"/>
      <c r="AQ268" s="291"/>
      <c r="AR268" s="291"/>
      <c r="AS268" s="291"/>
      <c r="AT268" s="291"/>
      <c r="AU268" s="291"/>
      <c r="AV268" s="291"/>
      <c r="AW268" s="291"/>
      <c r="AX268" s="291"/>
      <c r="AY268" s="291"/>
      <c r="AZ268" s="291"/>
      <c r="BA268" s="291"/>
      <c r="BB268" s="291"/>
      <c r="BC268" s="291"/>
      <c r="BD268" s="291"/>
      <c r="BE268" s="291"/>
      <c r="BF268" s="291"/>
      <c r="BG268" s="291"/>
      <c r="BH268" s="291"/>
      <c r="BI268" s="291"/>
      <c r="BJ268" s="291"/>
      <c r="BK268" s="291"/>
      <c r="BL268" s="291"/>
      <c r="BM268" s="291"/>
      <c r="BN268" s="291"/>
      <c r="BO268" s="291"/>
      <c r="BP268" s="291"/>
      <c r="BQ268" s="291"/>
      <c r="BR268" s="291"/>
      <c r="BS268" s="291"/>
      <c r="BT268" s="291"/>
      <c r="BU268" s="291"/>
      <c r="BV268" s="291"/>
      <c r="BW268" s="291"/>
      <c r="BX268" s="291"/>
      <c r="BY268" s="291"/>
      <c r="BZ268" s="291"/>
      <c r="CA268" s="291"/>
      <c r="CB268" s="291"/>
      <c r="CC268" s="291"/>
      <c r="CD268" s="291"/>
      <c r="CE268" s="291"/>
      <c r="CF268" s="291">
        <v>4</v>
      </c>
      <c r="CG268" s="291">
        <v>4</v>
      </c>
      <c r="CH268" s="292" t="s">
        <v>188</v>
      </c>
      <c r="CI268" s="291">
        <v>4</v>
      </c>
      <c r="CJ268" s="292" t="s">
        <v>188</v>
      </c>
      <c r="CK268" s="291">
        <v>16300</v>
      </c>
      <c r="CL268" s="291">
        <v>67000</v>
      </c>
      <c r="CM268" s="292" t="s">
        <v>601</v>
      </c>
      <c r="CN268" s="291">
        <v>55000</v>
      </c>
      <c r="CO268" s="292" t="s">
        <v>1894</v>
      </c>
      <c r="CP268" s="290" t="s">
        <v>60</v>
      </c>
      <c r="CQ268" s="292" t="s">
        <v>1850</v>
      </c>
      <c r="CR268" s="1">
        <v>46199</v>
      </c>
      <c r="CS268" s="288" t="s">
        <v>51</v>
      </c>
      <c r="CT268" s="290" t="s">
        <v>1854</v>
      </c>
      <c r="CU268" t="s">
        <v>408</v>
      </c>
      <c r="CV268">
        <v>265</v>
      </c>
    </row>
    <row r="269" spans="1:100" hidden="1" x14ac:dyDescent="0.3">
      <c r="A269" s="281">
        <v>92</v>
      </c>
      <c r="B269" s="284" t="s">
        <v>45</v>
      </c>
      <c r="C269" s="282" t="s">
        <v>2952</v>
      </c>
      <c r="D269" s="282" t="s">
        <v>3018</v>
      </c>
      <c r="E269" s="282" t="s">
        <v>3019</v>
      </c>
      <c r="F269" s="282" t="s">
        <v>2959</v>
      </c>
      <c r="G269" s="282" t="s">
        <v>2970</v>
      </c>
      <c r="H269" s="282" t="s">
        <v>2974</v>
      </c>
      <c r="I269" s="282" t="s">
        <v>2976</v>
      </c>
      <c r="J269" s="282" t="s">
        <v>2962</v>
      </c>
      <c r="K269" s="283" t="s">
        <v>408</v>
      </c>
      <c r="L269" s="282" t="s">
        <v>407</v>
      </c>
      <c r="M269" s="284" t="s">
        <v>61</v>
      </c>
      <c r="N269" s="282" t="s">
        <v>62</v>
      </c>
      <c r="O269" s="284" t="s">
        <v>45</v>
      </c>
      <c r="P269" s="286" t="str">
        <f>IF(COUNTIF($K$4:K269,K269)=1,"A","")</f>
        <v/>
      </c>
      <c r="Q269" s="286"/>
      <c r="R269" s="286">
        <v>1000</v>
      </c>
      <c r="S269" s="286">
        <v>1000</v>
      </c>
      <c r="T269" s="286"/>
      <c r="U269" s="285">
        <v>46259</v>
      </c>
      <c r="V269" s="286">
        <v>1075</v>
      </c>
      <c r="W269" s="286">
        <v>1075</v>
      </c>
      <c r="X269" s="286"/>
      <c r="Y269" s="285">
        <v>46266</v>
      </c>
      <c r="Z269" s="286">
        <v>127</v>
      </c>
      <c r="AA269" s="286">
        <v>0</v>
      </c>
      <c r="AB269" s="286">
        <v>948</v>
      </c>
      <c r="AC269" s="286">
        <v>948</v>
      </c>
      <c r="AD269" s="286">
        <v>127</v>
      </c>
      <c r="AE269" s="286">
        <v>1075</v>
      </c>
      <c r="AF269" s="286">
        <v>1075</v>
      </c>
      <c r="AG269" s="286"/>
      <c r="AH269" s="286"/>
      <c r="AI269" s="286"/>
      <c r="AJ269" s="286"/>
      <c r="AK269" s="286"/>
      <c r="AL269" s="286"/>
      <c r="AM269" s="286"/>
      <c r="AN269" s="286"/>
      <c r="AO269" s="286"/>
      <c r="AP269" s="286"/>
      <c r="AQ269" s="286"/>
      <c r="AR269" s="286"/>
      <c r="AS269" s="286"/>
      <c r="AT269" s="286"/>
      <c r="AU269" s="286"/>
      <c r="AV269" s="286"/>
      <c r="AW269" s="286"/>
      <c r="AX269" s="286"/>
      <c r="AY269" s="286"/>
      <c r="AZ269" s="286"/>
      <c r="BA269" s="286"/>
      <c r="BB269" s="286"/>
      <c r="BC269" s="286"/>
      <c r="BD269" s="286"/>
      <c r="BE269" s="286"/>
      <c r="BF269" s="286"/>
      <c r="BG269" s="286"/>
      <c r="BH269" s="286"/>
      <c r="BI269" s="286"/>
      <c r="BJ269" s="286"/>
      <c r="BK269" s="286"/>
      <c r="BL269" s="286"/>
      <c r="BM269" s="286"/>
      <c r="BN269" s="286"/>
      <c r="BO269" s="286"/>
      <c r="BP269" s="286"/>
      <c r="BQ269" s="286"/>
      <c r="BR269" s="286"/>
      <c r="BS269" s="286"/>
      <c r="BT269" s="286"/>
      <c r="BU269" s="286"/>
      <c r="BV269" s="286"/>
      <c r="BW269" s="286"/>
      <c r="BX269" s="286"/>
      <c r="BY269" s="286"/>
      <c r="BZ269" s="286"/>
      <c r="CA269" s="286"/>
      <c r="CB269" s="286"/>
      <c r="CC269" s="286"/>
      <c r="CD269" s="286"/>
      <c r="CE269" s="286"/>
      <c r="CF269" s="286"/>
      <c r="CG269" s="286"/>
      <c r="CH269" s="287" t="s">
        <v>45</v>
      </c>
      <c r="CI269" s="286"/>
      <c r="CJ269" s="287" t="s">
        <v>45</v>
      </c>
      <c r="CK269" s="286">
        <v>16300</v>
      </c>
      <c r="CL269" s="286">
        <v>67000</v>
      </c>
      <c r="CM269" s="287" t="s">
        <v>601</v>
      </c>
      <c r="CN269" s="286">
        <v>55000</v>
      </c>
      <c r="CO269" s="287" t="s">
        <v>1894</v>
      </c>
      <c r="CP269" s="284" t="s">
        <v>60</v>
      </c>
      <c r="CQ269" s="287" t="s">
        <v>1850</v>
      </c>
      <c r="CR269" s="285">
        <v>46199</v>
      </c>
      <c r="CS269" s="282" t="s">
        <v>51</v>
      </c>
      <c r="CT269" s="284" t="s">
        <v>1854</v>
      </c>
      <c r="CU269" t="s">
        <v>408</v>
      </c>
      <c r="CV269">
        <v>266</v>
      </c>
    </row>
    <row r="270" spans="1:100" hidden="1" x14ac:dyDescent="0.3">
      <c r="A270" s="281">
        <v>93</v>
      </c>
      <c r="B270" s="290" t="s">
        <v>45</v>
      </c>
      <c r="C270" s="288" t="s">
        <v>2952</v>
      </c>
      <c r="D270" s="288" t="s">
        <v>3018</v>
      </c>
      <c r="E270" s="288" t="s">
        <v>3019</v>
      </c>
      <c r="F270" s="288" t="s">
        <v>2959</v>
      </c>
      <c r="G270" s="288" t="s">
        <v>2970</v>
      </c>
      <c r="H270" s="288" t="s">
        <v>2974</v>
      </c>
      <c r="I270" s="288" t="s">
        <v>2976</v>
      </c>
      <c r="J270" s="288" t="s">
        <v>2962</v>
      </c>
      <c r="K270" s="289" t="s">
        <v>408</v>
      </c>
      <c r="L270" s="288" t="s">
        <v>407</v>
      </c>
      <c r="M270" s="290" t="s">
        <v>283</v>
      </c>
      <c r="N270" s="288" t="s">
        <v>284</v>
      </c>
      <c r="O270" s="290" t="s">
        <v>45</v>
      </c>
      <c r="P270" s="291" t="str">
        <f>IF(COUNTIF($K$4:K270,K270)=1,"A","")</f>
        <v/>
      </c>
      <c r="Q270" s="291"/>
      <c r="R270" s="291">
        <v>800</v>
      </c>
      <c r="S270" s="291">
        <v>800</v>
      </c>
      <c r="T270" s="291"/>
      <c r="U270" s="1">
        <v>46259</v>
      </c>
      <c r="V270" s="291">
        <v>851</v>
      </c>
      <c r="W270" s="291">
        <v>851</v>
      </c>
      <c r="X270" s="291"/>
      <c r="Y270" s="1">
        <v>46266</v>
      </c>
      <c r="Z270" s="291">
        <v>135</v>
      </c>
      <c r="AA270" s="291">
        <v>0</v>
      </c>
      <c r="AB270" s="291">
        <v>715</v>
      </c>
      <c r="AC270" s="291">
        <v>716</v>
      </c>
      <c r="AD270" s="291">
        <v>129</v>
      </c>
      <c r="AE270" s="291">
        <v>845</v>
      </c>
      <c r="AF270" s="291">
        <v>851</v>
      </c>
      <c r="AG270" s="291"/>
      <c r="AH270" s="291"/>
      <c r="AI270" s="291"/>
      <c r="AJ270" s="291"/>
      <c r="AK270" s="291"/>
      <c r="AL270" s="291"/>
      <c r="AM270" s="291"/>
      <c r="AN270" s="291"/>
      <c r="AO270" s="291"/>
      <c r="AP270" s="291"/>
      <c r="AQ270" s="291"/>
      <c r="AR270" s="291"/>
      <c r="AS270" s="291"/>
      <c r="AT270" s="291"/>
      <c r="AU270" s="291"/>
      <c r="AV270" s="291"/>
      <c r="AW270" s="291"/>
      <c r="AX270" s="291"/>
      <c r="AY270" s="291"/>
      <c r="AZ270" s="291"/>
      <c r="BA270" s="291"/>
      <c r="BB270" s="291"/>
      <c r="BC270" s="291"/>
      <c r="BD270" s="291"/>
      <c r="BE270" s="291"/>
      <c r="BF270" s="291"/>
      <c r="BG270" s="291"/>
      <c r="BH270" s="291"/>
      <c r="BI270" s="291"/>
      <c r="BJ270" s="291"/>
      <c r="BK270" s="291"/>
      <c r="BL270" s="291"/>
      <c r="BM270" s="291"/>
      <c r="BN270" s="291"/>
      <c r="BO270" s="291"/>
      <c r="BP270" s="291"/>
      <c r="BQ270" s="291"/>
      <c r="BR270" s="291"/>
      <c r="BS270" s="291"/>
      <c r="BT270" s="291"/>
      <c r="BU270" s="291"/>
      <c r="BV270" s="291"/>
      <c r="BW270" s="291"/>
      <c r="BX270" s="291"/>
      <c r="BY270" s="291"/>
      <c r="BZ270" s="291"/>
      <c r="CA270" s="291"/>
      <c r="CB270" s="291"/>
      <c r="CC270" s="291"/>
      <c r="CD270" s="291"/>
      <c r="CE270" s="291"/>
      <c r="CF270" s="291">
        <v>6</v>
      </c>
      <c r="CG270" s="291">
        <v>6</v>
      </c>
      <c r="CH270" s="292" t="s">
        <v>3150</v>
      </c>
      <c r="CI270" s="291">
        <v>6</v>
      </c>
      <c r="CJ270" s="292" t="s">
        <v>3150</v>
      </c>
      <c r="CK270" s="291">
        <v>16300</v>
      </c>
      <c r="CL270" s="291">
        <v>67000</v>
      </c>
      <c r="CM270" s="292" t="s">
        <v>601</v>
      </c>
      <c r="CN270" s="291">
        <v>55000</v>
      </c>
      <c r="CO270" s="292" t="s">
        <v>1894</v>
      </c>
      <c r="CP270" s="290" t="s">
        <v>60</v>
      </c>
      <c r="CQ270" s="292" t="s">
        <v>1850</v>
      </c>
      <c r="CR270" s="1">
        <v>46199</v>
      </c>
      <c r="CS270" s="288" t="s">
        <v>51</v>
      </c>
      <c r="CT270" s="290" t="s">
        <v>1854</v>
      </c>
      <c r="CU270" t="s">
        <v>408</v>
      </c>
      <c r="CV270">
        <v>267</v>
      </c>
    </row>
    <row r="271" spans="1:100" hidden="1" x14ac:dyDescent="0.3">
      <c r="A271" s="281">
        <v>94</v>
      </c>
      <c r="B271" s="284" t="s">
        <v>45</v>
      </c>
      <c r="C271" s="282" t="s">
        <v>2952</v>
      </c>
      <c r="D271" s="282" t="s">
        <v>3018</v>
      </c>
      <c r="E271" s="282" t="s">
        <v>3019</v>
      </c>
      <c r="F271" s="282" t="s">
        <v>2959</v>
      </c>
      <c r="G271" s="282" t="s">
        <v>2970</v>
      </c>
      <c r="H271" s="282" t="s">
        <v>2974</v>
      </c>
      <c r="I271" s="282" t="s">
        <v>2976</v>
      </c>
      <c r="J271" s="282" t="s">
        <v>2962</v>
      </c>
      <c r="K271" s="283" t="s">
        <v>408</v>
      </c>
      <c r="L271" s="282" t="s">
        <v>407</v>
      </c>
      <c r="M271" s="284" t="s">
        <v>83</v>
      </c>
      <c r="N271" s="282" t="s">
        <v>84</v>
      </c>
      <c r="O271" s="284" t="s">
        <v>45</v>
      </c>
      <c r="P271" s="286" t="str">
        <f>IF(COUNTIF($K$4:K271,K271)=1,"A","")</f>
        <v/>
      </c>
      <c r="Q271" s="286"/>
      <c r="R271" s="286">
        <v>1700</v>
      </c>
      <c r="S271" s="286">
        <v>1700</v>
      </c>
      <c r="T271" s="286"/>
      <c r="U271" s="285">
        <v>46259</v>
      </c>
      <c r="V271" s="286">
        <v>1748</v>
      </c>
      <c r="W271" s="286">
        <v>1748</v>
      </c>
      <c r="X271" s="286"/>
      <c r="Y271" s="285">
        <v>46265</v>
      </c>
      <c r="Z271" s="286">
        <v>136</v>
      </c>
      <c r="AA271" s="286">
        <v>0</v>
      </c>
      <c r="AB271" s="286">
        <v>1612</v>
      </c>
      <c r="AC271" s="286">
        <v>1612</v>
      </c>
      <c r="AD271" s="286">
        <v>129</v>
      </c>
      <c r="AE271" s="286">
        <v>1741</v>
      </c>
      <c r="AF271" s="286">
        <v>1748</v>
      </c>
      <c r="AG271" s="286"/>
      <c r="AH271" s="286"/>
      <c r="AI271" s="286"/>
      <c r="AJ271" s="286"/>
      <c r="AK271" s="286"/>
      <c r="AL271" s="286"/>
      <c r="AM271" s="286"/>
      <c r="AN271" s="286"/>
      <c r="AO271" s="286"/>
      <c r="AP271" s="286"/>
      <c r="AQ271" s="286"/>
      <c r="AR271" s="286"/>
      <c r="AS271" s="286"/>
      <c r="AT271" s="286"/>
      <c r="AU271" s="286"/>
      <c r="AV271" s="286"/>
      <c r="AW271" s="286"/>
      <c r="AX271" s="286"/>
      <c r="AY271" s="286"/>
      <c r="AZ271" s="286"/>
      <c r="BA271" s="286"/>
      <c r="BB271" s="286"/>
      <c r="BC271" s="286"/>
      <c r="BD271" s="286"/>
      <c r="BE271" s="286"/>
      <c r="BF271" s="286"/>
      <c r="BG271" s="286"/>
      <c r="BH271" s="286"/>
      <c r="BI271" s="286"/>
      <c r="BJ271" s="286"/>
      <c r="BK271" s="286"/>
      <c r="BL271" s="286"/>
      <c r="BM271" s="286"/>
      <c r="BN271" s="286"/>
      <c r="BO271" s="286"/>
      <c r="BP271" s="286"/>
      <c r="BQ271" s="286"/>
      <c r="BR271" s="286"/>
      <c r="BS271" s="286"/>
      <c r="BT271" s="286"/>
      <c r="BU271" s="286"/>
      <c r="BV271" s="286"/>
      <c r="BW271" s="286"/>
      <c r="BX271" s="286"/>
      <c r="BY271" s="286"/>
      <c r="BZ271" s="286"/>
      <c r="CA271" s="286"/>
      <c r="CB271" s="286"/>
      <c r="CC271" s="286"/>
      <c r="CD271" s="286"/>
      <c r="CE271" s="286">
        <v>2</v>
      </c>
      <c r="CF271" s="286">
        <v>5</v>
      </c>
      <c r="CG271" s="286">
        <v>7</v>
      </c>
      <c r="CH271" s="287" t="s">
        <v>3126</v>
      </c>
      <c r="CI271" s="286">
        <v>7</v>
      </c>
      <c r="CJ271" s="287" t="s">
        <v>3126</v>
      </c>
      <c r="CK271" s="286">
        <v>16300</v>
      </c>
      <c r="CL271" s="286">
        <v>67000</v>
      </c>
      <c r="CM271" s="287" t="s">
        <v>601</v>
      </c>
      <c r="CN271" s="286">
        <v>55000</v>
      </c>
      <c r="CO271" s="287" t="s">
        <v>1894</v>
      </c>
      <c r="CP271" s="284" t="s">
        <v>60</v>
      </c>
      <c r="CQ271" s="287" t="s">
        <v>1850</v>
      </c>
      <c r="CR271" s="285">
        <v>46199</v>
      </c>
      <c r="CS271" s="282" t="s">
        <v>51</v>
      </c>
      <c r="CT271" s="284" t="s">
        <v>1854</v>
      </c>
      <c r="CU271" t="s">
        <v>408</v>
      </c>
      <c r="CV271">
        <v>268</v>
      </c>
    </row>
    <row r="272" spans="1:100" x14ac:dyDescent="0.3">
      <c r="A272" s="281">
        <v>95</v>
      </c>
      <c r="B272" s="290" t="s">
        <v>45</v>
      </c>
      <c r="C272" s="288" t="s">
        <v>2952</v>
      </c>
      <c r="D272" s="288" t="s">
        <v>3018</v>
      </c>
      <c r="E272" s="288" t="s">
        <v>3019</v>
      </c>
      <c r="F272" s="288" t="s">
        <v>2959</v>
      </c>
      <c r="G272" s="288" t="s">
        <v>2977</v>
      </c>
      <c r="H272" s="288" t="s">
        <v>3008</v>
      </c>
      <c r="I272" s="288" t="s">
        <v>3009</v>
      </c>
      <c r="J272" s="288" t="s">
        <v>2962</v>
      </c>
      <c r="K272" s="289" t="s">
        <v>392</v>
      </c>
      <c r="L272" s="288" t="s">
        <v>391</v>
      </c>
      <c r="M272" s="290" t="s">
        <v>57</v>
      </c>
      <c r="N272" s="288" t="s">
        <v>58</v>
      </c>
      <c r="O272" s="290" t="s">
        <v>45</v>
      </c>
      <c r="P272" s="291" t="str">
        <f>IF(COUNTIF($K$4:K272,K272)=1,"A","")</f>
        <v>A</v>
      </c>
      <c r="Q272" s="291"/>
      <c r="R272" s="291">
        <v>2000</v>
      </c>
      <c r="S272" s="291">
        <v>2000</v>
      </c>
      <c r="T272" s="291"/>
      <c r="U272" s="1">
        <v>46262</v>
      </c>
      <c r="V272" s="291">
        <v>2067</v>
      </c>
      <c r="W272" s="291">
        <v>2067</v>
      </c>
      <c r="X272" s="291"/>
      <c r="Y272" s="1">
        <v>46266</v>
      </c>
      <c r="Z272" s="291">
        <v>74</v>
      </c>
      <c r="AA272" s="291">
        <v>0</v>
      </c>
      <c r="AB272" s="291">
        <v>1986</v>
      </c>
      <c r="AC272" s="291">
        <v>1993</v>
      </c>
      <c r="AD272" s="291">
        <v>70</v>
      </c>
      <c r="AE272" s="291">
        <v>2063</v>
      </c>
      <c r="AF272" s="291">
        <v>2067</v>
      </c>
      <c r="AG272" s="291"/>
      <c r="AH272" s="291"/>
      <c r="AI272" s="291"/>
      <c r="AJ272" s="291"/>
      <c r="AK272" s="291"/>
      <c r="AL272" s="291"/>
      <c r="AM272" s="291"/>
      <c r="AN272" s="291"/>
      <c r="AO272" s="291"/>
      <c r="AP272" s="291"/>
      <c r="AQ272" s="291"/>
      <c r="AR272" s="291"/>
      <c r="AS272" s="291"/>
      <c r="AT272" s="291"/>
      <c r="AU272" s="291"/>
      <c r="AV272" s="291"/>
      <c r="AW272" s="291"/>
      <c r="AX272" s="291"/>
      <c r="AY272" s="291"/>
      <c r="AZ272" s="291"/>
      <c r="BA272" s="291"/>
      <c r="BB272" s="291"/>
      <c r="BC272" s="291"/>
      <c r="BD272" s="291"/>
      <c r="BE272" s="291"/>
      <c r="BF272" s="291"/>
      <c r="BG272" s="291"/>
      <c r="BH272" s="291"/>
      <c r="BI272" s="291"/>
      <c r="BJ272" s="291"/>
      <c r="BK272" s="291"/>
      <c r="BL272" s="291"/>
      <c r="BM272" s="291"/>
      <c r="BN272" s="291"/>
      <c r="BO272" s="291"/>
      <c r="BP272" s="291"/>
      <c r="BQ272" s="291"/>
      <c r="BR272" s="291"/>
      <c r="BS272" s="291"/>
      <c r="BT272" s="291"/>
      <c r="BU272" s="291"/>
      <c r="BV272" s="291"/>
      <c r="BW272" s="291"/>
      <c r="BX272" s="291"/>
      <c r="BY272" s="291"/>
      <c r="BZ272" s="291"/>
      <c r="CA272" s="291"/>
      <c r="CB272" s="291"/>
      <c r="CC272" s="291"/>
      <c r="CD272" s="291"/>
      <c r="CE272" s="291"/>
      <c r="CF272" s="291">
        <v>4</v>
      </c>
      <c r="CG272" s="291">
        <v>4</v>
      </c>
      <c r="CH272" s="292" t="s">
        <v>150</v>
      </c>
      <c r="CI272" s="291">
        <v>4</v>
      </c>
      <c r="CJ272" s="292" t="s">
        <v>150</v>
      </c>
      <c r="CK272" s="291">
        <v>44250</v>
      </c>
      <c r="CL272" s="291">
        <v>156000</v>
      </c>
      <c r="CM272" s="292" t="s">
        <v>393</v>
      </c>
      <c r="CN272" s="291">
        <v>125000</v>
      </c>
      <c r="CO272" s="292" t="s">
        <v>3263</v>
      </c>
      <c r="CP272" s="290" t="s">
        <v>53</v>
      </c>
      <c r="CQ272" s="292" t="s">
        <v>3251</v>
      </c>
      <c r="CR272" s="1">
        <v>46268</v>
      </c>
      <c r="CS272" s="288" t="s">
        <v>51</v>
      </c>
      <c r="CT272" s="290" t="s">
        <v>1853</v>
      </c>
      <c r="CU272" t="s">
        <v>392</v>
      </c>
      <c r="CV272">
        <v>269</v>
      </c>
    </row>
    <row r="273" spans="1:100" x14ac:dyDescent="0.3">
      <c r="A273" s="281">
        <v>96</v>
      </c>
      <c r="B273" s="284" t="s">
        <v>45</v>
      </c>
      <c r="C273" s="282" t="s">
        <v>2952</v>
      </c>
      <c r="D273" s="282" t="s">
        <v>3018</v>
      </c>
      <c r="E273" s="282" t="s">
        <v>3019</v>
      </c>
      <c r="F273" s="282" t="s">
        <v>2959</v>
      </c>
      <c r="G273" s="282" t="s">
        <v>2977</v>
      </c>
      <c r="H273" s="282" t="s">
        <v>3008</v>
      </c>
      <c r="I273" s="282" t="s">
        <v>3009</v>
      </c>
      <c r="J273" s="282" t="s">
        <v>2962</v>
      </c>
      <c r="K273" s="283" t="s">
        <v>392</v>
      </c>
      <c r="L273" s="282" t="s">
        <v>391</v>
      </c>
      <c r="M273" s="284" t="s">
        <v>71</v>
      </c>
      <c r="N273" s="282" t="s">
        <v>72</v>
      </c>
      <c r="O273" s="284" t="s">
        <v>45</v>
      </c>
      <c r="P273" s="286" t="str">
        <f>IF(COUNTIF($K$4:K273,K273)=1,"A","")</f>
        <v/>
      </c>
      <c r="Q273" s="286"/>
      <c r="R273" s="286">
        <v>500</v>
      </c>
      <c r="S273" s="286">
        <v>500</v>
      </c>
      <c r="T273" s="286"/>
      <c r="U273" s="285">
        <v>46262</v>
      </c>
      <c r="V273" s="286">
        <v>523</v>
      </c>
      <c r="W273" s="286">
        <v>523</v>
      </c>
      <c r="X273" s="286"/>
      <c r="Y273" s="285">
        <v>46266</v>
      </c>
      <c r="Z273" s="286">
        <v>97</v>
      </c>
      <c r="AA273" s="286">
        <v>0</v>
      </c>
      <c r="AB273" s="286">
        <v>420</v>
      </c>
      <c r="AC273" s="286">
        <v>426</v>
      </c>
      <c r="AD273" s="286">
        <v>93</v>
      </c>
      <c r="AE273" s="286">
        <v>519</v>
      </c>
      <c r="AF273" s="286">
        <v>523</v>
      </c>
      <c r="AG273" s="286"/>
      <c r="AH273" s="286"/>
      <c r="AI273" s="286"/>
      <c r="AJ273" s="286"/>
      <c r="AK273" s="286"/>
      <c r="AL273" s="286"/>
      <c r="AM273" s="286"/>
      <c r="AN273" s="286"/>
      <c r="AO273" s="286"/>
      <c r="AP273" s="286"/>
      <c r="AQ273" s="286"/>
      <c r="AR273" s="286"/>
      <c r="AS273" s="286"/>
      <c r="AT273" s="286"/>
      <c r="AU273" s="286"/>
      <c r="AV273" s="286"/>
      <c r="AW273" s="286"/>
      <c r="AX273" s="286"/>
      <c r="AY273" s="286"/>
      <c r="AZ273" s="286"/>
      <c r="BA273" s="286"/>
      <c r="BB273" s="286"/>
      <c r="BC273" s="286"/>
      <c r="BD273" s="286"/>
      <c r="BE273" s="286"/>
      <c r="BF273" s="286"/>
      <c r="BG273" s="286"/>
      <c r="BH273" s="286"/>
      <c r="BI273" s="286"/>
      <c r="BJ273" s="286"/>
      <c r="BK273" s="286"/>
      <c r="BL273" s="286"/>
      <c r="BM273" s="286"/>
      <c r="BN273" s="286"/>
      <c r="BO273" s="286"/>
      <c r="BP273" s="286"/>
      <c r="BQ273" s="286"/>
      <c r="BR273" s="286"/>
      <c r="BS273" s="286"/>
      <c r="BT273" s="286"/>
      <c r="BU273" s="286"/>
      <c r="BV273" s="286"/>
      <c r="BW273" s="286"/>
      <c r="BX273" s="286"/>
      <c r="BY273" s="286"/>
      <c r="BZ273" s="286"/>
      <c r="CA273" s="286"/>
      <c r="CB273" s="286"/>
      <c r="CC273" s="286"/>
      <c r="CD273" s="286"/>
      <c r="CE273" s="286"/>
      <c r="CF273" s="286">
        <v>4</v>
      </c>
      <c r="CG273" s="286">
        <v>4</v>
      </c>
      <c r="CH273" s="287" t="s">
        <v>3129</v>
      </c>
      <c r="CI273" s="286">
        <v>4</v>
      </c>
      <c r="CJ273" s="287" t="s">
        <v>3129</v>
      </c>
      <c r="CK273" s="286">
        <v>44250</v>
      </c>
      <c r="CL273" s="286">
        <v>156000</v>
      </c>
      <c r="CM273" s="287" t="s">
        <v>393</v>
      </c>
      <c r="CN273" s="286">
        <v>125000</v>
      </c>
      <c r="CO273" s="287" t="s">
        <v>3263</v>
      </c>
      <c r="CP273" s="284" t="s">
        <v>53</v>
      </c>
      <c r="CQ273" s="287" t="s">
        <v>3251</v>
      </c>
      <c r="CR273" s="285">
        <v>46268</v>
      </c>
      <c r="CS273" s="282" t="s">
        <v>51</v>
      </c>
      <c r="CT273" s="284" t="s">
        <v>1853</v>
      </c>
      <c r="CU273" t="s">
        <v>392</v>
      </c>
      <c r="CV273">
        <v>270</v>
      </c>
    </row>
    <row r="274" spans="1:100" x14ac:dyDescent="0.3">
      <c r="A274" s="281">
        <v>97</v>
      </c>
      <c r="B274" s="290" t="s">
        <v>45</v>
      </c>
      <c r="C274" s="288" t="s">
        <v>2952</v>
      </c>
      <c r="D274" s="288" t="s">
        <v>3018</v>
      </c>
      <c r="E274" s="288" t="s">
        <v>3019</v>
      </c>
      <c r="F274" s="288" t="s">
        <v>2959</v>
      </c>
      <c r="G274" s="288" t="s">
        <v>2977</v>
      </c>
      <c r="H274" s="288" t="s">
        <v>3008</v>
      </c>
      <c r="I274" s="288" t="s">
        <v>3009</v>
      </c>
      <c r="J274" s="288" t="s">
        <v>2962</v>
      </c>
      <c r="K274" s="289" t="s">
        <v>392</v>
      </c>
      <c r="L274" s="288" t="s">
        <v>391</v>
      </c>
      <c r="M274" s="290" t="s">
        <v>93</v>
      </c>
      <c r="N274" s="288" t="s">
        <v>94</v>
      </c>
      <c r="O274" s="290" t="s">
        <v>45</v>
      </c>
      <c r="P274" s="291" t="str">
        <f>IF(COUNTIF($K$4:K274,K274)=1,"A","")</f>
        <v/>
      </c>
      <c r="Q274" s="291"/>
      <c r="R274" s="291">
        <v>700</v>
      </c>
      <c r="S274" s="291">
        <v>700</v>
      </c>
      <c r="T274" s="291"/>
      <c r="U274" s="1">
        <v>46258</v>
      </c>
      <c r="V274" s="291">
        <v>728</v>
      </c>
      <c r="W274" s="291">
        <v>728</v>
      </c>
      <c r="X274" s="291"/>
      <c r="Y274" s="1">
        <v>46260</v>
      </c>
      <c r="Z274" s="291">
        <v>195</v>
      </c>
      <c r="AA274" s="291">
        <v>0</v>
      </c>
      <c r="AB274" s="291">
        <v>524</v>
      </c>
      <c r="AC274" s="291">
        <v>533</v>
      </c>
      <c r="AD274" s="291">
        <v>173</v>
      </c>
      <c r="AE274" s="291">
        <v>706</v>
      </c>
      <c r="AF274" s="291">
        <v>728</v>
      </c>
      <c r="AG274" s="291"/>
      <c r="AH274" s="291"/>
      <c r="AI274" s="291"/>
      <c r="AJ274" s="291"/>
      <c r="AK274" s="291"/>
      <c r="AL274" s="291"/>
      <c r="AM274" s="291"/>
      <c r="AN274" s="291"/>
      <c r="AO274" s="291"/>
      <c r="AP274" s="291"/>
      <c r="AQ274" s="291"/>
      <c r="AR274" s="291"/>
      <c r="AS274" s="291"/>
      <c r="AT274" s="291"/>
      <c r="AU274" s="291"/>
      <c r="AV274" s="291"/>
      <c r="AW274" s="291"/>
      <c r="AX274" s="291"/>
      <c r="AY274" s="291"/>
      <c r="AZ274" s="291"/>
      <c r="BA274" s="291"/>
      <c r="BB274" s="291"/>
      <c r="BC274" s="291"/>
      <c r="BD274" s="291"/>
      <c r="BE274" s="291"/>
      <c r="BF274" s="291"/>
      <c r="BG274" s="291"/>
      <c r="BH274" s="291"/>
      <c r="BI274" s="291"/>
      <c r="BJ274" s="291"/>
      <c r="BK274" s="291"/>
      <c r="BL274" s="291"/>
      <c r="BM274" s="291"/>
      <c r="BN274" s="291"/>
      <c r="BO274" s="291"/>
      <c r="BP274" s="291"/>
      <c r="BQ274" s="291"/>
      <c r="BR274" s="291"/>
      <c r="BS274" s="291"/>
      <c r="BT274" s="291"/>
      <c r="BU274" s="291"/>
      <c r="BV274" s="291"/>
      <c r="BW274" s="291"/>
      <c r="BX274" s="291"/>
      <c r="BY274" s="291"/>
      <c r="BZ274" s="291"/>
      <c r="CA274" s="291"/>
      <c r="CB274" s="291"/>
      <c r="CC274" s="291"/>
      <c r="CD274" s="291"/>
      <c r="CE274" s="291">
        <v>2</v>
      </c>
      <c r="CF274" s="291">
        <v>20</v>
      </c>
      <c r="CG274" s="291">
        <v>22</v>
      </c>
      <c r="CH274" s="292" t="s">
        <v>3257</v>
      </c>
      <c r="CI274" s="291">
        <v>22</v>
      </c>
      <c r="CJ274" s="292" t="s">
        <v>3257</v>
      </c>
      <c r="CK274" s="291">
        <v>44250</v>
      </c>
      <c r="CL274" s="291">
        <v>156000</v>
      </c>
      <c r="CM274" s="292" t="s">
        <v>393</v>
      </c>
      <c r="CN274" s="291">
        <v>125000</v>
      </c>
      <c r="CO274" s="292" t="s">
        <v>3263</v>
      </c>
      <c r="CP274" s="290" t="s">
        <v>53</v>
      </c>
      <c r="CQ274" s="292" t="s">
        <v>3251</v>
      </c>
      <c r="CR274" s="1">
        <v>46268</v>
      </c>
      <c r="CS274" s="288" t="s">
        <v>51</v>
      </c>
      <c r="CT274" s="290" t="s">
        <v>1853</v>
      </c>
      <c r="CU274" t="s">
        <v>392</v>
      </c>
      <c r="CV274">
        <v>271</v>
      </c>
    </row>
    <row r="275" spans="1:100" hidden="1" x14ac:dyDescent="0.3">
      <c r="A275" s="281">
        <v>98</v>
      </c>
      <c r="B275" s="284" t="s">
        <v>45</v>
      </c>
      <c r="C275" s="282" t="s">
        <v>2952</v>
      </c>
      <c r="D275" s="282" t="s">
        <v>3018</v>
      </c>
      <c r="E275" s="282" t="s">
        <v>3019</v>
      </c>
      <c r="F275" s="282" t="s">
        <v>2959</v>
      </c>
      <c r="G275" s="282" t="s">
        <v>2977</v>
      </c>
      <c r="H275" s="282" t="s">
        <v>2980</v>
      </c>
      <c r="I275" s="282" t="s">
        <v>2982</v>
      </c>
      <c r="J275" s="282" t="s">
        <v>2962</v>
      </c>
      <c r="K275" s="283" t="s">
        <v>403</v>
      </c>
      <c r="L275" s="282" t="s">
        <v>402</v>
      </c>
      <c r="M275" s="284" t="s">
        <v>57</v>
      </c>
      <c r="N275" s="282" t="s">
        <v>58</v>
      </c>
      <c r="O275" s="284" t="s">
        <v>45</v>
      </c>
      <c r="P275" s="286" t="str">
        <f>IF(COUNTIF($K$4:K275,K275)=1,"A","")</f>
        <v>A</v>
      </c>
      <c r="Q275" s="286"/>
      <c r="R275" s="286">
        <v>750</v>
      </c>
      <c r="S275" s="286">
        <v>750</v>
      </c>
      <c r="T275" s="286"/>
      <c r="U275" s="285">
        <v>46241</v>
      </c>
      <c r="V275" s="286">
        <v>783</v>
      </c>
      <c r="W275" s="286">
        <v>783</v>
      </c>
      <c r="X275" s="286"/>
      <c r="Y275" s="285">
        <v>46258</v>
      </c>
      <c r="Z275" s="286">
        <v>174</v>
      </c>
      <c r="AA275" s="286">
        <v>0</v>
      </c>
      <c r="AB275" s="286">
        <v>599</v>
      </c>
      <c r="AC275" s="286">
        <v>609</v>
      </c>
      <c r="AD275" s="286">
        <v>151</v>
      </c>
      <c r="AE275" s="286">
        <v>760</v>
      </c>
      <c r="AF275" s="286">
        <v>783</v>
      </c>
      <c r="AG275" s="286"/>
      <c r="AH275" s="286"/>
      <c r="AI275" s="286"/>
      <c r="AJ275" s="286"/>
      <c r="AK275" s="286"/>
      <c r="AL275" s="286"/>
      <c r="AM275" s="286"/>
      <c r="AN275" s="286"/>
      <c r="AO275" s="286"/>
      <c r="AP275" s="286"/>
      <c r="AQ275" s="286"/>
      <c r="AR275" s="286"/>
      <c r="AS275" s="286"/>
      <c r="AT275" s="286"/>
      <c r="AU275" s="286"/>
      <c r="AV275" s="286"/>
      <c r="AW275" s="286"/>
      <c r="AX275" s="286"/>
      <c r="AY275" s="286"/>
      <c r="AZ275" s="286"/>
      <c r="BA275" s="286"/>
      <c r="BB275" s="286"/>
      <c r="BC275" s="286"/>
      <c r="BD275" s="286"/>
      <c r="BE275" s="286"/>
      <c r="BF275" s="286"/>
      <c r="BG275" s="286"/>
      <c r="BH275" s="286"/>
      <c r="BI275" s="286"/>
      <c r="BJ275" s="286"/>
      <c r="BK275" s="286"/>
      <c r="BL275" s="286"/>
      <c r="BM275" s="286"/>
      <c r="BN275" s="286"/>
      <c r="BO275" s="286"/>
      <c r="BP275" s="286"/>
      <c r="BQ275" s="286"/>
      <c r="BR275" s="286"/>
      <c r="BS275" s="286"/>
      <c r="BT275" s="286"/>
      <c r="BU275" s="286"/>
      <c r="BV275" s="286"/>
      <c r="BW275" s="286"/>
      <c r="BX275" s="286"/>
      <c r="BY275" s="286"/>
      <c r="BZ275" s="286"/>
      <c r="CA275" s="286"/>
      <c r="CB275" s="286"/>
      <c r="CC275" s="286"/>
      <c r="CD275" s="286">
        <v>1</v>
      </c>
      <c r="CE275" s="286">
        <v>11</v>
      </c>
      <c r="CF275" s="286">
        <v>11</v>
      </c>
      <c r="CG275" s="286">
        <v>23</v>
      </c>
      <c r="CH275" s="287" t="s">
        <v>3016</v>
      </c>
      <c r="CI275" s="286">
        <v>23</v>
      </c>
      <c r="CJ275" s="287" t="s">
        <v>3016</v>
      </c>
      <c r="CK275" s="286">
        <v>30680</v>
      </c>
      <c r="CL275" s="286">
        <v>129000</v>
      </c>
      <c r="CM275" s="287" t="s">
        <v>404</v>
      </c>
      <c r="CN275" s="286">
        <v>103000</v>
      </c>
      <c r="CO275" s="287" t="s">
        <v>2231</v>
      </c>
      <c r="CP275" s="284" t="s">
        <v>53</v>
      </c>
      <c r="CQ275" s="287" t="s">
        <v>3251</v>
      </c>
      <c r="CR275" s="285">
        <v>46262</v>
      </c>
      <c r="CS275" s="282" t="s">
        <v>127</v>
      </c>
      <c r="CT275" s="284" t="s">
        <v>1851</v>
      </c>
      <c r="CU275" t="s">
        <v>403</v>
      </c>
      <c r="CV275">
        <v>272</v>
      </c>
    </row>
    <row r="276" spans="1:100" hidden="1" x14ac:dyDescent="0.3">
      <c r="A276" s="281">
        <v>99</v>
      </c>
      <c r="B276" s="290" t="s">
        <v>45</v>
      </c>
      <c r="C276" s="288" t="s">
        <v>2952</v>
      </c>
      <c r="D276" s="288" t="s">
        <v>3018</v>
      </c>
      <c r="E276" s="288" t="s">
        <v>3019</v>
      </c>
      <c r="F276" s="288" t="s">
        <v>2959</v>
      </c>
      <c r="G276" s="288" t="s">
        <v>2977</v>
      </c>
      <c r="H276" s="288" t="s">
        <v>2980</v>
      </c>
      <c r="I276" s="288" t="s">
        <v>2982</v>
      </c>
      <c r="J276" s="288" t="s">
        <v>2962</v>
      </c>
      <c r="K276" s="289" t="s">
        <v>403</v>
      </c>
      <c r="L276" s="288" t="s">
        <v>402</v>
      </c>
      <c r="M276" s="290" t="s">
        <v>89</v>
      </c>
      <c r="N276" s="288" t="s">
        <v>90</v>
      </c>
      <c r="O276" s="290" t="s">
        <v>45</v>
      </c>
      <c r="P276" s="291" t="str">
        <f>IF(COUNTIF($K$4:K276,K276)=1,"A","")</f>
        <v/>
      </c>
      <c r="Q276" s="291"/>
      <c r="R276" s="291">
        <v>750</v>
      </c>
      <c r="S276" s="291">
        <v>750</v>
      </c>
      <c r="T276" s="291"/>
      <c r="U276" s="1">
        <v>46241</v>
      </c>
      <c r="V276" s="291">
        <v>784</v>
      </c>
      <c r="W276" s="291">
        <v>784</v>
      </c>
      <c r="X276" s="291"/>
      <c r="Y276" s="1">
        <v>46258</v>
      </c>
      <c r="Z276" s="291">
        <v>169</v>
      </c>
      <c r="AA276" s="291">
        <v>0</v>
      </c>
      <c r="AB276" s="291">
        <v>611</v>
      </c>
      <c r="AC276" s="291">
        <v>615</v>
      </c>
      <c r="AD276" s="291">
        <v>153</v>
      </c>
      <c r="AE276" s="291">
        <v>768</v>
      </c>
      <c r="AF276" s="291">
        <v>784</v>
      </c>
      <c r="AG276" s="291"/>
      <c r="AH276" s="291"/>
      <c r="AI276" s="291"/>
      <c r="AJ276" s="291"/>
      <c r="AK276" s="291"/>
      <c r="AL276" s="291"/>
      <c r="AM276" s="291"/>
      <c r="AN276" s="291"/>
      <c r="AO276" s="291"/>
      <c r="AP276" s="291"/>
      <c r="AQ276" s="291"/>
      <c r="AR276" s="291"/>
      <c r="AS276" s="291"/>
      <c r="AT276" s="291"/>
      <c r="AU276" s="291"/>
      <c r="AV276" s="291"/>
      <c r="AW276" s="291"/>
      <c r="AX276" s="291"/>
      <c r="AY276" s="291"/>
      <c r="AZ276" s="291"/>
      <c r="BA276" s="291"/>
      <c r="BB276" s="291"/>
      <c r="BC276" s="291"/>
      <c r="BD276" s="291"/>
      <c r="BE276" s="291"/>
      <c r="BF276" s="291"/>
      <c r="BG276" s="291"/>
      <c r="BH276" s="291"/>
      <c r="BI276" s="291"/>
      <c r="BJ276" s="291"/>
      <c r="BK276" s="291"/>
      <c r="BL276" s="291"/>
      <c r="BM276" s="291"/>
      <c r="BN276" s="291"/>
      <c r="BO276" s="291"/>
      <c r="BP276" s="291"/>
      <c r="BQ276" s="291"/>
      <c r="BR276" s="291"/>
      <c r="BS276" s="291"/>
      <c r="BT276" s="291"/>
      <c r="BU276" s="291"/>
      <c r="BV276" s="291"/>
      <c r="BW276" s="291"/>
      <c r="BX276" s="291"/>
      <c r="BY276" s="291"/>
      <c r="BZ276" s="291"/>
      <c r="CA276" s="291"/>
      <c r="CB276" s="291"/>
      <c r="CC276" s="291"/>
      <c r="CD276" s="291">
        <v>1</v>
      </c>
      <c r="CE276" s="291">
        <v>10</v>
      </c>
      <c r="CF276" s="291">
        <v>5</v>
      </c>
      <c r="CG276" s="291">
        <v>16</v>
      </c>
      <c r="CH276" s="292" t="s">
        <v>3328</v>
      </c>
      <c r="CI276" s="291">
        <v>16</v>
      </c>
      <c r="CJ276" s="292" t="s">
        <v>3328</v>
      </c>
      <c r="CK276" s="291">
        <v>30680</v>
      </c>
      <c r="CL276" s="291">
        <v>129000</v>
      </c>
      <c r="CM276" s="292" t="s">
        <v>404</v>
      </c>
      <c r="CN276" s="291">
        <v>103000</v>
      </c>
      <c r="CO276" s="292" t="s">
        <v>2231</v>
      </c>
      <c r="CP276" s="290" t="s">
        <v>53</v>
      </c>
      <c r="CQ276" s="292" t="s">
        <v>3251</v>
      </c>
      <c r="CR276" s="1">
        <v>46262</v>
      </c>
      <c r="CS276" s="288" t="s">
        <v>127</v>
      </c>
      <c r="CT276" s="290" t="s">
        <v>1851</v>
      </c>
      <c r="CU276" t="s">
        <v>403</v>
      </c>
      <c r="CV276">
        <v>273</v>
      </c>
    </row>
    <row r="277" spans="1:100" hidden="1" x14ac:dyDescent="0.3">
      <c r="A277" s="281">
        <v>100</v>
      </c>
      <c r="B277" s="284" t="s">
        <v>45</v>
      </c>
      <c r="C277" s="282" t="s">
        <v>2952</v>
      </c>
      <c r="D277" s="282" t="s">
        <v>3018</v>
      </c>
      <c r="E277" s="282" t="s">
        <v>3019</v>
      </c>
      <c r="F277" s="282" t="s">
        <v>2959</v>
      </c>
      <c r="G277" s="282" t="s">
        <v>2977</v>
      </c>
      <c r="H277" s="282" t="s">
        <v>2980</v>
      </c>
      <c r="I277" s="282" t="s">
        <v>2982</v>
      </c>
      <c r="J277" s="282" t="s">
        <v>2962</v>
      </c>
      <c r="K277" s="283" t="s">
        <v>403</v>
      </c>
      <c r="L277" s="282" t="s">
        <v>402</v>
      </c>
      <c r="M277" s="284" t="s">
        <v>107</v>
      </c>
      <c r="N277" s="282" t="s">
        <v>108</v>
      </c>
      <c r="O277" s="284" t="s">
        <v>45</v>
      </c>
      <c r="P277" s="286" t="str">
        <f>IF(COUNTIF($K$4:K277,K277)=1,"A","")</f>
        <v/>
      </c>
      <c r="Q277" s="286"/>
      <c r="R277" s="286">
        <v>600</v>
      </c>
      <c r="S277" s="286">
        <v>600</v>
      </c>
      <c r="T277" s="286"/>
      <c r="U277" s="285">
        <v>46241</v>
      </c>
      <c r="V277" s="286">
        <v>621</v>
      </c>
      <c r="W277" s="286">
        <v>621</v>
      </c>
      <c r="X277" s="286"/>
      <c r="Y277" s="285">
        <v>46258</v>
      </c>
      <c r="Z277" s="286">
        <v>117</v>
      </c>
      <c r="AA277" s="286">
        <v>0</v>
      </c>
      <c r="AB277" s="286">
        <v>494</v>
      </c>
      <c r="AC277" s="286">
        <v>504</v>
      </c>
      <c r="AD277" s="286">
        <v>110</v>
      </c>
      <c r="AE277" s="286">
        <v>614</v>
      </c>
      <c r="AF277" s="286">
        <v>621</v>
      </c>
      <c r="AG277" s="286"/>
      <c r="AH277" s="286"/>
      <c r="AI277" s="286"/>
      <c r="AJ277" s="286"/>
      <c r="AK277" s="286"/>
      <c r="AL277" s="286"/>
      <c r="AM277" s="286"/>
      <c r="AN277" s="286"/>
      <c r="AO277" s="286"/>
      <c r="AP277" s="286"/>
      <c r="AQ277" s="286"/>
      <c r="AR277" s="286"/>
      <c r="AS277" s="286"/>
      <c r="AT277" s="286"/>
      <c r="AU277" s="286"/>
      <c r="AV277" s="286"/>
      <c r="AW277" s="286"/>
      <c r="AX277" s="286"/>
      <c r="AY277" s="286"/>
      <c r="AZ277" s="286"/>
      <c r="BA277" s="286"/>
      <c r="BB277" s="286"/>
      <c r="BC277" s="286"/>
      <c r="BD277" s="286"/>
      <c r="BE277" s="286"/>
      <c r="BF277" s="286"/>
      <c r="BG277" s="286"/>
      <c r="BH277" s="286"/>
      <c r="BI277" s="286"/>
      <c r="BJ277" s="286"/>
      <c r="BK277" s="286"/>
      <c r="BL277" s="286"/>
      <c r="BM277" s="286"/>
      <c r="BN277" s="286"/>
      <c r="BO277" s="286"/>
      <c r="BP277" s="286"/>
      <c r="BQ277" s="286"/>
      <c r="BR277" s="286"/>
      <c r="BS277" s="286"/>
      <c r="BT277" s="286"/>
      <c r="BU277" s="286"/>
      <c r="BV277" s="286"/>
      <c r="BW277" s="286"/>
      <c r="BX277" s="286"/>
      <c r="BY277" s="286"/>
      <c r="BZ277" s="286"/>
      <c r="CA277" s="286"/>
      <c r="CB277" s="286"/>
      <c r="CC277" s="286"/>
      <c r="CD277" s="286"/>
      <c r="CE277" s="286">
        <v>4</v>
      </c>
      <c r="CF277" s="286">
        <v>3</v>
      </c>
      <c r="CG277" s="286">
        <v>7</v>
      </c>
      <c r="CH277" s="287" t="s">
        <v>3105</v>
      </c>
      <c r="CI277" s="286">
        <v>7</v>
      </c>
      <c r="CJ277" s="287" t="s">
        <v>3105</v>
      </c>
      <c r="CK277" s="286">
        <v>30680</v>
      </c>
      <c r="CL277" s="286">
        <v>129000</v>
      </c>
      <c r="CM277" s="287" t="s">
        <v>404</v>
      </c>
      <c r="CN277" s="286">
        <v>103000</v>
      </c>
      <c r="CO277" s="287" t="s">
        <v>2231</v>
      </c>
      <c r="CP277" s="284" t="s">
        <v>53</v>
      </c>
      <c r="CQ277" s="287" t="s">
        <v>3251</v>
      </c>
      <c r="CR277" s="285">
        <v>46262</v>
      </c>
      <c r="CS277" s="282" t="s">
        <v>127</v>
      </c>
      <c r="CT277" s="284" t="s">
        <v>1851</v>
      </c>
      <c r="CU277" t="s">
        <v>403</v>
      </c>
      <c r="CV277">
        <v>274</v>
      </c>
    </row>
    <row r="278" spans="1:100" hidden="1" x14ac:dyDescent="0.3">
      <c r="A278" s="281">
        <v>101</v>
      </c>
      <c r="B278" s="290" t="s">
        <v>45</v>
      </c>
      <c r="C278" s="288" t="s">
        <v>2952</v>
      </c>
      <c r="D278" s="288" t="s">
        <v>3018</v>
      </c>
      <c r="E278" s="288" t="s">
        <v>3019</v>
      </c>
      <c r="F278" s="288" t="s">
        <v>2959</v>
      </c>
      <c r="G278" s="288" t="s">
        <v>2977</v>
      </c>
      <c r="H278" s="288" t="s">
        <v>2980</v>
      </c>
      <c r="I278" s="288" t="s">
        <v>2982</v>
      </c>
      <c r="J278" s="288" t="s">
        <v>2962</v>
      </c>
      <c r="K278" s="289" t="s">
        <v>403</v>
      </c>
      <c r="L278" s="288" t="s">
        <v>402</v>
      </c>
      <c r="M278" s="290" t="s">
        <v>68</v>
      </c>
      <c r="N278" s="288" t="s">
        <v>69</v>
      </c>
      <c r="O278" s="290" t="s">
        <v>45</v>
      </c>
      <c r="P278" s="291" t="str">
        <f>IF(COUNTIF($K$4:K278,K278)=1,"A","")</f>
        <v/>
      </c>
      <c r="Q278" s="291"/>
      <c r="R278" s="291">
        <v>500</v>
      </c>
      <c r="S278" s="291">
        <v>500</v>
      </c>
      <c r="T278" s="291"/>
      <c r="U278" s="1">
        <v>46241</v>
      </c>
      <c r="V278" s="291">
        <v>506</v>
      </c>
      <c r="W278" s="291">
        <v>506</v>
      </c>
      <c r="X278" s="291"/>
      <c r="Y278" s="1">
        <v>46258</v>
      </c>
      <c r="Z278" s="291">
        <v>98</v>
      </c>
      <c r="AA278" s="291">
        <v>0</v>
      </c>
      <c r="AB278" s="291">
        <v>404</v>
      </c>
      <c r="AC278" s="291">
        <v>408</v>
      </c>
      <c r="AD278" s="291">
        <v>94</v>
      </c>
      <c r="AE278" s="291">
        <v>502</v>
      </c>
      <c r="AF278" s="291">
        <v>506</v>
      </c>
      <c r="AG278" s="291"/>
      <c r="AH278" s="291"/>
      <c r="AI278" s="291"/>
      <c r="AJ278" s="291"/>
      <c r="AK278" s="291"/>
      <c r="AL278" s="291"/>
      <c r="AM278" s="291"/>
      <c r="AN278" s="291"/>
      <c r="AO278" s="291"/>
      <c r="AP278" s="291"/>
      <c r="AQ278" s="291"/>
      <c r="AR278" s="291"/>
      <c r="AS278" s="291"/>
      <c r="AT278" s="291"/>
      <c r="AU278" s="291"/>
      <c r="AV278" s="291"/>
      <c r="AW278" s="291"/>
      <c r="AX278" s="291"/>
      <c r="AY278" s="291"/>
      <c r="AZ278" s="291"/>
      <c r="BA278" s="291"/>
      <c r="BB278" s="291"/>
      <c r="BC278" s="291"/>
      <c r="BD278" s="291"/>
      <c r="BE278" s="291"/>
      <c r="BF278" s="291"/>
      <c r="BG278" s="291"/>
      <c r="BH278" s="291"/>
      <c r="BI278" s="291"/>
      <c r="BJ278" s="291"/>
      <c r="BK278" s="291"/>
      <c r="BL278" s="291"/>
      <c r="BM278" s="291"/>
      <c r="BN278" s="291"/>
      <c r="BO278" s="291"/>
      <c r="BP278" s="291"/>
      <c r="BQ278" s="291"/>
      <c r="BR278" s="291"/>
      <c r="BS278" s="291"/>
      <c r="BT278" s="291"/>
      <c r="BU278" s="291"/>
      <c r="BV278" s="291"/>
      <c r="BW278" s="291"/>
      <c r="BX278" s="291"/>
      <c r="BY278" s="291"/>
      <c r="BZ278" s="291"/>
      <c r="CA278" s="291"/>
      <c r="CB278" s="291"/>
      <c r="CC278" s="291"/>
      <c r="CD278" s="291"/>
      <c r="CE278" s="291">
        <v>2</v>
      </c>
      <c r="CF278" s="291">
        <v>2</v>
      </c>
      <c r="CG278" s="291">
        <v>4</v>
      </c>
      <c r="CH278" s="292" t="s">
        <v>3129</v>
      </c>
      <c r="CI278" s="291">
        <v>4</v>
      </c>
      <c r="CJ278" s="292" t="s">
        <v>3129</v>
      </c>
      <c r="CK278" s="291">
        <v>30680</v>
      </c>
      <c r="CL278" s="291">
        <v>129000</v>
      </c>
      <c r="CM278" s="292" t="s">
        <v>404</v>
      </c>
      <c r="CN278" s="291">
        <v>103000</v>
      </c>
      <c r="CO278" s="292" t="s">
        <v>2231</v>
      </c>
      <c r="CP278" s="290" t="s">
        <v>53</v>
      </c>
      <c r="CQ278" s="292" t="s">
        <v>3251</v>
      </c>
      <c r="CR278" s="1">
        <v>46262</v>
      </c>
      <c r="CS278" s="288" t="s">
        <v>127</v>
      </c>
      <c r="CT278" s="290" t="s">
        <v>1851</v>
      </c>
      <c r="CU278" t="s">
        <v>403</v>
      </c>
      <c r="CV278">
        <v>275</v>
      </c>
    </row>
    <row r="279" spans="1:100" hidden="1" x14ac:dyDescent="0.3">
      <c r="A279" s="281">
        <v>102</v>
      </c>
      <c r="B279" s="284" t="s">
        <v>45</v>
      </c>
      <c r="C279" s="282" t="s">
        <v>2952</v>
      </c>
      <c r="D279" s="282" t="s">
        <v>3018</v>
      </c>
      <c r="E279" s="282" t="s">
        <v>3019</v>
      </c>
      <c r="F279" s="282" t="s">
        <v>2959</v>
      </c>
      <c r="G279" s="282" t="s">
        <v>2977</v>
      </c>
      <c r="H279" s="282" t="s">
        <v>2980</v>
      </c>
      <c r="I279" s="282" t="s">
        <v>2982</v>
      </c>
      <c r="J279" s="282" t="s">
        <v>2962</v>
      </c>
      <c r="K279" s="283" t="s">
        <v>401</v>
      </c>
      <c r="L279" s="282" t="s">
        <v>400</v>
      </c>
      <c r="M279" s="284" t="s">
        <v>71</v>
      </c>
      <c r="N279" s="282" t="s">
        <v>72</v>
      </c>
      <c r="O279" s="284" t="s">
        <v>45</v>
      </c>
      <c r="P279" s="286" t="str">
        <f>IF(COUNTIF($K$4:K279,K279)=1,"A","")</f>
        <v>A</v>
      </c>
      <c r="Q279" s="286"/>
      <c r="R279" s="286">
        <v>2000</v>
      </c>
      <c r="S279" s="286">
        <v>2000</v>
      </c>
      <c r="T279" s="286"/>
      <c r="U279" s="285">
        <v>46262</v>
      </c>
      <c r="V279" s="286">
        <v>2047</v>
      </c>
      <c r="W279" s="286">
        <v>2047</v>
      </c>
      <c r="X279" s="286"/>
      <c r="Y279" s="285">
        <v>46265</v>
      </c>
      <c r="Z279" s="286">
        <v>266</v>
      </c>
      <c r="AA279" s="286">
        <v>0</v>
      </c>
      <c r="AB279" s="286">
        <v>1751</v>
      </c>
      <c r="AC279" s="286">
        <v>1781</v>
      </c>
      <c r="AD279" s="286">
        <v>248</v>
      </c>
      <c r="AE279" s="286">
        <v>2029</v>
      </c>
      <c r="AF279" s="286">
        <v>2047</v>
      </c>
      <c r="AG279" s="286"/>
      <c r="AH279" s="286"/>
      <c r="AI279" s="286"/>
      <c r="AJ279" s="286"/>
      <c r="AK279" s="286"/>
      <c r="AL279" s="286"/>
      <c r="AM279" s="286"/>
      <c r="AN279" s="286"/>
      <c r="AO279" s="286"/>
      <c r="AP279" s="286"/>
      <c r="AQ279" s="286"/>
      <c r="AR279" s="286"/>
      <c r="AS279" s="286"/>
      <c r="AT279" s="286"/>
      <c r="AU279" s="286"/>
      <c r="AV279" s="286"/>
      <c r="AW279" s="286"/>
      <c r="AX279" s="286"/>
      <c r="AY279" s="286"/>
      <c r="AZ279" s="286"/>
      <c r="BA279" s="286"/>
      <c r="BB279" s="286"/>
      <c r="BC279" s="286"/>
      <c r="BD279" s="286"/>
      <c r="BE279" s="286"/>
      <c r="BF279" s="286"/>
      <c r="BG279" s="286"/>
      <c r="BH279" s="286"/>
      <c r="BI279" s="286"/>
      <c r="BJ279" s="286"/>
      <c r="BK279" s="286"/>
      <c r="BL279" s="286"/>
      <c r="BM279" s="286"/>
      <c r="BN279" s="286"/>
      <c r="BO279" s="286"/>
      <c r="BP279" s="286"/>
      <c r="BQ279" s="286"/>
      <c r="BR279" s="286"/>
      <c r="BS279" s="286"/>
      <c r="BT279" s="286"/>
      <c r="BU279" s="286"/>
      <c r="BV279" s="286"/>
      <c r="BW279" s="286"/>
      <c r="BX279" s="286"/>
      <c r="BY279" s="286"/>
      <c r="BZ279" s="286"/>
      <c r="CA279" s="286"/>
      <c r="CB279" s="286"/>
      <c r="CC279" s="286"/>
      <c r="CD279" s="286"/>
      <c r="CE279" s="286"/>
      <c r="CF279" s="286">
        <v>18</v>
      </c>
      <c r="CG279" s="286">
        <v>18</v>
      </c>
      <c r="CH279" s="287" t="s">
        <v>3132</v>
      </c>
      <c r="CI279" s="286">
        <v>18</v>
      </c>
      <c r="CJ279" s="287" t="s">
        <v>3132</v>
      </c>
      <c r="CK279" s="286">
        <v>34750</v>
      </c>
      <c r="CL279" s="286">
        <v>134000</v>
      </c>
      <c r="CM279" s="287" t="s">
        <v>396</v>
      </c>
      <c r="CN279" s="286">
        <v>96000</v>
      </c>
      <c r="CO279" s="287" t="s">
        <v>3752</v>
      </c>
      <c r="CP279" s="284" t="s">
        <v>53</v>
      </c>
      <c r="CQ279" s="287" t="s">
        <v>3251</v>
      </c>
      <c r="CR279" s="285">
        <v>46268</v>
      </c>
      <c r="CS279" s="282" t="s">
        <v>51</v>
      </c>
      <c r="CT279" s="284" t="s">
        <v>1852</v>
      </c>
      <c r="CU279" t="s">
        <v>401</v>
      </c>
      <c r="CV279">
        <v>276</v>
      </c>
    </row>
    <row r="280" spans="1:100" hidden="1" x14ac:dyDescent="0.3">
      <c r="A280" s="281">
        <v>103</v>
      </c>
      <c r="B280" s="290" t="s">
        <v>45</v>
      </c>
      <c r="C280" s="288" t="s">
        <v>2952</v>
      </c>
      <c r="D280" s="288" t="s">
        <v>3018</v>
      </c>
      <c r="E280" s="288" t="s">
        <v>3019</v>
      </c>
      <c r="F280" s="288" t="s">
        <v>2959</v>
      </c>
      <c r="G280" s="288" t="s">
        <v>2977</v>
      </c>
      <c r="H280" s="288" t="s">
        <v>2980</v>
      </c>
      <c r="I280" s="288" t="s">
        <v>2982</v>
      </c>
      <c r="J280" s="288" t="s">
        <v>2962</v>
      </c>
      <c r="K280" s="289" t="s">
        <v>401</v>
      </c>
      <c r="L280" s="288" t="s">
        <v>400</v>
      </c>
      <c r="M280" s="290" t="s">
        <v>81</v>
      </c>
      <c r="N280" s="288" t="s">
        <v>82</v>
      </c>
      <c r="O280" s="290" t="s">
        <v>45</v>
      </c>
      <c r="P280" s="291" t="str">
        <f>IF(COUNTIF($K$4:K280,K280)=1,"A","")</f>
        <v/>
      </c>
      <c r="Q280" s="291"/>
      <c r="R280" s="291">
        <v>800</v>
      </c>
      <c r="S280" s="291">
        <v>800</v>
      </c>
      <c r="T280" s="291"/>
      <c r="U280" s="1">
        <v>46262</v>
      </c>
      <c r="V280" s="291">
        <v>820</v>
      </c>
      <c r="W280" s="291">
        <v>820</v>
      </c>
      <c r="X280" s="291"/>
      <c r="Y280" s="1">
        <v>46265</v>
      </c>
      <c r="Z280" s="291">
        <v>187</v>
      </c>
      <c r="AA280" s="291">
        <v>0</v>
      </c>
      <c r="AB280" s="291">
        <v>594</v>
      </c>
      <c r="AC280" s="291">
        <v>633</v>
      </c>
      <c r="AD280" s="291">
        <v>173</v>
      </c>
      <c r="AE280" s="291">
        <v>806</v>
      </c>
      <c r="AF280" s="291">
        <v>820</v>
      </c>
      <c r="AG280" s="291"/>
      <c r="AH280" s="291"/>
      <c r="AI280" s="291"/>
      <c r="AJ280" s="291"/>
      <c r="AK280" s="291"/>
      <c r="AL280" s="291"/>
      <c r="AM280" s="291"/>
      <c r="AN280" s="291"/>
      <c r="AO280" s="291"/>
      <c r="AP280" s="291"/>
      <c r="AQ280" s="291"/>
      <c r="AR280" s="291"/>
      <c r="AS280" s="291"/>
      <c r="AT280" s="291"/>
      <c r="AU280" s="291"/>
      <c r="AV280" s="291"/>
      <c r="AW280" s="291"/>
      <c r="AX280" s="291"/>
      <c r="AY280" s="291"/>
      <c r="AZ280" s="291"/>
      <c r="BA280" s="291"/>
      <c r="BB280" s="291"/>
      <c r="BC280" s="291"/>
      <c r="BD280" s="291"/>
      <c r="BE280" s="291"/>
      <c r="BF280" s="291"/>
      <c r="BG280" s="291"/>
      <c r="BH280" s="291"/>
      <c r="BI280" s="291"/>
      <c r="BJ280" s="291"/>
      <c r="BK280" s="291"/>
      <c r="BL280" s="291"/>
      <c r="BM280" s="291"/>
      <c r="BN280" s="291"/>
      <c r="BO280" s="291"/>
      <c r="BP280" s="291"/>
      <c r="BQ280" s="291"/>
      <c r="BR280" s="291"/>
      <c r="BS280" s="291"/>
      <c r="BT280" s="291"/>
      <c r="BU280" s="291"/>
      <c r="BV280" s="291"/>
      <c r="BW280" s="291"/>
      <c r="BX280" s="291"/>
      <c r="BY280" s="291"/>
      <c r="BZ280" s="291"/>
      <c r="CA280" s="291"/>
      <c r="CB280" s="291"/>
      <c r="CC280" s="291"/>
      <c r="CD280" s="291"/>
      <c r="CE280" s="291">
        <v>2</v>
      </c>
      <c r="CF280" s="291">
        <v>12</v>
      </c>
      <c r="CG280" s="291">
        <v>14</v>
      </c>
      <c r="CH280" s="292" t="s">
        <v>3253</v>
      </c>
      <c r="CI280" s="291">
        <v>14</v>
      </c>
      <c r="CJ280" s="292" t="s">
        <v>3253</v>
      </c>
      <c r="CK280" s="291">
        <v>34750</v>
      </c>
      <c r="CL280" s="291">
        <v>134000</v>
      </c>
      <c r="CM280" s="292" t="s">
        <v>396</v>
      </c>
      <c r="CN280" s="291">
        <v>96000</v>
      </c>
      <c r="CO280" s="292" t="s">
        <v>3752</v>
      </c>
      <c r="CP280" s="290" t="s">
        <v>53</v>
      </c>
      <c r="CQ280" s="292" t="s">
        <v>3251</v>
      </c>
      <c r="CR280" s="1">
        <v>46268</v>
      </c>
      <c r="CS280" s="288" t="s">
        <v>51</v>
      </c>
      <c r="CT280" s="290" t="s">
        <v>1852</v>
      </c>
      <c r="CU280" t="s">
        <v>401</v>
      </c>
      <c r="CV280">
        <v>277</v>
      </c>
    </row>
    <row r="281" spans="1:100" hidden="1" x14ac:dyDescent="0.3">
      <c r="A281" s="281">
        <v>104</v>
      </c>
      <c r="B281" s="284" t="s">
        <v>45</v>
      </c>
      <c r="C281" s="282" t="s">
        <v>2952</v>
      </c>
      <c r="D281" s="282" t="s">
        <v>3018</v>
      </c>
      <c r="E281" s="282" t="s">
        <v>3019</v>
      </c>
      <c r="F281" s="282" t="s">
        <v>2959</v>
      </c>
      <c r="G281" s="282" t="s">
        <v>2977</v>
      </c>
      <c r="H281" s="282" t="s">
        <v>2980</v>
      </c>
      <c r="I281" s="282" t="s">
        <v>2982</v>
      </c>
      <c r="J281" s="282" t="s">
        <v>2962</v>
      </c>
      <c r="K281" s="283" t="s">
        <v>398</v>
      </c>
      <c r="L281" s="282" t="s">
        <v>397</v>
      </c>
      <c r="M281" s="284" t="s">
        <v>71</v>
      </c>
      <c r="N281" s="282" t="s">
        <v>72</v>
      </c>
      <c r="O281" s="284" t="s">
        <v>45</v>
      </c>
      <c r="P281" s="286" t="str">
        <f>IF(COUNTIF($K$4:K281,K281)=1,"A","")</f>
        <v>A</v>
      </c>
      <c r="Q281" s="286"/>
      <c r="R281" s="286">
        <v>1500</v>
      </c>
      <c r="S281" s="286">
        <v>1500</v>
      </c>
      <c r="T281" s="286"/>
      <c r="U281" s="285">
        <v>46239</v>
      </c>
      <c r="V281" s="286">
        <v>1513</v>
      </c>
      <c r="W281" s="286">
        <v>1513</v>
      </c>
      <c r="X281" s="286"/>
      <c r="Y281" s="285">
        <v>46254</v>
      </c>
      <c r="Z281" s="286">
        <v>247</v>
      </c>
      <c r="AA281" s="286">
        <v>0</v>
      </c>
      <c r="AB281" s="286">
        <v>1260</v>
      </c>
      <c r="AC281" s="286">
        <v>1266</v>
      </c>
      <c r="AD281" s="286">
        <v>234</v>
      </c>
      <c r="AE281" s="286">
        <v>1500</v>
      </c>
      <c r="AF281" s="286">
        <v>1513</v>
      </c>
      <c r="AG281" s="286"/>
      <c r="AH281" s="286"/>
      <c r="AI281" s="286"/>
      <c r="AJ281" s="286"/>
      <c r="AK281" s="286"/>
      <c r="AL281" s="286"/>
      <c r="AM281" s="286"/>
      <c r="AN281" s="286"/>
      <c r="AO281" s="286"/>
      <c r="AP281" s="286"/>
      <c r="AQ281" s="286"/>
      <c r="AR281" s="286"/>
      <c r="AS281" s="286"/>
      <c r="AT281" s="286"/>
      <c r="AU281" s="286"/>
      <c r="AV281" s="286"/>
      <c r="AW281" s="286"/>
      <c r="AX281" s="286"/>
      <c r="AY281" s="286"/>
      <c r="AZ281" s="286"/>
      <c r="BA281" s="286"/>
      <c r="BB281" s="286"/>
      <c r="BC281" s="286"/>
      <c r="BD281" s="286"/>
      <c r="BE281" s="286"/>
      <c r="BF281" s="286"/>
      <c r="BG281" s="286"/>
      <c r="BH281" s="286"/>
      <c r="BI281" s="286"/>
      <c r="BJ281" s="286"/>
      <c r="BK281" s="286"/>
      <c r="BL281" s="286"/>
      <c r="BM281" s="286"/>
      <c r="BN281" s="286"/>
      <c r="BO281" s="286"/>
      <c r="BP281" s="286"/>
      <c r="BQ281" s="286"/>
      <c r="BR281" s="286"/>
      <c r="BS281" s="286"/>
      <c r="BT281" s="286"/>
      <c r="BU281" s="286"/>
      <c r="BV281" s="286"/>
      <c r="BW281" s="286"/>
      <c r="BX281" s="286"/>
      <c r="BY281" s="286"/>
      <c r="BZ281" s="286"/>
      <c r="CA281" s="286"/>
      <c r="CB281" s="286"/>
      <c r="CC281" s="286"/>
      <c r="CD281" s="286">
        <v>1</v>
      </c>
      <c r="CE281" s="286">
        <v>6</v>
      </c>
      <c r="CF281" s="286">
        <v>6</v>
      </c>
      <c r="CG281" s="286">
        <v>13</v>
      </c>
      <c r="CH281" s="287" t="s">
        <v>3132</v>
      </c>
      <c r="CI281" s="286">
        <v>13</v>
      </c>
      <c r="CJ281" s="287" t="s">
        <v>3132</v>
      </c>
      <c r="CK281" s="286">
        <v>39000</v>
      </c>
      <c r="CL281" s="286">
        <v>145000</v>
      </c>
      <c r="CM281" s="287" t="s">
        <v>399</v>
      </c>
      <c r="CN281" s="286">
        <v>116000</v>
      </c>
      <c r="CO281" s="287" t="s">
        <v>1867</v>
      </c>
      <c r="CP281" s="284" t="s">
        <v>53</v>
      </c>
      <c r="CQ281" s="287" t="s">
        <v>3251</v>
      </c>
      <c r="CR281" s="285">
        <v>46262</v>
      </c>
      <c r="CS281" s="282" t="s">
        <v>127</v>
      </c>
      <c r="CT281" s="284" t="s">
        <v>1858</v>
      </c>
      <c r="CU281" t="s">
        <v>398</v>
      </c>
      <c r="CV281">
        <v>278</v>
      </c>
    </row>
    <row r="282" spans="1:100" hidden="1" x14ac:dyDescent="0.3">
      <c r="A282" s="281">
        <v>105</v>
      </c>
      <c r="B282" s="290" t="s">
        <v>45</v>
      </c>
      <c r="C282" s="288" t="s">
        <v>2952</v>
      </c>
      <c r="D282" s="288" t="s">
        <v>3018</v>
      </c>
      <c r="E282" s="288" t="s">
        <v>3019</v>
      </c>
      <c r="F282" s="288" t="s">
        <v>2959</v>
      </c>
      <c r="G282" s="288" t="s">
        <v>2977</v>
      </c>
      <c r="H282" s="288" t="s">
        <v>2980</v>
      </c>
      <c r="I282" s="288" t="s">
        <v>2982</v>
      </c>
      <c r="J282" s="288" t="s">
        <v>2962</v>
      </c>
      <c r="K282" s="289" t="s">
        <v>398</v>
      </c>
      <c r="L282" s="288" t="s">
        <v>397</v>
      </c>
      <c r="M282" s="290" t="s">
        <v>89</v>
      </c>
      <c r="N282" s="288" t="s">
        <v>90</v>
      </c>
      <c r="O282" s="290" t="s">
        <v>45</v>
      </c>
      <c r="P282" s="291" t="str">
        <f>IF(COUNTIF($K$4:K282,K282)=1,"A","")</f>
        <v/>
      </c>
      <c r="Q282" s="291"/>
      <c r="R282" s="291">
        <v>570</v>
      </c>
      <c r="S282" s="291">
        <v>570</v>
      </c>
      <c r="T282" s="291"/>
      <c r="U282" s="1">
        <v>46239</v>
      </c>
      <c r="V282" s="291">
        <v>571</v>
      </c>
      <c r="W282" s="291">
        <v>571</v>
      </c>
      <c r="X282" s="291"/>
      <c r="Y282" s="1">
        <v>46255</v>
      </c>
      <c r="Z282" s="291">
        <v>252</v>
      </c>
      <c r="AA282" s="291">
        <v>0</v>
      </c>
      <c r="AB282" s="291">
        <v>316</v>
      </c>
      <c r="AC282" s="291">
        <v>319</v>
      </c>
      <c r="AD282" s="291">
        <v>221</v>
      </c>
      <c r="AE282" s="291">
        <v>540</v>
      </c>
      <c r="AF282" s="291">
        <v>571</v>
      </c>
      <c r="AG282" s="291"/>
      <c r="AH282" s="291"/>
      <c r="AI282" s="291"/>
      <c r="AJ282" s="291"/>
      <c r="AK282" s="291"/>
      <c r="AL282" s="291"/>
      <c r="AM282" s="291"/>
      <c r="AN282" s="291"/>
      <c r="AO282" s="291"/>
      <c r="AP282" s="291"/>
      <c r="AQ282" s="291"/>
      <c r="AR282" s="291"/>
      <c r="AS282" s="291"/>
      <c r="AT282" s="291"/>
      <c r="AU282" s="291"/>
      <c r="AV282" s="291"/>
      <c r="AW282" s="291"/>
      <c r="AX282" s="291"/>
      <c r="AY282" s="291"/>
      <c r="AZ282" s="291"/>
      <c r="BA282" s="291"/>
      <c r="BB282" s="291"/>
      <c r="BC282" s="291"/>
      <c r="BD282" s="291"/>
      <c r="BE282" s="291"/>
      <c r="BF282" s="291"/>
      <c r="BG282" s="291"/>
      <c r="BH282" s="291"/>
      <c r="BI282" s="291"/>
      <c r="BJ282" s="291"/>
      <c r="BK282" s="291"/>
      <c r="BL282" s="291"/>
      <c r="BM282" s="291"/>
      <c r="BN282" s="291"/>
      <c r="BO282" s="291"/>
      <c r="BP282" s="291"/>
      <c r="BQ282" s="291"/>
      <c r="BR282" s="291"/>
      <c r="BS282" s="291"/>
      <c r="BT282" s="291"/>
      <c r="BU282" s="291"/>
      <c r="BV282" s="291"/>
      <c r="BW282" s="291"/>
      <c r="BX282" s="291"/>
      <c r="BY282" s="291"/>
      <c r="BZ282" s="291"/>
      <c r="CA282" s="291"/>
      <c r="CB282" s="291"/>
      <c r="CC282" s="291"/>
      <c r="CD282" s="291">
        <v>3</v>
      </c>
      <c r="CE282" s="291">
        <v>12</v>
      </c>
      <c r="CF282" s="291">
        <v>16</v>
      </c>
      <c r="CG282" s="291">
        <v>31</v>
      </c>
      <c r="CH282" s="292" t="s">
        <v>3678</v>
      </c>
      <c r="CI282" s="291">
        <v>31</v>
      </c>
      <c r="CJ282" s="292" t="s">
        <v>3678</v>
      </c>
      <c r="CK282" s="291">
        <v>39000</v>
      </c>
      <c r="CL282" s="291">
        <v>145000</v>
      </c>
      <c r="CM282" s="292" t="s">
        <v>399</v>
      </c>
      <c r="CN282" s="291">
        <v>116000</v>
      </c>
      <c r="CO282" s="292" t="s">
        <v>1867</v>
      </c>
      <c r="CP282" s="290" t="s">
        <v>53</v>
      </c>
      <c r="CQ282" s="292" t="s">
        <v>3251</v>
      </c>
      <c r="CR282" s="1">
        <v>46262</v>
      </c>
      <c r="CS282" s="288" t="s">
        <v>127</v>
      </c>
      <c r="CT282" s="290" t="s">
        <v>1858</v>
      </c>
      <c r="CU282" t="s">
        <v>398</v>
      </c>
      <c r="CV282">
        <v>279</v>
      </c>
    </row>
    <row r="283" spans="1:100" hidden="1" x14ac:dyDescent="0.3">
      <c r="A283" s="281">
        <v>106</v>
      </c>
      <c r="B283" s="284" t="s">
        <v>45</v>
      </c>
      <c r="C283" s="282" t="s">
        <v>2952</v>
      </c>
      <c r="D283" s="282" t="s">
        <v>3018</v>
      </c>
      <c r="E283" s="282" t="s">
        <v>3019</v>
      </c>
      <c r="F283" s="282" t="s">
        <v>2959</v>
      </c>
      <c r="G283" s="282" t="s">
        <v>2977</v>
      </c>
      <c r="H283" s="282" t="s">
        <v>2980</v>
      </c>
      <c r="I283" s="282" t="s">
        <v>2982</v>
      </c>
      <c r="J283" s="282" t="s">
        <v>2962</v>
      </c>
      <c r="K283" s="283" t="s">
        <v>398</v>
      </c>
      <c r="L283" s="282" t="s">
        <v>397</v>
      </c>
      <c r="M283" s="284" t="s">
        <v>78</v>
      </c>
      <c r="N283" s="282" t="s">
        <v>79</v>
      </c>
      <c r="O283" s="284" t="s">
        <v>45</v>
      </c>
      <c r="P283" s="286" t="str">
        <f>IF(COUNTIF($K$4:K283,K283)=1,"A","")</f>
        <v/>
      </c>
      <c r="Q283" s="286"/>
      <c r="R283" s="286">
        <v>500</v>
      </c>
      <c r="S283" s="286">
        <v>500</v>
      </c>
      <c r="T283" s="286"/>
      <c r="U283" s="285">
        <v>46239</v>
      </c>
      <c r="V283" s="286">
        <v>519</v>
      </c>
      <c r="W283" s="286">
        <v>519</v>
      </c>
      <c r="X283" s="286"/>
      <c r="Y283" s="285">
        <v>46255</v>
      </c>
      <c r="Z283" s="286">
        <v>177</v>
      </c>
      <c r="AA283" s="286">
        <v>0</v>
      </c>
      <c r="AB283" s="286">
        <v>336</v>
      </c>
      <c r="AC283" s="286">
        <v>342</v>
      </c>
      <c r="AD283" s="286">
        <v>170</v>
      </c>
      <c r="AE283" s="286">
        <v>512</v>
      </c>
      <c r="AF283" s="286">
        <v>519</v>
      </c>
      <c r="AG283" s="286"/>
      <c r="AH283" s="286"/>
      <c r="AI283" s="286"/>
      <c r="AJ283" s="286"/>
      <c r="AK283" s="286"/>
      <c r="AL283" s="286"/>
      <c r="AM283" s="286"/>
      <c r="AN283" s="286"/>
      <c r="AO283" s="286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  <c r="BA283" s="286"/>
      <c r="BB283" s="286"/>
      <c r="BC283" s="286"/>
      <c r="BD283" s="286"/>
      <c r="BE283" s="286"/>
      <c r="BF283" s="286"/>
      <c r="BG283" s="286"/>
      <c r="BH283" s="286"/>
      <c r="BI283" s="286"/>
      <c r="BJ283" s="286"/>
      <c r="BK283" s="286"/>
      <c r="BL283" s="286"/>
      <c r="BM283" s="286"/>
      <c r="BN283" s="286"/>
      <c r="BO283" s="286"/>
      <c r="BP283" s="286"/>
      <c r="BQ283" s="286"/>
      <c r="BR283" s="286"/>
      <c r="BS283" s="286"/>
      <c r="BT283" s="286"/>
      <c r="BU283" s="286"/>
      <c r="BV283" s="286"/>
      <c r="BW283" s="286"/>
      <c r="BX283" s="286"/>
      <c r="BY283" s="286"/>
      <c r="BZ283" s="286"/>
      <c r="CA283" s="286"/>
      <c r="CB283" s="286"/>
      <c r="CC283" s="286"/>
      <c r="CD283" s="286"/>
      <c r="CE283" s="286">
        <v>4</v>
      </c>
      <c r="CF283" s="286">
        <v>3</v>
      </c>
      <c r="CG283" s="286">
        <v>7</v>
      </c>
      <c r="CH283" s="287" t="s">
        <v>3264</v>
      </c>
      <c r="CI283" s="286">
        <v>7</v>
      </c>
      <c r="CJ283" s="287" t="s">
        <v>3264</v>
      </c>
      <c r="CK283" s="286">
        <v>39000</v>
      </c>
      <c r="CL283" s="286">
        <v>145000</v>
      </c>
      <c r="CM283" s="287" t="s">
        <v>399</v>
      </c>
      <c r="CN283" s="286">
        <v>116000</v>
      </c>
      <c r="CO283" s="287" t="s">
        <v>1867</v>
      </c>
      <c r="CP283" s="284" t="s">
        <v>53</v>
      </c>
      <c r="CQ283" s="287" t="s">
        <v>3251</v>
      </c>
      <c r="CR283" s="285">
        <v>46262</v>
      </c>
      <c r="CS283" s="282" t="s">
        <v>127</v>
      </c>
      <c r="CT283" s="284" t="s">
        <v>1858</v>
      </c>
      <c r="CU283" t="s">
        <v>398</v>
      </c>
      <c r="CV283">
        <v>280</v>
      </c>
    </row>
    <row r="284" spans="1:100" hidden="1" x14ac:dyDescent="0.3">
      <c r="A284" s="281">
        <v>107</v>
      </c>
      <c r="B284" s="290" t="s">
        <v>45</v>
      </c>
      <c r="C284" s="288" t="s">
        <v>2952</v>
      </c>
      <c r="D284" s="288" t="s">
        <v>3018</v>
      </c>
      <c r="E284" s="288" t="s">
        <v>3019</v>
      </c>
      <c r="F284" s="288" t="s">
        <v>2959</v>
      </c>
      <c r="G284" s="288" t="s">
        <v>2977</v>
      </c>
      <c r="H284" s="288" t="s">
        <v>2980</v>
      </c>
      <c r="I284" s="288" t="s">
        <v>2983</v>
      </c>
      <c r="J284" s="288" t="s">
        <v>2962</v>
      </c>
      <c r="K284" s="289" t="s">
        <v>395</v>
      </c>
      <c r="L284" s="288" t="s">
        <v>394</v>
      </c>
      <c r="M284" s="290" t="s">
        <v>57</v>
      </c>
      <c r="N284" s="288" t="s">
        <v>58</v>
      </c>
      <c r="O284" s="290" t="s">
        <v>45</v>
      </c>
      <c r="P284" s="291" t="str">
        <f>IF(COUNTIF($K$4:K284,K284)=1,"A","")</f>
        <v>A</v>
      </c>
      <c r="Q284" s="291"/>
      <c r="R284" s="291">
        <v>1100</v>
      </c>
      <c r="S284" s="291">
        <v>1100</v>
      </c>
      <c r="T284" s="291"/>
      <c r="U284" s="1">
        <v>46266</v>
      </c>
      <c r="V284" s="291">
        <v>1141</v>
      </c>
      <c r="W284" s="291">
        <v>1141</v>
      </c>
      <c r="X284" s="291"/>
      <c r="Y284" s="1">
        <v>46269</v>
      </c>
      <c r="Z284" s="291">
        <v>147</v>
      </c>
      <c r="AA284" s="291">
        <v>0</v>
      </c>
      <c r="AB284" s="291">
        <v>994</v>
      </c>
      <c r="AC284" s="291">
        <v>994</v>
      </c>
      <c r="AD284" s="291">
        <v>141</v>
      </c>
      <c r="AE284" s="291">
        <v>1135</v>
      </c>
      <c r="AF284" s="291">
        <v>1141</v>
      </c>
      <c r="AG284" s="291"/>
      <c r="AH284" s="291"/>
      <c r="AI284" s="291"/>
      <c r="AJ284" s="291"/>
      <c r="AK284" s="291"/>
      <c r="AL284" s="291"/>
      <c r="AM284" s="291"/>
      <c r="AN284" s="291"/>
      <c r="AO284" s="291"/>
      <c r="AP284" s="291"/>
      <c r="AQ284" s="291"/>
      <c r="AR284" s="291"/>
      <c r="AS284" s="291"/>
      <c r="AT284" s="291"/>
      <c r="AU284" s="291"/>
      <c r="AV284" s="291"/>
      <c r="AW284" s="291"/>
      <c r="AX284" s="291"/>
      <c r="AY284" s="291"/>
      <c r="AZ284" s="291"/>
      <c r="BA284" s="291"/>
      <c r="BB284" s="291"/>
      <c r="BC284" s="291"/>
      <c r="BD284" s="291"/>
      <c r="BE284" s="291"/>
      <c r="BF284" s="291"/>
      <c r="BG284" s="291"/>
      <c r="BH284" s="291"/>
      <c r="BI284" s="291"/>
      <c r="BJ284" s="291"/>
      <c r="BK284" s="291"/>
      <c r="BL284" s="291"/>
      <c r="BM284" s="291"/>
      <c r="BN284" s="291"/>
      <c r="BO284" s="291"/>
      <c r="BP284" s="291"/>
      <c r="BQ284" s="291"/>
      <c r="BR284" s="291"/>
      <c r="BS284" s="291"/>
      <c r="BT284" s="291"/>
      <c r="BU284" s="291"/>
      <c r="BV284" s="291"/>
      <c r="BW284" s="291"/>
      <c r="BX284" s="291"/>
      <c r="BY284" s="291"/>
      <c r="BZ284" s="291"/>
      <c r="CA284" s="291"/>
      <c r="CB284" s="291"/>
      <c r="CC284" s="291"/>
      <c r="CD284" s="291"/>
      <c r="CE284" s="291"/>
      <c r="CF284" s="291">
        <v>6</v>
      </c>
      <c r="CG284" s="291">
        <v>6</v>
      </c>
      <c r="CH284" s="292" t="s">
        <v>3086</v>
      </c>
      <c r="CI284" s="291">
        <v>6</v>
      </c>
      <c r="CJ284" s="292" t="s">
        <v>3086</v>
      </c>
      <c r="CK284" s="291">
        <v>44000</v>
      </c>
      <c r="CL284" s="291">
        <v>189000</v>
      </c>
      <c r="CM284" s="292" t="s">
        <v>942</v>
      </c>
      <c r="CN284" s="291">
        <v>136000</v>
      </c>
      <c r="CO284" s="292" t="s">
        <v>3434</v>
      </c>
      <c r="CP284" s="290" t="s">
        <v>53</v>
      </c>
      <c r="CQ284" s="292" t="s">
        <v>3251</v>
      </c>
      <c r="CR284" s="1">
        <v>46268</v>
      </c>
      <c r="CS284" s="288" t="s">
        <v>184</v>
      </c>
      <c r="CT284" s="290" t="s">
        <v>1858</v>
      </c>
      <c r="CU284" t="s">
        <v>395</v>
      </c>
      <c r="CV284">
        <v>281</v>
      </c>
    </row>
    <row r="285" spans="1:100" hidden="1" x14ac:dyDescent="0.3">
      <c r="A285" s="281">
        <v>108</v>
      </c>
      <c r="B285" s="284" t="s">
        <v>45</v>
      </c>
      <c r="C285" s="282" t="s">
        <v>2952</v>
      </c>
      <c r="D285" s="282" t="s">
        <v>3018</v>
      </c>
      <c r="E285" s="282" t="s">
        <v>3019</v>
      </c>
      <c r="F285" s="282" t="s">
        <v>2959</v>
      </c>
      <c r="G285" s="282" t="s">
        <v>2977</v>
      </c>
      <c r="H285" s="282" t="s">
        <v>2980</v>
      </c>
      <c r="I285" s="282" t="s">
        <v>2983</v>
      </c>
      <c r="J285" s="282" t="s">
        <v>2962</v>
      </c>
      <c r="K285" s="283" t="s">
        <v>395</v>
      </c>
      <c r="L285" s="282" t="s">
        <v>394</v>
      </c>
      <c r="M285" s="284" t="s">
        <v>78</v>
      </c>
      <c r="N285" s="282" t="s">
        <v>79</v>
      </c>
      <c r="O285" s="284" t="s">
        <v>45</v>
      </c>
      <c r="P285" s="286" t="str">
        <f>IF(COUNTIF($K$4:K285,K285)=1,"A","")</f>
        <v/>
      </c>
      <c r="Q285" s="286"/>
      <c r="R285" s="286">
        <v>400</v>
      </c>
      <c r="S285" s="286">
        <v>400</v>
      </c>
      <c r="T285" s="286"/>
      <c r="U285" s="285">
        <v>46266</v>
      </c>
      <c r="V285" s="286">
        <v>421</v>
      </c>
      <c r="W285" s="286">
        <v>421</v>
      </c>
      <c r="X285" s="286"/>
      <c r="Y285" s="285">
        <v>46269</v>
      </c>
      <c r="Z285" s="286">
        <v>117</v>
      </c>
      <c r="AA285" s="286">
        <v>0</v>
      </c>
      <c r="AB285" s="286">
        <v>304</v>
      </c>
      <c r="AC285" s="286">
        <v>304</v>
      </c>
      <c r="AD285" s="286">
        <v>115</v>
      </c>
      <c r="AE285" s="286">
        <v>419</v>
      </c>
      <c r="AF285" s="286">
        <v>421</v>
      </c>
      <c r="AG285" s="286"/>
      <c r="AH285" s="286"/>
      <c r="AI285" s="286"/>
      <c r="AJ285" s="286"/>
      <c r="AK285" s="286"/>
      <c r="AL285" s="286"/>
      <c r="AM285" s="286"/>
      <c r="AN285" s="286"/>
      <c r="AO285" s="286"/>
      <c r="AP285" s="286"/>
      <c r="AQ285" s="286"/>
      <c r="AR285" s="286"/>
      <c r="AS285" s="286"/>
      <c r="AT285" s="286"/>
      <c r="AU285" s="286"/>
      <c r="AV285" s="286"/>
      <c r="AW285" s="286"/>
      <c r="AX285" s="286"/>
      <c r="AY285" s="286"/>
      <c r="AZ285" s="286"/>
      <c r="BA285" s="286"/>
      <c r="BB285" s="286"/>
      <c r="BC285" s="286"/>
      <c r="BD285" s="286"/>
      <c r="BE285" s="286"/>
      <c r="BF285" s="286"/>
      <c r="BG285" s="286"/>
      <c r="BH285" s="286"/>
      <c r="BI285" s="286"/>
      <c r="BJ285" s="286"/>
      <c r="BK285" s="286"/>
      <c r="BL285" s="286"/>
      <c r="BM285" s="286"/>
      <c r="BN285" s="286"/>
      <c r="BO285" s="286"/>
      <c r="BP285" s="286"/>
      <c r="BQ285" s="286"/>
      <c r="BR285" s="286"/>
      <c r="BS285" s="286"/>
      <c r="BT285" s="286"/>
      <c r="BU285" s="286"/>
      <c r="BV285" s="286"/>
      <c r="BW285" s="286"/>
      <c r="BX285" s="286"/>
      <c r="BY285" s="286"/>
      <c r="BZ285" s="286"/>
      <c r="CA285" s="286"/>
      <c r="CB285" s="286"/>
      <c r="CC285" s="286"/>
      <c r="CD285" s="286"/>
      <c r="CE285" s="286"/>
      <c r="CF285" s="286">
        <v>2</v>
      </c>
      <c r="CG285" s="286">
        <v>2</v>
      </c>
      <c r="CH285" s="287" t="s">
        <v>3086</v>
      </c>
      <c r="CI285" s="286">
        <v>2</v>
      </c>
      <c r="CJ285" s="287" t="s">
        <v>3086</v>
      </c>
      <c r="CK285" s="286">
        <v>44000</v>
      </c>
      <c r="CL285" s="286">
        <v>189000</v>
      </c>
      <c r="CM285" s="287" t="s">
        <v>942</v>
      </c>
      <c r="CN285" s="286">
        <v>136000</v>
      </c>
      <c r="CO285" s="287" t="s">
        <v>3434</v>
      </c>
      <c r="CP285" s="284" t="s">
        <v>53</v>
      </c>
      <c r="CQ285" s="287" t="s">
        <v>3251</v>
      </c>
      <c r="CR285" s="285">
        <v>46268</v>
      </c>
      <c r="CS285" s="282" t="s">
        <v>184</v>
      </c>
      <c r="CT285" s="284" t="s">
        <v>1858</v>
      </c>
      <c r="CU285" t="s">
        <v>395</v>
      </c>
      <c r="CV285">
        <v>282</v>
      </c>
    </row>
    <row r="286" spans="1:100" hidden="1" x14ac:dyDescent="0.3">
      <c r="A286" s="281">
        <v>109</v>
      </c>
      <c r="B286" s="290" t="s">
        <v>45</v>
      </c>
      <c r="C286" s="288" t="s">
        <v>2952</v>
      </c>
      <c r="D286" s="288" t="s">
        <v>3018</v>
      </c>
      <c r="E286" s="288" t="s">
        <v>3019</v>
      </c>
      <c r="F286" s="288" t="s">
        <v>2959</v>
      </c>
      <c r="G286" s="288" t="s">
        <v>2977</v>
      </c>
      <c r="H286" s="288" t="s">
        <v>2980</v>
      </c>
      <c r="I286" s="288" t="s">
        <v>2983</v>
      </c>
      <c r="J286" s="288" t="s">
        <v>2962</v>
      </c>
      <c r="K286" s="289" t="s">
        <v>395</v>
      </c>
      <c r="L286" s="288" t="s">
        <v>394</v>
      </c>
      <c r="M286" s="290" t="s">
        <v>328</v>
      </c>
      <c r="N286" s="288" t="s">
        <v>329</v>
      </c>
      <c r="O286" s="290" t="s">
        <v>45</v>
      </c>
      <c r="P286" s="291" t="str">
        <f>IF(COUNTIF($K$4:K286,K286)=1,"A","")</f>
        <v/>
      </c>
      <c r="Q286" s="291"/>
      <c r="R286" s="291">
        <v>800</v>
      </c>
      <c r="S286" s="291">
        <v>800</v>
      </c>
      <c r="T286" s="291"/>
      <c r="U286" s="1">
        <v>46266</v>
      </c>
      <c r="V286" s="291">
        <v>836</v>
      </c>
      <c r="W286" s="291">
        <v>836</v>
      </c>
      <c r="X286" s="291"/>
      <c r="Y286" s="1">
        <v>46269</v>
      </c>
      <c r="Z286" s="291">
        <v>73</v>
      </c>
      <c r="AA286" s="291">
        <v>0</v>
      </c>
      <c r="AB286" s="291">
        <v>763</v>
      </c>
      <c r="AC286" s="291">
        <v>763</v>
      </c>
      <c r="AD286" s="291">
        <v>67</v>
      </c>
      <c r="AE286" s="291">
        <v>830</v>
      </c>
      <c r="AF286" s="291">
        <v>836</v>
      </c>
      <c r="AG286" s="291"/>
      <c r="AH286" s="291"/>
      <c r="AI286" s="291"/>
      <c r="AJ286" s="291"/>
      <c r="AK286" s="291"/>
      <c r="AL286" s="291"/>
      <c r="AM286" s="291"/>
      <c r="AN286" s="291"/>
      <c r="AO286" s="291"/>
      <c r="AP286" s="291"/>
      <c r="AQ286" s="291"/>
      <c r="AR286" s="291"/>
      <c r="AS286" s="291"/>
      <c r="AT286" s="291"/>
      <c r="AU286" s="291"/>
      <c r="AV286" s="291"/>
      <c r="AW286" s="291"/>
      <c r="AX286" s="291"/>
      <c r="AY286" s="291"/>
      <c r="AZ286" s="291"/>
      <c r="BA286" s="291"/>
      <c r="BB286" s="291"/>
      <c r="BC286" s="291"/>
      <c r="BD286" s="291"/>
      <c r="BE286" s="291"/>
      <c r="BF286" s="291"/>
      <c r="BG286" s="291"/>
      <c r="BH286" s="291"/>
      <c r="BI286" s="291"/>
      <c r="BJ286" s="291"/>
      <c r="BK286" s="291"/>
      <c r="BL286" s="291"/>
      <c r="BM286" s="291"/>
      <c r="BN286" s="291"/>
      <c r="BO286" s="291"/>
      <c r="BP286" s="291"/>
      <c r="BQ286" s="291"/>
      <c r="BR286" s="291"/>
      <c r="BS286" s="291"/>
      <c r="BT286" s="291"/>
      <c r="BU286" s="291"/>
      <c r="BV286" s="291"/>
      <c r="BW286" s="291"/>
      <c r="BX286" s="291"/>
      <c r="BY286" s="291"/>
      <c r="BZ286" s="291"/>
      <c r="CA286" s="291"/>
      <c r="CB286" s="291"/>
      <c r="CC286" s="291"/>
      <c r="CD286" s="291"/>
      <c r="CE286" s="291"/>
      <c r="CF286" s="291">
        <v>6</v>
      </c>
      <c r="CG286" s="291">
        <v>6</v>
      </c>
      <c r="CH286" s="292" t="s">
        <v>3150</v>
      </c>
      <c r="CI286" s="291">
        <v>6</v>
      </c>
      <c r="CJ286" s="292" t="s">
        <v>3150</v>
      </c>
      <c r="CK286" s="291">
        <v>44000</v>
      </c>
      <c r="CL286" s="291">
        <v>189000</v>
      </c>
      <c r="CM286" s="292" t="s">
        <v>942</v>
      </c>
      <c r="CN286" s="291">
        <v>136000</v>
      </c>
      <c r="CO286" s="292" t="s">
        <v>3434</v>
      </c>
      <c r="CP286" s="290" t="s">
        <v>53</v>
      </c>
      <c r="CQ286" s="292" t="s">
        <v>3251</v>
      </c>
      <c r="CR286" s="1">
        <v>46268</v>
      </c>
      <c r="CS286" s="288" t="s">
        <v>184</v>
      </c>
      <c r="CT286" s="290" t="s">
        <v>1858</v>
      </c>
      <c r="CU286" t="s">
        <v>395</v>
      </c>
      <c r="CV286">
        <v>283</v>
      </c>
    </row>
    <row r="287" spans="1:100" hidden="1" x14ac:dyDescent="0.3">
      <c r="A287" s="281">
        <v>110</v>
      </c>
      <c r="B287" s="284" t="s">
        <v>45</v>
      </c>
      <c r="C287" s="282" t="s">
        <v>2952</v>
      </c>
      <c r="D287" s="282" t="s">
        <v>3018</v>
      </c>
      <c r="E287" s="282" t="s">
        <v>3019</v>
      </c>
      <c r="F287" s="282" t="s">
        <v>2959</v>
      </c>
      <c r="G287" s="282" t="s">
        <v>2977</v>
      </c>
      <c r="H287" s="282" t="s">
        <v>2978</v>
      </c>
      <c r="I287" s="282" t="s">
        <v>2979</v>
      </c>
      <c r="J287" s="282" t="s">
        <v>2962</v>
      </c>
      <c r="K287" s="283" t="s">
        <v>406</v>
      </c>
      <c r="L287" s="282" t="s">
        <v>405</v>
      </c>
      <c r="M287" s="284" t="s">
        <v>71</v>
      </c>
      <c r="N287" s="282" t="s">
        <v>72</v>
      </c>
      <c r="O287" s="284" t="s">
        <v>45</v>
      </c>
      <c r="P287" s="286" t="str">
        <f>IF(COUNTIF($K$4:K287,K287)=1,"A","")</f>
        <v>A</v>
      </c>
      <c r="Q287" s="286"/>
      <c r="R287" s="286">
        <v>1280</v>
      </c>
      <c r="S287" s="286">
        <v>1000</v>
      </c>
      <c r="T287" s="286">
        <v>280</v>
      </c>
      <c r="U287" s="285">
        <v>46245</v>
      </c>
      <c r="V287" s="286">
        <v>867</v>
      </c>
      <c r="W287" s="286">
        <v>867</v>
      </c>
      <c r="X287" s="286"/>
      <c r="Y287" s="285">
        <v>46255</v>
      </c>
      <c r="Z287" s="286">
        <v>691</v>
      </c>
      <c r="AA287" s="286">
        <v>0</v>
      </c>
      <c r="AB287" s="286">
        <v>173</v>
      </c>
      <c r="AC287" s="286">
        <v>176</v>
      </c>
      <c r="AD287" s="286">
        <v>411</v>
      </c>
      <c r="AE287" s="286">
        <v>587</v>
      </c>
      <c r="AF287" s="286">
        <v>867</v>
      </c>
      <c r="AG287" s="286"/>
      <c r="AH287" s="286"/>
      <c r="AI287" s="286"/>
      <c r="AJ287" s="286"/>
      <c r="AK287" s="286"/>
      <c r="AL287" s="286"/>
      <c r="AM287" s="286"/>
      <c r="AN287" s="286"/>
      <c r="AO287" s="286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  <c r="BA287" s="286"/>
      <c r="BB287" s="286"/>
      <c r="BC287" s="286"/>
      <c r="BD287" s="286"/>
      <c r="BE287" s="286"/>
      <c r="BF287" s="286"/>
      <c r="BG287" s="286"/>
      <c r="BH287" s="286"/>
      <c r="BI287" s="286"/>
      <c r="BJ287" s="286"/>
      <c r="BK287" s="286"/>
      <c r="BL287" s="286"/>
      <c r="BM287" s="286"/>
      <c r="BN287" s="286"/>
      <c r="BO287" s="286"/>
      <c r="BP287" s="286"/>
      <c r="BQ287" s="286"/>
      <c r="BR287" s="286"/>
      <c r="BS287" s="286"/>
      <c r="BT287" s="286"/>
      <c r="BU287" s="286"/>
      <c r="BV287" s="286"/>
      <c r="BW287" s="286"/>
      <c r="BX287" s="286"/>
      <c r="BY287" s="286"/>
      <c r="BZ287" s="286"/>
      <c r="CA287" s="286"/>
      <c r="CB287" s="286"/>
      <c r="CC287" s="286"/>
      <c r="CD287" s="286">
        <v>21</v>
      </c>
      <c r="CE287" s="286">
        <v>98</v>
      </c>
      <c r="CF287" s="286">
        <v>161</v>
      </c>
      <c r="CG287" s="286">
        <v>280</v>
      </c>
      <c r="CH287" s="287" t="s">
        <v>835</v>
      </c>
      <c r="CI287" s="286">
        <v>280</v>
      </c>
      <c r="CJ287" s="287" t="s">
        <v>835</v>
      </c>
      <c r="CK287" s="286">
        <v>10800</v>
      </c>
      <c r="CL287" s="286">
        <v>39000</v>
      </c>
      <c r="CM287" s="287" t="s">
        <v>379</v>
      </c>
      <c r="CN287" s="286">
        <v>31000</v>
      </c>
      <c r="CO287" s="287" t="s">
        <v>3442</v>
      </c>
      <c r="CP287" s="284" t="s">
        <v>53</v>
      </c>
      <c r="CQ287" s="287" t="s">
        <v>1891</v>
      </c>
      <c r="CR287" s="285">
        <v>46262</v>
      </c>
      <c r="CS287" s="282" t="s">
        <v>142</v>
      </c>
      <c r="CT287" s="284" t="s">
        <v>1858</v>
      </c>
      <c r="CU287" t="s">
        <v>406</v>
      </c>
      <c r="CV287">
        <v>284</v>
      </c>
    </row>
    <row r="288" spans="1:100" hidden="1" x14ac:dyDescent="0.3">
      <c r="A288" s="281">
        <v>111</v>
      </c>
      <c r="B288" s="290" t="s">
        <v>45</v>
      </c>
      <c r="C288" s="288" t="s">
        <v>2952</v>
      </c>
      <c r="D288" s="288" t="s">
        <v>3018</v>
      </c>
      <c r="E288" s="288" t="s">
        <v>3019</v>
      </c>
      <c r="F288" s="288" t="s">
        <v>2959</v>
      </c>
      <c r="G288" s="288" t="s">
        <v>2977</v>
      </c>
      <c r="H288" s="288" t="s">
        <v>2978</v>
      </c>
      <c r="I288" s="288" t="s">
        <v>2979</v>
      </c>
      <c r="J288" s="288" t="s">
        <v>2962</v>
      </c>
      <c r="K288" s="289" t="s">
        <v>406</v>
      </c>
      <c r="L288" s="288" t="s">
        <v>405</v>
      </c>
      <c r="M288" s="290" t="s">
        <v>152</v>
      </c>
      <c r="N288" s="288" t="s">
        <v>153</v>
      </c>
      <c r="O288" s="290" t="s">
        <v>45</v>
      </c>
      <c r="P288" s="291" t="str">
        <f>IF(COUNTIF($K$4:K288,K288)=1,"A","")</f>
        <v/>
      </c>
      <c r="Q288" s="291"/>
      <c r="R288" s="291">
        <v>1110</v>
      </c>
      <c r="S288" s="291">
        <v>700</v>
      </c>
      <c r="T288" s="291">
        <v>410</v>
      </c>
      <c r="U288" s="1">
        <v>46245</v>
      </c>
      <c r="V288" s="291">
        <v>591</v>
      </c>
      <c r="W288" s="291">
        <v>591</v>
      </c>
      <c r="X288" s="291"/>
      <c r="Y288" s="1">
        <v>46258</v>
      </c>
      <c r="Z288" s="291">
        <v>559</v>
      </c>
      <c r="AA288" s="291">
        <v>0</v>
      </c>
      <c r="AB288" s="291">
        <v>31</v>
      </c>
      <c r="AC288" s="291">
        <v>32</v>
      </c>
      <c r="AD288" s="291">
        <v>325</v>
      </c>
      <c r="AE288" s="291">
        <v>357</v>
      </c>
      <c r="AF288" s="291">
        <v>591</v>
      </c>
      <c r="AG288" s="291"/>
      <c r="AH288" s="291"/>
      <c r="AI288" s="291"/>
      <c r="AJ288" s="291"/>
      <c r="AK288" s="291"/>
      <c r="AL288" s="291"/>
      <c r="AM288" s="291"/>
      <c r="AN288" s="291"/>
      <c r="AO288" s="291"/>
      <c r="AP288" s="291"/>
      <c r="AQ288" s="291"/>
      <c r="AR288" s="291"/>
      <c r="AS288" s="291"/>
      <c r="AT288" s="291"/>
      <c r="AU288" s="291"/>
      <c r="AV288" s="291"/>
      <c r="AW288" s="291"/>
      <c r="AX288" s="291"/>
      <c r="AY288" s="291"/>
      <c r="AZ288" s="291"/>
      <c r="BA288" s="291"/>
      <c r="BB288" s="291"/>
      <c r="BC288" s="291"/>
      <c r="BD288" s="291"/>
      <c r="BE288" s="291"/>
      <c r="BF288" s="291"/>
      <c r="BG288" s="291"/>
      <c r="BH288" s="291"/>
      <c r="BI288" s="291"/>
      <c r="BJ288" s="291"/>
      <c r="BK288" s="291"/>
      <c r="BL288" s="291"/>
      <c r="BM288" s="291"/>
      <c r="BN288" s="291"/>
      <c r="BO288" s="291"/>
      <c r="BP288" s="291"/>
      <c r="BQ288" s="291"/>
      <c r="BR288" s="291"/>
      <c r="BS288" s="291"/>
      <c r="BT288" s="291"/>
      <c r="BU288" s="291"/>
      <c r="BV288" s="291"/>
      <c r="BW288" s="291"/>
      <c r="BX288" s="291"/>
      <c r="BY288" s="291"/>
      <c r="BZ288" s="291"/>
      <c r="CA288" s="291"/>
      <c r="CB288" s="291"/>
      <c r="CC288" s="291"/>
      <c r="CD288" s="291">
        <v>16</v>
      </c>
      <c r="CE288" s="291">
        <v>84</v>
      </c>
      <c r="CF288" s="291">
        <v>134</v>
      </c>
      <c r="CG288" s="291">
        <v>234</v>
      </c>
      <c r="CH288" s="292" t="s">
        <v>4101</v>
      </c>
      <c r="CI288" s="291">
        <v>234</v>
      </c>
      <c r="CJ288" s="292" t="s">
        <v>4101</v>
      </c>
      <c r="CK288" s="291">
        <v>10800</v>
      </c>
      <c r="CL288" s="291">
        <v>39000</v>
      </c>
      <c r="CM288" s="292" t="s">
        <v>379</v>
      </c>
      <c r="CN288" s="291">
        <v>31000</v>
      </c>
      <c r="CO288" s="292" t="s">
        <v>3442</v>
      </c>
      <c r="CP288" s="290" t="s">
        <v>53</v>
      </c>
      <c r="CQ288" s="292" t="s">
        <v>1891</v>
      </c>
      <c r="CR288" s="1">
        <v>46262</v>
      </c>
      <c r="CS288" s="288" t="s">
        <v>142</v>
      </c>
      <c r="CT288" s="290" t="s">
        <v>1858</v>
      </c>
      <c r="CU288" t="s">
        <v>406</v>
      </c>
      <c r="CV288">
        <v>285</v>
      </c>
    </row>
    <row r="289" spans="1:100" hidden="1" x14ac:dyDescent="0.3">
      <c r="A289" s="281">
        <v>112</v>
      </c>
      <c r="B289" s="284" t="s">
        <v>45</v>
      </c>
      <c r="C289" s="282" t="s">
        <v>2952</v>
      </c>
      <c r="D289" s="282" t="s">
        <v>3018</v>
      </c>
      <c r="E289" s="282" t="s">
        <v>3019</v>
      </c>
      <c r="F289" s="282" t="s">
        <v>2959</v>
      </c>
      <c r="G289" s="282" t="s">
        <v>2977</v>
      </c>
      <c r="H289" s="282" t="s">
        <v>2978</v>
      </c>
      <c r="I289" s="282" t="s">
        <v>2979</v>
      </c>
      <c r="J289" s="282" t="s">
        <v>2962</v>
      </c>
      <c r="K289" s="283" t="s">
        <v>406</v>
      </c>
      <c r="L289" s="282" t="s">
        <v>405</v>
      </c>
      <c r="M289" s="284" t="s">
        <v>107</v>
      </c>
      <c r="N289" s="282" t="s">
        <v>108</v>
      </c>
      <c r="O289" s="284" t="s">
        <v>45</v>
      </c>
      <c r="P289" s="286" t="str">
        <f>IF(COUNTIF($K$4:K289,K289)=1,"A","")</f>
        <v/>
      </c>
      <c r="Q289" s="286"/>
      <c r="R289" s="286">
        <v>3130</v>
      </c>
      <c r="S289" s="286">
        <v>1500</v>
      </c>
      <c r="T289" s="286">
        <v>1630</v>
      </c>
      <c r="U289" s="285">
        <v>46245</v>
      </c>
      <c r="V289" s="286">
        <v>1356</v>
      </c>
      <c r="W289" s="286">
        <v>1356</v>
      </c>
      <c r="X289" s="286"/>
      <c r="Y289" s="285">
        <v>46255</v>
      </c>
      <c r="Z289" s="286">
        <v>1346</v>
      </c>
      <c r="AA289" s="286">
        <v>0</v>
      </c>
      <c r="AB289" s="286"/>
      <c r="AC289" s="286">
        <v>10</v>
      </c>
      <c r="AD289" s="286">
        <v>521</v>
      </c>
      <c r="AE289" s="286">
        <v>531</v>
      </c>
      <c r="AF289" s="286">
        <v>1356</v>
      </c>
      <c r="AG289" s="286"/>
      <c r="AH289" s="286"/>
      <c r="AI289" s="286"/>
      <c r="AJ289" s="286"/>
      <c r="AK289" s="286"/>
      <c r="AL289" s="286"/>
      <c r="AM289" s="286"/>
      <c r="AN289" s="286"/>
      <c r="AO289" s="286"/>
      <c r="AP289" s="286"/>
      <c r="AQ289" s="286"/>
      <c r="AR289" s="286"/>
      <c r="AS289" s="286"/>
      <c r="AT289" s="286"/>
      <c r="AU289" s="286"/>
      <c r="AV289" s="286"/>
      <c r="AW289" s="286"/>
      <c r="AX289" s="286"/>
      <c r="AY289" s="286"/>
      <c r="AZ289" s="286"/>
      <c r="BA289" s="286"/>
      <c r="BB289" s="286"/>
      <c r="BC289" s="286"/>
      <c r="BD289" s="286"/>
      <c r="BE289" s="286"/>
      <c r="BF289" s="286"/>
      <c r="BG289" s="286"/>
      <c r="BH289" s="286"/>
      <c r="BI289" s="286"/>
      <c r="BJ289" s="286"/>
      <c r="BK289" s="286"/>
      <c r="BL289" s="286"/>
      <c r="BM289" s="286"/>
      <c r="BN289" s="286"/>
      <c r="BO289" s="286"/>
      <c r="BP289" s="286"/>
      <c r="BQ289" s="286"/>
      <c r="BR289" s="286"/>
      <c r="BS289" s="286"/>
      <c r="BT289" s="286"/>
      <c r="BU289" s="286"/>
      <c r="BV289" s="286"/>
      <c r="BW289" s="286"/>
      <c r="BX289" s="286"/>
      <c r="BY289" s="286"/>
      <c r="BZ289" s="286"/>
      <c r="CA289" s="286"/>
      <c r="CB289" s="286"/>
      <c r="CC289" s="286"/>
      <c r="CD289" s="286">
        <v>38</v>
      </c>
      <c r="CE289" s="286">
        <v>204</v>
      </c>
      <c r="CF289" s="286">
        <v>583</v>
      </c>
      <c r="CG289" s="286">
        <v>825</v>
      </c>
      <c r="CH289" s="287" t="s">
        <v>3520</v>
      </c>
      <c r="CI289" s="286">
        <v>825</v>
      </c>
      <c r="CJ289" s="287" t="s">
        <v>3520</v>
      </c>
      <c r="CK289" s="286">
        <v>10800</v>
      </c>
      <c r="CL289" s="286">
        <v>39000</v>
      </c>
      <c r="CM289" s="287" t="s">
        <v>379</v>
      </c>
      <c r="CN289" s="286">
        <v>31000</v>
      </c>
      <c r="CO289" s="287" t="s">
        <v>3442</v>
      </c>
      <c r="CP289" s="284" t="s">
        <v>53</v>
      </c>
      <c r="CQ289" s="287" t="s">
        <v>1891</v>
      </c>
      <c r="CR289" s="285">
        <v>46262</v>
      </c>
      <c r="CS289" s="282" t="s">
        <v>142</v>
      </c>
      <c r="CT289" s="284" t="s">
        <v>1858</v>
      </c>
      <c r="CU289" t="s">
        <v>406</v>
      </c>
      <c r="CV289">
        <v>286</v>
      </c>
    </row>
    <row r="290" spans="1:100" hidden="1" x14ac:dyDescent="0.3">
      <c r="A290" s="281">
        <v>113</v>
      </c>
      <c r="B290" s="290" t="s">
        <v>45</v>
      </c>
      <c r="C290" s="288" t="s">
        <v>2952</v>
      </c>
      <c r="D290" s="288" t="s">
        <v>3018</v>
      </c>
      <c r="E290" s="288" t="s">
        <v>3019</v>
      </c>
      <c r="F290" s="288" t="s">
        <v>2959</v>
      </c>
      <c r="G290" s="288" t="s">
        <v>2977</v>
      </c>
      <c r="H290" s="288" t="s">
        <v>2978</v>
      </c>
      <c r="I290" s="288" t="s">
        <v>2979</v>
      </c>
      <c r="J290" s="288" t="s">
        <v>2962</v>
      </c>
      <c r="K290" s="289" t="s">
        <v>406</v>
      </c>
      <c r="L290" s="288" t="s">
        <v>405</v>
      </c>
      <c r="M290" s="290" t="s">
        <v>63</v>
      </c>
      <c r="N290" s="288" t="s">
        <v>64</v>
      </c>
      <c r="O290" s="290" t="s">
        <v>45</v>
      </c>
      <c r="P290" s="291" t="str">
        <f>IF(COUNTIF($K$4:K290,K290)=1,"A","")</f>
        <v/>
      </c>
      <c r="Q290" s="291"/>
      <c r="R290" s="291">
        <v>980</v>
      </c>
      <c r="S290" s="291">
        <v>800</v>
      </c>
      <c r="T290" s="291">
        <v>180</v>
      </c>
      <c r="U290" s="1">
        <v>46245</v>
      </c>
      <c r="V290" s="291">
        <v>724</v>
      </c>
      <c r="W290" s="291">
        <v>724</v>
      </c>
      <c r="X290" s="291"/>
      <c r="Y290" s="1">
        <v>46255</v>
      </c>
      <c r="Z290" s="291">
        <v>563</v>
      </c>
      <c r="AA290" s="291">
        <v>0</v>
      </c>
      <c r="AB290" s="291">
        <v>159</v>
      </c>
      <c r="AC290" s="291">
        <v>161</v>
      </c>
      <c r="AD290" s="291">
        <v>356</v>
      </c>
      <c r="AE290" s="291">
        <v>517</v>
      </c>
      <c r="AF290" s="291">
        <v>724</v>
      </c>
      <c r="AG290" s="291"/>
      <c r="AH290" s="291"/>
      <c r="AI290" s="291"/>
      <c r="AJ290" s="291"/>
      <c r="AK290" s="291"/>
      <c r="AL290" s="291"/>
      <c r="AM290" s="291"/>
      <c r="AN290" s="291"/>
      <c r="AO290" s="291"/>
      <c r="AP290" s="291"/>
      <c r="AQ290" s="291"/>
      <c r="AR290" s="291"/>
      <c r="AS290" s="291"/>
      <c r="AT290" s="291"/>
      <c r="AU290" s="291"/>
      <c r="AV290" s="291"/>
      <c r="AW290" s="291"/>
      <c r="AX290" s="291"/>
      <c r="AY290" s="291"/>
      <c r="AZ290" s="291"/>
      <c r="BA290" s="291"/>
      <c r="BB290" s="291"/>
      <c r="BC290" s="291"/>
      <c r="BD290" s="291"/>
      <c r="BE290" s="291"/>
      <c r="BF290" s="291"/>
      <c r="BG290" s="291"/>
      <c r="BH290" s="291"/>
      <c r="BI290" s="291"/>
      <c r="BJ290" s="291"/>
      <c r="BK290" s="291"/>
      <c r="BL290" s="291"/>
      <c r="BM290" s="291"/>
      <c r="BN290" s="291"/>
      <c r="BO290" s="291"/>
      <c r="BP290" s="291"/>
      <c r="BQ290" s="291"/>
      <c r="BR290" s="291"/>
      <c r="BS290" s="291"/>
      <c r="BT290" s="291"/>
      <c r="BU290" s="291"/>
      <c r="BV290" s="291"/>
      <c r="BW290" s="291"/>
      <c r="BX290" s="291"/>
      <c r="BY290" s="291"/>
      <c r="BZ290" s="291"/>
      <c r="CA290" s="291"/>
      <c r="CB290" s="291"/>
      <c r="CC290" s="291"/>
      <c r="CD290" s="291">
        <v>18</v>
      </c>
      <c r="CE290" s="291">
        <v>73</v>
      </c>
      <c r="CF290" s="291">
        <v>116</v>
      </c>
      <c r="CG290" s="291">
        <v>207</v>
      </c>
      <c r="CH290" s="292" t="s">
        <v>4139</v>
      </c>
      <c r="CI290" s="291">
        <v>207</v>
      </c>
      <c r="CJ290" s="292" t="s">
        <v>4139</v>
      </c>
      <c r="CK290" s="291">
        <v>10800</v>
      </c>
      <c r="CL290" s="291">
        <v>39000</v>
      </c>
      <c r="CM290" s="292" t="s">
        <v>379</v>
      </c>
      <c r="CN290" s="291">
        <v>31000</v>
      </c>
      <c r="CO290" s="292" t="s">
        <v>3442</v>
      </c>
      <c r="CP290" s="290" t="s">
        <v>53</v>
      </c>
      <c r="CQ290" s="292" t="s">
        <v>1891</v>
      </c>
      <c r="CR290" s="1">
        <v>46262</v>
      </c>
      <c r="CS290" s="288" t="s">
        <v>142</v>
      </c>
      <c r="CT290" s="290" t="s">
        <v>1858</v>
      </c>
      <c r="CU290" t="s">
        <v>406</v>
      </c>
      <c r="CV290">
        <v>287</v>
      </c>
    </row>
    <row r="291" spans="1:100" hidden="1" x14ac:dyDescent="0.3">
      <c r="A291" s="281">
        <v>114</v>
      </c>
      <c r="B291" s="284" t="s">
        <v>45</v>
      </c>
      <c r="C291" s="282" t="s">
        <v>2952</v>
      </c>
      <c r="D291" s="282" t="s">
        <v>3018</v>
      </c>
      <c r="E291" s="282" t="s">
        <v>3020</v>
      </c>
      <c r="F291" s="282" t="s">
        <v>2959</v>
      </c>
      <c r="G291" s="282" t="s">
        <v>2985</v>
      </c>
      <c r="H291" s="282" t="s">
        <v>2986</v>
      </c>
      <c r="I291" s="282" t="s">
        <v>2989</v>
      </c>
      <c r="J291" s="282" t="s">
        <v>2962</v>
      </c>
      <c r="K291" s="283" t="s">
        <v>356</v>
      </c>
      <c r="L291" s="282" t="s">
        <v>355</v>
      </c>
      <c r="M291" s="284" t="s">
        <v>71</v>
      </c>
      <c r="N291" s="282" t="s">
        <v>72</v>
      </c>
      <c r="O291" s="284" t="s">
        <v>45</v>
      </c>
      <c r="P291" s="286" t="str">
        <f>IF(COUNTIF($K$4:K291,K291)=1,"A","")</f>
        <v>A</v>
      </c>
      <c r="Q291" s="286"/>
      <c r="R291" s="286">
        <v>600</v>
      </c>
      <c r="S291" s="286">
        <v>600</v>
      </c>
      <c r="T291" s="286"/>
      <c r="U291" s="285">
        <v>46247</v>
      </c>
      <c r="V291" s="286">
        <v>608</v>
      </c>
      <c r="W291" s="286">
        <v>608</v>
      </c>
      <c r="X291" s="286"/>
      <c r="Y291" s="285">
        <v>46259</v>
      </c>
      <c r="Z291" s="286">
        <v>170</v>
      </c>
      <c r="AA291" s="286">
        <v>0</v>
      </c>
      <c r="AB291" s="286">
        <v>429</v>
      </c>
      <c r="AC291" s="286">
        <v>438</v>
      </c>
      <c r="AD291" s="286">
        <v>159</v>
      </c>
      <c r="AE291" s="286">
        <v>597</v>
      </c>
      <c r="AF291" s="286">
        <v>608</v>
      </c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  <c r="AV291" s="286"/>
      <c r="AW291" s="286"/>
      <c r="AX291" s="286"/>
      <c r="AY291" s="286"/>
      <c r="AZ291" s="286"/>
      <c r="BA291" s="286"/>
      <c r="BB291" s="286"/>
      <c r="BC291" s="286"/>
      <c r="BD291" s="286"/>
      <c r="BE291" s="286"/>
      <c r="BF291" s="286"/>
      <c r="BG291" s="286"/>
      <c r="BH291" s="286"/>
      <c r="BI291" s="286"/>
      <c r="BJ291" s="286"/>
      <c r="BK291" s="286"/>
      <c r="BL291" s="286"/>
      <c r="BM291" s="286"/>
      <c r="BN291" s="286"/>
      <c r="BO291" s="286"/>
      <c r="BP291" s="286"/>
      <c r="BQ291" s="286"/>
      <c r="BR291" s="286"/>
      <c r="BS291" s="286"/>
      <c r="BT291" s="286"/>
      <c r="BU291" s="286"/>
      <c r="BV291" s="286"/>
      <c r="BW291" s="286"/>
      <c r="BX291" s="286"/>
      <c r="BY291" s="286"/>
      <c r="BZ291" s="286"/>
      <c r="CA291" s="286"/>
      <c r="CB291" s="286"/>
      <c r="CC291" s="286"/>
      <c r="CD291" s="286">
        <v>2</v>
      </c>
      <c r="CE291" s="286">
        <v>1</v>
      </c>
      <c r="CF291" s="286">
        <v>8</v>
      </c>
      <c r="CG291" s="286">
        <v>11</v>
      </c>
      <c r="CH291" s="287" t="s">
        <v>3158</v>
      </c>
      <c r="CI291" s="286">
        <v>11</v>
      </c>
      <c r="CJ291" s="287" t="s">
        <v>3158</v>
      </c>
      <c r="CK291" s="286">
        <v>17800</v>
      </c>
      <c r="CL291" s="286">
        <v>78000</v>
      </c>
      <c r="CM291" s="287" t="s">
        <v>915</v>
      </c>
      <c r="CN291" s="286">
        <v>63000</v>
      </c>
      <c r="CO291" s="287" t="s">
        <v>357</v>
      </c>
      <c r="CP291" s="284" t="s">
        <v>60</v>
      </c>
      <c r="CQ291" s="287" t="s">
        <v>1850</v>
      </c>
      <c r="CR291" s="285">
        <v>46199</v>
      </c>
      <c r="CS291" s="282" t="s">
        <v>120</v>
      </c>
      <c r="CT291" s="284" t="s">
        <v>1852</v>
      </c>
      <c r="CU291" t="s">
        <v>356</v>
      </c>
      <c r="CV291">
        <v>288</v>
      </c>
    </row>
    <row r="292" spans="1:100" hidden="1" x14ac:dyDescent="0.3">
      <c r="A292" s="281">
        <v>115</v>
      </c>
      <c r="B292" s="290" t="s">
        <v>45</v>
      </c>
      <c r="C292" s="288" t="s">
        <v>2952</v>
      </c>
      <c r="D292" s="288" t="s">
        <v>3018</v>
      </c>
      <c r="E292" s="288" t="s">
        <v>3020</v>
      </c>
      <c r="F292" s="288" t="s">
        <v>2959</v>
      </c>
      <c r="G292" s="288" t="s">
        <v>2985</v>
      </c>
      <c r="H292" s="288" t="s">
        <v>2986</v>
      </c>
      <c r="I292" s="288" t="s">
        <v>2989</v>
      </c>
      <c r="J292" s="288" t="s">
        <v>2962</v>
      </c>
      <c r="K292" s="289" t="s">
        <v>356</v>
      </c>
      <c r="L292" s="288" t="s">
        <v>355</v>
      </c>
      <c r="M292" s="290" t="s">
        <v>219</v>
      </c>
      <c r="N292" s="288" t="s">
        <v>220</v>
      </c>
      <c r="O292" s="290" t="s">
        <v>45</v>
      </c>
      <c r="P292" s="291" t="str">
        <f>IF(COUNTIF($K$4:K292,K292)=1,"A","")</f>
        <v/>
      </c>
      <c r="Q292" s="291"/>
      <c r="R292" s="291">
        <v>1000</v>
      </c>
      <c r="S292" s="291">
        <v>1000</v>
      </c>
      <c r="T292" s="291"/>
      <c r="U292" s="1">
        <v>46247</v>
      </c>
      <c r="V292" s="291">
        <v>992</v>
      </c>
      <c r="W292" s="291">
        <v>992</v>
      </c>
      <c r="X292" s="291"/>
      <c r="Y292" s="1">
        <v>46255</v>
      </c>
      <c r="Z292" s="291">
        <v>210</v>
      </c>
      <c r="AA292" s="291">
        <v>0</v>
      </c>
      <c r="AB292" s="291">
        <v>769</v>
      </c>
      <c r="AC292" s="291">
        <v>782</v>
      </c>
      <c r="AD292" s="291">
        <v>195</v>
      </c>
      <c r="AE292" s="291">
        <v>977</v>
      </c>
      <c r="AF292" s="291">
        <v>992</v>
      </c>
      <c r="AG292" s="291"/>
      <c r="AH292" s="291"/>
      <c r="AI292" s="291"/>
      <c r="AJ292" s="291"/>
      <c r="AK292" s="291"/>
      <c r="AL292" s="291"/>
      <c r="AM292" s="291"/>
      <c r="AN292" s="291"/>
      <c r="AO292" s="291"/>
      <c r="AP292" s="291"/>
      <c r="AQ292" s="291"/>
      <c r="AR292" s="291"/>
      <c r="AS292" s="291"/>
      <c r="AT292" s="291"/>
      <c r="AU292" s="291"/>
      <c r="AV292" s="291"/>
      <c r="AW292" s="291"/>
      <c r="AX292" s="291"/>
      <c r="AY292" s="291"/>
      <c r="AZ292" s="291"/>
      <c r="BA292" s="291"/>
      <c r="BB292" s="291"/>
      <c r="BC292" s="291"/>
      <c r="BD292" s="291"/>
      <c r="BE292" s="291"/>
      <c r="BF292" s="291"/>
      <c r="BG292" s="291"/>
      <c r="BH292" s="291"/>
      <c r="BI292" s="291"/>
      <c r="BJ292" s="291"/>
      <c r="BK292" s="291"/>
      <c r="BL292" s="291"/>
      <c r="BM292" s="291"/>
      <c r="BN292" s="291"/>
      <c r="BO292" s="291"/>
      <c r="BP292" s="291"/>
      <c r="BQ292" s="291"/>
      <c r="BR292" s="291"/>
      <c r="BS292" s="291"/>
      <c r="BT292" s="291"/>
      <c r="BU292" s="291"/>
      <c r="BV292" s="291"/>
      <c r="BW292" s="291"/>
      <c r="BX292" s="291"/>
      <c r="BY292" s="291"/>
      <c r="BZ292" s="291"/>
      <c r="CA292" s="291"/>
      <c r="CB292" s="291"/>
      <c r="CC292" s="291"/>
      <c r="CD292" s="291">
        <v>3</v>
      </c>
      <c r="CE292" s="291">
        <v>4</v>
      </c>
      <c r="CF292" s="291">
        <v>8</v>
      </c>
      <c r="CG292" s="291">
        <v>15</v>
      </c>
      <c r="CH292" s="292" t="s">
        <v>3118</v>
      </c>
      <c r="CI292" s="291">
        <v>15</v>
      </c>
      <c r="CJ292" s="292" t="s">
        <v>3118</v>
      </c>
      <c r="CK292" s="291">
        <v>17800</v>
      </c>
      <c r="CL292" s="291">
        <v>78000</v>
      </c>
      <c r="CM292" s="292" t="s">
        <v>915</v>
      </c>
      <c r="CN292" s="291">
        <v>63000</v>
      </c>
      <c r="CO292" s="292" t="s">
        <v>357</v>
      </c>
      <c r="CP292" s="290" t="s">
        <v>60</v>
      </c>
      <c r="CQ292" s="292" t="s">
        <v>1850</v>
      </c>
      <c r="CR292" s="1">
        <v>46199</v>
      </c>
      <c r="CS292" s="288" t="s">
        <v>120</v>
      </c>
      <c r="CT292" s="290" t="s">
        <v>1852</v>
      </c>
      <c r="CU292" t="s">
        <v>356</v>
      </c>
      <c r="CV292">
        <v>289</v>
      </c>
    </row>
    <row r="293" spans="1:100" hidden="1" x14ac:dyDescent="0.3">
      <c r="A293" s="281">
        <v>116</v>
      </c>
      <c r="B293" s="284" t="s">
        <v>45</v>
      </c>
      <c r="C293" s="282" t="s">
        <v>2952</v>
      </c>
      <c r="D293" s="282" t="s">
        <v>3018</v>
      </c>
      <c r="E293" s="282" t="s">
        <v>3020</v>
      </c>
      <c r="F293" s="282" t="s">
        <v>2959</v>
      </c>
      <c r="G293" s="282" t="s">
        <v>2985</v>
      </c>
      <c r="H293" s="282" t="s">
        <v>2986</v>
      </c>
      <c r="I293" s="282" t="s">
        <v>2989</v>
      </c>
      <c r="J293" s="282" t="s">
        <v>2962</v>
      </c>
      <c r="K293" s="283" t="s">
        <v>356</v>
      </c>
      <c r="L293" s="282" t="s">
        <v>355</v>
      </c>
      <c r="M293" s="284" t="s">
        <v>174</v>
      </c>
      <c r="N293" s="282" t="s">
        <v>175</v>
      </c>
      <c r="O293" s="284" t="s">
        <v>45</v>
      </c>
      <c r="P293" s="286" t="str">
        <f>IF(COUNTIF($K$4:K293,K293)=1,"A","")</f>
        <v/>
      </c>
      <c r="Q293" s="286"/>
      <c r="R293" s="286">
        <v>600</v>
      </c>
      <c r="S293" s="286">
        <v>600</v>
      </c>
      <c r="T293" s="286"/>
      <c r="U293" s="285">
        <v>46247</v>
      </c>
      <c r="V293" s="286">
        <v>598</v>
      </c>
      <c r="W293" s="286">
        <v>598</v>
      </c>
      <c r="X293" s="286"/>
      <c r="Y293" s="285">
        <v>46258</v>
      </c>
      <c r="Z293" s="286">
        <v>142</v>
      </c>
      <c r="AA293" s="286">
        <v>0</v>
      </c>
      <c r="AB293" s="286">
        <v>448</v>
      </c>
      <c r="AC293" s="286">
        <v>456</v>
      </c>
      <c r="AD293" s="286">
        <v>140</v>
      </c>
      <c r="AE293" s="286">
        <v>596</v>
      </c>
      <c r="AF293" s="286">
        <v>598</v>
      </c>
      <c r="AG293" s="286"/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  <c r="AV293" s="286"/>
      <c r="AW293" s="286"/>
      <c r="AX293" s="286"/>
      <c r="AY293" s="286"/>
      <c r="AZ293" s="286"/>
      <c r="BA293" s="286"/>
      <c r="BB293" s="286"/>
      <c r="BC293" s="286"/>
      <c r="BD293" s="286"/>
      <c r="BE293" s="286"/>
      <c r="BF293" s="286"/>
      <c r="BG293" s="286"/>
      <c r="BH293" s="286"/>
      <c r="BI293" s="286"/>
      <c r="BJ293" s="286"/>
      <c r="BK293" s="286"/>
      <c r="BL293" s="286"/>
      <c r="BM293" s="286"/>
      <c r="BN293" s="286"/>
      <c r="BO293" s="286"/>
      <c r="BP293" s="286"/>
      <c r="BQ293" s="286"/>
      <c r="BR293" s="286"/>
      <c r="BS293" s="286"/>
      <c r="BT293" s="286"/>
      <c r="BU293" s="286"/>
      <c r="BV293" s="286"/>
      <c r="BW293" s="286"/>
      <c r="BX293" s="286"/>
      <c r="BY293" s="286"/>
      <c r="BZ293" s="286"/>
      <c r="CA293" s="286"/>
      <c r="CB293" s="286"/>
      <c r="CC293" s="286"/>
      <c r="CD293" s="286"/>
      <c r="CE293" s="286">
        <v>1</v>
      </c>
      <c r="CF293" s="286">
        <v>1</v>
      </c>
      <c r="CG293" s="286">
        <v>2</v>
      </c>
      <c r="CH293" s="287" t="s">
        <v>188</v>
      </c>
      <c r="CI293" s="286">
        <v>2</v>
      </c>
      <c r="CJ293" s="287" t="s">
        <v>188</v>
      </c>
      <c r="CK293" s="286">
        <v>17800</v>
      </c>
      <c r="CL293" s="286">
        <v>78000</v>
      </c>
      <c r="CM293" s="287" t="s">
        <v>915</v>
      </c>
      <c r="CN293" s="286">
        <v>63000</v>
      </c>
      <c r="CO293" s="287" t="s">
        <v>357</v>
      </c>
      <c r="CP293" s="284" t="s">
        <v>60</v>
      </c>
      <c r="CQ293" s="287" t="s">
        <v>1850</v>
      </c>
      <c r="CR293" s="285">
        <v>46199</v>
      </c>
      <c r="CS293" s="282" t="s">
        <v>120</v>
      </c>
      <c r="CT293" s="284" t="s">
        <v>1852</v>
      </c>
      <c r="CU293" t="s">
        <v>356</v>
      </c>
      <c r="CV293">
        <v>290</v>
      </c>
    </row>
    <row r="294" spans="1:100" hidden="1" x14ac:dyDescent="0.3">
      <c r="A294" s="281">
        <v>117</v>
      </c>
      <c r="B294" s="290" t="s">
        <v>45</v>
      </c>
      <c r="C294" s="288" t="s">
        <v>2952</v>
      </c>
      <c r="D294" s="288" t="s">
        <v>3018</v>
      </c>
      <c r="E294" s="288" t="s">
        <v>3020</v>
      </c>
      <c r="F294" s="288" t="s">
        <v>2959</v>
      </c>
      <c r="G294" s="288" t="s">
        <v>2985</v>
      </c>
      <c r="H294" s="288" t="s">
        <v>2986</v>
      </c>
      <c r="I294" s="288" t="s">
        <v>2989</v>
      </c>
      <c r="J294" s="288" t="s">
        <v>2962</v>
      </c>
      <c r="K294" s="289" t="s">
        <v>354</v>
      </c>
      <c r="L294" s="288" t="s">
        <v>353</v>
      </c>
      <c r="M294" s="290" t="s">
        <v>71</v>
      </c>
      <c r="N294" s="288" t="s">
        <v>72</v>
      </c>
      <c r="O294" s="290" t="s">
        <v>45</v>
      </c>
      <c r="P294" s="291" t="str">
        <f>IF(COUNTIF($K$4:K294,K294)=1,"A","")</f>
        <v>A</v>
      </c>
      <c r="Q294" s="291"/>
      <c r="R294" s="291">
        <v>700</v>
      </c>
      <c r="S294" s="291">
        <v>700</v>
      </c>
      <c r="T294" s="291"/>
      <c r="U294" s="290" t="s">
        <v>45</v>
      </c>
      <c r="V294" s="291"/>
      <c r="W294" s="291"/>
      <c r="X294" s="291"/>
      <c r="Y294" s="290" t="s">
        <v>45</v>
      </c>
      <c r="Z294" s="291"/>
      <c r="AA294" s="291">
        <v>0</v>
      </c>
      <c r="AB294" s="291"/>
      <c r="AC294" s="291"/>
      <c r="AD294" s="291"/>
      <c r="AE294" s="291"/>
      <c r="AF294" s="291"/>
      <c r="AG294" s="291"/>
      <c r="AH294" s="291"/>
      <c r="AI294" s="291"/>
      <c r="AJ294" s="291"/>
      <c r="AK294" s="291"/>
      <c r="AL294" s="291"/>
      <c r="AM294" s="291"/>
      <c r="AN294" s="291"/>
      <c r="AO294" s="291"/>
      <c r="AP294" s="291"/>
      <c r="AQ294" s="291"/>
      <c r="AR294" s="291"/>
      <c r="AS294" s="291"/>
      <c r="AT294" s="291"/>
      <c r="AU294" s="291"/>
      <c r="AV294" s="291"/>
      <c r="AW294" s="291"/>
      <c r="AX294" s="291"/>
      <c r="AY294" s="291"/>
      <c r="AZ294" s="291"/>
      <c r="BA294" s="291"/>
      <c r="BB294" s="291"/>
      <c r="BC294" s="291"/>
      <c r="BD294" s="291"/>
      <c r="BE294" s="291"/>
      <c r="BF294" s="291"/>
      <c r="BG294" s="291"/>
      <c r="BH294" s="291"/>
      <c r="BI294" s="291"/>
      <c r="BJ294" s="291"/>
      <c r="BK294" s="291"/>
      <c r="BL294" s="291"/>
      <c r="BM294" s="291"/>
      <c r="BN294" s="291"/>
      <c r="BO294" s="291"/>
      <c r="BP294" s="291"/>
      <c r="BQ294" s="291"/>
      <c r="BR294" s="291"/>
      <c r="BS294" s="291"/>
      <c r="BT294" s="291"/>
      <c r="BU294" s="291"/>
      <c r="BV294" s="291"/>
      <c r="BW294" s="291"/>
      <c r="BX294" s="291"/>
      <c r="BY294" s="291"/>
      <c r="BZ294" s="291"/>
      <c r="CA294" s="291"/>
      <c r="CB294" s="291"/>
      <c r="CC294" s="291"/>
      <c r="CD294" s="291"/>
      <c r="CE294" s="291"/>
      <c r="CF294" s="291"/>
      <c r="CG294" s="291"/>
      <c r="CH294" s="292" t="s">
        <v>45</v>
      </c>
      <c r="CI294" s="291"/>
      <c r="CJ294" s="292" t="s">
        <v>45</v>
      </c>
      <c r="CK294" s="291">
        <v>14500</v>
      </c>
      <c r="CL294" s="291">
        <v>57000</v>
      </c>
      <c r="CM294" s="292" t="s">
        <v>839</v>
      </c>
      <c r="CN294" s="291">
        <v>57000</v>
      </c>
      <c r="CO294" s="292" t="s">
        <v>839</v>
      </c>
      <c r="CP294" s="290" t="s">
        <v>60</v>
      </c>
      <c r="CQ294" s="292" t="s">
        <v>1850</v>
      </c>
      <c r="CR294" s="1">
        <v>46211</v>
      </c>
      <c r="CS294" s="288" t="s">
        <v>59</v>
      </c>
      <c r="CT294" s="290" t="s">
        <v>1852</v>
      </c>
      <c r="CU294" t="s">
        <v>354</v>
      </c>
      <c r="CV294">
        <v>291</v>
      </c>
    </row>
    <row r="295" spans="1:100" hidden="1" x14ac:dyDescent="0.3">
      <c r="A295" s="281">
        <v>118</v>
      </c>
      <c r="B295" s="284" t="s">
        <v>45</v>
      </c>
      <c r="C295" s="282" t="s">
        <v>2952</v>
      </c>
      <c r="D295" s="282" t="s">
        <v>3018</v>
      </c>
      <c r="E295" s="282" t="s">
        <v>3020</v>
      </c>
      <c r="F295" s="282" t="s">
        <v>2959</v>
      </c>
      <c r="G295" s="282" t="s">
        <v>2985</v>
      </c>
      <c r="H295" s="282" t="s">
        <v>2986</v>
      </c>
      <c r="I295" s="282" t="s">
        <v>2989</v>
      </c>
      <c r="J295" s="282" t="s">
        <v>2962</v>
      </c>
      <c r="K295" s="283" t="s">
        <v>354</v>
      </c>
      <c r="L295" s="282" t="s">
        <v>353</v>
      </c>
      <c r="M295" s="284" t="s">
        <v>152</v>
      </c>
      <c r="N295" s="282" t="s">
        <v>153</v>
      </c>
      <c r="O295" s="284" t="s">
        <v>45</v>
      </c>
      <c r="P295" s="286" t="str">
        <f>IF(COUNTIF($K$4:K295,K295)=1,"A","")</f>
        <v/>
      </c>
      <c r="Q295" s="286"/>
      <c r="R295" s="286">
        <v>550</v>
      </c>
      <c r="S295" s="286">
        <v>550</v>
      </c>
      <c r="T295" s="286"/>
      <c r="U295" s="284" t="s">
        <v>45</v>
      </c>
      <c r="V295" s="286"/>
      <c r="W295" s="286"/>
      <c r="X295" s="286"/>
      <c r="Y295" s="284" t="s">
        <v>45</v>
      </c>
      <c r="Z295" s="286"/>
      <c r="AA295" s="286">
        <v>0</v>
      </c>
      <c r="AB295" s="286"/>
      <c r="AC295" s="286"/>
      <c r="AD295" s="286"/>
      <c r="AE295" s="286"/>
      <c r="AF295" s="286"/>
      <c r="AG295" s="286"/>
      <c r="AH295" s="286"/>
      <c r="AI295" s="286"/>
      <c r="AJ295" s="286"/>
      <c r="AK295" s="286"/>
      <c r="AL295" s="286"/>
      <c r="AM295" s="286"/>
      <c r="AN295" s="286"/>
      <c r="AO295" s="286"/>
      <c r="AP295" s="286"/>
      <c r="AQ295" s="286"/>
      <c r="AR295" s="286"/>
      <c r="AS295" s="286"/>
      <c r="AT295" s="286"/>
      <c r="AU295" s="286"/>
      <c r="AV295" s="286"/>
      <c r="AW295" s="286"/>
      <c r="AX295" s="286"/>
      <c r="AY295" s="286"/>
      <c r="AZ295" s="286"/>
      <c r="BA295" s="286"/>
      <c r="BB295" s="286"/>
      <c r="BC295" s="286"/>
      <c r="BD295" s="286"/>
      <c r="BE295" s="286"/>
      <c r="BF295" s="286"/>
      <c r="BG295" s="286"/>
      <c r="BH295" s="286"/>
      <c r="BI295" s="286"/>
      <c r="BJ295" s="286"/>
      <c r="BK295" s="286"/>
      <c r="BL295" s="286"/>
      <c r="BM295" s="286"/>
      <c r="BN295" s="286"/>
      <c r="BO295" s="286"/>
      <c r="BP295" s="286"/>
      <c r="BQ295" s="286"/>
      <c r="BR295" s="286"/>
      <c r="BS295" s="286"/>
      <c r="BT295" s="286"/>
      <c r="BU295" s="286"/>
      <c r="BV295" s="286"/>
      <c r="BW295" s="286"/>
      <c r="BX295" s="286"/>
      <c r="BY295" s="286"/>
      <c r="BZ295" s="286"/>
      <c r="CA295" s="286"/>
      <c r="CB295" s="286"/>
      <c r="CC295" s="286"/>
      <c r="CD295" s="286"/>
      <c r="CE295" s="286"/>
      <c r="CF295" s="286"/>
      <c r="CG295" s="286"/>
      <c r="CH295" s="287" t="s">
        <v>45</v>
      </c>
      <c r="CI295" s="286"/>
      <c r="CJ295" s="287" t="s">
        <v>45</v>
      </c>
      <c r="CK295" s="286">
        <v>14500</v>
      </c>
      <c r="CL295" s="286">
        <v>57000</v>
      </c>
      <c r="CM295" s="287" t="s">
        <v>839</v>
      </c>
      <c r="CN295" s="286">
        <v>57000</v>
      </c>
      <c r="CO295" s="287" t="s">
        <v>839</v>
      </c>
      <c r="CP295" s="284" t="s">
        <v>60</v>
      </c>
      <c r="CQ295" s="287" t="s">
        <v>1850</v>
      </c>
      <c r="CR295" s="285">
        <v>46211</v>
      </c>
      <c r="CS295" s="282" t="s">
        <v>59</v>
      </c>
      <c r="CT295" s="284" t="s">
        <v>1852</v>
      </c>
      <c r="CU295" t="s">
        <v>354</v>
      </c>
      <c r="CV295">
        <v>292</v>
      </c>
    </row>
    <row r="296" spans="1:100" hidden="1" x14ac:dyDescent="0.3">
      <c r="A296" s="281">
        <v>119</v>
      </c>
      <c r="B296" s="290" t="s">
        <v>45</v>
      </c>
      <c r="C296" s="288" t="s">
        <v>2952</v>
      </c>
      <c r="D296" s="288" t="s">
        <v>3018</v>
      </c>
      <c r="E296" s="288" t="s">
        <v>3020</v>
      </c>
      <c r="F296" s="288" t="s">
        <v>2959</v>
      </c>
      <c r="G296" s="288" t="s">
        <v>2985</v>
      </c>
      <c r="H296" s="288" t="s">
        <v>2986</v>
      </c>
      <c r="I296" s="288" t="s">
        <v>2989</v>
      </c>
      <c r="J296" s="288" t="s">
        <v>2962</v>
      </c>
      <c r="K296" s="289" t="s">
        <v>354</v>
      </c>
      <c r="L296" s="288" t="s">
        <v>353</v>
      </c>
      <c r="M296" s="290" t="s">
        <v>61</v>
      </c>
      <c r="N296" s="288" t="s">
        <v>62</v>
      </c>
      <c r="O296" s="290" t="s">
        <v>45</v>
      </c>
      <c r="P296" s="291" t="str">
        <f>IF(COUNTIF($K$4:K296,K296)=1,"A","")</f>
        <v/>
      </c>
      <c r="Q296" s="291"/>
      <c r="R296" s="291">
        <v>550</v>
      </c>
      <c r="S296" s="291">
        <v>550</v>
      </c>
      <c r="T296" s="291"/>
      <c r="U296" s="290" t="s">
        <v>45</v>
      </c>
      <c r="V296" s="291"/>
      <c r="W296" s="291"/>
      <c r="X296" s="291"/>
      <c r="Y296" s="290" t="s">
        <v>45</v>
      </c>
      <c r="Z296" s="291"/>
      <c r="AA296" s="291">
        <v>0</v>
      </c>
      <c r="AB296" s="291"/>
      <c r="AC296" s="291"/>
      <c r="AD296" s="291"/>
      <c r="AE296" s="291"/>
      <c r="AF296" s="291"/>
      <c r="AG296" s="291"/>
      <c r="AH296" s="291"/>
      <c r="AI296" s="291"/>
      <c r="AJ296" s="291"/>
      <c r="AK296" s="291"/>
      <c r="AL296" s="291"/>
      <c r="AM296" s="291"/>
      <c r="AN296" s="291"/>
      <c r="AO296" s="291"/>
      <c r="AP296" s="291"/>
      <c r="AQ296" s="291"/>
      <c r="AR296" s="291"/>
      <c r="AS296" s="291"/>
      <c r="AT296" s="291"/>
      <c r="AU296" s="291"/>
      <c r="AV296" s="291"/>
      <c r="AW296" s="291"/>
      <c r="AX296" s="291"/>
      <c r="AY296" s="291"/>
      <c r="AZ296" s="291"/>
      <c r="BA296" s="291"/>
      <c r="BB296" s="291"/>
      <c r="BC296" s="291"/>
      <c r="BD296" s="291"/>
      <c r="BE296" s="291"/>
      <c r="BF296" s="291"/>
      <c r="BG296" s="291"/>
      <c r="BH296" s="291"/>
      <c r="BI296" s="291"/>
      <c r="BJ296" s="291"/>
      <c r="BK296" s="291"/>
      <c r="BL296" s="291"/>
      <c r="BM296" s="291"/>
      <c r="BN296" s="291"/>
      <c r="BO296" s="291"/>
      <c r="BP296" s="291"/>
      <c r="BQ296" s="291"/>
      <c r="BR296" s="291"/>
      <c r="BS296" s="291"/>
      <c r="BT296" s="291"/>
      <c r="BU296" s="291"/>
      <c r="BV296" s="291"/>
      <c r="BW296" s="291"/>
      <c r="BX296" s="291"/>
      <c r="BY296" s="291"/>
      <c r="BZ296" s="291"/>
      <c r="CA296" s="291"/>
      <c r="CB296" s="291"/>
      <c r="CC296" s="291"/>
      <c r="CD296" s="291"/>
      <c r="CE296" s="291"/>
      <c r="CF296" s="291"/>
      <c r="CG296" s="291"/>
      <c r="CH296" s="292" t="s">
        <v>45</v>
      </c>
      <c r="CI296" s="291"/>
      <c r="CJ296" s="292" t="s">
        <v>45</v>
      </c>
      <c r="CK296" s="291">
        <v>14500</v>
      </c>
      <c r="CL296" s="291">
        <v>57000</v>
      </c>
      <c r="CM296" s="292" t="s">
        <v>839</v>
      </c>
      <c r="CN296" s="291">
        <v>57000</v>
      </c>
      <c r="CO296" s="292" t="s">
        <v>839</v>
      </c>
      <c r="CP296" s="290" t="s">
        <v>60</v>
      </c>
      <c r="CQ296" s="292" t="s">
        <v>1850</v>
      </c>
      <c r="CR296" s="1">
        <v>46211</v>
      </c>
      <c r="CS296" s="288" t="s">
        <v>59</v>
      </c>
      <c r="CT296" s="290" t="s">
        <v>1852</v>
      </c>
      <c r="CU296" t="s">
        <v>354</v>
      </c>
      <c r="CV296">
        <v>293</v>
      </c>
    </row>
    <row r="297" spans="1:100" hidden="1" x14ac:dyDescent="0.3">
      <c r="A297" s="281">
        <v>120</v>
      </c>
      <c r="B297" s="284" t="s">
        <v>45</v>
      </c>
      <c r="C297" s="282" t="s">
        <v>2952</v>
      </c>
      <c r="D297" s="282" t="s">
        <v>3018</v>
      </c>
      <c r="E297" s="282" t="s">
        <v>3020</v>
      </c>
      <c r="F297" s="282" t="s">
        <v>2959</v>
      </c>
      <c r="G297" s="282" t="s">
        <v>2985</v>
      </c>
      <c r="H297" s="282" t="s">
        <v>2986</v>
      </c>
      <c r="I297" s="282" t="s">
        <v>2989</v>
      </c>
      <c r="J297" s="282" t="s">
        <v>2962</v>
      </c>
      <c r="K297" s="283" t="s">
        <v>354</v>
      </c>
      <c r="L297" s="282" t="s">
        <v>353</v>
      </c>
      <c r="M297" s="284" t="s">
        <v>83</v>
      </c>
      <c r="N297" s="282" t="s">
        <v>84</v>
      </c>
      <c r="O297" s="284" t="s">
        <v>45</v>
      </c>
      <c r="P297" s="286" t="str">
        <f>IF(COUNTIF($K$4:K297,K297)=1,"A","")</f>
        <v/>
      </c>
      <c r="Q297" s="286"/>
      <c r="R297" s="286">
        <v>700</v>
      </c>
      <c r="S297" s="286">
        <v>700</v>
      </c>
      <c r="T297" s="286"/>
      <c r="U297" s="284" t="s">
        <v>45</v>
      </c>
      <c r="V297" s="286"/>
      <c r="W297" s="286"/>
      <c r="X297" s="286"/>
      <c r="Y297" s="284" t="s">
        <v>45</v>
      </c>
      <c r="Z297" s="286"/>
      <c r="AA297" s="286">
        <v>0</v>
      </c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6"/>
      <c r="AU297" s="286"/>
      <c r="AV297" s="286"/>
      <c r="AW297" s="286"/>
      <c r="AX297" s="286"/>
      <c r="AY297" s="286"/>
      <c r="AZ297" s="286"/>
      <c r="BA297" s="286"/>
      <c r="BB297" s="286"/>
      <c r="BC297" s="286"/>
      <c r="BD297" s="286"/>
      <c r="BE297" s="286"/>
      <c r="BF297" s="286"/>
      <c r="BG297" s="286"/>
      <c r="BH297" s="286"/>
      <c r="BI297" s="286"/>
      <c r="BJ297" s="286"/>
      <c r="BK297" s="286"/>
      <c r="BL297" s="286"/>
      <c r="BM297" s="286"/>
      <c r="BN297" s="286"/>
      <c r="BO297" s="286"/>
      <c r="BP297" s="286"/>
      <c r="BQ297" s="286"/>
      <c r="BR297" s="286"/>
      <c r="BS297" s="286"/>
      <c r="BT297" s="286"/>
      <c r="BU297" s="286"/>
      <c r="BV297" s="286"/>
      <c r="BW297" s="286"/>
      <c r="BX297" s="286"/>
      <c r="BY297" s="286"/>
      <c r="BZ297" s="286"/>
      <c r="CA297" s="286"/>
      <c r="CB297" s="286"/>
      <c r="CC297" s="286"/>
      <c r="CD297" s="286"/>
      <c r="CE297" s="286"/>
      <c r="CF297" s="286"/>
      <c r="CG297" s="286"/>
      <c r="CH297" s="287" t="s">
        <v>45</v>
      </c>
      <c r="CI297" s="286"/>
      <c r="CJ297" s="287" t="s">
        <v>45</v>
      </c>
      <c r="CK297" s="286">
        <v>14500</v>
      </c>
      <c r="CL297" s="286">
        <v>57000</v>
      </c>
      <c r="CM297" s="287" t="s">
        <v>839</v>
      </c>
      <c r="CN297" s="286">
        <v>57000</v>
      </c>
      <c r="CO297" s="287" t="s">
        <v>839</v>
      </c>
      <c r="CP297" s="284" t="s">
        <v>60</v>
      </c>
      <c r="CQ297" s="287" t="s">
        <v>1850</v>
      </c>
      <c r="CR297" s="285">
        <v>46211</v>
      </c>
      <c r="CS297" s="282" t="s">
        <v>59</v>
      </c>
      <c r="CT297" s="284" t="s">
        <v>1852</v>
      </c>
      <c r="CU297" t="s">
        <v>354</v>
      </c>
      <c r="CV297">
        <v>294</v>
      </c>
    </row>
    <row r="298" spans="1:100" hidden="1" x14ac:dyDescent="0.3">
      <c r="A298" s="281">
        <v>121</v>
      </c>
      <c r="B298" s="290" t="s">
        <v>45</v>
      </c>
      <c r="C298" s="288" t="s">
        <v>2952</v>
      </c>
      <c r="D298" s="288" t="s">
        <v>3018</v>
      </c>
      <c r="E298" s="288" t="s">
        <v>3020</v>
      </c>
      <c r="F298" s="288" t="s">
        <v>2959</v>
      </c>
      <c r="G298" s="288" t="s">
        <v>2970</v>
      </c>
      <c r="H298" s="288" t="s">
        <v>2971</v>
      </c>
      <c r="I298" s="288" t="s">
        <v>2972</v>
      </c>
      <c r="J298" s="288" t="s">
        <v>2962</v>
      </c>
      <c r="K298" s="289" t="s">
        <v>369</v>
      </c>
      <c r="L298" s="288" t="s">
        <v>368</v>
      </c>
      <c r="M298" s="290" t="s">
        <v>107</v>
      </c>
      <c r="N298" s="288" t="s">
        <v>108</v>
      </c>
      <c r="O298" s="290" t="s">
        <v>45</v>
      </c>
      <c r="P298" s="291" t="str">
        <f>IF(COUNTIF($K$4:K298,K298)=1,"A","")</f>
        <v>A</v>
      </c>
      <c r="Q298" s="291"/>
      <c r="R298" s="291">
        <v>5000</v>
      </c>
      <c r="S298" s="291">
        <v>5000</v>
      </c>
      <c r="T298" s="291"/>
      <c r="U298" s="290" t="s">
        <v>45</v>
      </c>
      <c r="V298" s="291"/>
      <c r="W298" s="291"/>
      <c r="X298" s="291"/>
      <c r="Y298" s="290" t="s">
        <v>45</v>
      </c>
      <c r="Z298" s="291"/>
      <c r="AA298" s="291">
        <v>0</v>
      </c>
      <c r="AB298" s="291"/>
      <c r="AC298" s="291"/>
      <c r="AD298" s="291"/>
      <c r="AE298" s="291"/>
      <c r="AF298" s="291"/>
      <c r="AG298" s="291"/>
      <c r="AH298" s="291"/>
      <c r="AI298" s="291"/>
      <c r="AJ298" s="291"/>
      <c r="AK298" s="291"/>
      <c r="AL298" s="291"/>
      <c r="AM298" s="291"/>
      <c r="AN298" s="291"/>
      <c r="AO298" s="291"/>
      <c r="AP298" s="291"/>
      <c r="AQ298" s="291"/>
      <c r="AR298" s="291"/>
      <c r="AS298" s="291"/>
      <c r="AT298" s="291"/>
      <c r="AU298" s="291"/>
      <c r="AV298" s="291"/>
      <c r="AW298" s="291"/>
      <c r="AX298" s="291"/>
      <c r="AY298" s="291"/>
      <c r="AZ298" s="291"/>
      <c r="BA298" s="291"/>
      <c r="BB298" s="291"/>
      <c r="BC298" s="291"/>
      <c r="BD298" s="291"/>
      <c r="BE298" s="291"/>
      <c r="BF298" s="291"/>
      <c r="BG298" s="291"/>
      <c r="BH298" s="291"/>
      <c r="BI298" s="291"/>
      <c r="BJ298" s="291"/>
      <c r="BK298" s="291"/>
      <c r="BL298" s="291"/>
      <c r="BM298" s="291"/>
      <c r="BN298" s="291"/>
      <c r="BO298" s="291"/>
      <c r="BP298" s="291"/>
      <c r="BQ298" s="291"/>
      <c r="BR298" s="291"/>
      <c r="BS298" s="291"/>
      <c r="BT298" s="291"/>
      <c r="BU298" s="291"/>
      <c r="BV298" s="291"/>
      <c r="BW298" s="291"/>
      <c r="BX298" s="291"/>
      <c r="BY298" s="291"/>
      <c r="BZ298" s="291"/>
      <c r="CA298" s="291"/>
      <c r="CB298" s="291"/>
      <c r="CC298" s="291"/>
      <c r="CD298" s="291"/>
      <c r="CE298" s="291"/>
      <c r="CF298" s="291"/>
      <c r="CG298" s="291"/>
      <c r="CH298" s="292" t="s">
        <v>45</v>
      </c>
      <c r="CI298" s="291"/>
      <c r="CJ298" s="292" t="s">
        <v>45</v>
      </c>
      <c r="CK298" s="291">
        <v>17900</v>
      </c>
      <c r="CL298" s="291">
        <v>99000</v>
      </c>
      <c r="CM298" s="292" t="s">
        <v>3754</v>
      </c>
      <c r="CN298" s="291">
        <v>79000</v>
      </c>
      <c r="CO298" s="292" t="s">
        <v>935</v>
      </c>
      <c r="CP298" s="290" t="s">
        <v>60</v>
      </c>
      <c r="CQ298" s="292" t="s">
        <v>1850</v>
      </c>
      <c r="CR298" s="1">
        <v>46211</v>
      </c>
      <c r="CS298" s="288" t="s">
        <v>139</v>
      </c>
      <c r="CT298" s="290" t="s">
        <v>1857</v>
      </c>
      <c r="CU298" t="s">
        <v>369</v>
      </c>
      <c r="CV298">
        <v>295</v>
      </c>
    </row>
    <row r="299" spans="1:100" hidden="1" x14ac:dyDescent="0.3">
      <c r="A299" s="281">
        <v>122</v>
      </c>
      <c r="B299" s="284" t="s">
        <v>45</v>
      </c>
      <c r="C299" s="282" t="s">
        <v>2952</v>
      </c>
      <c r="D299" s="282" t="s">
        <v>3018</v>
      </c>
      <c r="E299" s="282" t="s">
        <v>3020</v>
      </c>
      <c r="F299" s="282" t="s">
        <v>2959</v>
      </c>
      <c r="G299" s="282" t="s">
        <v>2970</v>
      </c>
      <c r="H299" s="282" t="s">
        <v>2971</v>
      </c>
      <c r="I299" s="282" t="s">
        <v>2972</v>
      </c>
      <c r="J299" s="282" t="s">
        <v>2962</v>
      </c>
      <c r="K299" s="283" t="s">
        <v>369</v>
      </c>
      <c r="L299" s="282" t="s">
        <v>368</v>
      </c>
      <c r="M299" s="284" t="s">
        <v>371</v>
      </c>
      <c r="N299" s="282" t="s">
        <v>370</v>
      </c>
      <c r="O299" s="284" t="s">
        <v>45</v>
      </c>
      <c r="P299" s="286" t="str">
        <f>IF(COUNTIF($K$4:K299,K299)=1,"A","")</f>
        <v/>
      </c>
      <c r="Q299" s="286"/>
      <c r="R299" s="286">
        <v>1500</v>
      </c>
      <c r="S299" s="286">
        <v>1500</v>
      </c>
      <c r="T299" s="286"/>
      <c r="U299" s="284" t="s">
        <v>45</v>
      </c>
      <c r="V299" s="286"/>
      <c r="W299" s="286"/>
      <c r="X299" s="286"/>
      <c r="Y299" s="284" t="s">
        <v>45</v>
      </c>
      <c r="Z299" s="286"/>
      <c r="AA299" s="286">
        <v>0</v>
      </c>
      <c r="AB299" s="286"/>
      <c r="AC299" s="286"/>
      <c r="AD299" s="286"/>
      <c r="AE299" s="286"/>
      <c r="AF299" s="286"/>
      <c r="AG299" s="286"/>
      <c r="AH299" s="286"/>
      <c r="AI299" s="286"/>
      <c r="AJ299" s="286"/>
      <c r="AK299" s="286"/>
      <c r="AL299" s="286"/>
      <c r="AM299" s="286"/>
      <c r="AN299" s="286"/>
      <c r="AO299" s="286"/>
      <c r="AP299" s="286"/>
      <c r="AQ299" s="286"/>
      <c r="AR299" s="286"/>
      <c r="AS299" s="286"/>
      <c r="AT299" s="286"/>
      <c r="AU299" s="286"/>
      <c r="AV299" s="286"/>
      <c r="AW299" s="286"/>
      <c r="AX299" s="286"/>
      <c r="AY299" s="286"/>
      <c r="AZ299" s="286"/>
      <c r="BA299" s="286"/>
      <c r="BB299" s="286"/>
      <c r="BC299" s="286"/>
      <c r="BD299" s="286"/>
      <c r="BE299" s="286"/>
      <c r="BF299" s="286"/>
      <c r="BG299" s="286"/>
      <c r="BH299" s="286"/>
      <c r="BI299" s="286"/>
      <c r="BJ299" s="286"/>
      <c r="BK299" s="286"/>
      <c r="BL299" s="286"/>
      <c r="BM299" s="286"/>
      <c r="BN299" s="286"/>
      <c r="BO299" s="286"/>
      <c r="BP299" s="286"/>
      <c r="BQ299" s="286"/>
      <c r="BR299" s="286"/>
      <c r="BS299" s="286"/>
      <c r="BT299" s="286"/>
      <c r="BU299" s="286"/>
      <c r="BV299" s="286"/>
      <c r="BW299" s="286"/>
      <c r="BX299" s="286"/>
      <c r="BY299" s="286"/>
      <c r="BZ299" s="286"/>
      <c r="CA299" s="286"/>
      <c r="CB299" s="286"/>
      <c r="CC299" s="286"/>
      <c r="CD299" s="286"/>
      <c r="CE299" s="286"/>
      <c r="CF299" s="286"/>
      <c r="CG299" s="286"/>
      <c r="CH299" s="287" t="s">
        <v>45</v>
      </c>
      <c r="CI299" s="286"/>
      <c r="CJ299" s="287" t="s">
        <v>45</v>
      </c>
      <c r="CK299" s="286">
        <v>17900</v>
      </c>
      <c r="CL299" s="286">
        <v>99000</v>
      </c>
      <c r="CM299" s="287" t="s">
        <v>3754</v>
      </c>
      <c r="CN299" s="286">
        <v>79000</v>
      </c>
      <c r="CO299" s="287" t="s">
        <v>935</v>
      </c>
      <c r="CP299" s="284" t="s">
        <v>60</v>
      </c>
      <c r="CQ299" s="287" t="s">
        <v>1850</v>
      </c>
      <c r="CR299" s="285">
        <v>46211</v>
      </c>
      <c r="CS299" s="282" t="s">
        <v>139</v>
      </c>
      <c r="CT299" s="284" t="s">
        <v>1857</v>
      </c>
      <c r="CU299" t="s">
        <v>369</v>
      </c>
      <c r="CV299">
        <v>296</v>
      </c>
    </row>
    <row r="300" spans="1:100" hidden="1" x14ac:dyDescent="0.3">
      <c r="A300" s="281">
        <v>123</v>
      </c>
      <c r="B300" s="290" t="s">
        <v>45</v>
      </c>
      <c r="C300" s="288" t="s">
        <v>2952</v>
      </c>
      <c r="D300" s="288" t="s">
        <v>3018</v>
      </c>
      <c r="E300" s="288" t="s">
        <v>3020</v>
      </c>
      <c r="F300" s="288" t="s">
        <v>2959</v>
      </c>
      <c r="G300" s="288" t="s">
        <v>2970</v>
      </c>
      <c r="H300" s="288" t="s">
        <v>2971</v>
      </c>
      <c r="I300" s="288" t="s">
        <v>2972</v>
      </c>
      <c r="J300" s="288" t="s">
        <v>2962</v>
      </c>
      <c r="K300" s="289" t="s">
        <v>369</v>
      </c>
      <c r="L300" s="288" t="s">
        <v>368</v>
      </c>
      <c r="M300" s="290" t="s">
        <v>328</v>
      </c>
      <c r="N300" s="288" t="s">
        <v>329</v>
      </c>
      <c r="O300" s="290" t="s">
        <v>45</v>
      </c>
      <c r="P300" s="291" t="str">
        <f>IF(COUNTIF($K$4:K300,K300)=1,"A","")</f>
        <v/>
      </c>
      <c r="Q300" s="291"/>
      <c r="R300" s="291">
        <v>3000</v>
      </c>
      <c r="S300" s="291">
        <v>3000</v>
      </c>
      <c r="T300" s="291"/>
      <c r="U300" s="290" t="s">
        <v>45</v>
      </c>
      <c r="V300" s="291"/>
      <c r="W300" s="291"/>
      <c r="X300" s="291"/>
      <c r="Y300" s="290" t="s">
        <v>45</v>
      </c>
      <c r="Z300" s="291"/>
      <c r="AA300" s="291">
        <v>0</v>
      </c>
      <c r="AB300" s="291"/>
      <c r="AC300" s="291"/>
      <c r="AD300" s="291"/>
      <c r="AE300" s="291"/>
      <c r="AF300" s="291"/>
      <c r="AG300" s="291"/>
      <c r="AH300" s="291"/>
      <c r="AI300" s="291"/>
      <c r="AJ300" s="291"/>
      <c r="AK300" s="291"/>
      <c r="AL300" s="291"/>
      <c r="AM300" s="291"/>
      <c r="AN300" s="291"/>
      <c r="AO300" s="291"/>
      <c r="AP300" s="291"/>
      <c r="AQ300" s="291"/>
      <c r="AR300" s="291"/>
      <c r="AS300" s="291"/>
      <c r="AT300" s="291"/>
      <c r="AU300" s="291"/>
      <c r="AV300" s="291"/>
      <c r="AW300" s="291"/>
      <c r="AX300" s="291"/>
      <c r="AY300" s="291"/>
      <c r="AZ300" s="291"/>
      <c r="BA300" s="291"/>
      <c r="BB300" s="291"/>
      <c r="BC300" s="291"/>
      <c r="BD300" s="291"/>
      <c r="BE300" s="291"/>
      <c r="BF300" s="291"/>
      <c r="BG300" s="291"/>
      <c r="BH300" s="291"/>
      <c r="BI300" s="291"/>
      <c r="BJ300" s="291"/>
      <c r="BK300" s="291"/>
      <c r="BL300" s="291"/>
      <c r="BM300" s="291"/>
      <c r="BN300" s="291"/>
      <c r="BO300" s="291"/>
      <c r="BP300" s="291"/>
      <c r="BQ300" s="291"/>
      <c r="BR300" s="291"/>
      <c r="BS300" s="291"/>
      <c r="BT300" s="291"/>
      <c r="BU300" s="291"/>
      <c r="BV300" s="291"/>
      <c r="BW300" s="291"/>
      <c r="BX300" s="291"/>
      <c r="BY300" s="291"/>
      <c r="BZ300" s="291"/>
      <c r="CA300" s="291"/>
      <c r="CB300" s="291"/>
      <c r="CC300" s="291"/>
      <c r="CD300" s="291"/>
      <c r="CE300" s="291"/>
      <c r="CF300" s="291"/>
      <c r="CG300" s="291"/>
      <c r="CH300" s="292" t="s">
        <v>45</v>
      </c>
      <c r="CI300" s="291"/>
      <c r="CJ300" s="292" t="s">
        <v>45</v>
      </c>
      <c r="CK300" s="291">
        <v>17900</v>
      </c>
      <c r="CL300" s="291">
        <v>99000</v>
      </c>
      <c r="CM300" s="292" t="s">
        <v>3754</v>
      </c>
      <c r="CN300" s="291">
        <v>79000</v>
      </c>
      <c r="CO300" s="292" t="s">
        <v>935</v>
      </c>
      <c r="CP300" s="290" t="s">
        <v>60</v>
      </c>
      <c r="CQ300" s="292" t="s">
        <v>1850</v>
      </c>
      <c r="CR300" s="1">
        <v>46211</v>
      </c>
      <c r="CS300" s="288" t="s">
        <v>139</v>
      </c>
      <c r="CT300" s="290" t="s">
        <v>1857</v>
      </c>
      <c r="CU300" t="s">
        <v>369</v>
      </c>
      <c r="CV300">
        <v>297</v>
      </c>
    </row>
    <row r="301" spans="1:100" hidden="1" x14ac:dyDescent="0.3">
      <c r="A301" s="281">
        <v>124</v>
      </c>
      <c r="B301" s="284" t="s">
        <v>45</v>
      </c>
      <c r="C301" s="282" t="s">
        <v>2952</v>
      </c>
      <c r="D301" s="282" t="s">
        <v>3018</v>
      </c>
      <c r="E301" s="282" t="s">
        <v>3020</v>
      </c>
      <c r="F301" s="282" t="s">
        <v>2959</v>
      </c>
      <c r="G301" s="282" t="s">
        <v>2970</v>
      </c>
      <c r="H301" s="282" t="s">
        <v>2971</v>
      </c>
      <c r="I301" s="282" t="s">
        <v>2972</v>
      </c>
      <c r="J301" s="282" t="s">
        <v>2962</v>
      </c>
      <c r="K301" s="283" t="s">
        <v>369</v>
      </c>
      <c r="L301" s="282" t="s">
        <v>368</v>
      </c>
      <c r="M301" s="284" t="s">
        <v>63</v>
      </c>
      <c r="N301" s="282" t="s">
        <v>64</v>
      </c>
      <c r="O301" s="284" t="s">
        <v>45</v>
      </c>
      <c r="P301" s="286" t="str">
        <f>IF(COUNTIF($K$4:K301,K301)=1,"A","")</f>
        <v/>
      </c>
      <c r="Q301" s="286"/>
      <c r="R301" s="286">
        <v>2000</v>
      </c>
      <c r="S301" s="286">
        <v>2000</v>
      </c>
      <c r="T301" s="286"/>
      <c r="U301" s="284" t="s">
        <v>45</v>
      </c>
      <c r="V301" s="286"/>
      <c r="W301" s="286"/>
      <c r="X301" s="286"/>
      <c r="Y301" s="284" t="s">
        <v>45</v>
      </c>
      <c r="Z301" s="286"/>
      <c r="AA301" s="286">
        <v>0</v>
      </c>
      <c r="AB301" s="286"/>
      <c r="AC301" s="286"/>
      <c r="AD301" s="286"/>
      <c r="AE301" s="286"/>
      <c r="AF301" s="286"/>
      <c r="AG301" s="286"/>
      <c r="AH301" s="286"/>
      <c r="AI301" s="286"/>
      <c r="AJ301" s="286"/>
      <c r="AK301" s="286"/>
      <c r="AL301" s="286"/>
      <c r="AM301" s="286"/>
      <c r="AN301" s="286"/>
      <c r="AO301" s="286"/>
      <c r="AP301" s="286"/>
      <c r="AQ301" s="286"/>
      <c r="AR301" s="286"/>
      <c r="AS301" s="286"/>
      <c r="AT301" s="286"/>
      <c r="AU301" s="286"/>
      <c r="AV301" s="286"/>
      <c r="AW301" s="286"/>
      <c r="AX301" s="286"/>
      <c r="AY301" s="286"/>
      <c r="AZ301" s="286"/>
      <c r="BA301" s="286"/>
      <c r="BB301" s="286"/>
      <c r="BC301" s="286"/>
      <c r="BD301" s="286"/>
      <c r="BE301" s="286"/>
      <c r="BF301" s="286"/>
      <c r="BG301" s="286"/>
      <c r="BH301" s="286"/>
      <c r="BI301" s="286"/>
      <c r="BJ301" s="286"/>
      <c r="BK301" s="286"/>
      <c r="BL301" s="286"/>
      <c r="BM301" s="286"/>
      <c r="BN301" s="286"/>
      <c r="BO301" s="286"/>
      <c r="BP301" s="286"/>
      <c r="BQ301" s="286"/>
      <c r="BR301" s="286"/>
      <c r="BS301" s="286"/>
      <c r="BT301" s="286"/>
      <c r="BU301" s="286"/>
      <c r="BV301" s="286"/>
      <c r="BW301" s="286"/>
      <c r="BX301" s="286"/>
      <c r="BY301" s="286"/>
      <c r="BZ301" s="286"/>
      <c r="CA301" s="286"/>
      <c r="CB301" s="286"/>
      <c r="CC301" s="286"/>
      <c r="CD301" s="286"/>
      <c r="CE301" s="286"/>
      <c r="CF301" s="286"/>
      <c r="CG301" s="286"/>
      <c r="CH301" s="287" t="s">
        <v>45</v>
      </c>
      <c r="CI301" s="286"/>
      <c r="CJ301" s="287" t="s">
        <v>45</v>
      </c>
      <c r="CK301" s="286">
        <v>17900</v>
      </c>
      <c r="CL301" s="286">
        <v>99000</v>
      </c>
      <c r="CM301" s="287" t="s">
        <v>3754</v>
      </c>
      <c r="CN301" s="286">
        <v>79000</v>
      </c>
      <c r="CO301" s="287" t="s">
        <v>935</v>
      </c>
      <c r="CP301" s="284" t="s">
        <v>60</v>
      </c>
      <c r="CQ301" s="287" t="s">
        <v>1850</v>
      </c>
      <c r="CR301" s="285">
        <v>46211</v>
      </c>
      <c r="CS301" s="282" t="s">
        <v>139</v>
      </c>
      <c r="CT301" s="284" t="s">
        <v>1857</v>
      </c>
      <c r="CU301" t="s">
        <v>369</v>
      </c>
      <c r="CV301">
        <v>298</v>
      </c>
    </row>
    <row r="302" spans="1:100" hidden="1" x14ac:dyDescent="0.3">
      <c r="A302" s="281">
        <v>125</v>
      </c>
      <c r="B302" s="290" t="s">
        <v>45</v>
      </c>
      <c r="C302" s="288" t="s">
        <v>2952</v>
      </c>
      <c r="D302" s="288" t="s">
        <v>3018</v>
      </c>
      <c r="E302" s="288" t="s">
        <v>3020</v>
      </c>
      <c r="F302" s="288" t="s">
        <v>2959</v>
      </c>
      <c r="G302" s="288" t="s">
        <v>2970</v>
      </c>
      <c r="H302" s="288" t="s">
        <v>2971</v>
      </c>
      <c r="I302" s="288" t="s">
        <v>2972</v>
      </c>
      <c r="J302" s="288" t="s">
        <v>2962</v>
      </c>
      <c r="K302" s="289" t="s">
        <v>369</v>
      </c>
      <c r="L302" s="288" t="s">
        <v>368</v>
      </c>
      <c r="M302" s="290" t="s">
        <v>367</v>
      </c>
      <c r="N302" s="288" t="s">
        <v>366</v>
      </c>
      <c r="O302" s="290" t="s">
        <v>45</v>
      </c>
      <c r="P302" s="291" t="str">
        <f>IF(COUNTIF($K$4:K302,K302)=1,"A","")</f>
        <v/>
      </c>
      <c r="Q302" s="291"/>
      <c r="R302" s="291">
        <v>1500</v>
      </c>
      <c r="S302" s="291">
        <v>1500</v>
      </c>
      <c r="T302" s="291"/>
      <c r="U302" s="290" t="s">
        <v>45</v>
      </c>
      <c r="V302" s="291"/>
      <c r="W302" s="291"/>
      <c r="X302" s="291"/>
      <c r="Y302" s="290" t="s">
        <v>45</v>
      </c>
      <c r="Z302" s="291"/>
      <c r="AA302" s="291">
        <v>0</v>
      </c>
      <c r="AB302" s="291"/>
      <c r="AC302" s="291"/>
      <c r="AD302" s="291"/>
      <c r="AE302" s="291"/>
      <c r="AF302" s="291"/>
      <c r="AG302" s="291"/>
      <c r="AH302" s="291"/>
      <c r="AI302" s="291"/>
      <c r="AJ302" s="291"/>
      <c r="AK302" s="291"/>
      <c r="AL302" s="291"/>
      <c r="AM302" s="291"/>
      <c r="AN302" s="291"/>
      <c r="AO302" s="291"/>
      <c r="AP302" s="291"/>
      <c r="AQ302" s="291"/>
      <c r="AR302" s="291"/>
      <c r="AS302" s="291"/>
      <c r="AT302" s="291"/>
      <c r="AU302" s="291"/>
      <c r="AV302" s="291"/>
      <c r="AW302" s="291"/>
      <c r="AX302" s="291"/>
      <c r="AY302" s="291"/>
      <c r="AZ302" s="291"/>
      <c r="BA302" s="291"/>
      <c r="BB302" s="291"/>
      <c r="BC302" s="291"/>
      <c r="BD302" s="291"/>
      <c r="BE302" s="291"/>
      <c r="BF302" s="291"/>
      <c r="BG302" s="291"/>
      <c r="BH302" s="291"/>
      <c r="BI302" s="291"/>
      <c r="BJ302" s="291"/>
      <c r="BK302" s="291"/>
      <c r="BL302" s="291"/>
      <c r="BM302" s="291"/>
      <c r="BN302" s="291"/>
      <c r="BO302" s="291"/>
      <c r="BP302" s="291"/>
      <c r="BQ302" s="291"/>
      <c r="BR302" s="291"/>
      <c r="BS302" s="291"/>
      <c r="BT302" s="291"/>
      <c r="BU302" s="291"/>
      <c r="BV302" s="291"/>
      <c r="BW302" s="291"/>
      <c r="BX302" s="291"/>
      <c r="BY302" s="291"/>
      <c r="BZ302" s="291"/>
      <c r="CA302" s="291"/>
      <c r="CB302" s="291"/>
      <c r="CC302" s="291"/>
      <c r="CD302" s="291"/>
      <c r="CE302" s="291"/>
      <c r="CF302" s="291"/>
      <c r="CG302" s="291"/>
      <c r="CH302" s="292" t="s">
        <v>45</v>
      </c>
      <c r="CI302" s="291"/>
      <c r="CJ302" s="292" t="s">
        <v>45</v>
      </c>
      <c r="CK302" s="291">
        <v>17900</v>
      </c>
      <c r="CL302" s="291">
        <v>99000</v>
      </c>
      <c r="CM302" s="292" t="s">
        <v>3754</v>
      </c>
      <c r="CN302" s="291">
        <v>79000</v>
      </c>
      <c r="CO302" s="292" t="s">
        <v>935</v>
      </c>
      <c r="CP302" s="290" t="s">
        <v>60</v>
      </c>
      <c r="CQ302" s="292" t="s">
        <v>1850</v>
      </c>
      <c r="CR302" s="1">
        <v>46211</v>
      </c>
      <c r="CS302" s="288" t="s">
        <v>139</v>
      </c>
      <c r="CT302" s="290" t="s">
        <v>1857</v>
      </c>
      <c r="CU302" t="s">
        <v>369</v>
      </c>
      <c r="CV302">
        <v>299</v>
      </c>
    </row>
    <row r="303" spans="1:100" hidden="1" x14ac:dyDescent="0.3">
      <c r="A303" s="281">
        <v>126</v>
      </c>
      <c r="B303" s="284" t="s">
        <v>45</v>
      </c>
      <c r="C303" s="282" t="s">
        <v>2952</v>
      </c>
      <c r="D303" s="282" t="s">
        <v>3018</v>
      </c>
      <c r="E303" s="282" t="s">
        <v>3020</v>
      </c>
      <c r="F303" s="282" t="s">
        <v>2959</v>
      </c>
      <c r="G303" s="282" t="s">
        <v>2970</v>
      </c>
      <c r="H303" s="282" t="s">
        <v>2974</v>
      </c>
      <c r="I303" s="282" t="s">
        <v>2976</v>
      </c>
      <c r="J303" s="282" t="s">
        <v>2962</v>
      </c>
      <c r="K303" s="283" t="s">
        <v>365</v>
      </c>
      <c r="L303" s="282" t="s">
        <v>364</v>
      </c>
      <c r="M303" s="284" t="s">
        <v>107</v>
      </c>
      <c r="N303" s="282" t="s">
        <v>108</v>
      </c>
      <c r="O303" s="284" t="s">
        <v>45</v>
      </c>
      <c r="P303" s="286" t="str">
        <f>IF(COUNTIF($K$4:K303,K303)=1,"A","")</f>
        <v>A</v>
      </c>
      <c r="Q303" s="286"/>
      <c r="R303" s="286">
        <v>700</v>
      </c>
      <c r="S303" s="286">
        <v>700</v>
      </c>
      <c r="T303" s="286"/>
      <c r="U303" s="285">
        <v>46255</v>
      </c>
      <c r="V303" s="286">
        <v>737</v>
      </c>
      <c r="W303" s="286">
        <v>737</v>
      </c>
      <c r="X303" s="286"/>
      <c r="Y303" s="284" t="s">
        <v>45</v>
      </c>
      <c r="Z303" s="286"/>
      <c r="AA303" s="286">
        <v>0</v>
      </c>
      <c r="AB303" s="286">
        <v>737</v>
      </c>
      <c r="AC303" s="286">
        <v>737</v>
      </c>
      <c r="AD303" s="286"/>
      <c r="AE303" s="286">
        <v>737</v>
      </c>
      <c r="AF303" s="286">
        <v>737</v>
      </c>
      <c r="AG303" s="286"/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  <c r="AV303" s="286"/>
      <c r="AW303" s="286"/>
      <c r="AX303" s="286"/>
      <c r="AY303" s="286"/>
      <c r="AZ303" s="286"/>
      <c r="BA303" s="286"/>
      <c r="BB303" s="286"/>
      <c r="BC303" s="286"/>
      <c r="BD303" s="286"/>
      <c r="BE303" s="286"/>
      <c r="BF303" s="286"/>
      <c r="BG303" s="286"/>
      <c r="BH303" s="286"/>
      <c r="BI303" s="286"/>
      <c r="BJ303" s="286"/>
      <c r="BK303" s="286"/>
      <c r="BL303" s="286"/>
      <c r="BM303" s="286"/>
      <c r="BN303" s="286"/>
      <c r="BO303" s="286"/>
      <c r="BP303" s="286"/>
      <c r="BQ303" s="286"/>
      <c r="BR303" s="286"/>
      <c r="BS303" s="286"/>
      <c r="BT303" s="286"/>
      <c r="BU303" s="286"/>
      <c r="BV303" s="286"/>
      <c r="BW303" s="286"/>
      <c r="BX303" s="286"/>
      <c r="BY303" s="286"/>
      <c r="BZ303" s="286"/>
      <c r="CA303" s="286"/>
      <c r="CB303" s="286"/>
      <c r="CC303" s="286"/>
      <c r="CD303" s="286"/>
      <c r="CE303" s="286"/>
      <c r="CF303" s="286"/>
      <c r="CG303" s="286"/>
      <c r="CH303" s="287" t="s">
        <v>45</v>
      </c>
      <c r="CI303" s="286"/>
      <c r="CJ303" s="287" t="s">
        <v>45</v>
      </c>
      <c r="CK303" s="286">
        <v>17100</v>
      </c>
      <c r="CL303" s="286">
        <v>62000</v>
      </c>
      <c r="CM303" s="287" t="s">
        <v>662</v>
      </c>
      <c r="CN303" s="286">
        <v>62000</v>
      </c>
      <c r="CO303" s="287" t="s">
        <v>662</v>
      </c>
      <c r="CP303" s="284" t="s">
        <v>60</v>
      </c>
      <c r="CQ303" s="287" t="s">
        <v>1850</v>
      </c>
      <c r="CR303" s="285">
        <v>46199</v>
      </c>
      <c r="CS303" s="282" t="s">
        <v>51</v>
      </c>
      <c r="CT303" s="284" t="s">
        <v>1857</v>
      </c>
      <c r="CU303" t="s">
        <v>365</v>
      </c>
      <c r="CV303">
        <v>300</v>
      </c>
    </row>
    <row r="304" spans="1:100" hidden="1" x14ac:dyDescent="0.3">
      <c r="A304" s="281">
        <v>127</v>
      </c>
      <c r="B304" s="290" t="s">
        <v>45</v>
      </c>
      <c r="C304" s="288" t="s">
        <v>2952</v>
      </c>
      <c r="D304" s="288" t="s">
        <v>3018</v>
      </c>
      <c r="E304" s="288" t="s">
        <v>3020</v>
      </c>
      <c r="F304" s="288" t="s">
        <v>2959</v>
      </c>
      <c r="G304" s="288" t="s">
        <v>2970</v>
      </c>
      <c r="H304" s="288" t="s">
        <v>2974</v>
      </c>
      <c r="I304" s="288" t="s">
        <v>2976</v>
      </c>
      <c r="J304" s="288" t="s">
        <v>2962</v>
      </c>
      <c r="K304" s="289" t="s">
        <v>365</v>
      </c>
      <c r="L304" s="288" t="s">
        <v>364</v>
      </c>
      <c r="M304" s="290" t="s">
        <v>78</v>
      </c>
      <c r="N304" s="288" t="s">
        <v>79</v>
      </c>
      <c r="O304" s="290" t="s">
        <v>45</v>
      </c>
      <c r="P304" s="291" t="str">
        <f>IF(COUNTIF($K$4:K304,K304)=1,"A","")</f>
        <v/>
      </c>
      <c r="Q304" s="291"/>
      <c r="R304" s="291">
        <v>1300</v>
      </c>
      <c r="S304" s="291">
        <v>1300</v>
      </c>
      <c r="T304" s="291"/>
      <c r="U304" s="1">
        <v>46255</v>
      </c>
      <c r="V304" s="291">
        <v>1342</v>
      </c>
      <c r="W304" s="291">
        <v>1342</v>
      </c>
      <c r="X304" s="291"/>
      <c r="Y304" s="290" t="s">
        <v>45</v>
      </c>
      <c r="Z304" s="291"/>
      <c r="AA304" s="291">
        <v>0</v>
      </c>
      <c r="AB304" s="291">
        <v>1342</v>
      </c>
      <c r="AC304" s="291">
        <v>1342</v>
      </c>
      <c r="AD304" s="291"/>
      <c r="AE304" s="291">
        <v>1342</v>
      </c>
      <c r="AF304" s="291">
        <v>1342</v>
      </c>
      <c r="AG304" s="291"/>
      <c r="AH304" s="291"/>
      <c r="AI304" s="291"/>
      <c r="AJ304" s="291"/>
      <c r="AK304" s="291"/>
      <c r="AL304" s="291"/>
      <c r="AM304" s="291"/>
      <c r="AN304" s="291"/>
      <c r="AO304" s="291"/>
      <c r="AP304" s="291"/>
      <c r="AQ304" s="291"/>
      <c r="AR304" s="291"/>
      <c r="AS304" s="291"/>
      <c r="AT304" s="291"/>
      <c r="AU304" s="291"/>
      <c r="AV304" s="291"/>
      <c r="AW304" s="291"/>
      <c r="AX304" s="291"/>
      <c r="AY304" s="291"/>
      <c r="AZ304" s="291"/>
      <c r="BA304" s="291"/>
      <c r="BB304" s="291"/>
      <c r="BC304" s="291"/>
      <c r="BD304" s="291"/>
      <c r="BE304" s="291"/>
      <c r="BF304" s="291"/>
      <c r="BG304" s="291"/>
      <c r="BH304" s="291"/>
      <c r="BI304" s="291"/>
      <c r="BJ304" s="291"/>
      <c r="BK304" s="291"/>
      <c r="BL304" s="291"/>
      <c r="BM304" s="291"/>
      <c r="BN304" s="291"/>
      <c r="BO304" s="291"/>
      <c r="BP304" s="291"/>
      <c r="BQ304" s="291"/>
      <c r="BR304" s="291"/>
      <c r="BS304" s="291"/>
      <c r="BT304" s="291"/>
      <c r="BU304" s="291"/>
      <c r="BV304" s="291"/>
      <c r="BW304" s="291"/>
      <c r="BX304" s="291"/>
      <c r="BY304" s="291"/>
      <c r="BZ304" s="291"/>
      <c r="CA304" s="291"/>
      <c r="CB304" s="291"/>
      <c r="CC304" s="291"/>
      <c r="CD304" s="291"/>
      <c r="CE304" s="291"/>
      <c r="CF304" s="291"/>
      <c r="CG304" s="291"/>
      <c r="CH304" s="292" t="s">
        <v>45</v>
      </c>
      <c r="CI304" s="291"/>
      <c r="CJ304" s="292" t="s">
        <v>45</v>
      </c>
      <c r="CK304" s="291">
        <v>17100</v>
      </c>
      <c r="CL304" s="291">
        <v>62000</v>
      </c>
      <c r="CM304" s="292" t="s">
        <v>662</v>
      </c>
      <c r="CN304" s="291">
        <v>62000</v>
      </c>
      <c r="CO304" s="292" t="s">
        <v>662</v>
      </c>
      <c r="CP304" s="290" t="s">
        <v>60</v>
      </c>
      <c r="CQ304" s="292" t="s">
        <v>1850</v>
      </c>
      <c r="CR304" s="1">
        <v>46199</v>
      </c>
      <c r="CS304" s="288" t="s">
        <v>51</v>
      </c>
      <c r="CT304" s="290" t="s">
        <v>1857</v>
      </c>
      <c r="CU304" t="s">
        <v>365</v>
      </c>
      <c r="CV304">
        <v>301</v>
      </c>
    </row>
    <row r="305" spans="1:100" hidden="1" x14ac:dyDescent="0.3">
      <c r="A305" s="281">
        <v>128</v>
      </c>
      <c r="B305" s="284" t="s">
        <v>45</v>
      </c>
      <c r="C305" s="282" t="s">
        <v>2952</v>
      </c>
      <c r="D305" s="282" t="s">
        <v>3018</v>
      </c>
      <c r="E305" s="282" t="s">
        <v>3020</v>
      </c>
      <c r="F305" s="282" t="s">
        <v>2959</v>
      </c>
      <c r="G305" s="282" t="s">
        <v>2970</v>
      </c>
      <c r="H305" s="282" t="s">
        <v>2974</v>
      </c>
      <c r="I305" s="282" t="s">
        <v>2976</v>
      </c>
      <c r="J305" s="282" t="s">
        <v>2962</v>
      </c>
      <c r="K305" s="283" t="s">
        <v>365</v>
      </c>
      <c r="L305" s="282" t="s">
        <v>364</v>
      </c>
      <c r="M305" s="284" t="s">
        <v>317</v>
      </c>
      <c r="N305" s="282" t="s">
        <v>318</v>
      </c>
      <c r="O305" s="284" t="s">
        <v>45</v>
      </c>
      <c r="P305" s="286" t="str">
        <f>IF(COUNTIF($K$4:K305,K305)=1,"A","")</f>
        <v/>
      </c>
      <c r="Q305" s="286"/>
      <c r="R305" s="286">
        <v>500</v>
      </c>
      <c r="S305" s="286">
        <v>500</v>
      </c>
      <c r="T305" s="286"/>
      <c r="U305" s="285">
        <v>46255</v>
      </c>
      <c r="V305" s="286">
        <v>528</v>
      </c>
      <c r="W305" s="286">
        <v>528</v>
      </c>
      <c r="X305" s="286"/>
      <c r="Y305" s="284" t="s">
        <v>45</v>
      </c>
      <c r="Z305" s="286"/>
      <c r="AA305" s="286">
        <v>0</v>
      </c>
      <c r="AB305" s="286">
        <v>528</v>
      </c>
      <c r="AC305" s="286">
        <v>528</v>
      </c>
      <c r="AD305" s="286"/>
      <c r="AE305" s="286">
        <v>528</v>
      </c>
      <c r="AF305" s="286">
        <v>528</v>
      </c>
      <c r="AG305" s="286"/>
      <c r="AH305" s="286"/>
      <c r="AI305" s="286"/>
      <c r="AJ305" s="286"/>
      <c r="AK305" s="286"/>
      <c r="AL305" s="286"/>
      <c r="AM305" s="286"/>
      <c r="AN305" s="286"/>
      <c r="AO305" s="286"/>
      <c r="AP305" s="286"/>
      <c r="AQ305" s="286"/>
      <c r="AR305" s="286"/>
      <c r="AS305" s="286"/>
      <c r="AT305" s="286"/>
      <c r="AU305" s="286"/>
      <c r="AV305" s="286"/>
      <c r="AW305" s="286"/>
      <c r="AX305" s="286"/>
      <c r="AY305" s="286"/>
      <c r="AZ305" s="286"/>
      <c r="BA305" s="286"/>
      <c r="BB305" s="286"/>
      <c r="BC305" s="286"/>
      <c r="BD305" s="286"/>
      <c r="BE305" s="286"/>
      <c r="BF305" s="286"/>
      <c r="BG305" s="286"/>
      <c r="BH305" s="286"/>
      <c r="BI305" s="286"/>
      <c r="BJ305" s="286"/>
      <c r="BK305" s="286"/>
      <c r="BL305" s="286"/>
      <c r="BM305" s="286"/>
      <c r="BN305" s="286"/>
      <c r="BO305" s="286"/>
      <c r="BP305" s="286"/>
      <c r="BQ305" s="286"/>
      <c r="BR305" s="286"/>
      <c r="BS305" s="286"/>
      <c r="BT305" s="286"/>
      <c r="BU305" s="286"/>
      <c r="BV305" s="286"/>
      <c r="BW305" s="286"/>
      <c r="BX305" s="286"/>
      <c r="BY305" s="286"/>
      <c r="BZ305" s="286"/>
      <c r="CA305" s="286"/>
      <c r="CB305" s="286"/>
      <c r="CC305" s="286"/>
      <c r="CD305" s="286"/>
      <c r="CE305" s="286"/>
      <c r="CF305" s="286"/>
      <c r="CG305" s="286"/>
      <c r="CH305" s="287" t="s">
        <v>45</v>
      </c>
      <c r="CI305" s="286"/>
      <c r="CJ305" s="287" t="s">
        <v>45</v>
      </c>
      <c r="CK305" s="286">
        <v>17100</v>
      </c>
      <c r="CL305" s="286">
        <v>62000</v>
      </c>
      <c r="CM305" s="287" t="s">
        <v>662</v>
      </c>
      <c r="CN305" s="286">
        <v>62000</v>
      </c>
      <c r="CO305" s="287" t="s">
        <v>662</v>
      </c>
      <c r="CP305" s="284" t="s">
        <v>60</v>
      </c>
      <c r="CQ305" s="287" t="s">
        <v>1850</v>
      </c>
      <c r="CR305" s="285">
        <v>46199</v>
      </c>
      <c r="CS305" s="282" t="s">
        <v>51</v>
      </c>
      <c r="CT305" s="284" t="s">
        <v>1857</v>
      </c>
      <c r="CU305" t="s">
        <v>365</v>
      </c>
      <c r="CV305">
        <v>302</v>
      </c>
    </row>
    <row r="306" spans="1:100" x14ac:dyDescent="0.3">
      <c r="A306" s="281">
        <v>129</v>
      </c>
      <c r="B306" s="290" t="s">
        <v>45</v>
      </c>
      <c r="C306" s="288" t="s">
        <v>2952</v>
      </c>
      <c r="D306" s="288" t="s">
        <v>3018</v>
      </c>
      <c r="E306" s="288" t="s">
        <v>3020</v>
      </c>
      <c r="F306" s="288" t="s">
        <v>2959</v>
      </c>
      <c r="G306" s="288" t="s">
        <v>2977</v>
      </c>
      <c r="H306" s="288" t="s">
        <v>3008</v>
      </c>
      <c r="I306" s="288" t="s">
        <v>3009</v>
      </c>
      <c r="J306" s="288" t="s">
        <v>2962</v>
      </c>
      <c r="K306" s="289" t="s">
        <v>359</v>
      </c>
      <c r="L306" s="288" t="s">
        <v>358</v>
      </c>
      <c r="M306" s="290" t="s">
        <v>71</v>
      </c>
      <c r="N306" s="288" t="s">
        <v>72</v>
      </c>
      <c r="O306" s="290" t="s">
        <v>45</v>
      </c>
      <c r="P306" s="291" t="str">
        <f>IF(COUNTIF($K$4:K306,K306)=1,"A","")</f>
        <v>A</v>
      </c>
      <c r="Q306" s="291"/>
      <c r="R306" s="291">
        <v>2500</v>
      </c>
      <c r="S306" s="291">
        <v>2500</v>
      </c>
      <c r="T306" s="291"/>
      <c r="U306" s="1">
        <v>46254</v>
      </c>
      <c r="V306" s="291">
        <v>2499</v>
      </c>
      <c r="W306" s="291">
        <v>2499</v>
      </c>
      <c r="X306" s="291"/>
      <c r="Y306" s="290" t="s">
        <v>45</v>
      </c>
      <c r="Z306" s="291"/>
      <c r="AA306" s="291">
        <v>0</v>
      </c>
      <c r="AB306" s="291">
        <v>2499</v>
      </c>
      <c r="AC306" s="291">
        <v>2499</v>
      </c>
      <c r="AD306" s="291"/>
      <c r="AE306" s="291">
        <v>2499</v>
      </c>
      <c r="AF306" s="291">
        <v>2499</v>
      </c>
      <c r="AG306" s="291"/>
      <c r="AH306" s="291"/>
      <c r="AI306" s="291"/>
      <c r="AJ306" s="291"/>
      <c r="AK306" s="291"/>
      <c r="AL306" s="291"/>
      <c r="AM306" s="291"/>
      <c r="AN306" s="291"/>
      <c r="AO306" s="291"/>
      <c r="AP306" s="291"/>
      <c r="AQ306" s="291"/>
      <c r="AR306" s="291"/>
      <c r="AS306" s="291"/>
      <c r="AT306" s="291"/>
      <c r="AU306" s="291"/>
      <c r="AV306" s="291"/>
      <c r="AW306" s="291"/>
      <c r="AX306" s="291"/>
      <c r="AY306" s="291"/>
      <c r="AZ306" s="291"/>
      <c r="BA306" s="291"/>
      <c r="BB306" s="291"/>
      <c r="BC306" s="291"/>
      <c r="BD306" s="291"/>
      <c r="BE306" s="291"/>
      <c r="BF306" s="291"/>
      <c r="BG306" s="291"/>
      <c r="BH306" s="291"/>
      <c r="BI306" s="291"/>
      <c r="BJ306" s="291"/>
      <c r="BK306" s="291"/>
      <c r="BL306" s="291"/>
      <c r="BM306" s="291"/>
      <c r="BN306" s="291"/>
      <c r="BO306" s="291"/>
      <c r="BP306" s="291"/>
      <c r="BQ306" s="291"/>
      <c r="BR306" s="291"/>
      <c r="BS306" s="291"/>
      <c r="BT306" s="291"/>
      <c r="BU306" s="291"/>
      <c r="BV306" s="291"/>
      <c r="BW306" s="291"/>
      <c r="BX306" s="291"/>
      <c r="BY306" s="291"/>
      <c r="BZ306" s="291"/>
      <c r="CA306" s="291"/>
      <c r="CB306" s="291"/>
      <c r="CC306" s="291"/>
      <c r="CD306" s="291"/>
      <c r="CE306" s="291"/>
      <c r="CF306" s="291"/>
      <c r="CG306" s="291"/>
      <c r="CH306" s="292" t="s">
        <v>45</v>
      </c>
      <c r="CI306" s="291"/>
      <c r="CJ306" s="292" t="s">
        <v>45</v>
      </c>
      <c r="CK306" s="291">
        <v>47000</v>
      </c>
      <c r="CL306" s="291">
        <v>226000</v>
      </c>
      <c r="CM306" s="292" t="s">
        <v>2949</v>
      </c>
      <c r="CN306" s="291">
        <v>204000</v>
      </c>
      <c r="CO306" s="292" t="s">
        <v>360</v>
      </c>
      <c r="CP306" s="290" t="s">
        <v>60</v>
      </c>
      <c r="CQ306" s="292" t="s">
        <v>1850</v>
      </c>
      <c r="CR306" s="1">
        <v>46211</v>
      </c>
      <c r="CS306" s="288" t="s">
        <v>184</v>
      </c>
      <c r="CT306" s="290" t="s">
        <v>1851</v>
      </c>
      <c r="CU306" t="s">
        <v>359</v>
      </c>
      <c r="CV306">
        <v>303</v>
      </c>
    </row>
    <row r="307" spans="1:100" x14ac:dyDescent="0.3">
      <c r="A307" s="281">
        <v>130</v>
      </c>
      <c r="B307" s="284" t="s">
        <v>45</v>
      </c>
      <c r="C307" s="282" t="s">
        <v>2952</v>
      </c>
      <c r="D307" s="282" t="s">
        <v>3018</v>
      </c>
      <c r="E307" s="282" t="s">
        <v>3020</v>
      </c>
      <c r="F307" s="282" t="s">
        <v>2959</v>
      </c>
      <c r="G307" s="282" t="s">
        <v>2977</v>
      </c>
      <c r="H307" s="282" t="s">
        <v>3008</v>
      </c>
      <c r="I307" s="282" t="s">
        <v>3009</v>
      </c>
      <c r="J307" s="282" t="s">
        <v>2962</v>
      </c>
      <c r="K307" s="283" t="s">
        <v>359</v>
      </c>
      <c r="L307" s="282" t="s">
        <v>358</v>
      </c>
      <c r="M307" s="284" t="s">
        <v>61</v>
      </c>
      <c r="N307" s="282" t="s">
        <v>62</v>
      </c>
      <c r="O307" s="284" t="s">
        <v>45</v>
      </c>
      <c r="P307" s="286" t="str">
        <f>IF(COUNTIF($K$4:K307,K307)=1,"A","")</f>
        <v/>
      </c>
      <c r="Q307" s="286"/>
      <c r="R307" s="286">
        <v>500</v>
      </c>
      <c r="S307" s="286">
        <v>500</v>
      </c>
      <c r="T307" s="286"/>
      <c r="U307" s="285">
        <v>46252</v>
      </c>
      <c r="V307" s="286">
        <v>478</v>
      </c>
      <c r="W307" s="286">
        <v>478</v>
      </c>
      <c r="X307" s="286"/>
      <c r="Y307" s="284" t="s">
        <v>45</v>
      </c>
      <c r="Z307" s="286"/>
      <c r="AA307" s="286">
        <v>0</v>
      </c>
      <c r="AB307" s="286">
        <v>478</v>
      </c>
      <c r="AC307" s="286">
        <v>478</v>
      </c>
      <c r="AD307" s="286"/>
      <c r="AE307" s="286">
        <v>478</v>
      </c>
      <c r="AF307" s="286">
        <v>478</v>
      </c>
      <c r="AG307" s="286"/>
      <c r="AH307" s="286"/>
      <c r="AI307" s="286"/>
      <c r="AJ307" s="286"/>
      <c r="AK307" s="286"/>
      <c r="AL307" s="286"/>
      <c r="AM307" s="286"/>
      <c r="AN307" s="286"/>
      <c r="AO307" s="286"/>
      <c r="AP307" s="286"/>
      <c r="AQ307" s="286"/>
      <c r="AR307" s="286"/>
      <c r="AS307" s="286"/>
      <c r="AT307" s="286"/>
      <c r="AU307" s="286"/>
      <c r="AV307" s="286"/>
      <c r="AW307" s="286"/>
      <c r="AX307" s="286"/>
      <c r="AY307" s="286"/>
      <c r="AZ307" s="286"/>
      <c r="BA307" s="286"/>
      <c r="BB307" s="286"/>
      <c r="BC307" s="286"/>
      <c r="BD307" s="286"/>
      <c r="BE307" s="286"/>
      <c r="BF307" s="286"/>
      <c r="BG307" s="286"/>
      <c r="BH307" s="286"/>
      <c r="BI307" s="286"/>
      <c r="BJ307" s="286"/>
      <c r="BK307" s="286"/>
      <c r="BL307" s="286"/>
      <c r="BM307" s="286"/>
      <c r="BN307" s="286"/>
      <c r="BO307" s="286"/>
      <c r="BP307" s="286"/>
      <c r="BQ307" s="286"/>
      <c r="BR307" s="286"/>
      <c r="BS307" s="286"/>
      <c r="BT307" s="286"/>
      <c r="BU307" s="286"/>
      <c r="BV307" s="286"/>
      <c r="BW307" s="286"/>
      <c r="BX307" s="286"/>
      <c r="BY307" s="286"/>
      <c r="BZ307" s="286"/>
      <c r="CA307" s="286"/>
      <c r="CB307" s="286"/>
      <c r="CC307" s="286"/>
      <c r="CD307" s="286"/>
      <c r="CE307" s="286"/>
      <c r="CF307" s="286"/>
      <c r="CG307" s="286"/>
      <c r="CH307" s="287" t="s">
        <v>45</v>
      </c>
      <c r="CI307" s="286"/>
      <c r="CJ307" s="287" t="s">
        <v>45</v>
      </c>
      <c r="CK307" s="286">
        <v>47000</v>
      </c>
      <c r="CL307" s="286">
        <v>226000</v>
      </c>
      <c r="CM307" s="287" t="s">
        <v>2949</v>
      </c>
      <c r="CN307" s="286">
        <v>204000</v>
      </c>
      <c r="CO307" s="287" t="s">
        <v>360</v>
      </c>
      <c r="CP307" s="284" t="s">
        <v>60</v>
      </c>
      <c r="CQ307" s="287" t="s">
        <v>1850</v>
      </c>
      <c r="CR307" s="285">
        <v>46211</v>
      </c>
      <c r="CS307" s="282" t="s">
        <v>184</v>
      </c>
      <c r="CT307" s="284" t="s">
        <v>1851</v>
      </c>
      <c r="CU307" t="s">
        <v>359</v>
      </c>
      <c r="CV307">
        <v>304</v>
      </c>
    </row>
    <row r="308" spans="1:100" x14ac:dyDescent="0.3">
      <c r="A308" s="281">
        <v>131</v>
      </c>
      <c r="B308" s="290" t="s">
        <v>45</v>
      </c>
      <c r="C308" s="288" t="s">
        <v>2952</v>
      </c>
      <c r="D308" s="288" t="s">
        <v>3018</v>
      </c>
      <c r="E308" s="288" t="s">
        <v>3020</v>
      </c>
      <c r="F308" s="288" t="s">
        <v>2959</v>
      </c>
      <c r="G308" s="288" t="s">
        <v>2977</v>
      </c>
      <c r="H308" s="288" t="s">
        <v>3008</v>
      </c>
      <c r="I308" s="288" t="s">
        <v>3009</v>
      </c>
      <c r="J308" s="288" t="s">
        <v>2962</v>
      </c>
      <c r="K308" s="289" t="s">
        <v>359</v>
      </c>
      <c r="L308" s="288" t="s">
        <v>358</v>
      </c>
      <c r="M308" s="290" t="s">
        <v>81</v>
      </c>
      <c r="N308" s="288" t="s">
        <v>82</v>
      </c>
      <c r="O308" s="290" t="s">
        <v>45</v>
      </c>
      <c r="P308" s="291" t="str">
        <f>IF(COUNTIF($K$4:K308,K308)=1,"A","")</f>
        <v/>
      </c>
      <c r="Q308" s="291"/>
      <c r="R308" s="291">
        <v>4900</v>
      </c>
      <c r="S308" s="291">
        <v>4900</v>
      </c>
      <c r="T308" s="291"/>
      <c r="U308" s="1">
        <v>46252</v>
      </c>
      <c r="V308" s="291">
        <v>4911</v>
      </c>
      <c r="W308" s="291">
        <v>4911</v>
      </c>
      <c r="X308" s="291"/>
      <c r="Y308" s="290" t="s">
        <v>45</v>
      </c>
      <c r="Z308" s="291"/>
      <c r="AA308" s="291">
        <v>0</v>
      </c>
      <c r="AB308" s="291">
        <v>4911</v>
      </c>
      <c r="AC308" s="291">
        <v>4911</v>
      </c>
      <c r="AD308" s="291"/>
      <c r="AE308" s="291">
        <v>4911</v>
      </c>
      <c r="AF308" s="291">
        <v>4911</v>
      </c>
      <c r="AG308" s="291"/>
      <c r="AH308" s="291"/>
      <c r="AI308" s="291"/>
      <c r="AJ308" s="291"/>
      <c r="AK308" s="291"/>
      <c r="AL308" s="291"/>
      <c r="AM308" s="291"/>
      <c r="AN308" s="291"/>
      <c r="AO308" s="291"/>
      <c r="AP308" s="291"/>
      <c r="AQ308" s="291"/>
      <c r="AR308" s="291"/>
      <c r="AS308" s="291"/>
      <c r="AT308" s="291"/>
      <c r="AU308" s="291"/>
      <c r="AV308" s="291"/>
      <c r="AW308" s="291"/>
      <c r="AX308" s="291"/>
      <c r="AY308" s="291"/>
      <c r="AZ308" s="291"/>
      <c r="BA308" s="291"/>
      <c r="BB308" s="291"/>
      <c r="BC308" s="291"/>
      <c r="BD308" s="291"/>
      <c r="BE308" s="291"/>
      <c r="BF308" s="291"/>
      <c r="BG308" s="291"/>
      <c r="BH308" s="291"/>
      <c r="BI308" s="291"/>
      <c r="BJ308" s="291"/>
      <c r="BK308" s="291"/>
      <c r="BL308" s="291"/>
      <c r="BM308" s="291"/>
      <c r="BN308" s="291"/>
      <c r="BO308" s="291"/>
      <c r="BP308" s="291"/>
      <c r="BQ308" s="291"/>
      <c r="BR308" s="291"/>
      <c r="BS308" s="291"/>
      <c r="BT308" s="291"/>
      <c r="BU308" s="291"/>
      <c r="BV308" s="291"/>
      <c r="BW308" s="291"/>
      <c r="BX308" s="291"/>
      <c r="BY308" s="291"/>
      <c r="BZ308" s="291"/>
      <c r="CA308" s="291"/>
      <c r="CB308" s="291"/>
      <c r="CC308" s="291"/>
      <c r="CD308" s="291"/>
      <c r="CE308" s="291"/>
      <c r="CF308" s="291"/>
      <c r="CG308" s="291"/>
      <c r="CH308" s="292" t="s">
        <v>45</v>
      </c>
      <c r="CI308" s="291"/>
      <c r="CJ308" s="292" t="s">
        <v>45</v>
      </c>
      <c r="CK308" s="291">
        <v>47000</v>
      </c>
      <c r="CL308" s="291">
        <v>226000</v>
      </c>
      <c r="CM308" s="292" t="s">
        <v>2949</v>
      </c>
      <c r="CN308" s="291">
        <v>204000</v>
      </c>
      <c r="CO308" s="292" t="s">
        <v>360</v>
      </c>
      <c r="CP308" s="290" t="s">
        <v>60</v>
      </c>
      <c r="CQ308" s="292" t="s">
        <v>1850</v>
      </c>
      <c r="CR308" s="1">
        <v>46211</v>
      </c>
      <c r="CS308" s="288" t="s">
        <v>184</v>
      </c>
      <c r="CT308" s="290" t="s">
        <v>1851</v>
      </c>
      <c r="CU308" t="s">
        <v>359</v>
      </c>
      <c r="CV308">
        <v>305</v>
      </c>
    </row>
    <row r="309" spans="1:100" x14ac:dyDescent="0.3">
      <c r="A309" s="281">
        <v>132</v>
      </c>
      <c r="B309" s="284" t="s">
        <v>45</v>
      </c>
      <c r="C309" s="282" t="s">
        <v>2952</v>
      </c>
      <c r="D309" s="282" t="s">
        <v>3018</v>
      </c>
      <c r="E309" s="282" t="s">
        <v>3020</v>
      </c>
      <c r="F309" s="282" t="s">
        <v>2959</v>
      </c>
      <c r="G309" s="282" t="s">
        <v>2977</v>
      </c>
      <c r="H309" s="282" t="s">
        <v>3008</v>
      </c>
      <c r="I309" s="282" t="s">
        <v>3009</v>
      </c>
      <c r="J309" s="282" t="s">
        <v>2962</v>
      </c>
      <c r="K309" s="283" t="s">
        <v>359</v>
      </c>
      <c r="L309" s="282" t="s">
        <v>358</v>
      </c>
      <c r="M309" s="284" t="s">
        <v>78</v>
      </c>
      <c r="N309" s="282" t="s">
        <v>79</v>
      </c>
      <c r="O309" s="284" t="s">
        <v>45</v>
      </c>
      <c r="P309" s="286" t="str">
        <f>IF(COUNTIF($K$4:K309,K309)=1,"A","")</f>
        <v/>
      </c>
      <c r="Q309" s="286"/>
      <c r="R309" s="286">
        <v>1400</v>
      </c>
      <c r="S309" s="286">
        <v>1400</v>
      </c>
      <c r="T309" s="286"/>
      <c r="U309" s="285">
        <v>46252</v>
      </c>
      <c r="V309" s="286">
        <v>1420</v>
      </c>
      <c r="W309" s="286">
        <v>1420</v>
      </c>
      <c r="X309" s="286"/>
      <c r="Y309" s="284" t="s">
        <v>45</v>
      </c>
      <c r="Z309" s="286"/>
      <c r="AA309" s="286">
        <v>0</v>
      </c>
      <c r="AB309" s="286">
        <v>1420</v>
      </c>
      <c r="AC309" s="286">
        <v>1420</v>
      </c>
      <c r="AD309" s="286"/>
      <c r="AE309" s="286">
        <v>1420</v>
      </c>
      <c r="AF309" s="286">
        <v>1420</v>
      </c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6"/>
      <c r="AU309" s="286"/>
      <c r="AV309" s="286"/>
      <c r="AW309" s="286"/>
      <c r="AX309" s="286"/>
      <c r="AY309" s="286"/>
      <c r="AZ309" s="286"/>
      <c r="BA309" s="286"/>
      <c r="BB309" s="286"/>
      <c r="BC309" s="286"/>
      <c r="BD309" s="286"/>
      <c r="BE309" s="286"/>
      <c r="BF309" s="286"/>
      <c r="BG309" s="286"/>
      <c r="BH309" s="286"/>
      <c r="BI309" s="286"/>
      <c r="BJ309" s="286"/>
      <c r="BK309" s="286"/>
      <c r="BL309" s="286"/>
      <c r="BM309" s="286"/>
      <c r="BN309" s="286"/>
      <c r="BO309" s="286"/>
      <c r="BP309" s="286"/>
      <c r="BQ309" s="286"/>
      <c r="BR309" s="286"/>
      <c r="BS309" s="286"/>
      <c r="BT309" s="286"/>
      <c r="BU309" s="286"/>
      <c r="BV309" s="286"/>
      <c r="BW309" s="286"/>
      <c r="BX309" s="286"/>
      <c r="BY309" s="286"/>
      <c r="BZ309" s="286"/>
      <c r="CA309" s="286"/>
      <c r="CB309" s="286"/>
      <c r="CC309" s="286"/>
      <c r="CD309" s="286"/>
      <c r="CE309" s="286"/>
      <c r="CF309" s="286"/>
      <c r="CG309" s="286"/>
      <c r="CH309" s="287" t="s">
        <v>45</v>
      </c>
      <c r="CI309" s="286"/>
      <c r="CJ309" s="287" t="s">
        <v>45</v>
      </c>
      <c r="CK309" s="286">
        <v>47000</v>
      </c>
      <c r="CL309" s="286">
        <v>226000</v>
      </c>
      <c r="CM309" s="287" t="s">
        <v>2949</v>
      </c>
      <c r="CN309" s="286">
        <v>204000</v>
      </c>
      <c r="CO309" s="287" t="s">
        <v>360</v>
      </c>
      <c r="CP309" s="284" t="s">
        <v>60</v>
      </c>
      <c r="CQ309" s="287" t="s">
        <v>1850</v>
      </c>
      <c r="CR309" s="285">
        <v>46211</v>
      </c>
      <c r="CS309" s="282" t="s">
        <v>184</v>
      </c>
      <c r="CT309" s="284" t="s">
        <v>1851</v>
      </c>
      <c r="CU309" t="s">
        <v>359</v>
      </c>
      <c r="CV309">
        <v>306</v>
      </c>
    </row>
    <row r="310" spans="1:100" x14ac:dyDescent="0.3">
      <c r="A310" s="281">
        <v>133</v>
      </c>
      <c r="B310" s="290" t="s">
        <v>45</v>
      </c>
      <c r="C310" s="288" t="s">
        <v>2952</v>
      </c>
      <c r="D310" s="288" t="s">
        <v>3018</v>
      </c>
      <c r="E310" s="288" t="s">
        <v>3020</v>
      </c>
      <c r="F310" s="288" t="s">
        <v>2959</v>
      </c>
      <c r="G310" s="288" t="s">
        <v>2977</v>
      </c>
      <c r="H310" s="288" t="s">
        <v>3008</v>
      </c>
      <c r="I310" s="288" t="s">
        <v>3009</v>
      </c>
      <c r="J310" s="288" t="s">
        <v>2962</v>
      </c>
      <c r="K310" s="289" t="s">
        <v>359</v>
      </c>
      <c r="L310" s="288" t="s">
        <v>358</v>
      </c>
      <c r="M310" s="290" t="s">
        <v>93</v>
      </c>
      <c r="N310" s="288" t="s">
        <v>94</v>
      </c>
      <c r="O310" s="290" t="s">
        <v>45</v>
      </c>
      <c r="P310" s="291" t="str">
        <f>IF(COUNTIF($K$4:K310,K310)=1,"A","")</f>
        <v/>
      </c>
      <c r="Q310" s="291"/>
      <c r="R310" s="291">
        <v>1200</v>
      </c>
      <c r="S310" s="291">
        <v>1200</v>
      </c>
      <c r="T310" s="291"/>
      <c r="U310" s="1">
        <v>46252</v>
      </c>
      <c r="V310" s="291">
        <v>1233</v>
      </c>
      <c r="W310" s="291">
        <v>1233</v>
      </c>
      <c r="X310" s="291"/>
      <c r="Y310" s="290" t="s">
        <v>45</v>
      </c>
      <c r="Z310" s="291"/>
      <c r="AA310" s="291">
        <v>0</v>
      </c>
      <c r="AB310" s="291">
        <v>1233</v>
      </c>
      <c r="AC310" s="291">
        <v>1233</v>
      </c>
      <c r="AD310" s="291"/>
      <c r="AE310" s="291">
        <v>1233</v>
      </c>
      <c r="AF310" s="291">
        <v>1233</v>
      </c>
      <c r="AG310" s="291"/>
      <c r="AH310" s="291"/>
      <c r="AI310" s="291"/>
      <c r="AJ310" s="291"/>
      <c r="AK310" s="291"/>
      <c r="AL310" s="291"/>
      <c r="AM310" s="291"/>
      <c r="AN310" s="291"/>
      <c r="AO310" s="291"/>
      <c r="AP310" s="291"/>
      <c r="AQ310" s="291"/>
      <c r="AR310" s="291"/>
      <c r="AS310" s="291"/>
      <c r="AT310" s="291"/>
      <c r="AU310" s="291"/>
      <c r="AV310" s="291"/>
      <c r="AW310" s="291"/>
      <c r="AX310" s="291"/>
      <c r="AY310" s="291"/>
      <c r="AZ310" s="291"/>
      <c r="BA310" s="291"/>
      <c r="BB310" s="291"/>
      <c r="BC310" s="291"/>
      <c r="BD310" s="291"/>
      <c r="BE310" s="291"/>
      <c r="BF310" s="291"/>
      <c r="BG310" s="291"/>
      <c r="BH310" s="291"/>
      <c r="BI310" s="291"/>
      <c r="BJ310" s="291"/>
      <c r="BK310" s="291"/>
      <c r="BL310" s="291"/>
      <c r="BM310" s="291"/>
      <c r="BN310" s="291"/>
      <c r="BO310" s="291"/>
      <c r="BP310" s="291"/>
      <c r="BQ310" s="291"/>
      <c r="BR310" s="291"/>
      <c r="BS310" s="291"/>
      <c r="BT310" s="291"/>
      <c r="BU310" s="291"/>
      <c r="BV310" s="291"/>
      <c r="BW310" s="291"/>
      <c r="BX310" s="291"/>
      <c r="BY310" s="291"/>
      <c r="BZ310" s="291"/>
      <c r="CA310" s="291"/>
      <c r="CB310" s="291"/>
      <c r="CC310" s="291"/>
      <c r="CD310" s="291"/>
      <c r="CE310" s="291"/>
      <c r="CF310" s="291"/>
      <c r="CG310" s="291"/>
      <c r="CH310" s="292" t="s">
        <v>45</v>
      </c>
      <c r="CI310" s="291"/>
      <c r="CJ310" s="292" t="s">
        <v>45</v>
      </c>
      <c r="CK310" s="291">
        <v>47000</v>
      </c>
      <c r="CL310" s="291">
        <v>226000</v>
      </c>
      <c r="CM310" s="292" t="s">
        <v>2949</v>
      </c>
      <c r="CN310" s="291">
        <v>204000</v>
      </c>
      <c r="CO310" s="292" t="s">
        <v>360</v>
      </c>
      <c r="CP310" s="290" t="s">
        <v>60</v>
      </c>
      <c r="CQ310" s="292" t="s">
        <v>1850</v>
      </c>
      <c r="CR310" s="1">
        <v>46211</v>
      </c>
      <c r="CS310" s="288" t="s">
        <v>184</v>
      </c>
      <c r="CT310" s="290" t="s">
        <v>1851</v>
      </c>
      <c r="CU310" t="s">
        <v>359</v>
      </c>
      <c r="CV310">
        <v>307</v>
      </c>
    </row>
    <row r="311" spans="1:100" hidden="1" x14ac:dyDescent="0.3">
      <c r="A311" s="281">
        <v>134</v>
      </c>
      <c r="B311" s="284" t="s">
        <v>45</v>
      </c>
      <c r="C311" s="282" t="s">
        <v>2952</v>
      </c>
      <c r="D311" s="282" t="s">
        <v>3018</v>
      </c>
      <c r="E311" s="282" t="s">
        <v>3020</v>
      </c>
      <c r="F311" s="282" t="s">
        <v>2959</v>
      </c>
      <c r="G311" s="282" t="s">
        <v>2977</v>
      </c>
      <c r="H311" s="282" t="s">
        <v>2980</v>
      </c>
      <c r="I311" s="282" t="s">
        <v>2983</v>
      </c>
      <c r="J311" s="282" t="s">
        <v>2962</v>
      </c>
      <c r="K311" s="283" t="s">
        <v>362</v>
      </c>
      <c r="L311" s="282" t="s">
        <v>361</v>
      </c>
      <c r="M311" s="284" t="s">
        <v>89</v>
      </c>
      <c r="N311" s="282" t="s">
        <v>90</v>
      </c>
      <c r="O311" s="284" t="s">
        <v>45</v>
      </c>
      <c r="P311" s="286" t="str">
        <f>IF(COUNTIF($K$4:K311,K311)=1,"A","")</f>
        <v>A</v>
      </c>
      <c r="Q311" s="286"/>
      <c r="R311" s="286">
        <v>800</v>
      </c>
      <c r="S311" s="286">
        <v>800</v>
      </c>
      <c r="T311" s="286"/>
      <c r="U311" s="285">
        <v>46267</v>
      </c>
      <c r="V311" s="286">
        <v>866</v>
      </c>
      <c r="W311" s="286">
        <v>866</v>
      </c>
      <c r="X311" s="286"/>
      <c r="Y311" s="284" t="s">
        <v>45</v>
      </c>
      <c r="Z311" s="286"/>
      <c r="AA311" s="286">
        <v>0</v>
      </c>
      <c r="AB311" s="286">
        <v>866</v>
      </c>
      <c r="AC311" s="286">
        <v>866</v>
      </c>
      <c r="AD311" s="286"/>
      <c r="AE311" s="286">
        <v>866</v>
      </c>
      <c r="AF311" s="286">
        <v>866</v>
      </c>
      <c r="AG311" s="286"/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  <c r="AV311" s="286"/>
      <c r="AW311" s="286"/>
      <c r="AX311" s="286"/>
      <c r="AY311" s="286"/>
      <c r="AZ311" s="286"/>
      <c r="BA311" s="286"/>
      <c r="BB311" s="286"/>
      <c r="BC311" s="286"/>
      <c r="BD311" s="286"/>
      <c r="BE311" s="286"/>
      <c r="BF311" s="286"/>
      <c r="BG311" s="286"/>
      <c r="BH311" s="286"/>
      <c r="BI311" s="286"/>
      <c r="BJ311" s="286"/>
      <c r="BK311" s="286"/>
      <c r="BL311" s="286"/>
      <c r="BM311" s="286"/>
      <c r="BN311" s="286"/>
      <c r="BO311" s="286"/>
      <c r="BP311" s="286"/>
      <c r="BQ311" s="286"/>
      <c r="BR311" s="286"/>
      <c r="BS311" s="286"/>
      <c r="BT311" s="286"/>
      <c r="BU311" s="286"/>
      <c r="BV311" s="286"/>
      <c r="BW311" s="286"/>
      <c r="BX311" s="286"/>
      <c r="BY311" s="286"/>
      <c r="BZ311" s="286"/>
      <c r="CA311" s="286"/>
      <c r="CB311" s="286"/>
      <c r="CC311" s="286"/>
      <c r="CD311" s="286"/>
      <c r="CE311" s="286"/>
      <c r="CF311" s="286"/>
      <c r="CG311" s="286"/>
      <c r="CH311" s="287" t="s">
        <v>45</v>
      </c>
      <c r="CI311" s="286"/>
      <c r="CJ311" s="287" t="s">
        <v>45</v>
      </c>
      <c r="CK311" s="286">
        <v>42000</v>
      </c>
      <c r="CL311" s="286">
        <v>176000</v>
      </c>
      <c r="CM311" s="287" t="s">
        <v>413</v>
      </c>
      <c r="CN311" s="286">
        <v>159000</v>
      </c>
      <c r="CO311" s="287" t="s">
        <v>363</v>
      </c>
      <c r="CP311" s="284" t="s">
        <v>60</v>
      </c>
      <c r="CQ311" s="287" t="s">
        <v>1850</v>
      </c>
      <c r="CR311" s="285">
        <v>46211</v>
      </c>
      <c r="CS311" s="282" t="s">
        <v>184</v>
      </c>
      <c r="CT311" s="284" t="s">
        <v>1852</v>
      </c>
      <c r="CU311" t="s">
        <v>362</v>
      </c>
      <c r="CV311">
        <v>308</v>
      </c>
    </row>
    <row r="312" spans="1:100" hidden="1" x14ac:dyDescent="0.3">
      <c r="A312" s="281">
        <v>135</v>
      </c>
      <c r="B312" s="290" t="s">
        <v>45</v>
      </c>
      <c r="C312" s="288" t="s">
        <v>2952</v>
      </c>
      <c r="D312" s="288" t="s">
        <v>3018</v>
      </c>
      <c r="E312" s="288" t="s">
        <v>3020</v>
      </c>
      <c r="F312" s="288" t="s">
        <v>2959</v>
      </c>
      <c r="G312" s="288" t="s">
        <v>2977</v>
      </c>
      <c r="H312" s="288" t="s">
        <v>2980</v>
      </c>
      <c r="I312" s="288" t="s">
        <v>2983</v>
      </c>
      <c r="J312" s="288" t="s">
        <v>2962</v>
      </c>
      <c r="K312" s="289" t="s">
        <v>362</v>
      </c>
      <c r="L312" s="288" t="s">
        <v>361</v>
      </c>
      <c r="M312" s="290" t="s">
        <v>107</v>
      </c>
      <c r="N312" s="288" t="s">
        <v>108</v>
      </c>
      <c r="O312" s="290" t="s">
        <v>45</v>
      </c>
      <c r="P312" s="291" t="str">
        <f>IF(COUNTIF($K$4:K312,K312)=1,"A","")</f>
        <v/>
      </c>
      <c r="Q312" s="291"/>
      <c r="R312" s="291">
        <v>1500</v>
      </c>
      <c r="S312" s="291">
        <v>1500</v>
      </c>
      <c r="T312" s="291"/>
      <c r="U312" s="290" t="s">
        <v>45</v>
      </c>
      <c r="V312" s="291"/>
      <c r="W312" s="291"/>
      <c r="X312" s="291"/>
      <c r="Y312" s="290" t="s">
        <v>45</v>
      </c>
      <c r="Z312" s="291"/>
      <c r="AA312" s="291">
        <v>0</v>
      </c>
      <c r="AB312" s="291"/>
      <c r="AC312" s="291"/>
      <c r="AD312" s="291"/>
      <c r="AE312" s="291"/>
      <c r="AF312" s="291"/>
      <c r="AG312" s="291"/>
      <c r="AH312" s="291"/>
      <c r="AI312" s="291"/>
      <c r="AJ312" s="291"/>
      <c r="AK312" s="291"/>
      <c r="AL312" s="291"/>
      <c r="AM312" s="291"/>
      <c r="AN312" s="291"/>
      <c r="AO312" s="291"/>
      <c r="AP312" s="291"/>
      <c r="AQ312" s="291"/>
      <c r="AR312" s="291"/>
      <c r="AS312" s="291"/>
      <c r="AT312" s="291"/>
      <c r="AU312" s="291"/>
      <c r="AV312" s="291"/>
      <c r="AW312" s="291"/>
      <c r="AX312" s="291"/>
      <c r="AY312" s="291"/>
      <c r="AZ312" s="291"/>
      <c r="BA312" s="291"/>
      <c r="BB312" s="291"/>
      <c r="BC312" s="291"/>
      <c r="BD312" s="291"/>
      <c r="BE312" s="291"/>
      <c r="BF312" s="291"/>
      <c r="BG312" s="291"/>
      <c r="BH312" s="291"/>
      <c r="BI312" s="291"/>
      <c r="BJ312" s="291"/>
      <c r="BK312" s="291"/>
      <c r="BL312" s="291"/>
      <c r="BM312" s="291"/>
      <c r="BN312" s="291"/>
      <c r="BO312" s="291"/>
      <c r="BP312" s="291"/>
      <c r="BQ312" s="291"/>
      <c r="BR312" s="291"/>
      <c r="BS312" s="291"/>
      <c r="BT312" s="291"/>
      <c r="BU312" s="291"/>
      <c r="BV312" s="291"/>
      <c r="BW312" s="291"/>
      <c r="BX312" s="291"/>
      <c r="BY312" s="291"/>
      <c r="BZ312" s="291"/>
      <c r="CA312" s="291"/>
      <c r="CB312" s="291"/>
      <c r="CC312" s="291"/>
      <c r="CD312" s="291"/>
      <c r="CE312" s="291"/>
      <c r="CF312" s="291"/>
      <c r="CG312" s="291"/>
      <c r="CH312" s="292" t="s">
        <v>45</v>
      </c>
      <c r="CI312" s="291"/>
      <c r="CJ312" s="292" t="s">
        <v>45</v>
      </c>
      <c r="CK312" s="291">
        <v>42000</v>
      </c>
      <c r="CL312" s="291">
        <v>176000</v>
      </c>
      <c r="CM312" s="292" t="s">
        <v>413</v>
      </c>
      <c r="CN312" s="291">
        <v>159000</v>
      </c>
      <c r="CO312" s="292" t="s">
        <v>363</v>
      </c>
      <c r="CP312" s="290" t="s">
        <v>60</v>
      </c>
      <c r="CQ312" s="292" t="s">
        <v>1850</v>
      </c>
      <c r="CR312" s="1">
        <v>46211</v>
      </c>
      <c r="CS312" s="288" t="s">
        <v>184</v>
      </c>
      <c r="CT312" s="290" t="s">
        <v>1852</v>
      </c>
      <c r="CU312" t="s">
        <v>362</v>
      </c>
      <c r="CV312">
        <v>309</v>
      </c>
    </row>
    <row r="313" spans="1:100" hidden="1" x14ac:dyDescent="0.3">
      <c r="A313" s="281">
        <v>136</v>
      </c>
      <c r="B313" s="284" t="s">
        <v>45</v>
      </c>
      <c r="C313" s="282" t="s">
        <v>2952</v>
      </c>
      <c r="D313" s="282" t="s">
        <v>3018</v>
      </c>
      <c r="E313" s="282" t="s">
        <v>3020</v>
      </c>
      <c r="F313" s="282" t="s">
        <v>2959</v>
      </c>
      <c r="G313" s="282" t="s">
        <v>2977</v>
      </c>
      <c r="H313" s="282" t="s">
        <v>2980</v>
      </c>
      <c r="I313" s="282" t="s">
        <v>2983</v>
      </c>
      <c r="J313" s="282" t="s">
        <v>2962</v>
      </c>
      <c r="K313" s="283" t="s">
        <v>362</v>
      </c>
      <c r="L313" s="282" t="s">
        <v>361</v>
      </c>
      <c r="M313" s="284" t="s">
        <v>317</v>
      </c>
      <c r="N313" s="282" t="s">
        <v>318</v>
      </c>
      <c r="O313" s="284" t="s">
        <v>45</v>
      </c>
      <c r="P313" s="286" t="str">
        <f>IF(COUNTIF($K$4:K313,K313)=1,"A","")</f>
        <v/>
      </c>
      <c r="Q313" s="286"/>
      <c r="R313" s="286">
        <v>400</v>
      </c>
      <c r="S313" s="286">
        <v>400</v>
      </c>
      <c r="T313" s="286"/>
      <c r="U313" s="285">
        <v>46267</v>
      </c>
      <c r="V313" s="286">
        <v>457</v>
      </c>
      <c r="W313" s="286">
        <v>457</v>
      </c>
      <c r="X313" s="286"/>
      <c r="Y313" s="284" t="s">
        <v>45</v>
      </c>
      <c r="Z313" s="286"/>
      <c r="AA313" s="286">
        <v>0</v>
      </c>
      <c r="AB313" s="286">
        <v>457</v>
      </c>
      <c r="AC313" s="286">
        <v>457</v>
      </c>
      <c r="AD313" s="286"/>
      <c r="AE313" s="286">
        <v>457</v>
      </c>
      <c r="AF313" s="286">
        <v>457</v>
      </c>
      <c r="AG313" s="286"/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  <c r="AV313" s="286"/>
      <c r="AW313" s="286"/>
      <c r="AX313" s="286"/>
      <c r="AY313" s="286"/>
      <c r="AZ313" s="286"/>
      <c r="BA313" s="286"/>
      <c r="BB313" s="286"/>
      <c r="BC313" s="286"/>
      <c r="BD313" s="286"/>
      <c r="BE313" s="286"/>
      <c r="BF313" s="286"/>
      <c r="BG313" s="286"/>
      <c r="BH313" s="286"/>
      <c r="BI313" s="286"/>
      <c r="BJ313" s="286"/>
      <c r="BK313" s="286"/>
      <c r="BL313" s="286"/>
      <c r="BM313" s="286"/>
      <c r="BN313" s="286"/>
      <c r="BO313" s="286"/>
      <c r="BP313" s="286"/>
      <c r="BQ313" s="286"/>
      <c r="BR313" s="286"/>
      <c r="BS313" s="286"/>
      <c r="BT313" s="286"/>
      <c r="BU313" s="286"/>
      <c r="BV313" s="286"/>
      <c r="BW313" s="286"/>
      <c r="BX313" s="286"/>
      <c r="BY313" s="286"/>
      <c r="BZ313" s="286"/>
      <c r="CA313" s="286"/>
      <c r="CB313" s="286"/>
      <c r="CC313" s="286"/>
      <c r="CD313" s="286"/>
      <c r="CE313" s="286"/>
      <c r="CF313" s="286"/>
      <c r="CG313" s="286"/>
      <c r="CH313" s="287" t="s">
        <v>45</v>
      </c>
      <c r="CI313" s="286"/>
      <c r="CJ313" s="287" t="s">
        <v>45</v>
      </c>
      <c r="CK313" s="286">
        <v>42000</v>
      </c>
      <c r="CL313" s="286">
        <v>176000</v>
      </c>
      <c r="CM313" s="287" t="s">
        <v>413</v>
      </c>
      <c r="CN313" s="286">
        <v>159000</v>
      </c>
      <c r="CO313" s="287" t="s">
        <v>363</v>
      </c>
      <c r="CP313" s="284" t="s">
        <v>60</v>
      </c>
      <c r="CQ313" s="287" t="s">
        <v>1850</v>
      </c>
      <c r="CR313" s="285">
        <v>46211</v>
      </c>
      <c r="CS313" s="282" t="s">
        <v>184</v>
      </c>
      <c r="CT313" s="284" t="s">
        <v>1852</v>
      </c>
      <c r="CU313" t="s">
        <v>362</v>
      </c>
      <c r="CV313">
        <v>310</v>
      </c>
    </row>
  </sheetData>
  <autoFilter ref="E3:J313" xr:uid="{24F4A9FB-E402-4BFC-A428-64E90B02C568}">
    <filterColumn colId="4">
      <filters>
        <filter val="코트"/>
      </filters>
    </filterColumn>
  </autoFilter>
  <mergeCells count="12">
    <mergeCell ref="CN1:CR1"/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 filterMode="1">
    <tabColor theme="4" tint="0.39997558519241921"/>
  </sheetPr>
  <dimension ref="A1:BR1066"/>
  <sheetViews>
    <sheetView zoomScaleNormal="100" workbookViewId="0">
      <selection activeCell="BG289" sqref="BG289"/>
    </sheetView>
  </sheetViews>
  <sheetFormatPr defaultRowHeight="16.5" x14ac:dyDescent="0.3"/>
  <cols>
    <col min="1" max="1" width="4.375" customWidth="1"/>
    <col min="2" max="2" width="12.25" bestFit="1" customWidth="1"/>
    <col min="3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8" max="28" width="0" hidden="1" customWidth="1"/>
    <col min="29" max="29" width="6.25" customWidth="1"/>
    <col min="30" max="30" width="8.125" customWidth="1"/>
    <col min="31" max="31" width="6.25" customWidth="1"/>
    <col min="32" max="32" width="0" hidden="1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70" x14ac:dyDescent="0.3">
      <c r="A1" s="419" t="s">
        <v>0</v>
      </c>
      <c r="B1" s="421" t="s">
        <v>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3"/>
      <c r="O1" s="414" t="s">
        <v>2</v>
      </c>
      <c r="P1" s="414" t="s">
        <v>3</v>
      </c>
      <c r="Q1" s="414" t="s">
        <v>4</v>
      </c>
      <c r="R1" s="414" t="s">
        <v>5</v>
      </c>
      <c r="S1" s="414" t="s">
        <v>6</v>
      </c>
      <c r="T1" s="414" t="s">
        <v>7</v>
      </c>
      <c r="U1" s="414" t="s">
        <v>8</v>
      </c>
      <c r="V1" s="414" t="s">
        <v>9</v>
      </c>
      <c r="W1" s="414" t="s">
        <v>10</v>
      </c>
      <c r="X1" s="414" t="s">
        <v>11</v>
      </c>
      <c r="Y1" s="414" t="s">
        <v>12</v>
      </c>
      <c r="Z1" s="414" t="s">
        <v>13</v>
      </c>
      <c r="AA1" s="414" t="s">
        <v>14</v>
      </c>
      <c r="AB1" s="414" t="s">
        <v>15</v>
      </c>
      <c r="AC1" s="414" t="s">
        <v>16</v>
      </c>
      <c r="AD1" s="414" t="s">
        <v>17</v>
      </c>
      <c r="AE1" s="414" t="s">
        <v>18</v>
      </c>
      <c r="AF1" s="414" t="s">
        <v>19</v>
      </c>
      <c r="AG1" s="411" t="s">
        <v>20</v>
      </c>
      <c r="AH1" s="412"/>
      <c r="AI1" s="413"/>
      <c r="AJ1" s="411" t="s">
        <v>21</v>
      </c>
      <c r="AK1" s="412"/>
      <c r="AL1" s="413"/>
      <c r="AM1" s="411" t="s">
        <v>22</v>
      </c>
      <c r="AN1" s="412"/>
      <c r="AO1" s="413"/>
      <c r="AP1" s="411" t="s">
        <v>23</v>
      </c>
      <c r="AQ1" s="412"/>
      <c r="AR1" s="413"/>
      <c r="AS1" s="411" t="s">
        <v>24</v>
      </c>
      <c r="AT1" s="412"/>
      <c r="AU1" s="413"/>
      <c r="AV1" s="411" t="s">
        <v>25</v>
      </c>
      <c r="AW1" s="412"/>
      <c r="AX1" s="413"/>
      <c r="AY1" s="411" t="s">
        <v>26</v>
      </c>
      <c r="AZ1" s="413"/>
      <c r="BA1" s="411" t="s">
        <v>27</v>
      </c>
      <c r="BB1" s="413"/>
      <c r="BC1" s="411" t="s">
        <v>28</v>
      </c>
      <c r="BD1" s="412"/>
      <c r="BE1" s="412"/>
      <c r="BF1" s="413"/>
      <c r="BG1" s="411" t="s">
        <v>29</v>
      </c>
      <c r="BH1" s="412"/>
      <c r="BI1" s="412"/>
      <c r="BJ1" s="413"/>
      <c r="BK1" s="411" t="s">
        <v>30</v>
      </c>
      <c r="BL1" s="412"/>
      <c r="BM1" s="412"/>
      <c r="BN1" s="412"/>
      <c r="BO1" s="413"/>
      <c r="BP1" s="411" t="s">
        <v>31</v>
      </c>
      <c r="BQ1" s="413"/>
    </row>
    <row r="2" spans="1:70" x14ac:dyDescent="0.3">
      <c r="A2" s="420"/>
      <c r="B2" s="247" t="s">
        <v>1819</v>
      </c>
      <c r="C2" s="247" t="s">
        <v>1820</v>
      </c>
      <c r="D2" s="247" t="s">
        <v>1821</v>
      </c>
      <c r="E2" s="247" t="s">
        <v>1822</v>
      </c>
      <c r="F2" s="247" t="s">
        <v>1823</v>
      </c>
      <c r="G2" s="247" t="s">
        <v>1824</v>
      </c>
      <c r="H2" s="247" t="s">
        <v>1825</v>
      </c>
      <c r="I2" s="247" t="s">
        <v>1826</v>
      </c>
      <c r="J2" s="247" t="s">
        <v>2950</v>
      </c>
      <c r="K2" s="247" t="s">
        <v>2951</v>
      </c>
      <c r="L2" s="247" t="s">
        <v>1849</v>
      </c>
      <c r="M2" s="247" t="s">
        <v>32</v>
      </c>
      <c r="N2" s="247" t="s">
        <v>33</v>
      </c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0" x14ac:dyDescent="0.3">
      <c r="A3" s="416" t="s">
        <v>44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8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3074088</v>
      </c>
      <c r="AH3" s="273">
        <v>200676533350</v>
      </c>
      <c r="AI3" s="273">
        <v>42777748949</v>
      </c>
      <c r="AJ3" s="273">
        <v>1466799</v>
      </c>
      <c r="AK3" s="273">
        <v>94666218350</v>
      </c>
      <c r="AL3" s="273">
        <v>21691029599</v>
      </c>
      <c r="AM3" s="273">
        <v>1607289</v>
      </c>
      <c r="AN3" s="273">
        <v>106010315000</v>
      </c>
      <c r="AO3" s="273">
        <v>21086719350</v>
      </c>
      <c r="AP3" s="273">
        <v>2447923</v>
      </c>
      <c r="AQ3" s="273">
        <v>138467894408</v>
      </c>
      <c r="AR3" s="273">
        <v>29400978467</v>
      </c>
      <c r="AS3" s="273">
        <v>2442965</v>
      </c>
      <c r="AT3" s="273">
        <v>138081170408</v>
      </c>
      <c r="AU3" s="273">
        <v>29319171467</v>
      </c>
      <c r="AV3" s="273">
        <v>4958</v>
      </c>
      <c r="AW3" s="273">
        <v>386724000</v>
      </c>
      <c r="AX3" s="273">
        <v>81807000</v>
      </c>
      <c r="AY3" s="273">
        <v>1927889</v>
      </c>
      <c r="AZ3" s="273">
        <v>104506729175</v>
      </c>
      <c r="BA3" s="273">
        <v>-1136</v>
      </c>
      <c r="BB3" s="273">
        <v>-60267473</v>
      </c>
      <c r="BC3" s="273">
        <v>21252</v>
      </c>
      <c r="BD3" s="273">
        <v>1235190171</v>
      </c>
      <c r="BE3" s="273">
        <v>690011612</v>
      </c>
      <c r="BF3" s="273">
        <v>267338262</v>
      </c>
      <c r="BG3" s="273">
        <v>1798333</v>
      </c>
      <c r="BH3" s="273">
        <v>98323934396</v>
      </c>
      <c r="BI3" s="273">
        <v>57943173493</v>
      </c>
      <c r="BJ3" s="273">
        <v>20925611493</v>
      </c>
      <c r="BK3" s="273">
        <v>129556</v>
      </c>
      <c r="BL3" s="273">
        <v>520034</v>
      </c>
      <c r="BM3" s="273">
        <v>649590</v>
      </c>
      <c r="BN3" s="273">
        <v>40143960012</v>
      </c>
      <c r="BO3" s="273">
        <v>8475366974</v>
      </c>
      <c r="BP3" s="272" t="s">
        <v>1802</v>
      </c>
      <c r="BQ3" s="272" t="s">
        <v>4012</v>
      </c>
    </row>
    <row r="4" spans="1:70" hidden="1" x14ac:dyDescent="0.3">
      <c r="A4" s="274">
        <v>1</v>
      </c>
      <c r="B4" s="275" t="s">
        <v>2952</v>
      </c>
      <c r="C4" s="275" t="s">
        <v>2953</v>
      </c>
      <c r="D4" s="275" t="s">
        <v>2954</v>
      </c>
      <c r="E4" s="275" t="s">
        <v>45</v>
      </c>
      <c r="F4" s="275" t="s">
        <v>2955</v>
      </c>
      <c r="G4" s="275" t="s">
        <v>2956</v>
      </c>
      <c r="H4" s="275" t="s">
        <v>2957</v>
      </c>
      <c r="I4" s="275" t="s">
        <v>45</v>
      </c>
      <c r="J4" s="275" t="s">
        <v>60</v>
      </c>
      <c r="K4" s="275" t="s">
        <v>2958</v>
      </c>
      <c r="L4" s="275" t="s">
        <v>45</v>
      </c>
      <c r="M4" s="276" t="s">
        <v>1897</v>
      </c>
      <c r="N4" s="275" t="s">
        <v>1898</v>
      </c>
      <c r="O4" s="275" t="s">
        <v>50</v>
      </c>
      <c r="P4" s="275" t="s">
        <v>51</v>
      </c>
      <c r="Q4" s="277" t="s">
        <v>45</v>
      </c>
      <c r="R4" s="275" t="s">
        <v>45</v>
      </c>
      <c r="S4" s="278">
        <v>46029</v>
      </c>
      <c r="T4" s="277" t="s">
        <v>45</v>
      </c>
      <c r="U4" s="277" t="s">
        <v>45</v>
      </c>
      <c r="V4" s="277" t="s">
        <v>45</v>
      </c>
      <c r="W4" s="277" t="s">
        <v>45</v>
      </c>
      <c r="X4" s="277" t="s">
        <v>45</v>
      </c>
      <c r="Y4" s="279">
        <v>17000</v>
      </c>
      <c r="Z4" s="279">
        <v>17000</v>
      </c>
      <c r="AA4" s="279">
        <v>2550</v>
      </c>
      <c r="AB4" s="279">
        <v>17000</v>
      </c>
      <c r="AC4" s="280" t="s">
        <v>1899</v>
      </c>
      <c r="AD4" s="277" t="s">
        <v>60</v>
      </c>
      <c r="AE4" s="280" t="s">
        <v>45</v>
      </c>
      <c r="AF4" s="279">
        <v>17000</v>
      </c>
      <c r="AG4" s="279">
        <v>1</v>
      </c>
      <c r="AH4" s="279">
        <v>17000</v>
      </c>
      <c r="AI4" s="279">
        <v>2550</v>
      </c>
      <c r="AJ4" s="279">
        <v>1</v>
      </c>
      <c r="AK4" s="279">
        <v>17000</v>
      </c>
      <c r="AL4" s="279">
        <v>2550</v>
      </c>
      <c r="AM4" s="279"/>
      <c r="AN4" s="279"/>
      <c r="AO4" s="279">
        <v>0</v>
      </c>
      <c r="AP4" s="279"/>
      <c r="AQ4" s="279"/>
      <c r="AR4" s="279">
        <v>0</v>
      </c>
      <c r="AS4" s="279"/>
      <c r="AT4" s="279"/>
      <c r="AU4" s="279">
        <v>0</v>
      </c>
      <c r="AV4" s="279"/>
      <c r="AW4" s="279"/>
      <c r="AX4" s="279">
        <v>0</v>
      </c>
      <c r="AY4" s="279"/>
      <c r="AZ4" s="279"/>
      <c r="BA4" s="279"/>
      <c r="BB4" s="279"/>
      <c r="BC4" s="279"/>
      <c r="BD4" s="279"/>
      <c r="BE4" s="279"/>
      <c r="BF4" s="279">
        <v>0</v>
      </c>
      <c r="BG4" s="279"/>
      <c r="BH4" s="279"/>
      <c r="BI4" s="279"/>
      <c r="BJ4" s="279">
        <v>0</v>
      </c>
      <c r="BK4" s="279"/>
      <c r="BL4" s="279"/>
      <c r="BM4" s="279"/>
      <c r="BN4" s="279"/>
      <c r="BO4" s="279"/>
      <c r="BP4" s="280" t="s">
        <v>45</v>
      </c>
      <c r="BQ4" s="280" t="s">
        <v>45</v>
      </c>
      <c r="BR4" t="s">
        <v>45</v>
      </c>
    </row>
    <row r="5" spans="1:70" hidden="1" x14ac:dyDescent="0.3">
      <c r="A5" s="281">
        <v>2</v>
      </c>
      <c r="B5" s="282" t="s">
        <v>2952</v>
      </c>
      <c r="C5" s="282" t="s">
        <v>2953</v>
      </c>
      <c r="D5" s="282" t="s">
        <v>2954</v>
      </c>
      <c r="E5" s="282" t="s">
        <v>2959</v>
      </c>
      <c r="F5" s="282" t="s">
        <v>2955</v>
      </c>
      <c r="G5" s="282" t="s">
        <v>2960</v>
      </c>
      <c r="H5" s="282" t="s">
        <v>2961</v>
      </c>
      <c r="I5" s="282" t="s">
        <v>2962</v>
      </c>
      <c r="J5" s="282" t="s">
        <v>60</v>
      </c>
      <c r="K5" s="282" t="s">
        <v>2958</v>
      </c>
      <c r="L5" s="282" t="s">
        <v>45</v>
      </c>
      <c r="M5" s="283" t="s">
        <v>1900</v>
      </c>
      <c r="N5" s="282" t="s">
        <v>1901</v>
      </c>
      <c r="O5" s="282" t="s">
        <v>50</v>
      </c>
      <c r="P5" s="282" t="s">
        <v>74</v>
      </c>
      <c r="Q5" s="284" t="s">
        <v>45</v>
      </c>
      <c r="R5" s="282" t="s">
        <v>45</v>
      </c>
      <c r="S5" s="285">
        <v>45397</v>
      </c>
      <c r="T5" s="285">
        <v>45307</v>
      </c>
      <c r="U5" s="284" t="s">
        <v>45</v>
      </c>
      <c r="V5" s="285">
        <v>45307</v>
      </c>
      <c r="W5" s="285">
        <v>45310</v>
      </c>
      <c r="X5" s="285">
        <v>45315</v>
      </c>
      <c r="Y5" s="286">
        <v>19000</v>
      </c>
      <c r="Z5" s="286">
        <v>25000</v>
      </c>
      <c r="AA5" s="286">
        <v>5200</v>
      </c>
      <c r="AB5" s="286">
        <v>25000</v>
      </c>
      <c r="AC5" s="287" t="s">
        <v>374</v>
      </c>
      <c r="AD5" s="284" t="s">
        <v>60</v>
      </c>
      <c r="AE5" s="287" t="s">
        <v>45</v>
      </c>
      <c r="AF5" s="286">
        <v>19000</v>
      </c>
      <c r="AG5" s="286">
        <v>4480</v>
      </c>
      <c r="AH5" s="286">
        <v>112000000</v>
      </c>
      <c r="AI5" s="286">
        <v>23296000</v>
      </c>
      <c r="AJ5" s="286">
        <v>1700</v>
      </c>
      <c r="AK5" s="286">
        <v>42500000</v>
      </c>
      <c r="AL5" s="286">
        <v>8840000</v>
      </c>
      <c r="AM5" s="286">
        <v>2780</v>
      </c>
      <c r="AN5" s="286">
        <v>69500000</v>
      </c>
      <c r="AO5" s="286">
        <v>14456000</v>
      </c>
      <c r="AP5" s="286">
        <v>4523</v>
      </c>
      <c r="AQ5" s="286">
        <v>113075000</v>
      </c>
      <c r="AR5" s="286">
        <v>23519600</v>
      </c>
      <c r="AS5" s="286">
        <v>4523</v>
      </c>
      <c r="AT5" s="286">
        <v>113075000</v>
      </c>
      <c r="AU5" s="286">
        <v>23519600</v>
      </c>
      <c r="AV5" s="286"/>
      <c r="AW5" s="286"/>
      <c r="AX5" s="286">
        <v>0</v>
      </c>
      <c r="AY5" s="286">
        <v>4489</v>
      </c>
      <c r="AZ5" s="286">
        <v>112225000</v>
      </c>
      <c r="BA5" s="286">
        <v>-7</v>
      </c>
      <c r="BB5" s="286">
        <v>-175000</v>
      </c>
      <c r="BC5" s="286">
        <v>6</v>
      </c>
      <c r="BD5" s="286">
        <v>150000</v>
      </c>
      <c r="BE5" s="286">
        <v>84000</v>
      </c>
      <c r="BF5" s="286">
        <v>31200</v>
      </c>
      <c r="BG5" s="286">
        <v>4396</v>
      </c>
      <c r="BH5" s="286">
        <v>109900000</v>
      </c>
      <c r="BI5" s="286">
        <v>73166416</v>
      </c>
      <c r="BJ5" s="286">
        <v>22859200</v>
      </c>
      <c r="BK5" s="286">
        <v>93</v>
      </c>
      <c r="BL5" s="286">
        <v>34</v>
      </c>
      <c r="BM5" s="286">
        <v>127</v>
      </c>
      <c r="BN5" s="286">
        <v>3175000</v>
      </c>
      <c r="BO5" s="286">
        <v>660400</v>
      </c>
      <c r="BP5" s="287" t="s">
        <v>3558</v>
      </c>
      <c r="BQ5" s="287" t="s">
        <v>4021</v>
      </c>
      <c r="BR5" t="s">
        <v>45</v>
      </c>
    </row>
    <row r="6" spans="1:70" hidden="1" x14ac:dyDescent="0.3">
      <c r="A6" s="281">
        <v>3</v>
      </c>
      <c r="B6" s="288" t="s">
        <v>2952</v>
      </c>
      <c r="C6" s="288" t="s">
        <v>2953</v>
      </c>
      <c r="D6" s="288" t="s">
        <v>2954</v>
      </c>
      <c r="E6" s="288" t="s">
        <v>2959</v>
      </c>
      <c r="F6" s="288" t="s">
        <v>2955</v>
      </c>
      <c r="G6" s="288" t="s">
        <v>2960</v>
      </c>
      <c r="H6" s="288" t="s">
        <v>2961</v>
      </c>
      <c r="I6" s="288" t="s">
        <v>2962</v>
      </c>
      <c r="J6" s="288" t="s">
        <v>60</v>
      </c>
      <c r="K6" s="288" t="s">
        <v>2958</v>
      </c>
      <c r="L6" s="288" t="s">
        <v>45</v>
      </c>
      <c r="M6" s="289" t="s">
        <v>1902</v>
      </c>
      <c r="N6" s="288" t="s">
        <v>1903</v>
      </c>
      <c r="O6" s="288" t="s">
        <v>50</v>
      </c>
      <c r="P6" s="288" t="s">
        <v>74</v>
      </c>
      <c r="Q6" s="290" t="s">
        <v>45</v>
      </c>
      <c r="R6" s="288" t="s">
        <v>45</v>
      </c>
      <c r="S6" s="1">
        <v>45364</v>
      </c>
      <c r="T6" s="1">
        <v>45317</v>
      </c>
      <c r="U6" s="290" t="s">
        <v>45</v>
      </c>
      <c r="V6" s="1">
        <v>45317</v>
      </c>
      <c r="W6" s="1">
        <v>45364</v>
      </c>
      <c r="X6" s="1">
        <v>45365</v>
      </c>
      <c r="Y6" s="291">
        <v>23000</v>
      </c>
      <c r="Z6" s="291">
        <v>23000</v>
      </c>
      <c r="AA6" s="291">
        <v>6000</v>
      </c>
      <c r="AB6" s="291">
        <v>23000</v>
      </c>
      <c r="AC6" s="292" t="s">
        <v>527</v>
      </c>
      <c r="AD6" s="290" t="s">
        <v>60</v>
      </c>
      <c r="AE6" s="292" t="s">
        <v>45</v>
      </c>
      <c r="AF6" s="291">
        <v>23000</v>
      </c>
      <c r="AG6" s="291">
        <v>500</v>
      </c>
      <c r="AH6" s="291">
        <v>11500000</v>
      </c>
      <c r="AI6" s="291">
        <v>3000000</v>
      </c>
      <c r="AJ6" s="291">
        <v>500</v>
      </c>
      <c r="AK6" s="291">
        <v>11500000</v>
      </c>
      <c r="AL6" s="291">
        <v>3000000</v>
      </c>
      <c r="AM6" s="291"/>
      <c r="AN6" s="291"/>
      <c r="AO6" s="291">
        <v>0</v>
      </c>
      <c r="AP6" s="291">
        <v>482</v>
      </c>
      <c r="AQ6" s="291">
        <v>11086000</v>
      </c>
      <c r="AR6" s="291">
        <v>2892000</v>
      </c>
      <c r="AS6" s="291">
        <v>482</v>
      </c>
      <c r="AT6" s="291">
        <v>11086000</v>
      </c>
      <c r="AU6" s="291">
        <v>2892000</v>
      </c>
      <c r="AV6" s="291"/>
      <c r="AW6" s="291"/>
      <c r="AX6" s="291">
        <v>0</v>
      </c>
      <c r="AY6" s="291">
        <v>482</v>
      </c>
      <c r="AZ6" s="291">
        <v>11086000</v>
      </c>
      <c r="BA6" s="291"/>
      <c r="BB6" s="291"/>
      <c r="BC6" s="291"/>
      <c r="BD6" s="291"/>
      <c r="BE6" s="291"/>
      <c r="BF6" s="291">
        <v>0</v>
      </c>
      <c r="BG6" s="291">
        <v>482</v>
      </c>
      <c r="BH6" s="291">
        <v>11086000</v>
      </c>
      <c r="BI6" s="291">
        <v>8640589</v>
      </c>
      <c r="BJ6" s="291">
        <v>2892000</v>
      </c>
      <c r="BK6" s="291"/>
      <c r="BL6" s="291"/>
      <c r="BM6" s="291"/>
      <c r="BN6" s="291"/>
      <c r="BO6" s="291"/>
      <c r="BP6" s="292" t="s">
        <v>507</v>
      </c>
      <c r="BQ6" s="292" t="s">
        <v>621</v>
      </c>
      <c r="BR6" t="s">
        <v>45</v>
      </c>
    </row>
    <row r="7" spans="1:70" hidden="1" x14ac:dyDescent="0.3">
      <c r="A7" s="281">
        <v>4</v>
      </c>
      <c r="B7" s="282" t="s">
        <v>2952</v>
      </c>
      <c r="C7" s="282" t="s">
        <v>2953</v>
      </c>
      <c r="D7" s="282" t="s">
        <v>2954</v>
      </c>
      <c r="E7" s="282" t="s">
        <v>2959</v>
      </c>
      <c r="F7" s="282" t="s">
        <v>2955</v>
      </c>
      <c r="G7" s="282" t="s">
        <v>2960</v>
      </c>
      <c r="H7" s="282" t="s">
        <v>2961</v>
      </c>
      <c r="I7" s="282" t="s">
        <v>2962</v>
      </c>
      <c r="J7" s="282" t="s">
        <v>60</v>
      </c>
      <c r="K7" s="282" t="s">
        <v>2958</v>
      </c>
      <c r="L7" s="282" t="s">
        <v>45</v>
      </c>
      <c r="M7" s="283" t="s">
        <v>1904</v>
      </c>
      <c r="N7" s="282" t="s">
        <v>1905</v>
      </c>
      <c r="O7" s="282" t="s">
        <v>50</v>
      </c>
      <c r="P7" s="282" t="s">
        <v>74</v>
      </c>
      <c r="Q7" s="284" t="s">
        <v>45</v>
      </c>
      <c r="R7" s="282" t="s">
        <v>45</v>
      </c>
      <c r="S7" s="285">
        <v>45337</v>
      </c>
      <c r="T7" s="285">
        <v>45307</v>
      </c>
      <c r="U7" s="284" t="s">
        <v>45</v>
      </c>
      <c r="V7" s="285">
        <v>45307</v>
      </c>
      <c r="W7" s="285">
        <v>45337</v>
      </c>
      <c r="X7" s="285">
        <v>45342</v>
      </c>
      <c r="Y7" s="286">
        <v>27000</v>
      </c>
      <c r="Z7" s="286">
        <v>27000</v>
      </c>
      <c r="AA7" s="286">
        <v>7300</v>
      </c>
      <c r="AB7" s="286">
        <v>27000</v>
      </c>
      <c r="AC7" s="287" t="s">
        <v>211</v>
      </c>
      <c r="AD7" s="284" t="s">
        <v>60</v>
      </c>
      <c r="AE7" s="287" t="s">
        <v>45</v>
      </c>
      <c r="AF7" s="286">
        <v>27000</v>
      </c>
      <c r="AG7" s="286">
        <v>1570</v>
      </c>
      <c r="AH7" s="286">
        <v>42390000</v>
      </c>
      <c r="AI7" s="286">
        <v>11461000</v>
      </c>
      <c r="AJ7" s="286">
        <v>970</v>
      </c>
      <c r="AK7" s="286">
        <v>26190000</v>
      </c>
      <c r="AL7" s="286">
        <v>7081000</v>
      </c>
      <c r="AM7" s="286">
        <v>600</v>
      </c>
      <c r="AN7" s="286">
        <v>16200000</v>
      </c>
      <c r="AO7" s="286">
        <v>4380000</v>
      </c>
      <c r="AP7" s="286">
        <v>1624</v>
      </c>
      <c r="AQ7" s="286">
        <v>43848000</v>
      </c>
      <c r="AR7" s="286">
        <v>11855200</v>
      </c>
      <c r="AS7" s="286">
        <v>1624</v>
      </c>
      <c r="AT7" s="286">
        <v>43848000</v>
      </c>
      <c r="AU7" s="286">
        <v>11855200</v>
      </c>
      <c r="AV7" s="286"/>
      <c r="AW7" s="286"/>
      <c r="AX7" s="286">
        <v>0</v>
      </c>
      <c r="AY7" s="286">
        <v>1534</v>
      </c>
      <c r="AZ7" s="286">
        <v>41418000</v>
      </c>
      <c r="BA7" s="286">
        <v>1</v>
      </c>
      <c r="BB7" s="286">
        <v>27000</v>
      </c>
      <c r="BC7" s="286">
        <v>1</v>
      </c>
      <c r="BD7" s="286">
        <v>27000</v>
      </c>
      <c r="BE7" s="286">
        <v>3000</v>
      </c>
      <c r="BF7" s="286">
        <v>7300</v>
      </c>
      <c r="BG7" s="286">
        <v>1484</v>
      </c>
      <c r="BH7" s="286">
        <v>40068000</v>
      </c>
      <c r="BI7" s="286">
        <v>29342545</v>
      </c>
      <c r="BJ7" s="286">
        <v>10833200</v>
      </c>
      <c r="BK7" s="286">
        <v>50</v>
      </c>
      <c r="BL7" s="286">
        <v>90</v>
      </c>
      <c r="BM7" s="286">
        <v>140</v>
      </c>
      <c r="BN7" s="286">
        <v>3780000</v>
      </c>
      <c r="BO7" s="286">
        <v>1022000</v>
      </c>
      <c r="BP7" s="287" t="s">
        <v>1024</v>
      </c>
      <c r="BQ7" s="287" t="s">
        <v>3744</v>
      </c>
      <c r="BR7" t="s">
        <v>45</v>
      </c>
    </row>
    <row r="8" spans="1:70" hidden="1" x14ac:dyDescent="0.3">
      <c r="A8" s="281">
        <v>5</v>
      </c>
      <c r="B8" s="288" t="s">
        <v>2952</v>
      </c>
      <c r="C8" s="288" t="s">
        <v>2953</v>
      </c>
      <c r="D8" s="288" t="s">
        <v>2954</v>
      </c>
      <c r="E8" s="288" t="s">
        <v>2959</v>
      </c>
      <c r="F8" s="288" t="s">
        <v>2955</v>
      </c>
      <c r="G8" s="288" t="s">
        <v>2960</v>
      </c>
      <c r="H8" s="288" t="s">
        <v>2963</v>
      </c>
      <c r="I8" s="288" t="s">
        <v>2962</v>
      </c>
      <c r="J8" s="288" t="s">
        <v>60</v>
      </c>
      <c r="K8" s="288" t="s">
        <v>2958</v>
      </c>
      <c r="L8" s="288" t="s">
        <v>45</v>
      </c>
      <c r="M8" s="289" t="s">
        <v>1906</v>
      </c>
      <c r="N8" s="288" t="s">
        <v>1907</v>
      </c>
      <c r="O8" s="288" t="s">
        <v>50</v>
      </c>
      <c r="P8" s="288" t="s">
        <v>74</v>
      </c>
      <c r="Q8" s="290" t="s">
        <v>45</v>
      </c>
      <c r="R8" s="288" t="s">
        <v>45</v>
      </c>
      <c r="S8" s="1">
        <v>45350</v>
      </c>
      <c r="T8" s="1">
        <v>45299</v>
      </c>
      <c r="U8" s="290" t="s">
        <v>45</v>
      </c>
      <c r="V8" s="1">
        <v>45299</v>
      </c>
      <c r="W8" s="1">
        <v>45350</v>
      </c>
      <c r="X8" s="1">
        <v>45350</v>
      </c>
      <c r="Y8" s="291">
        <v>35000</v>
      </c>
      <c r="Z8" s="291">
        <v>45000</v>
      </c>
      <c r="AA8" s="291">
        <v>10200</v>
      </c>
      <c r="AB8" s="291">
        <v>45000</v>
      </c>
      <c r="AC8" s="292" t="s">
        <v>1895</v>
      </c>
      <c r="AD8" s="290" t="s">
        <v>60</v>
      </c>
      <c r="AE8" s="292" t="s">
        <v>45</v>
      </c>
      <c r="AF8" s="291">
        <v>35000</v>
      </c>
      <c r="AG8" s="291">
        <v>7000</v>
      </c>
      <c r="AH8" s="291">
        <v>315000000</v>
      </c>
      <c r="AI8" s="291">
        <v>71400000</v>
      </c>
      <c r="AJ8" s="291">
        <v>7000</v>
      </c>
      <c r="AK8" s="291">
        <v>315000000</v>
      </c>
      <c r="AL8" s="291">
        <v>71400000</v>
      </c>
      <c r="AM8" s="291"/>
      <c r="AN8" s="291"/>
      <c r="AO8" s="291">
        <v>0</v>
      </c>
      <c r="AP8" s="291">
        <v>6936</v>
      </c>
      <c r="AQ8" s="291">
        <v>312120000</v>
      </c>
      <c r="AR8" s="291">
        <v>70747200</v>
      </c>
      <c r="AS8" s="291">
        <v>6936</v>
      </c>
      <c r="AT8" s="291">
        <v>312120000</v>
      </c>
      <c r="AU8" s="291">
        <v>70747200</v>
      </c>
      <c r="AV8" s="291"/>
      <c r="AW8" s="291"/>
      <c r="AX8" s="291">
        <v>0</v>
      </c>
      <c r="AY8" s="291">
        <v>5255</v>
      </c>
      <c r="AZ8" s="291">
        <v>236475000</v>
      </c>
      <c r="BA8" s="291">
        <v>-16</v>
      </c>
      <c r="BB8" s="291">
        <v>-720000</v>
      </c>
      <c r="BC8" s="291"/>
      <c r="BD8" s="291"/>
      <c r="BE8" s="291">
        <v>8637</v>
      </c>
      <c r="BF8" s="291">
        <v>0</v>
      </c>
      <c r="BG8" s="291">
        <v>5149</v>
      </c>
      <c r="BH8" s="291">
        <v>231705000</v>
      </c>
      <c r="BI8" s="291">
        <v>89852559</v>
      </c>
      <c r="BJ8" s="291">
        <v>52519800</v>
      </c>
      <c r="BK8" s="291">
        <v>106</v>
      </c>
      <c r="BL8" s="291">
        <v>1681</v>
      </c>
      <c r="BM8" s="291">
        <v>1787</v>
      </c>
      <c r="BN8" s="291">
        <v>80415000</v>
      </c>
      <c r="BO8" s="291">
        <v>18227400</v>
      </c>
      <c r="BP8" s="292" t="s">
        <v>3816</v>
      </c>
      <c r="BQ8" s="292" t="s">
        <v>723</v>
      </c>
      <c r="BR8" t="s">
        <v>45</v>
      </c>
    </row>
    <row r="9" spans="1:70" hidden="1" x14ac:dyDescent="0.3">
      <c r="A9" s="281">
        <v>6</v>
      </c>
      <c r="B9" s="282" t="s">
        <v>2952</v>
      </c>
      <c r="C9" s="282" t="s">
        <v>2953</v>
      </c>
      <c r="D9" s="282" t="s">
        <v>2954</v>
      </c>
      <c r="E9" s="282" t="s">
        <v>2959</v>
      </c>
      <c r="F9" s="282" t="s">
        <v>2955</v>
      </c>
      <c r="G9" s="282" t="s">
        <v>2960</v>
      </c>
      <c r="H9" s="282" t="s">
        <v>2963</v>
      </c>
      <c r="I9" s="282" t="s">
        <v>2962</v>
      </c>
      <c r="J9" s="282" t="s">
        <v>60</v>
      </c>
      <c r="K9" s="282" t="s">
        <v>2958</v>
      </c>
      <c r="L9" s="282" t="s">
        <v>45</v>
      </c>
      <c r="M9" s="283" t="s">
        <v>1908</v>
      </c>
      <c r="N9" s="282" t="s">
        <v>1909</v>
      </c>
      <c r="O9" s="282" t="s">
        <v>50</v>
      </c>
      <c r="P9" s="282" t="s">
        <v>51</v>
      </c>
      <c r="Q9" s="284" t="s">
        <v>45</v>
      </c>
      <c r="R9" s="282" t="s">
        <v>45</v>
      </c>
      <c r="S9" s="285">
        <v>45315</v>
      </c>
      <c r="T9" s="285">
        <v>45281</v>
      </c>
      <c r="U9" s="284" t="s">
        <v>45</v>
      </c>
      <c r="V9" s="285">
        <v>45281</v>
      </c>
      <c r="W9" s="285">
        <v>45315</v>
      </c>
      <c r="X9" s="285">
        <v>45323</v>
      </c>
      <c r="Y9" s="286">
        <v>55000</v>
      </c>
      <c r="Z9" s="286">
        <v>55000</v>
      </c>
      <c r="AA9" s="286">
        <v>15000</v>
      </c>
      <c r="AB9" s="286">
        <v>55000</v>
      </c>
      <c r="AC9" s="287" t="s">
        <v>1013</v>
      </c>
      <c r="AD9" s="284" t="s">
        <v>60</v>
      </c>
      <c r="AE9" s="287" t="s">
        <v>45</v>
      </c>
      <c r="AF9" s="286">
        <v>55000</v>
      </c>
      <c r="AG9" s="286">
        <v>1070</v>
      </c>
      <c r="AH9" s="286">
        <v>58850000</v>
      </c>
      <c r="AI9" s="286">
        <v>16050000</v>
      </c>
      <c r="AJ9" s="286">
        <v>770</v>
      </c>
      <c r="AK9" s="286">
        <v>42350000</v>
      </c>
      <c r="AL9" s="286">
        <v>11550000</v>
      </c>
      <c r="AM9" s="286">
        <v>300</v>
      </c>
      <c r="AN9" s="286">
        <v>16500000</v>
      </c>
      <c r="AO9" s="286">
        <v>4500000</v>
      </c>
      <c r="AP9" s="286">
        <v>1101</v>
      </c>
      <c r="AQ9" s="286">
        <v>60555000</v>
      </c>
      <c r="AR9" s="286">
        <v>16515000</v>
      </c>
      <c r="AS9" s="286">
        <v>1101</v>
      </c>
      <c r="AT9" s="286">
        <v>60555000</v>
      </c>
      <c r="AU9" s="286">
        <v>16515000</v>
      </c>
      <c r="AV9" s="286"/>
      <c r="AW9" s="286"/>
      <c r="AX9" s="286">
        <v>0</v>
      </c>
      <c r="AY9" s="286">
        <v>896</v>
      </c>
      <c r="AZ9" s="286">
        <v>49280000</v>
      </c>
      <c r="BA9" s="286">
        <v>-4</v>
      </c>
      <c r="BB9" s="286">
        <v>-220000</v>
      </c>
      <c r="BC9" s="286">
        <v>-1</v>
      </c>
      <c r="BD9" s="286">
        <v>-55000</v>
      </c>
      <c r="BE9" s="286">
        <v>-33000</v>
      </c>
      <c r="BF9" s="286">
        <v>-15000</v>
      </c>
      <c r="BG9" s="286">
        <v>857</v>
      </c>
      <c r="BH9" s="286">
        <v>47135000</v>
      </c>
      <c r="BI9" s="286">
        <v>32039622</v>
      </c>
      <c r="BJ9" s="286">
        <v>12855000</v>
      </c>
      <c r="BK9" s="286">
        <v>39</v>
      </c>
      <c r="BL9" s="286">
        <v>205</v>
      </c>
      <c r="BM9" s="286">
        <v>244</v>
      </c>
      <c r="BN9" s="286">
        <v>13420000</v>
      </c>
      <c r="BO9" s="286">
        <v>3660000</v>
      </c>
      <c r="BP9" s="287" t="s">
        <v>1808</v>
      </c>
      <c r="BQ9" s="287" t="s">
        <v>780</v>
      </c>
      <c r="BR9" t="s">
        <v>45</v>
      </c>
    </row>
    <row r="10" spans="1:70" hidden="1" x14ac:dyDescent="0.3">
      <c r="A10" s="281">
        <v>7</v>
      </c>
      <c r="B10" s="288" t="s">
        <v>2952</v>
      </c>
      <c r="C10" s="288" t="s">
        <v>2953</v>
      </c>
      <c r="D10" s="288" t="s">
        <v>2954</v>
      </c>
      <c r="E10" s="288" t="s">
        <v>2959</v>
      </c>
      <c r="F10" s="288" t="s">
        <v>2955</v>
      </c>
      <c r="G10" s="288" t="s">
        <v>2960</v>
      </c>
      <c r="H10" s="288" t="s">
        <v>2964</v>
      </c>
      <c r="I10" s="288" t="s">
        <v>2962</v>
      </c>
      <c r="J10" s="288" t="s">
        <v>60</v>
      </c>
      <c r="K10" s="288" t="s">
        <v>2958</v>
      </c>
      <c r="L10" s="288" t="s">
        <v>45</v>
      </c>
      <c r="M10" s="289" t="s">
        <v>1910</v>
      </c>
      <c r="N10" s="288" t="s">
        <v>1911</v>
      </c>
      <c r="O10" s="288" t="s">
        <v>50</v>
      </c>
      <c r="P10" s="288" t="s">
        <v>74</v>
      </c>
      <c r="Q10" s="290" t="s">
        <v>45</v>
      </c>
      <c r="R10" s="288" t="s">
        <v>45</v>
      </c>
      <c r="S10" s="1">
        <v>45350</v>
      </c>
      <c r="T10" s="1">
        <v>45299</v>
      </c>
      <c r="U10" s="290" t="s">
        <v>45</v>
      </c>
      <c r="V10" s="1">
        <v>45299</v>
      </c>
      <c r="W10" s="1">
        <v>45350</v>
      </c>
      <c r="X10" s="1">
        <v>45350</v>
      </c>
      <c r="Y10" s="291">
        <v>55000</v>
      </c>
      <c r="Z10" s="291">
        <v>69000</v>
      </c>
      <c r="AA10" s="291">
        <v>15500</v>
      </c>
      <c r="AB10" s="291">
        <v>69000</v>
      </c>
      <c r="AC10" s="292" t="s">
        <v>204</v>
      </c>
      <c r="AD10" s="290" t="s">
        <v>60</v>
      </c>
      <c r="AE10" s="292" t="s">
        <v>45</v>
      </c>
      <c r="AF10" s="291">
        <v>55000</v>
      </c>
      <c r="AG10" s="291">
        <v>1000</v>
      </c>
      <c r="AH10" s="291">
        <v>69000000</v>
      </c>
      <c r="AI10" s="291">
        <v>15500000</v>
      </c>
      <c r="AJ10" s="291">
        <v>1000</v>
      </c>
      <c r="AK10" s="291">
        <v>69000000</v>
      </c>
      <c r="AL10" s="291">
        <v>15500000</v>
      </c>
      <c r="AM10" s="291"/>
      <c r="AN10" s="291"/>
      <c r="AO10" s="291">
        <v>0</v>
      </c>
      <c r="AP10" s="291">
        <v>996</v>
      </c>
      <c r="AQ10" s="291">
        <v>68724000</v>
      </c>
      <c r="AR10" s="291">
        <v>15438000</v>
      </c>
      <c r="AS10" s="291">
        <v>996</v>
      </c>
      <c r="AT10" s="291">
        <v>68724000</v>
      </c>
      <c r="AU10" s="291">
        <v>15438000</v>
      </c>
      <c r="AV10" s="291"/>
      <c r="AW10" s="291"/>
      <c r="AX10" s="291">
        <v>0</v>
      </c>
      <c r="AY10" s="291">
        <v>751</v>
      </c>
      <c r="AZ10" s="291">
        <v>51819000</v>
      </c>
      <c r="BA10" s="291">
        <v>5</v>
      </c>
      <c r="BB10" s="291">
        <v>345000</v>
      </c>
      <c r="BC10" s="291">
        <v>1</v>
      </c>
      <c r="BD10" s="291">
        <v>69000</v>
      </c>
      <c r="BE10" s="291">
        <v>69000</v>
      </c>
      <c r="BF10" s="291">
        <v>15500</v>
      </c>
      <c r="BG10" s="291">
        <v>680</v>
      </c>
      <c r="BH10" s="291">
        <v>46920000</v>
      </c>
      <c r="BI10" s="291">
        <v>21874742</v>
      </c>
      <c r="BJ10" s="291">
        <v>10540000</v>
      </c>
      <c r="BK10" s="291">
        <v>71</v>
      </c>
      <c r="BL10" s="291">
        <v>245</v>
      </c>
      <c r="BM10" s="291">
        <v>316</v>
      </c>
      <c r="BN10" s="291">
        <v>21804000</v>
      </c>
      <c r="BO10" s="291">
        <v>4898000</v>
      </c>
      <c r="BP10" s="292" t="s">
        <v>4102</v>
      </c>
      <c r="BQ10" s="292" t="s">
        <v>3982</v>
      </c>
      <c r="BR10" t="s">
        <v>45</v>
      </c>
    </row>
    <row r="11" spans="1:70" hidden="1" x14ac:dyDescent="0.3">
      <c r="A11" s="281">
        <v>8</v>
      </c>
      <c r="B11" s="282" t="s">
        <v>2952</v>
      </c>
      <c r="C11" s="282" t="s">
        <v>2953</v>
      </c>
      <c r="D11" s="282" t="s">
        <v>2954</v>
      </c>
      <c r="E11" s="282" t="s">
        <v>2959</v>
      </c>
      <c r="F11" s="282" t="s">
        <v>2955</v>
      </c>
      <c r="G11" s="282" t="s">
        <v>2960</v>
      </c>
      <c r="H11" s="282" t="s">
        <v>2964</v>
      </c>
      <c r="I11" s="282" t="s">
        <v>2962</v>
      </c>
      <c r="J11" s="282" t="s">
        <v>60</v>
      </c>
      <c r="K11" s="282" t="s">
        <v>2958</v>
      </c>
      <c r="L11" s="282" t="s">
        <v>45</v>
      </c>
      <c r="M11" s="283" t="s">
        <v>1912</v>
      </c>
      <c r="N11" s="282" t="s">
        <v>1913</v>
      </c>
      <c r="O11" s="282" t="s">
        <v>50</v>
      </c>
      <c r="P11" s="282" t="s">
        <v>74</v>
      </c>
      <c r="Q11" s="284" t="s">
        <v>45</v>
      </c>
      <c r="R11" s="282" t="s">
        <v>45</v>
      </c>
      <c r="S11" s="285">
        <v>45350</v>
      </c>
      <c r="T11" s="285">
        <v>45299</v>
      </c>
      <c r="U11" s="284" t="s">
        <v>45</v>
      </c>
      <c r="V11" s="285">
        <v>45299</v>
      </c>
      <c r="W11" s="285">
        <v>45350</v>
      </c>
      <c r="X11" s="285">
        <v>45350</v>
      </c>
      <c r="Y11" s="286">
        <v>45000</v>
      </c>
      <c r="Z11" s="286">
        <v>57000</v>
      </c>
      <c r="AA11" s="286">
        <v>12500</v>
      </c>
      <c r="AB11" s="286">
        <v>57000</v>
      </c>
      <c r="AC11" s="287" t="s">
        <v>1432</v>
      </c>
      <c r="AD11" s="284" t="s">
        <v>60</v>
      </c>
      <c r="AE11" s="287" t="s">
        <v>45</v>
      </c>
      <c r="AF11" s="286">
        <v>45000</v>
      </c>
      <c r="AG11" s="286">
        <v>1000</v>
      </c>
      <c r="AH11" s="286">
        <v>57000000</v>
      </c>
      <c r="AI11" s="286">
        <v>12500000</v>
      </c>
      <c r="AJ11" s="286">
        <v>1000</v>
      </c>
      <c r="AK11" s="286">
        <v>57000000</v>
      </c>
      <c r="AL11" s="286">
        <v>12500000</v>
      </c>
      <c r="AM11" s="286"/>
      <c r="AN11" s="286"/>
      <c r="AO11" s="286">
        <v>0</v>
      </c>
      <c r="AP11" s="286">
        <v>1002</v>
      </c>
      <c r="AQ11" s="286">
        <v>57114000</v>
      </c>
      <c r="AR11" s="286">
        <v>12525000</v>
      </c>
      <c r="AS11" s="286">
        <v>1002</v>
      </c>
      <c r="AT11" s="286">
        <v>57114000</v>
      </c>
      <c r="AU11" s="286">
        <v>12525000</v>
      </c>
      <c r="AV11" s="286"/>
      <c r="AW11" s="286"/>
      <c r="AX11" s="286">
        <v>0</v>
      </c>
      <c r="AY11" s="286">
        <v>776</v>
      </c>
      <c r="AZ11" s="286">
        <v>44232000</v>
      </c>
      <c r="BA11" s="286">
        <v>3</v>
      </c>
      <c r="BB11" s="286">
        <v>171000</v>
      </c>
      <c r="BC11" s="286"/>
      <c r="BD11" s="286"/>
      <c r="BE11" s="286"/>
      <c r="BF11" s="286">
        <v>0</v>
      </c>
      <c r="BG11" s="286">
        <v>712</v>
      </c>
      <c r="BH11" s="286">
        <v>40584000</v>
      </c>
      <c r="BI11" s="286">
        <v>23156583</v>
      </c>
      <c r="BJ11" s="286">
        <v>8900000</v>
      </c>
      <c r="BK11" s="286">
        <v>64</v>
      </c>
      <c r="BL11" s="286">
        <v>226</v>
      </c>
      <c r="BM11" s="286">
        <v>290</v>
      </c>
      <c r="BN11" s="286">
        <v>16530000</v>
      </c>
      <c r="BO11" s="286">
        <v>3625000</v>
      </c>
      <c r="BP11" s="287" t="s">
        <v>3994</v>
      </c>
      <c r="BQ11" s="287" t="s">
        <v>3798</v>
      </c>
      <c r="BR11" t="s">
        <v>45</v>
      </c>
    </row>
    <row r="12" spans="1:70" hidden="1" x14ac:dyDescent="0.3">
      <c r="A12" s="281">
        <v>9</v>
      </c>
      <c r="B12" s="288" t="s">
        <v>2952</v>
      </c>
      <c r="C12" s="288" t="s">
        <v>2953</v>
      </c>
      <c r="D12" s="288" t="s">
        <v>2954</v>
      </c>
      <c r="E12" s="288" t="s">
        <v>2959</v>
      </c>
      <c r="F12" s="288" t="s">
        <v>2955</v>
      </c>
      <c r="G12" s="288" t="s">
        <v>2960</v>
      </c>
      <c r="H12" s="288" t="s">
        <v>2964</v>
      </c>
      <c r="I12" s="288" t="s">
        <v>2962</v>
      </c>
      <c r="J12" s="288" t="s">
        <v>60</v>
      </c>
      <c r="K12" s="288" t="s">
        <v>2958</v>
      </c>
      <c r="L12" s="288" t="s">
        <v>45</v>
      </c>
      <c r="M12" s="289" t="s">
        <v>1914</v>
      </c>
      <c r="N12" s="288" t="s">
        <v>1915</v>
      </c>
      <c r="O12" s="288" t="s">
        <v>50</v>
      </c>
      <c r="P12" s="288" t="s">
        <v>74</v>
      </c>
      <c r="Q12" s="290" t="s">
        <v>45</v>
      </c>
      <c r="R12" s="288" t="s">
        <v>45</v>
      </c>
      <c r="S12" s="1">
        <v>45364</v>
      </c>
      <c r="T12" s="1">
        <v>45299</v>
      </c>
      <c r="U12" s="290" t="s">
        <v>45</v>
      </c>
      <c r="V12" s="1">
        <v>45299</v>
      </c>
      <c r="W12" s="1">
        <v>45350</v>
      </c>
      <c r="X12" s="1">
        <v>45362</v>
      </c>
      <c r="Y12" s="291">
        <v>65000</v>
      </c>
      <c r="Z12" s="291">
        <v>83000</v>
      </c>
      <c r="AA12" s="291">
        <v>18500</v>
      </c>
      <c r="AB12" s="291">
        <v>83000</v>
      </c>
      <c r="AC12" s="292" t="s">
        <v>187</v>
      </c>
      <c r="AD12" s="290" t="s">
        <v>60</v>
      </c>
      <c r="AE12" s="292" t="s">
        <v>45</v>
      </c>
      <c r="AF12" s="291">
        <v>65000</v>
      </c>
      <c r="AG12" s="291">
        <v>1040</v>
      </c>
      <c r="AH12" s="291">
        <v>86320000</v>
      </c>
      <c r="AI12" s="291">
        <v>19240000</v>
      </c>
      <c r="AJ12" s="291">
        <v>1040</v>
      </c>
      <c r="AK12" s="291">
        <v>86320000</v>
      </c>
      <c r="AL12" s="291">
        <v>19240000</v>
      </c>
      <c r="AM12" s="291"/>
      <c r="AN12" s="291"/>
      <c r="AO12" s="291">
        <v>0</v>
      </c>
      <c r="AP12" s="291">
        <v>1024</v>
      </c>
      <c r="AQ12" s="291">
        <v>84992000</v>
      </c>
      <c r="AR12" s="291">
        <v>18944000</v>
      </c>
      <c r="AS12" s="291">
        <v>1024</v>
      </c>
      <c r="AT12" s="291">
        <v>84992000</v>
      </c>
      <c r="AU12" s="291">
        <v>18944000</v>
      </c>
      <c r="AV12" s="291"/>
      <c r="AW12" s="291"/>
      <c r="AX12" s="291">
        <v>0</v>
      </c>
      <c r="AY12" s="291">
        <v>997</v>
      </c>
      <c r="AZ12" s="291">
        <v>82751000</v>
      </c>
      <c r="BA12" s="291">
        <v>-3</v>
      </c>
      <c r="BB12" s="291">
        <v>-249000</v>
      </c>
      <c r="BC12" s="291"/>
      <c r="BD12" s="291"/>
      <c r="BE12" s="291"/>
      <c r="BF12" s="291">
        <v>0</v>
      </c>
      <c r="BG12" s="291">
        <v>985</v>
      </c>
      <c r="BH12" s="291">
        <v>81755000</v>
      </c>
      <c r="BI12" s="291">
        <v>40865769</v>
      </c>
      <c r="BJ12" s="291">
        <v>18222500</v>
      </c>
      <c r="BK12" s="291">
        <v>12</v>
      </c>
      <c r="BL12" s="291">
        <v>27</v>
      </c>
      <c r="BM12" s="291">
        <v>39</v>
      </c>
      <c r="BN12" s="291">
        <v>3237000</v>
      </c>
      <c r="BO12" s="291">
        <v>721500</v>
      </c>
      <c r="BP12" s="292" t="s">
        <v>4046</v>
      </c>
      <c r="BQ12" s="292" t="s">
        <v>3742</v>
      </c>
      <c r="BR12" t="s">
        <v>45</v>
      </c>
    </row>
    <row r="13" spans="1:70" hidden="1" x14ac:dyDescent="0.3">
      <c r="A13" s="281">
        <v>10</v>
      </c>
      <c r="B13" s="282" t="s">
        <v>2952</v>
      </c>
      <c r="C13" s="282" t="s">
        <v>2953</v>
      </c>
      <c r="D13" s="282" t="s">
        <v>2954</v>
      </c>
      <c r="E13" s="282" t="s">
        <v>2959</v>
      </c>
      <c r="F13" s="282" t="s">
        <v>2955</v>
      </c>
      <c r="G13" s="282" t="s">
        <v>2960</v>
      </c>
      <c r="H13" s="282" t="s">
        <v>2964</v>
      </c>
      <c r="I13" s="282" t="s">
        <v>2962</v>
      </c>
      <c r="J13" s="282" t="s">
        <v>60</v>
      </c>
      <c r="K13" s="282" t="s">
        <v>2958</v>
      </c>
      <c r="L13" s="282" t="s">
        <v>45</v>
      </c>
      <c r="M13" s="283" t="s">
        <v>1916</v>
      </c>
      <c r="N13" s="282" t="s">
        <v>1917</v>
      </c>
      <c r="O13" s="282" t="s">
        <v>50</v>
      </c>
      <c r="P13" s="282" t="s">
        <v>74</v>
      </c>
      <c r="Q13" s="284" t="s">
        <v>45</v>
      </c>
      <c r="R13" s="282" t="s">
        <v>45</v>
      </c>
      <c r="S13" s="285">
        <v>45356</v>
      </c>
      <c r="T13" s="285">
        <v>45299</v>
      </c>
      <c r="U13" s="284" t="s">
        <v>45</v>
      </c>
      <c r="V13" s="285">
        <v>45299</v>
      </c>
      <c r="W13" s="285">
        <v>45356</v>
      </c>
      <c r="X13" s="285">
        <v>45357</v>
      </c>
      <c r="Y13" s="286">
        <v>49000</v>
      </c>
      <c r="Z13" s="286">
        <v>63000</v>
      </c>
      <c r="AA13" s="286">
        <v>13500</v>
      </c>
      <c r="AB13" s="286">
        <v>63000</v>
      </c>
      <c r="AC13" s="287" t="s">
        <v>662</v>
      </c>
      <c r="AD13" s="284" t="s">
        <v>60</v>
      </c>
      <c r="AE13" s="287" t="s">
        <v>45</v>
      </c>
      <c r="AF13" s="286">
        <v>49000</v>
      </c>
      <c r="AG13" s="286">
        <v>1000</v>
      </c>
      <c r="AH13" s="286">
        <v>63000000</v>
      </c>
      <c r="AI13" s="286">
        <v>13500000</v>
      </c>
      <c r="AJ13" s="286">
        <v>1000</v>
      </c>
      <c r="AK13" s="286">
        <v>63000000</v>
      </c>
      <c r="AL13" s="286">
        <v>13500000</v>
      </c>
      <c r="AM13" s="286"/>
      <c r="AN13" s="286"/>
      <c r="AO13" s="286">
        <v>0</v>
      </c>
      <c r="AP13" s="286">
        <v>1020</v>
      </c>
      <c r="AQ13" s="286">
        <v>64260000</v>
      </c>
      <c r="AR13" s="286">
        <v>13770000</v>
      </c>
      <c r="AS13" s="286">
        <v>1020</v>
      </c>
      <c r="AT13" s="286">
        <v>64260000</v>
      </c>
      <c r="AU13" s="286">
        <v>13770000</v>
      </c>
      <c r="AV13" s="286"/>
      <c r="AW13" s="286"/>
      <c r="AX13" s="286">
        <v>0</v>
      </c>
      <c r="AY13" s="286">
        <v>704</v>
      </c>
      <c r="AZ13" s="286">
        <v>44352000</v>
      </c>
      <c r="BA13" s="286">
        <v>-5</v>
      </c>
      <c r="BB13" s="286">
        <v>-315000</v>
      </c>
      <c r="BC13" s="286"/>
      <c r="BD13" s="286"/>
      <c r="BE13" s="286"/>
      <c r="BF13" s="286">
        <v>0</v>
      </c>
      <c r="BG13" s="286">
        <v>700</v>
      </c>
      <c r="BH13" s="286">
        <v>44100000</v>
      </c>
      <c r="BI13" s="286">
        <v>21328659</v>
      </c>
      <c r="BJ13" s="286">
        <v>9450000</v>
      </c>
      <c r="BK13" s="286">
        <v>4</v>
      </c>
      <c r="BL13" s="286">
        <v>316</v>
      </c>
      <c r="BM13" s="286">
        <v>320</v>
      </c>
      <c r="BN13" s="286">
        <v>20160000</v>
      </c>
      <c r="BO13" s="286">
        <v>4320000</v>
      </c>
      <c r="BP13" s="287" t="s">
        <v>3670</v>
      </c>
      <c r="BQ13" s="287" t="s">
        <v>3428</v>
      </c>
      <c r="BR13" t="s">
        <v>45</v>
      </c>
    </row>
    <row r="14" spans="1:70" hidden="1" x14ac:dyDescent="0.3">
      <c r="A14" s="281">
        <v>11</v>
      </c>
      <c r="B14" s="288" t="s">
        <v>2952</v>
      </c>
      <c r="C14" s="288" t="s">
        <v>2953</v>
      </c>
      <c r="D14" s="288" t="s">
        <v>2954</v>
      </c>
      <c r="E14" s="288" t="s">
        <v>2959</v>
      </c>
      <c r="F14" s="288" t="s">
        <v>2955</v>
      </c>
      <c r="G14" s="288" t="s">
        <v>2960</v>
      </c>
      <c r="H14" s="288" t="s">
        <v>2964</v>
      </c>
      <c r="I14" s="288" t="s">
        <v>2962</v>
      </c>
      <c r="J14" s="288" t="s">
        <v>60</v>
      </c>
      <c r="K14" s="288" t="s">
        <v>2958</v>
      </c>
      <c r="L14" s="288" t="s">
        <v>45</v>
      </c>
      <c r="M14" s="289" t="s">
        <v>1918</v>
      </c>
      <c r="N14" s="288" t="s">
        <v>1919</v>
      </c>
      <c r="O14" s="288" t="s">
        <v>50</v>
      </c>
      <c r="P14" s="288" t="s">
        <v>74</v>
      </c>
      <c r="Q14" s="290" t="s">
        <v>45</v>
      </c>
      <c r="R14" s="288" t="s">
        <v>45</v>
      </c>
      <c r="S14" s="1">
        <v>45350</v>
      </c>
      <c r="T14" s="1">
        <v>45299</v>
      </c>
      <c r="U14" s="290" t="s">
        <v>45</v>
      </c>
      <c r="V14" s="1">
        <v>45299</v>
      </c>
      <c r="W14" s="1">
        <v>45350</v>
      </c>
      <c r="X14" s="1">
        <v>45350</v>
      </c>
      <c r="Y14" s="291">
        <v>45000</v>
      </c>
      <c r="Z14" s="291">
        <v>57000</v>
      </c>
      <c r="AA14" s="291">
        <v>12500</v>
      </c>
      <c r="AB14" s="291">
        <v>57000</v>
      </c>
      <c r="AC14" s="292" t="s">
        <v>1432</v>
      </c>
      <c r="AD14" s="290" t="s">
        <v>60</v>
      </c>
      <c r="AE14" s="292" t="s">
        <v>45</v>
      </c>
      <c r="AF14" s="291">
        <v>45000</v>
      </c>
      <c r="AG14" s="291">
        <v>1000</v>
      </c>
      <c r="AH14" s="291">
        <v>57000000</v>
      </c>
      <c r="AI14" s="291">
        <v>12500000</v>
      </c>
      <c r="AJ14" s="291">
        <v>1000</v>
      </c>
      <c r="AK14" s="291">
        <v>57000000</v>
      </c>
      <c r="AL14" s="291">
        <v>12500000</v>
      </c>
      <c r="AM14" s="291"/>
      <c r="AN14" s="291"/>
      <c r="AO14" s="291">
        <v>0</v>
      </c>
      <c r="AP14" s="291">
        <v>990</v>
      </c>
      <c r="AQ14" s="291">
        <v>56430000</v>
      </c>
      <c r="AR14" s="291">
        <v>12375000</v>
      </c>
      <c r="AS14" s="291">
        <v>990</v>
      </c>
      <c r="AT14" s="291">
        <v>56430000</v>
      </c>
      <c r="AU14" s="291">
        <v>12375000</v>
      </c>
      <c r="AV14" s="291"/>
      <c r="AW14" s="291"/>
      <c r="AX14" s="291">
        <v>0</v>
      </c>
      <c r="AY14" s="291">
        <v>511</v>
      </c>
      <c r="AZ14" s="291">
        <v>29127000</v>
      </c>
      <c r="BA14" s="291">
        <v>8</v>
      </c>
      <c r="BB14" s="291">
        <v>456000</v>
      </c>
      <c r="BC14" s="291">
        <v>2</v>
      </c>
      <c r="BD14" s="291">
        <v>114000</v>
      </c>
      <c r="BE14" s="291">
        <v>56000</v>
      </c>
      <c r="BF14" s="291">
        <v>25000</v>
      </c>
      <c r="BG14" s="291">
        <v>438</v>
      </c>
      <c r="BH14" s="291">
        <v>24966000</v>
      </c>
      <c r="BI14" s="291">
        <v>14320103</v>
      </c>
      <c r="BJ14" s="291">
        <v>5475000</v>
      </c>
      <c r="BK14" s="291">
        <v>73</v>
      </c>
      <c r="BL14" s="291">
        <v>479</v>
      </c>
      <c r="BM14" s="291">
        <v>552</v>
      </c>
      <c r="BN14" s="291">
        <v>31464000</v>
      </c>
      <c r="BO14" s="291">
        <v>6900000</v>
      </c>
      <c r="BP14" s="292" t="s">
        <v>3563</v>
      </c>
      <c r="BQ14" s="292" t="s">
        <v>3299</v>
      </c>
      <c r="BR14" t="s">
        <v>45</v>
      </c>
    </row>
    <row r="15" spans="1:70" hidden="1" x14ac:dyDescent="0.3">
      <c r="A15" s="281">
        <v>12</v>
      </c>
      <c r="B15" s="282" t="s">
        <v>2952</v>
      </c>
      <c r="C15" s="282" t="s">
        <v>2953</v>
      </c>
      <c r="D15" s="282" t="s">
        <v>2954</v>
      </c>
      <c r="E15" s="282" t="s">
        <v>2959</v>
      </c>
      <c r="F15" s="282" t="s">
        <v>2955</v>
      </c>
      <c r="G15" s="282" t="s">
        <v>2960</v>
      </c>
      <c r="H15" s="282" t="s">
        <v>2964</v>
      </c>
      <c r="I15" s="282" t="s">
        <v>2962</v>
      </c>
      <c r="J15" s="282" t="s">
        <v>60</v>
      </c>
      <c r="K15" s="282" t="s">
        <v>2958</v>
      </c>
      <c r="L15" s="282" t="s">
        <v>45</v>
      </c>
      <c r="M15" s="283" t="s">
        <v>1920</v>
      </c>
      <c r="N15" s="282" t="s">
        <v>1921</v>
      </c>
      <c r="O15" s="282" t="s">
        <v>50</v>
      </c>
      <c r="P15" s="282" t="s">
        <v>51</v>
      </c>
      <c r="Q15" s="284" t="s">
        <v>45</v>
      </c>
      <c r="R15" s="282" t="s">
        <v>45</v>
      </c>
      <c r="S15" s="285">
        <v>45306</v>
      </c>
      <c r="T15" s="285">
        <v>45281</v>
      </c>
      <c r="U15" s="284" t="s">
        <v>45</v>
      </c>
      <c r="V15" s="285">
        <v>45281</v>
      </c>
      <c r="W15" s="285">
        <v>45306</v>
      </c>
      <c r="X15" s="285">
        <v>45308</v>
      </c>
      <c r="Y15" s="286">
        <v>55000</v>
      </c>
      <c r="Z15" s="286">
        <v>55000</v>
      </c>
      <c r="AA15" s="286">
        <v>15000</v>
      </c>
      <c r="AB15" s="286">
        <v>55000</v>
      </c>
      <c r="AC15" s="287" t="s">
        <v>1013</v>
      </c>
      <c r="AD15" s="284" t="s">
        <v>60</v>
      </c>
      <c r="AE15" s="287" t="s">
        <v>45</v>
      </c>
      <c r="AF15" s="286">
        <v>55000</v>
      </c>
      <c r="AG15" s="286">
        <v>380</v>
      </c>
      <c r="AH15" s="286">
        <v>20900000</v>
      </c>
      <c r="AI15" s="286">
        <v>5700000</v>
      </c>
      <c r="AJ15" s="286">
        <v>380</v>
      </c>
      <c r="AK15" s="286">
        <v>20900000</v>
      </c>
      <c r="AL15" s="286">
        <v>5700000</v>
      </c>
      <c r="AM15" s="286"/>
      <c r="AN15" s="286"/>
      <c r="AO15" s="286">
        <v>0</v>
      </c>
      <c r="AP15" s="286">
        <v>366</v>
      </c>
      <c r="AQ15" s="286">
        <v>20130000</v>
      </c>
      <c r="AR15" s="286">
        <v>5490000</v>
      </c>
      <c r="AS15" s="286">
        <v>366</v>
      </c>
      <c r="AT15" s="286">
        <v>20130000</v>
      </c>
      <c r="AU15" s="286">
        <v>5490000</v>
      </c>
      <c r="AV15" s="286"/>
      <c r="AW15" s="286"/>
      <c r="AX15" s="286">
        <v>0</v>
      </c>
      <c r="AY15" s="286">
        <v>327</v>
      </c>
      <c r="AZ15" s="286">
        <v>17985000</v>
      </c>
      <c r="BA15" s="286">
        <v>1</v>
      </c>
      <c r="BB15" s="286">
        <v>55000</v>
      </c>
      <c r="BC15" s="286"/>
      <c r="BD15" s="286"/>
      <c r="BE15" s="286"/>
      <c r="BF15" s="286">
        <v>0</v>
      </c>
      <c r="BG15" s="286">
        <v>324</v>
      </c>
      <c r="BH15" s="286">
        <v>17820000</v>
      </c>
      <c r="BI15" s="286">
        <v>12495769</v>
      </c>
      <c r="BJ15" s="286">
        <v>4860000</v>
      </c>
      <c r="BK15" s="286">
        <v>3</v>
      </c>
      <c r="BL15" s="286">
        <v>39</v>
      </c>
      <c r="BM15" s="286">
        <v>42</v>
      </c>
      <c r="BN15" s="286">
        <v>2310000</v>
      </c>
      <c r="BO15" s="286">
        <v>630000</v>
      </c>
      <c r="BP15" s="287" t="s">
        <v>3379</v>
      </c>
      <c r="BQ15" s="287" t="s">
        <v>3484</v>
      </c>
      <c r="BR15" t="s">
        <v>45</v>
      </c>
    </row>
    <row r="16" spans="1:70" hidden="1" x14ac:dyDescent="0.3">
      <c r="A16" s="281">
        <v>13</v>
      </c>
      <c r="B16" s="288" t="s">
        <v>2952</v>
      </c>
      <c r="C16" s="288" t="s">
        <v>2953</v>
      </c>
      <c r="D16" s="288" t="s">
        <v>2954</v>
      </c>
      <c r="E16" s="288" t="s">
        <v>2959</v>
      </c>
      <c r="F16" s="288" t="s">
        <v>2955</v>
      </c>
      <c r="G16" s="288" t="s">
        <v>2960</v>
      </c>
      <c r="H16" s="288" t="s">
        <v>2964</v>
      </c>
      <c r="I16" s="288" t="s">
        <v>2962</v>
      </c>
      <c r="J16" s="288" t="s">
        <v>60</v>
      </c>
      <c r="K16" s="288" t="s">
        <v>2958</v>
      </c>
      <c r="L16" s="288" t="s">
        <v>45</v>
      </c>
      <c r="M16" s="289" t="s">
        <v>1922</v>
      </c>
      <c r="N16" s="288" t="s">
        <v>1923</v>
      </c>
      <c r="O16" s="288" t="s">
        <v>50</v>
      </c>
      <c r="P16" s="288" t="s">
        <v>74</v>
      </c>
      <c r="Q16" s="290" t="s">
        <v>45</v>
      </c>
      <c r="R16" s="288" t="s">
        <v>45</v>
      </c>
      <c r="S16" s="1">
        <v>45337</v>
      </c>
      <c r="T16" s="1">
        <v>45316</v>
      </c>
      <c r="U16" s="290" t="s">
        <v>45</v>
      </c>
      <c r="V16" s="1">
        <v>45316</v>
      </c>
      <c r="W16" s="1">
        <v>45337</v>
      </c>
      <c r="X16" s="1">
        <v>45344</v>
      </c>
      <c r="Y16" s="291">
        <v>49000</v>
      </c>
      <c r="Z16" s="291">
        <v>49000</v>
      </c>
      <c r="AA16" s="291">
        <v>13800</v>
      </c>
      <c r="AB16" s="291">
        <v>49000</v>
      </c>
      <c r="AC16" s="292" t="s">
        <v>204</v>
      </c>
      <c r="AD16" s="290" t="s">
        <v>60</v>
      </c>
      <c r="AE16" s="292" t="s">
        <v>45</v>
      </c>
      <c r="AF16" s="291">
        <v>49000</v>
      </c>
      <c r="AG16" s="291">
        <v>600</v>
      </c>
      <c r="AH16" s="291">
        <v>29400000</v>
      </c>
      <c r="AI16" s="291">
        <v>8280000</v>
      </c>
      <c r="AJ16" s="291">
        <v>600</v>
      </c>
      <c r="AK16" s="291">
        <v>29400000</v>
      </c>
      <c r="AL16" s="291">
        <v>8280000</v>
      </c>
      <c r="AM16" s="291"/>
      <c r="AN16" s="291"/>
      <c r="AO16" s="291">
        <v>0</v>
      </c>
      <c r="AP16" s="291">
        <v>594</v>
      </c>
      <c r="AQ16" s="291">
        <v>29106000</v>
      </c>
      <c r="AR16" s="291">
        <v>8197200</v>
      </c>
      <c r="AS16" s="291">
        <v>594</v>
      </c>
      <c r="AT16" s="291">
        <v>29106000</v>
      </c>
      <c r="AU16" s="291">
        <v>8197200</v>
      </c>
      <c r="AV16" s="291"/>
      <c r="AW16" s="291"/>
      <c r="AX16" s="291">
        <v>0</v>
      </c>
      <c r="AY16" s="291">
        <v>438</v>
      </c>
      <c r="AZ16" s="291">
        <v>21462000</v>
      </c>
      <c r="BA16" s="291">
        <v>-15</v>
      </c>
      <c r="BB16" s="291">
        <v>-735000</v>
      </c>
      <c r="BC16" s="291">
        <v>1</v>
      </c>
      <c r="BD16" s="291">
        <v>49000</v>
      </c>
      <c r="BE16" s="291">
        <v>31000</v>
      </c>
      <c r="BF16" s="291">
        <v>13800</v>
      </c>
      <c r="BG16" s="291">
        <v>398</v>
      </c>
      <c r="BH16" s="291">
        <v>19502000</v>
      </c>
      <c r="BI16" s="291">
        <v>14438669</v>
      </c>
      <c r="BJ16" s="291">
        <v>5492400</v>
      </c>
      <c r="BK16" s="291">
        <v>40</v>
      </c>
      <c r="BL16" s="291">
        <v>156</v>
      </c>
      <c r="BM16" s="291">
        <v>196</v>
      </c>
      <c r="BN16" s="291">
        <v>9604000</v>
      </c>
      <c r="BO16" s="291">
        <v>2704800</v>
      </c>
      <c r="BP16" s="292" t="s">
        <v>3887</v>
      </c>
      <c r="BQ16" s="292" t="s">
        <v>3892</v>
      </c>
      <c r="BR16" t="s">
        <v>45</v>
      </c>
    </row>
    <row r="17" spans="1:70" hidden="1" x14ac:dyDescent="0.3">
      <c r="A17" s="293">
        <v>14</v>
      </c>
      <c r="B17" s="282" t="s">
        <v>2952</v>
      </c>
      <c r="C17" s="282" t="s">
        <v>2953</v>
      </c>
      <c r="D17" s="282" t="s">
        <v>2954</v>
      </c>
      <c r="E17" s="282" t="s">
        <v>2959</v>
      </c>
      <c r="F17" s="282" t="s">
        <v>2955</v>
      </c>
      <c r="G17" s="282" t="s">
        <v>2960</v>
      </c>
      <c r="H17" s="282" t="s">
        <v>2964</v>
      </c>
      <c r="I17" s="282" t="s">
        <v>2962</v>
      </c>
      <c r="J17" s="282" t="s">
        <v>60</v>
      </c>
      <c r="K17" s="282" t="s">
        <v>2958</v>
      </c>
      <c r="L17" s="282" t="s">
        <v>45</v>
      </c>
      <c r="M17" s="283" t="s">
        <v>1924</v>
      </c>
      <c r="N17" s="282" t="s">
        <v>1925</v>
      </c>
      <c r="O17" s="282" t="s">
        <v>50</v>
      </c>
      <c r="P17" s="282" t="s">
        <v>74</v>
      </c>
      <c r="Q17" s="284" t="s">
        <v>45</v>
      </c>
      <c r="R17" s="282" t="s">
        <v>45</v>
      </c>
      <c r="S17" s="285">
        <v>45356</v>
      </c>
      <c r="T17" s="285">
        <v>45307</v>
      </c>
      <c r="U17" s="284" t="s">
        <v>45</v>
      </c>
      <c r="V17" s="285">
        <v>45307</v>
      </c>
      <c r="W17" s="285">
        <v>45356</v>
      </c>
      <c r="X17" s="285">
        <v>45359</v>
      </c>
      <c r="Y17" s="286">
        <v>59000</v>
      </c>
      <c r="Z17" s="286">
        <v>59000</v>
      </c>
      <c r="AA17" s="286">
        <v>16600</v>
      </c>
      <c r="AB17" s="286">
        <v>59000</v>
      </c>
      <c r="AC17" s="287" t="s">
        <v>204</v>
      </c>
      <c r="AD17" s="284" t="s">
        <v>60</v>
      </c>
      <c r="AE17" s="287" t="s">
        <v>45</v>
      </c>
      <c r="AF17" s="286">
        <v>59000</v>
      </c>
      <c r="AG17" s="286">
        <v>550</v>
      </c>
      <c r="AH17" s="286">
        <v>32450000</v>
      </c>
      <c r="AI17" s="286">
        <v>9130000</v>
      </c>
      <c r="AJ17" s="286">
        <v>550</v>
      </c>
      <c r="AK17" s="286">
        <v>32450000</v>
      </c>
      <c r="AL17" s="286">
        <v>9130000</v>
      </c>
      <c r="AM17" s="286"/>
      <c r="AN17" s="286"/>
      <c r="AO17" s="286">
        <v>0</v>
      </c>
      <c r="AP17" s="286">
        <v>499</v>
      </c>
      <c r="AQ17" s="286">
        <v>29441000</v>
      </c>
      <c r="AR17" s="286">
        <v>8283400</v>
      </c>
      <c r="AS17" s="286">
        <v>499</v>
      </c>
      <c r="AT17" s="286">
        <v>29441000</v>
      </c>
      <c r="AU17" s="286">
        <v>8283400</v>
      </c>
      <c r="AV17" s="286"/>
      <c r="AW17" s="286"/>
      <c r="AX17" s="286">
        <v>0</v>
      </c>
      <c r="AY17" s="286">
        <v>338</v>
      </c>
      <c r="AZ17" s="286">
        <v>19942000</v>
      </c>
      <c r="BA17" s="286">
        <v>-2</v>
      </c>
      <c r="BB17" s="286">
        <v>-118000</v>
      </c>
      <c r="BC17" s="286">
        <v>-1</v>
      </c>
      <c r="BD17" s="286">
        <v>-59000</v>
      </c>
      <c r="BE17" s="286">
        <v>-31680</v>
      </c>
      <c r="BF17" s="286">
        <v>-16600</v>
      </c>
      <c r="BG17" s="286">
        <v>318</v>
      </c>
      <c r="BH17" s="286">
        <v>18762000</v>
      </c>
      <c r="BI17" s="286">
        <v>13104702</v>
      </c>
      <c r="BJ17" s="286">
        <v>5278800</v>
      </c>
      <c r="BK17" s="286">
        <v>20</v>
      </c>
      <c r="BL17" s="286">
        <v>161</v>
      </c>
      <c r="BM17" s="286">
        <v>181</v>
      </c>
      <c r="BN17" s="286">
        <v>10679000</v>
      </c>
      <c r="BO17" s="286">
        <v>3004600</v>
      </c>
      <c r="BP17" s="287" t="s">
        <v>3469</v>
      </c>
      <c r="BQ17" s="287" t="s">
        <v>3502</v>
      </c>
      <c r="BR17" t="s">
        <v>45</v>
      </c>
    </row>
    <row r="18" spans="1:70" hidden="1" x14ac:dyDescent="0.3">
      <c r="A18" s="281">
        <v>15</v>
      </c>
      <c r="B18" s="288" t="s">
        <v>2952</v>
      </c>
      <c r="C18" s="288" t="s">
        <v>2953</v>
      </c>
      <c r="D18" s="288" t="s">
        <v>2954</v>
      </c>
      <c r="E18" s="288" t="s">
        <v>2959</v>
      </c>
      <c r="F18" s="288" t="s">
        <v>2955</v>
      </c>
      <c r="G18" s="288" t="s">
        <v>2960</v>
      </c>
      <c r="H18" s="288" t="s">
        <v>2964</v>
      </c>
      <c r="I18" s="288" t="s">
        <v>2962</v>
      </c>
      <c r="J18" s="288" t="s">
        <v>60</v>
      </c>
      <c r="K18" s="288" t="s">
        <v>2958</v>
      </c>
      <c r="L18" s="288" t="s">
        <v>45</v>
      </c>
      <c r="M18" s="289" t="s">
        <v>1926</v>
      </c>
      <c r="N18" s="288" t="s">
        <v>1927</v>
      </c>
      <c r="O18" s="288" t="s">
        <v>50</v>
      </c>
      <c r="P18" s="288" t="s">
        <v>74</v>
      </c>
      <c r="Q18" s="290" t="s">
        <v>45</v>
      </c>
      <c r="R18" s="288" t="s">
        <v>45</v>
      </c>
      <c r="S18" s="1">
        <v>45356</v>
      </c>
      <c r="T18" s="1">
        <v>45316</v>
      </c>
      <c r="U18" s="290" t="s">
        <v>45</v>
      </c>
      <c r="V18" s="1">
        <v>45316</v>
      </c>
      <c r="W18" s="1">
        <v>45356</v>
      </c>
      <c r="X18" s="1">
        <v>45362</v>
      </c>
      <c r="Y18" s="291">
        <v>59000</v>
      </c>
      <c r="Z18" s="291">
        <v>59000</v>
      </c>
      <c r="AA18" s="291">
        <v>17300</v>
      </c>
      <c r="AB18" s="291">
        <v>59000</v>
      </c>
      <c r="AC18" s="292" t="s">
        <v>1260</v>
      </c>
      <c r="AD18" s="290" t="s">
        <v>60</v>
      </c>
      <c r="AE18" s="292" t="s">
        <v>45</v>
      </c>
      <c r="AF18" s="291">
        <v>59000</v>
      </c>
      <c r="AG18" s="291">
        <v>600</v>
      </c>
      <c r="AH18" s="291">
        <v>35400000</v>
      </c>
      <c r="AI18" s="291">
        <v>10380000</v>
      </c>
      <c r="AJ18" s="291">
        <v>600</v>
      </c>
      <c r="AK18" s="291">
        <v>35400000</v>
      </c>
      <c r="AL18" s="291">
        <v>10380000</v>
      </c>
      <c r="AM18" s="291"/>
      <c r="AN18" s="291"/>
      <c r="AO18" s="291">
        <v>0</v>
      </c>
      <c r="AP18" s="291">
        <v>523</v>
      </c>
      <c r="AQ18" s="291">
        <v>30857000</v>
      </c>
      <c r="AR18" s="291">
        <v>9047900</v>
      </c>
      <c r="AS18" s="291">
        <v>523</v>
      </c>
      <c r="AT18" s="291">
        <v>30857000</v>
      </c>
      <c r="AU18" s="291">
        <v>9047900</v>
      </c>
      <c r="AV18" s="291"/>
      <c r="AW18" s="291"/>
      <c r="AX18" s="291">
        <v>0</v>
      </c>
      <c r="AY18" s="291">
        <v>521</v>
      </c>
      <c r="AZ18" s="291">
        <v>30739000</v>
      </c>
      <c r="BA18" s="291">
        <v>3</v>
      </c>
      <c r="BB18" s="291">
        <v>177000</v>
      </c>
      <c r="BC18" s="291"/>
      <c r="BD18" s="291"/>
      <c r="BE18" s="291"/>
      <c r="BF18" s="291">
        <v>0</v>
      </c>
      <c r="BG18" s="291">
        <v>521</v>
      </c>
      <c r="BH18" s="291">
        <v>30739000</v>
      </c>
      <c r="BI18" s="291">
        <v>23680835</v>
      </c>
      <c r="BJ18" s="291">
        <v>9013300</v>
      </c>
      <c r="BK18" s="291"/>
      <c r="BL18" s="291">
        <v>2</v>
      </c>
      <c r="BM18" s="291">
        <v>2</v>
      </c>
      <c r="BN18" s="291">
        <v>118000</v>
      </c>
      <c r="BO18" s="291">
        <v>34600</v>
      </c>
      <c r="BP18" s="292" t="s">
        <v>3541</v>
      </c>
      <c r="BQ18" s="292" t="s">
        <v>3288</v>
      </c>
      <c r="BR18" t="s">
        <v>45</v>
      </c>
    </row>
    <row r="19" spans="1:70" hidden="1" x14ac:dyDescent="0.3">
      <c r="A19" s="281">
        <v>16</v>
      </c>
      <c r="B19" s="282" t="s">
        <v>2952</v>
      </c>
      <c r="C19" s="282" t="s">
        <v>2953</v>
      </c>
      <c r="D19" s="282" t="s">
        <v>2954</v>
      </c>
      <c r="E19" s="282" t="s">
        <v>2959</v>
      </c>
      <c r="F19" s="282" t="s">
        <v>2955</v>
      </c>
      <c r="G19" s="282" t="s">
        <v>2960</v>
      </c>
      <c r="H19" s="282" t="s">
        <v>2965</v>
      </c>
      <c r="I19" s="282" t="s">
        <v>2962</v>
      </c>
      <c r="J19" s="282" t="s">
        <v>60</v>
      </c>
      <c r="K19" s="282" t="s">
        <v>2958</v>
      </c>
      <c r="L19" s="282" t="s">
        <v>45</v>
      </c>
      <c r="M19" s="283" t="s">
        <v>1928</v>
      </c>
      <c r="N19" s="282" t="s">
        <v>1929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45337</v>
      </c>
      <c r="T19" s="285">
        <v>45337</v>
      </c>
      <c r="U19" s="284" t="s">
        <v>45</v>
      </c>
      <c r="V19" s="285">
        <v>45337</v>
      </c>
      <c r="W19" s="285">
        <v>45337</v>
      </c>
      <c r="X19" s="285">
        <v>45357</v>
      </c>
      <c r="Y19" s="286">
        <v>1</v>
      </c>
      <c r="Z19" s="286">
        <v>1</v>
      </c>
      <c r="AA19" s="286">
        <v>3182</v>
      </c>
      <c r="AB19" s="286">
        <v>1</v>
      </c>
      <c r="AC19" s="287" t="s">
        <v>45</v>
      </c>
      <c r="AD19" s="284" t="s">
        <v>60</v>
      </c>
      <c r="AE19" s="287" t="s">
        <v>45</v>
      </c>
      <c r="AF19" s="286">
        <v>1</v>
      </c>
      <c r="AG19" s="286">
        <v>6</v>
      </c>
      <c r="AH19" s="286">
        <v>6</v>
      </c>
      <c r="AI19" s="286">
        <v>19092</v>
      </c>
      <c r="AJ19" s="286">
        <v>6</v>
      </c>
      <c r="AK19" s="286">
        <v>6</v>
      </c>
      <c r="AL19" s="286">
        <v>19092</v>
      </c>
      <c r="AM19" s="286"/>
      <c r="AN19" s="286"/>
      <c r="AO19" s="286">
        <v>0</v>
      </c>
      <c r="AP19" s="286">
        <v>994</v>
      </c>
      <c r="AQ19" s="286">
        <v>994</v>
      </c>
      <c r="AR19" s="286">
        <v>3162908</v>
      </c>
      <c r="AS19" s="286">
        <v>994</v>
      </c>
      <c r="AT19" s="286">
        <v>994</v>
      </c>
      <c r="AU19" s="286">
        <v>3162908</v>
      </c>
      <c r="AV19" s="286"/>
      <c r="AW19" s="286"/>
      <c r="AX19" s="286">
        <v>0</v>
      </c>
      <c r="AY19" s="286">
        <v>994</v>
      </c>
      <c r="AZ19" s="286">
        <v>994</v>
      </c>
      <c r="BA19" s="286"/>
      <c r="BB19" s="286"/>
      <c r="BC19" s="286"/>
      <c r="BD19" s="286"/>
      <c r="BE19" s="286"/>
      <c r="BF19" s="286">
        <v>0</v>
      </c>
      <c r="BG19" s="286"/>
      <c r="BH19" s="286"/>
      <c r="BI19" s="286"/>
      <c r="BJ19" s="286">
        <v>0</v>
      </c>
      <c r="BK19" s="286">
        <v>994</v>
      </c>
      <c r="BL19" s="286"/>
      <c r="BM19" s="286">
        <v>994</v>
      </c>
      <c r="BN19" s="286">
        <v>994</v>
      </c>
      <c r="BO19" s="286">
        <v>3162908</v>
      </c>
      <c r="BP19" s="287" t="s">
        <v>45</v>
      </c>
      <c r="BQ19" s="287" t="s">
        <v>45</v>
      </c>
      <c r="BR19" t="s">
        <v>45</v>
      </c>
    </row>
    <row r="20" spans="1:70" hidden="1" x14ac:dyDescent="0.3">
      <c r="A20" s="281">
        <v>17</v>
      </c>
      <c r="B20" s="288" t="s">
        <v>2952</v>
      </c>
      <c r="C20" s="288" t="s">
        <v>2953</v>
      </c>
      <c r="D20" s="288" t="s">
        <v>2954</v>
      </c>
      <c r="E20" s="288" t="s">
        <v>2959</v>
      </c>
      <c r="F20" s="288" t="s">
        <v>2955</v>
      </c>
      <c r="G20" s="288" t="s">
        <v>2960</v>
      </c>
      <c r="H20" s="288" t="s">
        <v>2965</v>
      </c>
      <c r="I20" s="288" t="s">
        <v>2962</v>
      </c>
      <c r="J20" s="288" t="s">
        <v>60</v>
      </c>
      <c r="K20" s="288" t="s">
        <v>2958</v>
      </c>
      <c r="L20" s="288" t="s">
        <v>45</v>
      </c>
      <c r="M20" s="289" t="s">
        <v>1930</v>
      </c>
      <c r="N20" s="288" t="s">
        <v>1931</v>
      </c>
      <c r="O20" s="288" t="s">
        <v>50</v>
      </c>
      <c r="P20" s="288" t="s">
        <v>74</v>
      </c>
      <c r="Q20" s="290" t="s">
        <v>45</v>
      </c>
      <c r="R20" s="288" t="s">
        <v>45</v>
      </c>
      <c r="S20" s="1">
        <v>45337</v>
      </c>
      <c r="T20" s="1">
        <v>45286</v>
      </c>
      <c r="U20" s="290" t="s">
        <v>45</v>
      </c>
      <c r="V20" s="1">
        <v>45286</v>
      </c>
      <c r="W20" s="1">
        <v>45310</v>
      </c>
      <c r="X20" s="1">
        <v>45320</v>
      </c>
      <c r="Y20" s="291">
        <v>19000</v>
      </c>
      <c r="Z20" s="291">
        <v>27000</v>
      </c>
      <c r="AA20" s="291">
        <v>5300</v>
      </c>
      <c r="AB20" s="291">
        <v>27000</v>
      </c>
      <c r="AC20" s="292" t="s">
        <v>1602</v>
      </c>
      <c r="AD20" s="290" t="s">
        <v>60</v>
      </c>
      <c r="AE20" s="292" t="s">
        <v>45</v>
      </c>
      <c r="AF20" s="291">
        <v>19000</v>
      </c>
      <c r="AG20" s="291">
        <v>16000</v>
      </c>
      <c r="AH20" s="291">
        <v>432000000</v>
      </c>
      <c r="AI20" s="291">
        <v>84800000</v>
      </c>
      <c r="AJ20" s="291">
        <v>10000</v>
      </c>
      <c r="AK20" s="291">
        <v>270000000</v>
      </c>
      <c r="AL20" s="291">
        <v>53000000</v>
      </c>
      <c r="AM20" s="291">
        <v>6000</v>
      </c>
      <c r="AN20" s="291">
        <v>162000000</v>
      </c>
      <c r="AO20" s="291">
        <v>31800000</v>
      </c>
      <c r="AP20" s="291">
        <v>15899</v>
      </c>
      <c r="AQ20" s="291">
        <v>429273000</v>
      </c>
      <c r="AR20" s="291">
        <v>84264700</v>
      </c>
      <c r="AS20" s="291">
        <v>15899</v>
      </c>
      <c r="AT20" s="291">
        <v>429273000</v>
      </c>
      <c r="AU20" s="291">
        <v>84264700</v>
      </c>
      <c r="AV20" s="291"/>
      <c r="AW20" s="291"/>
      <c r="AX20" s="291">
        <v>0</v>
      </c>
      <c r="AY20" s="291">
        <v>14924</v>
      </c>
      <c r="AZ20" s="291">
        <v>402948000</v>
      </c>
      <c r="BA20" s="291">
        <v>34</v>
      </c>
      <c r="BB20" s="291">
        <v>918000</v>
      </c>
      <c r="BC20" s="291">
        <v>9</v>
      </c>
      <c r="BD20" s="291">
        <v>243000</v>
      </c>
      <c r="BE20" s="291">
        <v>128780</v>
      </c>
      <c r="BF20" s="291">
        <v>47700</v>
      </c>
      <c r="BG20" s="291">
        <v>14803</v>
      </c>
      <c r="BH20" s="291">
        <v>399681000</v>
      </c>
      <c r="BI20" s="291">
        <v>191573557</v>
      </c>
      <c r="BJ20" s="291">
        <v>78455900</v>
      </c>
      <c r="BK20" s="291">
        <v>121</v>
      </c>
      <c r="BL20" s="291">
        <v>975</v>
      </c>
      <c r="BM20" s="291">
        <v>1096</v>
      </c>
      <c r="BN20" s="291">
        <v>29592000</v>
      </c>
      <c r="BO20" s="291">
        <v>5808800</v>
      </c>
      <c r="BP20" s="292" t="s">
        <v>3848</v>
      </c>
      <c r="BQ20" s="292" t="s">
        <v>3913</v>
      </c>
      <c r="BR20" t="s">
        <v>45</v>
      </c>
    </row>
    <row r="21" spans="1:70" hidden="1" x14ac:dyDescent="0.3">
      <c r="A21" s="281">
        <v>18</v>
      </c>
      <c r="B21" s="282" t="s">
        <v>2952</v>
      </c>
      <c r="C21" s="282" t="s">
        <v>2953</v>
      </c>
      <c r="D21" s="282" t="s">
        <v>2954</v>
      </c>
      <c r="E21" s="282" t="s">
        <v>2959</v>
      </c>
      <c r="F21" s="282" t="s">
        <v>2955</v>
      </c>
      <c r="G21" s="282" t="s">
        <v>2960</v>
      </c>
      <c r="H21" s="282" t="s">
        <v>2965</v>
      </c>
      <c r="I21" s="282" t="s">
        <v>2962</v>
      </c>
      <c r="J21" s="282" t="s">
        <v>60</v>
      </c>
      <c r="K21" s="282" t="s">
        <v>2958</v>
      </c>
      <c r="L21" s="282" t="s">
        <v>45</v>
      </c>
      <c r="M21" s="283" t="s">
        <v>1932</v>
      </c>
      <c r="N21" s="282" t="s">
        <v>1933</v>
      </c>
      <c r="O21" s="282" t="s">
        <v>50</v>
      </c>
      <c r="P21" s="282" t="s">
        <v>74</v>
      </c>
      <c r="Q21" s="284" t="s">
        <v>45</v>
      </c>
      <c r="R21" s="282" t="s">
        <v>45</v>
      </c>
      <c r="S21" s="285">
        <v>45337</v>
      </c>
      <c r="T21" s="285">
        <v>45322</v>
      </c>
      <c r="U21" s="284" t="s">
        <v>45</v>
      </c>
      <c r="V21" s="285">
        <v>45322</v>
      </c>
      <c r="W21" s="285">
        <v>45310</v>
      </c>
      <c r="X21" s="285">
        <v>45322</v>
      </c>
      <c r="Y21" s="286">
        <v>39000</v>
      </c>
      <c r="Z21" s="286">
        <v>49000</v>
      </c>
      <c r="AA21" s="286">
        <v>11000</v>
      </c>
      <c r="AB21" s="286">
        <v>49000</v>
      </c>
      <c r="AC21" s="287" t="s">
        <v>357</v>
      </c>
      <c r="AD21" s="284" t="s">
        <v>60</v>
      </c>
      <c r="AE21" s="287" t="s">
        <v>45</v>
      </c>
      <c r="AF21" s="286">
        <v>39000</v>
      </c>
      <c r="AG21" s="286">
        <v>2520</v>
      </c>
      <c r="AH21" s="286">
        <v>123480000</v>
      </c>
      <c r="AI21" s="286">
        <v>27720000</v>
      </c>
      <c r="AJ21" s="286">
        <v>1520</v>
      </c>
      <c r="AK21" s="286">
        <v>74480000</v>
      </c>
      <c r="AL21" s="286">
        <v>16720000</v>
      </c>
      <c r="AM21" s="286">
        <v>1000</v>
      </c>
      <c r="AN21" s="286">
        <v>49000000</v>
      </c>
      <c r="AO21" s="286">
        <v>11000000</v>
      </c>
      <c r="AP21" s="286">
        <v>3960</v>
      </c>
      <c r="AQ21" s="286">
        <v>194040000</v>
      </c>
      <c r="AR21" s="286">
        <v>43560000</v>
      </c>
      <c r="AS21" s="286">
        <v>3960</v>
      </c>
      <c r="AT21" s="286">
        <v>194040000</v>
      </c>
      <c r="AU21" s="286">
        <v>43560000</v>
      </c>
      <c r="AV21" s="286"/>
      <c r="AW21" s="286"/>
      <c r="AX21" s="286">
        <v>0</v>
      </c>
      <c r="AY21" s="286">
        <v>2437</v>
      </c>
      <c r="AZ21" s="286">
        <v>119413000</v>
      </c>
      <c r="BA21" s="286">
        <v>1</v>
      </c>
      <c r="BB21" s="286">
        <v>49000</v>
      </c>
      <c r="BC21" s="286">
        <v>2</v>
      </c>
      <c r="BD21" s="286">
        <v>98000</v>
      </c>
      <c r="BE21" s="286">
        <v>60000</v>
      </c>
      <c r="BF21" s="286">
        <v>22000</v>
      </c>
      <c r="BG21" s="286">
        <v>2329</v>
      </c>
      <c r="BH21" s="286">
        <v>114121000</v>
      </c>
      <c r="BI21" s="286">
        <v>71034829</v>
      </c>
      <c r="BJ21" s="286">
        <v>25619000</v>
      </c>
      <c r="BK21" s="286">
        <v>108</v>
      </c>
      <c r="BL21" s="286">
        <v>1523</v>
      </c>
      <c r="BM21" s="286">
        <v>1631</v>
      </c>
      <c r="BN21" s="286">
        <v>79919000</v>
      </c>
      <c r="BO21" s="286">
        <v>17941000</v>
      </c>
      <c r="BP21" s="287" t="s">
        <v>3385</v>
      </c>
      <c r="BQ21" s="287" t="s">
        <v>3934</v>
      </c>
      <c r="BR21" t="s">
        <v>45</v>
      </c>
    </row>
    <row r="22" spans="1:70" hidden="1" x14ac:dyDescent="0.3">
      <c r="A22" s="281">
        <v>19</v>
      </c>
      <c r="B22" s="288" t="s">
        <v>2952</v>
      </c>
      <c r="C22" s="288" t="s">
        <v>2953</v>
      </c>
      <c r="D22" s="288" t="s">
        <v>2954</v>
      </c>
      <c r="E22" s="288" t="s">
        <v>2959</v>
      </c>
      <c r="F22" s="288" t="s">
        <v>2955</v>
      </c>
      <c r="G22" s="288" t="s">
        <v>2960</v>
      </c>
      <c r="H22" s="288" t="s">
        <v>2965</v>
      </c>
      <c r="I22" s="288" t="s">
        <v>2962</v>
      </c>
      <c r="J22" s="288" t="s">
        <v>60</v>
      </c>
      <c r="K22" s="288" t="s">
        <v>2958</v>
      </c>
      <c r="L22" s="288" t="s">
        <v>45</v>
      </c>
      <c r="M22" s="289" t="s">
        <v>1934</v>
      </c>
      <c r="N22" s="288" t="s">
        <v>1935</v>
      </c>
      <c r="O22" s="288" t="s">
        <v>50</v>
      </c>
      <c r="P22" s="288" t="s">
        <v>51</v>
      </c>
      <c r="Q22" s="290" t="s">
        <v>45</v>
      </c>
      <c r="R22" s="288" t="s">
        <v>45</v>
      </c>
      <c r="S22" s="1">
        <v>45310</v>
      </c>
      <c r="T22" s="1">
        <v>45281</v>
      </c>
      <c r="U22" s="290" t="s">
        <v>45</v>
      </c>
      <c r="V22" s="1">
        <v>45281</v>
      </c>
      <c r="W22" s="1">
        <v>45286</v>
      </c>
      <c r="X22" s="1">
        <v>45295</v>
      </c>
      <c r="Y22" s="291">
        <v>43000</v>
      </c>
      <c r="Z22" s="291">
        <v>43000</v>
      </c>
      <c r="AA22" s="291">
        <v>12000</v>
      </c>
      <c r="AB22" s="291">
        <v>43000</v>
      </c>
      <c r="AC22" s="292" t="s">
        <v>1602</v>
      </c>
      <c r="AD22" s="290" t="s">
        <v>60</v>
      </c>
      <c r="AE22" s="292" t="s">
        <v>45</v>
      </c>
      <c r="AF22" s="291">
        <v>43000</v>
      </c>
      <c r="AG22" s="291">
        <v>790</v>
      </c>
      <c r="AH22" s="291">
        <v>33970000</v>
      </c>
      <c r="AI22" s="291">
        <v>9480000</v>
      </c>
      <c r="AJ22" s="291">
        <v>490</v>
      </c>
      <c r="AK22" s="291">
        <v>21070000</v>
      </c>
      <c r="AL22" s="291">
        <v>5880000</v>
      </c>
      <c r="AM22" s="291">
        <v>300</v>
      </c>
      <c r="AN22" s="291">
        <v>12900000</v>
      </c>
      <c r="AO22" s="291">
        <v>3600000</v>
      </c>
      <c r="AP22" s="291">
        <v>819</v>
      </c>
      <c r="AQ22" s="291">
        <v>35217000</v>
      </c>
      <c r="AR22" s="291">
        <v>9828000</v>
      </c>
      <c r="AS22" s="291">
        <v>819</v>
      </c>
      <c r="AT22" s="291">
        <v>35217000</v>
      </c>
      <c r="AU22" s="291">
        <v>9828000</v>
      </c>
      <c r="AV22" s="291"/>
      <c r="AW22" s="291"/>
      <c r="AX22" s="291">
        <v>0</v>
      </c>
      <c r="AY22" s="291">
        <v>819</v>
      </c>
      <c r="AZ22" s="291">
        <v>35217000</v>
      </c>
      <c r="BA22" s="291"/>
      <c r="BB22" s="291"/>
      <c r="BC22" s="291"/>
      <c r="BD22" s="291"/>
      <c r="BE22" s="291"/>
      <c r="BF22" s="291">
        <v>0</v>
      </c>
      <c r="BG22" s="291">
        <v>760</v>
      </c>
      <c r="BH22" s="291">
        <v>32680000</v>
      </c>
      <c r="BI22" s="291">
        <v>24224255</v>
      </c>
      <c r="BJ22" s="291">
        <v>9120000</v>
      </c>
      <c r="BK22" s="291">
        <v>59</v>
      </c>
      <c r="BL22" s="291"/>
      <c r="BM22" s="291">
        <v>59</v>
      </c>
      <c r="BN22" s="291">
        <v>2537000</v>
      </c>
      <c r="BO22" s="291">
        <v>708000</v>
      </c>
      <c r="BP22" s="292" t="s">
        <v>3400</v>
      </c>
      <c r="BQ22" s="292" t="s">
        <v>726</v>
      </c>
      <c r="BR22" t="s">
        <v>45</v>
      </c>
    </row>
    <row r="23" spans="1:70" hidden="1" x14ac:dyDescent="0.3">
      <c r="A23" s="281">
        <v>20</v>
      </c>
      <c r="B23" s="282" t="s">
        <v>2952</v>
      </c>
      <c r="C23" s="282" t="s">
        <v>2953</v>
      </c>
      <c r="D23" s="282" t="s">
        <v>2954</v>
      </c>
      <c r="E23" s="282" t="s">
        <v>2959</v>
      </c>
      <c r="F23" s="282" t="s">
        <v>2955</v>
      </c>
      <c r="G23" s="282" t="s">
        <v>2960</v>
      </c>
      <c r="H23" s="282" t="s">
        <v>2965</v>
      </c>
      <c r="I23" s="282" t="s">
        <v>2962</v>
      </c>
      <c r="J23" s="282" t="s">
        <v>60</v>
      </c>
      <c r="K23" s="282" t="s">
        <v>2958</v>
      </c>
      <c r="L23" s="282" t="s">
        <v>45</v>
      </c>
      <c r="M23" s="283" t="s">
        <v>1936</v>
      </c>
      <c r="N23" s="282" t="s">
        <v>1929</v>
      </c>
      <c r="O23" s="282" t="s">
        <v>50</v>
      </c>
      <c r="P23" s="282" t="s">
        <v>74</v>
      </c>
      <c r="Q23" s="284" t="s">
        <v>45</v>
      </c>
      <c r="R23" s="282" t="s">
        <v>45</v>
      </c>
      <c r="S23" s="285">
        <v>45397</v>
      </c>
      <c r="T23" s="285">
        <v>45281</v>
      </c>
      <c r="U23" s="284" t="s">
        <v>45</v>
      </c>
      <c r="V23" s="285">
        <v>45281</v>
      </c>
      <c r="W23" s="285">
        <v>45364</v>
      </c>
      <c r="X23" s="285">
        <v>45371</v>
      </c>
      <c r="Y23" s="286">
        <v>29000</v>
      </c>
      <c r="Z23" s="286">
        <v>39000</v>
      </c>
      <c r="AA23" s="286">
        <v>8300</v>
      </c>
      <c r="AB23" s="286">
        <v>39000</v>
      </c>
      <c r="AC23" s="287" t="s">
        <v>1118</v>
      </c>
      <c r="AD23" s="284" t="s">
        <v>60</v>
      </c>
      <c r="AE23" s="287" t="s">
        <v>45</v>
      </c>
      <c r="AF23" s="286">
        <v>29000</v>
      </c>
      <c r="AG23" s="286">
        <v>6990</v>
      </c>
      <c r="AH23" s="286">
        <v>272610000</v>
      </c>
      <c r="AI23" s="286">
        <v>58017000</v>
      </c>
      <c r="AJ23" s="286">
        <v>3990</v>
      </c>
      <c r="AK23" s="286">
        <v>155610000</v>
      </c>
      <c r="AL23" s="286">
        <v>33117000</v>
      </c>
      <c r="AM23" s="286">
        <v>3000</v>
      </c>
      <c r="AN23" s="286">
        <v>117000000</v>
      </c>
      <c r="AO23" s="286">
        <v>24900000</v>
      </c>
      <c r="AP23" s="286">
        <v>8569</v>
      </c>
      <c r="AQ23" s="286">
        <v>334191000</v>
      </c>
      <c r="AR23" s="286">
        <v>71122700</v>
      </c>
      <c r="AS23" s="286">
        <v>8569</v>
      </c>
      <c r="AT23" s="286">
        <v>334191000</v>
      </c>
      <c r="AU23" s="286">
        <v>71122700</v>
      </c>
      <c r="AV23" s="286"/>
      <c r="AW23" s="286"/>
      <c r="AX23" s="286">
        <v>0</v>
      </c>
      <c r="AY23" s="286">
        <v>8058</v>
      </c>
      <c r="AZ23" s="286">
        <v>314262000</v>
      </c>
      <c r="BA23" s="286">
        <v>7</v>
      </c>
      <c r="BB23" s="286">
        <v>273000</v>
      </c>
      <c r="BC23" s="286">
        <v>22</v>
      </c>
      <c r="BD23" s="286">
        <v>858000</v>
      </c>
      <c r="BE23" s="286">
        <v>417724</v>
      </c>
      <c r="BF23" s="286">
        <v>182600</v>
      </c>
      <c r="BG23" s="286">
        <v>7706</v>
      </c>
      <c r="BH23" s="286">
        <v>300534000</v>
      </c>
      <c r="BI23" s="286">
        <v>166699799</v>
      </c>
      <c r="BJ23" s="286">
        <v>63959800</v>
      </c>
      <c r="BK23" s="286">
        <v>352</v>
      </c>
      <c r="BL23" s="286">
        <v>511</v>
      </c>
      <c r="BM23" s="286">
        <v>863</v>
      </c>
      <c r="BN23" s="286">
        <v>33657000</v>
      </c>
      <c r="BO23" s="286">
        <v>7162900</v>
      </c>
      <c r="BP23" s="287" t="s">
        <v>1389</v>
      </c>
      <c r="BQ23" s="287" t="s">
        <v>768</v>
      </c>
      <c r="BR23" t="s">
        <v>45</v>
      </c>
    </row>
    <row r="24" spans="1:70" hidden="1" x14ac:dyDescent="0.3">
      <c r="A24" s="281">
        <v>21</v>
      </c>
      <c r="B24" s="288" t="s">
        <v>2952</v>
      </c>
      <c r="C24" s="288" t="s">
        <v>2953</v>
      </c>
      <c r="D24" s="288" t="s">
        <v>2954</v>
      </c>
      <c r="E24" s="288" t="s">
        <v>2959</v>
      </c>
      <c r="F24" s="288" t="s">
        <v>2955</v>
      </c>
      <c r="G24" s="288" t="s">
        <v>2960</v>
      </c>
      <c r="H24" s="288" t="s">
        <v>2965</v>
      </c>
      <c r="I24" s="288" t="s">
        <v>2962</v>
      </c>
      <c r="J24" s="288" t="s">
        <v>60</v>
      </c>
      <c r="K24" s="288" t="s">
        <v>2958</v>
      </c>
      <c r="L24" s="288" t="s">
        <v>45</v>
      </c>
      <c r="M24" s="289" t="s">
        <v>1938</v>
      </c>
      <c r="N24" s="288" t="s">
        <v>1939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45286</v>
      </c>
      <c r="T24" s="1">
        <v>45281</v>
      </c>
      <c r="U24" s="290" t="s">
        <v>45</v>
      </c>
      <c r="V24" s="1">
        <v>45281</v>
      </c>
      <c r="W24" s="1">
        <v>45286</v>
      </c>
      <c r="X24" s="1">
        <v>45294</v>
      </c>
      <c r="Y24" s="291">
        <v>32000</v>
      </c>
      <c r="Z24" s="291">
        <v>32000</v>
      </c>
      <c r="AA24" s="291">
        <v>8500</v>
      </c>
      <c r="AB24" s="291">
        <v>32000</v>
      </c>
      <c r="AC24" s="292" t="s">
        <v>531</v>
      </c>
      <c r="AD24" s="290" t="s">
        <v>60</v>
      </c>
      <c r="AE24" s="292" t="s">
        <v>45</v>
      </c>
      <c r="AF24" s="291">
        <v>32000</v>
      </c>
      <c r="AG24" s="291">
        <v>980</v>
      </c>
      <c r="AH24" s="291">
        <v>31360000</v>
      </c>
      <c r="AI24" s="291">
        <v>8330000</v>
      </c>
      <c r="AJ24" s="291">
        <v>480</v>
      </c>
      <c r="AK24" s="291">
        <v>15360000</v>
      </c>
      <c r="AL24" s="291">
        <v>4080000</v>
      </c>
      <c r="AM24" s="291">
        <v>500</v>
      </c>
      <c r="AN24" s="291">
        <v>16000000</v>
      </c>
      <c r="AO24" s="291">
        <v>4250000</v>
      </c>
      <c r="AP24" s="291">
        <v>1182</v>
      </c>
      <c r="AQ24" s="291">
        <v>37824000</v>
      </c>
      <c r="AR24" s="291">
        <v>10047000</v>
      </c>
      <c r="AS24" s="291">
        <v>1182</v>
      </c>
      <c r="AT24" s="291">
        <v>37824000</v>
      </c>
      <c r="AU24" s="291">
        <v>10047000</v>
      </c>
      <c r="AV24" s="291"/>
      <c r="AW24" s="291"/>
      <c r="AX24" s="291">
        <v>0</v>
      </c>
      <c r="AY24" s="291">
        <v>785</v>
      </c>
      <c r="AZ24" s="291">
        <v>25120000</v>
      </c>
      <c r="BA24" s="291">
        <v>-2</v>
      </c>
      <c r="BB24" s="291">
        <v>-64000</v>
      </c>
      <c r="BC24" s="291">
        <v>2</v>
      </c>
      <c r="BD24" s="291">
        <v>64000</v>
      </c>
      <c r="BE24" s="291">
        <v>48700</v>
      </c>
      <c r="BF24" s="291">
        <v>17000</v>
      </c>
      <c r="BG24" s="291">
        <v>738</v>
      </c>
      <c r="BH24" s="291">
        <v>23616000</v>
      </c>
      <c r="BI24" s="291">
        <v>19366985</v>
      </c>
      <c r="BJ24" s="291">
        <v>6273000</v>
      </c>
      <c r="BK24" s="291">
        <v>47</v>
      </c>
      <c r="BL24" s="291">
        <v>397</v>
      </c>
      <c r="BM24" s="291">
        <v>444</v>
      </c>
      <c r="BN24" s="291">
        <v>14208000</v>
      </c>
      <c r="BO24" s="291">
        <v>3774000</v>
      </c>
      <c r="BP24" s="292" t="s">
        <v>3986</v>
      </c>
      <c r="BQ24" s="292" t="s">
        <v>733</v>
      </c>
      <c r="BR24" t="s">
        <v>45</v>
      </c>
    </row>
    <row r="25" spans="1:70" hidden="1" x14ac:dyDescent="0.3">
      <c r="A25" s="281">
        <v>22</v>
      </c>
      <c r="B25" s="282" t="s">
        <v>2952</v>
      </c>
      <c r="C25" s="282" t="s">
        <v>2953</v>
      </c>
      <c r="D25" s="282" t="s">
        <v>2954</v>
      </c>
      <c r="E25" s="282" t="s">
        <v>2959</v>
      </c>
      <c r="F25" s="282" t="s">
        <v>2955</v>
      </c>
      <c r="G25" s="282" t="s">
        <v>2960</v>
      </c>
      <c r="H25" s="282" t="s">
        <v>2965</v>
      </c>
      <c r="I25" s="282" t="s">
        <v>2962</v>
      </c>
      <c r="J25" s="282" t="s">
        <v>60</v>
      </c>
      <c r="K25" s="282" t="s">
        <v>2958</v>
      </c>
      <c r="L25" s="282" t="s">
        <v>45</v>
      </c>
      <c r="M25" s="283" t="s">
        <v>1940</v>
      </c>
      <c r="N25" s="282" t="s">
        <v>1941</v>
      </c>
      <c r="O25" s="282" t="s">
        <v>50</v>
      </c>
      <c r="P25" s="282" t="s">
        <v>74</v>
      </c>
      <c r="Q25" s="284" t="s">
        <v>45</v>
      </c>
      <c r="R25" s="282" t="s">
        <v>45</v>
      </c>
      <c r="S25" s="285">
        <v>45364</v>
      </c>
      <c r="T25" s="285">
        <v>45341</v>
      </c>
      <c r="U25" s="284" t="s">
        <v>45</v>
      </c>
      <c r="V25" s="285">
        <v>45341</v>
      </c>
      <c r="W25" s="285">
        <v>45364</v>
      </c>
      <c r="X25" s="285">
        <v>45365</v>
      </c>
      <c r="Y25" s="286">
        <v>27000</v>
      </c>
      <c r="Z25" s="286">
        <v>38000</v>
      </c>
      <c r="AA25" s="286">
        <v>7400</v>
      </c>
      <c r="AB25" s="286">
        <v>38000</v>
      </c>
      <c r="AC25" s="287" t="s">
        <v>374</v>
      </c>
      <c r="AD25" s="284" t="s">
        <v>60</v>
      </c>
      <c r="AE25" s="287" t="s">
        <v>45</v>
      </c>
      <c r="AF25" s="286">
        <v>27000</v>
      </c>
      <c r="AG25" s="286">
        <v>1900</v>
      </c>
      <c r="AH25" s="286">
        <v>72200000</v>
      </c>
      <c r="AI25" s="286">
        <v>14060000</v>
      </c>
      <c r="AJ25" s="286">
        <v>1000</v>
      </c>
      <c r="AK25" s="286">
        <v>38000000</v>
      </c>
      <c r="AL25" s="286">
        <v>7400000</v>
      </c>
      <c r="AM25" s="286">
        <v>900</v>
      </c>
      <c r="AN25" s="286">
        <v>34200000</v>
      </c>
      <c r="AO25" s="286">
        <v>6660000</v>
      </c>
      <c r="AP25" s="286">
        <v>2412</v>
      </c>
      <c r="AQ25" s="286">
        <v>91656000</v>
      </c>
      <c r="AR25" s="286">
        <v>17848800</v>
      </c>
      <c r="AS25" s="286">
        <v>2412</v>
      </c>
      <c r="AT25" s="286">
        <v>91656000</v>
      </c>
      <c r="AU25" s="286">
        <v>17848800</v>
      </c>
      <c r="AV25" s="286"/>
      <c r="AW25" s="286"/>
      <c r="AX25" s="286">
        <v>0</v>
      </c>
      <c r="AY25" s="286">
        <v>2013</v>
      </c>
      <c r="AZ25" s="286">
        <v>76494000</v>
      </c>
      <c r="BA25" s="286">
        <v>-8</v>
      </c>
      <c r="BB25" s="286">
        <v>-304000</v>
      </c>
      <c r="BC25" s="286">
        <v>4</v>
      </c>
      <c r="BD25" s="286">
        <v>152000</v>
      </c>
      <c r="BE25" s="286">
        <v>76000</v>
      </c>
      <c r="BF25" s="286">
        <v>29600</v>
      </c>
      <c r="BG25" s="286">
        <v>1802</v>
      </c>
      <c r="BH25" s="286">
        <v>68476000</v>
      </c>
      <c r="BI25" s="286">
        <v>35954939</v>
      </c>
      <c r="BJ25" s="286">
        <v>13334800</v>
      </c>
      <c r="BK25" s="286">
        <v>211</v>
      </c>
      <c r="BL25" s="286">
        <v>399</v>
      </c>
      <c r="BM25" s="286">
        <v>610</v>
      </c>
      <c r="BN25" s="286">
        <v>23180000</v>
      </c>
      <c r="BO25" s="286">
        <v>4514000</v>
      </c>
      <c r="BP25" s="287" t="s">
        <v>3389</v>
      </c>
      <c r="BQ25" s="287" t="s">
        <v>3935</v>
      </c>
      <c r="BR25" t="s">
        <v>45</v>
      </c>
    </row>
    <row r="26" spans="1:70" hidden="1" x14ac:dyDescent="0.3">
      <c r="A26" s="281">
        <v>23</v>
      </c>
      <c r="B26" s="288" t="s">
        <v>2952</v>
      </c>
      <c r="C26" s="288" t="s">
        <v>2953</v>
      </c>
      <c r="D26" s="288" t="s">
        <v>2954</v>
      </c>
      <c r="E26" s="288" t="s">
        <v>2959</v>
      </c>
      <c r="F26" s="288" t="s">
        <v>2955</v>
      </c>
      <c r="G26" s="288" t="s">
        <v>2960</v>
      </c>
      <c r="H26" s="288" t="s">
        <v>2965</v>
      </c>
      <c r="I26" s="288" t="s">
        <v>2962</v>
      </c>
      <c r="J26" s="288" t="s">
        <v>60</v>
      </c>
      <c r="K26" s="288" t="s">
        <v>2958</v>
      </c>
      <c r="L26" s="288" t="s">
        <v>45</v>
      </c>
      <c r="M26" s="289" t="s">
        <v>1942</v>
      </c>
      <c r="N26" s="288" t="s">
        <v>1943</v>
      </c>
      <c r="O26" s="288" t="s">
        <v>50</v>
      </c>
      <c r="P26" s="288" t="s">
        <v>74</v>
      </c>
      <c r="Q26" s="290" t="s">
        <v>45</v>
      </c>
      <c r="R26" s="288" t="s">
        <v>45</v>
      </c>
      <c r="S26" s="1">
        <v>45310</v>
      </c>
      <c r="T26" s="1">
        <v>45281</v>
      </c>
      <c r="U26" s="290" t="s">
        <v>45</v>
      </c>
      <c r="V26" s="1">
        <v>45281</v>
      </c>
      <c r="W26" s="1">
        <v>45310</v>
      </c>
      <c r="X26" s="1">
        <v>45315</v>
      </c>
      <c r="Y26" s="291">
        <v>32000</v>
      </c>
      <c r="Z26" s="291">
        <v>43000</v>
      </c>
      <c r="AA26" s="291">
        <v>8800</v>
      </c>
      <c r="AB26" s="291">
        <v>43000</v>
      </c>
      <c r="AC26" s="292" t="s">
        <v>569</v>
      </c>
      <c r="AD26" s="290" t="s">
        <v>60</v>
      </c>
      <c r="AE26" s="292" t="s">
        <v>45</v>
      </c>
      <c r="AF26" s="291">
        <v>32000</v>
      </c>
      <c r="AG26" s="291">
        <v>1350</v>
      </c>
      <c r="AH26" s="291">
        <v>58050000</v>
      </c>
      <c r="AI26" s="291">
        <v>11880000</v>
      </c>
      <c r="AJ26" s="291">
        <v>850</v>
      </c>
      <c r="AK26" s="291">
        <v>36550000</v>
      </c>
      <c r="AL26" s="291">
        <v>7480000</v>
      </c>
      <c r="AM26" s="291">
        <v>500</v>
      </c>
      <c r="AN26" s="291">
        <v>21500000</v>
      </c>
      <c r="AO26" s="291">
        <v>4400000</v>
      </c>
      <c r="AP26" s="291">
        <v>1245</v>
      </c>
      <c r="AQ26" s="291">
        <v>53535000</v>
      </c>
      <c r="AR26" s="291">
        <v>10956000</v>
      </c>
      <c r="AS26" s="291">
        <v>1245</v>
      </c>
      <c r="AT26" s="291">
        <v>53535000</v>
      </c>
      <c r="AU26" s="291">
        <v>10956000</v>
      </c>
      <c r="AV26" s="291"/>
      <c r="AW26" s="291"/>
      <c r="AX26" s="291">
        <v>0</v>
      </c>
      <c r="AY26" s="291">
        <v>1234</v>
      </c>
      <c r="AZ26" s="291">
        <v>53062000</v>
      </c>
      <c r="BA26" s="291">
        <v>6</v>
      </c>
      <c r="BB26" s="291">
        <v>258000</v>
      </c>
      <c r="BC26" s="291">
        <v>1</v>
      </c>
      <c r="BD26" s="291">
        <v>43000</v>
      </c>
      <c r="BE26" s="291">
        <v>21000</v>
      </c>
      <c r="BF26" s="291">
        <v>8800</v>
      </c>
      <c r="BG26" s="291">
        <v>1166</v>
      </c>
      <c r="BH26" s="291">
        <v>50138000</v>
      </c>
      <c r="BI26" s="291">
        <v>30527355</v>
      </c>
      <c r="BJ26" s="291">
        <v>10260800</v>
      </c>
      <c r="BK26" s="291">
        <v>68</v>
      </c>
      <c r="BL26" s="291">
        <v>11</v>
      </c>
      <c r="BM26" s="291">
        <v>79</v>
      </c>
      <c r="BN26" s="291">
        <v>3397000</v>
      </c>
      <c r="BO26" s="291">
        <v>695200</v>
      </c>
      <c r="BP26" s="292" t="s">
        <v>3711</v>
      </c>
      <c r="BQ26" s="292" t="s">
        <v>3675</v>
      </c>
      <c r="BR26" t="s">
        <v>45</v>
      </c>
    </row>
    <row r="27" spans="1:70" hidden="1" x14ac:dyDescent="0.3">
      <c r="A27" s="281">
        <v>24</v>
      </c>
      <c r="B27" s="282" t="s">
        <v>2952</v>
      </c>
      <c r="C27" s="282" t="s">
        <v>2953</v>
      </c>
      <c r="D27" s="282" t="s">
        <v>2954</v>
      </c>
      <c r="E27" s="282" t="s">
        <v>2959</v>
      </c>
      <c r="F27" s="282" t="s">
        <v>2955</v>
      </c>
      <c r="G27" s="282" t="s">
        <v>2960</v>
      </c>
      <c r="H27" s="282" t="s">
        <v>2965</v>
      </c>
      <c r="I27" s="282" t="s">
        <v>2962</v>
      </c>
      <c r="J27" s="282" t="s">
        <v>60</v>
      </c>
      <c r="K27" s="282" t="s">
        <v>2958</v>
      </c>
      <c r="L27" s="282" t="s">
        <v>45</v>
      </c>
      <c r="M27" s="283" t="s">
        <v>1944</v>
      </c>
      <c r="N27" s="282" t="s">
        <v>1945</v>
      </c>
      <c r="O27" s="282" t="s">
        <v>50</v>
      </c>
      <c r="P27" s="282" t="s">
        <v>74</v>
      </c>
      <c r="Q27" s="284" t="s">
        <v>45</v>
      </c>
      <c r="R27" s="282" t="s">
        <v>45</v>
      </c>
      <c r="S27" s="285">
        <v>45349</v>
      </c>
      <c r="T27" s="285">
        <v>45307</v>
      </c>
      <c r="U27" s="284" t="s">
        <v>45</v>
      </c>
      <c r="V27" s="285">
        <v>45307</v>
      </c>
      <c r="W27" s="285">
        <v>45310</v>
      </c>
      <c r="X27" s="285">
        <v>45327</v>
      </c>
      <c r="Y27" s="286">
        <v>33000</v>
      </c>
      <c r="Z27" s="286">
        <v>45000</v>
      </c>
      <c r="AA27" s="286">
        <v>8500</v>
      </c>
      <c r="AB27" s="286">
        <v>45000</v>
      </c>
      <c r="AC27" s="287" t="s">
        <v>540</v>
      </c>
      <c r="AD27" s="284" t="s">
        <v>60</v>
      </c>
      <c r="AE27" s="287" t="s">
        <v>45</v>
      </c>
      <c r="AF27" s="286">
        <v>33000</v>
      </c>
      <c r="AG27" s="286">
        <v>2350</v>
      </c>
      <c r="AH27" s="286">
        <v>105750000</v>
      </c>
      <c r="AI27" s="286">
        <v>19975000</v>
      </c>
      <c r="AJ27" s="286">
        <v>1500</v>
      </c>
      <c r="AK27" s="286">
        <v>67500000</v>
      </c>
      <c r="AL27" s="286">
        <v>12750000</v>
      </c>
      <c r="AM27" s="286">
        <v>850</v>
      </c>
      <c r="AN27" s="286">
        <v>38250000</v>
      </c>
      <c r="AO27" s="286">
        <v>7225000</v>
      </c>
      <c r="AP27" s="286">
        <v>2299</v>
      </c>
      <c r="AQ27" s="286">
        <v>103455000</v>
      </c>
      <c r="AR27" s="286">
        <v>19541500</v>
      </c>
      <c r="AS27" s="286">
        <v>2299</v>
      </c>
      <c r="AT27" s="286">
        <v>103455000</v>
      </c>
      <c r="AU27" s="286">
        <v>19541500</v>
      </c>
      <c r="AV27" s="286"/>
      <c r="AW27" s="286"/>
      <c r="AX27" s="286">
        <v>0</v>
      </c>
      <c r="AY27" s="286">
        <v>2299</v>
      </c>
      <c r="AZ27" s="286">
        <v>103455000</v>
      </c>
      <c r="BA27" s="286"/>
      <c r="BB27" s="286"/>
      <c r="BC27" s="286"/>
      <c r="BD27" s="286"/>
      <c r="BE27" s="286"/>
      <c r="BF27" s="286">
        <v>0</v>
      </c>
      <c r="BG27" s="286">
        <v>2234</v>
      </c>
      <c r="BH27" s="286">
        <v>100530000</v>
      </c>
      <c r="BI27" s="286">
        <v>66796466</v>
      </c>
      <c r="BJ27" s="286">
        <v>18989000</v>
      </c>
      <c r="BK27" s="286">
        <v>65</v>
      </c>
      <c r="BL27" s="286"/>
      <c r="BM27" s="286">
        <v>65</v>
      </c>
      <c r="BN27" s="286">
        <v>2925000</v>
      </c>
      <c r="BO27" s="286">
        <v>552500</v>
      </c>
      <c r="BP27" s="287" t="s">
        <v>3558</v>
      </c>
      <c r="BQ27" s="287" t="s">
        <v>3921</v>
      </c>
      <c r="BR27" t="s">
        <v>45</v>
      </c>
    </row>
    <row r="28" spans="1:70" hidden="1" x14ac:dyDescent="0.3">
      <c r="A28" s="281">
        <v>25</v>
      </c>
      <c r="B28" s="288" t="s">
        <v>2952</v>
      </c>
      <c r="C28" s="288" t="s">
        <v>2953</v>
      </c>
      <c r="D28" s="288" t="s">
        <v>2954</v>
      </c>
      <c r="E28" s="288" t="s">
        <v>2959</v>
      </c>
      <c r="F28" s="288" t="s">
        <v>2955</v>
      </c>
      <c r="G28" s="288" t="s">
        <v>2960</v>
      </c>
      <c r="H28" s="288" t="s">
        <v>2965</v>
      </c>
      <c r="I28" s="288" t="s">
        <v>2962</v>
      </c>
      <c r="J28" s="288" t="s">
        <v>60</v>
      </c>
      <c r="K28" s="288" t="s">
        <v>2958</v>
      </c>
      <c r="L28" s="288" t="s">
        <v>45</v>
      </c>
      <c r="M28" s="289" t="s">
        <v>1946</v>
      </c>
      <c r="N28" s="288" t="s">
        <v>1947</v>
      </c>
      <c r="O28" s="288" t="s">
        <v>50</v>
      </c>
      <c r="P28" s="288" t="s">
        <v>74</v>
      </c>
      <c r="Q28" s="290" t="s">
        <v>45</v>
      </c>
      <c r="R28" s="288" t="s">
        <v>45</v>
      </c>
      <c r="S28" s="1">
        <v>45343</v>
      </c>
      <c r="T28" s="1">
        <v>45281</v>
      </c>
      <c r="U28" s="290" t="s">
        <v>45</v>
      </c>
      <c r="V28" s="1">
        <v>45281</v>
      </c>
      <c r="W28" s="1">
        <v>45310</v>
      </c>
      <c r="X28" s="1">
        <v>45314</v>
      </c>
      <c r="Y28" s="291">
        <v>32000</v>
      </c>
      <c r="Z28" s="291">
        <v>43000</v>
      </c>
      <c r="AA28" s="291">
        <v>8900</v>
      </c>
      <c r="AB28" s="291">
        <v>43000</v>
      </c>
      <c r="AC28" s="292" t="s">
        <v>1432</v>
      </c>
      <c r="AD28" s="290" t="s">
        <v>60</v>
      </c>
      <c r="AE28" s="292" t="s">
        <v>45</v>
      </c>
      <c r="AF28" s="291">
        <v>32000</v>
      </c>
      <c r="AG28" s="291">
        <v>3550</v>
      </c>
      <c r="AH28" s="291">
        <v>152650000</v>
      </c>
      <c r="AI28" s="291">
        <v>31595000</v>
      </c>
      <c r="AJ28" s="291">
        <v>2000</v>
      </c>
      <c r="AK28" s="291">
        <v>86000000</v>
      </c>
      <c r="AL28" s="291">
        <v>17800000</v>
      </c>
      <c r="AM28" s="291">
        <v>1550</v>
      </c>
      <c r="AN28" s="291">
        <v>66650000</v>
      </c>
      <c r="AO28" s="291">
        <v>13795000</v>
      </c>
      <c r="AP28" s="291">
        <v>3334</v>
      </c>
      <c r="AQ28" s="291">
        <v>143362000</v>
      </c>
      <c r="AR28" s="291">
        <v>29672600</v>
      </c>
      <c r="AS28" s="291">
        <v>3334</v>
      </c>
      <c r="AT28" s="291">
        <v>143362000</v>
      </c>
      <c r="AU28" s="291">
        <v>29672600</v>
      </c>
      <c r="AV28" s="291"/>
      <c r="AW28" s="291"/>
      <c r="AX28" s="291">
        <v>0</v>
      </c>
      <c r="AY28" s="291">
        <v>3258</v>
      </c>
      <c r="AZ28" s="291">
        <v>140094000</v>
      </c>
      <c r="BA28" s="291">
        <v>-3</v>
      </c>
      <c r="BB28" s="291">
        <v>-129000</v>
      </c>
      <c r="BC28" s="291">
        <v>1</v>
      </c>
      <c r="BD28" s="291">
        <v>43000</v>
      </c>
      <c r="BE28" s="291">
        <v>19000</v>
      </c>
      <c r="BF28" s="291">
        <v>8900</v>
      </c>
      <c r="BG28" s="291">
        <v>3145</v>
      </c>
      <c r="BH28" s="291">
        <v>135235000</v>
      </c>
      <c r="BI28" s="291">
        <v>83501947</v>
      </c>
      <c r="BJ28" s="291">
        <v>27990500</v>
      </c>
      <c r="BK28" s="291">
        <v>113</v>
      </c>
      <c r="BL28" s="291">
        <v>76</v>
      </c>
      <c r="BM28" s="291">
        <v>189</v>
      </c>
      <c r="BN28" s="291">
        <v>8127000</v>
      </c>
      <c r="BO28" s="291">
        <v>1682100</v>
      </c>
      <c r="BP28" s="292" t="s">
        <v>1239</v>
      </c>
      <c r="BQ28" s="292" t="s">
        <v>3844</v>
      </c>
      <c r="BR28" t="s">
        <v>45</v>
      </c>
    </row>
    <row r="29" spans="1:70" hidden="1" x14ac:dyDescent="0.3">
      <c r="A29" s="281">
        <v>26</v>
      </c>
      <c r="B29" s="282" t="s">
        <v>2952</v>
      </c>
      <c r="C29" s="282" t="s">
        <v>2953</v>
      </c>
      <c r="D29" s="282" t="s">
        <v>2954</v>
      </c>
      <c r="E29" s="282" t="s">
        <v>2959</v>
      </c>
      <c r="F29" s="282" t="s">
        <v>2955</v>
      </c>
      <c r="G29" s="282" t="s">
        <v>2960</v>
      </c>
      <c r="H29" s="282" t="s">
        <v>2965</v>
      </c>
      <c r="I29" s="282" t="s">
        <v>2962</v>
      </c>
      <c r="J29" s="282" t="s">
        <v>60</v>
      </c>
      <c r="K29" s="282" t="s">
        <v>2958</v>
      </c>
      <c r="L29" s="282" t="s">
        <v>45</v>
      </c>
      <c r="M29" s="283" t="s">
        <v>1948</v>
      </c>
      <c r="N29" s="282" t="s">
        <v>1949</v>
      </c>
      <c r="O29" s="282" t="s">
        <v>50</v>
      </c>
      <c r="P29" s="282" t="s">
        <v>74</v>
      </c>
      <c r="Q29" s="284" t="s">
        <v>45</v>
      </c>
      <c r="R29" s="282" t="s">
        <v>45</v>
      </c>
      <c r="S29" s="285">
        <v>45426</v>
      </c>
      <c r="T29" s="285">
        <v>45310</v>
      </c>
      <c r="U29" s="284" t="s">
        <v>45</v>
      </c>
      <c r="V29" s="285">
        <v>45310</v>
      </c>
      <c r="W29" s="285">
        <v>45310</v>
      </c>
      <c r="X29" s="285">
        <v>45315</v>
      </c>
      <c r="Y29" s="286">
        <v>35000</v>
      </c>
      <c r="Z29" s="286">
        <v>47000</v>
      </c>
      <c r="AA29" s="286">
        <v>9500</v>
      </c>
      <c r="AB29" s="286">
        <v>47000</v>
      </c>
      <c r="AC29" s="287" t="s">
        <v>874</v>
      </c>
      <c r="AD29" s="284" t="s">
        <v>60</v>
      </c>
      <c r="AE29" s="287" t="s">
        <v>45</v>
      </c>
      <c r="AF29" s="286">
        <v>35000</v>
      </c>
      <c r="AG29" s="286">
        <v>7080</v>
      </c>
      <c r="AH29" s="286">
        <v>332760000</v>
      </c>
      <c r="AI29" s="286">
        <v>67260000</v>
      </c>
      <c r="AJ29" s="286">
        <v>1000</v>
      </c>
      <c r="AK29" s="286">
        <v>47000000</v>
      </c>
      <c r="AL29" s="286">
        <v>9500000</v>
      </c>
      <c r="AM29" s="286">
        <v>6080</v>
      </c>
      <c r="AN29" s="286">
        <v>285760000</v>
      </c>
      <c r="AO29" s="286">
        <v>57760000</v>
      </c>
      <c r="AP29" s="286">
        <v>7469</v>
      </c>
      <c r="AQ29" s="286">
        <v>351043000</v>
      </c>
      <c r="AR29" s="286">
        <v>70955500</v>
      </c>
      <c r="AS29" s="286">
        <v>7469</v>
      </c>
      <c r="AT29" s="286">
        <v>351043000</v>
      </c>
      <c r="AU29" s="286">
        <v>70955500</v>
      </c>
      <c r="AV29" s="286"/>
      <c r="AW29" s="286"/>
      <c r="AX29" s="286">
        <v>0</v>
      </c>
      <c r="AY29" s="286">
        <v>7195</v>
      </c>
      <c r="AZ29" s="286">
        <v>338165000</v>
      </c>
      <c r="BA29" s="286">
        <v>-9</v>
      </c>
      <c r="BB29" s="286">
        <v>-423000</v>
      </c>
      <c r="BC29" s="286">
        <v>6</v>
      </c>
      <c r="BD29" s="286">
        <v>282000</v>
      </c>
      <c r="BE29" s="286">
        <v>155000</v>
      </c>
      <c r="BF29" s="286">
        <v>57000</v>
      </c>
      <c r="BG29" s="286">
        <v>7041</v>
      </c>
      <c r="BH29" s="286">
        <v>330927000</v>
      </c>
      <c r="BI29" s="286">
        <v>187178751</v>
      </c>
      <c r="BJ29" s="286">
        <v>66889500</v>
      </c>
      <c r="BK29" s="286">
        <v>154</v>
      </c>
      <c r="BL29" s="286">
        <v>274</v>
      </c>
      <c r="BM29" s="286">
        <v>428</v>
      </c>
      <c r="BN29" s="286">
        <v>20116000</v>
      </c>
      <c r="BO29" s="286">
        <v>4066000</v>
      </c>
      <c r="BP29" s="287" t="s">
        <v>1239</v>
      </c>
      <c r="BQ29" s="287" t="s">
        <v>3748</v>
      </c>
      <c r="BR29" t="s">
        <v>45</v>
      </c>
    </row>
    <row r="30" spans="1:70" hidden="1" x14ac:dyDescent="0.3">
      <c r="A30" s="281">
        <v>27</v>
      </c>
      <c r="B30" s="288" t="s">
        <v>2952</v>
      </c>
      <c r="C30" s="288" t="s">
        <v>2953</v>
      </c>
      <c r="D30" s="288" t="s">
        <v>2954</v>
      </c>
      <c r="E30" s="288" t="s">
        <v>2959</v>
      </c>
      <c r="F30" s="288" t="s">
        <v>2955</v>
      </c>
      <c r="G30" s="288" t="s">
        <v>2960</v>
      </c>
      <c r="H30" s="288" t="s">
        <v>2965</v>
      </c>
      <c r="I30" s="288" t="s">
        <v>2962</v>
      </c>
      <c r="J30" s="288" t="s">
        <v>60</v>
      </c>
      <c r="K30" s="288" t="s">
        <v>2958</v>
      </c>
      <c r="L30" s="288" t="s">
        <v>45</v>
      </c>
      <c r="M30" s="289" t="s">
        <v>1950</v>
      </c>
      <c r="N30" s="288" t="s">
        <v>1951</v>
      </c>
      <c r="O30" s="288" t="s">
        <v>50</v>
      </c>
      <c r="P30" s="288" t="s">
        <v>74</v>
      </c>
      <c r="Q30" s="290" t="s">
        <v>45</v>
      </c>
      <c r="R30" s="288" t="s">
        <v>45</v>
      </c>
      <c r="S30" s="1">
        <v>46160</v>
      </c>
      <c r="T30" s="1">
        <v>46160</v>
      </c>
      <c r="U30" s="290" t="s">
        <v>45</v>
      </c>
      <c r="V30" s="1">
        <v>45310</v>
      </c>
      <c r="W30" s="1">
        <v>45310</v>
      </c>
      <c r="X30" s="1">
        <v>45337</v>
      </c>
      <c r="Y30" s="291">
        <v>32000</v>
      </c>
      <c r="Z30" s="291">
        <v>43000</v>
      </c>
      <c r="AA30" s="291">
        <v>8900</v>
      </c>
      <c r="AB30" s="291">
        <v>43000</v>
      </c>
      <c r="AC30" s="292" t="s">
        <v>1432</v>
      </c>
      <c r="AD30" s="290" t="s">
        <v>60</v>
      </c>
      <c r="AE30" s="292" t="s">
        <v>45</v>
      </c>
      <c r="AF30" s="291">
        <v>32000</v>
      </c>
      <c r="AG30" s="291">
        <v>22040</v>
      </c>
      <c r="AH30" s="291">
        <v>947720000</v>
      </c>
      <c r="AI30" s="291">
        <v>196156000</v>
      </c>
      <c r="AJ30" s="291">
        <v>1600</v>
      </c>
      <c r="AK30" s="291">
        <v>68800000</v>
      </c>
      <c r="AL30" s="291">
        <v>14240000</v>
      </c>
      <c r="AM30" s="291">
        <v>20440</v>
      </c>
      <c r="AN30" s="291">
        <v>878920000</v>
      </c>
      <c r="AO30" s="291">
        <v>181916000</v>
      </c>
      <c r="AP30" s="291">
        <v>22088</v>
      </c>
      <c r="AQ30" s="291">
        <v>949784000</v>
      </c>
      <c r="AR30" s="291">
        <v>196583200</v>
      </c>
      <c r="AS30" s="291">
        <v>22088</v>
      </c>
      <c r="AT30" s="291">
        <v>949784000</v>
      </c>
      <c r="AU30" s="291">
        <v>196583200</v>
      </c>
      <c r="AV30" s="291"/>
      <c r="AW30" s="291"/>
      <c r="AX30" s="291">
        <v>0</v>
      </c>
      <c r="AY30" s="291">
        <v>21664</v>
      </c>
      <c r="AZ30" s="291">
        <v>931552000</v>
      </c>
      <c r="BA30" s="291">
        <v>6</v>
      </c>
      <c r="BB30" s="291">
        <v>258000</v>
      </c>
      <c r="BC30" s="291">
        <v>60</v>
      </c>
      <c r="BD30" s="291">
        <v>2580000</v>
      </c>
      <c r="BE30" s="291">
        <v>1250250</v>
      </c>
      <c r="BF30" s="291">
        <v>534000</v>
      </c>
      <c r="BG30" s="291">
        <v>21705</v>
      </c>
      <c r="BH30" s="291">
        <v>933315000</v>
      </c>
      <c r="BI30" s="291">
        <v>519060038</v>
      </c>
      <c r="BJ30" s="291">
        <v>193174500</v>
      </c>
      <c r="BK30" s="291">
        <v>-41</v>
      </c>
      <c r="BL30" s="291">
        <v>424</v>
      </c>
      <c r="BM30" s="291">
        <v>383</v>
      </c>
      <c r="BN30" s="291">
        <v>16469000</v>
      </c>
      <c r="BO30" s="291">
        <v>3408700</v>
      </c>
      <c r="BP30" s="292" t="s">
        <v>3880</v>
      </c>
      <c r="BQ30" s="292" t="s">
        <v>1299</v>
      </c>
      <c r="BR30" t="s">
        <v>45</v>
      </c>
    </row>
    <row r="31" spans="1:70" hidden="1" x14ac:dyDescent="0.3">
      <c r="A31" s="281">
        <v>28</v>
      </c>
      <c r="B31" s="282" t="s">
        <v>2952</v>
      </c>
      <c r="C31" s="282" t="s">
        <v>2953</v>
      </c>
      <c r="D31" s="282" t="s">
        <v>2954</v>
      </c>
      <c r="E31" s="282" t="s">
        <v>2959</v>
      </c>
      <c r="F31" s="282" t="s">
        <v>2955</v>
      </c>
      <c r="G31" s="282" t="s">
        <v>2960</v>
      </c>
      <c r="H31" s="282" t="s">
        <v>2965</v>
      </c>
      <c r="I31" s="282" t="s">
        <v>2962</v>
      </c>
      <c r="J31" s="282" t="s">
        <v>60</v>
      </c>
      <c r="K31" s="282" t="s">
        <v>2958</v>
      </c>
      <c r="L31" s="282" t="s">
        <v>45</v>
      </c>
      <c r="M31" s="283" t="s">
        <v>1952</v>
      </c>
      <c r="N31" s="282" t="s">
        <v>1953</v>
      </c>
      <c r="O31" s="282" t="s">
        <v>50</v>
      </c>
      <c r="P31" s="282" t="s">
        <v>74</v>
      </c>
      <c r="Q31" s="284" t="s">
        <v>45</v>
      </c>
      <c r="R31" s="282" t="s">
        <v>45</v>
      </c>
      <c r="S31" s="285">
        <v>45378</v>
      </c>
      <c r="T31" s="285">
        <v>45341</v>
      </c>
      <c r="U31" s="284" t="s">
        <v>45</v>
      </c>
      <c r="V31" s="285">
        <v>45341</v>
      </c>
      <c r="W31" s="285">
        <v>45378</v>
      </c>
      <c r="X31" s="285">
        <v>45379</v>
      </c>
      <c r="Y31" s="286">
        <v>29000</v>
      </c>
      <c r="Z31" s="286">
        <v>39000</v>
      </c>
      <c r="AA31" s="286">
        <v>8000</v>
      </c>
      <c r="AB31" s="286">
        <v>39000</v>
      </c>
      <c r="AC31" s="287" t="s">
        <v>662</v>
      </c>
      <c r="AD31" s="284" t="s">
        <v>60</v>
      </c>
      <c r="AE31" s="287" t="s">
        <v>45</v>
      </c>
      <c r="AF31" s="286">
        <v>29000</v>
      </c>
      <c r="AG31" s="286">
        <v>1000</v>
      </c>
      <c r="AH31" s="286">
        <v>39000000</v>
      </c>
      <c r="AI31" s="286">
        <v>8000000</v>
      </c>
      <c r="AJ31" s="286">
        <v>1000</v>
      </c>
      <c r="AK31" s="286">
        <v>39000000</v>
      </c>
      <c r="AL31" s="286">
        <v>8000000</v>
      </c>
      <c r="AM31" s="286"/>
      <c r="AN31" s="286"/>
      <c r="AO31" s="286">
        <v>0</v>
      </c>
      <c r="AP31" s="286">
        <v>2918</v>
      </c>
      <c r="AQ31" s="286">
        <v>113802000</v>
      </c>
      <c r="AR31" s="286">
        <v>23344000</v>
      </c>
      <c r="AS31" s="286">
        <v>2918</v>
      </c>
      <c r="AT31" s="286">
        <v>113802000</v>
      </c>
      <c r="AU31" s="286">
        <v>23344000</v>
      </c>
      <c r="AV31" s="286"/>
      <c r="AW31" s="286"/>
      <c r="AX31" s="286">
        <v>0</v>
      </c>
      <c r="AY31" s="286">
        <v>1529</v>
      </c>
      <c r="AZ31" s="286">
        <v>59631000</v>
      </c>
      <c r="BA31" s="286">
        <v>-31</v>
      </c>
      <c r="BB31" s="286">
        <v>-1209000</v>
      </c>
      <c r="BC31" s="286">
        <v>9</v>
      </c>
      <c r="BD31" s="286">
        <v>351000</v>
      </c>
      <c r="BE31" s="286">
        <v>160540</v>
      </c>
      <c r="BF31" s="286">
        <v>72000</v>
      </c>
      <c r="BG31" s="286">
        <v>1116</v>
      </c>
      <c r="BH31" s="286">
        <v>43524000</v>
      </c>
      <c r="BI31" s="286">
        <v>24913705</v>
      </c>
      <c r="BJ31" s="286">
        <v>8928000</v>
      </c>
      <c r="BK31" s="286">
        <v>413</v>
      </c>
      <c r="BL31" s="286">
        <v>1389</v>
      </c>
      <c r="BM31" s="286">
        <v>1802</v>
      </c>
      <c r="BN31" s="286">
        <v>70278000</v>
      </c>
      <c r="BO31" s="286">
        <v>14416000</v>
      </c>
      <c r="BP31" s="287" t="s">
        <v>3291</v>
      </c>
      <c r="BQ31" s="287" t="s">
        <v>3514</v>
      </c>
      <c r="BR31" t="s">
        <v>45</v>
      </c>
    </row>
    <row r="32" spans="1:70" hidden="1" x14ac:dyDescent="0.3">
      <c r="A32" s="281">
        <v>29</v>
      </c>
      <c r="B32" s="288" t="s">
        <v>2952</v>
      </c>
      <c r="C32" s="288" t="s">
        <v>2953</v>
      </c>
      <c r="D32" s="288" t="s">
        <v>2954</v>
      </c>
      <c r="E32" s="288" t="s">
        <v>2959</v>
      </c>
      <c r="F32" s="288" t="s">
        <v>2955</v>
      </c>
      <c r="G32" s="288" t="s">
        <v>2960</v>
      </c>
      <c r="H32" s="288" t="s">
        <v>2965</v>
      </c>
      <c r="I32" s="288" t="s">
        <v>2962</v>
      </c>
      <c r="J32" s="288" t="s">
        <v>60</v>
      </c>
      <c r="K32" s="288" t="s">
        <v>2958</v>
      </c>
      <c r="L32" s="288" t="s">
        <v>45</v>
      </c>
      <c r="M32" s="289" t="s">
        <v>1954</v>
      </c>
      <c r="N32" s="288" t="s">
        <v>1955</v>
      </c>
      <c r="O32" s="288" t="s">
        <v>50</v>
      </c>
      <c r="P32" s="288" t="s">
        <v>74</v>
      </c>
      <c r="Q32" s="290" t="s">
        <v>45</v>
      </c>
      <c r="R32" s="288" t="s">
        <v>45</v>
      </c>
      <c r="S32" s="1">
        <v>45337</v>
      </c>
      <c r="T32" s="1">
        <v>45336</v>
      </c>
      <c r="U32" s="290" t="s">
        <v>45</v>
      </c>
      <c r="V32" s="1">
        <v>45336</v>
      </c>
      <c r="W32" s="1">
        <v>45337</v>
      </c>
      <c r="X32" s="1">
        <v>45344</v>
      </c>
      <c r="Y32" s="291">
        <v>29000</v>
      </c>
      <c r="Z32" s="291">
        <v>29000</v>
      </c>
      <c r="AA32" s="291">
        <v>7900</v>
      </c>
      <c r="AB32" s="291">
        <v>29000</v>
      </c>
      <c r="AC32" s="292" t="s">
        <v>386</v>
      </c>
      <c r="AD32" s="290" t="s">
        <v>60</v>
      </c>
      <c r="AE32" s="292" t="s">
        <v>45</v>
      </c>
      <c r="AF32" s="291">
        <v>29000</v>
      </c>
      <c r="AG32" s="291">
        <v>900</v>
      </c>
      <c r="AH32" s="291">
        <v>26100000</v>
      </c>
      <c r="AI32" s="291">
        <v>7110000</v>
      </c>
      <c r="AJ32" s="291">
        <v>900</v>
      </c>
      <c r="AK32" s="291">
        <v>26100000</v>
      </c>
      <c r="AL32" s="291">
        <v>7110000</v>
      </c>
      <c r="AM32" s="291"/>
      <c r="AN32" s="291"/>
      <c r="AO32" s="291">
        <v>0</v>
      </c>
      <c r="AP32" s="291">
        <v>881</v>
      </c>
      <c r="AQ32" s="291">
        <v>25549000</v>
      </c>
      <c r="AR32" s="291">
        <v>6959900</v>
      </c>
      <c r="AS32" s="291">
        <v>881</v>
      </c>
      <c r="AT32" s="291">
        <v>25549000</v>
      </c>
      <c r="AU32" s="291">
        <v>6959900</v>
      </c>
      <c r="AV32" s="291"/>
      <c r="AW32" s="291"/>
      <c r="AX32" s="291">
        <v>0</v>
      </c>
      <c r="AY32" s="291">
        <v>669</v>
      </c>
      <c r="AZ32" s="291">
        <v>19401000</v>
      </c>
      <c r="BA32" s="291"/>
      <c r="BB32" s="291"/>
      <c r="BC32" s="291">
        <v>1</v>
      </c>
      <c r="BD32" s="291">
        <v>29000</v>
      </c>
      <c r="BE32" s="291">
        <v>21000</v>
      </c>
      <c r="BF32" s="291">
        <v>7900</v>
      </c>
      <c r="BG32" s="291">
        <v>462</v>
      </c>
      <c r="BH32" s="291">
        <v>13398000</v>
      </c>
      <c r="BI32" s="291">
        <v>10624865</v>
      </c>
      <c r="BJ32" s="291">
        <v>3649800</v>
      </c>
      <c r="BK32" s="291">
        <v>207</v>
      </c>
      <c r="BL32" s="291">
        <v>212</v>
      </c>
      <c r="BM32" s="291">
        <v>419</v>
      </c>
      <c r="BN32" s="291">
        <v>12151000</v>
      </c>
      <c r="BO32" s="291">
        <v>3310100</v>
      </c>
      <c r="BP32" s="292" t="s">
        <v>3911</v>
      </c>
      <c r="BQ32" s="292" t="s">
        <v>4103</v>
      </c>
      <c r="BR32" t="s">
        <v>45</v>
      </c>
    </row>
    <row r="33" spans="1:70" hidden="1" x14ac:dyDescent="0.3">
      <c r="A33" s="281">
        <v>30</v>
      </c>
      <c r="B33" s="282" t="s">
        <v>2952</v>
      </c>
      <c r="C33" s="282" t="s">
        <v>2953</v>
      </c>
      <c r="D33" s="282" t="s">
        <v>2954</v>
      </c>
      <c r="E33" s="282" t="s">
        <v>2959</v>
      </c>
      <c r="F33" s="282" t="s">
        <v>2955</v>
      </c>
      <c r="G33" s="282" t="s">
        <v>2960</v>
      </c>
      <c r="H33" s="282" t="s">
        <v>2965</v>
      </c>
      <c r="I33" s="282" t="s">
        <v>2962</v>
      </c>
      <c r="J33" s="282" t="s">
        <v>60</v>
      </c>
      <c r="K33" s="282" t="s">
        <v>2958</v>
      </c>
      <c r="L33" s="282" t="s">
        <v>45</v>
      </c>
      <c r="M33" s="283" t="s">
        <v>1956</v>
      </c>
      <c r="N33" s="282" t="s">
        <v>1957</v>
      </c>
      <c r="O33" s="282" t="s">
        <v>50</v>
      </c>
      <c r="P33" s="282" t="s">
        <v>74</v>
      </c>
      <c r="Q33" s="284" t="s">
        <v>45</v>
      </c>
      <c r="R33" s="282" t="s">
        <v>45</v>
      </c>
      <c r="S33" s="285">
        <v>45337</v>
      </c>
      <c r="T33" s="285">
        <v>45316</v>
      </c>
      <c r="U33" s="284" t="s">
        <v>45</v>
      </c>
      <c r="V33" s="285">
        <v>45316</v>
      </c>
      <c r="W33" s="285">
        <v>45337</v>
      </c>
      <c r="X33" s="285">
        <v>45344</v>
      </c>
      <c r="Y33" s="286">
        <v>29000</v>
      </c>
      <c r="Z33" s="286">
        <v>29000</v>
      </c>
      <c r="AA33" s="286">
        <v>7900</v>
      </c>
      <c r="AB33" s="286">
        <v>29000</v>
      </c>
      <c r="AC33" s="287" t="s">
        <v>386</v>
      </c>
      <c r="AD33" s="284" t="s">
        <v>60</v>
      </c>
      <c r="AE33" s="287" t="s">
        <v>45</v>
      </c>
      <c r="AF33" s="286">
        <v>29000</v>
      </c>
      <c r="AG33" s="286">
        <v>1400</v>
      </c>
      <c r="AH33" s="286">
        <v>40600000</v>
      </c>
      <c r="AI33" s="286">
        <v>11060000</v>
      </c>
      <c r="AJ33" s="286">
        <v>800</v>
      </c>
      <c r="AK33" s="286">
        <v>23200000</v>
      </c>
      <c r="AL33" s="286">
        <v>6320000</v>
      </c>
      <c r="AM33" s="286">
        <v>600</v>
      </c>
      <c r="AN33" s="286">
        <v>17400000</v>
      </c>
      <c r="AO33" s="286">
        <v>4740000</v>
      </c>
      <c r="AP33" s="286">
        <v>1367</v>
      </c>
      <c r="AQ33" s="286">
        <v>39643000</v>
      </c>
      <c r="AR33" s="286">
        <v>10799300</v>
      </c>
      <c r="AS33" s="286">
        <v>1367</v>
      </c>
      <c r="AT33" s="286">
        <v>39643000</v>
      </c>
      <c r="AU33" s="286">
        <v>10799300</v>
      </c>
      <c r="AV33" s="286"/>
      <c r="AW33" s="286"/>
      <c r="AX33" s="286">
        <v>0</v>
      </c>
      <c r="AY33" s="286">
        <v>733</v>
      </c>
      <c r="AZ33" s="286">
        <v>21257000</v>
      </c>
      <c r="BA33" s="286"/>
      <c r="BB33" s="286"/>
      <c r="BC33" s="286"/>
      <c r="BD33" s="286"/>
      <c r="BE33" s="286"/>
      <c r="BF33" s="286">
        <v>0</v>
      </c>
      <c r="BG33" s="286">
        <v>693</v>
      </c>
      <c r="BH33" s="286">
        <v>20097000</v>
      </c>
      <c r="BI33" s="286">
        <v>13809658</v>
      </c>
      <c r="BJ33" s="286">
        <v>5474700</v>
      </c>
      <c r="BK33" s="286">
        <v>40</v>
      </c>
      <c r="BL33" s="286">
        <v>634</v>
      </c>
      <c r="BM33" s="286">
        <v>674</v>
      </c>
      <c r="BN33" s="286">
        <v>19546000</v>
      </c>
      <c r="BO33" s="286">
        <v>5324600</v>
      </c>
      <c r="BP33" s="287" t="s">
        <v>4048</v>
      </c>
      <c r="BQ33" s="287" t="s">
        <v>4063</v>
      </c>
      <c r="BR33" t="s">
        <v>45</v>
      </c>
    </row>
    <row r="34" spans="1:70" hidden="1" x14ac:dyDescent="0.3">
      <c r="A34" s="281">
        <v>31</v>
      </c>
      <c r="B34" s="288" t="s">
        <v>2952</v>
      </c>
      <c r="C34" s="288" t="s">
        <v>2953</v>
      </c>
      <c r="D34" s="288" t="s">
        <v>2954</v>
      </c>
      <c r="E34" s="288" t="s">
        <v>2959</v>
      </c>
      <c r="F34" s="288" t="s">
        <v>2955</v>
      </c>
      <c r="G34" s="288" t="s">
        <v>2960</v>
      </c>
      <c r="H34" s="288" t="s">
        <v>2965</v>
      </c>
      <c r="I34" s="288" t="s">
        <v>2962</v>
      </c>
      <c r="J34" s="288" t="s">
        <v>60</v>
      </c>
      <c r="K34" s="288" t="s">
        <v>2958</v>
      </c>
      <c r="L34" s="288" t="s">
        <v>45</v>
      </c>
      <c r="M34" s="289" t="s">
        <v>1958</v>
      </c>
      <c r="N34" s="288" t="s">
        <v>1959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45349</v>
      </c>
      <c r="T34" s="1">
        <v>45301</v>
      </c>
      <c r="U34" s="290" t="s">
        <v>45</v>
      </c>
      <c r="V34" s="1">
        <v>45301</v>
      </c>
      <c r="W34" s="1">
        <v>45301</v>
      </c>
      <c r="X34" s="1">
        <v>45327</v>
      </c>
      <c r="Y34" s="291">
        <v>25000</v>
      </c>
      <c r="Z34" s="291">
        <v>25000</v>
      </c>
      <c r="AA34" s="291">
        <v>6800</v>
      </c>
      <c r="AB34" s="291">
        <v>25000</v>
      </c>
      <c r="AC34" s="292" t="s">
        <v>386</v>
      </c>
      <c r="AD34" s="290" t="s">
        <v>60</v>
      </c>
      <c r="AE34" s="292" t="s">
        <v>45</v>
      </c>
      <c r="AF34" s="291">
        <v>25000</v>
      </c>
      <c r="AG34" s="291">
        <v>1605</v>
      </c>
      <c r="AH34" s="291">
        <v>40125000</v>
      </c>
      <c r="AI34" s="291">
        <v>10914000</v>
      </c>
      <c r="AJ34" s="291">
        <v>1155</v>
      </c>
      <c r="AK34" s="291">
        <v>28875000</v>
      </c>
      <c r="AL34" s="291">
        <v>7854000</v>
      </c>
      <c r="AM34" s="291">
        <v>450</v>
      </c>
      <c r="AN34" s="291">
        <v>11250000</v>
      </c>
      <c r="AO34" s="291">
        <v>3060000</v>
      </c>
      <c r="AP34" s="291">
        <v>1572</v>
      </c>
      <c r="AQ34" s="291">
        <v>39300000</v>
      </c>
      <c r="AR34" s="291">
        <v>10689600</v>
      </c>
      <c r="AS34" s="291">
        <v>1572</v>
      </c>
      <c r="AT34" s="291">
        <v>39300000</v>
      </c>
      <c r="AU34" s="291">
        <v>10689600</v>
      </c>
      <c r="AV34" s="291"/>
      <c r="AW34" s="291"/>
      <c r="AX34" s="291">
        <v>0</v>
      </c>
      <c r="AY34" s="291">
        <v>1556</v>
      </c>
      <c r="AZ34" s="291">
        <v>38900000</v>
      </c>
      <c r="BA34" s="291">
        <v>1</v>
      </c>
      <c r="BB34" s="291">
        <v>25000</v>
      </c>
      <c r="BC34" s="291"/>
      <c r="BD34" s="291"/>
      <c r="BE34" s="291"/>
      <c r="BF34" s="291">
        <v>0</v>
      </c>
      <c r="BG34" s="291">
        <v>1481</v>
      </c>
      <c r="BH34" s="291">
        <v>37025000</v>
      </c>
      <c r="BI34" s="291">
        <v>32878899</v>
      </c>
      <c r="BJ34" s="291">
        <v>10070800</v>
      </c>
      <c r="BK34" s="291">
        <v>75</v>
      </c>
      <c r="BL34" s="291">
        <v>16</v>
      </c>
      <c r="BM34" s="291">
        <v>91</v>
      </c>
      <c r="BN34" s="291">
        <v>2275000</v>
      </c>
      <c r="BO34" s="291">
        <v>618800</v>
      </c>
      <c r="BP34" s="292" t="s">
        <v>3785</v>
      </c>
      <c r="BQ34" s="292" t="s">
        <v>3862</v>
      </c>
      <c r="BR34" t="s">
        <v>45</v>
      </c>
    </row>
    <row r="35" spans="1:70" hidden="1" x14ac:dyDescent="0.3">
      <c r="A35" s="281">
        <v>32</v>
      </c>
      <c r="B35" s="282" t="s">
        <v>2952</v>
      </c>
      <c r="C35" s="282" t="s">
        <v>2953</v>
      </c>
      <c r="D35" s="282" t="s">
        <v>2954</v>
      </c>
      <c r="E35" s="282" t="s">
        <v>2959</v>
      </c>
      <c r="F35" s="282" t="s">
        <v>2955</v>
      </c>
      <c r="G35" s="282" t="s">
        <v>2960</v>
      </c>
      <c r="H35" s="282" t="s">
        <v>2965</v>
      </c>
      <c r="I35" s="282" t="s">
        <v>2962</v>
      </c>
      <c r="J35" s="282" t="s">
        <v>60</v>
      </c>
      <c r="K35" s="282" t="s">
        <v>2958</v>
      </c>
      <c r="L35" s="282" t="s">
        <v>45</v>
      </c>
      <c r="M35" s="283" t="s">
        <v>1960</v>
      </c>
      <c r="N35" s="282" t="s">
        <v>1961</v>
      </c>
      <c r="O35" s="282" t="s">
        <v>50</v>
      </c>
      <c r="P35" s="282" t="s">
        <v>74</v>
      </c>
      <c r="Q35" s="284" t="s">
        <v>45</v>
      </c>
      <c r="R35" s="282" t="s">
        <v>45</v>
      </c>
      <c r="S35" s="285">
        <v>45337</v>
      </c>
      <c r="T35" s="285">
        <v>45307</v>
      </c>
      <c r="U35" s="284" t="s">
        <v>45</v>
      </c>
      <c r="V35" s="285">
        <v>45307</v>
      </c>
      <c r="W35" s="285">
        <v>45337</v>
      </c>
      <c r="X35" s="285">
        <v>45342</v>
      </c>
      <c r="Y35" s="286">
        <v>32000</v>
      </c>
      <c r="Z35" s="286">
        <v>32000</v>
      </c>
      <c r="AA35" s="286">
        <v>8200</v>
      </c>
      <c r="AB35" s="286">
        <v>32000</v>
      </c>
      <c r="AC35" s="287" t="s">
        <v>546</v>
      </c>
      <c r="AD35" s="284" t="s">
        <v>60</v>
      </c>
      <c r="AE35" s="287" t="s">
        <v>45</v>
      </c>
      <c r="AF35" s="286">
        <v>32000</v>
      </c>
      <c r="AG35" s="286">
        <v>500</v>
      </c>
      <c r="AH35" s="286">
        <v>16000000</v>
      </c>
      <c r="AI35" s="286">
        <v>4100000</v>
      </c>
      <c r="AJ35" s="286">
        <v>500</v>
      </c>
      <c r="AK35" s="286">
        <v>16000000</v>
      </c>
      <c r="AL35" s="286">
        <v>4100000</v>
      </c>
      <c r="AM35" s="286"/>
      <c r="AN35" s="286"/>
      <c r="AO35" s="286">
        <v>0</v>
      </c>
      <c r="AP35" s="286">
        <v>475</v>
      </c>
      <c r="AQ35" s="286">
        <v>15200000</v>
      </c>
      <c r="AR35" s="286">
        <v>3895000</v>
      </c>
      <c r="AS35" s="286">
        <v>475</v>
      </c>
      <c r="AT35" s="286">
        <v>15200000</v>
      </c>
      <c r="AU35" s="286">
        <v>3895000</v>
      </c>
      <c r="AV35" s="286"/>
      <c r="AW35" s="286"/>
      <c r="AX35" s="286">
        <v>0</v>
      </c>
      <c r="AY35" s="286">
        <v>412</v>
      </c>
      <c r="AZ35" s="286">
        <v>13184000</v>
      </c>
      <c r="BA35" s="286">
        <v>-2</v>
      </c>
      <c r="BB35" s="286">
        <v>-64000</v>
      </c>
      <c r="BC35" s="286">
        <v>1</v>
      </c>
      <c r="BD35" s="286">
        <v>32000</v>
      </c>
      <c r="BE35" s="286">
        <v>22000</v>
      </c>
      <c r="BF35" s="286">
        <v>8200</v>
      </c>
      <c r="BG35" s="286">
        <v>376</v>
      </c>
      <c r="BH35" s="286">
        <v>12032000</v>
      </c>
      <c r="BI35" s="286">
        <v>8723200</v>
      </c>
      <c r="BJ35" s="286">
        <v>3083200</v>
      </c>
      <c r="BK35" s="286">
        <v>36</v>
      </c>
      <c r="BL35" s="286">
        <v>63</v>
      </c>
      <c r="BM35" s="286">
        <v>99</v>
      </c>
      <c r="BN35" s="286">
        <v>3168000</v>
      </c>
      <c r="BO35" s="286">
        <v>811800</v>
      </c>
      <c r="BP35" s="287" t="s">
        <v>3277</v>
      </c>
      <c r="BQ35" s="287" t="s">
        <v>1300</v>
      </c>
      <c r="BR35" t="s">
        <v>45</v>
      </c>
    </row>
    <row r="36" spans="1:70" hidden="1" x14ac:dyDescent="0.3">
      <c r="A36" s="281">
        <v>33</v>
      </c>
      <c r="B36" s="288" t="s">
        <v>2952</v>
      </c>
      <c r="C36" s="288" t="s">
        <v>2953</v>
      </c>
      <c r="D36" s="288" t="s">
        <v>2954</v>
      </c>
      <c r="E36" s="288" t="s">
        <v>2959</v>
      </c>
      <c r="F36" s="288" t="s">
        <v>2955</v>
      </c>
      <c r="G36" s="288" t="s">
        <v>2960</v>
      </c>
      <c r="H36" s="288" t="s">
        <v>2965</v>
      </c>
      <c r="I36" s="288" t="s">
        <v>2962</v>
      </c>
      <c r="J36" s="288" t="s">
        <v>60</v>
      </c>
      <c r="K36" s="288" t="s">
        <v>2958</v>
      </c>
      <c r="L36" s="288" t="s">
        <v>45</v>
      </c>
      <c r="M36" s="289" t="s">
        <v>1962</v>
      </c>
      <c r="N36" s="288" t="s">
        <v>1933</v>
      </c>
      <c r="O36" s="288" t="s">
        <v>50</v>
      </c>
      <c r="P36" s="288" t="s">
        <v>74</v>
      </c>
      <c r="Q36" s="290" t="s">
        <v>45</v>
      </c>
      <c r="R36" s="288" t="s">
        <v>45</v>
      </c>
      <c r="S36" s="1">
        <v>45286</v>
      </c>
      <c r="T36" s="1">
        <v>45286</v>
      </c>
      <c r="U36" s="290" t="s">
        <v>45</v>
      </c>
      <c r="V36" s="1">
        <v>45286</v>
      </c>
      <c r="W36" s="1">
        <v>45323</v>
      </c>
      <c r="X36" s="1">
        <v>45323</v>
      </c>
      <c r="Y36" s="291">
        <v>39000</v>
      </c>
      <c r="Z36" s="291">
        <v>49000</v>
      </c>
      <c r="AA36" s="291">
        <v>11000</v>
      </c>
      <c r="AB36" s="291">
        <v>49000</v>
      </c>
      <c r="AC36" s="292" t="s">
        <v>357</v>
      </c>
      <c r="AD36" s="290" t="s">
        <v>60</v>
      </c>
      <c r="AE36" s="292" t="s">
        <v>45</v>
      </c>
      <c r="AF36" s="291">
        <v>39000</v>
      </c>
      <c r="AG36" s="291">
        <v>12</v>
      </c>
      <c r="AH36" s="291">
        <v>588000</v>
      </c>
      <c r="AI36" s="291">
        <v>132000</v>
      </c>
      <c r="AJ36" s="291">
        <v>12</v>
      </c>
      <c r="AK36" s="291">
        <v>588000</v>
      </c>
      <c r="AL36" s="291">
        <v>132000</v>
      </c>
      <c r="AM36" s="291"/>
      <c r="AN36" s="291"/>
      <c r="AO36" s="291">
        <v>0</v>
      </c>
      <c r="AP36" s="291">
        <v>-1489</v>
      </c>
      <c r="AQ36" s="291">
        <v>-72961000</v>
      </c>
      <c r="AR36" s="291">
        <v>-16379000</v>
      </c>
      <c r="AS36" s="291">
        <v>-1489</v>
      </c>
      <c r="AT36" s="291">
        <v>-72961000</v>
      </c>
      <c r="AU36" s="291">
        <v>-16379000</v>
      </c>
      <c r="AV36" s="291"/>
      <c r="AW36" s="291"/>
      <c r="AX36" s="291">
        <v>0</v>
      </c>
      <c r="AY36" s="291">
        <v>16</v>
      </c>
      <c r="AZ36" s="291">
        <v>784000</v>
      </c>
      <c r="BA36" s="291"/>
      <c r="BB36" s="291"/>
      <c r="BC36" s="291"/>
      <c r="BD36" s="291"/>
      <c r="BE36" s="291"/>
      <c r="BF36" s="291">
        <v>0</v>
      </c>
      <c r="BG36" s="291">
        <v>16</v>
      </c>
      <c r="BH36" s="291">
        <v>784000</v>
      </c>
      <c r="BI36" s="291"/>
      <c r="BJ36" s="291">
        <v>176000</v>
      </c>
      <c r="BK36" s="291"/>
      <c r="BL36" s="291">
        <v>-1505</v>
      </c>
      <c r="BM36" s="291">
        <v>-1505</v>
      </c>
      <c r="BN36" s="291">
        <v>-73745000</v>
      </c>
      <c r="BO36" s="291">
        <v>-16555000</v>
      </c>
      <c r="BP36" s="292" t="s">
        <v>4064</v>
      </c>
      <c r="BQ36" s="292" t="s">
        <v>45</v>
      </c>
      <c r="BR36" t="s">
        <v>45</v>
      </c>
    </row>
    <row r="37" spans="1:70" hidden="1" x14ac:dyDescent="0.3">
      <c r="A37" s="281">
        <v>34</v>
      </c>
      <c r="B37" s="282" t="s">
        <v>2952</v>
      </c>
      <c r="C37" s="282" t="s">
        <v>2953</v>
      </c>
      <c r="D37" s="282" t="s">
        <v>2954</v>
      </c>
      <c r="E37" s="282" t="s">
        <v>2959</v>
      </c>
      <c r="F37" s="282" t="s">
        <v>2955</v>
      </c>
      <c r="G37" s="282" t="s">
        <v>2966</v>
      </c>
      <c r="H37" s="282" t="s">
        <v>2967</v>
      </c>
      <c r="I37" s="282" t="s">
        <v>2962</v>
      </c>
      <c r="J37" s="282" t="s">
        <v>60</v>
      </c>
      <c r="K37" s="282" t="s">
        <v>2958</v>
      </c>
      <c r="L37" s="282" t="s">
        <v>45</v>
      </c>
      <c r="M37" s="283" t="s">
        <v>1963</v>
      </c>
      <c r="N37" s="282" t="s">
        <v>1489</v>
      </c>
      <c r="O37" s="282" t="s">
        <v>50</v>
      </c>
      <c r="P37" s="282" t="s">
        <v>51</v>
      </c>
      <c r="Q37" s="284" t="s">
        <v>45</v>
      </c>
      <c r="R37" s="282" t="s">
        <v>45</v>
      </c>
      <c r="S37" s="285">
        <v>45397</v>
      </c>
      <c r="T37" s="285">
        <v>45286</v>
      </c>
      <c r="U37" s="284" t="s">
        <v>45</v>
      </c>
      <c r="V37" s="285">
        <v>45286</v>
      </c>
      <c r="W37" s="285">
        <v>45371</v>
      </c>
      <c r="X37" s="285">
        <v>45373</v>
      </c>
      <c r="Y37" s="286">
        <v>37000</v>
      </c>
      <c r="Z37" s="286">
        <v>49000</v>
      </c>
      <c r="AA37" s="286">
        <v>11880</v>
      </c>
      <c r="AB37" s="286">
        <v>49000</v>
      </c>
      <c r="AC37" s="287" t="s">
        <v>449</v>
      </c>
      <c r="AD37" s="284" t="s">
        <v>60</v>
      </c>
      <c r="AE37" s="287" t="s">
        <v>45</v>
      </c>
      <c r="AF37" s="286">
        <v>37000</v>
      </c>
      <c r="AG37" s="286">
        <v>4080</v>
      </c>
      <c r="AH37" s="286">
        <v>199920000</v>
      </c>
      <c r="AI37" s="286">
        <v>48470400</v>
      </c>
      <c r="AJ37" s="286">
        <v>2620</v>
      </c>
      <c r="AK37" s="286">
        <v>128380000</v>
      </c>
      <c r="AL37" s="286">
        <v>31125600</v>
      </c>
      <c r="AM37" s="286">
        <v>1460</v>
      </c>
      <c r="AN37" s="286">
        <v>71540000</v>
      </c>
      <c r="AO37" s="286">
        <v>17344800</v>
      </c>
      <c r="AP37" s="286">
        <v>3981</v>
      </c>
      <c r="AQ37" s="286">
        <v>195069000</v>
      </c>
      <c r="AR37" s="286">
        <v>47294280</v>
      </c>
      <c r="AS37" s="286">
        <v>3981</v>
      </c>
      <c r="AT37" s="286">
        <v>195069000</v>
      </c>
      <c r="AU37" s="286">
        <v>47294280</v>
      </c>
      <c r="AV37" s="286"/>
      <c r="AW37" s="286"/>
      <c r="AX37" s="286">
        <v>0</v>
      </c>
      <c r="AY37" s="286">
        <v>3971</v>
      </c>
      <c r="AZ37" s="286">
        <v>194579000</v>
      </c>
      <c r="BA37" s="286">
        <v>4</v>
      </c>
      <c r="BB37" s="286">
        <v>196000</v>
      </c>
      <c r="BC37" s="286">
        <v>1</v>
      </c>
      <c r="BD37" s="286">
        <v>49000</v>
      </c>
      <c r="BE37" s="286">
        <v>67000</v>
      </c>
      <c r="BF37" s="286">
        <v>11880</v>
      </c>
      <c r="BG37" s="286">
        <v>3969</v>
      </c>
      <c r="BH37" s="286">
        <v>194481000</v>
      </c>
      <c r="BI37" s="286">
        <v>108540308</v>
      </c>
      <c r="BJ37" s="286">
        <v>47151720</v>
      </c>
      <c r="BK37" s="286">
        <v>2</v>
      </c>
      <c r="BL37" s="286">
        <v>10</v>
      </c>
      <c r="BM37" s="286">
        <v>12</v>
      </c>
      <c r="BN37" s="286">
        <v>588000</v>
      </c>
      <c r="BO37" s="286">
        <v>142560</v>
      </c>
      <c r="BP37" s="287" t="s">
        <v>4067</v>
      </c>
      <c r="BQ37" s="287" t="s">
        <v>4007</v>
      </c>
      <c r="BR37" t="s">
        <v>45</v>
      </c>
    </row>
    <row r="38" spans="1:70" hidden="1" x14ac:dyDescent="0.3">
      <c r="A38" s="281">
        <v>35</v>
      </c>
      <c r="B38" s="288" t="s">
        <v>2952</v>
      </c>
      <c r="C38" s="288" t="s">
        <v>2953</v>
      </c>
      <c r="D38" s="288" t="s">
        <v>2954</v>
      </c>
      <c r="E38" s="288" t="s">
        <v>2959</v>
      </c>
      <c r="F38" s="288" t="s">
        <v>2955</v>
      </c>
      <c r="G38" s="288" t="s">
        <v>2966</v>
      </c>
      <c r="H38" s="288" t="s">
        <v>2967</v>
      </c>
      <c r="I38" s="288" t="s">
        <v>2962</v>
      </c>
      <c r="J38" s="288" t="s">
        <v>60</v>
      </c>
      <c r="K38" s="288" t="s">
        <v>2958</v>
      </c>
      <c r="L38" s="288" t="s">
        <v>45</v>
      </c>
      <c r="M38" s="289" t="s">
        <v>1964</v>
      </c>
      <c r="N38" s="288" t="s">
        <v>1965</v>
      </c>
      <c r="O38" s="288" t="s">
        <v>50</v>
      </c>
      <c r="P38" s="288" t="s">
        <v>51</v>
      </c>
      <c r="Q38" s="290" t="s">
        <v>45</v>
      </c>
      <c r="R38" s="288" t="s">
        <v>45</v>
      </c>
      <c r="S38" s="1">
        <v>45377</v>
      </c>
      <c r="T38" s="1">
        <v>45286</v>
      </c>
      <c r="U38" s="290" t="s">
        <v>45</v>
      </c>
      <c r="V38" s="1">
        <v>45286</v>
      </c>
      <c r="W38" s="1">
        <v>45366</v>
      </c>
      <c r="X38" s="1">
        <v>45370</v>
      </c>
      <c r="Y38" s="291">
        <v>39000</v>
      </c>
      <c r="Z38" s="291">
        <v>52000</v>
      </c>
      <c r="AA38" s="291">
        <v>10000</v>
      </c>
      <c r="AB38" s="291">
        <v>52000</v>
      </c>
      <c r="AC38" s="292" t="s">
        <v>546</v>
      </c>
      <c r="AD38" s="290" t="s">
        <v>60</v>
      </c>
      <c r="AE38" s="292" t="s">
        <v>45</v>
      </c>
      <c r="AF38" s="291">
        <v>39000</v>
      </c>
      <c r="AG38" s="291">
        <v>2750</v>
      </c>
      <c r="AH38" s="291">
        <v>143000000</v>
      </c>
      <c r="AI38" s="291">
        <v>27500000</v>
      </c>
      <c r="AJ38" s="291">
        <v>1950</v>
      </c>
      <c r="AK38" s="291">
        <v>101400000</v>
      </c>
      <c r="AL38" s="291">
        <v>19500000</v>
      </c>
      <c r="AM38" s="291">
        <v>800</v>
      </c>
      <c r="AN38" s="291">
        <v>41600000</v>
      </c>
      <c r="AO38" s="291">
        <v>8000000</v>
      </c>
      <c r="AP38" s="291">
        <v>2777</v>
      </c>
      <c r="AQ38" s="291">
        <v>144404000</v>
      </c>
      <c r="AR38" s="291">
        <v>27770000</v>
      </c>
      <c r="AS38" s="291">
        <v>2777</v>
      </c>
      <c r="AT38" s="291">
        <v>144404000</v>
      </c>
      <c r="AU38" s="291">
        <v>27770000</v>
      </c>
      <c r="AV38" s="291"/>
      <c r="AW38" s="291"/>
      <c r="AX38" s="291">
        <v>0</v>
      </c>
      <c r="AY38" s="291">
        <v>2771</v>
      </c>
      <c r="AZ38" s="291">
        <v>144092000</v>
      </c>
      <c r="BA38" s="291">
        <v>-2</v>
      </c>
      <c r="BB38" s="291">
        <v>-104000</v>
      </c>
      <c r="BC38" s="291"/>
      <c r="BD38" s="291"/>
      <c r="BE38" s="291"/>
      <c r="BF38" s="291">
        <v>0</v>
      </c>
      <c r="BG38" s="291">
        <v>2772</v>
      </c>
      <c r="BH38" s="291">
        <v>144144000</v>
      </c>
      <c r="BI38" s="291">
        <v>72602352</v>
      </c>
      <c r="BJ38" s="291">
        <v>27720000</v>
      </c>
      <c r="BK38" s="291">
        <v>-1</v>
      </c>
      <c r="BL38" s="291">
        <v>6</v>
      </c>
      <c r="BM38" s="291">
        <v>5</v>
      </c>
      <c r="BN38" s="291">
        <v>260000</v>
      </c>
      <c r="BO38" s="291">
        <v>50000</v>
      </c>
      <c r="BP38" s="292" t="s">
        <v>1409</v>
      </c>
      <c r="BQ38" s="292" t="s">
        <v>3782</v>
      </c>
      <c r="BR38" t="s">
        <v>45</v>
      </c>
    </row>
    <row r="39" spans="1:70" hidden="1" x14ac:dyDescent="0.3">
      <c r="A39" s="281">
        <v>36</v>
      </c>
      <c r="B39" s="282" t="s">
        <v>2952</v>
      </c>
      <c r="C39" s="282" t="s">
        <v>2953</v>
      </c>
      <c r="D39" s="282" t="s">
        <v>2954</v>
      </c>
      <c r="E39" s="282" t="s">
        <v>2959</v>
      </c>
      <c r="F39" s="282" t="s">
        <v>2955</v>
      </c>
      <c r="G39" s="282" t="s">
        <v>2966</v>
      </c>
      <c r="H39" s="282" t="s">
        <v>2967</v>
      </c>
      <c r="I39" s="282" t="s">
        <v>2962</v>
      </c>
      <c r="J39" s="282" t="s">
        <v>60</v>
      </c>
      <c r="K39" s="282" t="s">
        <v>2958</v>
      </c>
      <c r="L39" s="282" t="s">
        <v>45</v>
      </c>
      <c r="M39" s="283" t="s">
        <v>1966</v>
      </c>
      <c r="N39" s="282" t="s">
        <v>1967</v>
      </c>
      <c r="O39" s="282" t="s">
        <v>50</v>
      </c>
      <c r="P39" s="282" t="s">
        <v>51</v>
      </c>
      <c r="Q39" s="284" t="s">
        <v>45</v>
      </c>
      <c r="R39" s="282" t="s">
        <v>45</v>
      </c>
      <c r="S39" s="285">
        <v>45644</v>
      </c>
      <c r="T39" s="285">
        <v>45281</v>
      </c>
      <c r="U39" s="284" t="s">
        <v>45</v>
      </c>
      <c r="V39" s="285">
        <v>45281</v>
      </c>
      <c r="W39" s="285">
        <v>45313</v>
      </c>
      <c r="X39" s="285">
        <v>45314</v>
      </c>
      <c r="Y39" s="286">
        <v>38000</v>
      </c>
      <c r="Z39" s="286">
        <v>38000</v>
      </c>
      <c r="AA39" s="286">
        <v>10800</v>
      </c>
      <c r="AB39" s="286">
        <v>38000</v>
      </c>
      <c r="AC39" s="287" t="s">
        <v>393</v>
      </c>
      <c r="AD39" s="284" t="s">
        <v>60</v>
      </c>
      <c r="AE39" s="287" t="s">
        <v>45</v>
      </c>
      <c r="AF39" s="286">
        <v>38000</v>
      </c>
      <c r="AG39" s="286">
        <v>2480</v>
      </c>
      <c r="AH39" s="286">
        <v>94240000</v>
      </c>
      <c r="AI39" s="286">
        <v>26784000</v>
      </c>
      <c r="AJ39" s="286">
        <v>1480</v>
      </c>
      <c r="AK39" s="286">
        <v>56240000</v>
      </c>
      <c r="AL39" s="286">
        <v>15984000</v>
      </c>
      <c r="AM39" s="286">
        <v>1000</v>
      </c>
      <c r="AN39" s="286">
        <v>38000000</v>
      </c>
      <c r="AO39" s="286">
        <v>10800000</v>
      </c>
      <c r="AP39" s="286">
        <v>2174</v>
      </c>
      <c r="AQ39" s="286">
        <v>82612000</v>
      </c>
      <c r="AR39" s="286">
        <v>23479200</v>
      </c>
      <c r="AS39" s="286">
        <v>2174</v>
      </c>
      <c r="AT39" s="286">
        <v>82612000</v>
      </c>
      <c r="AU39" s="286">
        <v>23479200</v>
      </c>
      <c r="AV39" s="286"/>
      <c r="AW39" s="286"/>
      <c r="AX39" s="286">
        <v>0</v>
      </c>
      <c r="AY39" s="286">
        <v>2173</v>
      </c>
      <c r="AZ39" s="286">
        <v>82574000</v>
      </c>
      <c r="BA39" s="286"/>
      <c r="BB39" s="286"/>
      <c r="BC39" s="286"/>
      <c r="BD39" s="286"/>
      <c r="BE39" s="286"/>
      <c r="BF39" s="286">
        <v>0</v>
      </c>
      <c r="BG39" s="286">
        <v>2138</v>
      </c>
      <c r="BH39" s="286">
        <v>81244000</v>
      </c>
      <c r="BI39" s="286">
        <v>63656925</v>
      </c>
      <c r="BJ39" s="286">
        <v>23090400</v>
      </c>
      <c r="BK39" s="286">
        <v>35</v>
      </c>
      <c r="BL39" s="286">
        <v>1</v>
      </c>
      <c r="BM39" s="286">
        <v>36</v>
      </c>
      <c r="BN39" s="286">
        <v>1368000</v>
      </c>
      <c r="BO39" s="286">
        <v>388800</v>
      </c>
      <c r="BP39" s="287" t="s">
        <v>3880</v>
      </c>
      <c r="BQ39" s="287" t="s">
        <v>3735</v>
      </c>
      <c r="BR39" t="s">
        <v>45</v>
      </c>
    </row>
    <row r="40" spans="1:70" hidden="1" x14ac:dyDescent="0.3">
      <c r="A40" s="281">
        <v>37</v>
      </c>
      <c r="B40" s="288" t="s">
        <v>2952</v>
      </c>
      <c r="C40" s="288" t="s">
        <v>2953</v>
      </c>
      <c r="D40" s="288" t="s">
        <v>2954</v>
      </c>
      <c r="E40" s="288" t="s">
        <v>2959</v>
      </c>
      <c r="F40" s="288" t="s">
        <v>2955</v>
      </c>
      <c r="G40" s="288" t="s">
        <v>2966</v>
      </c>
      <c r="H40" s="288" t="s">
        <v>2967</v>
      </c>
      <c r="I40" s="288" t="s">
        <v>2962</v>
      </c>
      <c r="J40" s="288" t="s">
        <v>60</v>
      </c>
      <c r="K40" s="288" t="s">
        <v>2958</v>
      </c>
      <c r="L40" s="288" t="s">
        <v>45</v>
      </c>
      <c r="M40" s="289" t="s">
        <v>1968</v>
      </c>
      <c r="N40" s="288" t="s">
        <v>1969</v>
      </c>
      <c r="O40" s="288" t="s">
        <v>50</v>
      </c>
      <c r="P40" s="288" t="s">
        <v>127</v>
      </c>
      <c r="Q40" s="290" t="s">
        <v>45</v>
      </c>
      <c r="R40" s="288" t="s">
        <v>45</v>
      </c>
      <c r="S40" s="1">
        <v>45337</v>
      </c>
      <c r="T40" s="1">
        <v>45281</v>
      </c>
      <c r="U40" s="290" t="s">
        <v>45</v>
      </c>
      <c r="V40" s="1">
        <v>45281</v>
      </c>
      <c r="W40" s="1">
        <v>45303</v>
      </c>
      <c r="X40" s="1">
        <v>45308</v>
      </c>
      <c r="Y40" s="291">
        <v>35000</v>
      </c>
      <c r="Z40" s="291">
        <v>47000</v>
      </c>
      <c r="AA40" s="291">
        <v>9400</v>
      </c>
      <c r="AB40" s="291">
        <v>47000</v>
      </c>
      <c r="AC40" s="292" t="s">
        <v>399</v>
      </c>
      <c r="AD40" s="290" t="s">
        <v>60</v>
      </c>
      <c r="AE40" s="292" t="s">
        <v>45</v>
      </c>
      <c r="AF40" s="291">
        <v>35000</v>
      </c>
      <c r="AG40" s="291">
        <v>42700</v>
      </c>
      <c r="AH40" s="291">
        <v>2006900000</v>
      </c>
      <c r="AI40" s="291">
        <v>401380000</v>
      </c>
      <c r="AJ40" s="291">
        <v>17000</v>
      </c>
      <c r="AK40" s="291">
        <v>799000000</v>
      </c>
      <c r="AL40" s="291">
        <v>159800000</v>
      </c>
      <c r="AM40" s="291">
        <v>25700</v>
      </c>
      <c r="AN40" s="291">
        <v>1207900000</v>
      </c>
      <c r="AO40" s="291">
        <v>241580000</v>
      </c>
      <c r="AP40" s="291">
        <v>42382</v>
      </c>
      <c r="AQ40" s="291">
        <v>1991954000</v>
      </c>
      <c r="AR40" s="291">
        <v>398390800</v>
      </c>
      <c r="AS40" s="291">
        <v>42382</v>
      </c>
      <c r="AT40" s="291">
        <v>1991954000</v>
      </c>
      <c r="AU40" s="291">
        <v>398390800</v>
      </c>
      <c r="AV40" s="291"/>
      <c r="AW40" s="291"/>
      <c r="AX40" s="291">
        <v>0</v>
      </c>
      <c r="AY40" s="291">
        <v>42278</v>
      </c>
      <c r="AZ40" s="291">
        <v>1987066000</v>
      </c>
      <c r="BA40" s="291">
        <v>22</v>
      </c>
      <c r="BB40" s="291">
        <v>1034000</v>
      </c>
      <c r="BC40" s="291">
        <v>12</v>
      </c>
      <c r="BD40" s="291">
        <v>564000</v>
      </c>
      <c r="BE40" s="291">
        <v>352800</v>
      </c>
      <c r="BF40" s="291">
        <v>112800</v>
      </c>
      <c r="BG40" s="291">
        <v>41911</v>
      </c>
      <c r="BH40" s="291">
        <v>1969817000</v>
      </c>
      <c r="BI40" s="291">
        <v>1234129162</v>
      </c>
      <c r="BJ40" s="291">
        <v>393963400</v>
      </c>
      <c r="BK40" s="291">
        <v>367</v>
      </c>
      <c r="BL40" s="291">
        <v>104</v>
      </c>
      <c r="BM40" s="291">
        <v>471</v>
      </c>
      <c r="BN40" s="291">
        <v>22137000</v>
      </c>
      <c r="BO40" s="291">
        <v>4427400</v>
      </c>
      <c r="BP40" s="292" t="s">
        <v>3859</v>
      </c>
      <c r="BQ40" s="292" t="s">
        <v>3978</v>
      </c>
      <c r="BR40" t="s">
        <v>45</v>
      </c>
    </row>
    <row r="41" spans="1:70" hidden="1" x14ac:dyDescent="0.3">
      <c r="A41" s="281">
        <v>38</v>
      </c>
      <c r="B41" s="282" t="s">
        <v>2952</v>
      </c>
      <c r="C41" s="282" t="s">
        <v>2953</v>
      </c>
      <c r="D41" s="282" t="s">
        <v>2954</v>
      </c>
      <c r="E41" s="282" t="s">
        <v>2959</v>
      </c>
      <c r="F41" s="282" t="s">
        <v>2955</v>
      </c>
      <c r="G41" s="282" t="s">
        <v>2966</v>
      </c>
      <c r="H41" s="282" t="s">
        <v>2967</v>
      </c>
      <c r="I41" s="282" t="s">
        <v>2962</v>
      </c>
      <c r="J41" s="282" t="s">
        <v>60</v>
      </c>
      <c r="K41" s="282" t="s">
        <v>2958</v>
      </c>
      <c r="L41" s="282" t="s">
        <v>45</v>
      </c>
      <c r="M41" s="283" t="s">
        <v>1970</v>
      </c>
      <c r="N41" s="282" t="s">
        <v>1971</v>
      </c>
      <c r="O41" s="282" t="s">
        <v>50</v>
      </c>
      <c r="P41" s="282" t="s">
        <v>127</v>
      </c>
      <c r="Q41" s="284" t="s">
        <v>45</v>
      </c>
      <c r="R41" s="282" t="s">
        <v>45</v>
      </c>
      <c r="S41" s="285">
        <v>45338</v>
      </c>
      <c r="T41" s="285">
        <v>45281</v>
      </c>
      <c r="U41" s="284" t="s">
        <v>45</v>
      </c>
      <c r="V41" s="285">
        <v>45281</v>
      </c>
      <c r="W41" s="285">
        <v>45303</v>
      </c>
      <c r="X41" s="285">
        <v>45308</v>
      </c>
      <c r="Y41" s="286">
        <v>35000</v>
      </c>
      <c r="Z41" s="286">
        <v>47000</v>
      </c>
      <c r="AA41" s="286">
        <v>9000</v>
      </c>
      <c r="AB41" s="286">
        <v>47000</v>
      </c>
      <c r="AC41" s="287" t="s">
        <v>796</v>
      </c>
      <c r="AD41" s="284" t="s">
        <v>60</v>
      </c>
      <c r="AE41" s="287" t="s">
        <v>45</v>
      </c>
      <c r="AF41" s="286">
        <v>35000</v>
      </c>
      <c r="AG41" s="286">
        <v>10000</v>
      </c>
      <c r="AH41" s="286">
        <v>470000000</v>
      </c>
      <c r="AI41" s="286">
        <v>90000000</v>
      </c>
      <c r="AJ41" s="286">
        <v>3000</v>
      </c>
      <c r="AK41" s="286">
        <v>141000000</v>
      </c>
      <c r="AL41" s="286">
        <v>27000000</v>
      </c>
      <c r="AM41" s="286">
        <v>7000</v>
      </c>
      <c r="AN41" s="286">
        <v>329000000</v>
      </c>
      <c r="AO41" s="286">
        <v>63000000</v>
      </c>
      <c r="AP41" s="286">
        <v>9955</v>
      </c>
      <c r="AQ41" s="286">
        <v>467885000</v>
      </c>
      <c r="AR41" s="286">
        <v>89595000</v>
      </c>
      <c r="AS41" s="286">
        <v>9955</v>
      </c>
      <c r="AT41" s="286">
        <v>467885000</v>
      </c>
      <c r="AU41" s="286">
        <v>89595000</v>
      </c>
      <c r="AV41" s="286"/>
      <c r="AW41" s="286"/>
      <c r="AX41" s="286">
        <v>0</v>
      </c>
      <c r="AY41" s="286">
        <v>9912</v>
      </c>
      <c r="AZ41" s="286">
        <v>465864000</v>
      </c>
      <c r="BA41" s="286">
        <v>-17</v>
      </c>
      <c r="BB41" s="286">
        <v>-799000</v>
      </c>
      <c r="BC41" s="286">
        <v>1</v>
      </c>
      <c r="BD41" s="286">
        <v>47000</v>
      </c>
      <c r="BE41" s="286">
        <v>34000</v>
      </c>
      <c r="BF41" s="286">
        <v>9000</v>
      </c>
      <c r="BG41" s="286">
        <v>9793</v>
      </c>
      <c r="BH41" s="286">
        <v>460271000</v>
      </c>
      <c r="BI41" s="286">
        <v>283272382</v>
      </c>
      <c r="BJ41" s="286">
        <v>88137000</v>
      </c>
      <c r="BK41" s="286">
        <v>119</v>
      </c>
      <c r="BL41" s="286">
        <v>43</v>
      </c>
      <c r="BM41" s="286">
        <v>162</v>
      </c>
      <c r="BN41" s="286">
        <v>7614000</v>
      </c>
      <c r="BO41" s="286">
        <v>1458000</v>
      </c>
      <c r="BP41" s="287" t="s">
        <v>1451</v>
      </c>
      <c r="BQ41" s="287" t="s">
        <v>3560</v>
      </c>
      <c r="BR41" t="s">
        <v>45</v>
      </c>
    </row>
    <row r="42" spans="1:70" hidden="1" x14ac:dyDescent="0.3">
      <c r="A42" s="281">
        <v>39</v>
      </c>
      <c r="B42" s="288" t="s">
        <v>2952</v>
      </c>
      <c r="C42" s="288" t="s">
        <v>2953</v>
      </c>
      <c r="D42" s="288" t="s">
        <v>2954</v>
      </c>
      <c r="E42" s="288" t="s">
        <v>2959</v>
      </c>
      <c r="F42" s="288" t="s">
        <v>2955</v>
      </c>
      <c r="G42" s="288" t="s">
        <v>2966</v>
      </c>
      <c r="H42" s="288" t="s">
        <v>2967</v>
      </c>
      <c r="I42" s="288" t="s">
        <v>2962</v>
      </c>
      <c r="J42" s="288" t="s">
        <v>60</v>
      </c>
      <c r="K42" s="288" t="s">
        <v>2958</v>
      </c>
      <c r="L42" s="288" t="s">
        <v>45</v>
      </c>
      <c r="M42" s="289" t="s">
        <v>1972</v>
      </c>
      <c r="N42" s="288" t="s">
        <v>1973</v>
      </c>
      <c r="O42" s="288" t="s">
        <v>50</v>
      </c>
      <c r="P42" s="288" t="s">
        <v>127</v>
      </c>
      <c r="Q42" s="290" t="s">
        <v>45</v>
      </c>
      <c r="R42" s="288" t="s">
        <v>45</v>
      </c>
      <c r="S42" s="1">
        <v>45356</v>
      </c>
      <c r="T42" s="1">
        <v>45307</v>
      </c>
      <c r="U42" s="290" t="s">
        <v>45</v>
      </c>
      <c r="V42" s="1">
        <v>45307</v>
      </c>
      <c r="W42" s="1">
        <v>45337</v>
      </c>
      <c r="X42" s="1">
        <v>45342</v>
      </c>
      <c r="Y42" s="291">
        <v>42000</v>
      </c>
      <c r="Z42" s="291">
        <v>42000</v>
      </c>
      <c r="AA42" s="291">
        <v>11500</v>
      </c>
      <c r="AB42" s="291">
        <v>42000</v>
      </c>
      <c r="AC42" s="292" t="s">
        <v>374</v>
      </c>
      <c r="AD42" s="290" t="s">
        <v>60</v>
      </c>
      <c r="AE42" s="292" t="s">
        <v>45</v>
      </c>
      <c r="AF42" s="291">
        <v>42000</v>
      </c>
      <c r="AG42" s="291">
        <v>1720</v>
      </c>
      <c r="AH42" s="291">
        <v>72240000</v>
      </c>
      <c r="AI42" s="291">
        <v>19780000</v>
      </c>
      <c r="AJ42" s="291">
        <v>1020</v>
      </c>
      <c r="AK42" s="291">
        <v>42840000</v>
      </c>
      <c r="AL42" s="291">
        <v>11730000</v>
      </c>
      <c r="AM42" s="291">
        <v>700</v>
      </c>
      <c r="AN42" s="291">
        <v>29400000</v>
      </c>
      <c r="AO42" s="291">
        <v>8050000</v>
      </c>
      <c r="AP42" s="291">
        <v>1712</v>
      </c>
      <c r="AQ42" s="291">
        <v>71904000</v>
      </c>
      <c r="AR42" s="291">
        <v>19688000</v>
      </c>
      <c r="AS42" s="291">
        <v>1712</v>
      </c>
      <c r="AT42" s="291">
        <v>71904000</v>
      </c>
      <c r="AU42" s="291">
        <v>19688000</v>
      </c>
      <c r="AV42" s="291"/>
      <c r="AW42" s="291"/>
      <c r="AX42" s="291">
        <v>0</v>
      </c>
      <c r="AY42" s="291">
        <v>1688</v>
      </c>
      <c r="AZ42" s="291">
        <v>70896000</v>
      </c>
      <c r="BA42" s="291">
        <v>5</v>
      </c>
      <c r="BB42" s="291">
        <v>210000</v>
      </c>
      <c r="BC42" s="291">
        <v>1</v>
      </c>
      <c r="BD42" s="291">
        <v>42000</v>
      </c>
      <c r="BE42" s="291">
        <v>33000</v>
      </c>
      <c r="BF42" s="291">
        <v>11500</v>
      </c>
      <c r="BG42" s="291">
        <v>1581</v>
      </c>
      <c r="BH42" s="291">
        <v>66402000</v>
      </c>
      <c r="BI42" s="291">
        <v>51390526</v>
      </c>
      <c r="BJ42" s="291">
        <v>18181500</v>
      </c>
      <c r="BK42" s="291">
        <v>107</v>
      </c>
      <c r="BL42" s="291">
        <v>24</v>
      </c>
      <c r="BM42" s="291">
        <v>131</v>
      </c>
      <c r="BN42" s="291">
        <v>5502000</v>
      </c>
      <c r="BO42" s="291">
        <v>1506500</v>
      </c>
      <c r="BP42" s="292" t="s">
        <v>1187</v>
      </c>
      <c r="BQ42" s="292" t="s">
        <v>1204</v>
      </c>
      <c r="BR42" t="s">
        <v>45</v>
      </c>
    </row>
    <row r="43" spans="1:70" hidden="1" x14ac:dyDescent="0.3">
      <c r="A43" s="281">
        <v>40</v>
      </c>
      <c r="B43" s="282" t="s">
        <v>2952</v>
      </c>
      <c r="C43" s="282" t="s">
        <v>2953</v>
      </c>
      <c r="D43" s="282" t="s">
        <v>2954</v>
      </c>
      <c r="E43" s="282" t="s">
        <v>2959</v>
      </c>
      <c r="F43" s="282" t="s">
        <v>2955</v>
      </c>
      <c r="G43" s="282" t="s">
        <v>2966</v>
      </c>
      <c r="H43" s="282" t="s">
        <v>2967</v>
      </c>
      <c r="I43" s="282" t="s">
        <v>2962</v>
      </c>
      <c r="J43" s="282" t="s">
        <v>60</v>
      </c>
      <c r="K43" s="282" t="s">
        <v>2958</v>
      </c>
      <c r="L43" s="282" t="s">
        <v>45</v>
      </c>
      <c r="M43" s="283" t="s">
        <v>1974</v>
      </c>
      <c r="N43" s="282" t="s">
        <v>1975</v>
      </c>
      <c r="O43" s="282" t="s">
        <v>50</v>
      </c>
      <c r="P43" s="282" t="s">
        <v>51</v>
      </c>
      <c r="Q43" s="284" t="s">
        <v>45</v>
      </c>
      <c r="R43" s="282" t="s">
        <v>45</v>
      </c>
      <c r="S43" s="285">
        <v>45317</v>
      </c>
      <c r="T43" s="285">
        <v>45281</v>
      </c>
      <c r="U43" s="284" t="s">
        <v>45</v>
      </c>
      <c r="V43" s="285">
        <v>45281</v>
      </c>
      <c r="W43" s="285">
        <v>45317</v>
      </c>
      <c r="X43" s="285">
        <v>45323</v>
      </c>
      <c r="Y43" s="286">
        <v>59000</v>
      </c>
      <c r="Z43" s="286">
        <v>59000</v>
      </c>
      <c r="AA43" s="286">
        <v>16500</v>
      </c>
      <c r="AB43" s="286">
        <v>59000</v>
      </c>
      <c r="AC43" s="287" t="s">
        <v>1247</v>
      </c>
      <c r="AD43" s="284" t="s">
        <v>60</v>
      </c>
      <c r="AE43" s="287" t="s">
        <v>45</v>
      </c>
      <c r="AF43" s="286">
        <v>59000</v>
      </c>
      <c r="AG43" s="286">
        <v>380</v>
      </c>
      <c r="AH43" s="286">
        <v>22420000</v>
      </c>
      <c r="AI43" s="286">
        <v>6270000</v>
      </c>
      <c r="AJ43" s="286">
        <v>380</v>
      </c>
      <c r="AK43" s="286">
        <v>22420000</v>
      </c>
      <c r="AL43" s="286">
        <v>6270000</v>
      </c>
      <c r="AM43" s="286"/>
      <c r="AN43" s="286"/>
      <c r="AO43" s="286">
        <v>0</v>
      </c>
      <c r="AP43" s="286">
        <v>410</v>
      </c>
      <c r="AQ43" s="286">
        <v>24190000</v>
      </c>
      <c r="AR43" s="286">
        <v>6765000</v>
      </c>
      <c r="AS43" s="286">
        <v>410</v>
      </c>
      <c r="AT43" s="286">
        <v>24190000</v>
      </c>
      <c r="AU43" s="286">
        <v>6765000</v>
      </c>
      <c r="AV43" s="286"/>
      <c r="AW43" s="286"/>
      <c r="AX43" s="286">
        <v>0</v>
      </c>
      <c r="AY43" s="286">
        <v>399</v>
      </c>
      <c r="AZ43" s="286">
        <v>23541000</v>
      </c>
      <c r="BA43" s="286">
        <v>1</v>
      </c>
      <c r="BB43" s="286">
        <v>59000</v>
      </c>
      <c r="BC43" s="286">
        <v>1</v>
      </c>
      <c r="BD43" s="286">
        <v>59000</v>
      </c>
      <c r="BE43" s="286">
        <v>59000</v>
      </c>
      <c r="BF43" s="286">
        <v>16500</v>
      </c>
      <c r="BG43" s="286">
        <v>359</v>
      </c>
      <c r="BH43" s="286">
        <v>21181000</v>
      </c>
      <c r="BI43" s="286">
        <v>16527145</v>
      </c>
      <c r="BJ43" s="286">
        <v>5923500</v>
      </c>
      <c r="BK43" s="286">
        <v>40</v>
      </c>
      <c r="BL43" s="286">
        <v>11</v>
      </c>
      <c r="BM43" s="286">
        <v>51</v>
      </c>
      <c r="BN43" s="286">
        <v>3009000</v>
      </c>
      <c r="BO43" s="286">
        <v>841500</v>
      </c>
      <c r="BP43" s="287" t="s">
        <v>3515</v>
      </c>
      <c r="BQ43" s="287" t="s">
        <v>4102</v>
      </c>
      <c r="BR43" t="s">
        <v>45</v>
      </c>
    </row>
    <row r="44" spans="1:70" hidden="1" x14ac:dyDescent="0.3">
      <c r="A44" s="281">
        <v>41</v>
      </c>
      <c r="B44" s="288" t="s">
        <v>2952</v>
      </c>
      <c r="C44" s="288" t="s">
        <v>2953</v>
      </c>
      <c r="D44" s="288" t="s">
        <v>2954</v>
      </c>
      <c r="E44" s="288" t="s">
        <v>2959</v>
      </c>
      <c r="F44" s="288" t="s">
        <v>2955</v>
      </c>
      <c r="G44" s="288" t="s">
        <v>2968</v>
      </c>
      <c r="H44" s="288" t="s">
        <v>2969</v>
      </c>
      <c r="I44" s="288" t="s">
        <v>2962</v>
      </c>
      <c r="J44" s="288" t="s">
        <v>60</v>
      </c>
      <c r="K44" s="288" t="s">
        <v>2958</v>
      </c>
      <c r="L44" s="288" t="s">
        <v>45</v>
      </c>
      <c r="M44" s="289" t="s">
        <v>1976</v>
      </c>
      <c r="N44" s="288" t="s">
        <v>1977</v>
      </c>
      <c r="O44" s="288" t="s">
        <v>50</v>
      </c>
      <c r="P44" s="288" t="s">
        <v>51</v>
      </c>
      <c r="Q44" s="290" t="s">
        <v>45</v>
      </c>
      <c r="R44" s="288" t="s">
        <v>45</v>
      </c>
      <c r="S44" s="1">
        <v>45259</v>
      </c>
      <c r="T44" s="1">
        <v>45259</v>
      </c>
      <c r="U44" s="290" t="s">
        <v>45</v>
      </c>
      <c r="V44" s="1">
        <v>45259</v>
      </c>
      <c r="W44" s="1">
        <v>45259</v>
      </c>
      <c r="X44" s="1">
        <v>45294</v>
      </c>
      <c r="Y44" s="291">
        <v>57000</v>
      </c>
      <c r="Z44" s="291">
        <v>75000</v>
      </c>
      <c r="AA44" s="291">
        <v>16000</v>
      </c>
      <c r="AB44" s="291">
        <v>75000</v>
      </c>
      <c r="AC44" s="292" t="s">
        <v>1467</v>
      </c>
      <c r="AD44" s="290" t="s">
        <v>60</v>
      </c>
      <c r="AE44" s="292" t="s">
        <v>45</v>
      </c>
      <c r="AF44" s="291">
        <v>57000</v>
      </c>
      <c r="AG44" s="291">
        <v>1600</v>
      </c>
      <c r="AH44" s="291">
        <v>120000000</v>
      </c>
      <c r="AI44" s="291">
        <v>25600000</v>
      </c>
      <c r="AJ44" s="291">
        <v>1600</v>
      </c>
      <c r="AK44" s="291">
        <v>120000000</v>
      </c>
      <c r="AL44" s="291">
        <v>25600000</v>
      </c>
      <c r="AM44" s="291"/>
      <c r="AN44" s="291"/>
      <c r="AO44" s="291">
        <v>0</v>
      </c>
      <c r="AP44" s="291">
        <v>1681</v>
      </c>
      <c r="AQ44" s="291">
        <v>126075000</v>
      </c>
      <c r="AR44" s="291">
        <v>26896000</v>
      </c>
      <c r="AS44" s="291">
        <v>1681</v>
      </c>
      <c r="AT44" s="291">
        <v>126075000</v>
      </c>
      <c r="AU44" s="291">
        <v>26896000</v>
      </c>
      <c r="AV44" s="291"/>
      <c r="AW44" s="291"/>
      <c r="AX44" s="291">
        <v>0</v>
      </c>
      <c r="AY44" s="291">
        <v>1680</v>
      </c>
      <c r="AZ44" s="291">
        <v>126000000</v>
      </c>
      <c r="BA44" s="291">
        <v>-1</v>
      </c>
      <c r="BB44" s="291">
        <v>-75000</v>
      </c>
      <c r="BC44" s="291">
        <v>1</v>
      </c>
      <c r="BD44" s="291">
        <v>75000</v>
      </c>
      <c r="BE44" s="291">
        <v>34320</v>
      </c>
      <c r="BF44" s="291">
        <v>16000</v>
      </c>
      <c r="BG44" s="291">
        <v>1640</v>
      </c>
      <c r="BH44" s="291">
        <v>123000000</v>
      </c>
      <c r="BI44" s="291">
        <v>75080720</v>
      </c>
      <c r="BJ44" s="291">
        <v>26240000</v>
      </c>
      <c r="BK44" s="291">
        <v>40</v>
      </c>
      <c r="BL44" s="291">
        <v>1</v>
      </c>
      <c r="BM44" s="291">
        <v>41</v>
      </c>
      <c r="BN44" s="291">
        <v>3075000</v>
      </c>
      <c r="BO44" s="291">
        <v>656000</v>
      </c>
      <c r="BP44" s="292" t="s">
        <v>3533</v>
      </c>
      <c r="BQ44" s="292" t="s">
        <v>3826</v>
      </c>
      <c r="BR44" t="s">
        <v>45</v>
      </c>
    </row>
    <row r="45" spans="1:70" hidden="1" x14ac:dyDescent="0.3">
      <c r="A45" s="281">
        <v>42</v>
      </c>
      <c r="B45" s="282" t="s">
        <v>2952</v>
      </c>
      <c r="C45" s="282" t="s">
        <v>2953</v>
      </c>
      <c r="D45" s="282" t="s">
        <v>2954</v>
      </c>
      <c r="E45" s="282" t="s">
        <v>2959</v>
      </c>
      <c r="F45" s="282" t="s">
        <v>2955</v>
      </c>
      <c r="G45" s="282" t="s">
        <v>2968</v>
      </c>
      <c r="H45" s="282" t="s">
        <v>2969</v>
      </c>
      <c r="I45" s="282" t="s">
        <v>2962</v>
      </c>
      <c r="J45" s="282" t="s">
        <v>60</v>
      </c>
      <c r="K45" s="282" t="s">
        <v>2958</v>
      </c>
      <c r="L45" s="282" t="s">
        <v>45</v>
      </c>
      <c r="M45" s="283" t="s">
        <v>1978</v>
      </c>
      <c r="N45" s="282" t="s">
        <v>1979</v>
      </c>
      <c r="O45" s="282" t="s">
        <v>50</v>
      </c>
      <c r="P45" s="282" t="s">
        <v>74</v>
      </c>
      <c r="Q45" s="284" t="s">
        <v>45</v>
      </c>
      <c r="R45" s="282" t="s">
        <v>45</v>
      </c>
      <c r="S45" s="285">
        <v>45397</v>
      </c>
      <c r="T45" s="285">
        <v>45317</v>
      </c>
      <c r="U45" s="284" t="s">
        <v>45</v>
      </c>
      <c r="V45" s="285">
        <v>45317</v>
      </c>
      <c r="W45" s="285">
        <v>45397</v>
      </c>
      <c r="X45" s="285">
        <v>45400</v>
      </c>
      <c r="Y45" s="286">
        <v>49000</v>
      </c>
      <c r="Z45" s="286">
        <v>63000</v>
      </c>
      <c r="AA45" s="286">
        <v>13900</v>
      </c>
      <c r="AB45" s="286">
        <v>63000</v>
      </c>
      <c r="AC45" s="287" t="s">
        <v>393</v>
      </c>
      <c r="AD45" s="284" t="s">
        <v>60</v>
      </c>
      <c r="AE45" s="287" t="s">
        <v>45</v>
      </c>
      <c r="AF45" s="286">
        <v>49000</v>
      </c>
      <c r="AG45" s="286">
        <v>1050</v>
      </c>
      <c r="AH45" s="286">
        <v>66150000</v>
      </c>
      <c r="AI45" s="286">
        <v>14595000</v>
      </c>
      <c r="AJ45" s="286">
        <v>1050</v>
      </c>
      <c r="AK45" s="286">
        <v>66150000</v>
      </c>
      <c r="AL45" s="286">
        <v>14595000</v>
      </c>
      <c r="AM45" s="286"/>
      <c r="AN45" s="286"/>
      <c r="AO45" s="286">
        <v>0</v>
      </c>
      <c r="AP45" s="286">
        <v>1106</v>
      </c>
      <c r="AQ45" s="286">
        <v>69678000</v>
      </c>
      <c r="AR45" s="286">
        <v>15373400</v>
      </c>
      <c r="AS45" s="286">
        <v>1106</v>
      </c>
      <c r="AT45" s="286">
        <v>69678000</v>
      </c>
      <c r="AU45" s="286">
        <v>15373400</v>
      </c>
      <c r="AV45" s="286"/>
      <c r="AW45" s="286"/>
      <c r="AX45" s="286">
        <v>0</v>
      </c>
      <c r="AY45" s="286">
        <v>1104</v>
      </c>
      <c r="AZ45" s="286">
        <v>69552000</v>
      </c>
      <c r="BA45" s="286">
        <v>1</v>
      </c>
      <c r="BB45" s="286">
        <v>63000</v>
      </c>
      <c r="BC45" s="286"/>
      <c r="BD45" s="286"/>
      <c r="BE45" s="286"/>
      <c r="BF45" s="286">
        <v>0</v>
      </c>
      <c r="BG45" s="286">
        <v>1104</v>
      </c>
      <c r="BH45" s="286">
        <v>69552000</v>
      </c>
      <c r="BI45" s="286">
        <v>39141683</v>
      </c>
      <c r="BJ45" s="286">
        <v>15345600</v>
      </c>
      <c r="BK45" s="286"/>
      <c r="BL45" s="286">
        <v>2</v>
      </c>
      <c r="BM45" s="286">
        <v>2</v>
      </c>
      <c r="BN45" s="286">
        <v>126000</v>
      </c>
      <c r="BO45" s="286">
        <v>27800</v>
      </c>
      <c r="BP45" s="287" t="s">
        <v>1409</v>
      </c>
      <c r="BQ45" s="287" t="s">
        <v>3273</v>
      </c>
      <c r="BR45" t="s">
        <v>45</v>
      </c>
    </row>
    <row r="46" spans="1:70" hidden="1" x14ac:dyDescent="0.3">
      <c r="A46" s="281">
        <v>43</v>
      </c>
      <c r="B46" s="288" t="s">
        <v>2952</v>
      </c>
      <c r="C46" s="288" t="s">
        <v>2953</v>
      </c>
      <c r="D46" s="288" t="s">
        <v>2954</v>
      </c>
      <c r="E46" s="288" t="s">
        <v>2959</v>
      </c>
      <c r="F46" s="288" t="s">
        <v>2970</v>
      </c>
      <c r="G46" s="288" t="s">
        <v>2971</v>
      </c>
      <c r="H46" s="288" t="s">
        <v>2972</v>
      </c>
      <c r="I46" s="288" t="s">
        <v>2962</v>
      </c>
      <c r="J46" s="288" t="s">
        <v>60</v>
      </c>
      <c r="K46" s="288" t="s">
        <v>2958</v>
      </c>
      <c r="L46" s="288" t="s">
        <v>45</v>
      </c>
      <c r="M46" s="289" t="s">
        <v>1980</v>
      </c>
      <c r="N46" s="288" t="s">
        <v>1711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45922</v>
      </c>
      <c r="T46" s="1">
        <v>45922</v>
      </c>
      <c r="U46" s="290" t="s">
        <v>45</v>
      </c>
      <c r="V46" s="1">
        <v>45922</v>
      </c>
      <c r="W46" s="290" t="s">
        <v>45</v>
      </c>
      <c r="X46" s="290" t="s">
        <v>45</v>
      </c>
      <c r="Y46" s="291">
        <v>1</v>
      </c>
      <c r="Z46" s="291">
        <v>1</v>
      </c>
      <c r="AA46" s="291">
        <v>16000</v>
      </c>
      <c r="AB46" s="291">
        <v>1</v>
      </c>
      <c r="AC46" s="292" t="s">
        <v>45</v>
      </c>
      <c r="AD46" s="290" t="s">
        <v>60</v>
      </c>
      <c r="AE46" s="292" t="s">
        <v>45</v>
      </c>
      <c r="AF46" s="291">
        <v>1</v>
      </c>
      <c r="AG46" s="291">
        <v>1</v>
      </c>
      <c r="AH46" s="291">
        <v>1</v>
      </c>
      <c r="AI46" s="291">
        <v>16000</v>
      </c>
      <c r="AJ46" s="291">
        <v>1</v>
      </c>
      <c r="AK46" s="291">
        <v>1</v>
      </c>
      <c r="AL46" s="291">
        <v>16000</v>
      </c>
      <c r="AM46" s="291"/>
      <c r="AN46" s="291"/>
      <c r="AO46" s="291">
        <v>0</v>
      </c>
      <c r="AP46" s="291"/>
      <c r="AQ46" s="291"/>
      <c r="AR46" s="291">
        <v>0</v>
      </c>
      <c r="AS46" s="291"/>
      <c r="AT46" s="291"/>
      <c r="AU46" s="291">
        <v>0</v>
      </c>
      <c r="AV46" s="291"/>
      <c r="AW46" s="291"/>
      <c r="AX46" s="291">
        <v>0</v>
      </c>
      <c r="AY46" s="291"/>
      <c r="AZ46" s="291"/>
      <c r="BA46" s="291"/>
      <c r="BB46" s="291"/>
      <c r="BC46" s="291"/>
      <c r="BD46" s="291"/>
      <c r="BE46" s="291"/>
      <c r="BF46" s="291">
        <v>0</v>
      </c>
      <c r="BG46" s="291"/>
      <c r="BH46" s="291"/>
      <c r="BI46" s="291"/>
      <c r="BJ46" s="291">
        <v>0</v>
      </c>
      <c r="BK46" s="291"/>
      <c r="BL46" s="291"/>
      <c r="BM46" s="291"/>
      <c r="BN46" s="291"/>
      <c r="BO46" s="291"/>
      <c r="BP46" s="292" t="s">
        <v>45</v>
      </c>
      <c r="BQ46" s="292" t="s">
        <v>45</v>
      </c>
      <c r="BR46" t="s">
        <v>45</v>
      </c>
    </row>
    <row r="47" spans="1:70" hidden="1" x14ac:dyDescent="0.3">
      <c r="A47" s="281">
        <v>44</v>
      </c>
      <c r="B47" s="282" t="s">
        <v>2952</v>
      </c>
      <c r="C47" s="282" t="s">
        <v>2953</v>
      </c>
      <c r="D47" s="282" t="s">
        <v>2954</v>
      </c>
      <c r="E47" s="282" t="s">
        <v>2959</v>
      </c>
      <c r="F47" s="282" t="s">
        <v>2970</v>
      </c>
      <c r="G47" s="282" t="s">
        <v>2971</v>
      </c>
      <c r="H47" s="282" t="s">
        <v>2972</v>
      </c>
      <c r="I47" s="282" t="s">
        <v>2962</v>
      </c>
      <c r="J47" s="282" t="s">
        <v>60</v>
      </c>
      <c r="K47" s="282" t="s">
        <v>2958</v>
      </c>
      <c r="L47" s="282" t="s">
        <v>45</v>
      </c>
      <c r="M47" s="283" t="s">
        <v>1981</v>
      </c>
      <c r="N47" s="282" t="s">
        <v>1982</v>
      </c>
      <c r="O47" s="282" t="s">
        <v>50</v>
      </c>
      <c r="P47" s="282" t="s">
        <v>51</v>
      </c>
      <c r="Q47" s="284" t="s">
        <v>45</v>
      </c>
      <c r="R47" s="282" t="s">
        <v>45</v>
      </c>
      <c r="S47" s="285">
        <v>45296</v>
      </c>
      <c r="T47" s="285">
        <v>45280</v>
      </c>
      <c r="U47" s="284" t="s">
        <v>45</v>
      </c>
      <c r="V47" s="285">
        <v>45280</v>
      </c>
      <c r="W47" s="285">
        <v>45292</v>
      </c>
      <c r="X47" s="285">
        <v>45294</v>
      </c>
      <c r="Y47" s="286">
        <v>53000</v>
      </c>
      <c r="Z47" s="286">
        <v>89000</v>
      </c>
      <c r="AA47" s="286">
        <v>14500</v>
      </c>
      <c r="AB47" s="286">
        <v>89000</v>
      </c>
      <c r="AC47" s="287" t="s">
        <v>374</v>
      </c>
      <c r="AD47" s="284" t="s">
        <v>60</v>
      </c>
      <c r="AE47" s="287" t="s">
        <v>45</v>
      </c>
      <c r="AF47" s="286">
        <v>53000</v>
      </c>
      <c r="AG47" s="286">
        <v>28460</v>
      </c>
      <c r="AH47" s="286">
        <v>2532940000</v>
      </c>
      <c r="AI47" s="286">
        <v>412670000</v>
      </c>
      <c r="AJ47" s="286">
        <v>28460</v>
      </c>
      <c r="AK47" s="286">
        <v>2532940000</v>
      </c>
      <c r="AL47" s="286">
        <v>412670000</v>
      </c>
      <c r="AM47" s="286"/>
      <c r="AN47" s="286"/>
      <c r="AO47" s="286">
        <v>0</v>
      </c>
      <c r="AP47" s="286">
        <v>28650</v>
      </c>
      <c r="AQ47" s="286">
        <v>2549850000</v>
      </c>
      <c r="AR47" s="286">
        <v>415425000</v>
      </c>
      <c r="AS47" s="286">
        <v>28650</v>
      </c>
      <c r="AT47" s="286">
        <v>2549850000</v>
      </c>
      <c r="AU47" s="286">
        <v>415425000</v>
      </c>
      <c r="AV47" s="286"/>
      <c r="AW47" s="286"/>
      <c r="AX47" s="286">
        <v>0</v>
      </c>
      <c r="AY47" s="286">
        <v>28581</v>
      </c>
      <c r="AZ47" s="286">
        <v>2543709000</v>
      </c>
      <c r="BA47" s="286">
        <v>13</v>
      </c>
      <c r="BB47" s="286">
        <v>1157000</v>
      </c>
      <c r="BC47" s="286">
        <v>3</v>
      </c>
      <c r="BD47" s="286">
        <v>267000</v>
      </c>
      <c r="BE47" s="286">
        <v>159000</v>
      </c>
      <c r="BF47" s="286">
        <v>43500</v>
      </c>
      <c r="BG47" s="286">
        <v>25771</v>
      </c>
      <c r="BH47" s="286">
        <v>2293619000</v>
      </c>
      <c r="BI47" s="286">
        <v>1096643828</v>
      </c>
      <c r="BJ47" s="286">
        <v>373679500</v>
      </c>
      <c r="BK47" s="286">
        <v>2810</v>
      </c>
      <c r="BL47" s="286">
        <v>69</v>
      </c>
      <c r="BM47" s="286">
        <v>2879</v>
      </c>
      <c r="BN47" s="286">
        <v>256231000</v>
      </c>
      <c r="BO47" s="286">
        <v>41745500</v>
      </c>
      <c r="BP47" s="287" t="s">
        <v>1002</v>
      </c>
      <c r="BQ47" s="287" t="s">
        <v>3378</v>
      </c>
      <c r="BR47" t="s">
        <v>45</v>
      </c>
    </row>
    <row r="48" spans="1:70" hidden="1" x14ac:dyDescent="0.3">
      <c r="A48" s="281">
        <v>45</v>
      </c>
      <c r="B48" s="288" t="s">
        <v>2952</v>
      </c>
      <c r="C48" s="288" t="s">
        <v>2953</v>
      </c>
      <c r="D48" s="288" t="s">
        <v>2954</v>
      </c>
      <c r="E48" s="288" t="s">
        <v>2959</v>
      </c>
      <c r="F48" s="288" t="s">
        <v>2970</v>
      </c>
      <c r="G48" s="288" t="s">
        <v>2971</v>
      </c>
      <c r="H48" s="288" t="s">
        <v>2972</v>
      </c>
      <c r="I48" s="288" t="s">
        <v>2962</v>
      </c>
      <c r="J48" s="288" t="s">
        <v>60</v>
      </c>
      <c r="K48" s="288" t="s">
        <v>2958</v>
      </c>
      <c r="L48" s="288" t="s">
        <v>45</v>
      </c>
      <c r="M48" s="289" t="s">
        <v>1983</v>
      </c>
      <c r="N48" s="288" t="s">
        <v>1984</v>
      </c>
      <c r="O48" s="288" t="s">
        <v>50</v>
      </c>
      <c r="P48" s="288" t="s">
        <v>51</v>
      </c>
      <c r="Q48" s="290" t="s">
        <v>45</v>
      </c>
      <c r="R48" s="288" t="s">
        <v>45</v>
      </c>
      <c r="S48" s="1">
        <v>45644</v>
      </c>
      <c r="T48" s="1">
        <v>45281</v>
      </c>
      <c r="U48" s="290" t="s">
        <v>45</v>
      </c>
      <c r="V48" s="1">
        <v>45281</v>
      </c>
      <c r="W48" s="1">
        <v>45299</v>
      </c>
      <c r="X48" s="1">
        <v>45300</v>
      </c>
      <c r="Y48" s="291">
        <v>52000</v>
      </c>
      <c r="Z48" s="291">
        <v>73000</v>
      </c>
      <c r="AA48" s="291">
        <v>14200</v>
      </c>
      <c r="AB48" s="291">
        <v>73000</v>
      </c>
      <c r="AC48" s="292" t="s">
        <v>1013</v>
      </c>
      <c r="AD48" s="290" t="s">
        <v>60</v>
      </c>
      <c r="AE48" s="292" t="s">
        <v>45</v>
      </c>
      <c r="AF48" s="291">
        <v>52000</v>
      </c>
      <c r="AG48" s="291">
        <v>4955</v>
      </c>
      <c r="AH48" s="291">
        <v>361715000</v>
      </c>
      <c r="AI48" s="291">
        <v>70361000</v>
      </c>
      <c r="AJ48" s="291">
        <v>1955</v>
      </c>
      <c r="AK48" s="291">
        <v>142715000</v>
      </c>
      <c r="AL48" s="291">
        <v>27761000</v>
      </c>
      <c r="AM48" s="291">
        <v>3000</v>
      </c>
      <c r="AN48" s="291">
        <v>219000000</v>
      </c>
      <c r="AO48" s="291">
        <v>42600000</v>
      </c>
      <c r="AP48" s="291">
        <v>4894</v>
      </c>
      <c r="AQ48" s="291">
        <v>357262000</v>
      </c>
      <c r="AR48" s="291">
        <v>69494800</v>
      </c>
      <c r="AS48" s="291">
        <v>4894</v>
      </c>
      <c r="AT48" s="291">
        <v>357262000</v>
      </c>
      <c r="AU48" s="291">
        <v>69494800</v>
      </c>
      <c r="AV48" s="291"/>
      <c r="AW48" s="291"/>
      <c r="AX48" s="291">
        <v>0</v>
      </c>
      <c r="AY48" s="291">
        <v>4794</v>
      </c>
      <c r="AZ48" s="291">
        <v>349962000</v>
      </c>
      <c r="BA48" s="291">
        <v>-12</v>
      </c>
      <c r="BB48" s="291">
        <v>-876000</v>
      </c>
      <c r="BC48" s="291">
        <v>1</v>
      </c>
      <c r="BD48" s="291">
        <v>73000</v>
      </c>
      <c r="BE48" s="291">
        <v>23830</v>
      </c>
      <c r="BF48" s="291">
        <v>14200</v>
      </c>
      <c r="BG48" s="291">
        <v>4658</v>
      </c>
      <c r="BH48" s="291">
        <v>340034000</v>
      </c>
      <c r="BI48" s="291">
        <v>193418702</v>
      </c>
      <c r="BJ48" s="291">
        <v>66143600</v>
      </c>
      <c r="BK48" s="291">
        <v>136</v>
      </c>
      <c r="BL48" s="291">
        <v>100</v>
      </c>
      <c r="BM48" s="291">
        <v>236</v>
      </c>
      <c r="BN48" s="291">
        <v>17228000</v>
      </c>
      <c r="BO48" s="291">
        <v>3351200</v>
      </c>
      <c r="BP48" s="292" t="s">
        <v>3544</v>
      </c>
      <c r="BQ48" s="292" t="s">
        <v>3271</v>
      </c>
      <c r="BR48" t="s">
        <v>45</v>
      </c>
    </row>
    <row r="49" spans="1:70" hidden="1" x14ac:dyDescent="0.3">
      <c r="A49" s="281">
        <v>46</v>
      </c>
      <c r="B49" s="282" t="s">
        <v>2952</v>
      </c>
      <c r="C49" s="282" t="s">
        <v>2953</v>
      </c>
      <c r="D49" s="282" t="s">
        <v>2954</v>
      </c>
      <c r="E49" s="282" t="s">
        <v>2959</v>
      </c>
      <c r="F49" s="282" t="s">
        <v>2970</v>
      </c>
      <c r="G49" s="282" t="s">
        <v>2971</v>
      </c>
      <c r="H49" s="282" t="s">
        <v>2972</v>
      </c>
      <c r="I49" s="282" t="s">
        <v>2962</v>
      </c>
      <c r="J49" s="282" t="s">
        <v>60</v>
      </c>
      <c r="K49" s="282" t="s">
        <v>2958</v>
      </c>
      <c r="L49" s="282" t="s">
        <v>45</v>
      </c>
      <c r="M49" s="283" t="s">
        <v>1985</v>
      </c>
      <c r="N49" s="282" t="s">
        <v>1711</v>
      </c>
      <c r="O49" s="282" t="s">
        <v>50</v>
      </c>
      <c r="P49" s="282" t="s">
        <v>51</v>
      </c>
      <c r="Q49" s="284" t="s">
        <v>45</v>
      </c>
      <c r="R49" s="282" t="s">
        <v>45</v>
      </c>
      <c r="S49" s="285">
        <v>45644</v>
      </c>
      <c r="T49" s="285">
        <v>45281</v>
      </c>
      <c r="U49" s="284" t="s">
        <v>45</v>
      </c>
      <c r="V49" s="285">
        <v>45281</v>
      </c>
      <c r="W49" s="285">
        <v>45301</v>
      </c>
      <c r="X49" s="285">
        <v>45302</v>
      </c>
      <c r="Y49" s="286">
        <v>59000</v>
      </c>
      <c r="Z49" s="286">
        <v>83000</v>
      </c>
      <c r="AA49" s="286">
        <v>16000</v>
      </c>
      <c r="AB49" s="286">
        <v>83000</v>
      </c>
      <c r="AC49" s="287" t="s">
        <v>874</v>
      </c>
      <c r="AD49" s="284" t="s">
        <v>60</v>
      </c>
      <c r="AE49" s="287" t="s">
        <v>45</v>
      </c>
      <c r="AF49" s="286">
        <v>59000</v>
      </c>
      <c r="AG49" s="286">
        <v>23840</v>
      </c>
      <c r="AH49" s="286">
        <v>1978720000</v>
      </c>
      <c r="AI49" s="286">
        <v>381440000</v>
      </c>
      <c r="AJ49" s="286">
        <v>5940</v>
      </c>
      <c r="AK49" s="286">
        <v>493020000</v>
      </c>
      <c r="AL49" s="286">
        <v>95040000</v>
      </c>
      <c r="AM49" s="286">
        <v>17900</v>
      </c>
      <c r="AN49" s="286">
        <v>1485700000</v>
      </c>
      <c r="AO49" s="286">
        <v>286400000</v>
      </c>
      <c r="AP49" s="286">
        <v>24426</v>
      </c>
      <c r="AQ49" s="286">
        <v>2027358000</v>
      </c>
      <c r="AR49" s="286">
        <v>390816000</v>
      </c>
      <c r="AS49" s="286">
        <v>24426</v>
      </c>
      <c r="AT49" s="286">
        <v>2027358000</v>
      </c>
      <c r="AU49" s="286">
        <v>390816000</v>
      </c>
      <c r="AV49" s="286"/>
      <c r="AW49" s="286"/>
      <c r="AX49" s="286">
        <v>0</v>
      </c>
      <c r="AY49" s="286">
        <v>20581</v>
      </c>
      <c r="AZ49" s="286">
        <v>1708223000</v>
      </c>
      <c r="BA49" s="286">
        <v>-20</v>
      </c>
      <c r="BB49" s="286">
        <v>-1660000</v>
      </c>
      <c r="BC49" s="286">
        <v>58</v>
      </c>
      <c r="BD49" s="286">
        <v>4814000</v>
      </c>
      <c r="BE49" s="286">
        <v>1395983</v>
      </c>
      <c r="BF49" s="286">
        <v>928000</v>
      </c>
      <c r="BG49" s="286">
        <v>19959</v>
      </c>
      <c r="BH49" s="286">
        <v>1656597000</v>
      </c>
      <c r="BI49" s="286">
        <v>885510734</v>
      </c>
      <c r="BJ49" s="286">
        <v>319344000</v>
      </c>
      <c r="BK49" s="286">
        <v>622</v>
      </c>
      <c r="BL49" s="286">
        <v>3845</v>
      </c>
      <c r="BM49" s="286">
        <v>4467</v>
      </c>
      <c r="BN49" s="286">
        <v>370761000</v>
      </c>
      <c r="BO49" s="286">
        <v>71472000</v>
      </c>
      <c r="BP49" s="287" t="s">
        <v>3388</v>
      </c>
      <c r="BQ49" s="287" t="s">
        <v>3852</v>
      </c>
      <c r="BR49" t="s">
        <v>45</v>
      </c>
    </row>
    <row r="50" spans="1:70" hidden="1" x14ac:dyDescent="0.3">
      <c r="A50" s="281">
        <v>47</v>
      </c>
      <c r="B50" s="288" t="s">
        <v>2952</v>
      </c>
      <c r="C50" s="288" t="s">
        <v>2953</v>
      </c>
      <c r="D50" s="288" t="s">
        <v>2954</v>
      </c>
      <c r="E50" s="288" t="s">
        <v>2959</v>
      </c>
      <c r="F50" s="288" t="s">
        <v>2970</v>
      </c>
      <c r="G50" s="288" t="s">
        <v>2971</v>
      </c>
      <c r="H50" s="288" t="s">
        <v>2972</v>
      </c>
      <c r="I50" s="288" t="s">
        <v>2962</v>
      </c>
      <c r="J50" s="288" t="s">
        <v>60</v>
      </c>
      <c r="K50" s="288" t="s">
        <v>2958</v>
      </c>
      <c r="L50" s="288" t="s">
        <v>45</v>
      </c>
      <c r="M50" s="289" t="s">
        <v>1986</v>
      </c>
      <c r="N50" s="288" t="s">
        <v>1987</v>
      </c>
      <c r="O50" s="288" t="s">
        <v>50</v>
      </c>
      <c r="P50" s="288" t="s">
        <v>51</v>
      </c>
      <c r="Q50" s="290" t="s">
        <v>45</v>
      </c>
      <c r="R50" s="288" t="s">
        <v>45</v>
      </c>
      <c r="S50" s="1">
        <v>45644</v>
      </c>
      <c r="T50" s="1">
        <v>45307</v>
      </c>
      <c r="U50" s="290" t="s">
        <v>45</v>
      </c>
      <c r="V50" s="1">
        <v>45307</v>
      </c>
      <c r="W50" s="1">
        <v>45328</v>
      </c>
      <c r="X50" s="1">
        <v>45335</v>
      </c>
      <c r="Y50" s="291">
        <v>53000</v>
      </c>
      <c r="Z50" s="291">
        <v>69000</v>
      </c>
      <c r="AA50" s="291">
        <v>14500</v>
      </c>
      <c r="AB50" s="291">
        <v>69000</v>
      </c>
      <c r="AC50" s="292" t="s">
        <v>374</v>
      </c>
      <c r="AD50" s="290" t="s">
        <v>60</v>
      </c>
      <c r="AE50" s="292" t="s">
        <v>45</v>
      </c>
      <c r="AF50" s="291">
        <v>53000</v>
      </c>
      <c r="AG50" s="291">
        <v>3455</v>
      </c>
      <c r="AH50" s="291">
        <v>238395000</v>
      </c>
      <c r="AI50" s="291">
        <v>50097500</v>
      </c>
      <c r="AJ50" s="291">
        <v>1455</v>
      </c>
      <c r="AK50" s="291">
        <v>100395000</v>
      </c>
      <c r="AL50" s="291">
        <v>21097500</v>
      </c>
      <c r="AM50" s="291">
        <v>2000</v>
      </c>
      <c r="AN50" s="291">
        <v>138000000</v>
      </c>
      <c r="AO50" s="291">
        <v>29000000</v>
      </c>
      <c r="AP50" s="291">
        <v>3439</v>
      </c>
      <c r="AQ50" s="291">
        <v>237291000</v>
      </c>
      <c r="AR50" s="291">
        <v>49865500</v>
      </c>
      <c r="AS50" s="291">
        <v>3439</v>
      </c>
      <c r="AT50" s="291">
        <v>237291000</v>
      </c>
      <c r="AU50" s="291">
        <v>49865500</v>
      </c>
      <c r="AV50" s="291"/>
      <c r="AW50" s="291"/>
      <c r="AX50" s="291">
        <v>0</v>
      </c>
      <c r="AY50" s="291">
        <v>3357</v>
      </c>
      <c r="AZ50" s="291">
        <v>231633000</v>
      </c>
      <c r="BA50" s="291">
        <v>-2</v>
      </c>
      <c r="BB50" s="291">
        <v>-138000</v>
      </c>
      <c r="BC50" s="291">
        <v>1</v>
      </c>
      <c r="BD50" s="291">
        <v>69000</v>
      </c>
      <c r="BE50" s="291">
        <v>69990</v>
      </c>
      <c r="BF50" s="291">
        <v>14500</v>
      </c>
      <c r="BG50" s="291">
        <v>3265</v>
      </c>
      <c r="BH50" s="291">
        <v>225285000</v>
      </c>
      <c r="BI50" s="291">
        <v>125846926</v>
      </c>
      <c r="BJ50" s="291">
        <v>47342500</v>
      </c>
      <c r="BK50" s="291">
        <v>92</v>
      </c>
      <c r="BL50" s="291">
        <v>82</v>
      </c>
      <c r="BM50" s="291">
        <v>174</v>
      </c>
      <c r="BN50" s="291">
        <v>12006000</v>
      </c>
      <c r="BO50" s="291">
        <v>2523000</v>
      </c>
      <c r="BP50" s="292" t="s">
        <v>3406</v>
      </c>
      <c r="BQ50" s="292" t="s">
        <v>3518</v>
      </c>
      <c r="BR50" t="s">
        <v>45</v>
      </c>
    </row>
    <row r="51" spans="1:70" hidden="1" x14ac:dyDescent="0.3">
      <c r="A51" s="281">
        <v>48</v>
      </c>
      <c r="B51" s="282" t="s">
        <v>2952</v>
      </c>
      <c r="C51" s="282" t="s">
        <v>2953</v>
      </c>
      <c r="D51" s="282" t="s">
        <v>2954</v>
      </c>
      <c r="E51" s="282" t="s">
        <v>2959</v>
      </c>
      <c r="F51" s="282" t="s">
        <v>2970</v>
      </c>
      <c r="G51" s="282" t="s">
        <v>2971</v>
      </c>
      <c r="H51" s="282" t="s">
        <v>2972</v>
      </c>
      <c r="I51" s="282" t="s">
        <v>2962</v>
      </c>
      <c r="J51" s="282" t="s">
        <v>60</v>
      </c>
      <c r="K51" s="282" t="s">
        <v>2958</v>
      </c>
      <c r="L51" s="282" t="s">
        <v>45</v>
      </c>
      <c r="M51" s="283" t="s">
        <v>1988</v>
      </c>
      <c r="N51" s="282" t="s">
        <v>1989</v>
      </c>
      <c r="O51" s="282" t="s">
        <v>50</v>
      </c>
      <c r="P51" s="282" t="s">
        <v>51</v>
      </c>
      <c r="Q51" s="284" t="s">
        <v>45</v>
      </c>
      <c r="R51" s="282" t="s">
        <v>45</v>
      </c>
      <c r="S51" s="285">
        <v>45344</v>
      </c>
      <c r="T51" s="285">
        <v>45307</v>
      </c>
      <c r="U51" s="284" t="s">
        <v>45</v>
      </c>
      <c r="V51" s="285">
        <v>45307</v>
      </c>
      <c r="W51" s="285">
        <v>45324</v>
      </c>
      <c r="X51" s="285">
        <v>45328</v>
      </c>
      <c r="Y51" s="286">
        <v>63000</v>
      </c>
      <c r="Z51" s="286">
        <v>63000</v>
      </c>
      <c r="AA51" s="286">
        <v>17300</v>
      </c>
      <c r="AB51" s="286">
        <v>63000</v>
      </c>
      <c r="AC51" s="287" t="s">
        <v>569</v>
      </c>
      <c r="AD51" s="284" t="s">
        <v>60</v>
      </c>
      <c r="AE51" s="287" t="s">
        <v>45</v>
      </c>
      <c r="AF51" s="286">
        <v>63000</v>
      </c>
      <c r="AG51" s="286">
        <v>3370</v>
      </c>
      <c r="AH51" s="286">
        <v>212310000</v>
      </c>
      <c r="AI51" s="286">
        <v>58301000</v>
      </c>
      <c r="AJ51" s="286">
        <v>670</v>
      </c>
      <c r="AK51" s="286">
        <v>42210000</v>
      </c>
      <c r="AL51" s="286">
        <v>11591000</v>
      </c>
      <c r="AM51" s="286">
        <v>2700</v>
      </c>
      <c r="AN51" s="286">
        <v>170100000</v>
      </c>
      <c r="AO51" s="286">
        <v>46710000</v>
      </c>
      <c r="AP51" s="286">
        <v>3964</v>
      </c>
      <c r="AQ51" s="286">
        <v>249732000</v>
      </c>
      <c r="AR51" s="286">
        <v>68577200</v>
      </c>
      <c r="AS51" s="286">
        <v>3964</v>
      </c>
      <c r="AT51" s="286">
        <v>249732000</v>
      </c>
      <c r="AU51" s="286">
        <v>68577200</v>
      </c>
      <c r="AV51" s="286"/>
      <c r="AW51" s="286"/>
      <c r="AX51" s="286">
        <v>0</v>
      </c>
      <c r="AY51" s="286">
        <v>3906</v>
      </c>
      <c r="AZ51" s="286">
        <v>246078000</v>
      </c>
      <c r="BA51" s="286">
        <v>-5</v>
      </c>
      <c r="BB51" s="286">
        <v>-315000</v>
      </c>
      <c r="BC51" s="286"/>
      <c r="BD51" s="286"/>
      <c r="BE51" s="286"/>
      <c r="BF51" s="286">
        <v>0</v>
      </c>
      <c r="BG51" s="286">
        <v>3862</v>
      </c>
      <c r="BH51" s="286">
        <v>243306000</v>
      </c>
      <c r="BI51" s="286">
        <v>173073679</v>
      </c>
      <c r="BJ51" s="286">
        <v>66812600</v>
      </c>
      <c r="BK51" s="286">
        <v>44</v>
      </c>
      <c r="BL51" s="286">
        <v>58</v>
      </c>
      <c r="BM51" s="286">
        <v>102</v>
      </c>
      <c r="BN51" s="286">
        <v>6426000</v>
      </c>
      <c r="BO51" s="286">
        <v>1764600</v>
      </c>
      <c r="BP51" s="287" t="s">
        <v>4065</v>
      </c>
      <c r="BQ51" s="287" t="s">
        <v>3889</v>
      </c>
      <c r="BR51" t="s">
        <v>45</v>
      </c>
    </row>
    <row r="52" spans="1:70" hidden="1" x14ac:dyDescent="0.3">
      <c r="A52" s="281">
        <v>49</v>
      </c>
      <c r="B52" s="288" t="s">
        <v>2952</v>
      </c>
      <c r="C52" s="288" t="s">
        <v>2953</v>
      </c>
      <c r="D52" s="288" t="s">
        <v>2954</v>
      </c>
      <c r="E52" s="288" t="s">
        <v>2959</v>
      </c>
      <c r="F52" s="288" t="s">
        <v>2970</v>
      </c>
      <c r="G52" s="288" t="s">
        <v>2971</v>
      </c>
      <c r="H52" s="288" t="s">
        <v>2972</v>
      </c>
      <c r="I52" s="288" t="s">
        <v>2962</v>
      </c>
      <c r="J52" s="288" t="s">
        <v>60</v>
      </c>
      <c r="K52" s="288" t="s">
        <v>2958</v>
      </c>
      <c r="L52" s="288" t="s">
        <v>45</v>
      </c>
      <c r="M52" s="289" t="s">
        <v>1990</v>
      </c>
      <c r="N52" s="288" t="s">
        <v>1991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45383</v>
      </c>
      <c r="T52" s="1">
        <v>45296</v>
      </c>
      <c r="U52" s="290" t="s">
        <v>45</v>
      </c>
      <c r="V52" s="1">
        <v>45296</v>
      </c>
      <c r="W52" s="1">
        <v>45296</v>
      </c>
      <c r="X52" s="1">
        <v>45315</v>
      </c>
      <c r="Y52" s="291">
        <v>49000</v>
      </c>
      <c r="Z52" s="291">
        <v>67000</v>
      </c>
      <c r="AA52" s="291">
        <v>13900</v>
      </c>
      <c r="AB52" s="291">
        <v>67000</v>
      </c>
      <c r="AC52" s="292" t="s">
        <v>393</v>
      </c>
      <c r="AD52" s="290" t="s">
        <v>60</v>
      </c>
      <c r="AE52" s="292" t="s">
        <v>45</v>
      </c>
      <c r="AF52" s="291">
        <v>49000</v>
      </c>
      <c r="AG52" s="291">
        <v>6205</v>
      </c>
      <c r="AH52" s="291">
        <v>415735000</v>
      </c>
      <c r="AI52" s="291">
        <v>86249500</v>
      </c>
      <c r="AJ52" s="291">
        <v>2555</v>
      </c>
      <c r="AK52" s="291">
        <v>171185000</v>
      </c>
      <c r="AL52" s="291">
        <v>35514500</v>
      </c>
      <c r="AM52" s="291">
        <v>3650</v>
      </c>
      <c r="AN52" s="291">
        <v>244550000</v>
      </c>
      <c r="AO52" s="291">
        <v>50735000</v>
      </c>
      <c r="AP52" s="291">
        <v>6470</v>
      </c>
      <c r="AQ52" s="291">
        <v>433490000</v>
      </c>
      <c r="AR52" s="291">
        <v>89933000</v>
      </c>
      <c r="AS52" s="291">
        <v>6470</v>
      </c>
      <c r="AT52" s="291">
        <v>433490000</v>
      </c>
      <c r="AU52" s="291">
        <v>89933000</v>
      </c>
      <c r="AV52" s="291"/>
      <c r="AW52" s="291"/>
      <c r="AX52" s="291">
        <v>0</v>
      </c>
      <c r="AY52" s="291">
        <v>6297</v>
      </c>
      <c r="AZ52" s="291">
        <v>421899000</v>
      </c>
      <c r="BA52" s="291">
        <v>3</v>
      </c>
      <c r="BB52" s="291">
        <v>201000</v>
      </c>
      <c r="BC52" s="291">
        <v>2</v>
      </c>
      <c r="BD52" s="291">
        <v>134000</v>
      </c>
      <c r="BE52" s="291">
        <v>64343</v>
      </c>
      <c r="BF52" s="291">
        <v>27800</v>
      </c>
      <c r="BG52" s="291">
        <v>6166</v>
      </c>
      <c r="BH52" s="291">
        <v>413122000</v>
      </c>
      <c r="BI52" s="291">
        <v>250579440</v>
      </c>
      <c r="BJ52" s="291">
        <v>85707400</v>
      </c>
      <c r="BK52" s="291">
        <v>131</v>
      </c>
      <c r="BL52" s="291">
        <v>173</v>
      </c>
      <c r="BM52" s="291">
        <v>304</v>
      </c>
      <c r="BN52" s="291">
        <v>20368000</v>
      </c>
      <c r="BO52" s="291">
        <v>4225600</v>
      </c>
      <c r="BP52" s="292" t="s">
        <v>4066</v>
      </c>
      <c r="BQ52" s="292" t="s">
        <v>3472</v>
      </c>
      <c r="BR52" t="s">
        <v>45</v>
      </c>
    </row>
    <row r="53" spans="1:70" hidden="1" x14ac:dyDescent="0.3">
      <c r="A53" s="281">
        <v>50</v>
      </c>
      <c r="B53" s="282" t="s">
        <v>2952</v>
      </c>
      <c r="C53" s="282" t="s">
        <v>2953</v>
      </c>
      <c r="D53" s="282" t="s">
        <v>2954</v>
      </c>
      <c r="E53" s="282" t="s">
        <v>2959</v>
      </c>
      <c r="F53" s="282" t="s">
        <v>2970</v>
      </c>
      <c r="G53" s="282" t="s">
        <v>2971</v>
      </c>
      <c r="H53" s="282" t="s">
        <v>2972</v>
      </c>
      <c r="I53" s="282" t="s">
        <v>2962</v>
      </c>
      <c r="J53" s="282" t="s">
        <v>60</v>
      </c>
      <c r="K53" s="282" t="s">
        <v>2958</v>
      </c>
      <c r="L53" s="282" t="s">
        <v>45</v>
      </c>
      <c r="M53" s="283" t="s">
        <v>1992</v>
      </c>
      <c r="N53" s="282" t="s">
        <v>1993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45397</v>
      </c>
      <c r="T53" s="285">
        <v>45307</v>
      </c>
      <c r="U53" s="284" t="s">
        <v>45</v>
      </c>
      <c r="V53" s="285">
        <v>45307</v>
      </c>
      <c r="W53" s="285">
        <v>45359</v>
      </c>
      <c r="X53" s="285">
        <v>45364</v>
      </c>
      <c r="Y53" s="286">
        <v>53000</v>
      </c>
      <c r="Z53" s="286">
        <v>53000</v>
      </c>
      <c r="AA53" s="286">
        <v>14800</v>
      </c>
      <c r="AB53" s="286">
        <v>53000</v>
      </c>
      <c r="AC53" s="287" t="s">
        <v>1602</v>
      </c>
      <c r="AD53" s="284" t="s">
        <v>60</v>
      </c>
      <c r="AE53" s="287" t="s">
        <v>45</v>
      </c>
      <c r="AF53" s="286">
        <v>53000</v>
      </c>
      <c r="AG53" s="286">
        <v>1130</v>
      </c>
      <c r="AH53" s="286">
        <v>59890000</v>
      </c>
      <c r="AI53" s="286">
        <v>16724000</v>
      </c>
      <c r="AJ53" s="286">
        <v>380</v>
      </c>
      <c r="AK53" s="286">
        <v>20140000</v>
      </c>
      <c r="AL53" s="286">
        <v>5624000</v>
      </c>
      <c r="AM53" s="286">
        <v>750</v>
      </c>
      <c r="AN53" s="286">
        <v>39750000</v>
      </c>
      <c r="AO53" s="286">
        <v>11100000</v>
      </c>
      <c r="AP53" s="286">
        <v>1098</v>
      </c>
      <c r="AQ53" s="286">
        <v>58194000</v>
      </c>
      <c r="AR53" s="286">
        <v>16250400</v>
      </c>
      <c r="AS53" s="286">
        <v>1098</v>
      </c>
      <c r="AT53" s="286">
        <v>58194000</v>
      </c>
      <c r="AU53" s="286">
        <v>16250400</v>
      </c>
      <c r="AV53" s="286"/>
      <c r="AW53" s="286"/>
      <c r="AX53" s="286">
        <v>0</v>
      </c>
      <c r="AY53" s="286">
        <v>1096</v>
      </c>
      <c r="AZ53" s="286">
        <v>58088000</v>
      </c>
      <c r="BA53" s="286"/>
      <c r="BB53" s="286"/>
      <c r="BC53" s="286"/>
      <c r="BD53" s="286"/>
      <c r="BE53" s="286"/>
      <c r="BF53" s="286">
        <v>0</v>
      </c>
      <c r="BG53" s="286">
        <v>1096</v>
      </c>
      <c r="BH53" s="286">
        <v>58088000</v>
      </c>
      <c r="BI53" s="286">
        <v>43103888</v>
      </c>
      <c r="BJ53" s="286">
        <v>16220800</v>
      </c>
      <c r="BK53" s="286"/>
      <c r="BL53" s="286">
        <v>2</v>
      </c>
      <c r="BM53" s="286">
        <v>2</v>
      </c>
      <c r="BN53" s="286">
        <v>106000</v>
      </c>
      <c r="BO53" s="286">
        <v>29600</v>
      </c>
      <c r="BP53" s="287" t="s">
        <v>1409</v>
      </c>
      <c r="BQ53" s="287" t="s">
        <v>3494</v>
      </c>
      <c r="BR53" t="s">
        <v>45</v>
      </c>
    </row>
    <row r="54" spans="1:70" hidden="1" x14ac:dyDescent="0.3">
      <c r="A54" s="281">
        <v>51</v>
      </c>
      <c r="B54" s="288" t="s">
        <v>2952</v>
      </c>
      <c r="C54" s="288" t="s">
        <v>2953</v>
      </c>
      <c r="D54" s="288" t="s">
        <v>2954</v>
      </c>
      <c r="E54" s="288" t="s">
        <v>2959</v>
      </c>
      <c r="F54" s="288" t="s">
        <v>2970</v>
      </c>
      <c r="G54" s="288" t="s">
        <v>2971</v>
      </c>
      <c r="H54" s="288" t="s">
        <v>2973</v>
      </c>
      <c r="I54" s="288" t="s">
        <v>2962</v>
      </c>
      <c r="J54" s="288" t="s">
        <v>60</v>
      </c>
      <c r="K54" s="288" t="s">
        <v>2958</v>
      </c>
      <c r="L54" s="288" t="s">
        <v>45</v>
      </c>
      <c r="M54" s="289" t="s">
        <v>1994</v>
      </c>
      <c r="N54" s="288" t="s">
        <v>1995</v>
      </c>
      <c r="O54" s="288" t="s">
        <v>50</v>
      </c>
      <c r="P54" s="288" t="s">
        <v>51</v>
      </c>
      <c r="Q54" s="290" t="s">
        <v>45</v>
      </c>
      <c r="R54" s="288" t="s">
        <v>45</v>
      </c>
      <c r="S54" s="1">
        <v>45371</v>
      </c>
      <c r="T54" s="1">
        <v>45307</v>
      </c>
      <c r="U54" s="290" t="s">
        <v>45</v>
      </c>
      <c r="V54" s="1">
        <v>45307</v>
      </c>
      <c r="W54" s="1">
        <v>45328</v>
      </c>
      <c r="X54" s="1">
        <v>45337</v>
      </c>
      <c r="Y54" s="291">
        <v>43000</v>
      </c>
      <c r="Z54" s="291">
        <v>43000</v>
      </c>
      <c r="AA54" s="291">
        <v>12000</v>
      </c>
      <c r="AB54" s="291">
        <v>43000</v>
      </c>
      <c r="AC54" s="292" t="s">
        <v>1602</v>
      </c>
      <c r="AD54" s="290" t="s">
        <v>60</v>
      </c>
      <c r="AE54" s="292" t="s">
        <v>45</v>
      </c>
      <c r="AF54" s="291">
        <v>43000</v>
      </c>
      <c r="AG54" s="291">
        <v>980</v>
      </c>
      <c r="AH54" s="291">
        <v>42140000</v>
      </c>
      <c r="AI54" s="291">
        <v>11760000</v>
      </c>
      <c r="AJ54" s="291">
        <v>480</v>
      </c>
      <c r="AK54" s="291">
        <v>20640000</v>
      </c>
      <c r="AL54" s="291">
        <v>5760000</v>
      </c>
      <c r="AM54" s="291">
        <v>500</v>
      </c>
      <c r="AN54" s="291">
        <v>21500000</v>
      </c>
      <c r="AO54" s="291">
        <v>6000000</v>
      </c>
      <c r="AP54" s="291">
        <v>865</v>
      </c>
      <c r="AQ54" s="291">
        <v>37195000</v>
      </c>
      <c r="AR54" s="291">
        <v>10380000</v>
      </c>
      <c r="AS54" s="291">
        <v>865</v>
      </c>
      <c r="AT54" s="291">
        <v>37195000</v>
      </c>
      <c r="AU54" s="291">
        <v>10380000</v>
      </c>
      <c r="AV54" s="291"/>
      <c r="AW54" s="291"/>
      <c r="AX54" s="291">
        <v>0</v>
      </c>
      <c r="AY54" s="291">
        <v>849</v>
      </c>
      <c r="AZ54" s="291">
        <v>36507000</v>
      </c>
      <c r="BA54" s="291">
        <v>2</v>
      </c>
      <c r="BB54" s="291">
        <v>86000</v>
      </c>
      <c r="BC54" s="291"/>
      <c r="BD54" s="291"/>
      <c r="BE54" s="291"/>
      <c r="BF54" s="291">
        <v>0</v>
      </c>
      <c r="BG54" s="291">
        <v>791</v>
      </c>
      <c r="BH54" s="291">
        <v>34013000</v>
      </c>
      <c r="BI54" s="291">
        <v>24961484</v>
      </c>
      <c r="BJ54" s="291">
        <v>9492000</v>
      </c>
      <c r="BK54" s="291">
        <v>58</v>
      </c>
      <c r="BL54" s="291">
        <v>16</v>
      </c>
      <c r="BM54" s="291">
        <v>74</v>
      </c>
      <c r="BN54" s="291">
        <v>3182000</v>
      </c>
      <c r="BO54" s="291">
        <v>888000</v>
      </c>
      <c r="BP54" s="292" t="s">
        <v>1024</v>
      </c>
      <c r="BQ54" s="292" t="s">
        <v>792</v>
      </c>
      <c r="BR54" t="s">
        <v>45</v>
      </c>
    </row>
    <row r="55" spans="1:70" hidden="1" x14ac:dyDescent="0.3">
      <c r="A55" s="281">
        <v>52</v>
      </c>
      <c r="B55" s="282" t="s">
        <v>2952</v>
      </c>
      <c r="C55" s="282" t="s">
        <v>2953</v>
      </c>
      <c r="D55" s="282" t="s">
        <v>2954</v>
      </c>
      <c r="E55" s="282" t="s">
        <v>2959</v>
      </c>
      <c r="F55" s="282" t="s">
        <v>2970</v>
      </c>
      <c r="G55" s="282" t="s">
        <v>2974</v>
      </c>
      <c r="H55" s="282" t="s">
        <v>2975</v>
      </c>
      <c r="I55" s="282" t="s">
        <v>2962</v>
      </c>
      <c r="J55" s="282" t="s">
        <v>60</v>
      </c>
      <c r="K55" s="282" t="s">
        <v>2958</v>
      </c>
      <c r="L55" s="282" t="s">
        <v>45</v>
      </c>
      <c r="M55" s="283" t="s">
        <v>1996</v>
      </c>
      <c r="N55" s="282" t="s">
        <v>1997</v>
      </c>
      <c r="O55" s="282" t="s">
        <v>50</v>
      </c>
      <c r="P55" s="282" t="s">
        <v>51</v>
      </c>
      <c r="Q55" s="284" t="s">
        <v>45</v>
      </c>
      <c r="R55" s="282" t="s">
        <v>45</v>
      </c>
      <c r="S55" s="285">
        <v>45370</v>
      </c>
      <c r="T55" s="285">
        <v>45307</v>
      </c>
      <c r="U55" s="284" t="s">
        <v>45</v>
      </c>
      <c r="V55" s="285">
        <v>45307</v>
      </c>
      <c r="W55" s="285">
        <v>45328</v>
      </c>
      <c r="X55" s="285">
        <v>45337</v>
      </c>
      <c r="Y55" s="286">
        <v>29000</v>
      </c>
      <c r="Z55" s="286">
        <v>29000</v>
      </c>
      <c r="AA55" s="286">
        <v>8150</v>
      </c>
      <c r="AB55" s="286">
        <v>29000</v>
      </c>
      <c r="AC55" s="287" t="s">
        <v>204</v>
      </c>
      <c r="AD55" s="284" t="s">
        <v>60</v>
      </c>
      <c r="AE55" s="287" t="s">
        <v>45</v>
      </c>
      <c r="AF55" s="286">
        <v>29000</v>
      </c>
      <c r="AG55" s="286">
        <v>980</v>
      </c>
      <c r="AH55" s="286">
        <v>28420000</v>
      </c>
      <c r="AI55" s="286">
        <v>7987000</v>
      </c>
      <c r="AJ55" s="286">
        <v>480</v>
      </c>
      <c r="AK55" s="286">
        <v>13920000</v>
      </c>
      <c r="AL55" s="286">
        <v>3912000</v>
      </c>
      <c r="AM55" s="286">
        <v>500</v>
      </c>
      <c r="AN55" s="286">
        <v>14500000</v>
      </c>
      <c r="AO55" s="286">
        <v>4075000</v>
      </c>
      <c r="AP55" s="286">
        <v>844</v>
      </c>
      <c r="AQ55" s="286">
        <v>24476000</v>
      </c>
      <c r="AR55" s="286">
        <v>6878600</v>
      </c>
      <c r="AS55" s="286">
        <v>844</v>
      </c>
      <c r="AT55" s="286">
        <v>24476000</v>
      </c>
      <c r="AU55" s="286">
        <v>6878600</v>
      </c>
      <c r="AV55" s="286"/>
      <c r="AW55" s="286"/>
      <c r="AX55" s="286">
        <v>0</v>
      </c>
      <c r="AY55" s="286">
        <v>835</v>
      </c>
      <c r="AZ55" s="286">
        <v>24215000</v>
      </c>
      <c r="BA55" s="286">
        <v>-1</v>
      </c>
      <c r="BB55" s="286">
        <v>-29000</v>
      </c>
      <c r="BC55" s="286"/>
      <c r="BD55" s="286"/>
      <c r="BE55" s="286"/>
      <c r="BF55" s="286">
        <v>0</v>
      </c>
      <c r="BG55" s="286">
        <v>792</v>
      </c>
      <c r="BH55" s="286">
        <v>22968000</v>
      </c>
      <c r="BI55" s="286">
        <v>17588887</v>
      </c>
      <c r="BJ55" s="286">
        <v>6454800</v>
      </c>
      <c r="BK55" s="286">
        <v>43</v>
      </c>
      <c r="BL55" s="286">
        <v>9</v>
      </c>
      <c r="BM55" s="286">
        <v>52</v>
      </c>
      <c r="BN55" s="286">
        <v>1508000</v>
      </c>
      <c r="BO55" s="286">
        <v>423800</v>
      </c>
      <c r="BP55" s="287" t="s">
        <v>4054</v>
      </c>
      <c r="BQ55" s="287" t="s">
        <v>3562</v>
      </c>
      <c r="BR55" t="s">
        <v>45</v>
      </c>
    </row>
    <row r="56" spans="1:70" hidden="1" x14ac:dyDescent="0.3">
      <c r="A56" s="281">
        <v>53</v>
      </c>
      <c r="B56" s="288" t="s">
        <v>2952</v>
      </c>
      <c r="C56" s="288" t="s">
        <v>2953</v>
      </c>
      <c r="D56" s="288" t="s">
        <v>2954</v>
      </c>
      <c r="E56" s="288" t="s">
        <v>2959</v>
      </c>
      <c r="F56" s="288" t="s">
        <v>2970</v>
      </c>
      <c r="G56" s="288" t="s">
        <v>2974</v>
      </c>
      <c r="H56" s="288" t="s">
        <v>2976</v>
      </c>
      <c r="I56" s="288" t="s">
        <v>2962</v>
      </c>
      <c r="J56" s="288" t="s">
        <v>60</v>
      </c>
      <c r="K56" s="288" t="s">
        <v>2958</v>
      </c>
      <c r="L56" s="288" t="s">
        <v>45</v>
      </c>
      <c r="M56" s="289" t="s">
        <v>1998</v>
      </c>
      <c r="N56" s="288" t="s">
        <v>1999</v>
      </c>
      <c r="O56" s="288" t="s">
        <v>50</v>
      </c>
      <c r="P56" s="288" t="s">
        <v>51</v>
      </c>
      <c r="Q56" s="290" t="s">
        <v>45</v>
      </c>
      <c r="R56" s="288" t="s">
        <v>45</v>
      </c>
      <c r="S56" s="1">
        <v>45476</v>
      </c>
      <c r="T56" s="1">
        <v>45280</v>
      </c>
      <c r="U56" s="290" t="s">
        <v>45</v>
      </c>
      <c r="V56" s="1">
        <v>45280</v>
      </c>
      <c r="W56" s="1">
        <v>45293</v>
      </c>
      <c r="X56" s="1">
        <v>45294</v>
      </c>
      <c r="Y56" s="291">
        <v>39000</v>
      </c>
      <c r="Z56" s="291">
        <v>69000</v>
      </c>
      <c r="AA56" s="291">
        <v>11000</v>
      </c>
      <c r="AB56" s="291">
        <v>69000</v>
      </c>
      <c r="AC56" s="292" t="s">
        <v>357</v>
      </c>
      <c r="AD56" s="290" t="s">
        <v>60</v>
      </c>
      <c r="AE56" s="292" t="s">
        <v>45</v>
      </c>
      <c r="AF56" s="291">
        <v>39000</v>
      </c>
      <c r="AG56" s="291">
        <v>8915</v>
      </c>
      <c r="AH56" s="291">
        <v>615135000</v>
      </c>
      <c r="AI56" s="291">
        <v>98065000</v>
      </c>
      <c r="AJ56" s="291">
        <v>1955</v>
      </c>
      <c r="AK56" s="291">
        <v>134895000</v>
      </c>
      <c r="AL56" s="291">
        <v>21505000</v>
      </c>
      <c r="AM56" s="291">
        <v>6960</v>
      </c>
      <c r="AN56" s="291">
        <v>480240000</v>
      </c>
      <c r="AO56" s="291">
        <v>76560000</v>
      </c>
      <c r="AP56" s="291">
        <v>9532</v>
      </c>
      <c r="AQ56" s="291">
        <v>657708000</v>
      </c>
      <c r="AR56" s="291">
        <v>104852000</v>
      </c>
      <c r="AS56" s="291">
        <v>9532</v>
      </c>
      <c r="AT56" s="291">
        <v>657708000</v>
      </c>
      <c r="AU56" s="291">
        <v>104852000</v>
      </c>
      <c r="AV56" s="291"/>
      <c r="AW56" s="291"/>
      <c r="AX56" s="291">
        <v>0</v>
      </c>
      <c r="AY56" s="291">
        <v>9533</v>
      </c>
      <c r="AZ56" s="291">
        <v>657777000</v>
      </c>
      <c r="BA56" s="291">
        <v>1</v>
      </c>
      <c r="BB56" s="291">
        <v>69000</v>
      </c>
      <c r="BC56" s="291">
        <v>1</v>
      </c>
      <c r="BD56" s="291">
        <v>69000</v>
      </c>
      <c r="BE56" s="291">
        <v>31000</v>
      </c>
      <c r="BF56" s="291">
        <v>11000</v>
      </c>
      <c r="BG56" s="291">
        <v>9423</v>
      </c>
      <c r="BH56" s="291">
        <v>650187000</v>
      </c>
      <c r="BI56" s="291">
        <v>311362063</v>
      </c>
      <c r="BJ56" s="291">
        <v>103653000</v>
      </c>
      <c r="BK56" s="291">
        <v>110</v>
      </c>
      <c r="BL56" s="291">
        <v>-1</v>
      </c>
      <c r="BM56" s="291">
        <v>109</v>
      </c>
      <c r="BN56" s="291">
        <v>7521000</v>
      </c>
      <c r="BO56" s="291">
        <v>1199000</v>
      </c>
      <c r="BP56" s="292" t="s">
        <v>3859</v>
      </c>
      <c r="BQ56" s="292" t="s">
        <v>3492</v>
      </c>
      <c r="BR56" t="s">
        <v>45</v>
      </c>
    </row>
    <row r="57" spans="1:70" hidden="1" x14ac:dyDescent="0.3">
      <c r="A57" s="281">
        <v>54</v>
      </c>
      <c r="B57" s="282" t="s">
        <v>2952</v>
      </c>
      <c r="C57" s="282" t="s">
        <v>2953</v>
      </c>
      <c r="D57" s="282" t="s">
        <v>2954</v>
      </c>
      <c r="E57" s="282" t="s">
        <v>2959</v>
      </c>
      <c r="F57" s="282" t="s">
        <v>2970</v>
      </c>
      <c r="G57" s="282" t="s">
        <v>2974</v>
      </c>
      <c r="H57" s="282" t="s">
        <v>2976</v>
      </c>
      <c r="I57" s="282" t="s">
        <v>2962</v>
      </c>
      <c r="J57" s="282" t="s">
        <v>60</v>
      </c>
      <c r="K57" s="282" t="s">
        <v>2958</v>
      </c>
      <c r="L57" s="282" t="s">
        <v>45</v>
      </c>
      <c r="M57" s="283" t="s">
        <v>2000</v>
      </c>
      <c r="N57" s="282" t="s">
        <v>2001</v>
      </c>
      <c r="O57" s="282" t="s">
        <v>50</v>
      </c>
      <c r="P57" s="282" t="s">
        <v>51</v>
      </c>
      <c r="Q57" s="284" t="s">
        <v>45</v>
      </c>
      <c r="R57" s="282" t="s">
        <v>45</v>
      </c>
      <c r="S57" s="285">
        <v>45307</v>
      </c>
      <c r="T57" s="285">
        <v>45306</v>
      </c>
      <c r="U57" s="284" t="s">
        <v>45</v>
      </c>
      <c r="V57" s="285">
        <v>45306</v>
      </c>
      <c r="W57" s="285">
        <v>45307</v>
      </c>
      <c r="X57" s="285">
        <v>45323</v>
      </c>
      <c r="Y57" s="286">
        <v>53000</v>
      </c>
      <c r="Z57" s="286">
        <v>53000</v>
      </c>
      <c r="AA57" s="286">
        <v>14900</v>
      </c>
      <c r="AB57" s="286">
        <v>53000</v>
      </c>
      <c r="AC57" s="287" t="s">
        <v>204</v>
      </c>
      <c r="AD57" s="284" t="s">
        <v>60</v>
      </c>
      <c r="AE57" s="287" t="s">
        <v>45</v>
      </c>
      <c r="AF57" s="286">
        <v>53000</v>
      </c>
      <c r="AG57" s="286">
        <v>380</v>
      </c>
      <c r="AH57" s="286">
        <v>20140000</v>
      </c>
      <c r="AI57" s="286">
        <v>5662000</v>
      </c>
      <c r="AJ57" s="286">
        <v>380</v>
      </c>
      <c r="AK57" s="286">
        <v>20140000</v>
      </c>
      <c r="AL57" s="286">
        <v>5662000</v>
      </c>
      <c r="AM57" s="286"/>
      <c r="AN57" s="286"/>
      <c r="AO57" s="286">
        <v>0</v>
      </c>
      <c r="AP57" s="286">
        <v>395</v>
      </c>
      <c r="AQ57" s="286">
        <v>20935000</v>
      </c>
      <c r="AR57" s="286">
        <v>5885500</v>
      </c>
      <c r="AS57" s="286">
        <v>395</v>
      </c>
      <c r="AT57" s="286">
        <v>20935000</v>
      </c>
      <c r="AU57" s="286">
        <v>5885500</v>
      </c>
      <c r="AV57" s="286"/>
      <c r="AW57" s="286"/>
      <c r="AX57" s="286">
        <v>0</v>
      </c>
      <c r="AY57" s="286">
        <v>394</v>
      </c>
      <c r="AZ57" s="286">
        <v>20882000</v>
      </c>
      <c r="BA57" s="286"/>
      <c r="BB57" s="286"/>
      <c r="BC57" s="286"/>
      <c r="BD57" s="286"/>
      <c r="BE57" s="286"/>
      <c r="BF57" s="286">
        <v>0</v>
      </c>
      <c r="BG57" s="286">
        <v>394</v>
      </c>
      <c r="BH57" s="286">
        <v>20882000</v>
      </c>
      <c r="BI57" s="286">
        <v>15121516</v>
      </c>
      <c r="BJ57" s="286">
        <v>5870600</v>
      </c>
      <c r="BK57" s="286"/>
      <c r="BL57" s="286">
        <v>1</v>
      </c>
      <c r="BM57" s="286">
        <v>1</v>
      </c>
      <c r="BN57" s="286">
        <v>53000</v>
      </c>
      <c r="BO57" s="286">
        <v>14900</v>
      </c>
      <c r="BP57" s="287" t="s">
        <v>4067</v>
      </c>
      <c r="BQ57" s="287" t="s">
        <v>3274</v>
      </c>
      <c r="BR57" t="s">
        <v>45</v>
      </c>
    </row>
    <row r="58" spans="1:70" hidden="1" x14ac:dyDescent="0.3">
      <c r="A58" s="281">
        <v>55</v>
      </c>
      <c r="B58" s="288" t="s">
        <v>2952</v>
      </c>
      <c r="C58" s="288" t="s">
        <v>2953</v>
      </c>
      <c r="D58" s="288" t="s">
        <v>2954</v>
      </c>
      <c r="E58" s="288" t="s">
        <v>2959</v>
      </c>
      <c r="F58" s="288" t="s">
        <v>2970</v>
      </c>
      <c r="G58" s="288" t="s">
        <v>2974</v>
      </c>
      <c r="H58" s="288" t="s">
        <v>2976</v>
      </c>
      <c r="I58" s="288" t="s">
        <v>2962</v>
      </c>
      <c r="J58" s="288" t="s">
        <v>60</v>
      </c>
      <c r="K58" s="288" t="s">
        <v>2958</v>
      </c>
      <c r="L58" s="288" t="s">
        <v>45</v>
      </c>
      <c r="M58" s="289" t="s">
        <v>2002</v>
      </c>
      <c r="N58" s="288" t="s">
        <v>2003</v>
      </c>
      <c r="O58" s="288" t="s">
        <v>50</v>
      </c>
      <c r="P58" s="288" t="s">
        <v>51</v>
      </c>
      <c r="Q58" s="290" t="s">
        <v>45</v>
      </c>
      <c r="R58" s="288" t="s">
        <v>45</v>
      </c>
      <c r="S58" s="1">
        <v>45420</v>
      </c>
      <c r="T58" s="1">
        <v>45307</v>
      </c>
      <c r="U58" s="290" t="s">
        <v>45</v>
      </c>
      <c r="V58" s="1">
        <v>45307</v>
      </c>
      <c r="W58" s="1">
        <v>45327</v>
      </c>
      <c r="X58" s="1">
        <v>45335</v>
      </c>
      <c r="Y58" s="291">
        <v>47000</v>
      </c>
      <c r="Z58" s="291">
        <v>47000</v>
      </c>
      <c r="AA58" s="291">
        <v>13500</v>
      </c>
      <c r="AB58" s="291">
        <v>47000</v>
      </c>
      <c r="AC58" s="292" t="s">
        <v>1613</v>
      </c>
      <c r="AD58" s="290" t="s">
        <v>60</v>
      </c>
      <c r="AE58" s="292" t="s">
        <v>45</v>
      </c>
      <c r="AF58" s="291">
        <v>47000</v>
      </c>
      <c r="AG58" s="291">
        <v>1330</v>
      </c>
      <c r="AH58" s="291">
        <v>62510000</v>
      </c>
      <c r="AI58" s="291">
        <v>17955000</v>
      </c>
      <c r="AJ58" s="291">
        <v>480</v>
      </c>
      <c r="AK58" s="291">
        <v>22560000</v>
      </c>
      <c r="AL58" s="291">
        <v>6480000</v>
      </c>
      <c r="AM58" s="291">
        <v>850</v>
      </c>
      <c r="AN58" s="291">
        <v>39950000</v>
      </c>
      <c r="AO58" s="291">
        <v>11475000</v>
      </c>
      <c r="AP58" s="291">
        <v>1505</v>
      </c>
      <c r="AQ58" s="291">
        <v>70735000</v>
      </c>
      <c r="AR58" s="291">
        <v>20317500</v>
      </c>
      <c r="AS58" s="291">
        <v>1505</v>
      </c>
      <c r="AT58" s="291">
        <v>70735000</v>
      </c>
      <c r="AU58" s="291">
        <v>20317500</v>
      </c>
      <c r="AV58" s="291"/>
      <c r="AW58" s="291"/>
      <c r="AX58" s="291">
        <v>0</v>
      </c>
      <c r="AY58" s="291">
        <v>1462</v>
      </c>
      <c r="AZ58" s="291">
        <v>68714000</v>
      </c>
      <c r="BA58" s="291">
        <v>1</v>
      </c>
      <c r="BB58" s="291">
        <v>47000</v>
      </c>
      <c r="BC58" s="291">
        <v>6</v>
      </c>
      <c r="BD58" s="291">
        <v>282000</v>
      </c>
      <c r="BE58" s="291">
        <v>177970</v>
      </c>
      <c r="BF58" s="291">
        <v>81000</v>
      </c>
      <c r="BG58" s="291">
        <v>1387</v>
      </c>
      <c r="BH58" s="291">
        <v>65189000</v>
      </c>
      <c r="BI58" s="291">
        <v>51526783</v>
      </c>
      <c r="BJ58" s="291">
        <v>18724500</v>
      </c>
      <c r="BK58" s="291">
        <v>75</v>
      </c>
      <c r="BL58" s="291">
        <v>43</v>
      </c>
      <c r="BM58" s="291">
        <v>118</v>
      </c>
      <c r="BN58" s="291">
        <v>5546000</v>
      </c>
      <c r="BO58" s="291">
        <v>1593000</v>
      </c>
      <c r="BP58" s="292" t="s">
        <v>3938</v>
      </c>
      <c r="BQ58" s="292" t="s">
        <v>3671</v>
      </c>
      <c r="BR58" t="s">
        <v>45</v>
      </c>
    </row>
    <row r="59" spans="1:70" hidden="1" x14ac:dyDescent="0.3">
      <c r="A59" s="281">
        <v>56</v>
      </c>
      <c r="B59" s="282" t="s">
        <v>2952</v>
      </c>
      <c r="C59" s="282" t="s">
        <v>2953</v>
      </c>
      <c r="D59" s="282" t="s">
        <v>2954</v>
      </c>
      <c r="E59" s="282" t="s">
        <v>2959</v>
      </c>
      <c r="F59" s="282" t="s">
        <v>2970</v>
      </c>
      <c r="G59" s="282" t="s">
        <v>2974</v>
      </c>
      <c r="H59" s="282" t="s">
        <v>2976</v>
      </c>
      <c r="I59" s="282" t="s">
        <v>2962</v>
      </c>
      <c r="J59" s="282" t="s">
        <v>60</v>
      </c>
      <c r="K59" s="282" t="s">
        <v>2958</v>
      </c>
      <c r="L59" s="282" t="s">
        <v>45</v>
      </c>
      <c r="M59" s="283" t="s">
        <v>2004</v>
      </c>
      <c r="N59" s="282" t="s">
        <v>2005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45456</v>
      </c>
      <c r="T59" s="285">
        <v>45302</v>
      </c>
      <c r="U59" s="284" t="s">
        <v>45</v>
      </c>
      <c r="V59" s="285">
        <v>45302</v>
      </c>
      <c r="W59" s="285">
        <v>45302</v>
      </c>
      <c r="X59" s="285">
        <v>45315</v>
      </c>
      <c r="Y59" s="286">
        <v>47000</v>
      </c>
      <c r="Z59" s="286">
        <v>47000</v>
      </c>
      <c r="AA59" s="286">
        <v>12900</v>
      </c>
      <c r="AB59" s="286">
        <v>47000</v>
      </c>
      <c r="AC59" s="287" t="s">
        <v>569</v>
      </c>
      <c r="AD59" s="284" t="s">
        <v>60</v>
      </c>
      <c r="AE59" s="287" t="s">
        <v>45</v>
      </c>
      <c r="AF59" s="286">
        <v>47000</v>
      </c>
      <c r="AG59" s="286">
        <v>2560</v>
      </c>
      <c r="AH59" s="286">
        <v>120320000</v>
      </c>
      <c r="AI59" s="286">
        <v>33024000</v>
      </c>
      <c r="AJ59" s="286">
        <v>770</v>
      </c>
      <c r="AK59" s="286">
        <v>36190000</v>
      </c>
      <c r="AL59" s="286">
        <v>9933000</v>
      </c>
      <c r="AM59" s="286">
        <v>1790</v>
      </c>
      <c r="AN59" s="286">
        <v>84130000</v>
      </c>
      <c r="AO59" s="286">
        <v>23091000</v>
      </c>
      <c r="AP59" s="286">
        <v>3685</v>
      </c>
      <c r="AQ59" s="286">
        <v>173195000</v>
      </c>
      <c r="AR59" s="286">
        <v>47536500</v>
      </c>
      <c r="AS59" s="286">
        <v>3685</v>
      </c>
      <c r="AT59" s="286">
        <v>173195000</v>
      </c>
      <c r="AU59" s="286">
        <v>47536500</v>
      </c>
      <c r="AV59" s="286"/>
      <c r="AW59" s="286"/>
      <c r="AX59" s="286">
        <v>0</v>
      </c>
      <c r="AY59" s="286">
        <v>3657</v>
      </c>
      <c r="AZ59" s="286">
        <v>171879000</v>
      </c>
      <c r="BA59" s="286">
        <v>-2</v>
      </c>
      <c r="BB59" s="286">
        <v>-94000</v>
      </c>
      <c r="BC59" s="286">
        <v>1</v>
      </c>
      <c r="BD59" s="286">
        <v>47000</v>
      </c>
      <c r="BE59" s="286">
        <v>47000</v>
      </c>
      <c r="BF59" s="286">
        <v>12900</v>
      </c>
      <c r="BG59" s="286">
        <v>3613</v>
      </c>
      <c r="BH59" s="286">
        <v>169811000</v>
      </c>
      <c r="BI59" s="286">
        <v>131534680</v>
      </c>
      <c r="BJ59" s="286">
        <v>46607700</v>
      </c>
      <c r="BK59" s="286">
        <v>44</v>
      </c>
      <c r="BL59" s="286">
        <v>28</v>
      </c>
      <c r="BM59" s="286">
        <v>72</v>
      </c>
      <c r="BN59" s="286">
        <v>3384000</v>
      </c>
      <c r="BO59" s="286">
        <v>928800</v>
      </c>
      <c r="BP59" s="287" t="s">
        <v>3757</v>
      </c>
      <c r="BQ59" s="287" t="s">
        <v>3917</v>
      </c>
      <c r="BR59" t="s">
        <v>45</v>
      </c>
    </row>
    <row r="60" spans="1:70" hidden="1" x14ac:dyDescent="0.3">
      <c r="A60" s="281">
        <v>57</v>
      </c>
      <c r="B60" s="288" t="s">
        <v>2952</v>
      </c>
      <c r="C60" s="288" t="s">
        <v>2953</v>
      </c>
      <c r="D60" s="288" t="s">
        <v>2954</v>
      </c>
      <c r="E60" s="288" t="s">
        <v>2959</v>
      </c>
      <c r="F60" s="288" t="s">
        <v>2970</v>
      </c>
      <c r="G60" s="288" t="s">
        <v>2974</v>
      </c>
      <c r="H60" s="288" t="s">
        <v>2976</v>
      </c>
      <c r="I60" s="288" t="s">
        <v>2962</v>
      </c>
      <c r="J60" s="288" t="s">
        <v>60</v>
      </c>
      <c r="K60" s="288" t="s">
        <v>2958</v>
      </c>
      <c r="L60" s="288" t="s">
        <v>45</v>
      </c>
      <c r="M60" s="289" t="s">
        <v>2006</v>
      </c>
      <c r="N60" s="288" t="s">
        <v>2007</v>
      </c>
      <c r="O60" s="288" t="s">
        <v>50</v>
      </c>
      <c r="P60" s="288" t="s">
        <v>51</v>
      </c>
      <c r="Q60" s="290" t="s">
        <v>45</v>
      </c>
      <c r="R60" s="288" t="s">
        <v>45</v>
      </c>
      <c r="S60" s="1">
        <v>45322</v>
      </c>
      <c r="T60" s="1">
        <v>45316</v>
      </c>
      <c r="U60" s="290" t="s">
        <v>45</v>
      </c>
      <c r="V60" s="1">
        <v>45316</v>
      </c>
      <c r="W60" s="1">
        <v>45322</v>
      </c>
      <c r="X60" s="1">
        <v>45335</v>
      </c>
      <c r="Y60" s="291">
        <v>47000</v>
      </c>
      <c r="Z60" s="291">
        <v>47000</v>
      </c>
      <c r="AA60" s="291">
        <v>13500</v>
      </c>
      <c r="AB60" s="291">
        <v>47000</v>
      </c>
      <c r="AC60" s="292" t="s">
        <v>1613</v>
      </c>
      <c r="AD60" s="290" t="s">
        <v>60</v>
      </c>
      <c r="AE60" s="292" t="s">
        <v>45</v>
      </c>
      <c r="AF60" s="291">
        <v>47000</v>
      </c>
      <c r="AG60" s="291">
        <v>575</v>
      </c>
      <c r="AH60" s="291">
        <v>27025000</v>
      </c>
      <c r="AI60" s="291">
        <v>7762500</v>
      </c>
      <c r="AJ60" s="291">
        <v>575</v>
      </c>
      <c r="AK60" s="291">
        <v>27025000</v>
      </c>
      <c r="AL60" s="291">
        <v>7762500</v>
      </c>
      <c r="AM60" s="291"/>
      <c r="AN60" s="291"/>
      <c r="AO60" s="291">
        <v>0</v>
      </c>
      <c r="AP60" s="291">
        <v>618</v>
      </c>
      <c r="AQ60" s="291">
        <v>29046000</v>
      </c>
      <c r="AR60" s="291">
        <v>8343000</v>
      </c>
      <c r="AS60" s="291">
        <v>618</v>
      </c>
      <c r="AT60" s="291">
        <v>29046000</v>
      </c>
      <c r="AU60" s="291">
        <v>8343000</v>
      </c>
      <c r="AV60" s="291"/>
      <c r="AW60" s="291"/>
      <c r="AX60" s="291">
        <v>0</v>
      </c>
      <c r="AY60" s="291">
        <v>547</v>
      </c>
      <c r="AZ60" s="291">
        <v>25709000</v>
      </c>
      <c r="BA60" s="291"/>
      <c r="BB60" s="291"/>
      <c r="BC60" s="291">
        <v>2</v>
      </c>
      <c r="BD60" s="291">
        <v>94000</v>
      </c>
      <c r="BE60" s="291">
        <v>60960</v>
      </c>
      <c r="BF60" s="291">
        <v>27000</v>
      </c>
      <c r="BG60" s="291">
        <v>525</v>
      </c>
      <c r="BH60" s="291">
        <v>24675000</v>
      </c>
      <c r="BI60" s="291">
        <v>16860520</v>
      </c>
      <c r="BJ60" s="291">
        <v>7087500</v>
      </c>
      <c r="BK60" s="291">
        <v>22</v>
      </c>
      <c r="BL60" s="291">
        <v>71</v>
      </c>
      <c r="BM60" s="291">
        <v>93</v>
      </c>
      <c r="BN60" s="291">
        <v>4371000</v>
      </c>
      <c r="BO60" s="291">
        <v>1255500</v>
      </c>
      <c r="BP60" s="292" t="s">
        <v>3821</v>
      </c>
      <c r="BQ60" s="292" t="s">
        <v>3929</v>
      </c>
      <c r="BR60" t="s">
        <v>45</v>
      </c>
    </row>
    <row r="61" spans="1:70" hidden="1" x14ac:dyDescent="0.3">
      <c r="A61" s="281">
        <v>58</v>
      </c>
      <c r="B61" s="282" t="s">
        <v>2952</v>
      </c>
      <c r="C61" s="282" t="s">
        <v>2953</v>
      </c>
      <c r="D61" s="282" t="s">
        <v>2954</v>
      </c>
      <c r="E61" s="282" t="s">
        <v>2959</v>
      </c>
      <c r="F61" s="282" t="s">
        <v>2977</v>
      </c>
      <c r="G61" s="282" t="s">
        <v>2978</v>
      </c>
      <c r="H61" s="282" t="s">
        <v>2979</v>
      </c>
      <c r="I61" s="282" t="s">
        <v>2962</v>
      </c>
      <c r="J61" s="282" t="s">
        <v>60</v>
      </c>
      <c r="K61" s="282" t="s">
        <v>2958</v>
      </c>
      <c r="L61" s="282" t="s">
        <v>45</v>
      </c>
      <c r="M61" s="283" t="s">
        <v>2008</v>
      </c>
      <c r="N61" s="282" t="s">
        <v>2009</v>
      </c>
      <c r="O61" s="282" t="s">
        <v>50</v>
      </c>
      <c r="P61" s="282" t="s">
        <v>51</v>
      </c>
      <c r="Q61" s="284" t="s">
        <v>45</v>
      </c>
      <c r="R61" s="282" t="s">
        <v>45</v>
      </c>
      <c r="S61" s="285">
        <v>45370</v>
      </c>
      <c r="T61" s="285">
        <v>45280</v>
      </c>
      <c r="U61" s="284" t="s">
        <v>45</v>
      </c>
      <c r="V61" s="285">
        <v>45280</v>
      </c>
      <c r="W61" s="285">
        <v>45292</v>
      </c>
      <c r="X61" s="285">
        <v>45294</v>
      </c>
      <c r="Y61" s="286">
        <v>47000</v>
      </c>
      <c r="Z61" s="286">
        <v>69000</v>
      </c>
      <c r="AA61" s="286">
        <v>13200</v>
      </c>
      <c r="AB61" s="286">
        <v>69000</v>
      </c>
      <c r="AC61" s="287" t="s">
        <v>1467</v>
      </c>
      <c r="AD61" s="284" t="s">
        <v>60</v>
      </c>
      <c r="AE61" s="287" t="s">
        <v>45</v>
      </c>
      <c r="AF61" s="286">
        <v>47000</v>
      </c>
      <c r="AG61" s="286">
        <v>5455</v>
      </c>
      <c r="AH61" s="286">
        <v>376395000</v>
      </c>
      <c r="AI61" s="286">
        <v>72006000</v>
      </c>
      <c r="AJ61" s="286">
        <v>3955</v>
      </c>
      <c r="AK61" s="286">
        <v>272895000</v>
      </c>
      <c r="AL61" s="286">
        <v>52206000</v>
      </c>
      <c r="AM61" s="286">
        <v>1500</v>
      </c>
      <c r="AN61" s="286">
        <v>103500000</v>
      </c>
      <c r="AO61" s="286">
        <v>19800000</v>
      </c>
      <c r="AP61" s="286">
        <v>5483</v>
      </c>
      <c r="AQ61" s="286">
        <v>378327000</v>
      </c>
      <c r="AR61" s="286">
        <v>72375600</v>
      </c>
      <c r="AS61" s="286">
        <v>5483</v>
      </c>
      <c r="AT61" s="286">
        <v>378327000</v>
      </c>
      <c r="AU61" s="286">
        <v>72375600</v>
      </c>
      <c r="AV61" s="286"/>
      <c r="AW61" s="286"/>
      <c r="AX61" s="286">
        <v>0</v>
      </c>
      <c r="AY61" s="286">
        <v>5467</v>
      </c>
      <c r="AZ61" s="286">
        <v>377223000</v>
      </c>
      <c r="BA61" s="286">
        <v>-13</v>
      </c>
      <c r="BB61" s="286">
        <v>-897000</v>
      </c>
      <c r="BC61" s="286"/>
      <c r="BD61" s="286"/>
      <c r="BE61" s="286"/>
      <c r="BF61" s="286">
        <v>0</v>
      </c>
      <c r="BG61" s="286">
        <v>5383</v>
      </c>
      <c r="BH61" s="286">
        <v>371427000</v>
      </c>
      <c r="BI61" s="286">
        <v>208515489</v>
      </c>
      <c r="BJ61" s="286">
        <v>71055600</v>
      </c>
      <c r="BK61" s="286">
        <v>84</v>
      </c>
      <c r="BL61" s="286">
        <v>16</v>
      </c>
      <c r="BM61" s="286">
        <v>100</v>
      </c>
      <c r="BN61" s="286">
        <v>6900000</v>
      </c>
      <c r="BO61" s="286">
        <v>1320000</v>
      </c>
      <c r="BP61" s="287" t="s">
        <v>3825</v>
      </c>
      <c r="BQ61" s="287" t="s">
        <v>3246</v>
      </c>
      <c r="BR61" t="s">
        <v>45</v>
      </c>
    </row>
    <row r="62" spans="1:70" hidden="1" x14ac:dyDescent="0.3">
      <c r="A62" s="281">
        <v>59</v>
      </c>
      <c r="B62" s="288" t="s">
        <v>2952</v>
      </c>
      <c r="C62" s="288" t="s">
        <v>2953</v>
      </c>
      <c r="D62" s="288" t="s">
        <v>2954</v>
      </c>
      <c r="E62" s="288" t="s">
        <v>2959</v>
      </c>
      <c r="F62" s="288" t="s">
        <v>2977</v>
      </c>
      <c r="G62" s="288" t="s">
        <v>2980</v>
      </c>
      <c r="H62" s="288" t="s">
        <v>2981</v>
      </c>
      <c r="I62" s="288" t="s">
        <v>2962</v>
      </c>
      <c r="J62" s="288" t="s">
        <v>60</v>
      </c>
      <c r="K62" s="288" t="s">
        <v>2958</v>
      </c>
      <c r="L62" s="288" t="s">
        <v>45</v>
      </c>
      <c r="M62" s="289" t="s">
        <v>2010</v>
      </c>
      <c r="N62" s="288" t="s">
        <v>2011</v>
      </c>
      <c r="O62" s="288" t="s">
        <v>50</v>
      </c>
      <c r="P62" s="288" t="s">
        <v>74</v>
      </c>
      <c r="Q62" s="290" t="s">
        <v>45</v>
      </c>
      <c r="R62" s="288" t="s">
        <v>45</v>
      </c>
      <c r="S62" s="1">
        <v>45344</v>
      </c>
      <c r="T62" s="1">
        <v>45310</v>
      </c>
      <c r="U62" s="290" t="s">
        <v>45</v>
      </c>
      <c r="V62" s="1">
        <v>45310</v>
      </c>
      <c r="W62" s="1">
        <v>45310</v>
      </c>
      <c r="X62" s="1">
        <v>45315</v>
      </c>
      <c r="Y62" s="291">
        <v>33000</v>
      </c>
      <c r="Z62" s="291">
        <v>45000</v>
      </c>
      <c r="AA62" s="291">
        <v>8400</v>
      </c>
      <c r="AB62" s="291">
        <v>45000</v>
      </c>
      <c r="AC62" s="292" t="s">
        <v>839</v>
      </c>
      <c r="AD62" s="290" t="s">
        <v>60</v>
      </c>
      <c r="AE62" s="292" t="s">
        <v>45</v>
      </c>
      <c r="AF62" s="291">
        <v>33000</v>
      </c>
      <c r="AG62" s="291">
        <v>1250</v>
      </c>
      <c r="AH62" s="291">
        <v>56250000</v>
      </c>
      <c r="AI62" s="291">
        <v>10500000</v>
      </c>
      <c r="AJ62" s="291">
        <v>800</v>
      </c>
      <c r="AK62" s="291">
        <v>36000000</v>
      </c>
      <c r="AL62" s="291">
        <v>6720000</v>
      </c>
      <c r="AM62" s="291">
        <v>450</v>
      </c>
      <c r="AN62" s="291">
        <v>20250000</v>
      </c>
      <c r="AO62" s="291">
        <v>3780000</v>
      </c>
      <c r="AP62" s="291">
        <v>1235</v>
      </c>
      <c r="AQ62" s="291">
        <v>55575000</v>
      </c>
      <c r="AR62" s="291">
        <v>10374000</v>
      </c>
      <c r="AS62" s="291">
        <v>1235</v>
      </c>
      <c r="AT62" s="291">
        <v>55575000</v>
      </c>
      <c r="AU62" s="291">
        <v>10374000</v>
      </c>
      <c r="AV62" s="291"/>
      <c r="AW62" s="291"/>
      <c r="AX62" s="291">
        <v>0</v>
      </c>
      <c r="AY62" s="291">
        <v>1108</v>
      </c>
      <c r="AZ62" s="291">
        <v>49860000</v>
      </c>
      <c r="BA62" s="291">
        <v>-1</v>
      </c>
      <c r="BB62" s="291">
        <v>-45000</v>
      </c>
      <c r="BC62" s="291"/>
      <c r="BD62" s="291"/>
      <c r="BE62" s="291"/>
      <c r="BF62" s="291">
        <v>0</v>
      </c>
      <c r="BG62" s="291">
        <v>1085</v>
      </c>
      <c r="BH62" s="291">
        <v>48825000</v>
      </c>
      <c r="BI62" s="291">
        <v>26215294</v>
      </c>
      <c r="BJ62" s="291">
        <v>9114000</v>
      </c>
      <c r="BK62" s="291">
        <v>23</v>
      </c>
      <c r="BL62" s="291">
        <v>127</v>
      </c>
      <c r="BM62" s="291">
        <v>150</v>
      </c>
      <c r="BN62" s="291">
        <v>6750000</v>
      </c>
      <c r="BO62" s="291">
        <v>1260000</v>
      </c>
      <c r="BP62" s="292" t="s">
        <v>3716</v>
      </c>
      <c r="BQ62" s="292" t="s">
        <v>3976</v>
      </c>
      <c r="BR62" t="s">
        <v>45</v>
      </c>
    </row>
    <row r="63" spans="1:70" hidden="1" x14ac:dyDescent="0.3">
      <c r="A63" s="281">
        <v>60</v>
      </c>
      <c r="B63" s="282" t="s">
        <v>2952</v>
      </c>
      <c r="C63" s="282" t="s">
        <v>2953</v>
      </c>
      <c r="D63" s="282" t="s">
        <v>2954</v>
      </c>
      <c r="E63" s="282" t="s">
        <v>2959</v>
      </c>
      <c r="F63" s="282" t="s">
        <v>2977</v>
      </c>
      <c r="G63" s="282" t="s">
        <v>2980</v>
      </c>
      <c r="H63" s="282" t="s">
        <v>2981</v>
      </c>
      <c r="I63" s="282" t="s">
        <v>2962</v>
      </c>
      <c r="J63" s="282" t="s">
        <v>60</v>
      </c>
      <c r="K63" s="282" t="s">
        <v>2958</v>
      </c>
      <c r="L63" s="282" t="s">
        <v>45</v>
      </c>
      <c r="M63" s="283" t="s">
        <v>2012</v>
      </c>
      <c r="N63" s="282" t="s">
        <v>2013</v>
      </c>
      <c r="O63" s="282" t="s">
        <v>50</v>
      </c>
      <c r="P63" s="282" t="s">
        <v>74</v>
      </c>
      <c r="Q63" s="284" t="s">
        <v>45</v>
      </c>
      <c r="R63" s="282" t="s">
        <v>45</v>
      </c>
      <c r="S63" s="285">
        <v>45364</v>
      </c>
      <c r="T63" s="285">
        <v>45317</v>
      </c>
      <c r="U63" s="284" t="s">
        <v>45</v>
      </c>
      <c r="V63" s="285">
        <v>45317</v>
      </c>
      <c r="W63" s="285">
        <v>45364</v>
      </c>
      <c r="X63" s="285">
        <v>45365</v>
      </c>
      <c r="Y63" s="286">
        <v>35000</v>
      </c>
      <c r="Z63" s="286">
        <v>35000</v>
      </c>
      <c r="AA63" s="286">
        <v>9300</v>
      </c>
      <c r="AB63" s="286">
        <v>35000</v>
      </c>
      <c r="AC63" s="287" t="s">
        <v>531</v>
      </c>
      <c r="AD63" s="284" t="s">
        <v>60</v>
      </c>
      <c r="AE63" s="287" t="s">
        <v>45</v>
      </c>
      <c r="AF63" s="286">
        <v>35000</v>
      </c>
      <c r="AG63" s="286">
        <v>500</v>
      </c>
      <c r="AH63" s="286">
        <v>17500000</v>
      </c>
      <c r="AI63" s="286">
        <v>4650000</v>
      </c>
      <c r="AJ63" s="286">
        <v>500</v>
      </c>
      <c r="AK63" s="286">
        <v>17500000</v>
      </c>
      <c r="AL63" s="286">
        <v>4650000</v>
      </c>
      <c r="AM63" s="286"/>
      <c r="AN63" s="286"/>
      <c r="AO63" s="286">
        <v>0</v>
      </c>
      <c r="AP63" s="286">
        <v>506</v>
      </c>
      <c r="AQ63" s="286">
        <v>17710000</v>
      </c>
      <c r="AR63" s="286">
        <v>4705800</v>
      </c>
      <c r="AS63" s="286">
        <v>506</v>
      </c>
      <c r="AT63" s="286">
        <v>17710000</v>
      </c>
      <c r="AU63" s="286">
        <v>4705800</v>
      </c>
      <c r="AV63" s="286"/>
      <c r="AW63" s="286"/>
      <c r="AX63" s="286">
        <v>0</v>
      </c>
      <c r="AY63" s="286">
        <v>326</v>
      </c>
      <c r="AZ63" s="286">
        <v>11410000</v>
      </c>
      <c r="BA63" s="286"/>
      <c r="BB63" s="286"/>
      <c r="BC63" s="286"/>
      <c r="BD63" s="286"/>
      <c r="BE63" s="286"/>
      <c r="BF63" s="286">
        <v>0</v>
      </c>
      <c r="BG63" s="286">
        <v>326</v>
      </c>
      <c r="BH63" s="286">
        <v>11410000</v>
      </c>
      <c r="BI63" s="286">
        <v>7883531</v>
      </c>
      <c r="BJ63" s="286">
        <v>3031800</v>
      </c>
      <c r="BK63" s="286"/>
      <c r="BL63" s="286">
        <v>180</v>
      </c>
      <c r="BM63" s="286">
        <v>180</v>
      </c>
      <c r="BN63" s="286">
        <v>6300000</v>
      </c>
      <c r="BO63" s="286">
        <v>1674000</v>
      </c>
      <c r="BP63" s="287" t="s">
        <v>3539</v>
      </c>
      <c r="BQ63" s="287" t="s">
        <v>3502</v>
      </c>
      <c r="BR63" t="s">
        <v>45</v>
      </c>
    </row>
    <row r="64" spans="1:70" hidden="1" x14ac:dyDescent="0.3">
      <c r="A64" s="281">
        <v>61</v>
      </c>
      <c r="B64" s="288" t="s">
        <v>2952</v>
      </c>
      <c r="C64" s="288" t="s">
        <v>2953</v>
      </c>
      <c r="D64" s="288" t="s">
        <v>2954</v>
      </c>
      <c r="E64" s="288" t="s">
        <v>2959</v>
      </c>
      <c r="F64" s="288" t="s">
        <v>2977</v>
      </c>
      <c r="G64" s="288" t="s">
        <v>2980</v>
      </c>
      <c r="H64" s="288" t="s">
        <v>2981</v>
      </c>
      <c r="I64" s="288" t="s">
        <v>2962</v>
      </c>
      <c r="J64" s="288" t="s">
        <v>60</v>
      </c>
      <c r="K64" s="288" t="s">
        <v>2958</v>
      </c>
      <c r="L64" s="288" t="s">
        <v>45</v>
      </c>
      <c r="M64" s="289" t="s">
        <v>2014</v>
      </c>
      <c r="N64" s="288" t="s">
        <v>2015</v>
      </c>
      <c r="O64" s="288" t="s">
        <v>50</v>
      </c>
      <c r="P64" s="288" t="s">
        <v>74</v>
      </c>
      <c r="Q64" s="290" t="s">
        <v>45</v>
      </c>
      <c r="R64" s="288" t="s">
        <v>45</v>
      </c>
      <c r="S64" s="1">
        <v>45337</v>
      </c>
      <c r="T64" s="1">
        <v>45307</v>
      </c>
      <c r="U64" s="290" t="s">
        <v>45</v>
      </c>
      <c r="V64" s="1">
        <v>45307</v>
      </c>
      <c r="W64" s="1">
        <v>45337</v>
      </c>
      <c r="X64" s="1">
        <v>45342</v>
      </c>
      <c r="Y64" s="291">
        <v>43000</v>
      </c>
      <c r="Z64" s="291">
        <v>43000</v>
      </c>
      <c r="AA64" s="291">
        <v>11900</v>
      </c>
      <c r="AB64" s="291">
        <v>43000</v>
      </c>
      <c r="AC64" s="292" t="s">
        <v>379</v>
      </c>
      <c r="AD64" s="290" t="s">
        <v>60</v>
      </c>
      <c r="AE64" s="292" t="s">
        <v>45</v>
      </c>
      <c r="AF64" s="291">
        <v>43000</v>
      </c>
      <c r="AG64" s="291">
        <v>1570</v>
      </c>
      <c r="AH64" s="291">
        <v>67510000</v>
      </c>
      <c r="AI64" s="291">
        <v>18683000</v>
      </c>
      <c r="AJ64" s="291">
        <v>970</v>
      </c>
      <c r="AK64" s="291">
        <v>41710000</v>
      </c>
      <c r="AL64" s="291">
        <v>11543000</v>
      </c>
      <c r="AM64" s="291">
        <v>600</v>
      </c>
      <c r="AN64" s="291">
        <v>25800000</v>
      </c>
      <c r="AO64" s="291">
        <v>7140000</v>
      </c>
      <c r="AP64" s="291">
        <v>1627</v>
      </c>
      <c r="AQ64" s="291">
        <v>69961000</v>
      </c>
      <c r="AR64" s="291">
        <v>19361300</v>
      </c>
      <c r="AS64" s="291">
        <v>1627</v>
      </c>
      <c r="AT64" s="291">
        <v>69961000</v>
      </c>
      <c r="AU64" s="291">
        <v>19361300</v>
      </c>
      <c r="AV64" s="291"/>
      <c r="AW64" s="291"/>
      <c r="AX64" s="291">
        <v>0</v>
      </c>
      <c r="AY64" s="291">
        <v>978</v>
      </c>
      <c r="AZ64" s="291">
        <v>42054000</v>
      </c>
      <c r="BA64" s="291">
        <v>-1</v>
      </c>
      <c r="BB64" s="291">
        <v>-43000</v>
      </c>
      <c r="BC64" s="291"/>
      <c r="BD64" s="291"/>
      <c r="BE64" s="291"/>
      <c r="BF64" s="291">
        <v>0</v>
      </c>
      <c r="BG64" s="291">
        <v>928</v>
      </c>
      <c r="BH64" s="291">
        <v>39904000</v>
      </c>
      <c r="BI64" s="291">
        <v>26251638</v>
      </c>
      <c r="BJ64" s="291">
        <v>11043200</v>
      </c>
      <c r="BK64" s="291">
        <v>50</v>
      </c>
      <c r="BL64" s="291">
        <v>649</v>
      </c>
      <c r="BM64" s="291">
        <v>699</v>
      </c>
      <c r="BN64" s="291">
        <v>30057000</v>
      </c>
      <c r="BO64" s="291">
        <v>8318100</v>
      </c>
      <c r="BP64" s="292" t="s">
        <v>3675</v>
      </c>
      <c r="BQ64" s="292" t="s">
        <v>4008</v>
      </c>
      <c r="BR64" t="s">
        <v>45</v>
      </c>
    </row>
    <row r="65" spans="1:70" hidden="1" x14ac:dyDescent="0.3">
      <c r="A65" s="281">
        <v>62</v>
      </c>
      <c r="B65" s="282" t="s">
        <v>2952</v>
      </c>
      <c r="C65" s="282" t="s">
        <v>2953</v>
      </c>
      <c r="D65" s="282" t="s">
        <v>2954</v>
      </c>
      <c r="E65" s="282" t="s">
        <v>2959</v>
      </c>
      <c r="F65" s="282" t="s">
        <v>2977</v>
      </c>
      <c r="G65" s="282" t="s">
        <v>2980</v>
      </c>
      <c r="H65" s="282" t="s">
        <v>2982</v>
      </c>
      <c r="I65" s="282" t="s">
        <v>2962</v>
      </c>
      <c r="J65" s="282" t="s">
        <v>60</v>
      </c>
      <c r="K65" s="282" t="s">
        <v>2958</v>
      </c>
      <c r="L65" s="282" t="s">
        <v>45</v>
      </c>
      <c r="M65" s="283" t="s">
        <v>2016</v>
      </c>
      <c r="N65" s="282" t="s">
        <v>2017</v>
      </c>
      <c r="O65" s="282" t="s">
        <v>50</v>
      </c>
      <c r="P65" s="282" t="s">
        <v>51</v>
      </c>
      <c r="Q65" s="284" t="s">
        <v>45</v>
      </c>
      <c r="R65" s="282" t="s">
        <v>45</v>
      </c>
      <c r="S65" s="285">
        <v>45329</v>
      </c>
      <c r="T65" s="285">
        <v>45281</v>
      </c>
      <c r="U65" s="284" t="s">
        <v>45</v>
      </c>
      <c r="V65" s="285">
        <v>45281</v>
      </c>
      <c r="W65" s="285">
        <v>45327</v>
      </c>
      <c r="X65" s="285">
        <v>45335</v>
      </c>
      <c r="Y65" s="286">
        <v>59000</v>
      </c>
      <c r="Z65" s="286">
        <v>79000</v>
      </c>
      <c r="AA65" s="286">
        <v>16500</v>
      </c>
      <c r="AB65" s="286">
        <v>79000</v>
      </c>
      <c r="AC65" s="287" t="s">
        <v>1247</v>
      </c>
      <c r="AD65" s="284" t="s">
        <v>60</v>
      </c>
      <c r="AE65" s="287" t="s">
        <v>45</v>
      </c>
      <c r="AF65" s="286">
        <v>59000</v>
      </c>
      <c r="AG65" s="286">
        <v>1970</v>
      </c>
      <c r="AH65" s="286">
        <v>155630000</v>
      </c>
      <c r="AI65" s="286">
        <v>32505000</v>
      </c>
      <c r="AJ65" s="286">
        <v>970</v>
      </c>
      <c r="AK65" s="286">
        <v>76630000</v>
      </c>
      <c r="AL65" s="286">
        <v>16005000</v>
      </c>
      <c r="AM65" s="286">
        <v>1000</v>
      </c>
      <c r="AN65" s="286">
        <v>79000000</v>
      </c>
      <c r="AO65" s="286">
        <v>16500000</v>
      </c>
      <c r="AP65" s="286">
        <v>1535</v>
      </c>
      <c r="AQ65" s="286">
        <v>121265000</v>
      </c>
      <c r="AR65" s="286">
        <v>25327500</v>
      </c>
      <c r="AS65" s="286">
        <v>1535</v>
      </c>
      <c r="AT65" s="286">
        <v>121265000</v>
      </c>
      <c r="AU65" s="286">
        <v>25327500</v>
      </c>
      <c r="AV65" s="286"/>
      <c r="AW65" s="286"/>
      <c r="AX65" s="286">
        <v>0</v>
      </c>
      <c r="AY65" s="286">
        <v>1532</v>
      </c>
      <c r="AZ65" s="286">
        <v>121028000</v>
      </c>
      <c r="BA65" s="286"/>
      <c r="BB65" s="286"/>
      <c r="BC65" s="286"/>
      <c r="BD65" s="286"/>
      <c r="BE65" s="286"/>
      <c r="BF65" s="286">
        <v>0</v>
      </c>
      <c r="BG65" s="286">
        <v>1479</v>
      </c>
      <c r="BH65" s="286">
        <v>116841000</v>
      </c>
      <c r="BI65" s="286">
        <v>64657682</v>
      </c>
      <c r="BJ65" s="286">
        <v>24403500</v>
      </c>
      <c r="BK65" s="286">
        <v>53</v>
      </c>
      <c r="BL65" s="286">
        <v>3</v>
      </c>
      <c r="BM65" s="286">
        <v>56</v>
      </c>
      <c r="BN65" s="286">
        <v>4424000</v>
      </c>
      <c r="BO65" s="286">
        <v>924000</v>
      </c>
      <c r="BP65" s="287" t="s">
        <v>535</v>
      </c>
      <c r="BQ65" s="287" t="s">
        <v>3748</v>
      </c>
      <c r="BR65" t="s">
        <v>45</v>
      </c>
    </row>
    <row r="66" spans="1:70" hidden="1" x14ac:dyDescent="0.3">
      <c r="A66" s="281">
        <v>63</v>
      </c>
      <c r="B66" s="288" t="s">
        <v>2952</v>
      </c>
      <c r="C66" s="288" t="s">
        <v>2953</v>
      </c>
      <c r="D66" s="288" t="s">
        <v>2954</v>
      </c>
      <c r="E66" s="288" t="s">
        <v>2959</v>
      </c>
      <c r="F66" s="288" t="s">
        <v>2977</v>
      </c>
      <c r="G66" s="288" t="s">
        <v>2980</v>
      </c>
      <c r="H66" s="288" t="s">
        <v>2983</v>
      </c>
      <c r="I66" s="288" t="s">
        <v>2962</v>
      </c>
      <c r="J66" s="288" t="s">
        <v>60</v>
      </c>
      <c r="K66" s="288" t="s">
        <v>2958</v>
      </c>
      <c r="L66" s="288" t="s">
        <v>45</v>
      </c>
      <c r="M66" s="289" t="s">
        <v>2018</v>
      </c>
      <c r="N66" s="288" t="s">
        <v>2019</v>
      </c>
      <c r="O66" s="288" t="s">
        <v>50</v>
      </c>
      <c r="P66" s="288" t="s">
        <v>51</v>
      </c>
      <c r="Q66" s="290" t="s">
        <v>45</v>
      </c>
      <c r="R66" s="288" t="s">
        <v>45</v>
      </c>
      <c r="S66" s="1">
        <v>45329</v>
      </c>
      <c r="T66" s="1">
        <v>45307</v>
      </c>
      <c r="U66" s="290" t="s">
        <v>45</v>
      </c>
      <c r="V66" s="1">
        <v>45307</v>
      </c>
      <c r="W66" s="1">
        <v>45329</v>
      </c>
      <c r="X66" s="1">
        <v>45330</v>
      </c>
      <c r="Y66" s="291">
        <v>89000</v>
      </c>
      <c r="Z66" s="291">
        <v>89000</v>
      </c>
      <c r="AA66" s="291">
        <v>24800</v>
      </c>
      <c r="AB66" s="291">
        <v>89000</v>
      </c>
      <c r="AC66" s="292" t="s">
        <v>1602</v>
      </c>
      <c r="AD66" s="290" t="s">
        <v>60</v>
      </c>
      <c r="AE66" s="292" t="s">
        <v>45</v>
      </c>
      <c r="AF66" s="291">
        <v>89000</v>
      </c>
      <c r="AG66" s="291">
        <v>970</v>
      </c>
      <c r="AH66" s="291">
        <v>86330000</v>
      </c>
      <c r="AI66" s="291">
        <v>24056000</v>
      </c>
      <c r="AJ66" s="291">
        <v>970</v>
      </c>
      <c r="AK66" s="291">
        <v>86330000</v>
      </c>
      <c r="AL66" s="291">
        <v>24056000</v>
      </c>
      <c r="AM66" s="291"/>
      <c r="AN66" s="291"/>
      <c r="AO66" s="291">
        <v>0</v>
      </c>
      <c r="AP66" s="291">
        <v>960</v>
      </c>
      <c r="AQ66" s="291">
        <v>85440000</v>
      </c>
      <c r="AR66" s="291">
        <v>23808000</v>
      </c>
      <c r="AS66" s="291">
        <v>960</v>
      </c>
      <c r="AT66" s="291">
        <v>85440000</v>
      </c>
      <c r="AU66" s="291">
        <v>23808000</v>
      </c>
      <c r="AV66" s="291"/>
      <c r="AW66" s="291"/>
      <c r="AX66" s="291">
        <v>0</v>
      </c>
      <c r="AY66" s="291">
        <v>836</v>
      </c>
      <c r="AZ66" s="291">
        <v>74404000</v>
      </c>
      <c r="BA66" s="291">
        <v>-1</v>
      </c>
      <c r="BB66" s="291">
        <v>-89000</v>
      </c>
      <c r="BC66" s="291">
        <v>1</v>
      </c>
      <c r="BD66" s="291">
        <v>89000</v>
      </c>
      <c r="BE66" s="291">
        <v>45850</v>
      </c>
      <c r="BF66" s="291">
        <v>24800</v>
      </c>
      <c r="BG66" s="291">
        <v>787</v>
      </c>
      <c r="BH66" s="291">
        <v>70043000</v>
      </c>
      <c r="BI66" s="291">
        <v>48459214</v>
      </c>
      <c r="BJ66" s="291">
        <v>19517600</v>
      </c>
      <c r="BK66" s="291">
        <v>49</v>
      </c>
      <c r="BL66" s="291">
        <v>124</v>
      </c>
      <c r="BM66" s="291">
        <v>173</v>
      </c>
      <c r="BN66" s="291">
        <v>15397000</v>
      </c>
      <c r="BO66" s="291">
        <v>4290400</v>
      </c>
      <c r="BP66" s="292" t="s">
        <v>3888</v>
      </c>
      <c r="BQ66" s="292" t="s">
        <v>4025</v>
      </c>
      <c r="BR66" t="s">
        <v>45</v>
      </c>
    </row>
    <row r="67" spans="1:70" hidden="1" x14ac:dyDescent="0.3">
      <c r="A67" s="281">
        <v>64</v>
      </c>
      <c r="B67" s="282" t="s">
        <v>2952</v>
      </c>
      <c r="C67" s="282" t="s">
        <v>2953</v>
      </c>
      <c r="D67" s="282" t="s">
        <v>2954</v>
      </c>
      <c r="E67" s="282" t="s">
        <v>2959</v>
      </c>
      <c r="F67" s="282" t="s">
        <v>2977</v>
      </c>
      <c r="G67" s="282" t="s">
        <v>2980</v>
      </c>
      <c r="H67" s="282" t="s">
        <v>2984</v>
      </c>
      <c r="I67" s="282" t="s">
        <v>2962</v>
      </c>
      <c r="J67" s="282" t="s">
        <v>60</v>
      </c>
      <c r="K67" s="282" t="s">
        <v>2958</v>
      </c>
      <c r="L67" s="282" t="s">
        <v>45</v>
      </c>
      <c r="M67" s="283" t="s">
        <v>2020</v>
      </c>
      <c r="N67" s="282" t="s">
        <v>2021</v>
      </c>
      <c r="O67" s="282" t="s">
        <v>50</v>
      </c>
      <c r="P67" s="282" t="s">
        <v>51</v>
      </c>
      <c r="Q67" s="284" t="s">
        <v>45</v>
      </c>
      <c r="R67" s="282" t="s">
        <v>45</v>
      </c>
      <c r="S67" s="285">
        <v>45307</v>
      </c>
      <c r="T67" s="285">
        <v>45281</v>
      </c>
      <c r="U67" s="284" t="s">
        <v>45</v>
      </c>
      <c r="V67" s="285">
        <v>45281</v>
      </c>
      <c r="W67" s="285">
        <v>45306</v>
      </c>
      <c r="X67" s="285">
        <v>45308</v>
      </c>
      <c r="Y67" s="286">
        <v>99000</v>
      </c>
      <c r="Z67" s="286">
        <v>99000</v>
      </c>
      <c r="AA67" s="286">
        <v>28000</v>
      </c>
      <c r="AB67" s="286">
        <v>99000</v>
      </c>
      <c r="AC67" s="287" t="s">
        <v>346</v>
      </c>
      <c r="AD67" s="284" t="s">
        <v>60</v>
      </c>
      <c r="AE67" s="287" t="s">
        <v>45</v>
      </c>
      <c r="AF67" s="286">
        <v>99000</v>
      </c>
      <c r="AG67" s="286">
        <v>770</v>
      </c>
      <c r="AH67" s="286">
        <v>76230000</v>
      </c>
      <c r="AI67" s="286">
        <v>21560000</v>
      </c>
      <c r="AJ67" s="286">
        <v>370</v>
      </c>
      <c r="AK67" s="286">
        <v>36630000</v>
      </c>
      <c r="AL67" s="286">
        <v>10360000</v>
      </c>
      <c r="AM67" s="286">
        <v>400</v>
      </c>
      <c r="AN67" s="286">
        <v>39600000</v>
      </c>
      <c r="AO67" s="286">
        <v>11200000</v>
      </c>
      <c r="AP67" s="286">
        <v>775</v>
      </c>
      <c r="AQ67" s="286">
        <v>76725000</v>
      </c>
      <c r="AR67" s="286">
        <v>21700000</v>
      </c>
      <c r="AS67" s="286">
        <v>775</v>
      </c>
      <c r="AT67" s="286">
        <v>76725000</v>
      </c>
      <c r="AU67" s="286">
        <v>21700000</v>
      </c>
      <c r="AV67" s="286"/>
      <c r="AW67" s="286"/>
      <c r="AX67" s="286">
        <v>0</v>
      </c>
      <c r="AY67" s="286">
        <v>734</v>
      </c>
      <c r="AZ67" s="286">
        <v>72666000</v>
      </c>
      <c r="BA67" s="286">
        <v>1</v>
      </c>
      <c r="BB67" s="286">
        <v>99000</v>
      </c>
      <c r="BC67" s="286"/>
      <c r="BD67" s="286"/>
      <c r="BE67" s="286"/>
      <c r="BF67" s="286">
        <v>0</v>
      </c>
      <c r="BG67" s="286">
        <v>681</v>
      </c>
      <c r="BH67" s="286">
        <v>67419000</v>
      </c>
      <c r="BI67" s="286">
        <v>49691276</v>
      </c>
      <c r="BJ67" s="286">
        <v>19068000</v>
      </c>
      <c r="BK67" s="286">
        <v>53</v>
      </c>
      <c r="BL67" s="286">
        <v>41</v>
      </c>
      <c r="BM67" s="286">
        <v>94</v>
      </c>
      <c r="BN67" s="286">
        <v>9306000</v>
      </c>
      <c r="BO67" s="286">
        <v>2632000</v>
      </c>
      <c r="BP67" s="287" t="s">
        <v>3716</v>
      </c>
      <c r="BQ67" s="287" t="s">
        <v>3565</v>
      </c>
      <c r="BR67" t="s">
        <v>45</v>
      </c>
    </row>
    <row r="68" spans="1:70" hidden="1" x14ac:dyDescent="0.3">
      <c r="A68" s="281">
        <v>65</v>
      </c>
      <c r="B68" s="288" t="s">
        <v>2952</v>
      </c>
      <c r="C68" s="288" t="s">
        <v>2953</v>
      </c>
      <c r="D68" s="288" t="s">
        <v>2954</v>
      </c>
      <c r="E68" s="288" t="s">
        <v>2959</v>
      </c>
      <c r="F68" s="288" t="s">
        <v>2977</v>
      </c>
      <c r="G68" s="288" t="s">
        <v>2980</v>
      </c>
      <c r="H68" s="288" t="s">
        <v>2984</v>
      </c>
      <c r="I68" s="288" t="s">
        <v>2962</v>
      </c>
      <c r="J68" s="288" t="s">
        <v>60</v>
      </c>
      <c r="K68" s="288" t="s">
        <v>2958</v>
      </c>
      <c r="L68" s="288" t="s">
        <v>45</v>
      </c>
      <c r="M68" s="289" t="s">
        <v>2022</v>
      </c>
      <c r="N68" s="288" t="s">
        <v>2023</v>
      </c>
      <c r="O68" s="288" t="s">
        <v>50</v>
      </c>
      <c r="P68" s="288" t="s">
        <v>127</v>
      </c>
      <c r="Q68" s="290" t="s">
        <v>45</v>
      </c>
      <c r="R68" s="288" t="s">
        <v>45</v>
      </c>
      <c r="S68" s="1">
        <v>45295</v>
      </c>
      <c r="T68" s="1">
        <v>45281</v>
      </c>
      <c r="U68" s="290" t="s">
        <v>45</v>
      </c>
      <c r="V68" s="1">
        <v>45281</v>
      </c>
      <c r="W68" s="1">
        <v>45295</v>
      </c>
      <c r="X68" s="1">
        <v>45300</v>
      </c>
      <c r="Y68" s="291">
        <v>99000</v>
      </c>
      <c r="Z68" s="291">
        <v>135000</v>
      </c>
      <c r="AA68" s="291">
        <v>29700</v>
      </c>
      <c r="AB68" s="291">
        <v>135000</v>
      </c>
      <c r="AC68" s="292" t="s">
        <v>431</v>
      </c>
      <c r="AD68" s="290" t="s">
        <v>60</v>
      </c>
      <c r="AE68" s="292" t="s">
        <v>45</v>
      </c>
      <c r="AF68" s="291">
        <v>99000</v>
      </c>
      <c r="AG68" s="291">
        <v>500</v>
      </c>
      <c r="AH68" s="291">
        <v>67500000</v>
      </c>
      <c r="AI68" s="291">
        <v>14850000</v>
      </c>
      <c r="AJ68" s="291">
        <v>300</v>
      </c>
      <c r="AK68" s="291">
        <v>40500000</v>
      </c>
      <c r="AL68" s="291">
        <v>8910000</v>
      </c>
      <c r="AM68" s="291">
        <v>200</v>
      </c>
      <c r="AN68" s="291">
        <v>27000000</v>
      </c>
      <c r="AO68" s="291">
        <v>5940000</v>
      </c>
      <c r="AP68" s="291">
        <v>522</v>
      </c>
      <c r="AQ68" s="291">
        <v>70470000</v>
      </c>
      <c r="AR68" s="291">
        <v>15503400</v>
      </c>
      <c r="AS68" s="291">
        <v>522</v>
      </c>
      <c r="AT68" s="291">
        <v>70470000</v>
      </c>
      <c r="AU68" s="291">
        <v>15503400</v>
      </c>
      <c r="AV68" s="291"/>
      <c r="AW68" s="291"/>
      <c r="AX68" s="291">
        <v>0</v>
      </c>
      <c r="AY68" s="291">
        <v>520</v>
      </c>
      <c r="AZ68" s="291">
        <v>70200000</v>
      </c>
      <c r="BA68" s="291"/>
      <c r="BB68" s="291"/>
      <c r="BC68" s="291"/>
      <c r="BD68" s="291"/>
      <c r="BE68" s="291"/>
      <c r="BF68" s="291">
        <v>0</v>
      </c>
      <c r="BG68" s="291">
        <v>520</v>
      </c>
      <c r="BH68" s="291">
        <v>70200000</v>
      </c>
      <c r="BI68" s="291">
        <v>38780425</v>
      </c>
      <c r="BJ68" s="291">
        <v>15444000</v>
      </c>
      <c r="BK68" s="291"/>
      <c r="BL68" s="291">
        <v>2</v>
      </c>
      <c r="BM68" s="291">
        <v>2</v>
      </c>
      <c r="BN68" s="291">
        <v>270000</v>
      </c>
      <c r="BO68" s="291">
        <v>59400</v>
      </c>
      <c r="BP68" s="292" t="s">
        <v>3541</v>
      </c>
      <c r="BQ68" s="292" t="s">
        <v>1088</v>
      </c>
      <c r="BR68" t="s">
        <v>45</v>
      </c>
    </row>
    <row r="69" spans="1:70" hidden="1" x14ac:dyDescent="0.3">
      <c r="A69" s="281">
        <v>66</v>
      </c>
      <c r="B69" s="282" t="s">
        <v>2952</v>
      </c>
      <c r="C69" s="282" t="s">
        <v>2953</v>
      </c>
      <c r="D69" s="282" t="s">
        <v>2954</v>
      </c>
      <c r="E69" s="282" t="s">
        <v>2959</v>
      </c>
      <c r="F69" s="282" t="s">
        <v>2977</v>
      </c>
      <c r="G69" s="282" t="s">
        <v>2980</v>
      </c>
      <c r="H69" s="282" t="s">
        <v>2984</v>
      </c>
      <c r="I69" s="282" t="s">
        <v>2962</v>
      </c>
      <c r="J69" s="282" t="s">
        <v>60</v>
      </c>
      <c r="K69" s="282" t="s">
        <v>2958</v>
      </c>
      <c r="L69" s="282" t="s">
        <v>45</v>
      </c>
      <c r="M69" s="283" t="s">
        <v>2024</v>
      </c>
      <c r="N69" s="282" t="s">
        <v>2025</v>
      </c>
      <c r="O69" s="282" t="s">
        <v>50</v>
      </c>
      <c r="P69" s="282" t="s">
        <v>74</v>
      </c>
      <c r="Q69" s="284" t="s">
        <v>45</v>
      </c>
      <c r="R69" s="282" t="s">
        <v>45</v>
      </c>
      <c r="S69" s="285">
        <v>45420</v>
      </c>
      <c r="T69" s="285">
        <v>45307</v>
      </c>
      <c r="U69" s="284" t="s">
        <v>45</v>
      </c>
      <c r="V69" s="285">
        <v>45307</v>
      </c>
      <c r="W69" s="285">
        <v>45378</v>
      </c>
      <c r="X69" s="285">
        <v>45385</v>
      </c>
      <c r="Y69" s="286">
        <v>35000</v>
      </c>
      <c r="Z69" s="286">
        <v>35000</v>
      </c>
      <c r="AA69" s="286">
        <v>9400</v>
      </c>
      <c r="AB69" s="286">
        <v>35000</v>
      </c>
      <c r="AC69" s="287" t="s">
        <v>399</v>
      </c>
      <c r="AD69" s="284" t="s">
        <v>60</v>
      </c>
      <c r="AE69" s="287" t="s">
        <v>45</v>
      </c>
      <c r="AF69" s="286">
        <v>35000</v>
      </c>
      <c r="AG69" s="286">
        <v>950</v>
      </c>
      <c r="AH69" s="286">
        <v>33250000</v>
      </c>
      <c r="AI69" s="286">
        <v>8930000</v>
      </c>
      <c r="AJ69" s="286">
        <v>800</v>
      </c>
      <c r="AK69" s="286">
        <v>28000000</v>
      </c>
      <c r="AL69" s="286">
        <v>7520000</v>
      </c>
      <c r="AM69" s="286">
        <v>150</v>
      </c>
      <c r="AN69" s="286">
        <v>5250000</v>
      </c>
      <c r="AO69" s="286">
        <v>1410000</v>
      </c>
      <c r="AP69" s="286">
        <v>925</v>
      </c>
      <c r="AQ69" s="286">
        <v>32375000</v>
      </c>
      <c r="AR69" s="286">
        <v>8695000</v>
      </c>
      <c r="AS69" s="286">
        <v>925</v>
      </c>
      <c r="AT69" s="286">
        <v>32375000</v>
      </c>
      <c r="AU69" s="286">
        <v>8695000</v>
      </c>
      <c r="AV69" s="286"/>
      <c r="AW69" s="286"/>
      <c r="AX69" s="286">
        <v>0</v>
      </c>
      <c r="AY69" s="286">
        <v>909</v>
      </c>
      <c r="AZ69" s="286">
        <v>31815000</v>
      </c>
      <c r="BA69" s="286">
        <v>-3</v>
      </c>
      <c r="BB69" s="286">
        <v>-105000</v>
      </c>
      <c r="BC69" s="286"/>
      <c r="BD69" s="286"/>
      <c r="BE69" s="286"/>
      <c r="BF69" s="286">
        <v>0</v>
      </c>
      <c r="BG69" s="286">
        <v>909</v>
      </c>
      <c r="BH69" s="286">
        <v>31815000</v>
      </c>
      <c r="BI69" s="286">
        <v>24601436</v>
      </c>
      <c r="BJ69" s="286">
        <v>8544600</v>
      </c>
      <c r="BK69" s="286"/>
      <c r="BL69" s="286">
        <v>16</v>
      </c>
      <c r="BM69" s="286">
        <v>16</v>
      </c>
      <c r="BN69" s="286">
        <v>560000</v>
      </c>
      <c r="BO69" s="286">
        <v>150400</v>
      </c>
      <c r="BP69" s="287" t="s">
        <v>3880</v>
      </c>
      <c r="BQ69" s="287" t="s">
        <v>3387</v>
      </c>
      <c r="BR69" t="s">
        <v>45</v>
      </c>
    </row>
    <row r="70" spans="1:70" hidden="1" x14ac:dyDescent="0.3">
      <c r="A70" s="281">
        <v>67</v>
      </c>
      <c r="B70" s="288" t="s">
        <v>2952</v>
      </c>
      <c r="C70" s="288" t="s">
        <v>2953</v>
      </c>
      <c r="D70" s="288" t="s">
        <v>2954</v>
      </c>
      <c r="E70" s="288" t="s">
        <v>2959</v>
      </c>
      <c r="F70" s="288" t="s">
        <v>2985</v>
      </c>
      <c r="G70" s="288" t="s">
        <v>2986</v>
      </c>
      <c r="H70" s="288" t="s">
        <v>2987</v>
      </c>
      <c r="I70" s="288" t="s">
        <v>2962</v>
      </c>
      <c r="J70" s="288" t="s">
        <v>60</v>
      </c>
      <c r="K70" s="288" t="s">
        <v>2958</v>
      </c>
      <c r="L70" s="288" t="s">
        <v>45</v>
      </c>
      <c r="M70" s="289" t="s">
        <v>2026</v>
      </c>
      <c r="N70" s="288" t="s">
        <v>2027</v>
      </c>
      <c r="O70" s="288" t="s">
        <v>50</v>
      </c>
      <c r="P70" s="288" t="s">
        <v>51</v>
      </c>
      <c r="Q70" s="290" t="s">
        <v>45</v>
      </c>
      <c r="R70" s="288" t="s">
        <v>45</v>
      </c>
      <c r="S70" s="1">
        <v>45369</v>
      </c>
      <c r="T70" s="1">
        <v>45302</v>
      </c>
      <c r="U70" s="290" t="s">
        <v>45</v>
      </c>
      <c r="V70" s="1">
        <v>45302</v>
      </c>
      <c r="W70" s="1">
        <v>45306</v>
      </c>
      <c r="X70" s="1">
        <v>45315</v>
      </c>
      <c r="Y70" s="291">
        <v>45000</v>
      </c>
      <c r="Z70" s="291">
        <v>45000</v>
      </c>
      <c r="AA70" s="291">
        <v>12500</v>
      </c>
      <c r="AB70" s="291">
        <v>45000</v>
      </c>
      <c r="AC70" s="292" t="s">
        <v>1432</v>
      </c>
      <c r="AD70" s="290" t="s">
        <v>60</v>
      </c>
      <c r="AE70" s="292" t="s">
        <v>45</v>
      </c>
      <c r="AF70" s="291">
        <v>45000</v>
      </c>
      <c r="AG70" s="291">
        <v>1110</v>
      </c>
      <c r="AH70" s="291">
        <v>49950000</v>
      </c>
      <c r="AI70" s="291">
        <v>13875000</v>
      </c>
      <c r="AJ70" s="291">
        <v>480</v>
      </c>
      <c r="AK70" s="291">
        <v>21600000</v>
      </c>
      <c r="AL70" s="291">
        <v>6000000</v>
      </c>
      <c r="AM70" s="291">
        <v>630</v>
      </c>
      <c r="AN70" s="291">
        <v>28350000</v>
      </c>
      <c r="AO70" s="291">
        <v>7875000</v>
      </c>
      <c r="AP70" s="291">
        <v>1164</v>
      </c>
      <c r="AQ70" s="291">
        <v>52380000</v>
      </c>
      <c r="AR70" s="291">
        <v>14550000</v>
      </c>
      <c r="AS70" s="291">
        <v>1164</v>
      </c>
      <c r="AT70" s="291">
        <v>52380000</v>
      </c>
      <c r="AU70" s="291">
        <v>14550000</v>
      </c>
      <c r="AV70" s="291"/>
      <c r="AW70" s="291"/>
      <c r="AX70" s="291">
        <v>0</v>
      </c>
      <c r="AY70" s="291">
        <v>1162</v>
      </c>
      <c r="AZ70" s="291">
        <v>52290000</v>
      </c>
      <c r="BA70" s="291">
        <v>-8</v>
      </c>
      <c r="BB70" s="291">
        <v>-360000</v>
      </c>
      <c r="BC70" s="291">
        <v>1</v>
      </c>
      <c r="BD70" s="291">
        <v>45000</v>
      </c>
      <c r="BE70" s="291">
        <v>29000</v>
      </c>
      <c r="BF70" s="291">
        <v>12500</v>
      </c>
      <c r="BG70" s="291">
        <v>1113</v>
      </c>
      <c r="BH70" s="291">
        <v>50085000</v>
      </c>
      <c r="BI70" s="291">
        <v>35930025</v>
      </c>
      <c r="BJ70" s="291">
        <v>13912500</v>
      </c>
      <c r="BK70" s="291">
        <v>49</v>
      </c>
      <c r="BL70" s="291">
        <v>2</v>
      </c>
      <c r="BM70" s="291">
        <v>51</v>
      </c>
      <c r="BN70" s="291">
        <v>2295000</v>
      </c>
      <c r="BO70" s="291">
        <v>637500</v>
      </c>
      <c r="BP70" s="292" t="s">
        <v>1879</v>
      </c>
      <c r="BQ70" s="292" t="s">
        <v>3670</v>
      </c>
      <c r="BR70" t="s">
        <v>45</v>
      </c>
    </row>
    <row r="71" spans="1:70" hidden="1" x14ac:dyDescent="0.3">
      <c r="A71" s="281">
        <v>68</v>
      </c>
      <c r="B71" s="282" t="s">
        <v>2952</v>
      </c>
      <c r="C71" s="282" t="s">
        <v>2953</v>
      </c>
      <c r="D71" s="282" t="s">
        <v>2954</v>
      </c>
      <c r="E71" s="282" t="s">
        <v>2959</v>
      </c>
      <c r="F71" s="282" t="s">
        <v>2985</v>
      </c>
      <c r="G71" s="282" t="s">
        <v>2986</v>
      </c>
      <c r="H71" s="282" t="s">
        <v>2987</v>
      </c>
      <c r="I71" s="282" t="s">
        <v>2962</v>
      </c>
      <c r="J71" s="282" t="s">
        <v>60</v>
      </c>
      <c r="K71" s="282" t="s">
        <v>2958</v>
      </c>
      <c r="L71" s="282" t="s">
        <v>45</v>
      </c>
      <c r="M71" s="283" t="s">
        <v>2028</v>
      </c>
      <c r="N71" s="282" t="s">
        <v>2029</v>
      </c>
      <c r="O71" s="282" t="s">
        <v>50</v>
      </c>
      <c r="P71" s="282" t="s">
        <v>51</v>
      </c>
      <c r="Q71" s="284" t="s">
        <v>45</v>
      </c>
      <c r="R71" s="282" t="s">
        <v>45</v>
      </c>
      <c r="S71" s="285">
        <v>45356</v>
      </c>
      <c r="T71" s="285">
        <v>45317</v>
      </c>
      <c r="U71" s="284" t="s">
        <v>45</v>
      </c>
      <c r="V71" s="285">
        <v>45317</v>
      </c>
      <c r="W71" s="285">
        <v>45356</v>
      </c>
      <c r="X71" s="285">
        <v>45366</v>
      </c>
      <c r="Y71" s="286">
        <v>59000</v>
      </c>
      <c r="Z71" s="286">
        <v>59000</v>
      </c>
      <c r="AA71" s="286">
        <v>16500</v>
      </c>
      <c r="AB71" s="286">
        <v>59000</v>
      </c>
      <c r="AC71" s="287" t="s">
        <v>1247</v>
      </c>
      <c r="AD71" s="284" t="s">
        <v>60</v>
      </c>
      <c r="AE71" s="287" t="s">
        <v>45</v>
      </c>
      <c r="AF71" s="286">
        <v>59000</v>
      </c>
      <c r="AG71" s="286">
        <v>570</v>
      </c>
      <c r="AH71" s="286">
        <v>33630000</v>
      </c>
      <c r="AI71" s="286">
        <v>9405000</v>
      </c>
      <c r="AJ71" s="286">
        <v>570</v>
      </c>
      <c r="AK71" s="286">
        <v>33630000</v>
      </c>
      <c r="AL71" s="286">
        <v>9405000</v>
      </c>
      <c r="AM71" s="286"/>
      <c r="AN71" s="286"/>
      <c r="AO71" s="286">
        <v>0</v>
      </c>
      <c r="AP71" s="286">
        <v>615</v>
      </c>
      <c r="AQ71" s="286">
        <v>36285000</v>
      </c>
      <c r="AR71" s="286">
        <v>10147500</v>
      </c>
      <c r="AS71" s="286">
        <v>615</v>
      </c>
      <c r="AT71" s="286">
        <v>36285000</v>
      </c>
      <c r="AU71" s="286">
        <v>10147500</v>
      </c>
      <c r="AV71" s="286"/>
      <c r="AW71" s="286"/>
      <c r="AX71" s="286">
        <v>0</v>
      </c>
      <c r="AY71" s="286">
        <v>373</v>
      </c>
      <c r="AZ71" s="286">
        <v>22007000</v>
      </c>
      <c r="BA71" s="286"/>
      <c r="BB71" s="286"/>
      <c r="BC71" s="286">
        <v>2</v>
      </c>
      <c r="BD71" s="286">
        <v>118000</v>
      </c>
      <c r="BE71" s="286">
        <v>55000</v>
      </c>
      <c r="BF71" s="286">
        <v>33000</v>
      </c>
      <c r="BG71" s="286">
        <v>357</v>
      </c>
      <c r="BH71" s="286">
        <v>21063000</v>
      </c>
      <c r="BI71" s="286">
        <v>12680670</v>
      </c>
      <c r="BJ71" s="286">
        <v>5890500</v>
      </c>
      <c r="BK71" s="286">
        <v>16</v>
      </c>
      <c r="BL71" s="286">
        <v>242</v>
      </c>
      <c r="BM71" s="286">
        <v>258</v>
      </c>
      <c r="BN71" s="286">
        <v>15222000</v>
      </c>
      <c r="BO71" s="286">
        <v>4257000</v>
      </c>
      <c r="BP71" s="287" t="s">
        <v>3929</v>
      </c>
      <c r="BQ71" s="287" t="s">
        <v>4027</v>
      </c>
      <c r="BR71" t="s">
        <v>45</v>
      </c>
    </row>
    <row r="72" spans="1:70" hidden="1" x14ac:dyDescent="0.3">
      <c r="A72" s="281">
        <v>69</v>
      </c>
      <c r="B72" s="288" t="s">
        <v>2952</v>
      </c>
      <c r="C72" s="288" t="s">
        <v>2953</v>
      </c>
      <c r="D72" s="288" t="s">
        <v>2954</v>
      </c>
      <c r="E72" s="288" t="s">
        <v>2959</v>
      </c>
      <c r="F72" s="288" t="s">
        <v>2985</v>
      </c>
      <c r="G72" s="288" t="s">
        <v>2986</v>
      </c>
      <c r="H72" s="288" t="s">
        <v>2988</v>
      </c>
      <c r="I72" s="288" t="s">
        <v>2962</v>
      </c>
      <c r="J72" s="288" t="s">
        <v>60</v>
      </c>
      <c r="K72" s="288" t="s">
        <v>2958</v>
      </c>
      <c r="L72" s="288" t="s">
        <v>45</v>
      </c>
      <c r="M72" s="289" t="s">
        <v>2030</v>
      </c>
      <c r="N72" s="288" t="s">
        <v>2031</v>
      </c>
      <c r="O72" s="288" t="s">
        <v>50</v>
      </c>
      <c r="P72" s="288" t="s">
        <v>74</v>
      </c>
      <c r="Q72" s="290" t="s">
        <v>45</v>
      </c>
      <c r="R72" s="288" t="s">
        <v>45</v>
      </c>
      <c r="S72" s="1">
        <v>45358</v>
      </c>
      <c r="T72" s="1">
        <v>45299</v>
      </c>
      <c r="U72" s="290" t="s">
        <v>45</v>
      </c>
      <c r="V72" s="1">
        <v>45299</v>
      </c>
      <c r="W72" s="1">
        <v>45350</v>
      </c>
      <c r="X72" s="1">
        <v>45350</v>
      </c>
      <c r="Y72" s="291">
        <v>39000</v>
      </c>
      <c r="Z72" s="291">
        <v>49000</v>
      </c>
      <c r="AA72" s="291">
        <v>11700</v>
      </c>
      <c r="AB72" s="291">
        <v>49000</v>
      </c>
      <c r="AC72" s="292" t="s">
        <v>431</v>
      </c>
      <c r="AD72" s="290" t="s">
        <v>60</v>
      </c>
      <c r="AE72" s="292" t="s">
        <v>45</v>
      </c>
      <c r="AF72" s="291">
        <v>39000</v>
      </c>
      <c r="AG72" s="291">
        <v>3950</v>
      </c>
      <c r="AH72" s="291">
        <v>193550000</v>
      </c>
      <c r="AI72" s="291">
        <v>46215000</v>
      </c>
      <c r="AJ72" s="291">
        <v>3950</v>
      </c>
      <c r="AK72" s="291">
        <v>193550000</v>
      </c>
      <c r="AL72" s="291">
        <v>46215000</v>
      </c>
      <c r="AM72" s="291"/>
      <c r="AN72" s="291"/>
      <c r="AO72" s="291">
        <v>0</v>
      </c>
      <c r="AP72" s="291">
        <v>3913</v>
      </c>
      <c r="AQ72" s="291">
        <v>191737000</v>
      </c>
      <c r="AR72" s="291">
        <v>45782100</v>
      </c>
      <c r="AS72" s="291">
        <v>3913</v>
      </c>
      <c r="AT72" s="291">
        <v>191737000</v>
      </c>
      <c r="AU72" s="291">
        <v>45782100</v>
      </c>
      <c r="AV72" s="291"/>
      <c r="AW72" s="291"/>
      <c r="AX72" s="291">
        <v>0</v>
      </c>
      <c r="AY72" s="291">
        <v>3030</v>
      </c>
      <c r="AZ72" s="291">
        <v>148470000</v>
      </c>
      <c r="BA72" s="291"/>
      <c r="BB72" s="291"/>
      <c r="BC72" s="291">
        <v>2</v>
      </c>
      <c r="BD72" s="291">
        <v>98000</v>
      </c>
      <c r="BE72" s="291">
        <v>43064</v>
      </c>
      <c r="BF72" s="291">
        <v>23400</v>
      </c>
      <c r="BG72" s="291">
        <v>2994</v>
      </c>
      <c r="BH72" s="291">
        <v>146706000</v>
      </c>
      <c r="BI72" s="291">
        <v>69493635</v>
      </c>
      <c r="BJ72" s="291">
        <v>35029800</v>
      </c>
      <c r="BK72" s="291">
        <v>36</v>
      </c>
      <c r="BL72" s="291">
        <v>883</v>
      </c>
      <c r="BM72" s="291">
        <v>919</v>
      </c>
      <c r="BN72" s="291">
        <v>45031000</v>
      </c>
      <c r="BO72" s="291">
        <v>10752300</v>
      </c>
      <c r="BP72" s="292" t="s">
        <v>1274</v>
      </c>
      <c r="BQ72" s="292" t="s">
        <v>3749</v>
      </c>
      <c r="BR72" t="s">
        <v>45</v>
      </c>
    </row>
    <row r="73" spans="1:70" hidden="1" x14ac:dyDescent="0.3">
      <c r="A73" s="281">
        <v>70</v>
      </c>
      <c r="B73" s="282" t="s">
        <v>2952</v>
      </c>
      <c r="C73" s="282" t="s">
        <v>2953</v>
      </c>
      <c r="D73" s="282" t="s">
        <v>2954</v>
      </c>
      <c r="E73" s="282" t="s">
        <v>2959</v>
      </c>
      <c r="F73" s="282" t="s">
        <v>2985</v>
      </c>
      <c r="G73" s="282" t="s">
        <v>2986</v>
      </c>
      <c r="H73" s="282" t="s">
        <v>2988</v>
      </c>
      <c r="I73" s="282" t="s">
        <v>2962</v>
      </c>
      <c r="J73" s="282" t="s">
        <v>60</v>
      </c>
      <c r="K73" s="282" t="s">
        <v>2958</v>
      </c>
      <c r="L73" s="282" t="s">
        <v>45</v>
      </c>
      <c r="M73" s="283" t="s">
        <v>2032</v>
      </c>
      <c r="N73" s="282" t="s">
        <v>2033</v>
      </c>
      <c r="O73" s="282" t="s">
        <v>50</v>
      </c>
      <c r="P73" s="282" t="s">
        <v>74</v>
      </c>
      <c r="Q73" s="284" t="s">
        <v>45</v>
      </c>
      <c r="R73" s="282" t="s">
        <v>45</v>
      </c>
      <c r="S73" s="285">
        <v>45350</v>
      </c>
      <c r="T73" s="285">
        <v>45299</v>
      </c>
      <c r="U73" s="284" t="s">
        <v>45</v>
      </c>
      <c r="V73" s="285">
        <v>45299</v>
      </c>
      <c r="W73" s="285">
        <v>45350</v>
      </c>
      <c r="X73" s="285">
        <v>45350</v>
      </c>
      <c r="Y73" s="286">
        <v>29000</v>
      </c>
      <c r="Z73" s="286">
        <v>37000</v>
      </c>
      <c r="AA73" s="286">
        <v>8600</v>
      </c>
      <c r="AB73" s="286">
        <v>37000</v>
      </c>
      <c r="AC73" s="287" t="s">
        <v>1894</v>
      </c>
      <c r="AD73" s="284" t="s">
        <v>60</v>
      </c>
      <c r="AE73" s="287" t="s">
        <v>45</v>
      </c>
      <c r="AF73" s="286">
        <v>29000</v>
      </c>
      <c r="AG73" s="286">
        <v>4000</v>
      </c>
      <c r="AH73" s="286">
        <v>148000000</v>
      </c>
      <c r="AI73" s="286">
        <v>34400000</v>
      </c>
      <c r="AJ73" s="286">
        <v>4000</v>
      </c>
      <c r="AK73" s="286">
        <v>148000000</v>
      </c>
      <c r="AL73" s="286">
        <v>34400000</v>
      </c>
      <c r="AM73" s="286"/>
      <c r="AN73" s="286"/>
      <c r="AO73" s="286">
        <v>0</v>
      </c>
      <c r="AP73" s="286">
        <v>4012</v>
      </c>
      <c r="AQ73" s="286">
        <v>148444000</v>
      </c>
      <c r="AR73" s="286">
        <v>34503200</v>
      </c>
      <c r="AS73" s="286">
        <v>4012</v>
      </c>
      <c r="AT73" s="286">
        <v>148444000</v>
      </c>
      <c r="AU73" s="286">
        <v>34503200</v>
      </c>
      <c r="AV73" s="286"/>
      <c r="AW73" s="286"/>
      <c r="AX73" s="286">
        <v>0</v>
      </c>
      <c r="AY73" s="286">
        <v>3843</v>
      </c>
      <c r="AZ73" s="286">
        <v>142191000</v>
      </c>
      <c r="BA73" s="286">
        <v>34</v>
      </c>
      <c r="BB73" s="286">
        <v>1258000</v>
      </c>
      <c r="BC73" s="286">
        <v>1</v>
      </c>
      <c r="BD73" s="286">
        <v>37000</v>
      </c>
      <c r="BE73" s="286">
        <v>47419</v>
      </c>
      <c r="BF73" s="286">
        <v>8600</v>
      </c>
      <c r="BG73" s="286">
        <v>3548</v>
      </c>
      <c r="BH73" s="286">
        <v>131276000</v>
      </c>
      <c r="BI73" s="286">
        <v>77394822</v>
      </c>
      <c r="BJ73" s="286">
        <v>30512800</v>
      </c>
      <c r="BK73" s="286">
        <v>295</v>
      </c>
      <c r="BL73" s="286">
        <v>169</v>
      </c>
      <c r="BM73" s="286">
        <v>464</v>
      </c>
      <c r="BN73" s="286">
        <v>17168000</v>
      </c>
      <c r="BO73" s="286">
        <v>3990400</v>
      </c>
      <c r="BP73" s="287" t="s">
        <v>1612</v>
      </c>
      <c r="BQ73" s="287" t="s">
        <v>3949</v>
      </c>
      <c r="BR73" t="s">
        <v>45</v>
      </c>
    </row>
    <row r="74" spans="1:70" hidden="1" x14ac:dyDescent="0.3">
      <c r="A74" s="281">
        <v>71</v>
      </c>
      <c r="B74" s="288" t="s">
        <v>2952</v>
      </c>
      <c r="C74" s="288" t="s">
        <v>2953</v>
      </c>
      <c r="D74" s="288" t="s">
        <v>2954</v>
      </c>
      <c r="E74" s="288" t="s">
        <v>2959</v>
      </c>
      <c r="F74" s="288" t="s">
        <v>2985</v>
      </c>
      <c r="G74" s="288" t="s">
        <v>2986</v>
      </c>
      <c r="H74" s="288" t="s">
        <v>2988</v>
      </c>
      <c r="I74" s="288" t="s">
        <v>2962</v>
      </c>
      <c r="J74" s="288" t="s">
        <v>60</v>
      </c>
      <c r="K74" s="288" t="s">
        <v>2958</v>
      </c>
      <c r="L74" s="288" t="s">
        <v>45</v>
      </c>
      <c r="M74" s="289" t="s">
        <v>2034</v>
      </c>
      <c r="N74" s="288" t="s">
        <v>2035</v>
      </c>
      <c r="O74" s="288" t="s">
        <v>50</v>
      </c>
      <c r="P74" s="288" t="s">
        <v>51</v>
      </c>
      <c r="Q74" s="290" t="s">
        <v>45</v>
      </c>
      <c r="R74" s="288" t="s">
        <v>45</v>
      </c>
      <c r="S74" s="1">
        <v>45644</v>
      </c>
      <c r="T74" s="1">
        <v>46174</v>
      </c>
      <c r="U74" s="290" t="s">
        <v>45</v>
      </c>
      <c r="V74" s="1">
        <v>46204</v>
      </c>
      <c r="W74" s="1">
        <v>45317</v>
      </c>
      <c r="X74" s="1">
        <v>45323</v>
      </c>
      <c r="Y74" s="291">
        <v>45000</v>
      </c>
      <c r="Z74" s="291">
        <v>45000</v>
      </c>
      <c r="AA74" s="291">
        <v>12500</v>
      </c>
      <c r="AB74" s="291">
        <v>45000</v>
      </c>
      <c r="AC74" s="292" t="s">
        <v>1432</v>
      </c>
      <c r="AD74" s="290" t="s">
        <v>60</v>
      </c>
      <c r="AE74" s="292" t="s">
        <v>45</v>
      </c>
      <c r="AF74" s="291">
        <v>45000</v>
      </c>
      <c r="AG74" s="291">
        <v>1070</v>
      </c>
      <c r="AH74" s="291">
        <v>48150000</v>
      </c>
      <c r="AI74" s="291">
        <v>13375000</v>
      </c>
      <c r="AJ74" s="291">
        <v>770</v>
      </c>
      <c r="AK74" s="291">
        <v>34650000</v>
      </c>
      <c r="AL74" s="291">
        <v>9625000</v>
      </c>
      <c r="AM74" s="291">
        <v>300</v>
      </c>
      <c r="AN74" s="291">
        <v>13500000</v>
      </c>
      <c r="AO74" s="291">
        <v>3750000</v>
      </c>
      <c r="AP74" s="291">
        <v>1106</v>
      </c>
      <c r="AQ74" s="291">
        <v>49770000</v>
      </c>
      <c r="AR74" s="291">
        <v>13825000</v>
      </c>
      <c r="AS74" s="291">
        <v>1106</v>
      </c>
      <c r="AT74" s="291">
        <v>49770000</v>
      </c>
      <c r="AU74" s="291">
        <v>13825000</v>
      </c>
      <c r="AV74" s="291"/>
      <c r="AW74" s="291"/>
      <c r="AX74" s="291">
        <v>0</v>
      </c>
      <c r="AY74" s="291">
        <v>838</v>
      </c>
      <c r="AZ74" s="291">
        <v>37710000</v>
      </c>
      <c r="BA74" s="291">
        <v>2</v>
      </c>
      <c r="BB74" s="291">
        <v>90000</v>
      </c>
      <c r="BC74" s="291"/>
      <c r="BD74" s="291"/>
      <c r="BE74" s="291"/>
      <c r="BF74" s="291">
        <v>0</v>
      </c>
      <c r="BG74" s="291">
        <v>809</v>
      </c>
      <c r="BH74" s="291">
        <v>36405000</v>
      </c>
      <c r="BI74" s="291">
        <v>25684872</v>
      </c>
      <c r="BJ74" s="291">
        <v>10112500</v>
      </c>
      <c r="BK74" s="291">
        <v>29</v>
      </c>
      <c r="BL74" s="291">
        <v>268</v>
      </c>
      <c r="BM74" s="291">
        <v>297</v>
      </c>
      <c r="BN74" s="291">
        <v>13365000</v>
      </c>
      <c r="BO74" s="291">
        <v>3712500</v>
      </c>
      <c r="BP74" s="292" t="s">
        <v>3833</v>
      </c>
      <c r="BQ74" s="292" t="s">
        <v>4104</v>
      </c>
      <c r="BR74" t="s">
        <v>45</v>
      </c>
    </row>
    <row r="75" spans="1:70" hidden="1" x14ac:dyDescent="0.3">
      <c r="A75" s="281">
        <v>72</v>
      </c>
      <c r="B75" s="282" t="s">
        <v>2952</v>
      </c>
      <c r="C75" s="282" t="s">
        <v>2953</v>
      </c>
      <c r="D75" s="282" t="s">
        <v>2954</v>
      </c>
      <c r="E75" s="282" t="s">
        <v>2959</v>
      </c>
      <c r="F75" s="282" t="s">
        <v>2985</v>
      </c>
      <c r="G75" s="282" t="s">
        <v>2986</v>
      </c>
      <c r="H75" s="282" t="s">
        <v>2989</v>
      </c>
      <c r="I75" s="282" t="s">
        <v>2962</v>
      </c>
      <c r="J75" s="282" t="s">
        <v>60</v>
      </c>
      <c r="K75" s="282" t="s">
        <v>2958</v>
      </c>
      <c r="L75" s="282" t="s">
        <v>45</v>
      </c>
      <c r="M75" s="283" t="s">
        <v>2036</v>
      </c>
      <c r="N75" s="282" t="s">
        <v>2037</v>
      </c>
      <c r="O75" s="282" t="s">
        <v>50</v>
      </c>
      <c r="P75" s="282" t="s">
        <v>74</v>
      </c>
      <c r="Q75" s="284" t="s">
        <v>45</v>
      </c>
      <c r="R75" s="282" t="s">
        <v>45</v>
      </c>
      <c r="S75" s="285">
        <v>45432</v>
      </c>
      <c r="T75" s="285">
        <v>45385</v>
      </c>
      <c r="U75" s="284" t="s">
        <v>45</v>
      </c>
      <c r="V75" s="285">
        <v>45385</v>
      </c>
      <c r="W75" s="285">
        <v>45401</v>
      </c>
      <c r="X75" s="285">
        <v>45404</v>
      </c>
      <c r="Y75" s="286">
        <v>67000</v>
      </c>
      <c r="Z75" s="286">
        <v>67000</v>
      </c>
      <c r="AA75" s="286">
        <v>17900</v>
      </c>
      <c r="AB75" s="286">
        <v>67000</v>
      </c>
      <c r="AC75" s="287" t="s">
        <v>208</v>
      </c>
      <c r="AD75" s="284" t="s">
        <v>60</v>
      </c>
      <c r="AE75" s="287" t="s">
        <v>45</v>
      </c>
      <c r="AF75" s="286">
        <v>67000</v>
      </c>
      <c r="AG75" s="286">
        <v>2800</v>
      </c>
      <c r="AH75" s="286">
        <v>187600000</v>
      </c>
      <c r="AI75" s="286">
        <v>50120000</v>
      </c>
      <c r="AJ75" s="286">
        <v>1500</v>
      </c>
      <c r="AK75" s="286">
        <v>100500000</v>
      </c>
      <c r="AL75" s="286">
        <v>26850000</v>
      </c>
      <c r="AM75" s="286">
        <v>1300</v>
      </c>
      <c r="AN75" s="286">
        <v>87100000</v>
      </c>
      <c r="AO75" s="286">
        <v>23270000</v>
      </c>
      <c r="AP75" s="286">
        <v>3902</v>
      </c>
      <c r="AQ75" s="286">
        <v>261434000</v>
      </c>
      <c r="AR75" s="286">
        <v>69845800</v>
      </c>
      <c r="AS75" s="286">
        <v>3902</v>
      </c>
      <c r="AT75" s="286">
        <v>261434000</v>
      </c>
      <c r="AU75" s="286">
        <v>69845800</v>
      </c>
      <c r="AV75" s="286"/>
      <c r="AW75" s="286"/>
      <c r="AX75" s="286">
        <v>0</v>
      </c>
      <c r="AY75" s="286">
        <v>3654</v>
      </c>
      <c r="AZ75" s="286">
        <v>244818000</v>
      </c>
      <c r="BA75" s="286">
        <v>-2</v>
      </c>
      <c r="BB75" s="286">
        <v>-134000</v>
      </c>
      <c r="BC75" s="286">
        <v>34</v>
      </c>
      <c r="BD75" s="286">
        <v>2278000</v>
      </c>
      <c r="BE75" s="286">
        <v>1273050</v>
      </c>
      <c r="BF75" s="286">
        <v>608600</v>
      </c>
      <c r="BG75" s="286">
        <v>3505</v>
      </c>
      <c r="BH75" s="286">
        <v>234835000</v>
      </c>
      <c r="BI75" s="286">
        <v>158741294</v>
      </c>
      <c r="BJ75" s="286">
        <v>62739500</v>
      </c>
      <c r="BK75" s="286">
        <v>149</v>
      </c>
      <c r="BL75" s="286">
        <v>248</v>
      </c>
      <c r="BM75" s="286">
        <v>397</v>
      </c>
      <c r="BN75" s="286">
        <v>26599000</v>
      </c>
      <c r="BO75" s="286">
        <v>7106300</v>
      </c>
      <c r="BP75" s="287" t="s">
        <v>3531</v>
      </c>
      <c r="BQ75" s="287" t="s">
        <v>4079</v>
      </c>
      <c r="BR75" t="s">
        <v>45</v>
      </c>
    </row>
    <row r="76" spans="1:70" hidden="1" x14ac:dyDescent="0.3">
      <c r="A76" s="281">
        <v>73</v>
      </c>
      <c r="B76" s="288" t="s">
        <v>2952</v>
      </c>
      <c r="C76" s="288" t="s">
        <v>2953</v>
      </c>
      <c r="D76" s="288" t="s">
        <v>2954</v>
      </c>
      <c r="E76" s="288" t="s">
        <v>2959</v>
      </c>
      <c r="F76" s="288" t="s">
        <v>2985</v>
      </c>
      <c r="G76" s="288" t="s">
        <v>2986</v>
      </c>
      <c r="H76" s="288" t="s">
        <v>2990</v>
      </c>
      <c r="I76" s="288" t="s">
        <v>2962</v>
      </c>
      <c r="J76" s="288" t="s">
        <v>60</v>
      </c>
      <c r="K76" s="288" t="s">
        <v>2958</v>
      </c>
      <c r="L76" s="288" t="s">
        <v>45</v>
      </c>
      <c r="M76" s="289" t="s">
        <v>2038</v>
      </c>
      <c r="N76" s="288" t="s">
        <v>2039</v>
      </c>
      <c r="O76" s="288" t="s">
        <v>50</v>
      </c>
      <c r="P76" s="288" t="s">
        <v>51</v>
      </c>
      <c r="Q76" s="290" t="s">
        <v>45</v>
      </c>
      <c r="R76" s="288" t="s">
        <v>45</v>
      </c>
      <c r="S76" s="1">
        <v>45306</v>
      </c>
      <c r="T76" s="1">
        <v>45281</v>
      </c>
      <c r="U76" s="290" t="s">
        <v>45</v>
      </c>
      <c r="V76" s="1">
        <v>45281</v>
      </c>
      <c r="W76" s="1">
        <v>45302</v>
      </c>
      <c r="X76" s="1">
        <v>45303</v>
      </c>
      <c r="Y76" s="291">
        <v>47000</v>
      </c>
      <c r="Z76" s="291">
        <v>47000</v>
      </c>
      <c r="AA76" s="291">
        <v>13000</v>
      </c>
      <c r="AB76" s="291">
        <v>47000</v>
      </c>
      <c r="AC76" s="292" t="s">
        <v>687</v>
      </c>
      <c r="AD76" s="290" t="s">
        <v>60</v>
      </c>
      <c r="AE76" s="292" t="s">
        <v>45</v>
      </c>
      <c r="AF76" s="291">
        <v>47000</v>
      </c>
      <c r="AG76" s="291">
        <v>1720</v>
      </c>
      <c r="AH76" s="291">
        <v>80840000</v>
      </c>
      <c r="AI76" s="291">
        <v>22360000</v>
      </c>
      <c r="AJ76" s="291">
        <v>570</v>
      </c>
      <c r="AK76" s="291">
        <v>26790000</v>
      </c>
      <c r="AL76" s="291">
        <v>7410000</v>
      </c>
      <c r="AM76" s="291">
        <v>1150</v>
      </c>
      <c r="AN76" s="291">
        <v>54050000</v>
      </c>
      <c r="AO76" s="291">
        <v>14950000</v>
      </c>
      <c r="AP76" s="291">
        <v>1766</v>
      </c>
      <c r="AQ76" s="291">
        <v>83002000</v>
      </c>
      <c r="AR76" s="291">
        <v>22958000</v>
      </c>
      <c r="AS76" s="291">
        <v>1766</v>
      </c>
      <c r="AT76" s="291">
        <v>83002000</v>
      </c>
      <c r="AU76" s="291">
        <v>22958000</v>
      </c>
      <c r="AV76" s="291"/>
      <c r="AW76" s="291"/>
      <c r="AX76" s="291">
        <v>0</v>
      </c>
      <c r="AY76" s="291">
        <v>1746</v>
      </c>
      <c r="AZ76" s="291">
        <v>82062000</v>
      </c>
      <c r="BA76" s="291">
        <v>-2</v>
      </c>
      <c r="BB76" s="291">
        <v>-94000</v>
      </c>
      <c r="BC76" s="291">
        <v>2</v>
      </c>
      <c r="BD76" s="291">
        <v>94000</v>
      </c>
      <c r="BE76" s="291">
        <v>64000</v>
      </c>
      <c r="BF76" s="291">
        <v>26000</v>
      </c>
      <c r="BG76" s="291">
        <v>1680</v>
      </c>
      <c r="BH76" s="291">
        <v>78960000</v>
      </c>
      <c r="BI76" s="291">
        <v>57742846</v>
      </c>
      <c r="BJ76" s="291">
        <v>21840000</v>
      </c>
      <c r="BK76" s="291">
        <v>66</v>
      </c>
      <c r="BL76" s="291">
        <v>20</v>
      </c>
      <c r="BM76" s="291">
        <v>86</v>
      </c>
      <c r="BN76" s="291">
        <v>4042000</v>
      </c>
      <c r="BO76" s="291">
        <v>1118000</v>
      </c>
      <c r="BP76" s="292" t="s">
        <v>4034</v>
      </c>
      <c r="BQ76" s="292" t="s">
        <v>3905</v>
      </c>
      <c r="BR76" t="s">
        <v>45</v>
      </c>
    </row>
    <row r="77" spans="1:70" hidden="1" x14ac:dyDescent="0.3">
      <c r="A77" s="281">
        <v>74</v>
      </c>
      <c r="B77" s="282" t="s">
        <v>2952</v>
      </c>
      <c r="C77" s="282" t="s">
        <v>2953</v>
      </c>
      <c r="D77" s="282" t="s">
        <v>2954</v>
      </c>
      <c r="E77" s="282" t="s">
        <v>2959</v>
      </c>
      <c r="F77" s="282" t="s">
        <v>2985</v>
      </c>
      <c r="G77" s="282" t="s">
        <v>2986</v>
      </c>
      <c r="H77" s="282" t="s">
        <v>2990</v>
      </c>
      <c r="I77" s="282" t="s">
        <v>2962</v>
      </c>
      <c r="J77" s="282" t="s">
        <v>60</v>
      </c>
      <c r="K77" s="282" t="s">
        <v>2958</v>
      </c>
      <c r="L77" s="282" t="s">
        <v>45</v>
      </c>
      <c r="M77" s="283" t="s">
        <v>2040</v>
      </c>
      <c r="N77" s="282" t="s">
        <v>2041</v>
      </c>
      <c r="O77" s="282" t="s">
        <v>50</v>
      </c>
      <c r="P77" s="282" t="s">
        <v>127</v>
      </c>
      <c r="Q77" s="284" t="s">
        <v>45</v>
      </c>
      <c r="R77" s="282" t="s">
        <v>45</v>
      </c>
      <c r="S77" s="285">
        <v>45644</v>
      </c>
      <c r="T77" s="285">
        <v>45281</v>
      </c>
      <c r="U77" s="284" t="s">
        <v>45</v>
      </c>
      <c r="V77" s="285">
        <v>45281</v>
      </c>
      <c r="W77" s="285">
        <v>45295</v>
      </c>
      <c r="X77" s="285">
        <v>45300</v>
      </c>
      <c r="Y77" s="286">
        <v>65000</v>
      </c>
      <c r="Z77" s="286">
        <v>87000</v>
      </c>
      <c r="AA77" s="286">
        <v>18400</v>
      </c>
      <c r="AB77" s="286">
        <v>87000</v>
      </c>
      <c r="AC77" s="287" t="s">
        <v>346</v>
      </c>
      <c r="AD77" s="284" t="s">
        <v>60</v>
      </c>
      <c r="AE77" s="287" t="s">
        <v>45</v>
      </c>
      <c r="AF77" s="286">
        <v>65000</v>
      </c>
      <c r="AG77" s="286">
        <v>500</v>
      </c>
      <c r="AH77" s="286">
        <v>43500000</v>
      </c>
      <c r="AI77" s="286">
        <v>9200000</v>
      </c>
      <c r="AJ77" s="286">
        <v>300</v>
      </c>
      <c r="AK77" s="286">
        <v>26100000</v>
      </c>
      <c r="AL77" s="286">
        <v>5520000</v>
      </c>
      <c r="AM77" s="286">
        <v>200</v>
      </c>
      <c r="AN77" s="286">
        <v>17400000</v>
      </c>
      <c r="AO77" s="286">
        <v>3680000</v>
      </c>
      <c r="AP77" s="286">
        <v>523</v>
      </c>
      <c r="AQ77" s="286">
        <v>45501000</v>
      </c>
      <c r="AR77" s="286">
        <v>9623200</v>
      </c>
      <c r="AS77" s="286">
        <v>523</v>
      </c>
      <c r="AT77" s="286">
        <v>45501000</v>
      </c>
      <c r="AU77" s="286">
        <v>9623200</v>
      </c>
      <c r="AV77" s="286"/>
      <c r="AW77" s="286"/>
      <c r="AX77" s="286">
        <v>0</v>
      </c>
      <c r="AY77" s="286">
        <v>450</v>
      </c>
      <c r="AZ77" s="286">
        <v>39150000</v>
      </c>
      <c r="BA77" s="286">
        <v>-1</v>
      </c>
      <c r="BB77" s="286">
        <v>-87000</v>
      </c>
      <c r="BC77" s="286"/>
      <c r="BD77" s="286"/>
      <c r="BE77" s="286"/>
      <c r="BF77" s="286">
        <v>0</v>
      </c>
      <c r="BG77" s="286">
        <v>438</v>
      </c>
      <c r="BH77" s="286">
        <v>38106000</v>
      </c>
      <c r="BI77" s="286">
        <v>20463927</v>
      </c>
      <c r="BJ77" s="286">
        <v>8059200</v>
      </c>
      <c r="BK77" s="286">
        <v>12</v>
      </c>
      <c r="BL77" s="286">
        <v>73</v>
      </c>
      <c r="BM77" s="286">
        <v>85</v>
      </c>
      <c r="BN77" s="286">
        <v>7395000</v>
      </c>
      <c r="BO77" s="286">
        <v>1564000</v>
      </c>
      <c r="BP77" s="287" t="s">
        <v>3862</v>
      </c>
      <c r="BQ77" s="287" t="s">
        <v>881</v>
      </c>
      <c r="BR77" t="s">
        <v>45</v>
      </c>
    </row>
    <row r="78" spans="1:70" hidden="1" x14ac:dyDescent="0.3">
      <c r="A78" s="281">
        <v>75</v>
      </c>
      <c r="B78" s="288" t="s">
        <v>2952</v>
      </c>
      <c r="C78" s="288" t="s">
        <v>2953</v>
      </c>
      <c r="D78" s="288" t="s">
        <v>2954</v>
      </c>
      <c r="E78" s="288" t="s">
        <v>2959</v>
      </c>
      <c r="F78" s="288" t="s">
        <v>2985</v>
      </c>
      <c r="G78" s="288" t="s">
        <v>2986</v>
      </c>
      <c r="H78" s="288" t="s">
        <v>2990</v>
      </c>
      <c r="I78" s="288" t="s">
        <v>2962</v>
      </c>
      <c r="J78" s="288" t="s">
        <v>60</v>
      </c>
      <c r="K78" s="288" t="s">
        <v>2958</v>
      </c>
      <c r="L78" s="288" t="s">
        <v>45</v>
      </c>
      <c r="M78" s="289" t="s">
        <v>2042</v>
      </c>
      <c r="N78" s="288" t="s">
        <v>2043</v>
      </c>
      <c r="O78" s="288" t="s">
        <v>50</v>
      </c>
      <c r="P78" s="288" t="s">
        <v>74</v>
      </c>
      <c r="Q78" s="290" t="s">
        <v>45</v>
      </c>
      <c r="R78" s="288" t="s">
        <v>45</v>
      </c>
      <c r="S78" s="1">
        <v>45378</v>
      </c>
      <c r="T78" s="1">
        <v>45307</v>
      </c>
      <c r="U78" s="290" t="s">
        <v>45</v>
      </c>
      <c r="V78" s="1">
        <v>45307</v>
      </c>
      <c r="W78" s="1">
        <v>45378</v>
      </c>
      <c r="X78" s="1">
        <v>45385</v>
      </c>
      <c r="Y78" s="291">
        <v>43000</v>
      </c>
      <c r="Z78" s="291">
        <v>43000</v>
      </c>
      <c r="AA78" s="291">
        <v>11800</v>
      </c>
      <c r="AB78" s="291">
        <v>43000</v>
      </c>
      <c r="AC78" s="292" t="s">
        <v>569</v>
      </c>
      <c r="AD78" s="290" t="s">
        <v>60</v>
      </c>
      <c r="AE78" s="292" t="s">
        <v>45</v>
      </c>
      <c r="AF78" s="291">
        <v>43000</v>
      </c>
      <c r="AG78" s="291">
        <v>800</v>
      </c>
      <c r="AH78" s="291">
        <v>34400000</v>
      </c>
      <c r="AI78" s="291">
        <v>9440000</v>
      </c>
      <c r="AJ78" s="291">
        <v>800</v>
      </c>
      <c r="AK78" s="291">
        <v>34400000</v>
      </c>
      <c r="AL78" s="291">
        <v>9440000</v>
      </c>
      <c r="AM78" s="291"/>
      <c r="AN78" s="291"/>
      <c r="AO78" s="291">
        <v>0</v>
      </c>
      <c r="AP78" s="291">
        <v>774</v>
      </c>
      <c r="AQ78" s="291">
        <v>33282000</v>
      </c>
      <c r="AR78" s="291">
        <v>9133200</v>
      </c>
      <c r="AS78" s="291">
        <v>774</v>
      </c>
      <c r="AT78" s="291">
        <v>33282000</v>
      </c>
      <c r="AU78" s="291">
        <v>9133200</v>
      </c>
      <c r="AV78" s="291"/>
      <c r="AW78" s="291"/>
      <c r="AX78" s="291">
        <v>0</v>
      </c>
      <c r="AY78" s="291">
        <v>687</v>
      </c>
      <c r="AZ78" s="291">
        <v>29541000</v>
      </c>
      <c r="BA78" s="291">
        <v>-2</v>
      </c>
      <c r="BB78" s="291">
        <v>-86000</v>
      </c>
      <c r="BC78" s="291"/>
      <c r="BD78" s="291"/>
      <c r="BE78" s="291"/>
      <c r="BF78" s="291">
        <v>0</v>
      </c>
      <c r="BG78" s="291">
        <v>687</v>
      </c>
      <c r="BH78" s="291">
        <v>29541000</v>
      </c>
      <c r="BI78" s="291">
        <v>20880460</v>
      </c>
      <c r="BJ78" s="291">
        <v>8106600</v>
      </c>
      <c r="BK78" s="291"/>
      <c r="BL78" s="291">
        <v>87</v>
      </c>
      <c r="BM78" s="291">
        <v>87</v>
      </c>
      <c r="BN78" s="291">
        <v>3741000</v>
      </c>
      <c r="BO78" s="291">
        <v>1026600</v>
      </c>
      <c r="BP78" s="292" t="s">
        <v>3315</v>
      </c>
      <c r="BQ78" s="292" t="s">
        <v>1085</v>
      </c>
      <c r="BR78" t="s">
        <v>45</v>
      </c>
    </row>
    <row r="79" spans="1:70" hidden="1" x14ac:dyDescent="0.3">
      <c r="A79" s="281">
        <v>76</v>
      </c>
      <c r="B79" s="282" t="s">
        <v>2952</v>
      </c>
      <c r="C79" s="282" t="s">
        <v>2953</v>
      </c>
      <c r="D79" s="282" t="s">
        <v>2954</v>
      </c>
      <c r="E79" s="282" t="s">
        <v>2959</v>
      </c>
      <c r="F79" s="282" t="s">
        <v>2985</v>
      </c>
      <c r="G79" s="282" t="s">
        <v>2991</v>
      </c>
      <c r="H79" s="282" t="s">
        <v>2992</v>
      </c>
      <c r="I79" s="282" t="s">
        <v>2962</v>
      </c>
      <c r="J79" s="282" t="s">
        <v>60</v>
      </c>
      <c r="K79" s="282" t="s">
        <v>2958</v>
      </c>
      <c r="L79" s="282" t="s">
        <v>45</v>
      </c>
      <c r="M79" s="283" t="s">
        <v>2044</v>
      </c>
      <c r="N79" s="282" t="s">
        <v>2045</v>
      </c>
      <c r="O79" s="282" t="s">
        <v>50</v>
      </c>
      <c r="P79" s="282" t="s">
        <v>51</v>
      </c>
      <c r="Q79" s="284" t="s">
        <v>45</v>
      </c>
      <c r="R79" s="282" t="s">
        <v>45</v>
      </c>
      <c r="S79" s="285">
        <v>45358</v>
      </c>
      <c r="T79" s="285">
        <v>45281</v>
      </c>
      <c r="U79" s="284" t="s">
        <v>45</v>
      </c>
      <c r="V79" s="285">
        <v>45281</v>
      </c>
      <c r="W79" s="285">
        <v>45322</v>
      </c>
      <c r="X79" s="285">
        <v>45323</v>
      </c>
      <c r="Y79" s="286">
        <v>69000</v>
      </c>
      <c r="Z79" s="286">
        <v>89000</v>
      </c>
      <c r="AA79" s="286">
        <v>19500</v>
      </c>
      <c r="AB79" s="286">
        <v>89000</v>
      </c>
      <c r="AC79" s="287" t="s">
        <v>357</v>
      </c>
      <c r="AD79" s="284" t="s">
        <v>60</v>
      </c>
      <c r="AE79" s="287" t="s">
        <v>45</v>
      </c>
      <c r="AF79" s="286">
        <v>69000</v>
      </c>
      <c r="AG79" s="286">
        <v>2975</v>
      </c>
      <c r="AH79" s="286">
        <v>264775000</v>
      </c>
      <c r="AI79" s="286">
        <v>58012500</v>
      </c>
      <c r="AJ79" s="286">
        <v>1955</v>
      </c>
      <c r="AK79" s="286">
        <v>173995000</v>
      </c>
      <c r="AL79" s="286">
        <v>38122500</v>
      </c>
      <c r="AM79" s="286">
        <v>1020</v>
      </c>
      <c r="AN79" s="286">
        <v>90780000</v>
      </c>
      <c r="AO79" s="286">
        <v>19890000</v>
      </c>
      <c r="AP79" s="286">
        <v>2997</v>
      </c>
      <c r="AQ79" s="286">
        <v>266733000</v>
      </c>
      <c r="AR79" s="286">
        <v>58441500</v>
      </c>
      <c r="AS79" s="286">
        <v>2997</v>
      </c>
      <c r="AT79" s="286">
        <v>266733000</v>
      </c>
      <c r="AU79" s="286">
        <v>58441500</v>
      </c>
      <c r="AV79" s="286"/>
      <c r="AW79" s="286"/>
      <c r="AX79" s="286">
        <v>0</v>
      </c>
      <c r="AY79" s="286">
        <v>2971</v>
      </c>
      <c r="AZ79" s="286">
        <v>264419000</v>
      </c>
      <c r="BA79" s="286">
        <v>-1</v>
      </c>
      <c r="BB79" s="286">
        <v>-89000</v>
      </c>
      <c r="BC79" s="286">
        <v>1</v>
      </c>
      <c r="BD79" s="286">
        <v>89000</v>
      </c>
      <c r="BE79" s="286">
        <v>54853</v>
      </c>
      <c r="BF79" s="286">
        <v>19500</v>
      </c>
      <c r="BG79" s="286">
        <v>2869</v>
      </c>
      <c r="BH79" s="286">
        <v>255341000</v>
      </c>
      <c r="BI79" s="286">
        <v>154281229</v>
      </c>
      <c r="BJ79" s="286">
        <v>55945500</v>
      </c>
      <c r="BK79" s="286">
        <v>102</v>
      </c>
      <c r="BL79" s="286">
        <v>26</v>
      </c>
      <c r="BM79" s="286">
        <v>128</v>
      </c>
      <c r="BN79" s="286">
        <v>11392000</v>
      </c>
      <c r="BO79" s="286">
        <v>2496000</v>
      </c>
      <c r="BP79" s="287" t="s">
        <v>1406</v>
      </c>
      <c r="BQ79" s="287" t="s">
        <v>3472</v>
      </c>
      <c r="BR79" t="s">
        <v>45</v>
      </c>
    </row>
    <row r="80" spans="1:70" hidden="1" x14ac:dyDescent="0.3">
      <c r="A80" s="281">
        <v>77</v>
      </c>
      <c r="B80" s="288" t="s">
        <v>2952</v>
      </c>
      <c r="C80" s="288" t="s">
        <v>2953</v>
      </c>
      <c r="D80" s="288" t="s">
        <v>2954</v>
      </c>
      <c r="E80" s="288" t="s">
        <v>2959</v>
      </c>
      <c r="F80" s="288" t="s">
        <v>2985</v>
      </c>
      <c r="G80" s="288" t="s">
        <v>2991</v>
      </c>
      <c r="H80" s="288" t="s">
        <v>2992</v>
      </c>
      <c r="I80" s="288" t="s">
        <v>2962</v>
      </c>
      <c r="J80" s="288" t="s">
        <v>60</v>
      </c>
      <c r="K80" s="288" t="s">
        <v>2958</v>
      </c>
      <c r="L80" s="288" t="s">
        <v>45</v>
      </c>
      <c r="M80" s="289" t="s">
        <v>2046</v>
      </c>
      <c r="N80" s="288" t="s">
        <v>2047</v>
      </c>
      <c r="O80" s="288" t="s">
        <v>50</v>
      </c>
      <c r="P80" s="288" t="s">
        <v>51</v>
      </c>
      <c r="Q80" s="290" t="s">
        <v>45</v>
      </c>
      <c r="R80" s="288" t="s">
        <v>45</v>
      </c>
      <c r="S80" s="1">
        <v>45369</v>
      </c>
      <c r="T80" s="1">
        <v>45307</v>
      </c>
      <c r="U80" s="290" t="s">
        <v>45</v>
      </c>
      <c r="V80" s="1">
        <v>45307</v>
      </c>
      <c r="W80" s="1">
        <v>45327</v>
      </c>
      <c r="X80" s="1">
        <v>45336</v>
      </c>
      <c r="Y80" s="291">
        <v>49000</v>
      </c>
      <c r="Z80" s="291">
        <v>49000</v>
      </c>
      <c r="AA80" s="291">
        <v>13900</v>
      </c>
      <c r="AB80" s="291">
        <v>49000</v>
      </c>
      <c r="AC80" s="292" t="s">
        <v>393</v>
      </c>
      <c r="AD80" s="290" t="s">
        <v>60</v>
      </c>
      <c r="AE80" s="292" t="s">
        <v>45</v>
      </c>
      <c r="AF80" s="291">
        <v>49000</v>
      </c>
      <c r="AG80" s="291">
        <v>980</v>
      </c>
      <c r="AH80" s="291">
        <v>48020000</v>
      </c>
      <c r="AI80" s="291">
        <v>13622000</v>
      </c>
      <c r="AJ80" s="291">
        <v>580</v>
      </c>
      <c r="AK80" s="291">
        <v>28420000</v>
      </c>
      <c r="AL80" s="291">
        <v>8062000</v>
      </c>
      <c r="AM80" s="291">
        <v>400</v>
      </c>
      <c r="AN80" s="291">
        <v>19600000</v>
      </c>
      <c r="AO80" s="291">
        <v>5560000</v>
      </c>
      <c r="AP80" s="291">
        <v>962</v>
      </c>
      <c r="AQ80" s="291">
        <v>47138000</v>
      </c>
      <c r="AR80" s="291">
        <v>13371800</v>
      </c>
      <c r="AS80" s="291">
        <v>962</v>
      </c>
      <c r="AT80" s="291">
        <v>47138000</v>
      </c>
      <c r="AU80" s="291">
        <v>13371800</v>
      </c>
      <c r="AV80" s="291"/>
      <c r="AW80" s="291"/>
      <c r="AX80" s="291">
        <v>0</v>
      </c>
      <c r="AY80" s="291">
        <v>772</v>
      </c>
      <c r="AZ80" s="291">
        <v>37828000</v>
      </c>
      <c r="BA80" s="291">
        <v>-1</v>
      </c>
      <c r="BB80" s="291">
        <v>-49000</v>
      </c>
      <c r="BC80" s="291"/>
      <c r="BD80" s="291"/>
      <c r="BE80" s="291"/>
      <c r="BF80" s="291">
        <v>0</v>
      </c>
      <c r="BG80" s="291">
        <v>746</v>
      </c>
      <c r="BH80" s="291">
        <v>36554000</v>
      </c>
      <c r="BI80" s="291">
        <v>27329074</v>
      </c>
      <c r="BJ80" s="291">
        <v>10369400</v>
      </c>
      <c r="BK80" s="291">
        <v>26</v>
      </c>
      <c r="BL80" s="291">
        <v>190</v>
      </c>
      <c r="BM80" s="291">
        <v>216</v>
      </c>
      <c r="BN80" s="291">
        <v>10584000</v>
      </c>
      <c r="BO80" s="291">
        <v>3002400</v>
      </c>
      <c r="BP80" s="292" t="s">
        <v>3529</v>
      </c>
      <c r="BQ80" s="292" t="s">
        <v>3929</v>
      </c>
      <c r="BR80" t="s">
        <v>45</v>
      </c>
    </row>
    <row r="81" spans="1:70" hidden="1" x14ac:dyDescent="0.3">
      <c r="A81" s="281">
        <v>78</v>
      </c>
      <c r="B81" s="282" t="s">
        <v>2952</v>
      </c>
      <c r="C81" s="282" t="s">
        <v>2953</v>
      </c>
      <c r="D81" s="282" t="s">
        <v>2954</v>
      </c>
      <c r="E81" s="282" t="s">
        <v>2959</v>
      </c>
      <c r="F81" s="282" t="s">
        <v>2985</v>
      </c>
      <c r="G81" s="282" t="s">
        <v>2991</v>
      </c>
      <c r="H81" s="282" t="s">
        <v>2992</v>
      </c>
      <c r="I81" s="282" t="s">
        <v>2962</v>
      </c>
      <c r="J81" s="282" t="s">
        <v>60</v>
      </c>
      <c r="K81" s="282" t="s">
        <v>2958</v>
      </c>
      <c r="L81" s="282" t="s">
        <v>45</v>
      </c>
      <c r="M81" s="283" t="s">
        <v>2048</v>
      </c>
      <c r="N81" s="282" t="s">
        <v>2049</v>
      </c>
      <c r="O81" s="282" t="s">
        <v>50</v>
      </c>
      <c r="P81" s="282" t="s">
        <v>127</v>
      </c>
      <c r="Q81" s="284" t="s">
        <v>45</v>
      </c>
      <c r="R81" s="282" t="s">
        <v>45</v>
      </c>
      <c r="S81" s="285">
        <v>45379</v>
      </c>
      <c r="T81" s="285">
        <v>45316</v>
      </c>
      <c r="U81" s="284" t="s">
        <v>45</v>
      </c>
      <c r="V81" s="285">
        <v>45316</v>
      </c>
      <c r="W81" s="285">
        <v>45364</v>
      </c>
      <c r="X81" s="285">
        <v>45366</v>
      </c>
      <c r="Y81" s="286">
        <v>59000</v>
      </c>
      <c r="Z81" s="286">
        <v>59000</v>
      </c>
      <c r="AA81" s="286">
        <v>16000</v>
      </c>
      <c r="AB81" s="286">
        <v>59000</v>
      </c>
      <c r="AC81" s="287" t="s">
        <v>874</v>
      </c>
      <c r="AD81" s="284" t="s">
        <v>60</v>
      </c>
      <c r="AE81" s="287" t="s">
        <v>45</v>
      </c>
      <c r="AF81" s="286">
        <v>59000</v>
      </c>
      <c r="AG81" s="286">
        <v>1390</v>
      </c>
      <c r="AH81" s="286">
        <v>82010000</v>
      </c>
      <c r="AI81" s="286">
        <v>22240000</v>
      </c>
      <c r="AJ81" s="286">
        <v>1020</v>
      </c>
      <c r="AK81" s="286">
        <v>60180000</v>
      </c>
      <c r="AL81" s="286">
        <v>16320000</v>
      </c>
      <c r="AM81" s="286">
        <v>370</v>
      </c>
      <c r="AN81" s="286">
        <v>21830000</v>
      </c>
      <c r="AO81" s="286">
        <v>5920000</v>
      </c>
      <c r="AP81" s="286">
        <v>1450</v>
      </c>
      <c r="AQ81" s="286">
        <v>85550000</v>
      </c>
      <c r="AR81" s="286">
        <v>23200000</v>
      </c>
      <c r="AS81" s="286">
        <v>1450</v>
      </c>
      <c r="AT81" s="286">
        <v>85550000</v>
      </c>
      <c r="AU81" s="286">
        <v>23200000</v>
      </c>
      <c r="AV81" s="286"/>
      <c r="AW81" s="286"/>
      <c r="AX81" s="286">
        <v>0</v>
      </c>
      <c r="AY81" s="286">
        <v>1402</v>
      </c>
      <c r="AZ81" s="286">
        <v>82718000</v>
      </c>
      <c r="BA81" s="286">
        <v>-7</v>
      </c>
      <c r="BB81" s="286">
        <v>-413000</v>
      </c>
      <c r="BC81" s="286">
        <v>1</v>
      </c>
      <c r="BD81" s="286">
        <v>59000</v>
      </c>
      <c r="BE81" s="286">
        <v>42000</v>
      </c>
      <c r="BF81" s="286">
        <v>16000</v>
      </c>
      <c r="BG81" s="286">
        <v>1389</v>
      </c>
      <c r="BH81" s="286">
        <v>81951000</v>
      </c>
      <c r="BI81" s="286">
        <v>60768725</v>
      </c>
      <c r="BJ81" s="286">
        <v>22224000</v>
      </c>
      <c r="BK81" s="286">
        <v>13</v>
      </c>
      <c r="BL81" s="286">
        <v>48</v>
      </c>
      <c r="BM81" s="286">
        <v>61</v>
      </c>
      <c r="BN81" s="286">
        <v>3599000</v>
      </c>
      <c r="BO81" s="286">
        <v>976000</v>
      </c>
      <c r="BP81" s="287" t="s">
        <v>3725</v>
      </c>
      <c r="BQ81" s="287" t="s">
        <v>3461</v>
      </c>
      <c r="BR81" t="s">
        <v>45</v>
      </c>
    </row>
    <row r="82" spans="1:70" hidden="1" x14ac:dyDescent="0.3">
      <c r="A82" s="281">
        <v>79</v>
      </c>
      <c r="B82" s="288" t="s">
        <v>2952</v>
      </c>
      <c r="C82" s="288" t="s">
        <v>2953</v>
      </c>
      <c r="D82" s="288" t="s">
        <v>2954</v>
      </c>
      <c r="E82" s="288" t="s">
        <v>2959</v>
      </c>
      <c r="F82" s="288" t="s">
        <v>2956</v>
      </c>
      <c r="G82" s="288" t="s">
        <v>2956</v>
      </c>
      <c r="H82" s="288" t="s">
        <v>2993</v>
      </c>
      <c r="I82" s="288" t="s">
        <v>2962</v>
      </c>
      <c r="J82" s="288" t="s">
        <v>60</v>
      </c>
      <c r="K82" s="288" t="s">
        <v>2958</v>
      </c>
      <c r="L82" s="288" t="s">
        <v>45</v>
      </c>
      <c r="M82" s="289" t="s">
        <v>2050</v>
      </c>
      <c r="N82" s="288" t="s">
        <v>2051</v>
      </c>
      <c r="O82" s="288" t="s">
        <v>50</v>
      </c>
      <c r="P82" s="288" t="s">
        <v>2052</v>
      </c>
      <c r="Q82" s="290" t="s">
        <v>45</v>
      </c>
      <c r="R82" s="288" t="s">
        <v>45</v>
      </c>
      <c r="S82" s="1">
        <v>45306</v>
      </c>
      <c r="T82" s="290" t="s">
        <v>45</v>
      </c>
      <c r="U82" s="290" t="s">
        <v>45</v>
      </c>
      <c r="V82" s="290" t="s">
        <v>45</v>
      </c>
      <c r="W82" s="290" t="s">
        <v>45</v>
      </c>
      <c r="X82" s="290" t="s">
        <v>45</v>
      </c>
      <c r="Y82" s="291">
        <v>66321</v>
      </c>
      <c r="Z82" s="291">
        <v>66321</v>
      </c>
      <c r="AA82" s="291"/>
      <c r="AB82" s="291">
        <v>66321</v>
      </c>
      <c r="AC82" s="292" t="s">
        <v>45</v>
      </c>
      <c r="AD82" s="290" t="s">
        <v>60</v>
      </c>
      <c r="AE82" s="292" t="s">
        <v>45</v>
      </c>
      <c r="AF82" s="291">
        <v>66321</v>
      </c>
      <c r="AG82" s="291">
        <v>4</v>
      </c>
      <c r="AH82" s="291">
        <v>265284</v>
      </c>
      <c r="AI82" s="291">
        <v>0</v>
      </c>
      <c r="AJ82" s="291">
        <v>4</v>
      </c>
      <c r="AK82" s="291">
        <v>265284</v>
      </c>
      <c r="AL82" s="291">
        <v>0</v>
      </c>
      <c r="AM82" s="291"/>
      <c r="AN82" s="291"/>
      <c r="AO82" s="291">
        <v>0</v>
      </c>
      <c r="AP82" s="291"/>
      <c r="AQ82" s="291"/>
      <c r="AR82" s="291">
        <v>0</v>
      </c>
      <c r="AS82" s="291"/>
      <c r="AT82" s="291"/>
      <c r="AU82" s="291">
        <v>0</v>
      </c>
      <c r="AV82" s="291"/>
      <c r="AW82" s="291"/>
      <c r="AX82" s="291">
        <v>0</v>
      </c>
      <c r="AY82" s="291"/>
      <c r="AZ82" s="291"/>
      <c r="BA82" s="291"/>
      <c r="BB82" s="291"/>
      <c r="BC82" s="291"/>
      <c r="BD82" s="291"/>
      <c r="BE82" s="291"/>
      <c r="BF82" s="291">
        <v>0</v>
      </c>
      <c r="BG82" s="291"/>
      <c r="BH82" s="291"/>
      <c r="BI82" s="291"/>
      <c r="BJ82" s="291">
        <v>0</v>
      </c>
      <c r="BK82" s="291"/>
      <c r="BL82" s="291"/>
      <c r="BM82" s="291"/>
      <c r="BN82" s="291"/>
      <c r="BO82" s="291"/>
      <c r="BP82" s="292" t="s">
        <v>45</v>
      </c>
      <c r="BQ82" s="292" t="s">
        <v>45</v>
      </c>
      <c r="BR82" t="s">
        <v>45</v>
      </c>
    </row>
    <row r="83" spans="1:70" hidden="1" x14ac:dyDescent="0.3">
      <c r="A83" s="281">
        <v>80</v>
      </c>
      <c r="B83" s="282" t="s">
        <v>2952</v>
      </c>
      <c r="C83" s="282" t="s">
        <v>2953</v>
      </c>
      <c r="D83" s="282" t="s">
        <v>2954</v>
      </c>
      <c r="E83" s="282" t="s">
        <v>2959</v>
      </c>
      <c r="F83" s="282" t="s">
        <v>2956</v>
      </c>
      <c r="G83" s="282" t="s">
        <v>2956</v>
      </c>
      <c r="H83" s="282" t="s">
        <v>2993</v>
      </c>
      <c r="I83" s="282" t="s">
        <v>2962</v>
      </c>
      <c r="J83" s="282" t="s">
        <v>60</v>
      </c>
      <c r="K83" s="282" t="s">
        <v>2958</v>
      </c>
      <c r="L83" s="282" t="s">
        <v>45</v>
      </c>
      <c r="M83" s="283" t="s">
        <v>2053</v>
      </c>
      <c r="N83" s="282" t="s">
        <v>2054</v>
      </c>
      <c r="O83" s="282" t="s">
        <v>50</v>
      </c>
      <c r="P83" s="282" t="s">
        <v>585</v>
      </c>
      <c r="Q83" s="284" t="s">
        <v>45</v>
      </c>
      <c r="R83" s="282" t="s">
        <v>45</v>
      </c>
      <c r="S83" s="285">
        <v>45330</v>
      </c>
      <c r="T83" s="285">
        <v>45316</v>
      </c>
      <c r="U83" s="284" t="s">
        <v>45</v>
      </c>
      <c r="V83" s="285">
        <v>45316</v>
      </c>
      <c r="W83" s="285">
        <v>45330</v>
      </c>
      <c r="X83" s="285">
        <v>45342</v>
      </c>
      <c r="Y83" s="286">
        <v>43000</v>
      </c>
      <c r="Z83" s="286">
        <v>43000</v>
      </c>
      <c r="AA83" s="286">
        <v>7500</v>
      </c>
      <c r="AB83" s="286">
        <v>43000</v>
      </c>
      <c r="AC83" s="287" t="s">
        <v>596</v>
      </c>
      <c r="AD83" s="284" t="s">
        <v>60</v>
      </c>
      <c r="AE83" s="287" t="s">
        <v>45</v>
      </c>
      <c r="AF83" s="286">
        <v>43000</v>
      </c>
      <c r="AG83" s="286">
        <v>700</v>
      </c>
      <c r="AH83" s="286">
        <v>30100000</v>
      </c>
      <c r="AI83" s="286">
        <v>5250000</v>
      </c>
      <c r="AJ83" s="286">
        <v>700</v>
      </c>
      <c r="AK83" s="286">
        <v>30100000</v>
      </c>
      <c r="AL83" s="286">
        <v>5250000</v>
      </c>
      <c r="AM83" s="286"/>
      <c r="AN83" s="286"/>
      <c r="AO83" s="286">
        <v>0</v>
      </c>
      <c r="AP83" s="286">
        <v>697</v>
      </c>
      <c r="AQ83" s="286">
        <v>29971000</v>
      </c>
      <c r="AR83" s="286">
        <v>5227500</v>
      </c>
      <c r="AS83" s="286">
        <v>697</v>
      </c>
      <c r="AT83" s="286">
        <v>29971000</v>
      </c>
      <c r="AU83" s="286">
        <v>5227500</v>
      </c>
      <c r="AV83" s="286"/>
      <c r="AW83" s="286"/>
      <c r="AX83" s="286">
        <v>0</v>
      </c>
      <c r="AY83" s="286">
        <v>685</v>
      </c>
      <c r="AZ83" s="286">
        <v>29455000</v>
      </c>
      <c r="BA83" s="286">
        <v>1</v>
      </c>
      <c r="BB83" s="286">
        <v>43000</v>
      </c>
      <c r="BC83" s="286"/>
      <c r="BD83" s="286"/>
      <c r="BE83" s="286"/>
      <c r="BF83" s="286">
        <v>0</v>
      </c>
      <c r="BG83" s="286">
        <v>676</v>
      </c>
      <c r="BH83" s="286">
        <v>29068000</v>
      </c>
      <c r="BI83" s="286">
        <v>22392414</v>
      </c>
      <c r="BJ83" s="286">
        <v>5070000</v>
      </c>
      <c r="BK83" s="286">
        <v>9</v>
      </c>
      <c r="BL83" s="286">
        <v>12</v>
      </c>
      <c r="BM83" s="286">
        <v>21</v>
      </c>
      <c r="BN83" s="286">
        <v>903000</v>
      </c>
      <c r="BO83" s="286">
        <v>157500</v>
      </c>
      <c r="BP83" s="287" t="s">
        <v>509</v>
      </c>
      <c r="BQ83" s="287" t="s">
        <v>3389</v>
      </c>
      <c r="BR83" t="s">
        <v>45</v>
      </c>
    </row>
    <row r="84" spans="1:70" hidden="1" x14ac:dyDescent="0.3">
      <c r="A84" s="281">
        <v>81</v>
      </c>
      <c r="B84" s="288" t="s">
        <v>2952</v>
      </c>
      <c r="C84" s="288" t="s">
        <v>2953</v>
      </c>
      <c r="D84" s="288" t="s">
        <v>2954</v>
      </c>
      <c r="E84" s="288" t="s">
        <v>2959</v>
      </c>
      <c r="F84" s="288" t="s">
        <v>2956</v>
      </c>
      <c r="G84" s="288" t="s">
        <v>2956</v>
      </c>
      <c r="H84" s="288" t="s">
        <v>2994</v>
      </c>
      <c r="I84" s="288" t="s">
        <v>2962</v>
      </c>
      <c r="J84" s="288" t="s">
        <v>60</v>
      </c>
      <c r="K84" s="288" t="s">
        <v>2958</v>
      </c>
      <c r="L84" s="288" t="s">
        <v>45</v>
      </c>
      <c r="M84" s="289" t="s">
        <v>2055</v>
      </c>
      <c r="N84" s="288" t="s">
        <v>2056</v>
      </c>
      <c r="O84" s="288" t="s">
        <v>50</v>
      </c>
      <c r="P84" s="288" t="s">
        <v>51</v>
      </c>
      <c r="Q84" s="290" t="s">
        <v>45</v>
      </c>
      <c r="R84" s="288" t="s">
        <v>45</v>
      </c>
      <c r="S84" s="1">
        <v>45330</v>
      </c>
      <c r="T84" s="1">
        <v>45286</v>
      </c>
      <c r="U84" s="290" t="s">
        <v>45</v>
      </c>
      <c r="V84" s="1">
        <v>45286</v>
      </c>
      <c r="W84" s="1">
        <v>45330</v>
      </c>
      <c r="X84" s="1">
        <v>45337</v>
      </c>
      <c r="Y84" s="291">
        <v>25000</v>
      </c>
      <c r="Z84" s="291">
        <v>25000</v>
      </c>
      <c r="AA84" s="291">
        <v>5600</v>
      </c>
      <c r="AB84" s="291">
        <v>25000</v>
      </c>
      <c r="AC84" s="292" t="s">
        <v>1265</v>
      </c>
      <c r="AD84" s="290" t="s">
        <v>60</v>
      </c>
      <c r="AE84" s="292" t="s">
        <v>45</v>
      </c>
      <c r="AF84" s="291">
        <v>25000</v>
      </c>
      <c r="AG84" s="291">
        <v>390</v>
      </c>
      <c r="AH84" s="291">
        <v>9750000</v>
      </c>
      <c r="AI84" s="291">
        <v>2184000</v>
      </c>
      <c r="AJ84" s="291">
        <v>390</v>
      </c>
      <c r="AK84" s="291">
        <v>9750000</v>
      </c>
      <c r="AL84" s="291">
        <v>2184000</v>
      </c>
      <c r="AM84" s="291"/>
      <c r="AN84" s="291"/>
      <c r="AO84" s="291">
        <v>0</v>
      </c>
      <c r="AP84" s="291">
        <v>390</v>
      </c>
      <c r="AQ84" s="291">
        <v>9750000</v>
      </c>
      <c r="AR84" s="291">
        <v>2184000</v>
      </c>
      <c r="AS84" s="291">
        <v>390</v>
      </c>
      <c r="AT84" s="291">
        <v>9750000</v>
      </c>
      <c r="AU84" s="291">
        <v>2184000</v>
      </c>
      <c r="AV84" s="291"/>
      <c r="AW84" s="291"/>
      <c r="AX84" s="291">
        <v>0</v>
      </c>
      <c r="AY84" s="291">
        <v>316</v>
      </c>
      <c r="AZ84" s="291">
        <v>7900000</v>
      </c>
      <c r="BA84" s="291">
        <v>1</v>
      </c>
      <c r="BB84" s="291">
        <v>25000</v>
      </c>
      <c r="BC84" s="291">
        <v>1</v>
      </c>
      <c r="BD84" s="291">
        <v>25000</v>
      </c>
      <c r="BE84" s="291">
        <v>20320</v>
      </c>
      <c r="BF84" s="291">
        <v>5600</v>
      </c>
      <c r="BG84" s="291">
        <v>265</v>
      </c>
      <c r="BH84" s="291">
        <v>6625000</v>
      </c>
      <c r="BI84" s="291">
        <v>5254441</v>
      </c>
      <c r="BJ84" s="291">
        <v>1484000</v>
      </c>
      <c r="BK84" s="291">
        <v>51</v>
      </c>
      <c r="BL84" s="291">
        <v>74</v>
      </c>
      <c r="BM84" s="291">
        <v>125</v>
      </c>
      <c r="BN84" s="291">
        <v>3125000</v>
      </c>
      <c r="BO84" s="291">
        <v>700000</v>
      </c>
      <c r="BP84" s="292" t="s">
        <v>3721</v>
      </c>
      <c r="BQ84" s="292" t="s">
        <v>3963</v>
      </c>
      <c r="BR84" t="s">
        <v>45</v>
      </c>
    </row>
    <row r="85" spans="1:70" hidden="1" x14ac:dyDescent="0.3">
      <c r="A85" s="281">
        <v>82</v>
      </c>
      <c r="B85" s="282" t="s">
        <v>2952</v>
      </c>
      <c r="C85" s="282" t="s">
        <v>2953</v>
      </c>
      <c r="D85" s="282" t="s">
        <v>2954</v>
      </c>
      <c r="E85" s="282" t="s">
        <v>2959</v>
      </c>
      <c r="F85" s="282" t="s">
        <v>2956</v>
      </c>
      <c r="G85" s="282" t="s">
        <v>2956</v>
      </c>
      <c r="H85" s="282" t="s">
        <v>2994</v>
      </c>
      <c r="I85" s="282" t="s">
        <v>2962</v>
      </c>
      <c r="J85" s="282" t="s">
        <v>60</v>
      </c>
      <c r="K85" s="282" t="s">
        <v>2958</v>
      </c>
      <c r="L85" s="282" t="s">
        <v>45</v>
      </c>
      <c r="M85" s="283" t="s">
        <v>2057</v>
      </c>
      <c r="N85" s="282" t="s">
        <v>1557</v>
      </c>
      <c r="O85" s="282" t="s">
        <v>50</v>
      </c>
      <c r="P85" s="282" t="s">
        <v>51</v>
      </c>
      <c r="Q85" s="284" t="s">
        <v>45</v>
      </c>
      <c r="R85" s="282" t="s">
        <v>45</v>
      </c>
      <c r="S85" s="285">
        <v>45400</v>
      </c>
      <c r="T85" s="285">
        <v>45281</v>
      </c>
      <c r="U85" s="284" t="s">
        <v>45</v>
      </c>
      <c r="V85" s="285">
        <v>45281</v>
      </c>
      <c r="W85" s="285">
        <v>45330</v>
      </c>
      <c r="X85" s="285">
        <v>45337</v>
      </c>
      <c r="Y85" s="286">
        <v>23000</v>
      </c>
      <c r="Z85" s="286">
        <v>23000</v>
      </c>
      <c r="AA85" s="286">
        <v>6300</v>
      </c>
      <c r="AB85" s="286">
        <v>23000</v>
      </c>
      <c r="AC85" s="287" t="s">
        <v>374</v>
      </c>
      <c r="AD85" s="284" t="s">
        <v>60</v>
      </c>
      <c r="AE85" s="287" t="s">
        <v>45</v>
      </c>
      <c r="AF85" s="286">
        <v>23000</v>
      </c>
      <c r="AG85" s="286">
        <v>1140</v>
      </c>
      <c r="AH85" s="286">
        <v>26220000</v>
      </c>
      <c r="AI85" s="286">
        <v>7182000</v>
      </c>
      <c r="AJ85" s="286">
        <v>1140</v>
      </c>
      <c r="AK85" s="286">
        <v>26220000</v>
      </c>
      <c r="AL85" s="286">
        <v>7182000</v>
      </c>
      <c r="AM85" s="286"/>
      <c r="AN85" s="286"/>
      <c r="AO85" s="286">
        <v>0</v>
      </c>
      <c r="AP85" s="286">
        <v>1228</v>
      </c>
      <c r="AQ85" s="286">
        <v>28244000</v>
      </c>
      <c r="AR85" s="286">
        <v>7736400</v>
      </c>
      <c r="AS85" s="286">
        <v>1228</v>
      </c>
      <c r="AT85" s="286">
        <v>28244000</v>
      </c>
      <c r="AU85" s="286">
        <v>7736400</v>
      </c>
      <c r="AV85" s="286"/>
      <c r="AW85" s="286"/>
      <c r="AX85" s="286">
        <v>0</v>
      </c>
      <c r="AY85" s="286">
        <v>1224</v>
      </c>
      <c r="AZ85" s="286">
        <v>28152000</v>
      </c>
      <c r="BA85" s="286">
        <v>-20</v>
      </c>
      <c r="BB85" s="286">
        <v>-460000</v>
      </c>
      <c r="BC85" s="286"/>
      <c r="BD85" s="286"/>
      <c r="BE85" s="286"/>
      <c r="BF85" s="286">
        <v>0</v>
      </c>
      <c r="BG85" s="286">
        <v>1171</v>
      </c>
      <c r="BH85" s="286">
        <v>26933000</v>
      </c>
      <c r="BI85" s="286">
        <v>21365474</v>
      </c>
      <c r="BJ85" s="286">
        <v>7377300</v>
      </c>
      <c r="BK85" s="286">
        <v>53</v>
      </c>
      <c r="BL85" s="286">
        <v>4</v>
      </c>
      <c r="BM85" s="286">
        <v>57</v>
      </c>
      <c r="BN85" s="286">
        <v>1311000</v>
      </c>
      <c r="BO85" s="286">
        <v>359100</v>
      </c>
      <c r="BP85" s="287" t="s">
        <v>3310</v>
      </c>
      <c r="BQ85" s="287" t="s">
        <v>3923</v>
      </c>
      <c r="BR85" t="s">
        <v>45</v>
      </c>
    </row>
    <row r="86" spans="1:70" hidden="1" x14ac:dyDescent="0.3">
      <c r="A86" s="281">
        <v>83</v>
      </c>
      <c r="B86" s="288" t="s">
        <v>2952</v>
      </c>
      <c r="C86" s="288" t="s">
        <v>2953</v>
      </c>
      <c r="D86" s="288" t="s">
        <v>2954</v>
      </c>
      <c r="E86" s="288" t="s">
        <v>2959</v>
      </c>
      <c r="F86" s="288" t="s">
        <v>2956</v>
      </c>
      <c r="G86" s="288" t="s">
        <v>2956</v>
      </c>
      <c r="H86" s="288" t="s">
        <v>2995</v>
      </c>
      <c r="I86" s="288" t="s">
        <v>2962</v>
      </c>
      <c r="J86" s="288" t="s">
        <v>60</v>
      </c>
      <c r="K86" s="288" t="s">
        <v>2958</v>
      </c>
      <c r="L86" s="288" t="s">
        <v>45</v>
      </c>
      <c r="M86" s="289" t="s">
        <v>2058</v>
      </c>
      <c r="N86" s="288" t="s">
        <v>2059</v>
      </c>
      <c r="O86" s="288" t="s">
        <v>50</v>
      </c>
      <c r="P86" s="288" t="s">
        <v>585</v>
      </c>
      <c r="Q86" s="290" t="s">
        <v>45</v>
      </c>
      <c r="R86" s="288" t="s">
        <v>45</v>
      </c>
      <c r="S86" s="1">
        <v>45329</v>
      </c>
      <c r="T86" s="1">
        <v>45329</v>
      </c>
      <c r="U86" s="290" t="s">
        <v>45</v>
      </c>
      <c r="V86" s="1">
        <v>45329</v>
      </c>
      <c r="W86" s="1">
        <v>45330</v>
      </c>
      <c r="X86" s="1">
        <v>45349</v>
      </c>
      <c r="Y86" s="291">
        <v>1</v>
      </c>
      <c r="Z86" s="291">
        <v>1</v>
      </c>
      <c r="AA86" s="291">
        <v>700</v>
      </c>
      <c r="AB86" s="291">
        <v>1</v>
      </c>
      <c r="AC86" s="292" t="s">
        <v>45</v>
      </c>
      <c r="AD86" s="290" t="s">
        <v>60</v>
      </c>
      <c r="AE86" s="292" t="s">
        <v>45</v>
      </c>
      <c r="AF86" s="291">
        <v>1</v>
      </c>
      <c r="AG86" s="291">
        <v>1</v>
      </c>
      <c r="AH86" s="291">
        <v>1</v>
      </c>
      <c r="AI86" s="291">
        <v>700</v>
      </c>
      <c r="AJ86" s="291">
        <v>1</v>
      </c>
      <c r="AK86" s="291">
        <v>1</v>
      </c>
      <c r="AL86" s="291">
        <v>700</v>
      </c>
      <c r="AM86" s="291"/>
      <c r="AN86" s="291"/>
      <c r="AO86" s="291">
        <v>0</v>
      </c>
      <c r="AP86" s="291">
        <v>30999</v>
      </c>
      <c r="AQ86" s="291">
        <v>30999</v>
      </c>
      <c r="AR86" s="291">
        <v>21699300</v>
      </c>
      <c r="AS86" s="291">
        <v>30999</v>
      </c>
      <c r="AT86" s="291">
        <v>30999</v>
      </c>
      <c r="AU86" s="291">
        <v>21699300</v>
      </c>
      <c r="AV86" s="291"/>
      <c r="AW86" s="291"/>
      <c r="AX86" s="291">
        <v>0</v>
      </c>
      <c r="AY86" s="291">
        <v>26025</v>
      </c>
      <c r="AZ86" s="291">
        <v>26025</v>
      </c>
      <c r="BA86" s="291">
        <v>-390</v>
      </c>
      <c r="BB86" s="291">
        <v>-390</v>
      </c>
      <c r="BC86" s="291">
        <v>2</v>
      </c>
      <c r="BD86" s="291">
        <v>2</v>
      </c>
      <c r="BE86" s="291"/>
      <c r="BF86" s="291">
        <v>1400</v>
      </c>
      <c r="BG86" s="291">
        <v>18693</v>
      </c>
      <c r="BH86" s="291">
        <v>18693</v>
      </c>
      <c r="BI86" s="291"/>
      <c r="BJ86" s="291">
        <v>13085100</v>
      </c>
      <c r="BK86" s="291">
        <v>7332</v>
      </c>
      <c r="BL86" s="291">
        <v>4974</v>
      </c>
      <c r="BM86" s="291">
        <v>12306</v>
      </c>
      <c r="BN86" s="291">
        <v>12306</v>
      </c>
      <c r="BO86" s="291">
        <v>8614200</v>
      </c>
      <c r="BP86" s="292" t="s">
        <v>3919</v>
      </c>
      <c r="BQ86" s="292" t="s">
        <v>45</v>
      </c>
      <c r="BR86" t="s">
        <v>45</v>
      </c>
    </row>
    <row r="87" spans="1:70" hidden="1" x14ac:dyDescent="0.3">
      <c r="A87" s="281">
        <v>84</v>
      </c>
      <c r="B87" s="282" t="s">
        <v>2952</v>
      </c>
      <c r="C87" s="282" t="s">
        <v>2953</v>
      </c>
      <c r="D87" s="282" t="s">
        <v>2954</v>
      </c>
      <c r="E87" s="282" t="s">
        <v>2959</v>
      </c>
      <c r="F87" s="282" t="s">
        <v>2956</v>
      </c>
      <c r="G87" s="282" t="s">
        <v>2956</v>
      </c>
      <c r="H87" s="282" t="s">
        <v>2995</v>
      </c>
      <c r="I87" s="282" t="s">
        <v>2962</v>
      </c>
      <c r="J87" s="282" t="s">
        <v>60</v>
      </c>
      <c r="K87" s="282" t="s">
        <v>2958</v>
      </c>
      <c r="L87" s="282" t="s">
        <v>45</v>
      </c>
      <c r="M87" s="283" t="s">
        <v>2060</v>
      </c>
      <c r="N87" s="282" t="s">
        <v>2059</v>
      </c>
      <c r="O87" s="282" t="s">
        <v>50</v>
      </c>
      <c r="P87" s="282" t="s">
        <v>585</v>
      </c>
      <c r="Q87" s="284" t="s">
        <v>45</v>
      </c>
      <c r="R87" s="282" t="s">
        <v>45</v>
      </c>
      <c r="S87" s="285">
        <v>45343</v>
      </c>
      <c r="T87" s="285">
        <v>45343</v>
      </c>
      <c r="U87" s="284" t="s">
        <v>45</v>
      </c>
      <c r="V87" s="285">
        <v>45343</v>
      </c>
      <c r="W87" s="285">
        <v>45364</v>
      </c>
      <c r="X87" s="285">
        <v>45364</v>
      </c>
      <c r="Y87" s="286">
        <v>1</v>
      </c>
      <c r="Z87" s="286">
        <v>1</v>
      </c>
      <c r="AA87" s="286"/>
      <c r="AB87" s="286">
        <v>1</v>
      </c>
      <c r="AC87" s="287" t="s">
        <v>45</v>
      </c>
      <c r="AD87" s="284" t="s">
        <v>60</v>
      </c>
      <c r="AE87" s="287" t="s">
        <v>45</v>
      </c>
      <c r="AF87" s="286">
        <v>1</v>
      </c>
      <c r="AG87" s="286">
        <v>1</v>
      </c>
      <c r="AH87" s="286">
        <v>1</v>
      </c>
      <c r="AI87" s="286">
        <v>0</v>
      </c>
      <c r="AJ87" s="286">
        <v>1</v>
      </c>
      <c r="AK87" s="286">
        <v>1</v>
      </c>
      <c r="AL87" s="286">
        <v>0</v>
      </c>
      <c r="AM87" s="286"/>
      <c r="AN87" s="286"/>
      <c r="AO87" s="286">
        <v>0</v>
      </c>
      <c r="AP87" s="286">
        <v>701</v>
      </c>
      <c r="AQ87" s="286">
        <v>701</v>
      </c>
      <c r="AR87" s="286">
        <v>0</v>
      </c>
      <c r="AS87" s="286">
        <v>701</v>
      </c>
      <c r="AT87" s="286">
        <v>701</v>
      </c>
      <c r="AU87" s="286">
        <v>0</v>
      </c>
      <c r="AV87" s="286"/>
      <c r="AW87" s="286"/>
      <c r="AX87" s="286">
        <v>0</v>
      </c>
      <c r="AY87" s="286">
        <v>701</v>
      </c>
      <c r="AZ87" s="286">
        <v>701</v>
      </c>
      <c r="BA87" s="286"/>
      <c r="BB87" s="286"/>
      <c r="BC87" s="286"/>
      <c r="BD87" s="286"/>
      <c r="BE87" s="286"/>
      <c r="BF87" s="286">
        <v>0</v>
      </c>
      <c r="BG87" s="286">
        <v>1</v>
      </c>
      <c r="BH87" s="286">
        <v>1</v>
      </c>
      <c r="BI87" s="286"/>
      <c r="BJ87" s="286">
        <v>0</v>
      </c>
      <c r="BK87" s="286">
        <v>700</v>
      </c>
      <c r="BL87" s="286"/>
      <c r="BM87" s="286">
        <v>700</v>
      </c>
      <c r="BN87" s="286">
        <v>700</v>
      </c>
      <c r="BO87" s="286"/>
      <c r="BP87" s="287" t="s">
        <v>149</v>
      </c>
      <c r="BQ87" s="287" t="s">
        <v>45</v>
      </c>
      <c r="BR87" t="s">
        <v>45</v>
      </c>
    </row>
    <row r="88" spans="1:70" hidden="1" x14ac:dyDescent="0.3">
      <c r="A88" s="281">
        <v>85</v>
      </c>
      <c r="B88" s="288" t="s">
        <v>2952</v>
      </c>
      <c r="C88" s="288" t="s">
        <v>2953</v>
      </c>
      <c r="D88" s="288" t="s">
        <v>2954</v>
      </c>
      <c r="E88" s="288" t="s">
        <v>2959</v>
      </c>
      <c r="F88" s="288" t="s">
        <v>2956</v>
      </c>
      <c r="G88" s="288" t="s">
        <v>2956</v>
      </c>
      <c r="H88" s="288" t="s">
        <v>2995</v>
      </c>
      <c r="I88" s="288" t="s">
        <v>2962</v>
      </c>
      <c r="J88" s="288" t="s">
        <v>60</v>
      </c>
      <c r="K88" s="288" t="s">
        <v>2958</v>
      </c>
      <c r="L88" s="288" t="s">
        <v>45</v>
      </c>
      <c r="M88" s="289" t="s">
        <v>2061</v>
      </c>
      <c r="N88" s="288" t="s">
        <v>2062</v>
      </c>
      <c r="O88" s="288" t="s">
        <v>50</v>
      </c>
      <c r="P88" s="288" t="s">
        <v>2063</v>
      </c>
      <c r="Q88" s="290" t="s">
        <v>45</v>
      </c>
      <c r="R88" s="288" t="s">
        <v>45</v>
      </c>
      <c r="S88" s="1">
        <v>45348</v>
      </c>
      <c r="T88" s="1">
        <v>45348</v>
      </c>
      <c r="U88" s="290" t="s">
        <v>45</v>
      </c>
      <c r="V88" s="1">
        <v>45348</v>
      </c>
      <c r="W88" s="1">
        <v>45349</v>
      </c>
      <c r="X88" s="1">
        <v>45351</v>
      </c>
      <c r="Y88" s="291">
        <v>1</v>
      </c>
      <c r="Z88" s="291">
        <v>1</v>
      </c>
      <c r="AA88" s="291"/>
      <c r="AB88" s="291">
        <v>1</v>
      </c>
      <c r="AC88" s="292" t="s">
        <v>45</v>
      </c>
      <c r="AD88" s="290" t="s">
        <v>60</v>
      </c>
      <c r="AE88" s="292" t="s">
        <v>45</v>
      </c>
      <c r="AF88" s="291">
        <v>1</v>
      </c>
      <c r="AG88" s="291">
        <v>1</v>
      </c>
      <c r="AH88" s="291">
        <v>1</v>
      </c>
      <c r="AI88" s="291">
        <v>0</v>
      </c>
      <c r="AJ88" s="291">
        <v>1</v>
      </c>
      <c r="AK88" s="291">
        <v>1</v>
      </c>
      <c r="AL88" s="291">
        <v>0</v>
      </c>
      <c r="AM88" s="291"/>
      <c r="AN88" s="291"/>
      <c r="AO88" s="291">
        <v>0</v>
      </c>
      <c r="AP88" s="291">
        <v>5000</v>
      </c>
      <c r="AQ88" s="291">
        <v>5000</v>
      </c>
      <c r="AR88" s="291">
        <v>0</v>
      </c>
      <c r="AS88" s="291">
        <v>5000</v>
      </c>
      <c r="AT88" s="291">
        <v>5000</v>
      </c>
      <c r="AU88" s="291">
        <v>0</v>
      </c>
      <c r="AV88" s="291"/>
      <c r="AW88" s="291"/>
      <c r="AX88" s="291">
        <v>0</v>
      </c>
      <c r="AY88" s="291">
        <v>4964</v>
      </c>
      <c r="AZ88" s="291">
        <v>4964</v>
      </c>
      <c r="BA88" s="291"/>
      <c r="BB88" s="291"/>
      <c r="BC88" s="291"/>
      <c r="BD88" s="291"/>
      <c r="BE88" s="291"/>
      <c r="BF88" s="291">
        <v>0</v>
      </c>
      <c r="BG88" s="291">
        <v>4964</v>
      </c>
      <c r="BH88" s="291">
        <v>4964</v>
      </c>
      <c r="BI88" s="291">
        <v>18818</v>
      </c>
      <c r="BJ88" s="291">
        <v>0</v>
      </c>
      <c r="BK88" s="291"/>
      <c r="BL88" s="291">
        <v>36</v>
      </c>
      <c r="BM88" s="291">
        <v>36</v>
      </c>
      <c r="BN88" s="291">
        <v>36</v>
      </c>
      <c r="BO88" s="291"/>
      <c r="BP88" s="292" t="s">
        <v>4075</v>
      </c>
      <c r="BQ88" s="292" t="s">
        <v>4069</v>
      </c>
      <c r="BR88" t="s">
        <v>45</v>
      </c>
    </row>
    <row r="89" spans="1:70" hidden="1" x14ac:dyDescent="0.3">
      <c r="A89" s="281">
        <v>86</v>
      </c>
      <c r="B89" s="282" t="s">
        <v>2952</v>
      </c>
      <c r="C89" s="282" t="s">
        <v>2953</v>
      </c>
      <c r="D89" s="282" t="s">
        <v>2954</v>
      </c>
      <c r="E89" s="282" t="s">
        <v>2959</v>
      </c>
      <c r="F89" s="282" t="s">
        <v>2956</v>
      </c>
      <c r="G89" s="282" t="s">
        <v>2956</v>
      </c>
      <c r="H89" s="282" t="s">
        <v>2995</v>
      </c>
      <c r="I89" s="282" t="s">
        <v>2962</v>
      </c>
      <c r="J89" s="282" t="s">
        <v>60</v>
      </c>
      <c r="K89" s="282" t="s">
        <v>2958</v>
      </c>
      <c r="L89" s="282" t="s">
        <v>45</v>
      </c>
      <c r="M89" s="283" t="s">
        <v>2064</v>
      </c>
      <c r="N89" s="282" t="s">
        <v>2059</v>
      </c>
      <c r="O89" s="282" t="s">
        <v>50</v>
      </c>
      <c r="P89" s="282" t="s">
        <v>585</v>
      </c>
      <c r="Q89" s="284" t="s">
        <v>45</v>
      </c>
      <c r="R89" s="282" t="s">
        <v>45</v>
      </c>
      <c r="S89" s="285">
        <v>45351</v>
      </c>
      <c r="T89" s="285">
        <v>45329</v>
      </c>
      <c r="U89" s="284" t="s">
        <v>45</v>
      </c>
      <c r="V89" s="285">
        <v>45329</v>
      </c>
      <c r="W89" s="285">
        <v>45351</v>
      </c>
      <c r="X89" s="285">
        <v>45372</v>
      </c>
      <c r="Y89" s="286">
        <v>19000</v>
      </c>
      <c r="Z89" s="286">
        <v>39000</v>
      </c>
      <c r="AA89" s="286">
        <v>2800</v>
      </c>
      <c r="AB89" s="286">
        <v>39000</v>
      </c>
      <c r="AC89" s="287" t="s">
        <v>2065</v>
      </c>
      <c r="AD89" s="284" t="s">
        <v>60</v>
      </c>
      <c r="AE89" s="287" t="s">
        <v>45</v>
      </c>
      <c r="AF89" s="286">
        <v>19000</v>
      </c>
      <c r="AG89" s="286">
        <v>1000</v>
      </c>
      <c r="AH89" s="286">
        <v>39000000</v>
      </c>
      <c r="AI89" s="286">
        <v>2800000</v>
      </c>
      <c r="AJ89" s="286">
        <v>1000</v>
      </c>
      <c r="AK89" s="286">
        <v>39000000</v>
      </c>
      <c r="AL89" s="286">
        <v>2800000</v>
      </c>
      <c r="AM89" s="286"/>
      <c r="AN89" s="286"/>
      <c r="AO89" s="286">
        <v>0</v>
      </c>
      <c r="AP89" s="286">
        <v>199</v>
      </c>
      <c r="AQ89" s="286">
        <v>7761000</v>
      </c>
      <c r="AR89" s="286">
        <v>557200</v>
      </c>
      <c r="AS89" s="286">
        <v>199</v>
      </c>
      <c r="AT89" s="286">
        <v>7761000</v>
      </c>
      <c r="AU89" s="286">
        <v>557200</v>
      </c>
      <c r="AV89" s="286"/>
      <c r="AW89" s="286"/>
      <c r="AX89" s="286">
        <v>0</v>
      </c>
      <c r="AY89" s="286">
        <v>197</v>
      </c>
      <c r="AZ89" s="286">
        <v>7683000</v>
      </c>
      <c r="BA89" s="286">
        <v>-8</v>
      </c>
      <c r="BB89" s="286">
        <v>-312000</v>
      </c>
      <c r="BC89" s="286"/>
      <c r="BD89" s="286"/>
      <c r="BE89" s="286"/>
      <c r="BF89" s="286">
        <v>0</v>
      </c>
      <c r="BG89" s="286">
        <v>35</v>
      </c>
      <c r="BH89" s="286">
        <v>1365000</v>
      </c>
      <c r="BI89" s="286">
        <v>441463</v>
      </c>
      <c r="BJ89" s="286">
        <v>98000</v>
      </c>
      <c r="BK89" s="286">
        <v>162</v>
      </c>
      <c r="BL89" s="286">
        <v>2</v>
      </c>
      <c r="BM89" s="286">
        <v>164</v>
      </c>
      <c r="BN89" s="286">
        <v>6396000</v>
      </c>
      <c r="BO89" s="286">
        <v>459200</v>
      </c>
      <c r="BP89" s="287" t="s">
        <v>3948</v>
      </c>
      <c r="BQ89" s="287" t="s">
        <v>3784</v>
      </c>
      <c r="BR89" t="s">
        <v>45</v>
      </c>
    </row>
    <row r="90" spans="1:70" hidden="1" x14ac:dyDescent="0.3">
      <c r="A90" s="281">
        <v>87</v>
      </c>
      <c r="B90" s="288" t="s">
        <v>2952</v>
      </c>
      <c r="C90" s="288" t="s">
        <v>2953</v>
      </c>
      <c r="D90" s="288" t="s">
        <v>2954</v>
      </c>
      <c r="E90" s="288" t="s">
        <v>2959</v>
      </c>
      <c r="F90" s="288" t="s">
        <v>2956</v>
      </c>
      <c r="G90" s="288" t="s">
        <v>2956</v>
      </c>
      <c r="H90" s="288" t="s">
        <v>2996</v>
      </c>
      <c r="I90" s="288" t="s">
        <v>2962</v>
      </c>
      <c r="J90" s="288" t="s">
        <v>60</v>
      </c>
      <c r="K90" s="288" t="s">
        <v>2958</v>
      </c>
      <c r="L90" s="288" t="s">
        <v>45</v>
      </c>
      <c r="M90" s="289" t="s">
        <v>2066</v>
      </c>
      <c r="N90" s="288" t="s">
        <v>2067</v>
      </c>
      <c r="O90" s="288" t="s">
        <v>50</v>
      </c>
      <c r="P90" s="288" t="s">
        <v>51</v>
      </c>
      <c r="Q90" s="290" t="s">
        <v>45</v>
      </c>
      <c r="R90" s="288" t="s">
        <v>45</v>
      </c>
      <c r="S90" s="1">
        <v>45398</v>
      </c>
      <c r="T90" s="1">
        <v>45398</v>
      </c>
      <c r="U90" s="290" t="s">
        <v>45</v>
      </c>
      <c r="V90" s="1">
        <v>45398</v>
      </c>
      <c r="W90" s="1">
        <v>45400</v>
      </c>
      <c r="X90" s="1">
        <v>45559</v>
      </c>
      <c r="Y90" s="291">
        <v>1</v>
      </c>
      <c r="Z90" s="291">
        <v>1</v>
      </c>
      <c r="AA90" s="291"/>
      <c r="AB90" s="291">
        <v>1</v>
      </c>
      <c r="AC90" s="292" t="s">
        <v>45</v>
      </c>
      <c r="AD90" s="290" t="s">
        <v>60</v>
      </c>
      <c r="AE90" s="292" t="s">
        <v>45</v>
      </c>
      <c r="AF90" s="291">
        <v>1</v>
      </c>
      <c r="AG90" s="291">
        <v>1</v>
      </c>
      <c r="AH90" s="291">
        <v>1</v>
      </c>
      <c r="AI90" s="291">
        <v>0</v>
      </c>
      <c r="AJ90" s="291">
        <v>1</v>
      </c>
      <c r="AK90" s="291">
        <v>1</v>
      </c>
      <c r="AL90" s="291">
        <v>0</v>
      </c>
      <c r="AM90" s="291"/>
      <c r="AN90" s="291"/>
      <c r="AO90" s="291">
        <v>0</v>
      </c>
      <c r="AP90" s="291">
        <v>80</v>
      </c>
      <c r="AQ90" s="291">
        <v>80</v>
      </c>
      <c r="AR90" s="291">
        <v>0</v>
      </c>
      <c r="AS90" s="291">
        <v>80</v>
      </c>
      <c r="AT90" s="291">
        <v>80</v>
      </c>
      <c r="AU90" s="291">
        <v>0</v>
      </c>
      <c r="AV90" s="291"/>
      <c r="AW90" s="291"/>
      <c r="AX90" s="291">
        <v>0</v>
      </c>
      <c r="AY90" s="291">
        <v>2</v>
      </c>
      <c r="AZ90" s="291">
        <v>2</v>
      </c>
      <c r="BA90" s="291">
        <v>9</v>
      </c>
      <c r="BB90" s="291">
        <v>9</v>
      </c>
      <c r="BC90" s="291"/>
      <c r="BD90" s="291"/>
      <c r="BE90" s="291"/>
      <c r="BF90" s="291">
        <v>0</v>
      </c>
      <c r="BG90" s="291">
        <v>2</v>
      </c>
      <c r="BH90" s="291">
        <v>2</v>
      </c>
      <c r="BI90" s="291"/>
      <c r="BJ90" s="291">
        <v>0</v>
      </c>
      <c r="BK90" s="291"/>
      <c r="BL90" s="291">
        <v>78</v>
      </c>
      <c r="BM90" s="291">
        <v>78</v>
      </c>
      <c r="BN90" s="291">
        <v>78</v>
      </c>
      <c r="BO90" s="291"/>
      <c r="BP90" s="292" t="s">
        <v>3327</v>
      </c>
      <c r="BQ90" s="292" t="s">
        <v>45</v>
      </c>
      <c r="BR90" t="s">
        <v>45</v>
      </c>
    </row>
    <row r="91" spans="1:70" hidden="1" x14ac:dyDescent="0.3">
      <c r="A91" s="281">
        <v>88</v>
      </c>
      <c r="B91" s="282" t="s">
        <v>2952</v>
      </c>
      <c r="C91" s="282" t="s">
        <v>2953</v>
      </c>
      <c r="D91" s="282" t="s">
        <v>2954</v>
      </c>
      <c r="E91" s="282" t="s">
        <v>2959</v>
      </c>
      <c r="F91" s="282" t="s">
        <v>2956</v>
      </c>
      <c r="G91" s="282" t="s">
        <v>2956</v>
      </c>
      <c r="H91" s="282" t="s">
        <v>2996</v>
      </c>
      <c r="I91" s="282" t="s">
        <v>2962</v>
      </c>
      <c r="J91" s="282" t="s">
        <v>60</v>
      </c>
      <c r="K91" s="282" t="s">
        <v>2958</v>
      </c>
      <c r="L91" s="282" t="s">
        <v>45</v>
      </c>
      <c r="M91" s="283" t="s">
        <v>2068</v>
      </c>
      <c r="N91" s="282" t="s">
        <v>2067</v>
      </c>
      <c r="O91" s="282" t="s">
        <v>50</v>
      </c>
      <c r="P91" s="282" t="s">
        <v>51</v>
      </c>
      <c r="Q91" s="284" t="s">
        <v>45</v>
      </c>
      <c r="R91" s="282" t="s">
        <v>45</v>
      </c>
      <c r="S91" s="285">
        <v>45337</v>
      </c>
      <c r="T91" s="285">
        <v>45316</v>
      </c>
      <c r="U91" s="284" t="s">
        <v>45</v>
      </c>
      <c r="V91" s="285">
        <v>45316</v>
      </c>
      <c r="W91" s="285">
        <v>45322</v>
      </c>
      <c r="X91" s="285">
        <v>45336</v>
      </c>
      <c r="Y91" s="286">
        <v>13000</v>
      </c>
      <c r="Z91" s="286">
        <v>13000</v>
      </c>
      <c r="AA91" s="286">
        <v>2450</v>
      </c>
      <c r="AB91" s="286">
        <v>13000</v>
      </c>
      <c r="AC91" s="287" t="s">
        <v>2069</v>
      </c>
      <c r="AD91" s="284" t="s">
        <v>60</v>
      </c>
      <c r="AE91" s="287" t="s">
        <v>45</v>
      </c>
      <c r="AF91" s="286">
        <v>13000</v>
      </c>
      <c r="AG91" s="286">
        <v>3070</v>
      </c>
      <c r="AH91" s="286">
        <v>39910000</v>
      </c>
      <c r="AI91" s="286">
        <v>7521500</v>
      </c>
      <c r="AJ91" s="286">
        <v>2070</v>
      </c>
      <c r="AK91" s="286">
        <v>26910000</v>
      </c>
      <c r="AL91" s="286">
        <v>5071500</v>
      </c>
      <c r="AM91" s="286">
        <v>1000</v>
      </c>
      <c r="AN91" s="286">
        <v>13000000</v>
      </c>
      <c r="AO91" s="286">
        <v>2450000</v>
      </c>
      <c r="AP91" s="286">
        <v>3207</v>
      </c>
      <c r="AQ91" s="286">
        <v>41691000</v>
      </c>
      <c r="AR91" s="286">
        <v>7857150</v>
      </c>
      <c r="AS91" s="286">
        <v>3207</v>
      </c>
      <c r="AT91" s="286">
        <v>41691000</v>
      </c>
      <c r="AU91" s="286">
        <v>7857150</v>
      </c>
      <c r="AV91" s="286"/>
      <c r="AW91" s="286"/>
      <c r="AX91" s="286">
        <v>0</v>
      </c>
      <c r="AY91" s="286">
        <v>2691</v>
      </c>
      <c r="AZ91" s="286">
        <v>34983000</v>
      </c>
      <c r="BA91" s="286">
        <v>-2</v>
      </c>
      <c r="BB91" s="286">
        <v>-26000</v>
      </c>
      <c r="BC91" s="286">
        <v>2</v>
      </c>
      <c r="BD91" s="286">
        <v>26000</v>
      </c>
      <c r="BE91" s="286">
        <v>26000</v>
      </c>
      <c r="BF91" s="286">
        <v>4900</v>
      </c>
      <c r="BG91" s="286">
        <v>2438</v>
      </c>
      <c r="BH91" s="286">
        <v>31694000</v>
      </c>
      <c r="BI91" s="286">
        <v>32660108</v>
      </c>
      <c r="BJ91" s="286">
        <v>5973100</v>
      </c>
      <c r="BK91" s="286">
        <v>253</v>
      </c>
      <c r="BL91" s="286">
        <v>516</v>
      </c>
      <c r="BM91" s="286">
        <v>769</v>
      </c>
      <c r="BN91" s="286">
        <v>9997000</v>
      </c>
      <c r="BO91" s="286">
        <v>1884050</v>
      </c>
      <c r="BP91" s="287" t="s">
        <v>3387</v>
      </c>
      <c r="BQ91" s="287" t="s">
        <v>4073</v>
      </c>
      <c r="BR91" t="s">
        <v>45</v>
      </c>
    </row>
    <row r="92" spans="1:70" hidden="1" x14ac:dyDescent="0.3">
      <c r="A92" s="281">
        <v>89</v>
      </c>
      <c r="B92" s="288" t="s">
        <v>2952</v>
      </c>
      <c r="C92" s="288" t="s">
        <v>2953</v>
      </c>
      <c r="D92" s="288" t="s">
        <v>2954</v>
      </c>
      <c r="E92" s="288" t="s">
        <v>2959</v>
      </c>
      <c r="F92" s="288" t="s">
        <v>2956</v>
      </c>
      <c r="G92" s="288" t="s">
        <v>2956</v>
      </c>
      <c r="H92" s="288" t="s">
        <v>2957</v>
      </c>
      <c r="I92" s="288" t="s">
        <v>2962</v>
      </c>
      <c r="J92" s="288" t="s">
        <v>60</v>
      </c>
      <c r="K92" s="288" t="s">
        <v>2958</v>
      </c>
      <c r="L92" s="288" t="s">
        <v>45</v>
      </c>
      <c r="M92" s="289" t="s">
        <v>2070</v>
      </c>
      <c r="N92" s="288" t="s">
        <v>1898</v>
      </c>
      <c r="O92" s="288" t="s">
        <v>50</v>
      </c>
      <c r="P92" s="288" t="s">
        <v>51</v>
      </c>
      <c r="Q92" s="290" t="s">
        <v>45</v>
      </c>
      <c r="R92" s="288" t="s">
        <v>45</v>
      </c>
      <c r="S92" s="1">
        <v>45316</v>
      </c>
      <c r="T92" s="1">
        <v>45316</v>
      </c>
      <c r="U92" s="290" t="s">
        <v>45</v>
      </c>
      <c r="V92" s="1">
        <v>45316</v>
      </c>
      <c r="W92" s="1">
        <v>45327</v>
      </c>
      <c r="X92" s="1">
        <v>45335</v>
      </c>
      <c r="Y92" s="291">
        <v>1</v>
      </c>
      <c r="Z92" s="291">
        <v>1</v>
      </c>
      <c r="AA92" s="291"/>
      <c r="AB92" s="291">
        <v>1</v>
      </c>
      <c r="AC92" s="292" t="s">
        <v>45</v>
      </c>
      <c r="AD92" s="290" t="s">
        <v>60</v>
      </c>
      <c r="AE92" s="292" t="s">
        <v>45</v>
      </c>
      <c r="AF92" s="291">
        <v>1</v>
      </c>
      <c r="AG92" s="291">
        <v>1</v>
      </c>
      <c r="AH92" s="291">
        <v>1</v>
      </c>
      <c r="AI92" s="291">
        <v>0</v>
      </c>
      <c r="AJ92" s="291">
        <v>1</v>
      </c>
      <c r="AK92" s="291">
        <v>1</v>
      </c>
      <c r="AL92" s="291">
        <v>0</v>
      </c>
      <c r="AM92" s="291"/>
      <c r="AN92" s="291"/>
      <c r="AO92" s="291">
        <v>0</v>
      </c>
      <c r="AP92" s="291">
        <v>13062</v>
      </c>
      <c r="AQ92" s="291">
        <v>13062</v>
      </c>
      <c r="AR92" s="291">
        <v>0</v>
      </c>
      <c r="AS92" s="291">
        <v>13062</v>
      </c>
      <c r="AT92" s="291">
        <v>13062</v>
      </c>
      <c r="AU92" s="291">
        <v>0</v>
      </c>
      <c r="AV92" s="291"/>
      <c r="AW92" s="291"/>
      <c r="AX92" s="291">
        <v>0</v>
      </c>
      <c r="AY92" s="291">
        <v>12574</v>
      </c>
      <c r="AZ92" s="291">
        <v>12574</v>
      </c>
      <c r="BA92" s="291"/>
      <c r="BB92" s="291"/>
      <c r="BC92" s="291">
        <v>5</v>
      </c>
      <c r="BD92" s="291">
        <v>5</v>
      </c>
      <c r="BE92" s="291"/>
      <c r="BF92" s="291">
        <v>0</v>
      </c>
      <c r="BG92" s="291">
        <v>11240</v>
      </c>
      <c r="BH92" s="291">
        <v>11240</v>
      </c>
      <c r="BI92" s="291">
        <v>42000</v>
      </c>
      <c r="BJ92" s="291">
        <v>0</v>
      </c>
      <c r="BK92" s="291">
        <v>1334</v>
      </c>
      <c r="BL92" s="291">
        <v>488</v>
      </c>
      <c r="BM92" s="291">
        <v>1822</v>
      </c>
      <c r="BN92" s="291">
        <v>1822</v>
      </c>
      <c r="BO92" s="291"/>
      <c r="BP92" s="292" t="s">
        <v>3903</v>
      </c>
      <c r="BQ92" s="292" t="s">
        <v>4070</v>
      </c>
      <c r="BR92" t="s">
        <v>45</v>
      </c>
    </row>
    <row r="93" spans="1:70" hidden="1" x14ac:dyDescent="0.3">
      <c r="A93" s="281">
        <v>90</v>
      </c>
      <c r="B93" s="282" t="s">
        <v>2952</v>
      </c>
      <c r="C93" s="282" t="s">
        <v>2953</v>
      </c>
      <c r="D93" s="282" t="s">
        <v>2954</v>
      </c>
      <c r="E93" s="282" t="s">
        <v>2959</v>
      </c>
      <c r="F93" s="282" t="s">
        <v>2956</v>
      </c>
      <c r="G93" s="282" t="s">
        <v>2956</v>
      </c>
      <c r="H93" s="282" t="s">
        <v>2957</v>
      </c>
      <c r="I93" s="282" t="s">
        <v>2962</v>
      </c>
      <c r="J93" s="282" t="s">
        <v>60</v>
      </c>
      <c r="K93" s="282" t="s">
        <v>2958</v>
      </c>
      <c r="L93" s="282" t="s">
        <v>45</v>
      </c>
      <c r="M93" s="283" t="s">
        <v>2071</v>
      </c>
      <c r="N93" s="282" t="s">
        <v>1898</v>
      </c>
      <c r="O93" s="282" t="s">
        <v>50</v>
      </c>
      <c r="P93" s="282" t="s">
        <v>51</v>
      </c>
      <c r="Q93" s="284" t="s">
        <v>45</v>
      </c>
      <c r="R93" s="282" t="s">
        <v>45</v>
      </c>
      <c r="S93" s="285">
        <v>45327</v>
      </c>
      <c r="T93" s="285">
        <v>45316</v>
      </c>
      <c r="U93" s="284" t="s">
        <v>45</v>
      </c>
      <c r="V93" s="285">
        <v>45316</v>
      </c>
      <c r="W93" s="285">
        <v>45327</v>
      </c>
      <c r="X93" s="285">
        <v>45348</v>
      </c>
      <c r="Y93" s="286">
        <v>17000</v>
      </c>
      <c r="Z93" s="286">
        <v>17000</v>
      </c>
      <c r="AA93" s="286">
        <v>2550</v>
      </c>
      <c r="AB93" s="286">
        <v>17000</v>
      </c>
      <c r="AC93" s="287" t="s">
        <v>1899</v>
      </c>
      <c r="AD93" s="284" t="s">
        <v>60</v>
      </c>
      <c r="AE93" s="287" t="s">
        <v>45</v>
      </c>
      <c r="AF93" s="286">
        <v>17000</v>
      </c>
      <c r="AG93" s="286">
        <v>2000</v>
      </c>
      <c r="AH93" s="286">
        <v>34000000</v>
      </c>
      <c r="AI93" s="286">
        <v>5100000</v>
      </c>
      <c r="AJ93" s="286">
        <v>2000</v>
      </c>
      <c r="AK93" s="286">
        <v>34000000</v>
      </c>
      <c r="AL93" s="286">
        <v>5100000</v>
      </c>
      <c r="AM93" s="286"/>
      <c r="AN93" s="286"/>
      <c r="AO93" s="286">
        <v>0</v>
      </c>
      <c r="AP93" s="286">
        <v>1731</v>
      </c>
      <c r="AQ93" s="286">
        <v>29427000</v>
      </c>
      <c r="AR93" s="286">
        <v>4414050</v>
      </c>
      <c r="AS93" s="286">
        <v>1731</v>
      </c>
      <c r="AT93" s="286">
        <v>29427000</v>
      </c>
      <c r="AU93" s="286">
        <v>4414050</v>
      </c>
      <c r="AV93" s="286"/>
      <c r="AW93" s="286"/>
      <c r="AX93" s="286">
        <v>0</v>
      </c>
      <c r="AY93" s="286">
        <v>1205</v>
      </c>
      <c r="AZ93" s="286">
        <v>20485000</v>
      </c>
      <c r="BA93" s="286">
        <v>-28</v>
      </c>
      <c r="BB93" s="286">
        <v>-476000</v>
      </c>
      <c r="BC93" s="286">
        <v>3</v>
      </c>
      <c r="BD93" s="286">
        <v>51000</v>
      </c>
      <c r="BE93" s="286">
        <v>54760</v>
      </c>
      <c r="BF93" s="286">
        <v>7650</v>
      </c>
      <c r="BG93" s="286">
        <v>1183</v>
      </c>
      <c r="BH93" s="286">
        <v>20111000</v>
      </c>
      <c r="BI93" s="286">
        <v>15234714</v>
      </c>
      <c r="BJ93" s="286">
        <v>3016650</v>
      </c>
      <c r="BK93" s="286">
        <v>22</v>
      </c>
      <c r="BL93" s="286">
        <v>526</v>
      </c>
      <c r="BM93" s="286">
        <v>548</v>
      </c>
      <c r="BN93" s="286">
        <v>9316000</v>
      </c>
      <c r="BO93" s="286">
        <v>1397400</v>
      </c>
      <c r="BP93" s="287" t="s">
        <v>4102</v>
      </c>
      <c r="BQ93" s="287" t="s">
        <v>963</v>
      </c>
      <c r="BR93" t="s">
        <v>45</v>
      </c>
    </row>
    <row r="94" spans="1:70" hidden="1" x14ac:dyDescent="0.3">
      <c r="A94" s="281">
        <v>91</v>
      </c>
      <c r="B94" s="288" t="s">
        <v>2952</v>
      </c>
      <c r="C94" s="288" t="s">
        <v>2953</v>
      </c>
      <c r="D94" s="288" t="s">
        <v>2954</v>
      </c>
      <c r="E94" s="288" t="s">
        <v>2997</v>
      </c>
      <c r="F94" s="288" t="s">
        <v>2955</v>
      </c>
      <c r="G94" s="288" t="s">
        <v>2960</v>
      </c>
      <c r="H94" s="288" t="s">
        <v>2965</v>
      </c>
      <c r="I94" s="288" t="s">
        <v>2962</v>
      </c>
      <c r="J94" s="288" t="s">
        <v>60</v>
      </c>
      <c r="K94" s="288" t="s">
        <v>2958</v>
      </c>
      <c r="L94" s="288" t="s">
        <v>45</v>
      </c>
      <c r="M94" s="289" t="s">
        <v>2072</v>
      </c>
      <c r="N94" s="288" t="s">
        <v>1929</v>
      </c>
      <c r="O94" s="288" t="s">
        <v>50</v>
      </c>
      <c r="P94" s="288" t="s">
        <v>74</v>
      </c>
      <c r="Q94" s="290" t="s">
        <v>45</v>
      </c>
      <c r="R94" s="288" t="s">
        <v>45</v>
      </c>
      <c r="S94" s="1">
        <v>45397</v>
      </c>
      <c r="T94" s="1">
        <v>45286</v>
      </c>
      <c r="U94" s="290" t="s">
        <v>45</v>
      </c>
      <c r="V94" s="1">
        <v>45286</v>
      </c>
      <c r="W94" s="1">
        <v>45364</v>
      </c>
      <c r="X94" s="1">
        <v>45371</v>
      </c>
      <c r="Y94" s="291">
        <v>32000</v>
      </c>
      <c r="Z94" s="291">
        <v>43000</v>
      </c>
      <c r="AA94" s="291">
        <v>8900</v>
      </c>
      <c r="AB94" s="291">
        <v>43000</v>
      </c>
      <c r="AC94" s="292" t="s">
        <v>1432</v>
      </c>
      <c r="AD94" s="290" t="s">
        <v>60</v>
      </c>
      <c r="AE94" s="292" t="s">
        <v>45</v>
      </c>
      <c r="AF94" s="291">
        <v>32000</v>
      </c>
      <c r="AG94" s="291">
        <v>1310</v>
      </c>
      <c r="AH94" s="291">
        <v>56330000</v>
      </c>
      <c r="AI94" s="291">
        <v>11659000</v>
      </c>
      <c r="AJ94" s="291">
        <v>1010</v>
      </c>
      <c r="AK94" s="291">
        <v>43430000</v>
      </c>
      <c r="AL94" s="291">
        <v>8989000</v>
      </c>
      <c r="AM94" s="291">
        <v>300</v>
      </c>
      <c r="AN94" s="291">
        <v>12900000</v>
      </c>
      <c r="AO94" s="291">
        <v>2670000</v>
      </c>
      <c r="AP94" s="291">
        <v>1271</v>
      </c>
      <c r="AQ94" s="291">
        <v>54653000</v>
      </c>
      <c r="AR94" s="291">
        <v>11311900</v>
      </c>
      <c r="AS94" s="291">
        <v>1271</v>
      </c>
      <c r="AT94" s="291">
        <v>54653000</v>
      </c>
      <c r="AU94" s="291">
        <v>11311900</v>
      </c>
      <c r="AV94" s="291"/>
      <c r="AW94" s="291"/>
      <c r="AX94" s="291">
        <v>0</v>
      </c>
      <c r="AY94" s="291">
        <v>1226</v>
      </c>
      <c r="AZ94" s="291">
        <v>52718000</v>
      </c>
      <c r="BA94" s="291">
        <v>17</v>
      </c>
      <c r="BB94" s="291">
        <v>731000</v>
      </c>
      <c r="BC94" s="291"/>
      <c r="BD94" s="291"/>
      <c r="BE94" s="291">
        <v>-20000</v>
      </c>
      <c r="BF94" s="291">
        <v>0</v>
      </c>
      <c r="BG94" s="291">
        <v>1222</v>
      </c>
      <c r="BH94" s="291">
        <v>52546000</v>
      </c>
      <c r="BI94" s="291">
        <v>27889789</v>
      </c>
      <c r="BJ94" s="291">
        <v>10875800</v>
      </c>
      <c r="BK94" s="291">
        <v>4</v>
      </c>
      <c r="BL94" s="291">
        <v>45</v>
      </c>
      <c r="BM94" s="291">
        <v>49</v>
      </c>
      <c r="BN94" s="291">
        <v>2107000</v>
      </c>
      <c r="BO94" s="291">
        <v>436100</v>
      </c>
      <c r="BP94" s="292" t="s">
        <v>1664</v>
      </c>
      <c r="BQ94" s="292" t="s">
        <v>584</v>
      </c>
      <c r="BR94" t="s">
        <v>45</v>
      </c>
    </row>
    <row r="95" spans="1:70" hidden="1" x14ac:dyDescent="0.3">
      <c r="A95" s="281">
        <v>92</v>
      </c>
      <c r="B95" s="282" t="s">
        <v>2952</v>
      </c>
      <c r="C95" s="282" t="s">
        <v>2953</v>
      </c>
      <c r="D95" s="282" t="s">
        <v>2954</v>
      </c>
      <c r="E95" s="282" t="s">
        <v>2997</v>
      </c>
      <c r="F95" s="282" t="s">
        <v>2955</v>
      </c>
      <c r="G95" s="282" t="s">
        <v>2960</v>
      </c>
      <c r="H95" s="282" t="s">
        <v>2965</v>
      </c>
      <c r="I95" s="282" t="s">
        <v>2962</v>
      </c>
      <c r="J95" s="282" t="s">
        <v>60</v>
      </c>
      <c r="K95" s="282" t="s">
        <v>2958</v>
      </c>
      <c r="L95" s="282" t="s">
        <v>45</v>
      </c>
      <c r="M95" s="283" t="s">
        <v>2073</v>
      </c>
      <c r="N95" s="282" t="s">
        <v>1943</v>
      </c>
      <c r="O95" s="282" t="s">
        <v>50</v>
      </c>
      <c r="P95" s="282" t="s">
        <v>74</v>
      </c>
      <c r="Q95" s="284" t="s">
        <v>45</v>
      </c>
      <c r="R95" s="282" t="s">
        <v>45</v>
      </c>
      <c r="S95" s="285">
        <v>45337</v>
      </c>
      <c r="T95" s="285">
        <v>45286</v>
      </c>
      <c r="U95" s="284" t="s">
        <v>45</v>
      </c>
      <c r="V95" s="285">
        <v>45286</v>
      </c>
      <c r="W95" s="285">
        <v>45337</v>
      </c>
      <c r="X95" s="285">
        <v>45343</v>
      </c>
      <c r="Y95" s="286">
        <v>32000</v>
      </c>
      <c r="Z95" s="286">
        <v>43000</v>
      </c>
      <c r="AA95" s="286">
        <v>9600</v>
      </c>
      <c r="AB95" s="286">
        <v>43000</v>
      </c>
      <c r="AC95" s="287" t="s">
        <v>431</v>
      </c>
      <c r="AD95" s="284" t="s">
        <v>60</v>
      </c>
      <c r="AE95" s="287" t="s">
        <v>45</v>
      </c>
      <c r="AF95" s="286">
        <v>32000</v>
      </c>
      <c r="AG95" s="286">
        <v>500</v>
      </c>
      <c r="AH95" s="286">
        <v>21500000</v>
      </c>
      <c r="AI95" s="286">
        <v>4800000</v>
      </c>
      <c r="AJ95" s="286">
        <v>500</v>
      </c>
      <c r="AK95" s="286">
        <v>21500000</v>
      </c>
      <c r="AL95" s="286">
        <v>4800000</v>
      </c>
      <c r="AM95" s="286"/>
      <c r="AN95" s="286"/>
      <c r="AO95" s="286">
        <v>0</v>
      </c>
      <c r="AP95" s="286">
        <v>451</v>
      </c>
      <c r="AQ95" s="286">
        <v>19393000</v>
      </c>
      <c r="AR95" s="286">
        <v>4329600</v>
      </c>
      <c r="AS95" s="286">
        <v>451</v>
      </c>
      <c r="AT95" s="286">
        <v>19393000</v>
      </c>
      <c r="AU95" s="286">
        <v>4329600</v>
      </c>
      <c r="AV95" s="286"/>
      <c r="AW95" s="286"/>
      <c r="AX95" s="286">
        <v>0</v>
      </c>
      <c r="AY95" s="286">
        <v>424</v>
      </c>
      <c r="AZ95" s="286">
        <v>18232000</v>
      </c>
      <c r="BA95" s="286"/>
      <c r="BB95" s="286"/>
      <c r="BC95" s="286"/>
      <c r="BD95" s="286"/>
      <c r="BE95" s="286"/>
      <c r="BF95" s="286">
        <v>0</v>
      </c>
      <c r="BG95" s="286">
        <v>362</v>
      </c>
      <c r="BH95" s="286">
        <v>15566000</v>
      </c>
      <c r="BI95" s="286">
        <v>10026058</v>
      </c>
      <c r="BJ95" s="286">
        <v>3475200</v>
      </c>
      <c r="BK95" s="286">
        <v>62</v>
      </c>
      <c r="BL95" s="286">
        <v>27</v>
      </c>
      <c r="BM95" s="286">
        <v>89</v>
      </c>
      <c r="BN95" s="286">
        <v>3827000</v>
      </c>
      <c r="BO95" s="286">
        <v>854400</v>
      </c>
      <c r="BP95" s="287" t="s">
        <v>4058</v>
      </c>
      <c r="BQ95" s="287" t="s">
        <v>3930</v>
      </c>
      <c r="BR95" t="s">
        <v>45</v>
      </c>
    </row>
    <row r="96" spans="1:70" hidden="1" x14ac:dyDescent="0.3">
      <c r="A96" s="281">
        <v>93</v>
      </c>
      <c r="B96" s="288" t="s">
        <v>2952</v>
      </c>
      <c r="C96" s="288" t="s">
        <v>2953</v>
      </c>
      <c r="D96" s="288" t="s">
        <v>2954</v>
      </c>
      <c r="E96" s="288" t="s">
        <v>2997</v>
      </c>
      <c r="F96" s="288" t="s">
        <v>2970</v>
      </c>
      <c r="G96" s="288" t="s">
        <v>2971</v>
      </c>
      <c r="H96" s="288" t="s">
        <v>2972</v>
      </c>
      <c r="I96" s="288" t="s">
        <v>2962</v>
      </c>
      <c r="J96" s="288" t="s">
        <v>60</v>
      </c>
      <c r="K96" s="288" t="s">
        <v>2958</v>
      </c>
      <c r="L96" s="288" t="s">
        <v>45</v>
      </c>
      <c r="M96" s="289" t="s">
        <v>2074</v>
      </c>
      <c r="N96" s="288" t="s">
        <v>2075</v>
      </c>
      <c r="O96" s="288" t="s">
        <v>50</v>
      </c>
      <c r="P96" s="288" t="s">
        <v>51</v>
      </c>
      <c r="Q96" s="290" t="s">
        <v>45</v>
      </c>
      <c r="R96" s="288" t="s">
        <v>45</v>
      </c>
      <c r="S96" s="1">
        <v>45349</v>
      </c>
      <c r="T96" s="1">
        <v>45286</v>
      </c>
      <c r="U96" s="290" t="s">
        <v>45</v>
      </c>
      <c r="V96" s="1">
        <v>45286</v>
      </c>
      <c r="W96" s="1">
        <v>45308</v>
      </c>
      <c r="X96" s="1">
        <v>45315</v>
      </c>
      <c r="Y96" s="291">
        <v>59000</v>
      </c>
      <c r="Z96" s="291">
        <v>59000</v>
      </c>
      <c r="AA96" s="291">
        <v>17000</v>
      </c>
      <c r="AB96" s="291">
        <v>59000</v>
      </c>
      <c r="AC96" s="292" t="s">
        <v>1613</v>
      </c>
      <c r="AD96" s="290" t="s">
        <v>60</v>
      </c>
      <c r="AE96" s="292" t="s">
        <v>45</v>
      </c>
      <c r="AF96" s="291">
        <v>59000</v>
      </c>
      <c r="AG96" s="291">
        <v>820</v>
      </c>
      <c r="AH96" s="291">
        <v>48380000</v>
      </c>
      <c r="AI96" s="291">
        <v>13940000</v>
      </c>
      <c r="AJ96" s="291">
        <v>370</v>
      </c>
      <c r="AK96" s="291">
        <v>21830000</v>
      </c>
      <c r="AL96" s="291">
        <v>6290000</v>
      </c>
      <c r="AM96" s="291">
        <v>450</v>
      </c>
      <c r="AN96" s="291">
        <v>26550000</v>
      </c>
      <c r="AO96" s="291">
        <v>7650000</v>
      </c>
      <c r="AP96" s="291">
        <v>801</v>
      </c>
      <c r="AQ96" s="291">
        <v>47259000</v>
      </c>
      <c r="AR96" s="291">
        <v>13617000</v>
      </c>
      <c r="AS96" s="291">
        <v>801</v>
      </c>
      <c r="AT96" s="291">
        <v>47259000</v>
      </c>
      <c r="AU96" s="291">
        <v>13617000</v>
      </c>
      <c r="AV96" s="291"/>
      <c r="AW96" s="291"/>
      <c r="AX96" s="291">
        <v>0</v>
      </c>
      <c r="AY96" s="291">
        <v>776</v>
      </c>
      <c r="AZ96" s="291">
        <v>45784000</v>
      </c>
      <c r="BA96" s="291"/>
      <c r="BB96" s="291"/>
      <c r="BC96" s="291"/>
      <c r="BD96" s="291"/>
      <c r="BE96" s="291"/>
      <c r="BF96" s="291">
        <v>0</v>
      </c>
      <c r="BG96" s="291">
        <v>704</v>
      </c>
      <c r="BH96" s="291">
        <v>41536000</v>
      </c>
      <c r="BI96" s="291">
        <v>31009620</v>
      </c>
      <c r="BJ96" s="291">
        <v>11968000</v>
      </c>
      <c r="BK96" s="291">
        <v>72</v>
      </c>
      <c r="BL96" s="291">
        <v>25</v>
      </c>
      <c r="BM96" s="291">
        <v>97</v>
      </c>
      <c r="BN96" s="291">
        <v>5723000</v>
      </c>
      <c r="BO96" s="291">
        <v>1649000</v>
      </c>
      <c r="BP96" s="292" t="s">
        <v>3716</v>
      </c>
      <c r="BQ96" s="292" t="s">
        <v>3863</v>
      </c>
      <c r="BR96" t="s">
        <v>45</v>
      </c>
    </row>
    <row r="97" spans="1:70" hidden="1" x14ac:dyDescent="0.3">
      <c r="A97" s="281">
        <v>94</v>
      </c>
      <c r="B97" s="282" t="s">
        <v>2952</v>
      </c>
      <c r="C97" s="282" t="s">
        <v>2953</v>
      </c>
      <c r="D97" s="282" t="s">
        <v>2954</v>
      </c>
      <c r="E97" s="282" t="s">
        <v>2997</v>
      </c>
      <c r="F97" s="282" t="s">
        <v>2970</v>
      </c>
      <c r="G97" s="282" t="s">
        <v>2971</v>
      </c>
      <c r="H97" s="282" t="s">
        <v>2972</v>
      </c>
      <c r="I97" s="282" t="s">
        <v>2962</v>
      </c>
      <c r="J97" s="282" t="s">
        <v>60</v>
      </c>
      <c r="K97" s="282" t="s">
        <v>2958</v>
      </c>
      <c r="L97" s="282" t="s">
        <v>45</v>
      </c>
      <c r="M97" s="283" t="s">
        <v>2076</v>
      </c>
      <c r="N97" s="282" t="s">
        <v>2077</v>
      </c>
      <c r="O97" s="282" t="s">
        <v>50</v>
      </c>
      <c r="P97" s="282" t="s">
        <v>51</v>
      </c>
      <c r="Q97" s="284" t="s">
        <v>45</v>
      </c>
      <c r="R97" s="282" t="s">
        <v>45</v>
      </c>
      <c r="S97" s="285">
        <v>45308</v>
      </c>
      <c r="T97" s="285">
        <v>45286</v>
      </c>
      <c r="U97" s="284" t="s">
        <v>45</v>
      </c>
      <c r="V97" s="285">
        <v>45286</v>
      </c>
      <c r="W97" s="285">
        <v>45308</v>
      </c>
      <c r="X97" s="285">
        <v>45314</v>
      </c>
      <c r="Y97" s="286">
        <v>66000</v>
      </c>
      <c r="Z97" s="286">
        <v>66000</v>
      </c>
      <c r="AA97" s="286">
        <v>19000</v>
      </c>
      <c r="AB97" s="286">
        <v>66000</v>
      </c>
      <c r="AC97" s="287" t="s">
        <v>1613</v>
      </c>
      <c r="AD97" s="284" t="s">
        <v>60</v>
      </c>
      <c r="AE97" s="287" t="s">
        <v>45</v>
      </c>
      <c r="AF97" s="286">
        <v>66000</v>
      </c>
      <c r="AG97" s="286">
        <v>280</v>
      </c>
      <c r="AH97" s="286">
        <v>18480000</v>
      </c>
      <c r="AI97" s="286">
        <v>5320000</v>
      </c>
      <c r="AJ97" s="286">
        <v>280</v>
      </c>
      <c r="AK97" s="286">
        <v>18480000</v>
      </c>
      <c r="AL97" s="286">
        <v>5320000</v>
      </c>
      <c r="AM97" s="286"/>
      <c r="AN97" s="286"/>
      <c r="AO97" s="286">
        <v>0</v>
      </c>
      <c r="AP97" s="286">
        <v>284</v>
      </c>
      <c r="AQ97" s="286">
        <v>18744000</v>
      </c>
      <c r="AR97" s="286">
        <v>5396000</v>
      </c>
      <c r="AS97" s="286">
        <v>284</v>
      </c>
      <c r="AT97" s="286">
        <v>18744000</v>
      </c>
      <c r="AU97" s="286">
        <v>5396000</v>
      </c>
      <c r="AV97" s="286"/>
      <c r="AW97" s="286"/>
      <c r="AX97" s="286">
        <v>0</v>
      </c>
      <c r="AY97" s="286">
        <v>284</v>
      </c>
      <c r="AZ97" s="286">
        <v>18744000</v>
      </c>
      <c r="BA97" s="286"/>
      <c r="BB97" s="286"/>
      <c r="BC97" s="286"/>
      <c r="BD97" s="286"/>
      <c r="BE97" s="286"/>
      <c r="BF97" s="286">
        <v>0</v>
      </c>
      <c r="BG97" s="286">
        <v>284</v>
      </c>
      <c r="BH97" s="286">
        <v>18744000</v>
      </c>
      <c r="BI97" s="286">
        <v>12833057</v>
      </c>
      <c r="BJ97" s="286">
        <v>5396000</v>
      </c>
      <c r="BK97" s="286"/>
      <c r="BL97" s="286"/>
      <c r="BM97" s="286"/>
      <c r="BN97" s="286"/>
      <c r="BO97" s="286"/>
      <c r="BP97" s="287" t="s">
        <v>507</v>
      </c>
      <c r="BQ97" s="287" t="s">
        <v>3829</v>
      </c>
      <c r="BR97" t="s">
        <v>45</v>
      </c>
    </row>
    <row r="98" spans="1:70" hidden="1" x14ac:dyDescent="0.3">
      <c r="A98" s="281">
        <v>95</v>
      </c>
      <c r="B98" s="288" t="s">
        <v>2952</v>
      </c>
      <c r="C98" s="288" t="s">
        <v>2953</v>
      </c>
      <c r="D98" s="288" t="s">
        <v>2954</v>
      </c>
      <c r="E98" s="288" t="s">
        <v>2997</v>
      </c>
      <c r="F98" s="288" t="s">
        <v>2970</v>
      </c>
      <c r="G98" s="288" t="s">
        <v>2974</v>
      </c>
      <c r="H98" s="288" t="s">
        <v>2976</v>
      </c>
      <c r="I98" s="288" t="s">
        <v>2962</v>
      </c>
      <c r="J98" s="288" t="s">
        <v>60</v>
      </c>
      <c r="K98" s="288" t="s">
        <v>2958</v>
      </c>
      <c r="L98" s="288" t="s">
        <v>45</v>
      </c>
      <c r="M98" s="289" t="s">
        <v>2078</v>
      </c>
      <c r="N98" s="288" t="s">
        <v>2079</v>
      </c>
      <c r="O98" s="288" t="s">
        <v>50</v>
      </c>
      <c r="P98" s="288" t="s">
        <v>51</v>
      </c>
      <c r="Q98" s="290" t="s">
        <v>45</v>
      </c>
      <c r="R98" s="288" t="s">
        <v>45</v>
      </c>
      <c r="S98" s="1">
        <v>45306</v>
      </c>
      <c r="T98" s="1">
        <v>45286</v>
      </c>
      <c r="U98" s="290" t="s">
        <v>45</v>
      </c>
      <c r="V98" s="1">
        <v>45286</v>
      </c>
      <c r="W98" s="1">
        <v>45306</v>
      </c>
      <c r="X98" s="1">
        <v>45308</v>
      </c>
      <c r="Y98" s="291">
        <v>55000</v>
      </c>
      <c r="Z98" s="291">
        <v>55000</v>
      </c>
      <c r="AA98" s="291">
        <v>15000</v>
      </c>
      <c r="AB98" s="291">
        <v>55000</v>
      </c>
      <c r="AC98" s="292" t="s">
        <v>1013</v>
      </c>
      <c r="AD98" s="290" t="s">
        <v>60</v>
      </c>
      <c r="AE98" s="292" t="s">
        <v>45</v>
      </c>
      <c r="AF98" s="291">
        <v>55000</v>
      </c>
      <c r="AG98" s="291">
        <v>670</v>
      </c>
      <c r="AH98" s="291">
        <v>36850000</v>
      </c>
      <c r="AI98" s="291">
        <v>10050000</v>
      </c>
      <c r="AJ98" s="291">
        <v>670</v>
      </c>
      <c r="AK98" s="291">
        <v>36850000</v>
      </c>
      <c r="AL98" s="291">
        <v>10050000</v>
      </c>
      <c r="AM98" s="291"/>
      <c r="AN98" s="291"/>
      <c r="AO98" s="291">
        <v>0</v>
      </c>
      <c r="AP98" s="291">
        <v>720</v>
      </c>
      <c r="AQ98" s="291">
        <v>39600000</v>
      </c>
      <c r="AR98" s="291">
        <v>10800000</v>
      </c>
      <c r="AS98" s="291">
        <v>720</v>
      </c>
      <c r="AT98" s="291">
        <v>39600000</v>
      </c>
      <c r="AU98" s="291">
        <v>10800000</v>
      </c>
      <c r="AV98" s="291"/>
      <c r="AW98" s="291"/>
      <c r="AX98" s="291">
        <v>0</v>
      </c>
      <c r="AY98" s="291">
        <v>648</v>
      </c>
      <c r="AZ98" s="291">
        <v>35640000</v>
      </c>
      <c r="BA98" s="291">
        <v>-3</v>
      </c>
      <c r="BB98" s="291">
        <v>-165000</v>
      </c>
      <c r="BC98" s="291">
        <v>3</v>
      </c>
      <c r="BD98" s="291">
        <v>165000</v>
      </c>
      <c r="BE98" s="291">
        <v>97370</v>
      </c>
      <c r="BF98" s="291">
        <v>45000</v>
      </c>
      <c r="BG98" s="291">
        <v>583</v>
      </c>
      <c r="BH98" s="291">
        <v>32065000</v>
      </c>
      <c r="BI98" s="291">
        <v>21516779</v>
      </c>
      <c r="BJ98" s="291">
        <v>8745000</v>
      </c>
      <c r="BK98" s="291">
        <v>65</v>
      </c>
      <c r="BL98" s="291">
        <v>72</v>
      </c>
      <c r="BM98" s="291">
        <v>137</v>
      </c>
      <c r="BN98" s="291">
        <v>7535000</v>
      </c>
      <c r="BO98" s="291">
        <v>2055000</v>
      </c>
      <c r="BP98" s="292" t="s">
        <v>1124</v>
      </c>
      <c r="BQ98" s="292" t="s">
        <v>3959</v>
      </c>
      <c r="BR98" t="s">
        <v>45</v>
      </c>
    </row>
    <row r="99" spans="1:70" hidden="1" x14ac:dyDescent="0.3">
      <c r="A99" s="281">
        <v>96</v>
      </c>
      <c r="B99" s="282" t="s">
        <v>2952</v>
      </c>
      <c r="C99" s="282" t="s">
        <v>2953</v>
      </c>
      <c r="D99" s="282" t="s">
        <v>2954</v>
      </c>
      <c r="E99" s="282" t="s">
        <v>2997</v>
      </c>
      <c r="F99" s="282" t="s">
        <v>2970</v>
      </c>
      <c r="G99" s="282" t="s">
        <v>2974</v>
      </c>
      <c r="H99" s="282" t="s">
        <v>2976</v>
      </c>
      <c r="I99" s="282" t="s">
        <v>2962</v>
      </c>
      <c r="J99" s="282" t="s">
        <v>60</v>
      </c>
      <c r="K99" s="282" t="s">
        <v>2958</v>
      </c>
      <c r="L99" s="282" t="s">
        <v>45</v>
      </c>
      <c r="M99" s="283" t="s">
        <v>2080</v>
      </c>
      <c r="N99" s="282" t="s">
        <v>2081</v>
      </c>
      <c r="O99" s="282" t="s">
        <v>50</v>
      </c>
      <c r="P99" s="282" t="s">
        <v>51</v>
      </c>
      <c r="Q99" s="284" t="s">
        <v>45</v>
      </c>
      <c r="R99" s="282" t="s">
        <v>45</v>
      </c>
      <c r="S99" s="285">
        <v>45320</v>
      </c>
      <c r="T99" s="285">
        <v>45286</v>
      </c>
      <c r="U99" s="284" t="s">
        <v>45</v>
      </c>
      <c r="V99" s="285">
        <v>45286</v>
      </c>
      <c r="W99" s="285">
        <v>45320</v>
      </c>
      <c r="X99" s="285">
        <v>45328</v>
      </c>
      <c r="Y99" s="286">
        <v>63000</v>
      </c>
      <c r="Z99" s="286">
        <v>63000</v>
      </c>
      <c r="AA99" s="286">
        <v>18000</v>
      </c>
      <c r="AB99" s="286">
        <v>63000</v>
      </c>
      <c r="AC99" s="287" t="s">
        <v>1118</v>
      </c>
      <c r="AD99" s="284" t="s">
        <v>60</v>
      </c>
      <c r="AE99" s="287" t="s">
        <v>45</v>
      </c>
      <c r="AF99" s="286">
        <v>63000</v>
      </c>
      <c r="AG99" s="286">
        <v>570</v>
      </c>
      <c r="AH99" s="286">
        <v>35910000</v>
      </c>
      <c r="AI99" s="286">
        <v>10260000</v>
      </c>
      <c r="AJ99" s="286">
        <v>570</v>
      </c>
      <c r="AK99" s="286">
        <v>35910000</v>
      </c>
      <c r="AL99" s="286">
        <v>10260000</v>
      </c>
      <c r="AM99" s="286"/>
      <c r="AN99" s="286"/>
      <c r="AO99" s="286">
        <v>0</v>
      </c>
      <c r="AP99" s="286">
        <v>591</v>
      </c>
      <c r="AQ99" s="286">
        <v>37233000</v>
      </c>
      <c r="AR99" s="286">
        <v>10638000</v>
      </c>
      <c r="AS99" s="286">
        <v>591</v>
      </c>
      <c r="AT99" s="286">
        <v>37233000</v>
      </c>
      <c r="AU99" s="286">
        <v>10638000</v>
      </c>
      <c r="AV99" s="286"/>
      <c r="AW99" s="286"/>
      <c r="AX99" s="286">
        <v>0</v>
      </c>
      <c r="AY99" s="286">
        <v>555</v>
      </c>
      <c r="AZ99" s="286">
        <v>34965000</v>
      </c>
      <c r="BA99" s="286">
        <v>-1</v>
      </c>
      <c r="BB99" s="286">
        <v>-63000</v>
      </c>
      <c r="BC99" s="286"/>
      <c r="BD99" s="286"/>
      <c r="BE99" s="286"/>
      <c r="BF99" s="286">
        <v>0</v>
      </c>
      <c r="BG99" s="286">
        <v>490</v>
      </c>
      <c r="BH99" s="286">
        <v>30870000</v>
      </c>
      <c r="BI99" s="286">
        <v>20400659</v>
      </c>
      <c r="BJ99" s="286">
        <v>8820000</v>
      </c>
      <c r="BK99" s="286">
        <v>65</v>
      </c>
      <c r="BL99" s="286">
        <v>36</v>
      </c>
      <c r="BM99" s="286">
        <v>101</v>
      </c>
      <c r="BN99" s="286">
        <v>6363000</v>
      </c>
      <c r="BO99" s="286">
        <v>1818000</v>
      </c>
      <c r="BP99" s="287" t="s">
        <v>969</v>
      </c>
      <c r="BQ99" s="287" t="s">
        <v>3241</v>
      </c>
      <c r="BR99" t="s">
        <v>45</v>
      </c>
    </row>
    <row r="100" spans="1:70" hidden="1" x14ac:dyDescent="0.3">
      <c r="A100" s="281">
        <v>97</v>
      </c>
      <c r="B100" s="288" t="s">
        <v>2952</v>
      </c>
      <c r="C100" s="288" t="s">
        <v>2953</v>
      </c>
      <c r="D100" s="288" t="s">
        <v>2954</v>
      </c>
      <c r="E100" s="288" t="s">
        <v>2997</v>
      </c>
      <c r="F100" s="288" t="s">
        <v>2985</v>
      </c>
      <c r="G100" s="288" t="s">
        <v>2986</v>
      </c>
      <c r="H100" s="288" t="s">
        <v>2989</v>
      </c>
      <c r="I100" s="288" t="s">
        <v>2962</v>
      </c>
      <c r="J100" s="288" t="s">
        <v>60</v>
      </c>
      <c r="K100" s="288" t="s">
        <v>2958</v>
      </c>
      <c r="L100" s="288" t="s">
        <v>45</v>
      </c>
      <c r="M100" s="289" t="s">
        <v>2082</v>
      </c>
      <c r="N100" s="288" t="s">
        <v>2083</v>
      </c>
      <c r="O100" s="288" t="s">
        <v>50</v>
      </c>
      <c r="P100" s="288" t="s">
        <v>51</v>
      </c>
      <c r="Q100" s="290" t="s">
        <v>45</v>
      </c>
      <c r="R100" s="288" t="s">
        <v>45</v>
      </c>
      <c r="S100" s="1">
        <v>45371</v>
      </c>
      <c r="T100" s="1">
        <v>45286</v>
      </c>
      <c r="U100" s="290" t="s">
        <v>45</v>
      </c>
      <c r="V100" s="1">
        <v>45286</v>
      </c>
      <c r="W100" s="1">
        <v>45371</v>
      </c>
      <c r="X100" s="1">
        <v>45378</v>
      </c>
      <c r="Y100" s="291">
        <v>69000</v>
      </c>
      <c r="Z100" s="291">
        <v>69000</v>
      </c>
      <c r="AA100" s="291">
        <v>20300</v>
      </c>
      <c r="AB100" s="291">
        <v>69000</v>
      </c>
      <c r="AC100" s="292" t="s">
        <v>1607</v>
      </c>
      <c r="AD100" s="290" t="s">
        <v>60</v>
      </c>
      <c r="AE100" s="292" t="s">
        <v>45</v>
      </c>
      <c r="AF100" s="291">
        <v>69000</v>
      </c>
      <c r="AG100" s="291">
        <v>270</v>
      </c>
      <c r="AH100" s="291">
        <v>18630000</v>
      </c>
      <c r="AI100" s="291">
        <v>5481000</v>
      </c>
      <c r="AJ100" s="291">
        <v>270</v>
      </c>
      <c r="AK100" s="291">
        <v>18630000</v>
      </c>
      <c r="AL100" s="291">
        <v>5481000</v>
      </c>
      <c r="AM100" s="291"/>
      <c r="AN100" s="291"/>
      <c r="AO100" s="291">
        <v>0</v>
      </c>
      <c r="AP100" s="291">
        <v>247</v>
      </c>
      <c r="AQ100" s="291">
        <v>17043000</v>
      </c>
      <c r="AR100" s="291">
        <v>5014100</v>
      </c>
      <c r="AS100" s="291">
        <v>247</v>
      </c>
      <c r="AT100" s="291">
        <v>17043000</v>
      </c>
      <c r="AU100" s="291">
        <v>5014100</v>
      </c>
      <c r="AV100" s="291"/>
      <c r="AW100" s="291"/>
      <c r="AX100" s="291">
        <v>0</v>
      </c>
      <c r="AY100" s="291">
        <v>227</v>
      </c>
      <c r="AZ100" s="291">
        <v>15663000</v>
      </c>
      <c r="BA100" s="291"/>
      <c r="BB100" s="291"/>
      <c r="BC100" s="291"/>
      <c r="BD100" s="291"/>
      <c r="BE100" s="291"/>
      <c r="BF100" s="291">
        <v>0</v>
      </c>
      <c r="BG100" s="291">
        <v>226</v>
      </c>
      <c r="BH100" s="291">
        <v>15594000</v>
      </c>
      <c r="BI100" s="291">
        <v>10667004</v>
      </c>
      <c r="BJ100" s="291">
        <v>4587800</v>
      </c>
      <c r="BK100" s="291">
        <v>1</v>
      </c>
      <c r="BL100" s="291">
        <v>20</v>
      </c>
      <c r="BM100" s="291">
        <v>21</v>
      </c>
      <c r="BN100" s="291">
        <v>1449000</v>
      </c>
      <c r="BO100" s="291">
        <v>426300</v>
      </c>
      <c r="BP100" s="292" t="s">
        <v>3464</v>
      </c>
      <c r="BQ100" s="292" t="s">
        <v>3561</v>
      </c>
      <c r="BR100" t="s">
        <v>45</v>
      </c>
    </row>
    <row r="101" spans="1:70" hidden="1" x14ac:dyDescent="0.3">
      <c r="A101" s="281">
        <v>98</v>
      </c>
      <c r="B101" s="282" t="s">
        <v>2952</v>
      </c>
      <c r="C101" s="282" t="s">
        <v>2953</v>
      </c>
      <c r="D101" s="282" t="s">
        <v>2954</v>
      </c>
      <c r="E101" s="282" t="s">
        <v>2997</v>
      </c>
      <c r="F101" s="282" t="s">
        <v>2985</v>
      </c>
      <c r="G101" s="282" t="s">
        <v>2986</v>
      </c>
      <c r="H101" s="282" t="s">
        <v>2989</v>
      </c>
      <c r="I101" s="282" t="s">
        <v>2962</v>
      </c>
      <c r="J101" s="282" t="s">
        <v>60</v>
      </c>
      <c r="K101" s="282" t="s">
        <v>2958</v>
      </c>
      <c r="L101" s="282" t="s">
        <v>45</v>
      </c>
      <c r="M101" s="283" t="s">
        <v>2084</v>
      </c>
      <c r="N101" s="282" t="s">
        <v>2085</v>
      </c>
      <c r="O101" s="282" t="s">
        <v>50</v>
      </c>
      <c r="P101" s="282" t="s">
        <v>51</v>
      </c>
      <c r="Q101" s="284" t="s">
        <v>45</v>
      </c>
      <c r="R101" s="282" t="s">
        <v>45</v>
      </c>
      <c r="S101" s="285">
        <v>45373</v>
      </c>
      <c r="T101" s="285">
        <v>45286</v>
      </c>
      <c r="U101" s="284" t="s">
        <v>45</v>
      </c>
      <c r="V101" s="285">
        <v>45286</v>
      </c>
      <c r="W101" s="285">
        <v>45371</v>
      </c>
      <c r="X101" s="285">
        <v>45378</v>
      </c>
      <c r="Y101" s="286">
        <v>69000</v>
      </c>
      <c r="Z101" s="286">
        <v>69000</v>
      </c>
      <c r="AA101" s="286">
        <v>21000</v>
      </c>
      <c r="AB101" s="286">
        <v>69000</v>
      </c>
      <c r="AC101" s="287" t="s">
        <v>1242</v>
      </c>
      <c r="AD101" s="284" t="s">
        <v>60</v>
      </c>
      <c r="AE101" s="287" t="s">
        <v>45</v>
      </c>
      <c r="AF101" s="286">
        <v>69000</v>
      </c>
      <c r="AG101" s="286">
        <v>270</v>
      </c>
      <c r="AH101" s="286">
        <v>18630000</v>
      </c>
      <c r="AI101" s="286">
        <v>5670000</v>
      </c>
      <c r="AJ101" s="286">
        <v>270</v>
      </c>
      <c r="AK101" s="286">
        <v>18630000</v>
      </c>
      <c r="AL101" s="286">
        <v>5670000</v>
      </c>
      <c r="AM101" s="286"/>
      <c r="AN101" s="286"/>
      <c r="AO101" s="286">
        <v>0</v>
      </c>
      <c r="AP101" s="286">
        <v>249</v>
      </c>
      <c r="AQ101" s="286">
        <v>17181000</v>
      </c>
      <c r="AR101" s="286">
        <v>5229000</v>
      </c>
      <c r="AS101" s="286">
        <v>249</v>
      </c>
      <c r="AT101" s="286">
        <v>17181000</v>
      </c>
      <c r="AU101" s="286">
        <v>5229000</v>
      </c>
      <c r="AV101" s="286"/>
      <c r="AW101" s="286"/>
      <c r="AX101" s="286">
        <v>0</v>
      </c>
      <c r="AY101" s="286">
        <v>195</v>
      </c>
      <c r="AZ101" s="286">
        <v>13455000</v>
      </c>
      <c r="BA101" s="286">
        <v>2</v>
      </c>
      <c r="BB101" s="286">
        <v>138000</v>
      </c>
      <c r="BC101" s="286"/>
      <c r="BD101" s="286"/>
      <c r="BE101" s="286"/>
      <c r="BF101" s="286">
        <v>0</v>
      </c>
      <c r="BG101" s="286">
        <v>201</v>
      </c>
      <c r="BH101" s="286">
        <v>13869000</v>
      </c>
      <c r="BI101" s="286">
        <v>8126624</v>
      </c>
      <c r="BJ101" s="286">
        <v>4221000</v>
      </c>
      <c r="BK101" s="286">
        <v>-6</v>
      </c>
      <c r="BL101" s="286">
        <v>54</v>
      </c>
      <c r="BM101" s="286">
        <v>48</v>
      </c>
      <c r="BN101" s="286">
        <v>3312000</v>
      </c>
      <c r="BO101" s="286">
        <v>1008000</v>
      </c>
      <c r="BP101" s="287" t="s">
        <v>4072</v>
      </c>
      <c r="BQ101" s="287" t="s">
        <v>3492</v>
      </c>
      <c r="BR101" t="s">
        <v>45</v>
      </c>
    </row>
    <row r="102" spans="1:70" hidden="1" x14ac:dyDescent="0.3">
      <c r="A102" s="281">
        <v>99</v>
      </c>
      <c r="B102" s="288" t="s">
        <v>2952</v>
      </c>
      <c r="C102" s="288" t="s">
        <v>2953</v>
      </c>
      <c r="D102" s="288" t="s">
        <v>2954</v>
      </c>
      <c r="E102" s="288" t="s">
        <v>2997</v>
      </c>
      <c r="F102" s="288" t="s">
        <v>2985</v>
      </c>
      <c r="G102" s="288" t="s">
        <v>2986</v>
      </c>
      <c r="H102" s="288" t="s">
        <v>2989</v>
      </c>
      <c r="I102" s="288" t="s">
        <v>2962</v>
      </c>
      <c r="J102" s="288" t="s">
        <v>60</v>
      </c>
      <c r="K102" s="288" t="s">
        <v>2958</v>
      </c>
      <c r="L102" s="288" t="s">
        <v>45</v>
      </c>
      <c r="M102" s="289" t="s">
        <v>2086</v>
      </c>
      <c r="N102" s="288" t="s">
        <v>2087</v>
      </c>
      <c r="O102" s="288" t="s">
        <v>50</v>
      </c>
      <c r="P102" s="288" t="s">
        <v>51</v>
      </c>
      <c r="Q102" s="290" t="s">
        <v>45</v>
      </c>
      <c r="R102" s="288" t="s">
        <v>45</v>
      </c>
      <c r="S102" s="1">
        <v>45371</v>
      </c>
      <c r="T102" s="1">
        <v>45286</v>
      </c>
      <c r="U102" s="290" t="s">
        <v>45</v>
      </c>
      <c r="V102" s="1">
        <v>45286</v>
      </c>
      <c r="W102" s="1">
        <v>45371</v>
      </c>
      <c r="X102" s="1">
        <v>45373</v>
      </c>
      <c r="Y102" s="291">
        <v>59000</v>
      </c>
      <c r="Z102" s="291">
        <v>59000</v>
      </c>
      <c r="AA102" s="291">
        <v>16500</v>
      </c>
      <c r="AB102" s="291">
        <v>59000</v>
      </c>
      <c r="AC102" s="292" t="s">
        <v>1247</v>
      </c>
      <c r="AD102" s="290" t="s">
        <v>60</v>
      </c>
      <c r="AE102" s="292" t="s">
        <v>45</v>
      </c>
      <c r="AF102" s="291">
        <v>59000</v>
      </c>
      <c r="AG102" s="291">
        <v>320</v>
      </c>
      <c r="AH102" s="291">
        <v>18880000</v>
      </c>
      <c r="AI102" s="291">
        <v>5280000</v>
      </c>
      <c r="AJ102" s="291">
        <v>320</v>
      </c>
      <c r="AK102" s="291">
        <v>18880000</v>
      </c>
      <c r="AL102" s="291">
        <v>5280000</v>
      </c>
      <c r="AM102" s="291"/>
      <c r="AN102" s="291"/>
      <c r="AO102" s="291">
        <v>0</v>
      </c>
      <c r="AP102" s="291">
        <v>259</v>
      </c>
      <c r="AQ102" s="291">
        <v>15281000</v>
      </c>
      <c r="AR102" s="291">
        <v>4273500</v>
      </c>
      <c r="AS102" s="291">
        <v>259</v>
      </c>
      <c r="AT102" s="291">
        <v>15281000</v>
      </c>
      <c r="AU102" s="291">
        <v>4273500</v>
      </c>
      <c r="AV102" s="291"/>
      <c r="AW102" s="291"/>
      <c r="AX102" s="291">
        <v>0</v>
      </c>
      <c r="AY102" s="291">
        <v>234</v>
      </c>
      <c r="AZ102" s="291">
        <v>13806000</v>
      </c>
      <c r="BA102" s="291">
        <v>-3</v>
      </c>
      <c r="BB102" s="291">
        <v>-177000</v>
      </c>
      <c r="BC102" s="291">
        <v>1</v>
      </c>
      <c r="BD102" s="291">
        <v>59000</v>
      </c>
      <c r="BE102" s="291">
        <v>23653</v>
      </c>
      <c r="BF102" s="291">
        <v>16500</v>
      </c>
      <c r="BG102" s="291">
        <v>235</v>
      </c>
      <c r="BH102" s="291">
        <v>13865000</v>
      </c>
      <c r="BI102" s="291">
        <v>9923819</v>
      </c>
      <c r="BJ102" s="291">
        <v>3877500</v>
      </c>
      <c r="BK102" s="291">
        <v>-1</v>
      </c>
      <c r="BL102" s="291">
        <v>25</v>
      </c>
      <c r="BM102" s="291">
        <v>24</v>
      </c>
      <c r="BN102" s="291">
        <v>1416000</v>
      </c>
      <c r="BO102" s="291">
        <v>396000</v>
      </c>
      <c r="BP102" s="292" t="s">
        <v>3270</v>
      </c>
      <c r="BQ102" s="292" t="s">
        <v>990</v>
      </c>
      <c r="BR102" t="s">
        <v>45</v>
      </c>
    </row>
    <row r="103" spans="1:70" hidden="1" x14ac:dyDescent="0.3">
      <c r="A103" s="281">
        <v>100</v>
      </c>
      <c r="B103" s="282" t="s">
        <v>2952</v>
      </c>
      <c r="C103" s="282" t="s">
        <v>2953</v>
      </c>
      <c r="D103" s="282" t="s">
        <v>2954</v>
      </c>
      <c r="E103" s="282" t="s">
        <v>2997</v>
      </c>
      <c r="F103" s="282" t="s">
        <v>2985</v>
      </c>
      <c r="G103" s="282" t="s">
        <v>2986</v>
      </c>
      <c r="H103" s="282" t="s">
        <v>2989</v>
      </c>
      <c r="I103" s="282" t="s">
        <v>2962</v>
      </c>
      <c r="J103" s="282" t="s">
        <v>60</v>
      </c>
      <c r="K103" s="282" t="s">
        <v>2958</v>
      </c>
      <c r="L103" s="282" t="s">
        <v>45</v>
      </c>
      <c r="M103" s="283" t="s">
        <v>2088</v>
      </c>
      <c r="N103" s="282" t="s">
        <v>2089</v>
      </c>
      <c r="O103" s="282" t="s">
        <v>50</v>
      </c>
      <c r="P103" s="282" t="s">
        <v>74</v>
      </c>
      <c r="Q103" s="284" t="s">
        <v>45</v>
      </c>
      <c r="R103" s="282" t="s">
        <v>45</v>
      </c>
      <c r="S103" s="285">
        <v>45366</v>
      </c>
      <c r="T103" s="285">
        <v>45286</v>
      </c>
      <c r="U103" s="284" t="s">
        <v>45</v>
      </c>
      <c r="V103" s="285">
        <v>45286</v>
      </c>
      <c r="W103" s="285">
        <v>45366</v>
      </c>
      <c r="X103" s="285">
        <v>45372</v>
      </c>
      <c r="Y103" s="286">
        <v>63000</v>
      </c>
      <c r="Z103" s="286">
        <v>63000</v>
      </c>
      <c r="AA103" s="286">
        <v>17900</v>
      </c>
      <c r="AB103" s="286">
        <v>63000</v>
      </c>
      <c r="AC103" s="287" t="s">
        <v>393</v>
      </c>
      <c r="AD103" s="284" t="s">
        <v>60</v>
      </c>
      <c r="AE103" s="287" t="s">
        <v>45</v>
      </c>
      <c r="AF103" s="286">
        <v>63000</v>
      </c>
      <c r="AG103" s="286">
        <v>420</v>
      </c>
      <c r="AH103" s="286">
        <v>26460000</v>
      </c>
      <c r="AI103" s="286">
        <v>7518000</v>
      </c>
      <c r="AJ103" s="286">
        <v>420</v>
      </c>
      <c r="AK103" s="286">
        <v>26460000</v>
      </c>
      <c r="AL103" s="286">
        <v>7518000</v>
      </c>
      <c r="AM103" s="286"/>
      <c r="AN103" s="286"/>
      <c r="AO103" s="286">
        <v>0</v>
      </c>
      <c r="AP103" s="286">
        <v>374</v>
      </c>
      <c r="AQ103" s="286">
        <v>23562000</v>
      </c>
      <c r="AR103" s="286">
        <v>6694600</v>
      </c>
      <c r="AS103" s="286">
        <v>374</v>
      </c>
      <c r="AT103" s="286">
        <v>23562000</v>
      </c>
      <c r="AU103" s="286">
        <v>6694600</v>
      </c>
      <c r="AV103" s="286"/>
      <c r="AW103" s="286"/>
      <c r="AX103" s="286">
        <v>0</v>
      </c>
      <c r="AY103" s="286">
        <v>310</v>
      </c>
      <c r="AZ103" s="286">
        <v>19530000</v>
      </c>
      <c r="BA103" s="286">
        <v>-3</v>
      </c>
      <c r="BB103" s="286">
        <v>-189000</v>
      </c>
      <c r="BC103" s="286"/>
      <c r="BD103" s="286"/>
      <c r="BE103" s="286"/>
      <c r="BF103" s="286">
        <v>0</v>
      </c>
      <c r="BG103" s="286">
        <v>308</v>
      </c>
      <c r="BH103" s="286">
        <v>19404000</v>
      </c>
      <c r="BI103" s="286">
        <v>10089188</v>
      </c>
      <c r="BJ103" s="286">
        <v>5513200</v>
      </c>
      <c r="BK103" s="286">
        <v>2</v>
      </c>
      <c r="BL103" s="286">
        <v>64</v>
      </c>
      <c r="BM103" s="286">
        <v>66</v>
      </c>
      <c r="BN103" s="286">
        <v>4158000</v>
      </c>
      <c r="BO103" s="286">
        <v>1181400</v>
      </c>
      <c r="BP103" s="287" t="s">
        <v>3734</v>
      </c>
      <c r="BQ103" s="287" t="s">
        <v>4022</v>
      </c>
      <c r="BR103" t="s">
        <v>45</v>
      </c>
    </row>
    <row r="104" spans="1:70" hidden="1" x14ac:dyDescent="0.3">
      <c r="A104" s="281">
        <v>101</v>
      </c>
      <c r="B104" s="288" t="s">
        <v>2952</v>
      </c>
      <c r="C104" s="288" t="s">
        <v>2953</v>
      </c>
      <c r="D104" s="288" t="s">
        <v>2954</v>
      </c>
      <c r="E104" s="288" t="s">
        <v>2997</v>
      </c>
      <c r="F104" s="288" t="s">
        <v>2985</v>
      </c>
      <c r="G104" s="288" t="s">
        <v>2986</v>
      </c>
      <c r="H104" s="288" t="s">
        <v>2989</v>
      </c>
      <c r="I104" s="288" t="s">
        <v>2962</v>
      </c>
      <c r="J104" s="288" t="s">
        <v>60</v>
      </c>
      <c r="K104" s="288" t="s">
        <v>2958</v>
      </c>
      <c r="L104" s="288" t="s">
        <v>45</v>
      </c>
      <c r="M104" s="289" t="s">
        <v>2090</v>
      </c>
      <c r="N104" s="288" t="s">
        <v>2091</v>
      </c>
      <c r="O104" s="288" t="s">
        <v>50</v>
      </c>
      <c r="P104" s="288" t="s">
        <v>74</v>
      </c>
      <c r="Q104" s="290" t="s">
        <v>45</v>
      </c>
      <c r="R104" s="288" t="s">
        <v>45</v>
      </c>
      <c r="S104" s="1">
        <v>45408</v>
      </c>
      <c r="T104" s="1">
        <v>45391</v>
      </c>
      <c r="U104" s="290" t="s">
        <v>45</v>
      </c>
      <c r="V104" s="1">
        <v>45391</v>
      </c>
      <c r="W104" s="1">
        <v>45408</v>
      </c>
      <c r="X104" s="1">
        <v>45419</v>
      </c>
      <c r="Y104" s="291">
        <v>63000</v>
      </c>
      <c r="Z104" s="291">
        <v>75000</v>
      </c>
      <c r="AA104" s="291">
        <v>17900</v>
      </c>
      <c r="AB104" s="291">
        <v>75000</v>
      </c>
      <c r="AC104" s="292" t="s">
        <v>393</v>
      </c>
      <c r="AD104" s="290" t="s">
        <v>60</v>
      </c>
      <c r="AE104" s="292" t="s">
        <v>45</v>
      </c>
      <c r="AF104" s="291">
        <v>63000</v>
      </c>
      <c r="AG104" s="291">
        <v>420</v>
      </c>
      <c r="AH104" s="291">
        <v>31500000</v>
      </c>
      <c r="AI104" s="291">
        <v>7518000</v>
      </c>
      <c r="AJ104" s="291">
        <v>420</v>
      </c>
      <c r="AK104" s="291">
        <v>31500000</v>
      </c>
      <c r="AL104" s="291">
        <v>7518000</v>
      </c>
      <c r="AM104" s="291"/>
      <c r="AN104" s="291"/>
      <c r="AO104" s="291">
        <v>0</v>
      </c>
      <c r="AP104" s="291">
        <v>398</v>
      </c>
      <c r="AQ104" s="291">
        <v>29850000</v>
      </c>
      <c r="AR104" s="291">
        <v>7124200</v>
      </c>
      <c r="AS104" s="291">
        <v>398</v>
      </c>
      <c r="AT104" s="291">
        <v>29850000</v>
      </c>
      <c r="AU104" s="291">
        <v>7124200</v>
      </c>
      <c r="AV104" s="291"/>
      <c r="AW104" s="291"/>
      <c r="AX104" s="291">
        <v>0</v>
      </c>
      <c r="AY104" s="291">
        <v>352</v>
      </c>
      <c r="AZ104" s="291">
        <v>26400000</v>
      </c>
      <c r="BA104" s="291"/>
      <c r="BB104" s="291"/>
      <c r="BC104" s="291">
        <v>1</v>
      </c>
      <c r="BD104" s="291">
        <v>75000</v>
      </c>
      <c r="BE104" s="291">
        <v>43000</v>
      </c>
      <c r="BF104" s="291">
        <v>17900</v>
      </c>
      <c r="BG104" s="291">
        <v>356</v>
      </c>
      <c r="BH104" s="291">
        <v>26700000</v>
      </c>
      <c r="BI104" s="291">
        <v>14552696</v>
      </c>
      <c r="BJ104" s="291">
        <v>6372400</v>
      </c>
      <c r="BK104" s="291">
        <v>-4</v>
      </c>
      <c r="BL104" s="291">
        <v>46</v>
      </c>
      <c r="BM104" s="291">
        <v>42</v>
      </c>
      <c r="BN104" s="291">
        <v>3150000</v>
      </c>
      <c r="BO104" s="291">
        <v>751800</v>
      </c>
      <c r="BP104" s="292" t="s">
        <v>3847</v>
      </c>
      <c r="BQ104" s="292" t="s">
        <v>2182</v>
      </c>
      <c r="BR104" t="s">
        <v>45</v>
      </c>
    </row>
    <row r="105" spans="1:70" hidden="1" x14ac:dyDescent="0.3">
      <c r="A105" s="281">
        <v>102</v>
      </c>
      <c r="B105" s="282" t="s">
        <v>2952</v>
      </c>
      <c r="C105" s="282" t="s">
        <v>2953</v>
      </c>
      <c r="D105" s="282" t="s">
        <v>2998</v>
      </c>
      <c r="E105" s="282" t="s">
        <v>2959</v>
      </c>
      <c r="F105" s="282" t="s">
        <v>2955</v>
      </c>
      <c r="G105" s="282" t="s">
        <v>2960</v>
      </c>
      <c r="H105" s="282" t="s">
        <v>2963</v>
      </c>
      <c r="I105" s="282" t="s">
        <v>2962</v>
      </c>
      <c r="J105" s="282" t="s">
        <v>60</v>
      </c>
      <c r="K105" s="282" t="s">
        <v>2958</v>
      </c>
      <c r="L105" s="282" t="s">
        <v>45</v>
      </c>
      <c r="M105" s="283" t="s">
        <v>2092</v>
      </c>
      <c r="N105" s="282" t="s">
        <v>2093</v>
      </c>
      <c r="O105" s="282" t="s">
        <v>50</v>
      </c>
      <c r="P105" s="282" t="s">
        <v>74</v>
      </c>
      <c r="Q105" s="284" t="s">
        <v>45</v>
      </c>
      <c r="R105" s="282" t="s">
        <v>45</v>
      </c>
      <c r="S105" s="285">
        <v>45397</v>
      </c>
      <c r="T105" s="285">
        <v>45393</v>
      </c>
      <c r="U105" s="284" t="s">
        <v>45</v>
      </c>
      <c r="V105" s="285">
        <v>45393</v>
      </c>
      <c r="W105" s="285">
        <v>45397</v>
      </c>
      <c r="X105" s="285">
        <v>45399</v>
      </c>
      <c r="Y105" s="286">
        <v>33000</v>
      </c>
      <c r="Z105" s="286">
        <v>43000</v>
      </c>
      <c r="AA105" s="286">
        <v>9100</v>
      </c>
      <c r="AB105" s="286">
        <v>43000</v>
      </c>
      <c r="AC105" s="287" t="s">
        <v>662</v>
      </c>
      <c r="AD105" s="284" t="s">
        <v>60</v>
      </c>
      <c r="AE105" s="287" t="s">
        <v>45</v>
      </c>
      <c r="AF105" s="286">
        <v>33000</v>
      </c>
      <c r="AG105" s="286">
        <v>5000</v>
      </c>
      <c r="AH105" s="286">
        <v>215000000</v>
      </c>
      <c r="AI105" s="286">
        <v>45500000</v>
      </c>
      <c r="AJ105" s="286">
        <v>5000</v>
      </c>
      <c r="AK105" s="286">
        <v>215000000</v>
      </c>
      <c r="AL105" s="286">
        <v>45500000</v>
      </c>
      <c r="AM105" s="286"/>
      <c r="AN105" s="286"/>
      <c r="AO105" s="286">
        <v>0</v>
      </c>
      <c r="AP105" s="286">
        <v>5129</v>
      </c>
      <c r="AQ105" s="286">
        <v>220547000</v>
      </c>
      <c r="AR105" s="286">
        <v>46673900</v>
      </c>
      <c r="AS105" s="286">
        <v>5129</v>
      </c>
      <c r="AT105" s="286">
        <v>220547000</v>
      </c>
      <c r="AU105" s="286">
        <v>46673900</v>
      </c>
      <c r="AV105" s="286"/>
      <c r="AW105" s="286"/>
      <c r="AX105" s="286">
        <v>0</v>
      </c>
      <c r="AY105" s="286">
        <v>4436</v>
      </c>
      <c r="AZ105" s="286">
        <v>190748000</v>
      </c>
      <c r="BA105" s="286"/>
      <c r="BB105" s="286"/>
      <c r="BC105" s="286"/>
      <c r="BD105" s="286"/>
      <c r="BE105" s="286">
        <v>66048</v>
      </c>
      <c r="BF105" s="286">
        <v>0</v>
      </c>
      <c r="BG105" s="286">
        <v>4303</v>
      </c>
      <c r="BH105" s="286">
        <v>185029000</v>
      </c>
      <c r="BI105" s="286">
        <v>88562257</v>
      </c>
      <c r="BJ105" s="286">
        <v>39157300</v>
      </c>
      <c r="BK105" s="286">
        <v>133</v>
      </c>
      <c r="BL105" s="286">
        <v>693</v>
      </c>
      <c r="BM105" s="286">
        <v>826</v>
      </c>
      <c r="BN105" s="286">
        <v>35518000</v>
      </c>
      <c r="BO105" s="286">
        <v>7516600</v>
      </c>
      <c r="BP105" s="287" t="s">
        <v>3837</v>
      </c>
      <c r="BQ105" s="287" t="s">
        <v>3498</v>
      </c>
      <c r="BR105" t="s">
        <v>45</v>
      </c>
    </row>
    <row r="106" spans="1:70" hidden="1" x14ac:dyDescent="0.3">
      <c r="A106" s="281">
        <v>103</v>
      </c>
      <c r="B106" s="288" t="s">
        <v>2952</v>
      </c>
      <c r="C106" s="288" t="s">
        <v>2953</v>
      </c>
      <c r="D106" s="288" t="s">
        <v>2998</v>
      </c>
      <c r="E106" s="288" t="s">
        <v>2959</v>
      </c>
      <c r="F106" s="288" t="s">
        <v>2955</v>
      </c>
      <c r="G106" s="288" t="s">
        <v>2960</v>
      </c>
      <c r="H106" s="288" t="s">
        <v>2963</v>
      </c>
      <c r="I106" s="288" t="s">
        <v>2962</v>
      </c>
      <c r="J106" s="288" t="s">
        <v>60</v>
      </c>
      <c r="K106" s="288" t="s">
        <v>2958</v>
      </c>
      <c r="L106" s="288" t="s">
        <v>45</v>
      </c>
      <c r="M106" s="289" t="s">
        <v>2094</v>
      </c>
      <c r="N106" s="288" t="s">
        <v>2095</v>
      </c>
      <c r="O106" s="288" t="s">
        <v>50</v>
      </c>
      <c r="P106" s="288" t="s">
        <v>74</v>
      </c>
      <c r="Q106" s="290" t="s">
        <v>45</v>
      </c>
      <c r="R106" s="288" t="s">
        <v>45</v>
      </c>
      <c r="S106" s="1">
        <v>45397</v>
      </c>
      <c r="T106" s="1">
        <v>45393</v>
      </c>
      <c r="U106" s="290" t="s">
        <v>45</v>
      </c>
      <c r="V106" s="1">
        <v>45393</v>
      </c>
      <c r="W106" s="1">
        <v>45397</v>
      </c>
      <c r="X106" s="1">
        <v>45399</v>
      </c>
      <c r="Y106" s="291">
        <v>43000</v>
      </c>
      <c r="Z106" s="291">
        <v>55000</v>
      </c>
      <c r="AA106" s="291">
        <v>11900</v>
      </c>
      <c r="AB106" s="291">
        <v>55000</v>
      </c>
      <c r="AC106" s="292" t="s">
        <v>379</v>
      </c>
      <c r="AD106" s="290" t="s">
        <v>60</v>
      </c>
      <c r="AE106" s="292" t="s">
        <v>45</v>
      </c>
      <c r="AF106" s="291">
        <v>43000</v>
      </c>
      <c r="AG106" s="291">
        <v>1000</v>
      </c>
      <c r="AH106" s="291">
        <v>55000000</v>
      </c>
      <c r="AI106" s="291">
        <v>11900000</v>
      </c>
      <c r="AJ106" s="291">
        <v>1000</v>
      </c>
      <c r="AK106" s="291">
        <v>55000000</v>
      </c>
      <c r="AL106" s="291">
        <v>11900000</v>
      </c>
      <c r="AM106" s="291"/>
      <c r="AN106" s="291"/>
      <c r="AO106" s="291">
        <v>0</v>
      </c>
      <c r="AP106" s="291">
        <v>982</v>
      </c>
      <c r="AQ106" s="291">
        <v>54010000</v>
      </c>
      <c r="AR106" s="291">
        <v>11685800</v>
      </c>
      <c r="AS106" s="291">
        <v>982</v>
      </c>
      <c r="AT106" s="291">
        <v>54010000</v>
      </c>
      <c r="AU106" s="291">
        <v>11685800</v>
      </c>
      <c r="AV106" s="291"/>
      <c r="AW106" s="291"/>
      <c r="AX106" s="291">
        <v>0</v>
      </c>
      <c r="AY106" s="291">
        <v>834</v>
      </c>
      <c r="AZ106" s="291">
        <v>45870000</v>
      </c>
      <c r="BA106" s="291">
        <v>-3</v>
      </c>
      <c r="BB106" s="291">
        <v>-165000</v>
      </c>
      <c r="BC106" s="291"/>
      <c r="BD106" s="291"/>
      <c r="BE106" s="291"/>
      <c r="BF106" s="291">
        <v>0</v>
      </c>
      <c r="BG106" s="291">
        <v>833</v>
      </c>
      <c r="BH106" s="291">
        <v>45815000</v>
      </c>
      <c r="BI106" s="291">
        <v>25468882</v>
      </c>
      <c r="BJ106" s="291">
        <v>9912700</v>
      </c>
      <c r="BK106" s="291">
        <v>1</v>
      </c>
      <c r="BL106" s="291">
        <v>148</v>
      </c>
      <c r="BM106" s="291">
        <v>149</v>
      </c>
      <c r="BN106" s="291">
        <v>8195000</v>
      </c>
      <c r="BO106" s="291">
        <v>1773100</v>
      </c>
      <c r="BP106" s="292" t="s">
        <v>3902</v>
      </c>
      <c r="BQ106" s="292" t="s">
        <v>3976</v>
      </c>
      <c r="BR106" t="s">
        <v>45</v>
      </c>
    </row>
    <row r="107" spans="1:70" hidden="1" x14ac:dyDescent="0.3">
      <c r="A107" s="281">
        <v>104</v>
      </c>
      <c r="B107" s="282" t="s">
        <v>2952</v>
      </c>
      <c r="C107" s="282" t="s">
        <v>2953</v>
      </c>
      <c r="D107" s="282" t="s">
        <v>2998</v>
      </c>
      <c r="E107" s="282" t="s">
        <v>2959</v>
      </c>
      <c r="F107" s="282" t="s">
        <v>2955</v>
      </c>
      <c r="G107" s="282" t="s">
        <v>2960</v>
      </c>
      <c r="H107" s="282" t="s">
        <v>2963</v>
      </c>
      <c r="I107" s="282" t="s">
        <v>2962</v>
      </c>
      <c r="J107" s="282" t="s">
        <v>60</v>
      </c>
      <c r="K107" s="282" t="s">
        <v>2958</v>
      </c>
      <c r="L107" s="282" t="s">
        <v>45</v>
      </c>
      <c r="M107" s="283" t="s">
        <v>2096</v>
      </c>
      <c r="N107" s="282" t="s">
        <v>2097</v>
      </c>
      <c r="O107" s="282" t="s">
        <v>50</v>
      </c>
      <c r="P107" s="282" t="s">
        <v>74</v>
      </c>
      <c r="Q107" s="284" t="s">
        <v>45</v>
      </c>
      <c r="R107" s="282" t="s">
        <v>45</v>
      </c>
      <c r="S107" s="285">
        <v>45394</v>
      </c>
      <c r="T107" s="285">
        <v>45349</v>
      </c>
      <c r="U107" s="284" t="s">
        <v>45</v>
      </c>
      <c r="V107" s="285">
        <v>45349</v>
      </c>
      <c r="W107" s="285">
        <v>45394</v>
      </c>
      <c r="X107" s="285">
        <v>45397</v>
      </c>
      <c r="Y107" s="286">
        <v>36000</v>
      </c>
      <c r="Z107" s="286">
        <v>45000</v>
      </c>
      <c r="AA107" s="286">
        <v>9900</v>
      </c>
      <c r="AB107" s="286">
        <v>45000</v>
      </c>
      <c r="AC107" s="287" t="s">
        <v>569</v>
      </c>
      <c r="AD107" s="284" t="s">
        <v>60</v>
      </c>
      <c r="AE107" s="287" t="s">
        <v>45</v>
      </c>
      <c r="AF107" s="286">
        <v>36000</v>
      </c>
      <c r="AG107" s="286">
        <v>2000</v>
      </c>
      <c r="AH107" s="286">
        <v>90000000</v>
      </c>
      <c r="AI107" s="286">
        <v>19800000</v>
      </c>
      <c r="AJ107" s="286">
        <v>1100</v>
      </c>
      <c r="AK107" s="286">
        <v>49500000</v>
      </c>
      <c r="AL107" s="286">
        <v>10890000</v>
      </c>
      <c r="AM107" s="286">
        <v>900</v>
      </c>
      <c r="AN107" s="286">
        <v>40500000</v>
      </c>
      <c r="AO107" s="286">
        <v>8910000</v>
      </c>
      <c r="AP107" s="286">
        <v>2313</v>
      </c>
      <c r="AQ107" s="286">
        <v>104085000</v>
      </c>
      <c r="AR107" s="286">
        <v>22898700</v>
      </c>
      <c r="AS107" s="286">
        <v>2313</v>
      </c>
      <c r="AT107" s="286">
        <v>104085000</v>
      </c>
      <c r="AU107" s="286">
        <v>22898700</v>
      </c>
      <c r="AV107" s="286"/>
      <c r="AW107" s="286"/>
      <c r="AX107" s="286">
        <v>0</v>
      </c>
      <c r="AY107" s="286">
        <v>1753</v>
      </c>
      <c r="AZ107" s="286">
        <v>78885000</v>
      </c>
      <c r="BA107" s="286">
        <v>6</v>
      </c>
      <c r="BB107" s="286">
        <v>270000</v>
      </c>
      <c r="BC107" s="286">
        <v>5</v>
      </c>
      <c r="BD107" s="286">
        <v>225000</v>
      </c>
      <c r="BE107" s="286">
        <v>97500</v>
      </c>
      <c r="BF107" s="286">
        <v>49500</v>
      </c>
      <c r="BG107" s="286">
        <v>1641</v>
      </c>
      <c r="BH107" s="286">
        <v>73845000</v>
      </c>
      <c r="BI107" s="286">
        <v>32356521</v>
      </c>
      <c r="BJ107" s="286">
        <v>16245900</v>
      </c>
      <c r="BK107" s="286">
        <v>112</v>
      </c>
      <c r="BL107" s="286">
        <v>560</v>
      </c>
      <c r="BM107" s="286">
        <v>672</v>
      </c>
      <c r="BN107" s="286">
        <v>30240000</v>
      </c>
      <c r="BO107" s="286">
        <v>6652800</v>
      </c>
      <c r="BP107" s="287" t="s">
        <v>4040</v>
      </c>
      <c r="BQ107" s="287" t="s">
        <v>3942</v>
      </c>
      <c r="BR107" t="s">
        <v>45</v>
      </c>
    </row>
    <row r="108" spans="1:70" hidden="1" x14ac:dyDescent="0.3">
      <c r="A108" s="281">
        <v>105</v>
      </c>
      <c r="B108" s="288" t="s">
        <v>2952</v>
      </c>
      <c r="C108" s="288" t="s">
        <v>2953</v>
      </c>
      <c r="D108" s="288" t="s">
        <v>2998</v>
      </c>
      <c r="E108" s="288" t="s">
        <v>2959</v>
      </c>
      <c r="F108" s="288" t="s">
        <v>2955</v>
      </c>
      <c r="G108" s="288" t="s">
        <v>2960</v>
      </c>
      <c r="H108" s="288" t="s">
        <v>2965</v>
      </c>
      <c r="I108" s="288" t="s">
        <v>2962</v>
      </c>
      <c r="J108" s="288" t="s">
        <v>60</v>
      </c>
      <c r="K108" s="288" t="s">
        <v>2958</v>
      </c>
      <c r="L108" s="288" t="s">
        <v>45</v>
      </c>
      <c r="M108" s="289" t="s">
        <v>2098</v>
      </c>
      <c r="N108" s="288" t="s">
        <v>2099</v>
      </c>
      <c r="O108" s="288" t="s">
        <v>50</v>
      </c>
      <c r="P108" s="288" t="s">
        <v>1619</v>
      </c>
      <c r="Q108" s="290" t="s">
        <v>45</v>
      </c>
      <c r="R108" s="288" t="s">
        <v>45</v>
      </c>
      <c r="S108" s="1">
        <v>45385</v>
      </c>
      <c r="T108" s="1">
        <v>45384</v>
      </c>
      <c r="U108" s="290" t="s">
        <v>45</v>
      </c>
      <c r="V108" s="1">
        <v>45384</v>
      </c>
      <c r="W108" s="1">
        <v>45385</v>
      </c>
      <c r="X108" s="1">
        <v>45387</v>
      </c>
      <c r="Y108" s="291">
        <v>39000</v>
      </c>
      <c r="Z108" s="291">
        <v>49000</v>
      </c>
      <c r="AA108" s="291">
        <v>10300</v>
      </c>
      <c r="AB108" s="291">
        <v>49000</v>
      </c>
      <c r="AC108" s="292" t="s">
        <v>363</v>
      </c>
      <c r="AD108" s="290" t="s">
        <v>60</v>
      </c>
      <c r="AE108" s="292" t="s">
        <v>45</v>
      </c>
      <c r="AF108" s="291">
        <v>39000</v>
      </c>
      <c r="AG108" s="291">
        <v>1100</v>
      </c>
      <c r="AH108" s="291">
        <v>53900000</v>
      </c>
      <c r="AI108" s="291">
        <v>11330000</v>
      </c>
      <c r="AJ108" s="291">
        <v>1100</v>
      </c>
      <c r="AK108" s="291">
        <v>53900000</v>
      </c>
      <c r="AL108" s="291">
        <v>11330000</v>
      </c>
      <c r="AM108" s="291"/>
      <c r="AN108" s="291"/>
      <c r="AO108" s="291">
        <v>0</v>
      </c>
      <c r="AP108" s="291">
        <v>1154</v>
      </c>
      <c r="AQ108" s="291">
        <v>56546000</v>
      </c>
      <c r="AR108" s="291">
        <v>11886200</v>
      </c>
      <c r="AS108" s="291">
        <v>1154</v>
      </c>
      <c r="AT108" s="291">
        <v>56546000</v>
      </c>
      <c r="AU108" s="291">
        <v>11886200</v>
      </c>
      <c r="AV108" s="291"/>
      <c r="AW108" s="291"/>
      <c r="AX108" s="291">
        <v>0</v>
      </c>
      <c r="AY108" s="291">
        <v>941</v>
      </c>
      <c r="AZ108" s="291">
        <v>46109000</v>
      </c>
      <c r="BA108" s="291">
        <v>1</v>
      </c>
      <c r="BB108" s="291">
        <v>49000</v>
      </c>
      <c r="BC108" s="291">
        <v>5</v>
      </c>
      <c r="BD108" s="291">
        <v>245000</v>
      </c>
      <c r="BE108" s="291">
        <v>111783</v>
      </c>
      <c r="BF108" s="291">
        <v>51500</v>
      </c>
      <c r="BG108" s="291">
        <v>919</v>
      </c>
      <c r="BH108" s="291">
        <v>45031000</v>
      </c>
      <c r="BI108" s="291">
        <v>22027253</v>
      </c>
      <c r="BJ108" s="291">
        <v>9465700</v>
      </c>
      <c r="BK108" s="291">
        <v>22</v>
      </c>
      <c r="BL108" s="291">
        <v>213</v>
      </c>
      <c r="BM108" s="291">
        <v>235</v>
      </c>
      <c r="BN108" s="291">
        <v>11515000</v>
      </c>
      <c r="BO108" s="291">
        <v>2420500</v>
      </c>
      <c r="BP108" s="292" t="s">
        <v>1091</v>
      </c>
      <c r="BQ108" s="292" t="s">
        <v>643</v>
      </c>
      <c r="BR108" t="s">
        <v>45</v>
      </c>
    </row>
    <row r="109" spans="1:70" hidden="1" x14ac:dyDescent="0.3">
      <c r="A109" s="281">
        <v>106</v>
      </c>
      <c r="B109" s="282" t="s">
        <v>2952</v>
      </c>
      <c r="C109" s="282" t="s">
        <v>2953</v>
      </c>
      <c r="D109" s="282" t="s">
        <v>2998</v>
      </c>
      <c r="E109" s="282" t="s">
        <v>2959</v>
      </c>
      <c r="F109" s="282" t="s">
        <v>2955</v>
      </c>
      <c r="G109" s="282" t="s">
        <v>2960</v>
      </c>
      <c r="H109" s="282" t="s">
        <v>2965</v>
      </c>
      <c r="I109" s="282" t="s">
        <v>2962</v>
      </c>
      <c r="J109" s="282" t="s">
        <v>60</v>
      </c>
      <c r="K109" s="282" t="s">
        <v>2958</v>
      </c>
      <c r="L109" s="282" t="s">
        <v>45</v>
      </c>
      <c r="M109" s="283" t="s">
        <v>2100</v>
      </c>
      <c r="N109" s="282" t="s">
        <v>2101</v>
      </c>
      <c r="O109" s="282" t="s">
        <v>50</v>
      </c>
      <c r="P109" s="282" t="s">
        <v>1619</v>
      </c>
      <c r="Q109" s="284" t="s">
        <v>45</v>
      </c>
      <c r="R109" s="282" t="s">
        <v>45</v>
      </c>
      <c r="S109" s="285">
        <v>45385</v>
      </c>
      <c r="T109" s="285">
        <v>45384</v>
      </c>
      <c r="U109" s="284" t="s">
        <v>45</v>
      </c>
      <c r="V109" s="285">
        <v>45384</v>
      </c>
      <c r="W109" s="285">
        <v>45385</v>
      </c>
      <c r="X109" s="285">
        <v>45387</v>
      </c>
      <c r="Y109" s="286">
        <v>43000</v>
      </c>
      <c r="Z109" s="286">
        <v>53000</v>
      </c>
      <c r="AA109" s="286">
        <v>11700</v>
      </c>
      <c r="AB109" s="286">
        <v>53000</v>
      </c>
      <c r="AC109" s="287" t="s">
        <v>386</v>
      </c>
      <c r="AD109" s="284" t="s">
        <v>60</v>
      </c>
      <c r="AE109" s="287" t="s">
        <v>45</v>
      </c>
      <c r="AF109" s="286">
        <v>43000</v>
      </c>
      <c r="AG109" s="286">
        <v>1100</v>
      </c>
      <c r="AH109" s="286">
        <v>58300000</v>
      </c>
      <c r="AI109" s="286">
        <v>12870000</v>
      </c>
      <c r="AJ109" s="286">
        <v>1100</v>
      </c>
      <c r="AK109" s="286">
        <v>58300000</v>
      </c>
      <c r="AL109" s="286">
        <v>12870000</v>
      </c>
      <c r="AM109" s="286"/>
      <c r="AN109" s="286"/>
      <c r="AO109" s="286">
        <v>0</v>
      </c>
      <c r="AP109" s="286">
        <v>1136</v>
      </c>
      <c r="AQ109" s="286">
        <v>60208000</v>
      </c>
      <c r="AR109" s="286">
        <v>13291200</v>
      </c>
      <c r="AS109" s="286">
        <v>1136</v>
      </c>
      <c r="AT109" s="286">
        <v>60208000</v>
      </c>
      <c r="AU109" s="286">
        <v>13291200</v>
      </c>
      <c r="AV109" s="286"/>
      <c r="AW109" s="286"/>
      <c r="AX109" s="286">
        <v>0</v>
      </c>
      <c r="AY109" s="286">
        <v>915</v>
      </c>
      <c r="AZ109" s="286">
        <v>48495000</v>
      </c>
      <c r="BA109" s="286">
        <v>-2</v>
      </c>
      <c r="BB109" s="286">
        <v>-106000</v>
      </c>
      <c r="BC109" s="286">
        <v>3</v>
      </c>
      <c r="BD109" s="286">
        <v>159000</v>
      </c>
      <c r="BE109" s="286">
        <v>60638</v>
      </c>
      <c r="BF109" s="286">
        <v>35100</v>
      </c>
      <c r="BG109" s="286">
        <v>907</v>
      </c>
      <c r="BH109" s="286">
        <v>48071000</v>
      </c>
      <c r="BI109" s="286">
        <v>22158352</v>
      </c>
      <c r="BJ109" s="286">
        <v>10611900</v>
      </c>
      <c r="BK109" s="286">
        <v>8</v>
      </c>
      <c r="BL109" s="286">
        <v>221</v>
      </c>
      <c r="BM109" s="286">
        <v>229</v>
      </c>
      <c r="BN109" s="286">
        <v>12137000</v>
      </c>
      <c r="BO109" s="286">
        <v>2679300</v>
      </c>
      <c r="BP109" s="287" t="s">
        <v>3108</v>
      </c>
      <c r="BQ109" s="287" t="s">
        <v>3831</v>
      </c>
      <c r="BR109" t="s">
        <v>45</v>
      </c>
    </row>
    <row r="110" spans="1:70" hidden="1" x14ac:dyDescent="0.3">
      <c r="A110" s="281">
        <v>107</v>
      </c>
      <c r="B110" s="288" t="s">
        <v>2952</v>
      </c>
      <c r="C110" s="288" t="s">
        <v>2953</v>
      </c>
      <c r="D110" s="288" t="s">
        <v>2998</v>
      </c>
      <c r="E110" s="288" t="s">
        <v>2959</v>
      </c>
      <c r="F110" s="288" t="s">
        <v>2955</v>
      </c>
      <c r="G110" s="288" t="s">
        <v>2960</v>
      </c>
      <c r="H110" s="288" t="s">
        <v>2965</v>
      </c>
      <c r="I110" s="288" t="s">
        <v>2962</v>
      </c>
      <c r="J110" s="288" t="s">
        <v>60</v>
      </c>
      <c r="K110" s="288" t="s">
        <v>2958</v>
      </c>
      <c r="L110" s="288" t="s">
        <v>45</v>
      </c>
      <c r="M110" s="289" t="s">
        <v>2102</v>
      </c>
      <c r="N110" s="288" t="s">
        <v>2103</v>
      </c>
      <c r="O110" s="288" t="s">
        <v>50</v>
      </c>
      <c r="P110" s="288" t="s">
        <v>74</v>
      </c>
      <c r="Q110" s="290" t="s">
        <v>45</v>
      </c>
      <c r="R110" s="288" t="s">
        <v>45</v>
      </c>
      <c r="S110" s="1">
        <v>45412</v>
      </c>
      <c r="T110" s="1">
        <v>45406</v>
      </c>
      <c r="U110" s="290" t="s">
        <v>45</v>
      </c>
      <c r="V110" s="1">
        <v>45406</v>
      </c>
      <c r="W110" s="1">
        <v>45412</v>
      </c>
      <c r="X110" s="1">
        <v>45422</v>
      </c>
      <c r="Y110" s="291">
        <v>33000</v>
      </c>
      <c r="Z110" s="291">
        <v>43000</v>
      </c>
      <c r="AA110" s="291">
        <v>8900</v>
      </c>
      <c r="AB110" s="291">
        <v>43000</v>
      </c>
      <c r="AC110" s="292" t="s">
        <v>302</v>
      </c>
      <c r="AD110" s="290" t="s">
        <v>60</v>
      </c>
      <c r="AE110" s="292" t="s">
        <v>45</v>
      </c>
      <c r="AF110" s="291">
        <v>33000</v>
      </c>
      <c r="AG110" s="291">
        <v>1250</v>
      </c>
      <c r="AH110" s="291">
        <v>53750000</v>
      </c>
      <c r="AI110" s="291">
        <v>11125000</v>
      </c>
      <c r="AJ110" s="291">
        <v>1250</v>
      </c>
      <c r="AK110" s="291">
        <v>53750000</v>
      </c>
      <c r="AL110" s="291">
        <v>11125000</v>
      </c>
      <c r="AM110" s="291"/>
      <c r="AN110" s="291"/>
      <c r="AO110" s="291">
        <v>0</v>
      </c>
      <c r="AP110" s="291">
        <v>1172</v>
      </c>
      <c r="AQ110" s="291">
        <v>50396000</v>
      </c>
      <c r="AR110" s="291">
        <v>10430800</v>
      </c>
      <c r="AS110" s="291">
        <v>1172</v>
      </c>
      <c r="AT110" s="291">
        <v>50396000</v>
      </c>
      <c r="AU110" s="291">
        <v>10430800</v>
      </c>
      <c r="AV110" s="291"/>
      <c r="AW110" s="291"/>
      <c r="AX110" s="291">
        <v>0</v>
      </c>
      <c r="AY110" s="291">
        <v>1108</v>
      </c>
      <c r="AZ110" s="291">
        <v>47644000</v>
      </c>
      <c r="BA110" s="291"/>
      <c r="BB110" s="291"/>
      <c r="BC110" s="291"/>
      <c r="BD110" s="291"/>
      <c r="BE110" s="291"/>
      <c r="BF110" s="291">
        <v>0</v>
      </c>
      <c r="BG110" s="291">
        <v>1070</v>
      </c>
      <c r="BH110" s="291">
        <v>46010000</v>
      </c>
      <c r="BI110" s="291">
        <v>22586276</v>
      </c>
      <c r="BJ110" s="291">
        <v>9523000</v>
      </c>
      <c r="BK110" s="291">
        <v>38</v>
      </c>
      <c r="BL110" s="291">
        <v>64</v>
      </c>
      <c r="BM110" s="291">
        <v>102</v>
      </c>
      <c r="BN110" s="291">
        <v>4386000</v>
      </c>
      <c r="BO110" s="291">
        <v>907800</v>
      </c>
      <c r="BP110" s="292" t="s">
        <v>971</v>
      </c>
      <c r="BQ110" s="292" t="s">
        <v>3884</v>
      </c>
      <c r="BR110" t="s">
        <v>45</v>
      </c>
    </row>
    <row r="111" spans="1:70" hidden="1" x14ac:dyDescent="0.3">
      <c r="A111" s="281">
        <v>108</v>
      </c>
      <c r="B111" s="282" t="s">
        <v>2952</v>
      </c>
      <c r="C111" s="282" t="s">
        <v>2953</v>
      </c>
      <c r="D111" s="282" t="s">
        <v>2998</v>
      </c>
      <c r="E111" s="282" t="s">
        <v>2959</v>
      </c>
      <c r="F111" s="282" t="s">
        <v>2955</v>
      </c>
      <c r="G111" s="282" t="s">
        <v>2960</v>
      </c>
      <c r="H111" s="282" t="s">
        <v>2965</v>
      </c>
      <c r="I111" s="282" t="s">
        <v>2962</v>
      </c>
      <c r="J111" s="282" t="s">
        <v>60</v>
      </c>
      <c r="K111" s="282" t="s">
        <v>2958</v>
      </c>
      <c r="L111" s="282" t="s">
        <v>45</v>
      </c>
      <c r="M111" s="283" t="s">
        <v>2104</v>
      </c>
      <c r="N111" s="282" t="s">
        <v>2105</v>
      </c>
      <c r="O111" s="282" t="s">
        <v>50</v>
      </c>
      <c r="P111" s="282" t="s">
        <v>74</v>
      </c>
      <c r="Q111" s="284" t="s">
        <v>45</v>
      </c>
      <c r="R111" s="282" t="s">
        <v>45</v>
      </c>
      <c r="S111" s="285">
        <v>45412</v>
      </c>
      <c r="T111" s="285">
        <v>45406</v>
      </c>
      <c r="U111" s="284" t="s">
        <v>45</v>
      </c>
      <c r="V111" s="285">
        <v>45406</v>
      </c>
      <c r="W111" s="285">
        <v>45412</v>
      </c>
      <c r="X111" s="285">
        <v>45421</v>
      </c>
      <c r="Y111" s="286">
        <v>33000</v>
      </c>
      <c r="Z111" s="286">
        <v>43000</v>
      </c>
      <c r="AA111" s="286">
        <v>8900</v>
      </c>
      <c r="AB111" s="286">
        <v>43000</v>
      </c>
      <c r="AC111" s="287" t="s">
        <v>302</v>
      </c>
      <c r="AD111" s="284" t="s">
        <v>60</v>
      </c>
      <c r="AE111" s="287" t="s">
        <v>45</v>
      </c>
      <c r="AF111" s="286">
        <v>33000</v>
      </c>
      <c r="AG111" s="286">
        <v>1400</v>
      </c>
      <c r="AH111" s="286">
        <v>60200000</v>
      </c>
      <c r="AI111" s="286">
        <v>12460000</v>
      </c>
      <c r="AJ111" s="286">
        <v>1400</v>
      </c>
      <c r="AK111" s="286">
        <v>60200000</v>
      </c>
      <c r="AL111" s="286">
        <v>12460000</v>
      </c>
      <c r="AM111" s="286"/>
      <c r="AN111" s="286"/>
      <c r="AO111" s="286">
        <v>0</v>
      </c>
      <c r="AP111" s="286">
        <v>1536</v>
      </c>
      <c r="AQ111" s="286">
        <v>66048000</v>
      </c>
      <c r="AR111" s="286">
        <v>13670400</v>
      </c>
      <c r="AS111" s="286">
        <v>1536</v>
      </c>
      <c r="AT111" s="286">
        <v>66048000</v>
      </c>
      <c r="AU111" s="286">
        <v>13670400</v>
      </c>
      <c r="AV111" s="286"/>
      <c r="AW111" s="286"/>
      <c r="AX111" s="286">
        <v>0</v>
      </c>
      <c r="AY111" s="286">
        <v>853</v>
      </c>
      <c r="AZ111" s="286">
        <v>36679000</v>
      </c>
      <c r="BA111" s="286">
        <v>-1</v>
      </c>
      <c r="BB111" s="286">
        <v>-43000</v>
      </c>
      <c r="BC111" s="286">
        <v>-3</v>
      </c>
      <c r="BD111" s="286">
        <v>-129000</v>
      </c>
      <c r="BE111" s="286"/>
      <c r="BF111" s="286">
        <v>-26700</v>
      </c>
      <c r="BG111" s="286">
        <v>838</v>
      </c>
      <c r="BH111" s="286">
        <v>36034000</v>
      </c>
      <c r="BI111" s="286">
        <v>19902841</v>
      </c>
      <c r="BJ111" s="286">
        <v>7458200</v>
      </c>
      <c r="BK111" s="286">
        <v>15</v>
      </c>
      <c r="BL111" s="286">
        <v>683</v>
      </c>
      <c r="BM111" s="286">
        <v>698</v>
      </c>
      <c r="BN111" s="286">
        <v>30014000</v>
      </c>
      <c r="BO111" s="286">
        <v>6212200</v>
      </c>
      <c r="BP111" s="287" t="s">
        <v>747</v>
      </c>
      <c r="BQ111" s="287" t="s">
        <v>4089</v>
      </c>
      <c r="BR111" t="s">
        <v>45</v>
      </c>
    </row>
    <row r="112" spans="1:70" hidden="1" x14ac:dyDescent="0.3">
      <c r="A112" s="281">
        <v>109</v>
      </c>
      <c r="B112" s="288" t="s">
        <v>2952</v>
      </c>
      <c r="C112" s="288" t="s">
        <v>2953</v>
      </c>
      <c r="D112" s="288" t="s">
        <v>2998</v>
      </c>
      <c r="E112" s="288" t="s">
        <v>2959</v>
      </c>
      <c r="F112" s="288" t="s">
        <v>2955</v>
      </c>
      <c r="G112" s="288" t="s">
        <v>2960</v>
      </c>
      <c r="H112" s="288" t="s">
        <v>2965</v>
      </c>
      <c r="I112" s="288" t="s">
        <v>2962</v>
      </c>
      <c r="J112" s="288" t="s">
        <v>60</v>
      </c>
      <c r="K112" s="288" t="s">
        <v>2958</v>
      </c>
      <c r="L112" s="288" t="s">
        <v>45</v>
      </c>
      <c r="M112" s="289" t="s">
        <v>2106</v>
      </c>
      <c r="N112" s="288" t="s">
        <v>2107</v>
      </c>
      <c r="O112" s="288" t="s">
        <v>50</v>
      </c>
      <c r="P112" s="288" t="s">
        <v>74</v>
      </c>
      <c r="Q112" s="290" t="s">
        <v>45</v>
      </c>
      <c r="R112" s="288" t="s">
        <v>45</v>
      </c>
      <c r="S112" s="1">
        <v>45412</v>
      </c>
      <c r="T112" s="1">
        <v>45406</v>
      </c>
      <c r="U112" s="290" t="s">
        <v>45</v>
      </c>
      <c r="V112" s="1">
        <v>45406</v>
      </c>
      <c r="W112" s="1">
        <v>45412</v>
      </c>
      <c r="X112" s="1">
        <v>45422</v>
      </c>
      <c r="Y112" s="291">
        <v>33000</v>
      </c>
      <c r="Z112" s="291">
        <v>43000</v>
      </c>
      <c r="AA112" s="291">
        <v>8900</v>
      </c>
      <c r="AB112" s="291">
        <v>43000</v>
      </c>
      <c r="AC112" s="292" t="s">
        <v>302</v>
      </c>
      <c r="AD112" s="290" t="s">
        <v>60</v>
      </c>
      <c r="AE112" s="292" t="s">
        <v>45</v>
      </c>
      <c r="AF112" s="291">
        <v>33000</v>
      </c>
      <c r="AG112" s="291">
        <v>1200</v>
      </c>
      <c r="AH112" s="291">
        <v>51600000</v>
      </c>
      <c r="AI112" s="291">
        <v>10680000</v>
      </c>
      <c r="AJ112" s="291">
        <v>1200</v>
      </c>
      <c r="AK112" s="291">
        <v>51600000</v>
      </c>
      <c r="AL112" s="291">
        <v>10680000</v>
      </c>
      <c r="AM112" s="291"/>
      <c r="AN112" s="291"/>
      <c r="AO112" s="291">
        <v>0</v>
      </c>
      <c r="AP112" s="291">
        <v>1055</v>
      </c>
      <c r="AQ112" s="291">
        <v>45365000</v>
      </c>
      <c r="AR112" s="291">
        <v>9389500</v>
      </c>
      <c r="AS112" s="291">
        <v>1055</v>
      </c>
      <c r="AT112" s="291">
        <v>45365000</v>
      </c>
      <c r="AU112" s="291">
        <v>9389500</v>
      </c>
      <c r="AV112" s="291"/>
      <c r="AW112" s="291"/>
      <c r="AX112" s="291">
        <v>0</v>
      </c>
      <c r="AY112" s="291">
        <v>886</v>
      </c>
      <c r="AZ112" s="291">
        <v>38098000</v>
      </c>
      <c r="BA112" s="291">
        <v>1</v>
      </c>
      <c r="BB112" s="291">
        <v>43000</v>
      </c>
      <c r="BC112" s="291"/>
      <c r="BD112" s="291"/>
      <c r="BE112" s="291"/>
      <c r="BF112" s="291">
        <v>0</v>
      </c>
      <c r="BG112" s="291">
        <v>848</v>
      </c>
      <c r="BH112" s="291">
        <v>36464000</v>
      </c>
      <c r="BI112" s="291">
        <v>18530489</v>
      </c>
      <c r="BJ112" s="291">
        <v>7547200</v>
      </c>
      <c r="BK112" s="291">
        <v>38</v>
      </c>
      <c r="BL112" s="291">
        <v>169</v>
      </c>
      <c r="BM112" s="291">
        <v>207</v>
      </c>
      <c r="BN112" s="291">
        <v>8901000</v>
      </c>
      <c r="BO112" s="291">
        <v>1842300</v>
      </c>
      <c r="BP112" s="292" t="s">
        <v>4028</v>
      </c>
      <c r="BQ112" s="292" t="s">
        <v>3824</v>
      </c>
      <c r="BR112" t="s">
        <v>45</v>
      </c>
    </row>
    <row r="113" spans="1:70" hidden="1" x14ac:dyDescent="0.3">
      <c r="A113" s="281">
        <v>110</v>
      </c>
      <c r="B113" s="282" t="s">
        <v>2952</v>
      </c>
      <c r="C113" s="282" t="s">
        <v>2953</v>
      </c>
      <c r="D113" s="282" t="s">
        <v>2998</v>
      </c>
      <c r="E113" s="282" t="s">
        <v>2959</v>
      </c>
      <c r="F113" s="282" t="s">
        <v>2955</v>
      </c>
      <c r="G113" s="282" t="s">
        <v>2960</v>
      </c>
      <c r="H113" s="282" t="s">
        <v>2965</v>
      </c>
      <c r="I113" s="282" t="s">
        <v>2962</v>
      </c>
      <c r="J113" s="282" t="s">
        <v>60</v>
      </c>
      <c r="K113" s="282" t="s">
        <v>2958</v>
      </c>
      <c r="L113" s="282" t="s">
        <v>45</v>
      </c>
      <c r="M113" s="283" t="s">
        <v>2108</v>
      </c>
      <c r="N113" s="282" t="s">
        <v>2109</v>
      </c>
      <c r="O113" s="282" t="s">
        <v>50</v>
      </c>
      <c r="P113" s="282" t="s">
        <v>74</v>
      </c>
      <c r="Q113" s="284" t="s">
        <v>45</v>
      </c>
      <c r="R113" s="282" t="s">
        <v>45</v>
      </c>
      <c r="S113" s="285">
        <v>45412</v>
      </c>
      <c r="T113" s="285">
        <v>45406</v>
      </c>
      <c r="U113" s="284" t="s">
        <v>45</v>
      </c>
      <c r="V113" s="285">
        <v>45406</v>
      </c>
      <c r="W113" s="285">
        <v>45412</v>
      </c>
      <c r="X113" s="285">
        <v>45421</v>
      </c>
      <c r="Y113" s="286">
        <v>33000</v>
      </c>
      <c r="Z113" s="286">
        <v>43000</v>
      </c>
      <c r="AA113" s="286">
        <v>8900</v>
      </c>
      <c r="AB113" s="286">
        <v>43000</v>
      </c>
      <c r="AC113" s="287" t="s">
        <v>302</v>
      </c>
      <c r="AD113" s="284" t="s">
        <v>60</v>
      </c>
      <c r="AE113" s="287" t="s">
        <v>45</v>
      </c>
      <c r="AF113" s="286">
        <v>33000</v>
      </c>
      <c r="AG113" s="286">
        <v>1500</v>
      </c>
      <c r="AH113" s="286">
        <v>64500000</v>
      </c>
      <c r="AI113" s="286">
        <v>13350000</v>
      </c>
      <c r="AJ113" s="286">
        <v>1500</v>
      </c>
      <c r="AK113" s="286">
        <v>64500000</v>
      </c>
      <c r="AL113" s="286">
        <v>13350000</v>
      </c>
      <c r="AM113" s="286"/>
      <c r="AN113" s="286"/>
      <c r="AO113" s="286">
        <v>0</v>
      </c>
      <c r="AP113" s="286">
        <v>1458</v>
      </c>
      <c r="AQ113" s="286">
        <v>62694000</v>
      </c>
      <c r="AR113" s="286">
        <v>12976200</v>
      </c>
      <c r="AS113" s="286">
        <v>1458</v>
      </c>
      <c r="AT113" s="286">
        <v>62694000</v>
      </c>
      <c r="AU113" s="286">
        <v>12976200</v>
      </c>
      <c r="AV113" s="286"/>
      <c r="AW113" s="286"/>
      <c r="AX113" s="286">
        <v>0</v>
      </c>
      <c r="AY113" s="286">
        <v>1192</v>
      </c>
      <c r="AZ113" s="286">
        <v>51256000</v>
      </c>
      <c r="BA113" s="286">
        <v>-1</v>
      </c>
      <c r="BB113" s="286">
        <v>-43000</v>
      </c>
      <c r="BC113" s="286">
        <v>3</v>
      </c>
      <c r="BD113" s="286">
        <v>129000</v>
      </c>
      <c r="BE113" s="286">
        <v>72500</v>
      </c>
      <c r="BF113" s="286">
        <v>26700</v>
      </c>
      <c r="BG113" s="286">
        <v>1188</v>
      </c>
      <c r="BH113" s="286">
        <v>51084000</v>
      </c>
      <c r="BI113" s="286">
        <v>26039198</v>
      </c>
      <c r="BJ113" s="286">
        <v>10573200</v>
      </c>
      <c r="BK113" s="286">
        <v>4</v>
      </c>
      <c r="BL113" s="286">
        <v>266</v>
      </c>
      <c r="BM113" s="286">
        <v>270</v>
      </c>
      <c r="BN113" s="286">
        <v>11610000</v>
      </c>
      <c r="BO113" s="286">
        <v>2403000</v>
      </c>
      <c r="BP113" s="287" t="s">
        <v>3239</v>
      </c>
      <c r="BQ113" s="287" t="s">
        <v>716</v>
      </c>
      <c r="BR113" t="s">
        <v>45</v>
      </c>
    </row>
    <row r="114" spans="1:70" hidden="1" x14ac:dyDescent="0.3">
      <c r="A114" s="281">
        <v>111</v>
      </c>
      <c r="B114" s="288" t="s">
        <v>2952</v>
      </c>
      <c r="C114" s="288" t="s">
        <v>2953</v>
      </c>
      <c r="D114" s="288" t="s">
        <v>2998</v>
      </c>
      <c r="E114" s="288" t="s">
        <v>2959</v>
      </c>
      <c r="F114" s="288" t="s">
        <v>2955</v>
      </c>
      <c r="G114" s="288" t="s">
        <v>2960</v>
      </c>
      <c r="H114" s="288" t="s">
        <v>2965</v>
      </c>
      <c r="I114" s="288" t="s">
        <v>2962</v>
      </c>
      <c r="J114" s="288" t="s">
        <v>60</v>
      </c>
      <c r="K114" s="288" t="s">
        <v>2958</v>
      </c>
      <c r="L114" s="288" t="s">
        <v>45</v>
      </c>
      <c r="M114" s="289" t="s">
        <v>2110</v>
      </c>
      <c r="N114" s="288" t="s">
        <v>2111</v>
      </c>
      <c r="O114" s="288" t="s">
        <v>50</v>
      </c>
      <c r="P114" s="288" t="s">
        <v>51</v>
      </c>
      <c r="Q114" s="290" t="s">
        <v>45</v>
      </c>
      <c r="R114" s="288" t="s">
        <v>45</v>
      </c>
      <c r="S114" s="1">
        <v>45405</v>
      </c>
      <c r="T114" s="1">
        <v>45405</v>
      </c>
      <c r="U114" s="290" t="s">
        <v>45</v>
      </c>
      <c r="V114" s="1">
        <v>45405</v>
      </c>
      <c r="W114" s="1">
        <v>45405</v>
      </c>
      <c r="X114" s="1">
        <v>45407</v>
      </c>
      <c r="Y114" s="291">
        <v>49000</v>
      </c>
      <c r="Z114" s="291">
        <v>63000</v>
      </c>
      <c r="AA114" s="291">
        <v>14000</v>
      </c>
      <c r="AB114" s="291">
        <v>63000</v>
      </c>
      <c r="AC114" s="292" t="s">
        <v>1118</v>
      </c>
      <c r="AD114" s="290" t="s">
        <v>60</v>
      </c>
      <c r="AE114" s="292" t="s">
        <v>45</v>
      </c>
      <c r="AF114" s="291">
        <v>49000</v>
      </c>
      <c r="AG114" s="291">
        <v>1165</v>
      </c>
      <c r="AH114" s="291">
        <v>73395000</v>
      </c>
      <c r="AI114" s="291">
        <v>16310000</v>
      </c>
      <c r="AJ114" s="291">
        <v>1165</v>
      </c>
      <c r="AK114" s="291">
        <v>73395000</v>
      </c>
      <c r="AL114" s="291">
        <v>16310000</v>
      </c>
      <c r="AM114" s="291"/>
      <c r="AN114" s="291"/>
      <c r="AO114" s="291">
        <v>0</v>
      </c>
      <c r="AP114" s="291">
        <v>1308</v>
      </c>
      <c r="AQ114" s="291">
        <v>82404000</v>
      </c>
      <c r="AR114" s="291">
        <v>18312000</v>
      </c>
      <c r="AS114" s="291">
        <v>1308</v>
      </c>
      <c r="AT114" s="291">
        <v>82404000</v>
      </c>
      <c r="AU114" s="291">
        <v>18312000</v>
      </c>
      <c r="AV114" s="291"/>
      <c r="AW114" s="291"/>
      <c r="AX114" s="291">
        <v>0</v>
      </c>
      <c r="AY114" s="291">
        <v>1184</v>
      </c>
      <c r="AZ114" s="291">
        <v>74592000</v>
      </c>
      <c r="BA114" s="291">
        <v>-1</v>
      </c>
      <c r="BB114" s="291">
        <v>-63000</v>
      </c>
      <c r="BC114" s="291">
        <v>3</v>
      </c>
      <c r="BD114" s="291">
        <v>189000</v>
      </c>
      <c r="BE114" s="291">
        <v>89500</v>
      </c>
      <c r="BF114" s="291">
        <v>42000</v>
      </c>
      <c r="BG114" s="291">
        <v>1162</v>
      </c>
      <c r="BH114" s="291">
        <v>73206000</v>
      </c>
      <c r="BI114" s="291">
        <v>34858560</v>
      </c>
      <c r="BJ114" s="291">
        <v>16268000</v>
      </c>
      <c r="BK114" s="291">
        <v>22</v>
      </c>
      <c r="BL114" s="291">
        <v>124</v>
      </c>
      <c r="BM114" s="291">
        <v>146</v>
      </c>
      <c r="BN114" s="291">
        <v>9198000</v>
      </c>
      <c r="BO114" s="291">
        <v>2044000</v>
      </c>
      <c r="BP114" s="292" t="s">
        <v>3315</v>
      </c>
      <c r="BQ114" s="292" t="s">
        <v>3433</v>
      </c>
      <c r="BR114" t="s">
        <v>45</v>
      </c>
    </row>
    <row r="115" spans="1:70" hidden="1" x14ac:dyDescent="0.3">
      <c r="A115" s="281">
        <v>112</v>
      </c>
      <c r="B115" s="282" t="s">
        <v>2952</v>
      </c>
      <c r="C115" s="282" t="s">
        <v>2953</v>
      </c>
      <c r="D115" s="282" t="s">
        <v>2998</v>
      </c>
      <c r="E115" s="282" t="s">
        <v>2959</v>
      </c>
      <c r="F115" s="282" t="s">
        <v>2955</v>
      </c>
      <c r="G115" s="282" t="s">
        <v>2960</v>
      </c>
      <c r="H115" s="282" t="s">
        <v>2965</v>
      </c>
      <c r="I115" s="282" t="s">
        <v>2962</v>
      </c>
      <c r="J115" s="282" t="s">
        <v>60</v>
      </c>
      <c r="K115" s="282" t="s">
        <v>2958</v>
      </c>
      <c r="L115" s="282" t="s">
        <v>45</v>
      </c>
      <c r="M115" s="283" t="s">
        <v>2112</v>
      </c>
      <c r="N115" s="282" t="s">
        <v>2113</v>
      </c>
      <c r="O115" s="282" t="s">
        <v>50</v>
      </c>
      <c r="P115" s="282" t="s">
        <v>51</v>
      </c>
      <c r="Q115" s="284" t="s">
        <v>45</v>
      </c>
      <c r="R115" s="282" t="s">
        <v>45</v>
      </c>
      <c r="S115" s="285">
        <v>45414</v>
      </c>
      <c r="T115" s="285">
        <v>45406</v>
      </c>
      <c r="U115" s="284" t="s">
        <v>45</v>
      </c>
      <c r="V115" s="285">
        <v>45406</v>
      </c>
      <c r="W115" s="285">
        <v>45408</v>
      </c>
      <c r="X115" s="285">
        <v>45419</v>
      </c>
      <c r="Y115" s="286">
        <v>47000</v>
      </c>
      <c r="Z115" s="286">
        <v>59000</v>
      </c>
      <c r="AA115" s="286">
        <v>13500</v>
      </c>
      <c r="AB115" s="286">
        <v>59000</v>
      </c>
      <c r="AC115" s="287" t="s">
        <v>1613</v>
      </c>
      <c r="AD115" s="284" t="s">
        <v>60</v>
      </c>
      <c r="AE115" s="287" t="s">
        <v>45</v>
      </c>
      <c r="AF115" s="286">
        <v>47000</v>
      </c>
      <c r="AG115" s="286">
        <v>1719</v>
      </c>
      <c r="AH115" s="286">
        <v>101421000</v>
      </c>
      <c r="AI115" s="286">
        <v>23206500</v>
      </c>
      <c r="AJ115" s="286">
        <v>1719</v>
      </c>
      <c r="AK115" s="286">
        <v>101421000</v>
      </c>
      <c r="AL115" s="286">
        <v>23206500</v>
      </c>
      <c r="AM115" s="286"/>
      <c r="AN115" s="286"/>
      <c r="AO115" s="286">
        <v>0</v>
      </c>
      <c r="AP115" s="286">
        <v>1712</v>
      </c>
      <c r="AQ115" s="286">
        <v>101008000</v>
      </c>
      <c r="AR115" s="286">
        <v>23112000</v>
      </c>
      <c r="AS115" s="286">
        <v>1712</v>
      </c>
      <c r="AT115" s="286">
        <v>101008000</v>
      </c>
      <c r="AU115" s="286">
        <v>23112000</v>
      </c>
      <c r="AV115" s="286"/>
      <c r="AW115" s="286"/>
      <c r="AX115" s="286">
        <v>0</v>
      </c>
      <c r="AY115" s="286">
        <v>1441</v>
      </c>
      <c r="AZ115" s="286">
        <v>85019000</v>
      </c>
      <c r="BA115" s="286"/>
      <c r="BB115" s="286"/>
      <c r="BC115" s="286">
        <v>6</v>
      </c>
      <c r="BD115" s="286">
        <v>354000</v>
      </c>
      <c r="BE115" s="286">
        <v>138000</v>
      </c>
      <c r="BF115" s="286">
        <v>81000</v>
      </c>
      <c r="BG115" s="286">
        <v>1403</v>
      </c>
      <c r="BH115" s="286">
        <v>82777000</v>
      </c>
      <c r="BI115" s="286">
        <v>39042575</v>
      </c>
      <c r="BJ115" s="286">
        <v>18940500</v>
      </c>
      <c r="BK115" s="286">
        <v>38</v>
      </c>
      <c r="BL115" s="286">
        <v>271</v>
      </c>
      <c r="BM115" s="286">
        <v>309</v>
      </c>
      <c r="BN115" s="286">
        <v>18231000</v>
      </c>
      <c r="BO115" s="286">
        <v>4171500</v>
      </c>
      <c r="BP115" s="287" t="s">
        <v>3888</v>
      </c>
      <c r="BQ115" s="287" t="s">
        <v>3458</v>
      </c>
      <c r="BR115" t="s">
        <v>45</v>
      </c>
    </row>
    <row r="116" spans="1:70" hidden="1" x14ac:dyDescent="0.3">
      <c r="A116" s="281">
        <v>113</v>
      </c>
      <c r="B116" s="288" t="s">
        <v>2952</v>
      </c>
      <c r="C116" s="288" t="s">
        <v>2953</v>
      </c>
      <c r="D116" s="288" t="s">
        <v>2998</v>
      </c>
      <c r="E116" s="288" t="s">
        <v>2959</v>
      </c>
      <c r="F116" s="288" t="s">
        <v>2955</v>
      </c>
      <c r="G116" s="288" t="s">
        <v>2960</v>
      </c>
      <c r="H116" s="288" t="s">
        <v>2965</v>
      </c>
      <c r="I116" s="288" t="s">
        <v>2962</v>
      </c>
      <c r="J116" s="288" t="s">
        <v>60</v>
      </c>
      <c r="K116" s="288" t="s">
        <v>2958</v>
      </c>
      <c r="L116" s="288" t="s">
        <v>45</v>
      </c>
      <c r="M116" s="289" t="s">
        <v>2114</v>
      </c>
      <c r="N116" s="288" t="s">
        <v>2115</v>
      </c>
      <c r="O116" s="288" t="s">
        <v>50</v>
      </c>
      <c r="P116" s="288" t="s">
        <v>74</v>
      </c>
      <c r="Q116" s="290" t="s">
        <v>45</v>
      </c>
      <c r="R116" s="288" t="s">
        <v>45</v>
      </c>
      <c r="S116" s="1">
        <v>45476</v>
      </c>
      <c r="T116" s="1">
        <v>45317</v>
      </c>
      <c r="U116" s="290" t="s">
        <v>45</v>
      </c>
      <c r="V116" s="1">
        <v>45317</v>
      </c>
      <c r="W116" s="1">
        <v>45378</v>
      </c>
      <c r="X116" s="1">
        <v>45384</v>
      </c>
      <c r="Y116" s="291">
        <v>35000</v>
      </c>
      <c r="Z116" s="291">
        <v>35000</v>
      </c>
      <c r="AA116" s="291">
        <v>9900</v>
      </c>
      <c r="AB116" s="291">
        <v>35000</v>
      </c>
      <c r="AC116" s="292" t="s">
        <v>346</v>
      </c>
      <c r="AD116" s="290" t="s">
        <v>60</v>
      </c>
      <c r="AE116" s="292" t="s">
        <v>45</v>
      </c>
      <c r="AF116" s="291">
        <v>35000</v>
      </c>
      <c r="AG116" s="291">
        <v>5830</v>
      </c>
      <c r="AH116" s="291">
        <v>204050000</v>
      </c>
      <c r="AI116" s="291">
        <v>57717000</v>
      </c>
      <c r="AJ116" s="291">
        <v>1080</v>
      </c>
      <c r="AK116" s="291">
        <v>37800000</v>
      </c>
      <c r="AL116" s="291">
        <v>10692000</v>
      </c>
      <c r="AM116" s="291">
        <v>4750</v>
      </c>
      <c r="AN116" s="291">
        <v>166250000</v>
      </c>
      <c r="AO116" s="291">
        <v>47025000</v>
      </c>
      <c r="AP116" s="291">
        <v>7677</v>
      </c>
      <c r="AQ116" s="291">
        <v>268695000</v>
      </c>
      <c r="AR116" s="291">
        <v>76002300</v>
      </c>
      <c r="AS116" s="291">
        <v>7677</v>
      </c>
      <c r="AT116" s="291">
        <v>268695000</v>
      </c>
      <c r="AU116" s="291">
        <v>76002300</v>
      </c>
      <c r="AV116" s="291"/>
      <c r="AW116" s="291"/>
      <c r="AX116" s="291">
        <v>0</v>
      </c>
      <c r="AY116" s="291">
        <v>7283</v>
      </c>
      <c r="AZ116" s="291">
        <v>254905000</v>
      </c>
      <c r="BA116" s="291">
        <v>-3</v>
      </c>
      <c r="BB116" s="291">
        <v>-105000</v>
      </c>
      <c r="BC116" s="291">
        <v>39</v>
      </c>
      <c r="BD116" s="291">
        <v>1365000</v>
      </c>
      <c r="BE116" s="291">
        <v>858360</v>
      </c>
      <c r="BF116" s="291">
        <v>386100</v>
      </c>
      <c r="BG116" s="291">
        <v>6959</v>
      </c>
      <c r="BH116" s="291">
        <v>243565000</v>
      </c>
      <c r="BI116" s="291">
        <v>185770890</v>
      </c>
      <c r="BJ116" s="291">
        <v>68894100</v>
      </c>
      <c r="BK116" s="291">
        <v>324</v>
      </c>
      <c r="BL116" s="291">
        <v>394</v>
      </c>
      <c r="BM116" s="291">
        <v>718</v>
      </c>
      <c r="BN116" s="291">
        <v>25130000</v>
      </c>
      <c r="BO116" s="291">
        <v>7108200</v>
      </c>
      <c r="BP116" s="292" t="s">
        <v>1075</v>
      </c>
      <c r="BQ116" s="292" t="s">
        <v>3956</v>
      </c>
      <c r="BR116" t="s">
        <v>45</v>
      </c>
    </row>
    <row r="117" spans="1:70" hidden="1" x14ac:dyDescent="0.3">
      <c r="A117" s="281">
        <v>114</v>
      </c>
      <c r="B117" s="282" t="s">
        <v>2952</v>
      </c>
      <c r="C117" s="282" t="s">
        <v>2953</v>
      </c>
      <c r="D117" s="282" t="s">
        <v>2998</v>
      </c>
      <c r="E117" s="282" t="s">
        <v>2959</v>
      </c>
      <c r="F117" s="282" t="s">
        <v>2955</v>
      </c>
      <c r="G117" s="282" t="s">
        <v>2960</v>
      </c>
      <c r="H117" s="282" t="s">
        <v>2965</v>
      </c>
      <c r="I117" s="282" t="s">
        <v>2962</v>
      </c>
      <c r="J117" s="282" t="s">
        <v>60</v>
      </c>
      <c r="K117" s="282" t="s">
        <v>2958</v>
      </c>
      <c r="L117" s="282" t="s">
        <v>45</v>
      </c>
      <c r="M117" s="283" t="s">
        <v>2116</v>
      </c>
      <c r="N117" s="282" t="s">
        <v>2117</v>
      </c>
      <c r="O117" s="282" t="s">
        <v>50</v>
      </c>
      <c r="P117" s="282" t="s">
        <v>74</v>
      </c>
      <c r="Q117" s="284" t="s">
        <v>45</v>
      </c>
      <c r="R117" s="282" t="s">
        <v>45</v>
      </c>
      <c r="S117" s="285">
        <v>45426</v>
      </c>
      <c r="T117" s="285">
        <v>45320</v>
      </c>
      <c r="U117" s="284" t="s">
        <v>45</v>
      </c>
      <c r="V117" s="285">
        <v>45320</v>
      </c>
      <c r="W117" s="285">
        <v>45397</v>
      </c>
      <c r="X117" s="285">
        <v>45401</v>
      </c>
      <c r="Y117" s="286">
        <v>43000</v>
      </c>
      <c r="Z117" s="286">
        <v>55000</v>
      </c>
      <c r="AA117" s="286">
        <v>12100</v>
      </c>
      <c r="AB117" s="286">
        <v>55000</v>
      </c>
      <c r="AC117" s="287" t="s">
        <v>204</v>
      </c>
      <c r="AD117" s="284" t="s">
        <v>60</v>
      </c>
      <c r="AE117" s="287" t="s">
        <v>45</v>
      </c>
      <c r="AF117" s="286">
        <v>43000</v>
      </c>
      <c r="AG117" s="286">
        <v>2550</v>
      </c>
      <c r="AH117" s="286">
        <v>140250000</v>
      </c>
      <c r="AI117" s="286">
        <v>30855000</v>
      </c>
      <c r="AJ117" s="286">
        <v>1200</v>
      </c>
      <c r="AK117" s="286">
        <v>66000000</v>
      </c>
      <c r="AL117" s="286">
        <v>14520000</v>
      </c>
      <c r="AM117" s="286">
        <v>1350</v>
      </c>
      <c r="AN117" s="286">
        <v>74250000</v>
      </c>
      <c r="AO117" s="286">
        <v>16335000</v>
      </c>
      <c r="AP117" s="286">
        <v>2617</v>
      </c>
      <c r="AQ117" s="286">
        <v>143935000</v>
      </c>
      <c r="AR117" s="286">
        <v>31665700</v>
      </c>
      <c r="AS117" s="286">
        <v>2617</v>
      </c>
      <c r="AT117" s="286">
        <v>143935000</v>
      </c>
      <c r="AU117" s="286">
        <v>31665700</v>
      </c>
      <c r="AV117" s="286"/>
      <c r="AW117" s="286"/>
      <c r="AX117" s="286">
        <v>0</v>
      </c>
      <c r="AY117" s="286">
        <v>2568</v>
      </c>
      <c r="AZ117" s="286">
        <v>141240000</v>
      </c>
      <c r="BA117" s="286"/>
      <c r="BB117" s="286"/>
      <c r="BC117" s="286"/>
      <c r="BD117" s="286"/>
      <c r="BE117" s="286"/>
      <c r="BF117" s="286">
        <v>0</v>
      </c>
      <c r="BG117" s="286">
        <v>2565</v>
      </c>
      <c r="BH117" s="286">
        <v>141075000</v>
      </c>
      <c r="BI117" s="286">
        <v>83267029</v>
      </c>
      <c r="BJ117" s="286">
        <v>31036500</v>
      </c>
      <c r="BK117" s="286">
        <v>3</v>
      </c>
      <c r="BL117" s="286">
        <v>49</v>
      </c>
      <c r="BM117" s="286">
        <v>52</v>
      </c>
      <c r="BN117" s="286">
        <v>2860000</v>
      </c>
      <c r="BO117" s="286">
        <v>629200</v>
      </c>
      <c r="BP117" s="287" t="s">
        <v>3757</v>
      </c>
      <c r="BQ117" s="287" t="s">
        <v>3244</v>
      </c>
      <c r="BR117" t="s">
        <v>45</v>
      </c>
    </row>
    <row r="118" spans="1:70" hidden="1" x14ac:dyDescent="0.3">
      <c r="A118" s="281">
        <v>115</v>
      </c>
      <c r="B118" s="288" t="s">
        <v>2952</v>
      </c>
      <c r="C118" s="288" t="s">
        <v>2953</v>
      </c>
      <c r="D118" s="288" t="s">
        <v>2998</v>
      </c>
      <c r="E118" s="288" t="s">
        <v>2959</v>
      </c>
      <c r="F118" s="288" t="s">
        <v>2955</v>
      </c>
      <c r="G118" s="288" t="s">
        <v>2960</v>
      </c>
      <c r="H118" s="288" t="s">
        <v>2965</v>
      </c>
      <c r="I118" s="288" t="s">
        <v>2962</v>
      </c>
      <c r="J118" s="288" t="s">
        <v>60</v>
      </c>
      <c r="K118" s="288" t="s">
        <v>2958</v>
      </c>
      <c r="L118" s="288" t="s">
        <v>45</v>
      </c>
      <c r="M118" s="289" t="s">
        <v>2118</v>
      </c>
      <c r="N118" s="288" t="s">
        <v>2119</v>
      </c>
      <c r="O118" s="288" t="s">
        <v>50</v>
      </c>
      <c r="P118" s="288" t="s">
        <v>74</v>
      </c>
      <c r="Q118" s="290" t="s">
        <v>45</v>
      </c>
      <c r="R118" s="288" t="s">
        <v>45</v>
      </c>
      <c r="S118" s="1">
        <v>45412</v>
      </c>
      <c r="T118" s="1">
        <v>45317</v>
      </c>
      <c r="U118" s="290" t="s">
        <v>45</v>
      </c>
      <c r="V118" s="1">
        <v>45317</v>
      </c>
      <c r="W118" s="1">
        <v>45412</v>
      </c>
      <c r="X118" s="1">
        <v>45415</v>
      </c>
      <c r="Y118" s="291">
        <v>69000</v>
      </c>
      <c r="Z118" s="291">
        <v>69000</v>
      </c>
      <c r="AA118" s="291">
        <v>18400</v>
      </c>
      <c r="AB118" s="291">
        <v>69000</v>
      </c>
      <c r="AC118" s="292" t="s">
        <v>691</v>
      </c>
      <c r="AD118" s="290" t="s">
        <v>60</v>
      </c>
      <c r="AE118" s="292" t="s">
        <v>45</v>
      </c>
      <c r="AF118" s="291">
        <v>69000</v>
      </c>
      <c r="AG118" s="291">
        <v>500</v>
      </c>
      <c r="AH118" s="291">
        <v>34500000</v>
      </c>
      <c r="AI118" s="291">
        <v>9200000</v>
      </c>
      <c r="AJ118" s="291">
        <v>500</v>
      </c>
      <c r="AK118" s="291">
        <v>34500000</v>
      </c>
      <c r="AL118" s="291">
        <v>9200000</v>
      </c>
      <c r="AM118" s="291"/>
      <c r="AN118" s="291"/>
      <c r="AO118" s="291">
        <v>0</v>
      </c>
      <c r="AP118" s="291">
        <v>522</v>
      </c>
      <c r="AQ118" s="291">
        <v>36018000</v>
      </c>
      <c r="AR118" s="291">
        <v>9604800</v>
      </c>
      <c r="AS118" s="291">
        <v>522</v>
      </c>
      <c r="AT118" s="291">
        <v>36018000</v>
      </c>
      <c r="AU118" s="291">
        <v>9604800</v>
      </c>
      <c r="AV118" s="291"/>
      <c r="AW118" s="291"/>
      <c r="AX118" s="291">
        <v>0</v>
      </c>
      <c r="AY118" s="291">
        <v>278</v>
      </c>
      <c r="AZ118" s="291">
        <v>19182000</v>
      </c>
      <c r="BA118" s="291">
        <v>-1</v>
      </c>
      <c r="BB118" s="291">
        <v>-69000</v>
      </c>
      <c r="BC118" s="291"/>
      <c r="BD118" s="291"/>
      <c r="BE118" s="291"/>
      <c r="BF118" s="291">
        <v>0</v>
      </c>
      <c r="BG118" s="291">
        <v>274</v>
      </c>
      <c r="BH118" s="291">
        <v>18906000</v>
      </c>
      <c r="BI118" s="291">
        <v>12337565</v>
      </c>
      <c r="BJ118" s="291">
        <v>5041600</v>
      </c>
      <c r="BK118" s="291">
        <v>4</v>
      </c>
      <c r="BL118" s="291">
        <v>244</v>
      </c>
      <c r="BM118" s="291">
        <v>248</v>
      </c>
      <c r="BN118" s="291">
        <v>17112000</v>
      </c>
      <c r="BO118" s="291">
        <v>4563200</v>
      </c>
      <c r="BP118" s="292" t="s">
        <v>580</v>
      </c>
      <c r="BQ118" s="292" t="s">
        <v>3966</v>
      </c>
      <c r="BR118" t="s">
        <v>45</v>
      </c>
    </row>
    <row r="119" spans="1:70" hidden="1" x14ac:dyDescent="0.3">
      <c r="A119" s="281">
        <v>116</v>
      </c>
      <c r="B119" s="282" t="s">
        <v>2952</v>
      </c>
      <c r="C119" s="282" t="s">
        <v>2953</v>
      </c>
      <c r="D119" s="282" t="s">
        <v>2998</v>
      </c>
      <c r="E119" s="282" t="s">
        <v>2959</v>
      </c>
      <c r="F119" s="282" t="s">
        <v>2955</v>
      </c>
      <c r="G119" s="282" t="s">
        <v>2960</v>
      </c>
      <c r="H119" s="282" t="s">
        <v>2965</v>
      </c>
      <c r="I119" s="282" t="s">
        <v>2962</v>
      </c>
      <c r="J119" s="282" t="s">
        <v>60</v>
      </c>
      <c r="K119" s="282" t="s">
        <v>2958</v>
      </c>
      <c r="L119" s="282" t="s">
        <v>45</v>
      </c>
      <c r="M119" s="283" t="s">
        <v>2120</v>
      </c>
      <c r="N119" s="282" t="s">
        <v>2121</v>
      </c>
      <c r="O119" s="282" t="s">
        <v>50</v>
      </c>
      <c r="P119" s="282" t="s">
        <v>74</v>
      </c>
      <c r="Q119" s="284" t="s">
        <v>45</v>
      </c>
      <c r="R119" s="282" t="s">
        <v>45</v>
      </c>
      <c r="S119" s="285">
        <v>45476</v>
      </c>
      <c r="T119" s="285">
        <v>45320</v>
      </c>
      <c r="U119" s="284" t="s">
        <v>45</v>
      </c>
      <c r="V119" s="285">
        <v>45320</v>
      </c>
      <c r="W119" s="285">
        <v>45378</v>
      </c>
      <c r="X119" s="285">
        <v>45379</v>
      </c>
      <c r="Y119" s="286">
        <v>36000</v>
      </c>
      <c r="Z119" s="286">
        <v>45000</v>
      </c>
      <c r="AA119" s="286">
        <v>10000</v>
      </c>
      <c r="AB119" s="286">
        <v>45000</v>
      </c>
      <c r="AC119" s="287" t="s">
        <v>1432</v>
      </c>
      <c r="AD119" s="284" t="s">
        <v>60</v>
      </c>
      <c r="AE119" s="287" t="s">
        <v>45</v>
      </c>
      <c r="AF119" s="286">
        <v>36000</v>
      </c>
      <c r="AG119" s="286">
        <v>4660</v>
      </c>
      <c r="AH119" s="286">
        <v>209700000</v>
      </c>
      <c r="AI119" s="286">
        <v>46600000</v>
      </c>
      <c r="AJ119" s="286">
        <v>1200</v>
      </c>
      <c r="AK119" s="286">
        <v>54000000</v>
      </c>
      <c r="AL119" s="286">
        <v>12000000</v>
      </c>
      <c r="AM119" s="286">
        <v>3460</v>
      </c>
      <c r="AN119" s="286">
        <v>155700000</v>
      </c>
      <c r="AO119" s="286">
        <v>34600000</v>
      </c>
      <c r="AP119" s="286">
        <v>4645</v>
      </c>
      <c r="AQ119" s="286">
        <v>209025000</v>
      </c>
      <c r="AR119" s="286">
        <v>46450000</v>
      </c>
      <c r="AS119" s="286">
        <v>4645</v>
      </c>
      <c r="AT119" s="286">
        <v>209025000</v>
      </c>
      <c r="AU119" s="286">
        <v>46450000</v>
      </c>
      <c r="AV119" s="286"/>
      <c r="AW119" s="286"/>
      <c r="AX119" s="286">
        <v>0</v>
      </c>
      <c r="AY119" s="286">
        <v>4560</v>
      </c>
      <c r="AZ119" s="286">
        <v>205200000</v>
      </c>
      <c r="BA119" s="286">
        <v>1</v>
      </c>
      <c r="BB119" s="286">
        <v>45000</v>
      </c>
      <c r="BC119" s="286">
        <v>1</v>
      </c>
      <c r="BD119" s="286">
        <v>45000</v>
      </c>
      <c r="BE119" s="286">
        <v>29392</v>
      </c>
      <c r="BF119" s="286">
        <v>10000</v>
      </c>
      <c r="BG119" s="286">
        <v>4559</v>
      </c>
      <c r="BH119" s="286">
        <v>205155000</v>
      </c>
      <c r="BI119" s="286">
        <v>136054919</v>
      </c>
      <c r="BJ119" s="286">
        <v>45590000</v>
      </c>
      <c r="BK119" s="286">
        <v>1</v>
      </c>
      <c r="BL119" s="286">
        <v>85</v>
      </c>
      <c r="BM119" s="286">
        <v>86</v>
      </c>
      <c r="BN119" s="286">
        <v>3870000</v>
      </c>
      <c r="BO119" s="286">
        <v>860000</v>
      </c>
      <c r="BP119" s="287" t="s">
        <v>4074</v>
      </c>
      <c r="BQ119" s="287" t="s">
        <v>3874</v>
      </c>
      <c r="BR119" t="s">
        <v>45</v>
      </c>
    </row>
    <row r="120" spans="1:70" hidden="1" x14ac:dyDescent="0.3">
      <c r="A120" s="281">
        <v>117</v>
      </c>
      <c r="B120" s="288" t="s">
        <v>2952</v>
      </c>
      <c r="C120" s="288" t="s">
        <v>2953</v>
      </c>
      <c r="D120" s="288" t="s">
        <v>2998</v>
      </c>
      <c r="E120" s="288" t="s">
        <v>2959</v>
      </c>
      <c r="F120" s="288" t="s">
        <v>2955</v>
      </c>
      <c r="G120" s="288" t="s">
        <v>2960</v>
      </c>
      <c r="H120" s="288" t="s">
        <v>2965</v>
      </c>
      <c r="I120" s="288" t="s">
        <v>2962</v>
      </c>
      <c r="J120" s="288" t="s">
        <v>60</v>
      </c>
      <c r="K120" s="288" t="s">
        <v>2958</v>
      </c>
      <c r="L120" s="288" t="s">
        <v>45</v>
      </c>
      <c r="M120" s="289" t="s">
        <v>2122</v>
      </c>
      <c r="N120" s="288" t="s">
        <v>2123</v>
      </c>
      <c r="O120" s="288" t="s">
        <v>50</v>
      </c>
      <c r="P120" s="288" t="s">
        <v>74</v>
      </c>
      <c r="Q120" s="290" t="s">
        <v>45</v>
      </c>
      <c r="R120" s="288" t="s">
        <v>45</v>
      </c>
      <c r="S120" s="1">
        <v>45394</v>
      </c>
      <c r="T120" s="1">
        <v>45345</v>
      </c>
      <c r="U120" s="290" t="s">
        <v>45</v>
      </c>
      <c r="V120" s="1">
        <v>45345</v>
      </c>
      <c r="W120" s="1">
        <v>45394</v>
      </c>
      <c r="X120" s="1">
        <v>45397</v>
      </c>
      <c r="Y120" s="291">
        <v>43000</v>
      </c>
      <c r="Z120" s="291">
        <v>43000</v>
      </c>
      <c r="AA120" s="291">
        <v>11500</v>
      </c>
      <c r="AB120" s="291">
        <v>43000</v>
      </c>
      <c r="AC120" s="292" t="s">
        <v>208</v>
      </c>
      <c r="AD120" s="290" t="s">
        <v>60</v>
      </c>
      <c r="AE120" s="292" t="s">
        <v>45</v>
      </c>
      <c r="AF120" s="291">
        <v>43000</v>
      </c>
      <c r="AG120" s="291">
        <v>600</v>
      </c>
      <c r="AH120" s="291">
        <v>25800000</v>
      </c>
      <c r="AI120" s="291">
        <v>6900000</v>
      </c>
      <c r="AJ120" s="291">
        <v>600</v>
      </c>
      <c r="AK120" s="291">
        <v>25800000</v>
      </c>
      <c r="AL120" s="291">
        <v>6900000</v>
      </c>
      <c r="AM120" s="291"/>
      <c r="AN120" s="291"/>
      <c r="AO120" s="291">
        <v>0</v>
      </c>
      <c r="AP120" s="291">
        <v>597</v>
      </c>
      <c r="AQ120" s="291">
        <v>25671000</v>
      </c>
      <c r="AR120" s="291">
        <v>6865500</v>
      </c>
      <c r="AS120" s="291">
        <v>597</v>
      </c>
      <c r="AT120" s="291">
        <v>25671000</v>
      </c>
      <c r="AU120" s="291">
        <v>6865500</v>
      </c>
      <c r="AV120" s="291"/>
      <c r="AW120" s="291"/>
      <c r="AX120" s="291">
        <v>0</v>
      </c>
      <c r="AY120" s="291">
        <v>412</v>
      </c>
      <c r="AZ120" s="291">
        <v>17716000</v>
      </c>
      <c r="BA120" s="291">
        <v>-1</v>
      </c>
      <c r="BB120" s="291">
        <v>-43000</v>
      </c>
      <c r="BC120" s="291">
        <v>2</v>
      </c>
      <c r="BD120" s="291">
        <v>86000</v>
      </c>
      <c r="BE120" s="291">
        <v>53130</v>
      </c>
      <c r="BF120" s="291">
        <v>23000</v>
      </c>
      <c r="BG120" s="291">
        <v>366</v>
      </c>
      <c r="BH120" s="291">
        <v>15738000</v>
      </c>
      <c r="BI120" s="291">
        <v>10809021</v>
      </c>
      <c r="BJ120" s="291">
        <v>4209000</v>
      </c>
      <c r="BK120" s="291">
        <v>46</v>
      </c>
      <c r="BL120" s="291">
        <v>185</v>
      </c>
      <c r="BM120" s="291">
        <v>231</v>
      </c>
      <c r="BN120" s="291">
        <v>9933000</v>
      </c>
      <c r="BO120" s="291">
        <v>2656500</v>
      </c>
      <c r="BP120" s="292" t="s">
        <v>3526</v>
      </c>
      <c r="BQ120" s="292" t="s">
        <v>3311</v>
      </c>
      <c r="BR120" t="s">
        <v>45</v>
      </c>
    </row>
    <row r="121" spans="1:70" hidden="1" x14ac:dyDescent="0.3">
      <c r="A121" s="281">
        <v>118</v>
      </c>
      <c r="B121" s="282" t="s">
        <v>2952</v>
      </c>
      <c r="C121" s="282" t="s">
        <v>2953</v>
      </c>
      <c r="D121" s="282" t="s">
        <v>2998</v>
      </c>
      <c r="E121" s="282" t="s">
        <v>2959</v>
      </c>
      <c r="F121" s="282" t="s">
        <v>2955</v>
      </c>
      <c r="G121" s="282" t="s">
        <v>2960</v>
      </c>
      <c r="H121" s="282" t="s">
        <v>2965</v>
      </c>
      <c r="I121" s="282" t="s">
        <v>2962</v>
      </c>
      <c r="J121" s="282" t="s">
        <v>60</v>
      </c>
      <c r="K121" s="282" t="s">
        <v>2958</v>
      </c>
      <c r="L121" s="282" t="s">
        <v>45</v>
      </c>
      <c r="M121" s="283" t="s">
        <v>2124</v>
      </c>
      <c r="N121" s="282" t="s">
        <v>2125</v>
      </c>
      <c r="O121" s="282" t="s">
        <v>50</v>
      </c>
      <c r="P121" s="282" t="s">
        <v>74</v>
      </c>
      <c r="Q121" s="284" t="s">
        <v>45</v>
      </c>
      <c r="R121" s="282" t="s">
        <v>45</v>
      </c>
      <c r="S121" s="285">
        <v>45401</v>
      </c>
      <c r="T121" s="285">
        <v>45385</v>
      </c>
      <c r="U121" s="284" t="s">
        <v>45</v>
      </c>
      <c r="V121" s="285">
        <v>45385</v>
      </c>
      <c r="W121" s="285">
        <v>45401</v>
      </c>
      <c r="X121" s="285">
        <v>45408</v>
      </c>
      <c r="Y121" s="286">
        <v>33000</v>
      </c>
      <c r="Z121" s="286">
        <v>42000</v>
      </c>
      <c r="AA121" s="286">
        <v>8600</v>
      </c>
      <c r="AB121" s="286">
        <v>42000</v>
      </c>
      <c r="AC121" s="287" t="s">
        <v>583</v>
      </c>
      <c r="AD121" s="284" t="s">
        <v>60</v>
      </c>
      <c r="AE121" s="287" t="s">
        <v>45</v>
      </c>
      <c r="AF121" s="286">
        <v>33000</v>
      </c>
      <c r="AG121" s="286">
        <v>1200</v>
      </c>
      <c r="AH121" s="286">
        <v>50400000</v>
      </c>
      <c r="AI121" s="286">
        <v>10320000</v>
      </c>
      <c r="AJ121" s="286">
        <v>1200</v>
      </c>
      <c r="AK121" s="286">
        <v>50400000</v>
      </c>
      <c r="AL121" s="286">
        <v>10320000</v>
      </c>
      <c r="AM121" s="286"/>
      <c r="AN121" s="286"/>
      <c r="AO121" s="286">
        <v>0</v>
      </c>
      <c r="AP121" s="286">
        <v>1361</v>
      </c>
      <c r="AQ121" s="286">
        <v>57162000</v>
      </c>
      <c r="AR121" s="286">
        <v>11704600</v>
      </c>
      <c r="AS121" s="286">
        <v>1361</v>
      </c>
      <c r="AT121" s="286">
        <v>57162000</v>
      </c>
      <c r="AU121" s="286">
        <v>11704600</v>
      </c>
      <c r="AV121" s="286"/>
      <c r="AW121" s="286"/>
      <c r="AX121" s="286">
        <v>0</v>
      </c>
      <c r="AY121" s="286">
        <v>1258</v>
      </c>
      <c r="AZ121" s="286">
        <v>52836000</v>
      </c>
      <c r="BA121" s="286">
        <v>-4</v>
      </c>
      <c r="BB121" s="286">
        <v>-168000</v>
      </c>
      <c r="BC121" s="286">
        <v>7</v>
      </c>
      <c r="BD121" s="286">
        <v>294000</v>
      </c>
      <c r="BE121" s="286">
        <v>157000</v>
      </c>
      <c r="BF121" s="286">
        <v>60200</v>
      </c>
      <c r="BG121" s="286">
        <v>1232</v>
      </c>
      <c r="BH121" s="286">
        <v>51744000</v>
      </c>
      <c r="BI121" s="286">
        <v>29041266</v>
      </c>
      <c r="BJ121" s="286">
        <v>10595200</v>
      </c>
      <c r="BK121" s="286">
        <v>26</v>
      </c>
      <c r="BL121" s="286">
        <v>103</v>
      </c>
      <c r="BM121" s="286">
        <v>129</v>
      </c>
      <c r="BN121" s="286">
        <v>5418000</v>
      </c>
      <c r="BO121" s="286">
        <v>1109400</v>
      </c>
      <c r="BP121" s="287" t="s">
        <v>3724</v>
      </c>
      <c r="BQ121" s="287" t="s">
        <v>3546</v>
      </c>
      <c r="BR121" t="s">
        <v>45</v>
      </c>
    </row>
    <row r="122" spans="1:70" hidden="1" x14ac:dyDescent="0.3">
      <c r="A122" s="281">
        <v>119</v>
      </c>
      <c r="B122" s="288" t="s">
        <v>2952</v>
      </c>
      <c r="C122" s="288" t="s">
        <v>2953</v>
      </c>
      <c r="D122" s="288" t="s">
        <v>2998</v>
      </c>
      <c r="E122" s="288" t="s">
        <v>2959</v>
      </c>
      <c r="F122" s="288" t="s">
        <v>2955</v>
      </c>
      <c r="G122" s="288" t="s">
        <v>2960</v>
      </c>
      <c r="H122" s="288" t="s">
        <v>2965</v>
      </c>
      <c r="I122" s="288" t="s">
        <v>2962</v>
      </c>
      <c r="J122" s="288" t="s">
        <v>60</v>
      </c>
      <c r="K122" s="288" t="s">
        <v>2958</v>
      </c>
      <c r="L122" s="288" t="s">
        <v>45</v>
      </c>
      <c r="M122" s="289" t="s">
        <v>2126</v>
      </c>
      <c r="N122" s="288" t="s">
        <v>2127</v>
      </c>
      <c r="O122" s="288" t="s">
        <v>50</v>
      </c>
      <c r="P122" s="288" t="s">
        <v>74</v>
      </c>
      <c r="Q122" s="290" t="s">
        <v>45</v>
      </c>
      <c r="R122" s="288" t="s">
        <v>45</v>
      </c>
      <c r="S122" s="1">
        <v>45440</v>
      </c>
      <c r="T122" s="1">
        <v>45386</v>
      </c>
      <c r="U122" s="290" t="s">
        <v>45</v>
      </c>
      <c r="V122" s="1">
        <v>45386</v>
      </c>
      <c r="W122" s="1">
        <v>45412</v>
      </c>
      <c r="X122" s="1">
        <v>45420</v>
      </c>
      <c r="Y122" s="291">
        <v>32000</v>
      </c>
      <c r="Z122" s="291">
        <v>39000</v>
      </c>
      <c r="AA122" s="291">
        <v>8600</v>
      </c>
      <c r="AB122" s="291">
        <v>39000</v>
      </c>
      <c r="AC122" s="292" t="s">
        <v>399</v>
      </c>
      <c r="AD122" s="290" t="s">
        <v>60</v>
      </c>
      <c r="AE122" s="292" t="s">
        <v>45</v>
      </c>
      <c r="AF122" s="291">
        <v>32000</v>
      </c>
      <c r="AG122" s="291">
        <v>2000</v>
      </c>
      <c r="AH122" s="291">
        <v>78000000</v>
      </c>
      <c r="AI122" s="291">
        <v>17200000</v>
      </c>
      <c r="AJ122" s="291">
        <v>1200</v>
      </c>
      <c r="AK122" s="291">
        <v>46800000</v>
      </c>
      <c r="AL122" s="291">
        <v>10320000</v>
      </c>
      <c r="AM122" s="291">
        <v>800</v>
      </c>
      <c r="AN122" s="291">
        <v>31200000</v>
      </c>
      <c r="AO122" s="291">
        <v>6880000</v>
      </c>
      <c r="AP122" s="291">
        <v>2397</v>
      </c>
      <c r="AQ122" s="291">
        <v>93483000</v>
      </c>
      <c r="AR122" s="291">
        <v>20614200</v>
      </c>
      <c r="AS122" s="291">
        <v>2397</v>
      </c>
      <c r="AT122" s="291">
        <v>93483000</v>
      </c>
      <c r="AU122" s="291">
        <v>20614200</v>
      </c>
      <c r="AV122" s="291"/>
      <c r="AW122" s="291"/>
      <c r="AX122" s="291">
        <v>0</v>
      </c>
      <c r="AY122" s="291">
        <v>2208</v>
      </c>
      <c r="AZ122" s="291">
        <v>86112000</v>
      </c>
      <c r="BA122" s="291">
        <v>-5</v>
      </c>
      <c r="BB122" s="291">
        <v>-195000</v>
      </c>
      <c r="BC122" s="291">
        <v>5</v>
      </c>
      <c r="BD122" s="291">
        <v>195000</v>
      </c>
      <c r="BE122" s="291">
        <v>120323</v>
      </c>
      <c r="BF122" s="291">
        <v>43000</v>
      </c>
      <c r="BG122" s="291">
        <v>2207</v>
      </c>
      <c r="BH122" s="291">
        <v>86073000</v>
      </c>
      <c r="BI122" s="291">
        <v>56422806</v>
      </c>
      <c r="BJ122" s="291">
        <v>18980200</v>
      </c>
      <c r="BK122" s="291">
        <v>1</v>
      </c>
      <c r="BL122" s="291">
        <v>189</v>
      </c>
      <c r="BM122" s="291">
        <v>190</v>
      </c>
      <c r="BN122" s="291">
        <v>7410000</v>
      </c>
      <c r="BO122" s="291">
        <v>1634000</v>
      </c>
      <c r="BP122" s="292" t="s">
        <v>3709</v>
      </c>
      <c r="BQ122" s="292" t="s">
        <v>553</v>
      </c>
      <c r="BR122" t="s">
        <v>45</v>
      </c>
    </row>
    <row r="123" spans="1:70" hidden="1" x14ac:dyDescent="0.3">
      <c r="A123" s="281">
        <v>120</v>
      </c>
      <c r="B123" s="282" t="s">
        <v>2952</v>
      </c>
      <c r="C123" s="282" t="s">
        <v>2953</v>
      </c>
      <c r="D123" s="282" t="s">
        <v>2998</v>
      </c>
      <c r="E123" s="282" t="s">
        <v>2959</v>
      </c>
      <c r="F123" s="282" t="s">
        <v>2955</v>
      </c>
      <c r="G123" s="282" t="s">
        <v>2960</v>
      </c>
      <c r="H123" s="282" t="s">
        <v>2965</v>
      </c>
      <c r="I123" s="282" t="s">
        <v>2962</v>
      </c>
      <c r="J123" s="282" t="s">
        <v>60</v>
      </c>
      <c r="K123" s="282" t="s">
        <v>2958</v>
      </c>
      <c r="L123" s="282" t="s">
        <v>45</v>
      </c>
      <c r="M123" s="283" t="s">
        <v>2128</v>
      </c>
      <c r="N123" s="282" t="s">
        <v>2129</v>
      </c>
      <c r="O123" s="282" t="s">
        <v>50</v>
      </c>
      <c r="P123" s="282" t="s">
        <v>51</v>
      </c>
      <c r="Q123" s="284" t="s">
        <v>45</v>
      </c>
      <c r="R123" s="282" t="s">
        <v>45</v>
      </c>
      <c r="S123" s="285">
        <v>45468</v>
      </c>
      <c r="T123" s="285">
        <v>45407</v>
      </c>
      <c r="U123" s="284" t="s">
        <v>45</v>
      </c>
      <c r="V123" s="285">
        <v>45407</v>
      </c>
      <c r="W123" s="285">
        <v>45420</v>
      </c>
      <c r="X123" s="285">
        <v>45428</v>
      </c>
      <c r="Y123" s="286">
        <v>35000</v>
      </c>
      <c r="Z123" s="286">
        <v>35000</v>
      </c>
      <c r="AA123" s="286">
        <v>9000</v>
      </c>
      <c r="AB123" s="286">
        <v>35000</v>
      </c>
      <c r="AC123" s="287" t="s">
        <v>796</v>
      </c>
      <c r="AD123" s="284" t="s">
        <v>60</v>
      </c>
      <c r="AE123" s="287" t="s">
        <v>45</v>
      </c>
      <c r="AF123" s="286">
        <v>35000</v>
      </c>
      <c r="AG123" s="286">
        <v>2265</v>
      </c>
      <c r="AH123" s="286">
        <v>79275000</v>
      </c>
      <c r="AI123" s="286">
        <v>20385000</v>
      </c>
      <c r="AJ123" s="286">
        <v>955</v>
      </c>
      <c r="AK123" s="286">
        <v>33425000</v>
      </c>
      <c r="AL123" s="286">
        <v>8595000</v>
      </c>
      <c r="AM123" s="286">
        <v>1310</v>
      </c>
      <c r="AN123" s="286">
        <v>45850000</v>
      </c>
      <c r="AO123" s="286">
        <v>11790000</v>
      </c>
      <c r="AP123" s="286">
        <v>2440</v>
      </c>
      <c r="AQ123" s="286">
        <v>85400000</v>
      </c>
      <c r="AR123" s="286">
        <v>21960000</v>
      </c>
      <c r="AS123" s="286">
        <v>2440</v>
      </c>
      <c r="AT123" s="286">
        <v>85400000</v>
      </c>
      <c r="AU123" s="286">
        <v>21960000</v>
      </c>
      <c r="AV123" s="286"/>
      <c r="AW123" s="286"/>
      <c r="AX123" s="286">
        <v>0</v>
      </c>
      <c r="AY123" s="286">
        <v>2427</v>
      </c>
      <c r="AZ123" s="286">
        <v>84945000</v>
      </c>
      <c r="BA123" s="286"/>
      <c r="BB123" s="286"/>
      <c r="BC123" s="286">
        <v>3</v>
      </c>
      <c r="BD123" s="286">
        <v>105000</v>
      </c>
      <c r="BE123" s="286">
        <v>96375</v>
      </c>
      <c r="BF123" s="286">
        <v>27000</v>
      </c>
      <c r="BG123" s="286">
        <v>2428</v>
      </c>
      <c r="BH123" s="286">
        <v>84980000</v>
      </c>
      <c r="BI123" s="286">
        <v>65887961</v>
      </c>
      <c r="BJ123" s="286">
        <v>21852000</v>
      </c>
      <c r="BK123" s="286">
        <v>-1</v>
      </c>
      <c r="BL123" s="286">
        <v>13</v>
      </c>
      <c r="BM123" s="286">
        <v>12</v>
      </c>
      <c r="BN123" s="286">
        <v>420000</v>
      </c>
      <c r="BO123" s="286">
        <v>108000</v>
      </c>
      <c r="BP123" s="287" t="s">
        <v>4076</v>
      </c>
      <c r="BQ123" s="287" t="s">
        <v>1325</v>
      </c>
      <c r="BR123" t="s">
        <v>45</v>
      </c>
    </row>
    <row r="124" spans="1:70" hidden="1" x14ac:dyDescent="0.3">
      <c r="A124" s="281">
        <v>121</v>
      </c>
      <c r="B124" s="288" t="s">
        <v>2952</v>
      </c>
      <c r="C124" s="288" t="s">
        <v>2953</v>
      </c>
      <c r="D124" s="288" t="s">
        <v>2998</v>
      </c>
      <c r="E124" s="288" t="s">
        <v>2959</v>
      </c>
      <c r="F124" s="288" t="s">
        <v>2955</v>
      </c>
      <c r="G124" s="288" t="s">
        <v>2960</v>
      </c>
      <c r="H124" s="288" t="s">
        <v>2965</v>
      </c>
      <c r="I124" s="288" t="s">
        <v>2962</v>
      </c>
      <c r="J124" s="288" t="s">
        <v>60</v>
      </c>
      <c r="K124" s="288" t="s">
        <v>2958</v>
      </c>
      <c r="L124" s="288" t="s">
        <v>45</v>
      </c>
      <c r="M124" s="289" t="s">
        <v>2130</v>
      </c>
      <c r="N124" s="288" t="s">
        <v>2131</v>
      </c>
      <c r="O124" s="288" t="s">
        <v>50</v>
      </c>
      <c r="P124" s="288" t="s">
        <v>51</v>
      </c>
      <c r="Q124" s="290" t="s">
        <v>45</v>
      </c>
      <c r="R124" s="288" t="s">
        <v>45</v>
      </c>
      <c r="S124" s="1">
        <v>45421</v>
      </c>
      <c r="T124" s="1">
        <v>45386</v>
      </c>
      <c r="U124" s="290" t="s">
        <v>45</v>
      </c>
      <c r="V124" s="1">
        <v>45386</v>
      </c>
      <c r="W124" s="1">
        <v>45419</v>
      </c>
      <c r="X124" s="1">
        <v>45422</v>
      </c>
      <c r="Y124" s="291">
        <v>32000</v>
      </c>
      <c r="Z124" s="291">
        <v>32000</v>
      </c>
      <c r="AA124" s="291">
        <v>9000</v>
      </c>
      <c r="AB124" s="291">
        <v>32000</v>
      </c>
      <c r="AC124" s="292" t="s">
        <v>204</v>
      </c>
      <c r="AD124" s="290" t="s">
        <v>60</v>
      </c>
      <c r="AE124" s="292" t="s">
        <v>45</v>
      </c>
      <c r="AF124" s="291">
        <v>32000</v>
      </c>
      <c r="AG124" s="291">
        <v>970</v>
      </c>
      <c r="AH124" s="291">
        <v>31040000</v>
      </c>
      <c r="AI124" s="291">
        <v>8730000</v>
      </c>
      <c r="AJ124" s="291">
        <v>970</v>
      </c>
      <c r="AK124" s="291">
        <v>31040000</v>
      </c>
      <c r="AL124" s="291">
        <v>8730000</v>
      </c>
      <c r="AM124" s="291"/>
      <c r="AN124" s="291"/>
      <c r="AO124" s="291">
        <v>0</v>
      </c>
      <c r="AP124" s="291">
        <v>1037</v>
      </c>
      <c r="AQ124" s="291">
        <v>33184000</v>
      </c>
      <c r="AR124" s="291">
        <v>9333000</v>
      </c>
      <c r="AS124" s="291">
        <v>1037</v>
      </c>
      <c r="AT124" s="291">
        <v>33184000</v>
      </c>
      <c r="AU124" s="291">
        <v>9333000</v>
      </c>
      <c r="AV124" s="291"/>
      <c r="AW124" s="291"/>
      <c r="AX124" s="291">
        <v>0</v>
      </c>
      <c r="AY124" s="291">
        <v>966</v>
      </c>
      <c r="AZ124" s="291">
        <v>30912000</v>
      </c>
      <c r="BA124" s="291">
        <v>-1</v>
      </c>
      <c r="BB124" s="291">
        <v>-32000</v>
      </c>
      <c r="BC124" s="291"/>
      <c r="BD124" s="291"/>
      <c r="BE124" s="291"/>
      <c r="BF124" s="291">
        <v>0</v>
      </c>
      <c r="BG124" s="291">
        <v>966</v>
      </c>
      <c r="BH124" s="291">
        <v>30912000</v>
      </c>
      <c r="BI124" s="291">
        <v>22975913</v>
      </c>
      <c r="BJ124" s="291">
        <v>8694000</v>
      </c>
      <c r="BK124" s="291"/>
      <c r="BL124" s="291">
        <v>71</v>
      </c>
      <c r="BM124" s="291">
        <v>71</v>
      </c>
      <c r="BN124" s="291">
        <v>2272000</v>
      </c>
      <c r="BO124" s="291">
        <v>639000</v>
      </c>
      <c r="BP124" s="292" t="s">
        <v>3842</v>
      </c>
      <c r="BQ124" s="292" t="s">
        <v>3425</v>
      </c>
      <c r="BR124" t="s">
        <v>45</v>
      </c>
    </row>
    <row r="125" spans="1:70" hidden="1" x14ac:dyDescent="0.3">
      <c r="A125" s="281">
        <v>122</v>
      </c>
      <c r="B125" s="282" t="s">
        <v>2952</v>
      </c>
      <c r="C125" s="282" t="s">
        <v>2953</v>
      </c>
      <c r="D125" s="282" t="s">
        <v>2998</v>
      </c>
      <c r="E125" s="282" t="s">
        <v>2959</v>
      </c>
      <c r="F125" s="282" t="s">
        <v>2955</v>
      </c>
      <c r="G125" s="282" t="s">
        <v>2960</v>
      </c>
      <c r="H125" s="282" t="s">
        <v>2965</v>
      </c>
      <c r="I125" s="282" t="s">
        <v>2962</v>
      </c>
      <c r="J125" s="282" t="s">
        <v>60</v>
      </c>
      <c r="K125" s="282" t="s">
        <v>2958</v>
      </c>
      <c r="L125" s="282" t="s">
        <v>45</v>
      </c>
      <c r="M125" s="283" t="s">
        <v>2133</v>
      </c>
      <c r="N125" s="282" t="s">
        <v>2134</v>
      </c>
      <c r="O125" s="282" t="s">
        <v>50</v>
      </c>
      <c r="P125" s="282" t="s">
        <v>51</v>
      </c>
      <c r="Q125" s="284" t="s">
        <v>45</v>
      </c>
      <c r="R125" s="282" t="s">
        <v>45</v>
      </c>
      <c r="S125" s="285">
        <v>45405</v>
      </c>
      <c r="T125" s="285">
        <v>45385</v>
      </c>
      <c r="U125" s="284" t="s">
        <v>45</v>
      </c>
      <c r="V125" s="285">
        <v>45385</v>
      </c>
      <c r="W125" s="285">
        <v>45405</v>
      </c>
      <c r="X125" s="285">
        <v>45407</v>
      </c>
      <c r="Y125" s="286">
        <v>43000</v>
      </c>
      <c r="Z125" s="286">
        <v>43000</v>
      </c>
      <c r="AA125" s="286">
        <v>11800</v>
      </c>
      <c r="AB125" s="286">
        <v>43000</v>
      </c>
      <c r="AC125" s="287" t="s">
        <v>569</v>
      </c>
      <c r="AD125" s="284" t="s">
        <v>60</v>
      </c>
      <c r="AE125" s="287" t="s">
        <v>45</v>
      </c>
      <c r="AF125" s="286">
        <v>43000</v>
      </c>
      <c r="AG125" s="286">
        <v>770</v>
      </c>
      <c r="AH125" s="286">
        <v>33110000</v>
      </c>
      <c r="AI125" s="286">
        <v>9086000</v>
      </c>
      <c r="AJ125" s="286">
        <v>770</v>
      </c>
      <c r="AK125" s="286">
        <v>33110000</v>
      </c>
      <c r="AL125" s="286">
        <v>9086000</v>
      </c>
      <c r="AM125" s="286"/>
      <c r="AN125" s="286"/>
      <c r="AO125" s="286">
        <v>0</v>
      </c>
      <c r="AP125" s="286">
        <v>759</v>
      </c>
      <c r="AQ125" s="286">
        <v>32637000</v>
      </c>
      <c r="AR125" s="286">
        <v>8956200</v>
      </c>
      <c r="AS125" s="286">
        <v>759</v>
      </c>
      <c r="AT125" s="286">
        <v>32637000</v>
      </c>
      <c r="AU125" s="286">
        <v>8956200</v>
      </c>
      <c r="AV125" s="286"/>
      <c r="AW125" s="286"/>
      <c r="AX125" s="286">
        <v>0</v>
      </c>
      <c r="AY125" s="286">
        <v>718</v>
      </c>
      <c r="AZ125" s="286">
        <v>30874000</v>
      </c>
      <c r="BA125" s="286"/>
      <c r="BB125" s="286"/>
      <c r="BC125" s="286"/>
      <c r="BD125" s="286"/>
      <c r="BE125" s="286"/>
      <c r="BF125" s="286">
        <v>0</v>
      </c>
      <c r="BG125" s="286">
        <v>695</v>
      </c>
      <c r="BH125" s="286">
        <v>29885000</v>
      </c>
      <c r="BI125" s="286">
        <v>22448633</v>
      </c>
      <c r="BJ125" s="286">
        <v>8201000</v>
      </c>
      <c r="BK125" s="286">
        <v>23</v>
      </c>
      <c r="BL125" s="286">
        <v>41</v>
      </c>
      <c r="BM125" s="286">
        <v>64</v>
      </c>
      <c r="BN125" s="286">
        <v>2752000</v>
      </c>
      <c r="BO125" s="286">
        <v>755200</v>
      </c>
      <c r="BP125" s="287" t="s">
        <v>3920</v>
      </c>
      <c r="BQ125" s="287" t="s">
        <v>726</v>
      </c>
      <c r="BR125" t="s">
        <v>45</v>
      </c>
    </row>
    <row r="126" spans="1:70" hidden="1" x14ac:dyDescent="0.3">
      <c r="A126" s="281">
        <v>123</v>
      </c>
      <c r="B126" s="288" t="s">
        <v>2952</v>
      </c>
      <c r="C126" s="288" t="s">
        <v>2953</v>
      </c>
      <c r="D126" s="288" t="s">
        <v>2998</v>
      </c>
      <c r="E126" s="288" t="s">
        <v>2959</v>
      </c>
      <c r="F126" s="288" t="s">
        <v>2955</v>
      </c>
      <c r="G126" s="288" t="s">
        <v>2960</v>
      </c>
      <c r="H126" s="288" t="s">
        <v>2965</v>
      </c>
      <c r="I126" s="288" t="s">
        <v>2962</v>
      </c>
      <c r="J126" s="288" t="s">
        <v>60</v>
      </c>
      <c r="K126" s="288" t="s">
        <v>2958</v>
      </c>
      <c r="L126" s="288" t="s">
        <v>45</v>
      </c>
      <c r="M126" s="289" t="s">
        <v>2135</v>
      </c>
      <c r="N126" s="288" t="s">
        <v>2136</v>
      </c>
      <c r="O126" s="288" t="s">
        <v>50</v>
      </c>
      <c r="P126" s="288" t="s">
        <v>51</v>
      </c>
      <c r="Q126" s="290" t="s">
        <v>45</v>
      </c>
      <c r="R126" s="288" t="s">
        <v>45</v>
      </c>
      <c r="S126" s="1">
        <v>45440</v>
      </c>
      <c r="T126" s="1">
        <v>45420</v>
      </c>
      <c r="U126" s="290" t="s">
        <v>45</v>
      </c>
      <c r="V126" s="1">
        <v>45420</v>
      </c>
      <c r="W126" s="1">
        <v>45436</v>
      </c>
      <c r="X126" s="1">
        <v>45441</v>
      </c>
      <c r="Y126" s="291">
        <v>47000</v>
      </c>
      <c r="Z126" s="291">
        <v>47000</v>
      </c>
      <c r="AA126" s="291">
        <v>12000</v>
      </c>
      <c r="AB126" s="291">
        <v>47000</v>
      </c>
      <c r="AC126" s="292" t="s">
        <v>983</v>
      </c>
      <c r="AD126" s="290" t="s">
        <v>60</v>
      </c>
      <c r="AE126" s="292" t="s">
        <v>45</v>
      </c>
      <c r="AF126" s="291">
        <v>47000</v>
      </c>
      <c r="AG126" s="291">
        <v>905</v>
      </c>
      <c r="AH126" s="291">
        <v>42535000</v>
      </c>
      <c r="AI126" s="291">
        <v>10860000</v>
      </c>
      <c r="AJ126" s="291">
        <v>905</v>
      </c>
      <c r="AK126" s="291">
        <v>42535000</v>
      </c>
      <c r="AL126" s="291">
        <v>10860000</v>
      </c>
      <c r="AM126" s="291"/>
      <c r="AN126" s="291"/>
      <c r="AO126" s="291">
        <v>0</v>
      </c>
      <c r="AP126" s="291">
        <v>998</v>
      </c>
      <c r="AQ126" s="291">
        <v>46906000</v>
      </c>
      <c r="AR126" s="291">
        <v>11976000</v>
      </c>
      <c r="AS126" s="291">
        <v>998</v>
      </c>
      <c r="AT126" s="291">
        <v>46906000</v>
      </c>
      <c r="AU126" s="291">
        <v>11976000</v>
      </c>
      <c r="AV126" s="291"/>
      <c r="AW126" s="291"/>
      <c r="AX126" s="291">
        <v>0</v>
      </c>
      <c r="AY126" s="291">
        <v>389</v>
      </c>
      <c r="AZ126" s="291">
        <v>18283000</v>
      </c>
      <c r="BA126" s="291">
        <v>18</v>
      </c>
      <c r="BB126" s="291">
        <v>846000</v>
      </c>
      <c r="BC126" s="291"/>
      <c r="BD126" s="291"/>
      <c r="BE126" s="291"/>
      <c r="BF126" s="291">
        <v>0</v>
      </c>
      <c r="BG126" s="291">
        <v>324</v>
      </c>
      <c r="BH126" s="291">
        <v>15228000</v>
      </c>
      <c r="BI126" s="291">
        <v>10771181</v>
      </c>
      <c r="BJ126" s="291">
        <v>3888000</v>
      </c>
      <c r="BK126" s="291">
        <v>65</v>
      </c>
      <c r="BL126" s="291">
        <v>609</v>
      </c>
      <c r="BM126" s="291">
        <v>674</v>
      </c>
      <c r="BN126" s="291">
        <v>31678000</v>
      </c>
      <c r="BO126" s="291">
        <v>8088000</v>
      </c>
      <c r="BP126" s="292" t="s">
        <v>3300</v>
      </c>
      <c r="BQ126" s="292" t="s">
        <v>3507</v>
      </c>
      <c r="BR126" t="s">
        <v>45</v>
      </c>
    </row>
    <row r="127" spans="1:70" hidden="1" x14ac:dyDescent="0.3">
      <c r="A127" s="281">
        <v>124</v>
      </c>
      <c r="B127" s="282" t="s">
        <v>2952</v>
      </c>
      <c r="C127" s="282" t="s">
        <v>2953</v>
      </c>
      <c r="D127" s="282" t="s">
        <v>2998</v>
      </c>
      <c r="E127" s="282" t="s">
        <v>2959</v>
      </c>
      <c r="F127" s="282" t="s">
        <v>2955</v>
      </c>
      <c r="G127" s="282" t="s">
        <v>2960</v>
      </c>
      <c r="H127" s="282" t="s">
        <v>2965</v>
      </c>
      <c r="I127" s="282" t="s">
        <v>2962</v>
      </c>
      <c r="J127" s="282" t="s">
        <v>60</v>
      </c>
      <c r="K127" s="282" t="s">
        <v>2958</v>
      </c>
      <c r="L127" s="282" t="s">
        <v>45</v>
      </c>
      <c r="M127" s="283" t="s">
        <v>2137</v>
      </c>
      <c r="N127" s="282" t="s">
        <v>2138</v>
      </c>
      <c r="O127" s="282" t="s">
        <v>50</v>
      </c>
      <c r="P127" s="282" t="s">
        <v>51</v>
      </c>
      <c r="Q127" s="284" t="s">
        <v>45</v>
      </c>
      <c r="R127" s="282" t="s">
        <v>45</v>
      </c>
      <c r="S127" s="285">
        <v>45453</v>
      </c>
      <c r="T127" s="285">
        <v>45385</v>
      </c>
      <c r="U127" s="284" t="s">
        <v>45</v>
      </c>
      <c r="V127" s="285">
        <v>45385</v>
      </c>
      <c r="W127" s="285">
        <v>45420</v>
      </c>
      <c r="X127" s="285">
        <v>45422</v>
      </c>
      <c r="Y127" s="286">
        <v>22000</v>
      </c>
      <c r="Z127" s="286">
        <v>29000</v>
      </c>
      <c r="AA127" s="286">
        <v>5500</v>
      </c>
      <c r="AB127" s="286">
        <v>29000</v>
      </c>
      <c r="AC127" s="287" t="s">
        <v>665</v>
      </c>
      <c r="AD127" s="284" t="s">
        <v>60</v>
      </c>
      <c r="AE127" s="287" t="s">
        <v>45</v>
      </c>
      <c r="AF127" s="286">
        <v>22000</v>
      </c>
      <c r="AG127" s="286">
        <v>7455</v>
      </c>
      <c r="AH127" s="286">
        <v>216195000</v>
      </c>
      <c r="AI127" s="286">
        <v>41002500</v>
      </c>
      <c r="AJ127" s="286">
        <v>2455</v>
      </c>
      <c r="AK127" s="286">
        <v>71195000</v>
      </c>
      <c r="AL127" s="286">
        <v>13502500</v>
      </c>
      <c r="AM127" s="286">
        <v>5000</v>
      </c>
      <c r="AN127" s="286">
        <v>145000000</v>
      </c>
      <c r="AO127" s="286">
        <v>27500000</v>
      </c>
      <c r="AP127" s="286">
        <v>8492</v>
      </c>
      <c r="AQ127" s="286">
        <v>246268000</v>
      </c>
      <c r="AR127" s="286">
        <v>46706000</v>
      </c>
      <c r="AS127" s="286">
        <v>8492</v>
      </c>
      <c r="AT127" s="286">
        <v>246268000</v>
      </c>
      <c r="AU127" s="286">
        <v>46706000</v>
      </c>
      <c r="AV127" s="286"/>
      <c r="AW127" s="286"/>
      <c r="AX127" s="286">
        <v>0</v>
      </c>
      <c r="AY127" s="286">
        <v>8431</v>
      </c>
      <c r="AZ127" s="286">
        <v>244499000</v>
      </c>
      <c r="BA127" s="286">
        <v>-16</v>
      </c>
      <c r="BB127" s="286">
        <v>-464000</v>
      </c>
      <c r="BC127" s="286">
        <v>2</v>
      </c>
      <c r="BD127" s="286">
        <v>58000</v>
      </c>
      <c r="BE127" s="286">
        <v>58780</v>
      </c>
      <c r="BF127" s="286">
        <v>11000</v>
      </c>
      <c r="BG127" s="286">
        <v>8480</v>
      </c>
      <c r="BH127" s="286">
        <v>245920000</v>
      </c>
      <c r="BI127" s="286">
        <v>157728632</v>
      </c>
      <c r="BJ127" s="286">
        <v>46640000</v>
      </c>
      <c r="BK127" s="286">
        <v>-49</v>
      </c>
      <c r="BL127" s="286">
        <v>61</v>
      </c>
      <c r="BM127" s="286">
        <v>12</v>
      </c>
      <c r="BN127" s="286">
        <v>348000</v>
      </c>
      <c r="BO127" s="286">
        <v>66000</v>
      </c>
      <c r="BP127" s="287" t="s">
        <v>3918</v>
      </c>
      <c r="BQ127" s="287" t="s">
        <v>3557</v>
      </c>
      <c r="BR127" t="s">
        <v>45</v>
      </c>
    </row>
    <row r="128" spans="1:70" hidden="1" x14ac:dyDescent="0.3">
      <c r="A128" s="281">
        <v>125</v>
      </c>
      <c r="B128" s="288" t="s">
        <v>2952</v>
      </c>
      <c r="C128" s="288" t="s">
        <v>2953</v>
      </c>
      <c r="D128" s="288" t="s">
        <v>2998</v>
      </c>
      <c r="E128" s="288" t="s">
        <v>2959</v>
      </c>
      <c r="F128" s="288" t="s">
        <v>2955</v>
      </c>
      <c r="G128" s="288" t="s">
        <v>2960</v>
      </c>
      <c r="H128" s="288" t="s">
        <v>2965</v>
      </c>
      <c r="I128" s="288" t="s">
        <v>2962</v>
      </c>
      <c r="J128" s="288" t="s">
        <v>60</v>
      </c>
      <c r="K128" s="288" t="s">
        <v>2958</v>
      </c>
      <c r="L128" s="288" t="s">
        <v>45</v>
      </c>
      <c r="M128" s="289" t="s">
        <v>2139</v>
      </c>
      <c r="N128" s="288" t="s">
        <v>2140</v>
      </c>
      <c r="O128" s="288" t="s">
        <v>50</v>
      </c>
      <c r="P128" s="288" t="s">
        <v>74</v>
      </c>
      <c r="Q128" s="290" t="s">
        <v>45</v>
      </c>
      <c r="R128" s="288" t="s">
        <v>45</v>
      </c>
      <c r="S128" s="1">
        <v>45412</v>
      </c>
      <c r="T128" s="1">
        <v>45386</v>
      </c>
      <c r="U128" s="290" t="s">
        <v>45</v>
      </c>
      <c r="V128" s="1">
        <v>45386</v>
      </c>
      <c r="W128" s="1">
        <v>45412</v>
      </c>
      <c r="X128" s="1">
        <v>45415</v>
      </c>
      <c r="Y128" s="291">
        <v>33000</v>
      </c>
      <c r="Z128" s="291">
        <v>42000</v>
      </c>
      <c r="AA128" s="291">
        <v>8900</v>
      </c>
      <c r="AB128" s="291">
        <v>42000</v>
      </c>
      <c r="AC128" s="292" t="s">
        <v>302</v>
      </c>
      <c r="AD128" s="290" t="s">
        <v>60</v>
      </c>
      <c r="AE128" s="292" t="s">
        <v>45</v>
      </c>
      <c r="AF128" s="291">
        <v>33000</v>
      </c>
      <c r="AG128" s="291">
        <v>2000</v>
      </c>
      <c r="AH128" s="291">
        <v>84000000</v>
      </c>
      <c r="AI128" s="291">
        <v>17800000</v>
      </c>
      <c r="AJ128" s="291">
        <v>2000</v>
      </c>
      <c r="AK128" s="291">
        <v>84000000</v>
      </c>
      <c r="AL128" s="291">
        <v>17800000</v>
      </c>
      <c r="AM128" s="291"/>
      <c r="AN128" s="291"/>
      <c r="AO128" s="291">
        <v>0</v>
      </c>
      <c r="AP128" s="291">
        <v>2061</v>
      </c>
      <c r="AQ128" s="291">
        <v>86562000</v>
      </c>
      <c r="AR128" s="291">
        <v>18342900</v>
      </c>
      <c r="AS128" s="291">
        <v>2061</v>
      </c>
      <c r="AT128" s="291">
        <v>86562000</v>
      </c>
      <c r="AU128" s="291">
        <v>18342900</v>
      </c>
      <c r="AV128" s="291"/>
      <c r="AW128" s="291"/>
      <c r="AX128" s="291">
        <v>0</v>
      </c>
      <c r="AY128" s="291">
        <v>1914</v>
      </c>
      <c r="AZ128" s="291">
        <v>80388000</v>
      </c>
      <c r="BA128" s="291">
        <v>-1</v>
      </c>
      <c r="BB128" s="291">
        <v>-42000</v>
      </c>
      <c r="BC128" s="291">
        <v>1</v>
      </c>
      <c r="BD128" s="291">
        <v>42000</v>
      </c>
      <c r="BE128" s="291">
        <v>20240</v>
      </c>
      <c r="BF128" s="291">
        <v>8900</v>
      </c>
      <c r="BG128" s="291">
        <v>1903</v>
      </c>
      <c r="BH128" s="291">
        <v>79926000</v>
      </c>
      <c r="BI128" s="291">
        <v>54602770</v>
      </c>
      <c r="BJ128" s="291">
        <v>16936700</v>
      </c>
      <c r="BK128" s="291">
        <v>11</v>
      </c>
      <c r="BL128" s="291">
        <v>147</v>
      </c>
      <c r="BM128" s="291">
        <v>158</v>
      </c>
      <c r="BN128" s="291">
        <v>6636000</v>
      </c>
      <c r="BO128" s="291">
        <v>1406200</v>
      </c>
      <c r="BP128" s="292" t="s">
        <v>1187</v>
      </c>
      <c r="BQ128" s="292" t="s">
        <v>681</v>
      </c>
      <c r="BR128" t="s">
        <v>45</v>
      </c>
    </row>
    <row r="129" spans="1:70" hidden="1" x14ac:dyDescent="0.3">
      <c r="A129" s="281">
        <v>126</v>
      </c>
      <c r="B129" s="282" t="s">
        <v>2952</v>
      </c>
      <c r="C129" s="282" t="s">
        <v>2953</v>
      </c>
      <c r="D129" s="282" t="s">
        <v>2998</v>
      </c>
      <c r="E129" s="282" t="s">
        <v>2959</v>
      </c>
      <c r="F129" s="282" t="s">
        <v>2955</v>
      </c>
      <c r="G129" s="282" t="s">
        <v>2960</v>
      </c>
      <c r="H129" s="282" t="s">
        <v>2965</v>
      </c>
      <c r="I129" s="282" t="s">
        <v>2962</v>
      </c>
      <c r="J129" s="282" t="s">
        <v>60</v>
      </c>
      <c r="K129" s="282" t="s">
        <v>2958</v>
      </c>
      <c r="L129" s="282" t="s">
        <v>45</v>
      </c>
      <c r="M129" s="283" t="s">
        <v>2141</v>
      </c>
      <c r="N129" s="282" t="s">
        <v>2142</v>
      </c>
      <c r="O129" s="282" t="s">
        <v>50</v>
      </c>
      <c r="P129" s="282" t="s">
        <v>51</v>
      </c>
      <c r="Q129" s="284" t="s">
        <v>45</v>
      </c>
      <c r="R129" s="282" t="s">
        <v>45</v>
      </c>
      <c r="S129" s="285">
        <v>45456</v>
      </c>
      <c r="T129" s="285">
        <v>45420</v>
      </c>
      <c r="U129" s="284" t="s">
        <v>45</v>
      </c>
      <c r="V129" s="285">
        <v>45420</v>
      </c>
      <c r="W129" s="285">
        <v>45429</v>
      </c>
      <c r="X129" s="285">
        <v>45433</v>
      </c>
      <c r="Y129" s="286">
        <v>29000</v>
      </c>
      <c r="Z129" s="286">
        <v>29000</v>
      </c>
      <c r="AA129" s="286">
        <v>8600</v>
      </c>
      <c r="AB129" s="286">
        <v>29000</v>
      </c>
      <c r="AC129" s="287" t="s">
        <v>1894</v>
      </c>
      <c r="AD129" s="284" t="s">
        <v>60</v>
      </c>
      <c r="AE129" s="287" t="s">
        <v>45</v>
      </c>
      <c r="AF129" s="286">
        <v>29000</v>
      </c>
      <c r="AG129" s="286">
        <v>1160</v>
      </c>
      <c r="AH129" s="286">
        <v>33640000</v>
      </c>
      <c r="AI129" s="286">
        <v>9976000</v>
      </c>
      <c r="AJ129" s="286">
        <v>810</v>
      </c>
      <c r="AK129" s="286">
        <v>23490000</v>
      </c>
      <c r="AL129" s="286">
        <v>6966000</v>
      </c>
      <c r="AM129" s="286">
        <v>350</v>
      </c>
      <c r="AN129" s="286">
        <v>10150000</v>
      </c>
      <c r="AO129" s="286">
        <v>3010000</v>
      </c>
      <c r="AP129" s="286">
        <v>1274</v>
      </c>
      <c r="AQ129" s="286">
        <v>36946000</v>
      </c>
      <c r="AR129" s="286">
        <v>10956400</v>
      </c>
      <c r="AS129" s="286">
        <v>1274</v>
      </c>
      <c r="AT129" s="286">
        <v>36946000</v>
      </c>
      <c r="AU129" s="286">
        <v>10956400</v>
      </c>
      <c r="AV129" s="286"/>
      <c r="AW129" s="286"/>
      <c r="AX129" s="286">
        <v>0</v>
      </c>
      <c r="AY129" s="286">
        <v>1208</v>
      </c>
      <c r="AZ129" s="286">
        <v>35032000</v>
      </c>
      <c r="BA129" s="286">
        <v>-1</v>
      </c>
      <c r="BB129" s="286">
        <v>-29000</v>
      </c>
      <c r="BC129" s="286">
        <v>-1</v>
      </c>
      <c r="BD129" s="286">
        <v>-29000</v>
      </c>
      <c r="BE129" s="286">
        <v>-24000</v>
      </c>
      <c r="BF129" s="286">
        <v>-8600</v>
      </c>
      <c r="BG129" s="286">
        <v>1208</v>
      </c>
      <c r="BH129" s="286">
        <v>35032000</v>
      </c>
      <c r="BI129" s="286">
        <v>28120111</v>
      </c>
      <c r="BJ129" s="286">
        <v>10388800</v>
      </c>
      <c r="BK129" s="286"/>
      <c r="BL129" s="286">
        <v>66</v>
      </c>
      <c r="BM129" s="286">
        <v>66</v>
      </c>
      <c r="BN129" s="286">
        <v>1914000</v>
      </c>
      <c r="BO129" s="286">
        <v>567600</v>
      </c>
      <c r="BP129" s="287" t="s">
        <v>4068</v>
      </c>
      <c r="BQ129" s="287" t="s">
        <v>3737</v>
      </c>
      <c r="BR129" t="s">
        <v>45</v>
      </c>
    </row>
    <row r="130" spans="1:70" hidden="1" x14ac:dyDescent="0.3">
      <c r="A130" s="281">
        <v>127</v>
      </c>
      <c r="B130" s="288" t="s">
        <v>2952</v>
      </c>
      <c r="C130" s="288" t="s">
        <v>2953</v>
      </c>
      <c r="D130" s="288" t="s">
        <v>2998</v>
      </c>
      <c r="E130" s="288" t="s">
        <v>2959</v>
      </c>
      <c r="F130" s="288" t="s">
        <v>2955</v>
      </c>
      <c r="G130" s="288" t="s">
        <v>2960</v>
      </c>
      <c r="H130" s="288" t="s">
        <v>2965</v>
      </c>
      <c r="I130" s="288" t="s">
        <v>2962</v>
      </c>
      <c r="J130" s="288" t="s">
        <v>60</v>
      </c>
      <c r="K130" s="288" t="s">
        <v>2958</v>
      </c>
      <c r="L130" s="288" t="s">
        <v>45</v>
      </c>
      <c r="M130" s="289" t="s">
        <v>2143</v>
      </c>
      <c r="N130" s="288" t="s">
        <v>2144</v>
      </c>
      <c r="O130" s="288" t="s">
        <v>50</v>
      </c>
      <c r="P130" s="288" t="s">
        <v>74</v>
      </c>
      <c r="Q130" s="290" t="s">
        <v>45</v>
      </c>
      <c r="R130" s="288" t="s">
        <v>45</v>
      </c>
      <c r="S130" s="1">
        <v>45456</v>
      </c>
      <c r="T130" s="1">
        <v>45420</v>
      </c>
      <c r="U130" s="290" t="s">
        <v>45</v>
      </c>
      <c r="V130" s="1">
        <v>45420</v>
      </c>
      <c r="W130" s="1">
        <v>45426</v>
      </c>
      <c r="X130" s="1">
        <v>45429</v>
      </c>
      <c r="Y130" s="291">
        <v>33000</v>
      </c>
      <c r="Z130" s="291">
        <v>42000</v>
      </c>
      <c r="AA130" s="291">
        <v>8900</v>
      </c>
      <c r="AB130" s="291">
        <v>42000</v>
      </c>
      <c r="AC130" s="292" t="s">
        <v>302</v>
      </c>
      <c r="AD130" s="290" t="s">
        <v>60</v>
      </c>
      <c r="AE130" s="292" t="s">
        <v>45</v>
      </c>
      <c r="AF130" s="291">
        <v>33000</v>
      </c>
      <c r="AG130" s="291">
        <v>2780</v>
      </c>
      <c r="AH130" s="291">
        <v>116760000</v>
      </c>
      <c r="AI130" s="291">
        <v>24742000</v>
      </c>
      <c r="AJ130" s="291">
        <v>1300</v>
      </c>
      <c r="AK130" s="291">
        <v>54600000</v>
      </c>
      <c r="AL130" s="291">
        <v>11570000</v>
      </c>
      <c r="AM130" s="291">
        <v>1480</v>
      </c>
      <c r="AN130" s="291">
        <v>62160000</v>
      </c>
      <c r="AO130" s="291">
        <v>13172000</v>
      </c>
      <c r="AP130" s="291">
        <v>3898</v>
      </c>
      <c r="AQ130" s="291">
        <v>163716000</v>
      </c>
      <c r="AR130" s="291">
        <v>34692200</v>
      </c>
      <c r="AS130" s="291">
        <v>3898</v>
      </c>
      <c r="AT130" s="291">
        <v>163716000</v>
      </c>
      <c r="AU130" s="291">
        <v>34692200</v>
      </c>
      <c r="AV130" s="291"/>
      <c r="AW130" s="291"/>
      <c r="AX130" s="291">
        <v>0</v>
      </c>
      <c r="AY130" s="291">
        <v>3724</v>
      </c>
      <c r="AZ130" s="291">
        <v>156408000</v>
      </c>
      <c r="BA130" s="291">
        <v>2</v>
      </c>
      <c r="BB130" s="291">
        <v>84000</v>
      </c>
      <c r="BC130" s="291">
        <v>7</v>
      </c>
      <c r="BD130" s="291">
        <v>294000</v>
      </c>
      <c r="BE130" s="291">
        <v>170000</v>
      </c>
      <c r="BF130" s="291">
        <v>62300</v>
      </c>
      <c r="BG130" s="291">
        <v>3648</v>
      </c>
      <c r="BH130" s="291">
        <v>153216000</v>
      </c>
      <c r="BI130" s="291">
        <v>92945360</v>
      </c>
      <c r="BJ130" s="291">
        <v>32467200</v>
      </c>
      <c r="BK130" s="291">
        <v>76</v>
      </c>
      <c r="BL130" s="291">
        <v>174</v>
      </c>
      <c r="BM130" s="291">
        <v>250</v>
      </c>
      <c r="BN130" s="291">
        <v>10500000</v>
      </c>
      <c r="BO130" s="291">
        <v>2225000</v>
      </c>
      <c r="BP130" s="292" t="s">
        <v>3820</v>
      </c>
      <c r="BQ130" s="292" t="s">
        <v>1364</v>
      </c>
      <c r="BR130" t="s">
        <v>45</v>
      </c>
    </row>
    <row r="131" spans="1:70" hidden="1" x14ac:dyDescent="0.3">
      <c r="A131" s="281">
        <v>128</v>
      </c>
      <c r="B131" s="282" t="s">
        <v>2952</v>
      </c>
      <c r="C131" s="282" t="s">
        <v>2953</v>
      </c>
      <c r="D131" s="282" t="s">
        <v>2998</v>
      </c>
      <c r="E131" s="282" t="s">
        <v>2959</v>
      </c>
      <c r="F131" s="282" t="s">
        <v>2955</v>
      </c>
      <c r="G131" s="282" t="s">
        <v>2960</v>
      </c>
      <c r="H131" s="282" t="s">
        <v>2965</v>
      </c>
      <c r="I131" s="282" t="s">
        <v>2962</v>
      </c>
      <c r="J131" s="282" t="s">
        <v>60</v>
      </c>
      <c r="K131" s="282" t="s">
        <v>2958</v>
      </c>
      <c r="L131" s="282" t="s">
        <v>45</v>
      </c>
      <c r="M131" s="283" t="s">
        <v>2145</v>
      </c>
      <c r="N131" s="282" t="s">
        <v>2146</v>
      </c>
      <c r="O131" s="282" t="s">
        <v>50</v>
      </c>
      <c r="P131" s="282" t="s">
        <v>74</v>
      </c>
      <c r="Q131" s="284" t="s">
        <v>45</v>
      </c>
      <c r="R131" s="282" t="s">
        <v>45</v>
      </c>
      <c r="S131" s="285">
        <v>45415</v>
      </c>
      <c r="T131" s="285">
        <v>45412</v>
      </c>
      <c r="U131" s="284" t="s">
        <v>45</v>
      </c>
      <c r="V131" s="285">
        <v>45412</v>
      </c>
      <c r="W131" s="285">
        <v>45415</v>
      </c>
      <c r="X131" s="285">
        <v>45435</v>
      </c>
      <c r="Y131" s="286">
        <v>32000</v>
      </c>
      <c r="Z131" s="286">
        <v>39000</v>
      </c>
      <c r="AA131" s="286">
        <v>8600</v>
      </c>
      <c r="AB131" s="286">
        <v>39000</v>
      </c>
      <c r="AC131" s="287" t="s">
        <v>399</v>
      </c>
      <c r="AD131" s="284" t="s">
        <v>60</v>
      </c>
      <c r="AE131" s="287" t="s">
        <v>45</v>
      </c>
      <c r="AF131" s="286">
        <v>32000</v>
      </c>
      <c r="AG131" s="286">
        <v>2100</v>
      </c>
      <c r="AH131" s="286">
        <v>81900000</v>
      </c>
      <c r="AI131" s="286">
        <v>18060000</v>
      </c>
      <c r="AJ131" s="286">
        <v>2100</v>
      </c>
      <c r="AK131" s="286">
        <v>81900000</v>
      </c>
      <c r="AL131" s="286">
        <v>18060000</v>
      </c>
      <c r="AM131" s="286"/>
      <c r="AN131" s="286"/>
      <c r="AO131" s="286">
        <v>0</v>
      </c>
      <c r="AP131" s="286">
        <v>2213</v>
      </c>
      <c r="AQ131" s="286">
        <v>86307000</v>
      </c>
      <c r="AR131" s="286">
        <v>19031800</v>
      </c>
      <c r="AS131" s="286">
        <v>2213</v>
      </c>
      <c r="AT131" s="286">
        <v>86307000</v>
      </c>
      <c r="AU131" s="286">
        <v>19031800</v>
      </c>
      <c r="AV131" s="286"/>
      <c r="AW131" s="286"/>
      <c r="AX131" s="286">
        <v>0</v>
      </c>
      <c r="AY131" s="286">
        <v>2030</v>
      </c>
      <c r="AZ131" s="286">
        <v>79170000</v>
      </c>
      <c r="BA131" s="286">
        <v>4</v>
      </c>
      <c r="BB131" s="286">
        <v>156000</v>
      </c>
      <c r="BC131" s="286">
        <v>4</v>
      </c>
      <c r="BD131" s="286">
        <v>156000</v>
      </c>
      <c r="BE131" s="286">
        <v>95375</v>
      </c>
      <c r="BF131" s="286">
        <v>34400</v>
      </c>
      <c r="BG131" s="286">
        <v>1977</v>
      </c>
      <c r="BH131" s="286">
        <v>77103000</v>
      </c>
      <c r="BI131" s="286">
        <v>45929122</v>
      </c>
      <c r="BJ131" s="286">
        <v>17002200</v>
      </c>
      <c r="BK131" s="286">
        <v>53</v>
      </c>
      <c r="BL131" s="286">
        <v>183</v>
      </c>
      <c r="BM131" s="286">
        <v>236</v>
      </c>
      <c r="BN131" s="286">
        <v>9204000</v>
      </c>
      <c r="BO131" s="286">
        <v>2029600</v>
      </c>
      <c r="BP131" s="287" t="s">
        <v>3668</v>
      </c>
      <c r="BQ131" s="287" t="s">
        <v>3114</v>
      </c>
      <c r="BR131" t="s">
        <v>45</v>
      </c>
    </row>
    <row r="132" spans="1:70" hidden="1" x14ac:dyDescent="0.3">
      <c r="A132" s="281">
        <v>129</v>
      </c>
      <c r="B132" s="288" t="s">
        <v>2952</v>
      </c>
      <c r="C132" s="288" t="s">
        <v>2953</v>
      </c>
      <c r="D132" s="288" t="s">
        <v>2998</v>
      </c>
      <c r="E132" s="288" t="s">
        <v>2959</v>
      </c>
      <c r="F132" s="288" t="s">
        <v>2955</v>
      </c>
      <c r="G132" s="288" t="s">
        <v>2960</v>
      </c>
      <c r="H132" s="288" t="s">
        <v>2965</v>
      </c>
      <c r="I132" s="288" t="s">
        <v>2962</v>
      </c>
      <c r="J132" s="288" t="s">
        <v>60</v>
      </c>
      <c r="K132" s="288" t="s">
        <v>2958</v>
      </c>
      <c r="L132" s="288" t="s">
        <v>45</v>
      </c>
      <c r="M132" s="289" t="s">
        <v>2147</v>
      </c>
      <c r="N132" s="288" t="s">
        <v>2148</v>
      </c>
      <c r="O132" s="288" t="s">
        <v>50</v>
      </c>
      <c r="P132" s="288" t="s">
        <v>51</v>
      </c>
      <c r="Q132" s="290" t="s">
        <v>45</v>
      </c>
      <c r="R132" s="288" t="s">
        <v>45</v>
      </c>
      <c r="S132" s="1">
        <v>45484</v>
      </c>
      <c r="T132" s="1">
        <v>45420</v>
      </c>
      <c r="U132" s="290" t="s">
        <v>45</v>
      </c>
      <c r="V132" s="1">
        <v>45420</v>
      </c>
      <c r="W132" s="1">
        <v>45440</v>
      </c>
      <c r="X132" s="1">
        <v>45442</v>
      </c>
      <c r="Y132" s="291">
        <v>47000</v>
      </c>
      <c r="Z132" s="291">
        <v>47000</v>
      </c>
      <c r="AA132" s="291">
        <v>12500</v>
      </c>
      <c r="AB132" s="291">
        <v>47000</v>
      </c>
      <c r="AC132" s="292" t="s">
        <v>531</v>
      </c>
      <c r="AD132" s="290" t="s">
        <v>60</v>
      </c>
      <c r="AE132" s="292" t="s">
        <v>45</v>
      </c>
      <c r="AF132" s="291">
        <v>47000</v>
      </c>
      <c r="AG132" s="291">
        <v>980</v>
      </c>
      <c r="AH132" s="291">
        <v>46060000</v>
      </c>
      <c r="AI132" s="291">
        <v>12250000</v>
      </c>
      <c r="AJ132" s="291">
        <v>570</v>
      </c>
      <c r="AK132" s="291">
        <v>26790000</v>
      </c>
      <c r="AL132" s="291">
        <v>7125000</v>
      </c>
      <c r="AM132" s="291">
        <v>410</v>
      </c>
      <c r="AN132" s="291">
        <v>19270000</v>
      </c>
      <c r="AO132" s="291">
        <v>5125000</v>
      </c>
      <c r="AP132" s="291">
        <v>1147</v>
      </c>
      <c r="AQ132" s="291">
        <v>53909000</v>
      </c>
      <c r="AR132" s="291">
        <v>14337500</v>
      </c>
      <c r="AS132" s="291">
        <v>1147</v>
      </c>
      <c r="AT132" s="291">
        <v>53909000</v>
      </c>
      <c r="AU132" s="291">
        <v>14337500</v>
      </c>
      <c r="AV132" s="291"/>
      <c r="AW132" s="291"/>
      <c r="AX132" s="291">
        <v>0</v>
      </c>
      <c r="AY132" s="291">
        <v>1047</v>
      </c>
      <c r="AZ132" s="291">
        <v>49209000</v>
      </c>
      <c r="BA132" s="291">
        <v>-1</v>
      </c>
      <c r="BB132" s="291">
        <v>-47000</v>
      </c>
      <c r="BC132" s="291"/>
      <c r="BD132" s="291"/>
      <c r="BE132" s="291"/>
      <c r="BF132" s="291">
        <v>0</v>
      </c>
      <c r="BG132" s="291">
        <v>1044</v>
      </c>
      <c r="BH132" s="291">
        <v>49068000</v>
      </c>
      <c r="BI132" s="291">
        <v>37972882</v>
      </c>
      <c r="BJ132" s="291">
        <v>13050000</v>
      </c>
      <c r="BK132" s="291">
        <v>3</v>
      </c>
      <c r="BL132" s="291">
        <v>100</v>
      </c>
      <c r="BM132" s="291">
        <v>103</v>
      </c>
      <c r="BN132" s="291">
        <v>4841000</v>
      </c>
      <c r="BO132" s="291">
        <v>1287500</v>
      </c>
      <c r="BP132" s="292" t="s">
        <v>3402</v>
      </c>
      <c r="BQ132" s="292" t="s">
        <v>1475</v>
      </c>
      <c r="BR132" t="s">
        <v>45</v>
      </c>
    </row>
    <row r="133" spans="1:70" hidden="1" x14ac:dyDescent="0.3">
      <c r="A133" s="281">
        <v>130</v>
      </c>
      <c r="B133" s="282" t="s">
        <v>2952</v>
      </c>
      <c r="C133" s="282" t="s">
        <v>2953</v>
      </c>
      <c r="D133" s="282" t="s">
        <v>2998</v>
      </c>
      <c r="E133" s="282" t="s">
        <v>2959</v>
      </c>
      <c r="F133" s="282" t="s">
        <v>2955</v>
      </c>
      <c r="G133" s="282" t="s">
        <v>2966</v>
      </c>
      <c r="H133" s="282" t="s">
        <v>2967</v>
      </c>
      <c r="I133" s="282" t="s">
        <v>2962</v>
      </c>
      <c r="J133" s="282" t="s">
        <v>60</v>
      </c>
      <c r="K133" s="282" t="s">
        <v>2958</v>
      </c>
      <c r="L133" s="282" t="s">
        <v>45</v>
      </c>
      <c r="M133" s="283" t="s">
        <v>2149</v>
      </c>
      <c r="N133" s="282" t="s">
        <v>2150</v>
      </c>
      <c r="O133" s="282" t="s">
        <v>50</v>
      </c>
      <c r="P133" s="282" t="s">
        <v>51</v>
      </c>
      <c r="Q133" s="284" t="s">
        <v>45</v>
      </c>
      <c r="R133" s="282" t="s">
        <v>45</v>
      </c>
      <c r="S133" s="285">
        <v>45414</v>
      </c>
      <c r="T133" s="285">
        <v>45406</v>
      </c>
      <c r="U133" s="284" t="s">
        <v>45</v>
      </c>
      <c r="V133" s="285">
        <v>45406</v>
      </c>
      <c r="W133" s="285">
        <v>45414</v>
      </c>
      <c r="X133" s="285">
        <v>45419</v>
      </c>
      <c r="Y133" s="286">
        <v>45000</v>
      </c>
      <c r="Z133" s="286">
        <v>59000</v>
      </c>
      <c r="AA133" s="286">
        <v>12200</v>
      </c>
      <c r="AB133" s="286">
        <v>59000</v>
      </c>
      <c r="AC133" s="287" t="s">
        <v>874</v>
      </c>
      <c r="AD133" s="284" t="s">
        <v>60</v>
      </c>
      <c r="AE133" s="287" t="s">
        <v>45</v>
      </c>
      <c r="AF133" s="286">
        <v>45000</v>
      </c>
      <c r="AG133" s="286">
        <v>1040</v>
      </c>
      <c r="AH133" s="286">
        <v>61360000</v>
      </c>
      <c r="AI133" s="286">
        <v>12688000</v>
      </c>
      <c r="AJ133" s="286">
        <v>1040</v>
      </c>
      <c r="AK133" s="286">
        <v>61360000</v>
      </c>
      <c r="AL133" s="286">
        <v>12688000</v>
      </c>
      <c r="AM133" s="286"/>
      <c r="AN133" s="286"/>
      <c r="AO133" s="286">
        <v>0</v>
      </c>
      <c r="AP133" s="286">
        <v>1147</v>
      </c>
      <c r="AQ133" s="286">
        <v>67673000</v>
      </c>
      <c r="AR133" s="286">
        <v>13993400</v>
      </c>
      <c r="AS133" s="286">
        <v>1147</v>
      </c>
      <c r="AT133" s="286">
        <v>67673000</v>
      </c>
      <c r="AU133" s="286">
        <v>13993400</v>
      </c>
      <c r="AV133" s="286"/>
      <c r="AW133" s="286"/>
      <c r="AX133" s="286">
        <v>0</v>
      </c>
      <c r="AY133" s="286">
        <v>1004</v>
      </c>
      <c r="AZ133" s="286">
        <v>59236000</v>
      </c>
      <c r="BA133" s="286"/>
      <c r="BB133" s="286"/>
      <c r="BC133" s="286">
        <v>2</v>
      </c>
      <c r="BD133" s="286">
        <v>118000</v>
      </c>
      <c r="BE133" s="286">
        <v>57000</v>
      </c>
      <c r="BF133" s="286">
        <v>24400</v>
      </c>
      <c r="BG133" s="286">
        <v>949</v>
      </c>
      <c r="BH133" s="286">
        <v>55991000</v>
      </c>
      <c r="BI133" s="286">
        <v>26775393</v>
      </c>
      <c r="BJ133" s="286">
        <v>11577800</v>
      </c>
      <c r="BK133" s="286">
        <v>55</v>
      </c>
      <c r="BL133" s="286">
        <v>143</v>
      </c>
      <c r="BM133" s="286">
        <v>198</v>
      </c>
      <c r="BN133" s="286">
        <v>11682000</v>
      </c>
      <c r="BO133" s="286">
        <v>2415600</v>
      </c>
      <c r="BP133" s="287" t="s">
        <v>3799</v>
      </c>
      <c r="BQ133" s="287" t="s">
        <v>4101</v>
      </c>
      <c r="BR133" t="s">
        <v>45</v>
      </c>
    </row>
    <row r="134" spans="1:70" hidden="1" x14ac:dyDescent="0.3">
      <c r="A134" s="281">
        <v>131</v>
      </c>
      <c r="B134" s="288" t="s">
        <v>2952</v>
      </c>
      <c r="C134" s="288" t="s">
        <v>2953</v>
      </c>
      <c r="D134" s="288" t="s">
        <v>2998</v>
      </c>
      <c r="E134" s="288" t="s">
        <v>2959</v>
      </c>
      <c r="F134" s="288" t="s">
        <v>2955</v>
      </c>
      <c r="G134" s="288" t="s">
        <v>2966</v>
      </c>
      <c r="H134" s="288" t="s">
        <v>2967</v>
      </c>
      <c r="I134" s="288" t="s">
        <v>2962</v>
      </c>
      <c r="J134" s="288" t="s">
        <v>60</v>
      </c>
      <c r="K134" s="288" t="s">
        <v>2958</v>
      </c>
      <c r="L134" s="288" t="s">
        <v>45</v>
      </c>
      <c r="M134" s="289" t="s">
        <v>2151</v>
      </c>
      <c r="N134" s="288" t="s">
        <v>2152</v>
      </c>
      <c r="O134" s="288" t="s">
        <v>50</v>
      </c>
      <c r="P134" s="288" t="s">
        <v>51</v>
      </c>
      <c r="Q134" s="290" t="s">
        <v>45</v>
      </c>
      <c r="R134" s="288" t="s">
        <v>45</v>
      </c>
      <c r="S134" s="1">
        <v>45324</v>
      </c>
      <c r="T134" s="1">
        <v>45307</v>
      </c>
      <c r="U134" s="290" t="s">
        <v>45</v>
      </c>
      <c r="V134" s="1">
        <v>45307</v>
      </c>
      <c r="W134" s="1">
        <v>45324</v>
      </c>
      <c r="X134" s="1">
        <v>45328</v>
      </c>
      <c r="Y134" s="291">
        <v>69000</v>
      </c>
      <c r="Z134" s="291">
        <v>69000</v>
      </c>
      <c r="AA134" s="291">
        <v>19600</v>
      </c>
      <c r="AB134" s="291">
        <v>69000</v>
      </c>
      <c r="AC134" s="292" t="s">
        <v>393</v>
      </c>
      <c r="AD134" s="290" t="s">
        <v>60</v>
      </c>
      <c r="AE134" s="292" t="s">
        <v>45</v>
      </c>
      <c r="AF134" s="291">
        <v>69000</v>
      </c>
      <c r="AG134" s="291">
        <v>870</v>
      </c>
      <c r="AH134" s="291">
        <v>60030000</v>
      </c>
      <c r="AI134" s="291">
        <v>17052000</v>
      </c>
      <c r="AJ134" s="291">
        <v>870</v>
      </c>
      <c r="AK134" s="291">
        <v>60030000</v>
      </c>
      <c r="AL134" s="291">
        <v>17052000</v>
      </c>
      <c r="AM134" s="291"/>
      <c r="AN134" s="291"/>
      <c r="AO134" s="291">
        <v>0</v>
      </c>
      <c r="AP134" s="291">
        <v>853</v>
      </c>
      <c r="AQ134" s="291">
        <v>58857000</v>
      </c>
      <c r="AR134" s="291">
        <v>16718800</v>
      </c>
      <c r="AS134" s="291">
        <v>853</v>
      </c>
      <c r="AT134" s="291">
        <v>58857000</v>
      </c>
      <c r="AU134" s="291">
        <v>16718800</v>
      </c>
      <c r="AV134" s="291"/>
      <c r="AW134" s="291"/>
      <c r="AX134" s="291">
        <v>0</v>
      </c>
      <c r="AY134" s="291">
        <v>791</v>
      </c>
      <c r="AZ134" s="291">
        <v>54579000</v>
      </c>
      <c r="BA134" s="291">
        <v>-1</v>
      </c>
      <c r="BB134" s="291">
        <v>-69000</v>
      </c>
      <c r="BC134" s="291">
        <v>2</v>
      </c>
      <c r="BD134" s="291">
        <v>138000</v>
      </c>
      <c r="BE134" s="291">
        <v>84000</v>
      </c>
      <c r="BF134" s="291">
        <v>39200</v>
      </c>
      <c r="BG134" s="291">
        <v>762</v>
      </c>
      <c r="BH134" s="291">
        <v>52578000</v>
      </c>
      <c r="BI134" s="291">
        <v>32697415</v>
      </c>
      <c r="BJ134" s="291">
        <v>14935200</v>
      </c>
      <c r="BK134" s="291">
        <v>29</v>
      </c>
      <c r="BL134" s="291">
        <v>62</v>
      </c>
      <c r="BM134" s="291">
        <v>91</v>
      </c>
      <c r="BN134" s="291">
        <v>6279000</v>
      </c>
      <c r="BO134" s="291">
        <v>1783600</v>
      </c>
      <c r="BP134" s="292" t="s">
        <v>3668</v>
      </c>
      <c r="BQ134" s="292" t="s">
        <v>4007</v>
      </c>
      <c r="BR134" t="s">
        <v>45</v>
      </c>
    </row>
    <row r="135" spans="1:70" hidden="1" x14ac:dyDescent="0.3">
      <c r="A135" s="281">
        <v>132</v>
      </c>
      <c r="B135" s="282" t="s">
        <v>2952</v>
      </c>
      <c r="C135" s="282" t="s">
        <v>2953</v>
      </c>
      <c r="D135" s="282" t="s">
        <v>2998</v>
      </c>
      <c r="E135" s="282" t="s">
        <v>2959</v>
      </c>
      <c r="F135" s="282" t="s">
        <v>2955</v>
      </c>
      <c r="G135" s="282" t="s">
        <v>2966</v>
      </c>
      <c r="H135" s="282" t="s">
        <v>2967</v>
      </c>
      <c r="I135" s="282" t="s">
        <v>2962</v>
      </c>
      <c r="J135" s="282" t="s">
        <v>60</v>
      </c>
      <c r="K135" s="282" t="s">
        <v>2958</v>
      </c>
      <c r="L135" s="282" t="s">
        <v>45</v>
      </c>
      <c r="M135" s="283" t="s">
        <v>2153</v>
      </c>
      <c r="N135" s="282" t="s">
        <v>2154</v>
      </c>
      <c r="O135" s="282" t="s">
        <v>50</v>
      </c>
      <c r="P135" s="282" t="s">
        <v>51</v>
      </c>
      <c r="Q135" s="284" t="s">
        <v>45</v>
      </c>
      <c r="R135" s="282" t="s">
        <v>45</v>
      </c>
      <c r="S135" s="285">
        <v>45379</v>
      </c>
      <c r="T135" s="285">
        <v>45317</v>
      </c>
      <c r="U135" s="284" t="s">
        <v>45</v>
      </c>
      <c r="V135" s="285">
        <v>45317</v>
      </c>
      <c r="W135" s="285">
        <v>45379</v>
      </c>
      <c r="X135" s="285">
        <v>45386</v>
      </c>
      <c r="Y135" s="286">
        <v>49000</v>
      </c>
      <c r="Z135" s="286">
        <v>49000</v>
      </c>
      <c r="AA135" s="286">
        <v>14000</v>
      </c>
      <c r="AB135" s="286">
        <v>49000</v>
      </c>
      <c r="AC135" s="287" t="s">
        <v>1118</v>
      </c>
      <c r="AD135" s="284" t="s">
        <v>60</v>
      </c>
      <c r="AE135" s="287" t="s">
        <v>45</v>
      </c>
      <c r="AF135" s="286">
        <v>49000</v>
      </c>
      <c r="AG135" s="286">
        <v>380</v>
      </c>
      <c r="AH135" s="286">
        <v>18620000</v>
      </c>
      <c r="AI135" s="286">
        <v>5320000</v>
      </c>
      <c r="AJ135" s="286">
        <v>380</v>
      </c>
      <c r="AK135" s="286">
        <v>18620000</v>
      </c>
      <c r="AL135" s="286">
        <v>5320000</v>
      </c>
      <c r="AM135" s="286"/>
      <c r="AN135" s="286"/>
      <c r="AO135" s="286">
        <v>0</v>
      </c>
      <c r="AP135" s="286">
        <v>377</v>
      </c>
      <c r="AQ135" s="286">
        <v>18473000</v>
      </c>
      <c r="AR135" s="286">
        <v>5278000</v>
      </c>
      <c r="AS135" s="286">
        <v>377</v>
      </c>
      <c r="AT135" s="286">
        <v>18473000</v>
      </c>
      <c r="AU135" s="286">
        <v>5278000</v>
      </c>
      <c r="AV135" s="286"/>
      <c r="AW135" s="286"/>
      <c r="AX135" s="286">
        <v>0</v>
      </c>
      <c r="AY135" s="286">
        <v>211</v>
      </c>
      <c r="AZ135" s="286">
        <v>10339000</v>
      </c>
      <c r="BA135" s="286">
        <v>1</v>
      </c>
      <c r="BB135" s="286">
        <v>49000</v>
      </c>
      <c r="BC135" s="286">
        <v>1</v>
      </c>
      <c r="BD135" s="286">
        <v>49000</v>
      </c>
      <c r="BE135" s="286">
        <v>41867</v>
      </c>
      <c r="BF135" s="286">
        <v>14000</v>
      </c>
      <c r="BG135" s="286">
        <v>210</v>
      </c>
      <c r="BH135" s="286">
        <v>10290000</v>
      </c>
      <c r="BI135" s="286">
        <v>5925163</v>
      </c>
      <c r="BJ135" s="286">
        <v>2940000</v>
      </c>
      <c r="BK135" s="286">
        <v>1</v>
      </c>
      <c r="BL135" s="286">
        <v>166</v>
      </c>
      <c r="BM135" s="286">
        <v>167</v>
      </c>
      <c r="BN135" s="286">
        <v>8183000</v>
      </c>
      <c r="BO135" s="286">
        <v>2338000</v>
      </c>
      <c r="BP135" s="287" t="s">
        <v>3761</v>
      </c>
      <c r="BQ135" s="287" t="s">
        <v>3509</v>
      </c>
      <c r="BR135" t="s">
        <v>45</v>
      </c>
    </row>
    <row r="136" spans="1:70" hidden="1" x14ac:dyDescent="0.3">
      <c r="A136" s="281">
        <v>133</v>
      </c>
      <c r="B136" s="288" t="s">
        <v>2952</v>
      </c>
      <c r="C136" s="288" t="s">
        <v>2953</v>
      </c>
      <c r="D136" s="288" t="s">
        <v>2998</v>
      </c>
      <c r="E136" s="288" t="s">
        <v>2959</v>
      </c>
      <c r="F136" s="288" t="s">
        <v>2955</v>
      </c>
      <c r="G136" s="288" t="s">
        <v>2966</v>
      </c>
      <c r="H136" s="288" t="s">
        <v>2967</v>
      </c>
      <c r="I136" s="288" t="s">
        <v>2962</v>
      </c>
      <c r="J136" s="288" t="s">
        <v>60</v>
      </c>
      <c r="K136" s="288" t="s">
        <v>2958</v>
      </c>
      <c r="L136" s="288" t="s">
        <v>45</v>
      </c>
      <c r="M136" s="289" t="s">
        <v>2155</v>
      </c>
      <c r="N136" s="288" t="s">
        <v>2156</v>
      </c>
      <c r="O136" s="288" t="s">
        <v>50</v>
      </c>
      <c r="P136" s="288" t="s">
        <v>51</v>
      </c>
      <c r="Q136" s="290" t="s">
        <v>45</v>
      </c>
      <c r="R136" s="288" t="s">
        <v>45</v>
      </c>
      <c r="S136" s="1">
        <v>45405</v>
      </c>
      <c r="T136" s="1">
        <v>45385</v>
      </c>
      <c r="U136" s="290" t="s">
        <v>45</v>
      </c>
      <c r="V136" s="1">
        <v>45385</v>
      </c>
      <c r="W136" s="1">
        <v>45405</v>
      </c>
      <c r="X136" s="1">
        <v>45408</v>
      </c>
      <c r="Y136" s="291">
        <v>52000</v>
      </c>
      <c r="Z136" s="291">
        <v>52000</v>
      </c>
      <c r="AA136" s="291">
        <v>14200</v>
      </c>
      <c r="AB136" s="291">
        <v>52000</v>
      </c>
      <c r="AC136" s="292" t="s">
        <v>1013</v>
      </c>
      <c r="AD136" s="290" t="s">
        <v>60</v>
      </c>
      <c r="AE136" s="292" t="s">
        <v>45</v>
      </c>
      <c r="AF136" s="291">
        <v>52000</v>
      </c>
      <c r="AG136" s="291">
        <v>480</v>
      </c>
      <c r="AH136" s="291">
        <v>24960000</v>
      </c>
      <c r="AI136" s="291">
        <v>6816000</v>
      </c>
      <c r="AJ136" s="291">
        <v>480</v>
      </c>
      <c r="AK136" s="291">
        <v>24960000</v>
      </c>
      <c r="AL136" s="291">
        <v>6816000</v>
      </c>
      <c r="AM136" s="291"/>
      <c r="AN136" s="291"/>
      <c r="AO136" s="291">
        <v>0</v>
      </c>
      <c r="AP136" s="291">
        <v>488</v>
      </c>
      <c r="AQ136" s="291">
        <v>25376000</v>
      </c>
      <c r="AR136" s="291">
        <v>6929600</v>
      </c>
      <c r="AS136" s="291">
        <v>488</v>
      </c>
      <c r="AT136" s="291">
        <v>25376000</v>
      </c>
      <c r="AU136" s="291">
        <v>6929600</v>
      </c>
      <c r="AV136" s="291"/>
      <c r="AW136" s="291"/>
      <c r="AX136" s="291">
        <v>0</v>
      </c>
      <c r="AY136" s="291">
        <v>476</v>
      </c>
      <c r="AZ136" s="291">
        <v>24752000</v>
      </c>
      <c r="BA136" s="291">
        <v>1</v>
      </c>
      <c r="BB136" s="291">
        <v>52000</v>
      </c>
      <c r="BC136" s="291"/>
      <c r="BD136" s="291"/>
      <c r="BE136" s="291"/>
      <c r="BF136" s="291">
        <v>0</v>
      </c>
      <c r="BG136" s="291">
        <v>476</v>
      </c>
      <c r="BH136" s="291">
        <v>24752000</v>
      </c>
      <c r="BI136" s="291">
        <v>18236118</v>
      </c>
      <c r="BJ136" s="291">
        <v>6759200</v>
      </c>
      <c r="BK136" s="291"/>
      <c r="BL136" s="291">
        <v>12</v>
      </c>
      <c r="BM136" s="291">
        <v>12</v>
      </c>
      <c r="BN136" s="291">
        <v>624000</v>
      </c>
      <c r="BO136" s="291">
        <v>170400</v>
      </c>
      <c r="BP136" s="292" t="s">
        <v>700</v>
      </c>
      <c r="BQ136" s="292" t="s">
        <v>3562</v>
      </c>
      <c r="BR136" t="s">
        <v>45</v>
      </c>
    </row>
    <row r="137" spans="1:70" hidden="1" x14ac:dyDescent="0.3">
      <c r="A137" s="281">
        <v>134</v>
      </c>
      <c r="B137" s="282" t="s">
        <v>2952</v>
      </c>
      <c r="C137" s="282" t="s">
        <v>2953</v>
      </c>
      <c r="D137" s="282" t="s">
        <v>2998</v>
      </c>
      <c r="E137" s="282" t="s">
        <v>2959</v>
      </c>
      <c r="F137" s="282" t="s">
        <v>2955</v>
      </c>
      <c r="G137" s="282" t="s">
        <v>2966</v>
      </c>
      <c r="H137" s="282" t="s">
        <v>2967</v>
      </c>
      <c r="I137" s="282" t="s">
        <v>2962</v>
      </c>
      <c r="J137" s="282" t="s">
        <v>60</v>
      </c>
      <c r="K137" s="282" t="s">
        <v>2958</v>
      </c>
      <c r="L137" s="282" t="s">
        <v>45</v>
      </c>
      <c r="M137" s="283" t="s">
        <v>2157</v>
      </c>
      <c r="N137" s="282" t="s">
        <v>2158</v>
      </c>
      <c r="O137" s="282" t="s">
        <v>50</v>
      </c>
      <c r="P137" s="282" t="s">
        <v>51</v>
      </c>
      <c r="Q137" s="284" t="s">
        <v>45</v>
      </c>
      <c r="R137" s="282" t="s">
        <v>45</v>
      </c>
      <c r="S137" s="285">
        <v>45371</v>
      </c>
      <c r="T137" s="285">
        <v>45320</v>
      </c>
      <c r="U137" s="284" t="s">
        <v>45</v>
      </c>
      <c r="V137" s="285">
        <v>45320</v>
      </c>
      <c r="W137" s="285">
        <v>45371</v>
      </c>
      <c r="X137" s="285">
        <v>45376</v>
      </c>
      <c r="Y137" s="286">
        <v>45000</v>
      </c>
      <c r="Z137" s="286">
        <v>45000</v>
      </c>
      <c r="AA137" s="286">
        <v>12200</v>
      </c>
      <c r="AB137" s="286">
        <v>45000</v>
      </c>
      <c r="AC137" s="287" t="s">
        <v>874</v>
      </c>
      <c r="AD137" s="284" t="s">
        <v>60</v>
      </c>
      <c r="AE137" s="287" t="s">
        <v>45</v>
      </c>
      <c r="AF137" s="286">
        <v>45000</v>
      </c>
      <c r="AG137" s="286">
        <v>380</v>
      </c>
      <c r="AH137" s="286">
        <v>17100000</v>
      </c>
      <c r="AI137" s="286">
        <v>4636000</v>
      </c>
      <c r="AJ137" s="286">
        <v>380</v>
      </c>
      <c r="AK137" s="286">
        <v>17100000</v>
      </c>
      <c r="AL137" s="286">
        <v>4636000</v>
      </c>
      <c r="AM137" s="286"/>
      <c r="AN137" s="286"/>
      <c r="AO137" s="286">
        <v>0</v>
      </c>
      <c r="AP137" s="286">
        <v>1332</v>
      </c>
      <c r="AQ137" s="286">
        <v>59940000</v>
      </c>
      <c r="AR137" s="286">
        <v>16250400</v>
      </c>
      <c r="AS137" s="286">
        <v>1332</v>
      </c>
      <c r="AT137" s="286">
        <v>59940000</v>
      </c>
      <c r="AU137" s="286">
        <v>16250400</v>
      </c>
      <c r="AV137" s="286"/>
      <c r="AW137" s="286"/>
      <c r="AX137" s="286">
        <v>0</v>
      </c>
      <c r="AY137" s="286">
        <v>1070</v>
      </c>
      <c r="AZ137" s="286">
        <v>48150000</v>
      </c>
      <c r="BA137" s="286">
        <v>1</v>
      </c>
      <c r="BB137" s="286">
        <v>45000</v>
      </c>
      <c r="BC137" s="286">
        <v>1</v>
      </c>
      <c r="BD137" s="286">
        <v>45000</v>
      </c>
      <c r="BE137" s="286">
        <v>39682</v>
      </c>
      <c r="BF137" s="286">
        <v>12200</v>
      </c>
      <c r="BG137" s="286">
        <v>929</v>
      </c>
      <c r="BH137" s="286">
        <v>41805000</v>
      </c>
      <c r="BI137" s="286">
        <v>29631173</v>
      </c>
      <c r="BJ137" s="286">
        <v>11333800</v>
      </c>
      <c r="BK137" s="286">
        <v>141</v>
      </c>
      <c r="BL137" s="286">
        <v>262</v>
      </c>
      <c r="BM137" s="286">
        <v>403</v>
      </c>
      <c r="BN137" s="286">
        <v>18135000</v>
      </c>
      <c r="BO137" s="286">
        <v>4916600</v>
      </c>
      <c r="BP137" s="287" t="s">
        <v>3927</v>
      </c>
      <c r="BQ137" s="287" t="s">
        <v>3384</v>
      </c>
      <c r="BR137" t="s">
        <v>45</v>
      </c>
    </row>
    <row r="138" spans="1:70" hidden="1" x14ac:dyDescent="0.3">
      <c r="A138" s="281">
        <v>135</v>
      </c>
      <c r="B138" s="288" t="s">
        <v>2952</v>
      </c>
      <c r="C138" s="288" t="s">
        <v>2953</v>
      </c>
      <c r="D138" s="288" t="s">
        <v>2998</v>
      </c>
      <c r="E138" s="288" t="s">
        <v>2959</v>
      </c>
      <c r="F138" s="288" t="s">
        <v>2955</v>
      </c>
      <c r="G138" s="288" t="s">
        <v>2966</v>
      </c>
      <c r="H138" s="288" t="s">
        <v>2967</v>
      </c>
      <c r="I138" s="288" t="s">
        <v>2962</v>
      </c>
      <c r="J138" s="288" t="s">
        <v>60</v>
      </c>
      <c r="K138" s="288" t="s">
        <v>2958</v>
      </c>
      <c r="L138" s="288" t="s">
        <v>45</v>
      </c>
      <c r="M138" s="289" t="s">
        <v>2159</v>
      </c>
      <c r="N138" s="288" t="s">
        <v>2160</v>
      </c>
      <c r="O138" s="288" t="s">
        <v>50</v>
      </c>
      <c r="P138" s="288" t="s">
        <v>51</v>
      </c>
      <c r="Q138" s="290" t="s">
        <v>45</v>
      </c>
      <c r="R138" s="288" t="s">
        <v>45</v>
      </c>
      <c r="S138" s="1">
        <v>45415</v>
      </c>
      <c r="T138" s="1">
        <v>45385</v>
      </c>
      <c r="U138" s="290" t="s">
        <v>45</v>
      </c>
      <c r="V138" s="1">
        <v>45385</v>
      </c>
      <c r="W138" s="1">
        <v>45400</v>
      </c>
      <c r="X138" s="1">
        <v>45405</v>
      </c>
      <c r="Y138" s="291">
        <v>59000</v>
      </c>
      <c r="Z138" s="291">
        <v>59000</v>
      </c>
      <c r="AA138" s="291">
        <v>16000</v>
      </c>
      <c r="AB138" s="291">
        <v>59000</v>
      </c>
      <c r="AC138" s="292" t="s">
        <v>874</v>
      </c>
      <c r="AD138" s="290" t="s">
        <v>60</v>
      </c>
      <c r="AE138" s="292" t="s">
        <v>45</v>
      </c>
      <c r="AF138" s="291">
        <v>59000</v>
      </c>
      <c r="AG138" s="291">
        <v>1415</v>
      </c>
      <c r="AH138" s="291">
        <v>83485000</v>
      </c>
      <c r="AI138" s="291">
        <v>22640000</v>
      </c>
      <c r="AJ138" s="291">
        <v>625</v>
      </c>
      <c r="AK138" s="291">
        <v>36875000</v>
      </c>
      <c r="AL138" s="291">
        <v>10000000</v>
      </c>
      <c r="AM138" s="291">
        <v>790</v>
      </c>
      <c r="AN138" s="291">
        <v>46610000</v>
      </c>
      <c r="AO138" s="291">
        <v>12640000</v>
      </c>
      <c r="AP138" s="291">
        <v>1485</v>
      </c>
      <c r="AQ138" s="291">
        <v>87615000</v>
      </c>
      <c r="AR138" s="291">
        <v>23760000</v>
      </c>
      <c r="AS138" s="291">
        <v>1485</v>
      </c>
      <c r="AT138" s="291">
        <v>87615000</v>
      </c>
      <c r="AU138" s="291">
        <v>23760000</v>
      </c>
      <c r="AV138" s="291"/>
      <c r="AW138" s="291"/>
      <c r="AX138" s="291">
        <v>0</v>
      </c>
      <c r="AY138" s="291">
        <v>1478</v>
      </c>
      <c r="AZ138" s="291">
        <v>87202000</v>
      </c>
      <c r="BA138" s="291"/>
      <c r="BB138" s="291"/>
      <c r="BC138" s="291"/>
      <c r="BD138" s="291"/>
      <c r="BE138" s="291"/>
      <c r="BF138" s="291">
        <v>0</v>
      </c>
      <c r="BG138" s="291">
        <v>1478</v>
      </c>
      <c r="BH138" s="291">
        <v>87202000</v>
      </c>
      <c r="BI138" s="291">
        <v>68569802</v>
      </c>
      <c r="BJ138" s="291">
        <v>23648000</v>
      </c>
      <c r="BK138" s="291"/>
      <c r="BL138" s="291">
        <v>7</v>
      </c>
      <c r="BM138" s="291">
        <v>7</v>
      </c>
      <c r="BN138" s="291">
        <v>413000</v>
      </c>
      <c r="BO138" s="291">
        <v>112000</v>
      </c>
      <c r="BP138" s="292" t="s">
        <v>4076</v>
      </c>
      <c r="BQ138" s="292" t="s">
        <v>4073</v>
      </c>
      <c r="BR138" t="s">
        <v>45</v>
      </c>
    </row>
    <row r="139" spans="1:70" hidden="1" x14ac:dyDescent="0.3">
      <c r="A139" s="281">
        <v>136</v>
      </c>
      <c r="B139" s="282" t="s">
        <v>2952</v>
      </c>
      <c r="C139" s="282" t="s">
        <v>2953</v>
      </c>
      <c r="D139" s="282" t="s">
        <v>2998</v>
      </c>
      <c r="E139" s="282" t="s">
        <v>2959</v>
      </c>
      <c r="F139" s="282" t="s">
        <v>2955</v>
      </c>
      <c r="G139" s="282" t="s">
        <v>2966</v>
      </c>
      <c r="H139" s="282" t="s">
        <v>2967</v>
      </c>
      <c r="I139" s="282" t="s">
        <v>2962</v>
      </c>
      <c r="J139" s="282" t="s">
        <v>60</v>
      </c>
      <c r="K139" s="282" t="s">
        <v>2958</v>
      </c>
      <c r="L139" s="282" t="s">
        <v>45</v>
      </c>
      <c r="M139" s="283" t="s">
        <v>2161</v>
      </c>
      <c r="N139" s="282" t="s">
        <v>2162</v>
      </c>
      <c r="O139" s="282" t="s">
        <v>50</v>
      </c>
      <c r="P139" s="282" t="s">
        <v>51</v>
      </c>
      <c r="Q139" s="284" t="s">
        <v>45</v>
      </c>
      <c r="R139" s="282" t="s">
        <v>45</v>
      </c>
      <c r="S139" s="285">
        <v>45426</v>
      </c>
      <c r="T139" s="285">
        <v>45385</v>
      </c>
      <c r="U139" s="284" t="s">
        <v>45</v>
      </c>
      <c r="V139" s="285">
        <v>45385</v>
      </c>
      <c r="W139" s="285">
        <v>45408</v>
      </c>
      <c r="X139" s="285">
        <v>45414</v>
      </c>
      <c r="Y139" s="286">
        <v>49000</v>
      </c>
      <c r="Z139" s="286">
        <v>49000</v>
      </c>
      <c r="AA139" s="286">
        <v>13000</v>
      </c>
      <c r="AB139" s="286">
        <v>49000</v>
      </c>
      <c r="AC139" s="287" t="s">
        <v>52</v>
      </c>
      <c r="AD139" s="284" t="s">
        <v>60</v>
      </c>
      <c r="AE139" s="287" t="s">
        <v>45</v>
      </c>
      <c r="AF139" s="286">
        <v>49000</v>
      </c>
      <c r="AG139" s="286">
        <v>1155</v>
      </c>
      <c r="AH139" s="286">
        <v>56595000</v>
      </c>
      <c r="AI139" s="286">
        <v>15015000</v>
      </c>
      <c r="AJ139" s="286">
        <v>575</v>
      </c>
      <c r="AK139" s="286">
        <v>28175000</v>
      </c>
      <c r="AL139" s="286">
        <v>7475000</v>
      </c>
      <c r="AM139" s="286">
        <v>580</v>
      </c>
      <c r="AN139" s="286">
        <v>28420000</v>
      </c>
      <c r="AO139" s="286">
        <v>7540000</v>
      </c>
      <c r="AP139" s="286">
        <v>1144</v>
      </c>
      <c r="AQ139" s="286">
        <v>56056000</v>
      </c>
      <c r="AR139" s="286">
        <v>14872000</v>
      </c>
      <c r="AS139" s="286">
        <v>1144</v>
      </c>
      <c r="AT139" s="286">
        <v>56056000</v>
      </c>
      <c r="AU139" s="286">
        <v>14872000</v>
      </c>
      <c r="AV139" s="286"/>
      <c r="AW139" s="286"/>
      <c r="AX139" s="286">
        <v>0</v>
      </c>
      <c r="AY139" s="286">
        <v>1117</v>
      </c>
      <c r="AZ139" s="286">
        <v>54733000</v>
      </c>
      <c r="BA139" s="286">
        <v>-1</v>
      </c>
      <c r="BB139" s="286">
        <v>-49000</v>
      </c>
      <c r="BC139" s="286"/>
      <c r="BD139" s="286"/>
      <c r="BE139" s="286">
        <v>-1000</v>
      </c>
      <c r="BF139" s="286">
        <v>0</v>
      </c>
      <c r="BG139" s="286">
        <v>1115</v>
      </c>
      <c r="BH139" s="286">
        <v>54635000</v>
      </c>
      <c r="BI139" s="286">
        <v>37241711</v>
      </c>
      <c r="BJ139" s="286">
        <v>14495000</v>
      </c>
      <c r="BK139" s="286">
        <v>2</v>
      </c>
      <c r="BL139" s="286">
        <v>27</v>
      </c>
      <c r="BM139" s="286">
        <v>29</v>
      </c>
      <c r="BN139" s="286">
        <v>1421000</v>
      </c>
      <c r="BO139" s="286">
        <v>377000</v>
      </c>
      <c r="BP139" s="287" t="s">
        <v>700</v>
      </c>
      <c r="BQ139" s="287" t="s">
        <v>3856</v>
      </c>
      <c r="BR139" t="s">
        <v>45</v>
      </c>
    </row>
    <row r="140" spans="1:70" hidden="1" x14ac:dyDescent="0.3">
      <c r="A140" s="281">
        <v>137</v>
      </c>
      <c r="B140" s="288" t="s">
        <v>2952</v>
      </c>
      <c r="C140" s="288" t="s">
        <v>2953</v>
      </c>
      <c r="D140" s="288" t="s">
        <v>2998</v>
      </c>
      <c r="E140" s="288" t="s">
        <v>2959</v>
      </c>
      <c r="F140" s="288" t="s">
        <v>2955</v>
      </c>
      <c r="G140" s="288" t="s">
        <v>2966</v>
      </c>
      <c r="H140" s="288" t="s">
        <v>2967</v>
      </c>
      <c r="I140" s="288" t="s">
        <v>2962</v>
      </c>
      <c r="J140" s="288" t="s">
        <v>60</v>
      </c>
      <c r="K140" s="288" t="s">
        <v>2958</v>
      </c>
      <c r="L140" s="288" t="s">
        <v>45</v>
      </c>
      <c r="M140" s="289" t="s">
        <v>2163</v>
      </c>
      <c r="N140" s="288" t="s">
        <v>2164</v>
      </c>
      <c r="O140" s="288" t="s">
        <v>50</v>
      </c>
      <c r="P140" s="288" t="s">
        <v>127</v>
      </c>
      <c r="Q140" s="290" t="s">
        <v>45</v>
      </c>
      <c r="R140" s="288" t="s">
        <v>45</v>
      </c>
      <c r="S140" s="1">
        <v>45428</v>
      </c>
      <c r="T140" s="1">
        <v>45385</v>
      </c>
      <c r="U140" s="290" t="s">
        <v>45</v>
      </c>
      <c r="V140" s="1">
        <v>45385</v>
      </c>
      <c r="W140" s="1">
        <v>45428</v>
      </c>
      <c r="X140" s="1">
        <v>45435</v>
      </c>
      <c r="Y140" s="291">
        <v>43000</v>
      </c>
      <c r="Z140" s="291">
        <v>53000</v>
      </c>
      <c r="AA140" s="291">
        <v>12000</v>
      </c>
      <c r="AB140" s="291">
        <v>53000</v>
      </c>
      <c r="AC140" s="292" t="s">
        <v>1602</v>
      </c>
      <c r="AD140" s="290" t="s">
        <v>60</v>
      </c>
      <c r="AE140" s="292" t="s">
        <v>45</v>
      </c>
      <c r="AF140" s="291">
        <v>43000</v>
      </c>
      <c r="AG140" s="291">
        <v>4000</v>
      </c>
      <c r="AH140" s="291">
        <v>212000000</v>
      </c>
      <c r="AI140" s="291">
        <v>48000000</v>
      </c>
      <c r="AJ140" s="291">
        <v>4000</v>
      </c>
      <c r="AK140" s="291">
        <v>212000000</v>
      </c>
      <c r="AL140" s="291">
        <v>48000000</v>
      </c>
      <c r="AM140" s="291"/>
      <c r="AN140" s="291"/>
      <c r="AO140" s="291">
        <v>0</v>
      </c>
      <c r="AP140" s="291">
        <v>4084</v>
      </c>
      <c r="AQ140" s="291">
        <v>216452000</v>
      </c>
      <c r="AR140" s="291">
        <v>49008000</v>
      </c>
      <c r="AS140" s="291">
        <v>4084</v>
      </c>
      <c r="AT140" s="291">
        <v>216452000</v>
      </c>
      <c r="AU140" s="291">
        <v>49008000</v>
      </c>
      <c r="AV140" s="291"/>
      <c r="AW140" s="291"/>
      <c r="AX140" s="291">
        <v>0</v>
      </c>
      <c r="AY140" s="291">
        <v>3953</v>
      </c>
      <c r="AZ140" s="291">
        <v>209509000</v>
      </c>
      <c r="BA140" s="291">
        <v>-6</v>
      </c>
      <c r="BB140" s="291">
        <v>-318000</v>
      </c>
      <c r="BC140" s="291">
        <v>7</v>
      </c>
      <c r="BD140" s="291">
        <v>371000</v>
      </c>
      <c r="BE140" s="291">
        <v>186890</v>
      </c>
      <c r="BF140" s="291">
        <v>84000</v>
      </c>
      <c r="BG140" s="291">
        <v>3821</v>
      </c>
      <c r="BH140" s="291">
        <v>202513000</v>
      </c>
      <c r="BI140" s="291">
        <v>114840429</v>
      </c>
      <c r="BJ140" s="291">
        <v>45852000</v>
      </c>
      <c r="BK140" s="291">
        <v>132</v>
      </c>
      <c r="BL140" s="291">
        <v>131</v>
      </c>
      <c r="BM140" s="291">
        <v>263</v>
      </c>
      <c r="BN140" s="291">
        <v>13939000</v>
      </c>
      <c r="BO140" s="291">
        <v>3156000</v>
      </c>
      <c r="BP140" s="292" t="s">
        <v>3820</v>
      </c>
      <c r="BQ140" s="292" t="s">
        <v>3952</v>
      </c>
      <c r="BR140" t="s">
        <v>45</v>
      </c>
    </row>
    <row r="141" spans="1:70" hidden="1" x14ac:dyDescent="0.3">
      <c r="A141" s="281">
        <v>138</v>
      </c>
      <c r="B141" s="282" t="s">
        <v>2952</v>
      </c>
      <c r="C141" s="282" t="s">
        <v>2953</v>
      </c>
      <c r="D141" s="282" t="s">
        <v>2998</v>
      </c>
      <c r="E141" s="282" t="s">
        <v>2959</v>
      </c>
      <c r="F141" s="282" t="s">
        <v>2955</v>
      </c>
      <c r="G141" s="282" t="s">
        <v>2966</v>
      </c>
      <c r="H141" s="282" t="s">
        <v>2967</v>
      </c>
      <c r="I141" s="282" t="s">
        <v>2962</v>
      </c>
      <c r="J141" s="282" t="s">
        <v>60</v>
      </c>
      <c r="K141" s="282" t="s">
        <v>2958</v>
      </c>
      <c r="L141" s="282" t="s">
        <v>45</v>
      </c>
      <c r="M141" s="283" t="s">
        <v>2165</v>
      </c>
      <c r="N141" s="282" t="s">
        <v>2166</v>
      </c>
      <c r="O141" s="282" t="s">
        <v>50</v>
      </c>
      <c r="P141" s="282" t="s">
        <v>51</v>
      </c>
      <c r="Q141" s="284" t="s">
        <v>45</v>
      </c>
      <c r="R141" s="282" t="s">
        <v>45</v>
      </c>
      <c r="S141" s="285">
        <v>45476</v>
      </c>
      <c r="T141" s="285">
        <v>45414</v>
      </c>
      <c r="U141" s="284" t="s">
        <v>45</v>
      </c>
      <c r="V141" s="285">
        <v>45414</v>
      </c>
      <c r="W141" s="285">
        <v>45414</v>
      </c>
      <c r="X141" s="285">
        <v>45419</v>
      </c>
      <c r="Y141" s="286">
        <v>39000</v>
      </c>
      <c r="Z141" s="286">
        <v>49000</v>
      </c>
      <c r="AA141" s="286">
        <v>10800</v>
      </c>
      <c r="AB141" s="286">
        <v>49000</v>
      </c>
      <c r="AC141" s="287" t="s">
        <v>379</v>
      </c>
      <c r="AD141" s="284" t="s">
        <v>60</v>
      </c>
      <c r="AE141" s="287" t="s">
        <v>45</v>
      </c>
      <c r="AF141" s="286">
        <v>39000</v>
      </c>
      <c r="AG141" s="286">
        <v>1535</v>
      </c>
      <c r="AH141" s="286">
        <v>75215000</v>
      </c>
      <c r="AI141" s="286">
        <v>16578000</v>
      </c>
      <c r="AJ141" s="286">
        <v>1185</v>
      </c>
      <c r="AK141" s="286">
        <v>58065000</v>
      </c>
      <c r="AL141" s="286">
        <v>12798000</v>
      </c>
      <c r="AM141" s="286">
        <v>350</v>
      </c>
      <c r="AN141" s="286">
        <v>17150000</v>
      </c>
      <c r="AO141" s="286">
        <v>3780000</v>
      </c>
      <c r="AP141" s="286">
        <v>1924</v>
      </c>
      <c r="AQ141" s="286">
        <v>94276000</v>
      </c>
      <c r="AR141" s="286">
        <v>20779200</v>
      </c>
      <c r="AS141" s="286">
        <v>1924</v>
      </c>
      <c r="AT141" s="286">
        <v>94276000</v>
      </c>
      <c r="AU141" s="286">
        <v>20779200</v>
      </c>
      <c r="AV141" s="286"/>
      <c r="AW141" s="286"/>
      <c r="AX141" s="286">
        <v>0</v>
      </c>
      <c r="AY141" s="286">
        <v>1926</v>
      </c>
      <c r="AZ141" s="286">
        <v>94374000</v>
      </c>
      <c r="BA141" s="286">
        <v>-3</v>
      </c>
      <c r="BB141" s="286">
        <v>-147000</v>
      </c>
      <c r="BC141" s="286"/>
      <c r="BD141" s="286"/>
      <c r="BE141" s="286"/>
      <c r="BF141" s="286">
        <v>0</v>
      </c>
      <c r="BG141" s="286">
        <v>1925</v>
      </c>
      <c r="BH141" s="286">
        <v>94325000</v>
      </c>
      <c r="BI141" s="286">
        <v>60517598</v>
      </c>
      <c r="BJ141" s="286">
        <v>20790000</v>
      </c>
      <c r="BK141" s="286">
        <v>1</v>
      </c>
      <c r="BL141" s="286">
        <v>-2</v>
      </c>
      <c r="BM141" s="286">
        <v>-1</v>
      </c>
      <c r="BN141" s="286">
        <v>-49000</v>
      </c>
      <c r="BO141" s="286">
        <v>-10800</v>
      </c>
      <c r="BP141" s="287" t="s">
        <v>1881</v>
      </c>
      <c r="BQ141" s="287" t="s">
        <v>625</v>
      </c>
      <c r="BR141" t="s">
        <v>45</v>
      </c>
    </row>
    <row r="142" spans="1:70" hidden="1" x14ac:dyDescent="0.3">
      <c r="A142" s="281">
        <v>139</v>
      </c>
      <c r="B142" s="288" t="s">
        <v>2952</v>
      </c>
      <c r="C142" s="288" t="s">
        <v>2953</v>
      </c>
      <c r="D142" s="288" t="s">
        <v>2998</v>
      </c>
      <c r="E142" s="288" t="s">
        <v>2959</v>
      </c>
      <c r="F142" s="288" t="s">
        <v>2955</v>
      </c>
      <c r="G142" s="288" t="s">
        <v>2966</v>
      </c>
      <c r="H142" s="288" t="s">
        <v>2967</v>
      </c>
      <c r="I142" s="288" t="s">
        <v>2962</v>
      </c>
      <c r="J142" s="288" t="s">
        <v>60</v>
      </c>
      <c r="K142" s="288" t="s">
        <v>2958</v>
      </c>
      <c r="L142" s="288" t="s">
        <v>45</v>
      </c>
      <c r="M142" s="289" t="s">
        <v>2167</v>
      </c>
      <c r="N142" s="288" t="s">
        <v>2168</v>
      </c>
      <c r="O142" s="288" t="s">
        <v>50</v>
      </c>
      <c r="P142" s="288" t="s">
        <v>51</v>
      </c>
      <c r="Q142" s="290" t="s">
        <v>45</v>
      </c>
      <c r="R142" s="288" t="s">
        <v>45</v>
      </c>
      <c r="S142" s="1">
        <v>45468</v>
      </c>
      <c r="T142" s="1">
        <v>45420</v>
      </c>
      <c r="U142" s="290" t="s">
        <v>45</v>
      </c>
      <c r="V142" s="1">
        <v>45420</v>
      </c>
      <c r="W142" s="1">
        <v>45421</v>
      </c>
      <c r="X142" s="1">
        <v>45426</v>
      </c>
      <c r="Y142" s="291">
        <v>43000</v>
      </c>
      <c r="Z142" s="291">
        <v>43000</v>
      </c>
      <c r="AA142" s="291">
        <v>11900</v>
      </c>
      <c r="AB142" s="291">
        <v>43000</v>
      </c>
      <c r="AC142" s="292" t="s">
        <v>379</v>
      </c>
      <c r="AD142" s="290" t="s">
        <v>60</v>
      </c>
      <c r="AE142" s="292" t="s">
        <v>45</v>
      </c>
      <c r="AF142" s="291">
        <v>43000</v>
      </c>
      <c r="AG142" s="291">
        <v>3305</v>
      </c>
      <c r="AH142" s="291">
        <v>142115000</v>
      </c>
      <c r="AI142" s="291">
        <v>39329500</v>
      </c>
      <c r="AJ142" s="291">
        <v>1155</v>
      </c>
      <c r="AK142" s="291">
        <v>49665000</v>
      </c>
      <c r="AL142" s="291">
        <v>13744500</v>
      </c>
      <c r="AM142" s="291">
        <v>2150</v>
      </c>
      <c r="AN142" s="291">
        <v>92450000</v>
      </c>
      <c r="AO142" s="291">
        <v>25585000</v>
      </c>
      <c r="AP142" s="291">
        <v>3418</v>
      </c>
      <c r="AQ142" s="291">
        <v>146974000</v>
      </c>
      <c r="AR142" s="291">
        <v>40674200</v>
      </c>
      <c r="AS142" s="291">
        <v>3418</v>
      </c>
      <c r="AT142" s="291">
        <v>146974000</v>
      </c>
      <c r="AU142" s="291">
        <v>40674200</v>
      </c>
      <c r="AV142" s="291"/>
      <c r="AW142" s="291"/>
      <c r="AX142" s="291">
        <v>0</v>
      </c>
      <c r="AY142" s="291">
        <v>3399</v>
      </c>
      <c r="AZ142" s="291">
        <v>146157000</v>
      </c>
      <c r="BA142" s="291">
        <v>1</v>
      </c>
      <c r="BB142" s="291">
        <v>43000</v>
      </c>
      <c r="BC142" s="291">
        <v>6</v>
      </c>
      <c r="BD142" s="291">
        <v>258000</v>
      </c>
      <c r="BE142" s="291">
        <v>201500</v>
      </c>
      <c r="BF142" s="291">
        <v>71400</v>
      </c>
      <c r="BG142" s="291">
        <v>3433</v>
      </c>
      <c r="BH142" s="291">
        <v>147619000</v>
      </c>
      <c r="BI142" s="291">
        <v>119992054</v>
      </c>
      <c r="BJ142" s="291">
        <v>40852700</v>
      </c>
      <c r="BK142" s="291">
        <v>-34</v>
      </c>
      <c r="BL142" s="291">
        <v>19</v>
      </c>
      <c r="BM142" s="291">
        <v>-15</v>
      </c>
      <c r="BN142" s="291">
        <v>-645000</v>
      </c>
      <c r="BO142" s="291">
        <v>-178500</v>
      </c>
      <c r="BP142" s="292" t="s">
        <v>4105</v>
      </c>
      <c r="BQ142" s="292" t="s">
        <v>793</v>
      </c>
      <c r="BR142" t="s">
        <v>45</v>
      </c>
    </row>
    <row r="143" spans="1:70" hidden="1" x14ac:dyDescent="0.3">
      <c r="A143" s="281">
        <v>140</v>
      </c>
      <c r="B143" s="282" t="s">
        <v>2952</v>
      </c>
      <c r="C143" s="282" t="s">
        <v>2953</v>
      </c>
      <c r="D143" s="282" t="s">
        <v>2998</v>
      </c>
      <c r="E143" s="282" t="s">
        <v>2959</v>
      </c>
      <c r="F143" s="282" t="s">
        <v>2955</v>
      </c>
      <c r="G143" s="282" t="s">
        <v>2966</v>
      </c>
      <c r="H143" s="282" t="s">
        <v>2967</v>
      </c>
      <c r="I143" s="282" t="s">
        <v>2962</v>
      </c>
      <c r="J143" s="282" t="s">
        <v>60</v>
      </c>
      <c r="K143" s="282" t="s">
        <v>2958</v>
      </c>
      <c r="L143" s="282" t="s">
        <v>45</v>
      </c>
      <c r="M143" s="283" t="s">
        <v>2169</v>
      </c>
      <c r="N143" s="282" t="s">
        <v>2170</v>
      </c>
      <c r="O143" s="282" t="s">
        <v>50</v>
      </c>
      <c r="P143" s="282" t="s">
        <v>127</v>
      </c>
      <c r="Q143" s="284" t="s">
        <v>45</v>
      </c>
      <c r="R143" s="282" t="s">
        <v>45</v>
      </c>
      <c r="S143" s="285">
        <v>45428</v>
      </c>
      <c r="T143" s="285">
        <v>45420</v>
      </c>
      <c r="U143" s="284" t="s">
        <v>45</v>
      </c>
      <c r="V143" s="285">
        <v>45420</v>
      </c>
      <c r="W143" s="285">
        <v>45428</v>
      </c>
      <c r="X143" s="285">
        <v>45433</v>
      </c>
      <c r="Y143" s="286">
        <v>43000</v>
      </c>
      <c r="Z143" s="286">
        <v>53000</v>
      </c>
      <c r="AA143" s="286">
        <v>11900</v>
      </c>
      <c r="AB143" s="286">
        <v>53000</v>
      </c>
      <c r="AC143" s="287" t="s">
        <v>379</v>
      </c>
      <c r="AD143" s="284" t="s">
        <v>60</v>
      </c>
      <c r="AE143" s="287" t="s">
        <v>45</v>
      </c>
      <c r="AF143" s="286">
        <v>43000</v>
      </c>
      <c r="AG143" s="286">
        <v>4000</v>
      </c>
      <c r="AH143" s="286">
        <v>212000000</v>
      </c>
      <c r="AI143" s="286">
        <v>47600000</v>
      </c>
      <c r="AJ143" s="286">
        <v>4000</v>
      </c>
      <c r="AK143" s="286">
        <v>212000000</v>
      </c>
      <c r="AL143" s="286">
        <v>47600000</v>
      </c>
      <c r="AM143" s="286"/>
      <c r="AN143" s="286"/>
      <c r="AO143" s="286">
        <v>0</v>
      </c>
      <c r="AP143" s="286">
        <v>3870</v>
      </c>
      <c r="AQ143" s="286">
        <v>205110000</v>
      </c>
      <c r="AR143" s="286">
        <v>46053000</v>
      </c>
      <c r="AS143" s="286">
        <v>3870</v>
      </c>
      <c r="AT143" s="286">
        <v>205110000</v>
      </c>
      <c r="AU143" s="286">
        <v>46053000</v>
      </c>
      <c r="AV143" s="286"/>
      <c r="AW143" s="286"/>
      <c r="AX143" s="286">
        <v>0</v>
      </c>
      <c r="AY143" s="286">
        <v>3331</v>
      </c>
      <c r="AZ143" s="286">
        <v>176543000</v>
      </c>
      <c r="BA143" s="286">
        <v>-3</v>
      </c>
      <c r="BB143" s="286">
        <v>-159000</v>
      </c>
      <c r="BC143" s="286">
        <v>18</v>
      </c>
      <c r="BD143" s="286">
        <v>954000</v>
      </c>
      <c r="BE143" s="286">
        <v>473095</v>
      </c>
      <c r="BF143" s="286">
        <v>214200</v>
      </c>
      <c r="BG143" s="286">
        <v>3158</v>
      </c>
      <c r="BH143" s="286">
        <v>167374000</v>
      </c>
      <c r="BI143" s="286">
        <v>87784233</v>
      </c>
      <c r="BJ143" s="286">
        <v>37580200</v>
      </c>
      <c r="BK143" s="286">
        <v>173</v>
      </c>
      <c r="BL143" s="286">
        <v>539</v>
      </c>
      <c r="BM143" s="286">
        <v>712</v>
      </c>
      <c r="BN143" s="286">
        <v>37736000</v>
      </c>
      <c r="BO143" s="286">
        <v>8472800</v>
      </c>
      <c r="BP143" s="287" t="s">
        <v>793</v>
      </c>
      <c r="BQ143" s="287" t="s">
        <v>4022</v>
      </c>
      <c r="BR143" t="s">
        <v>45</v>
      </c>
    </row>
    <row r="144" spans="1:70" hidden="1" x14ac:dyDescent="0.3">
      <c r="A144" s="281">
        <v>141</v>
      </c>
      <c r="B144" s="288" t="s">
        <v>2952</v>
      </c>
      <c r="C144" s="288" t="s">
        <v>2953</v>
      </c>
      <c r="D144" s="288" t="s">
        <v>2998</v>
      </c>
      <c r="E144" s="288" t="s">
        <v>2959</v>
      </c>
      <c r="F144" s="288" t="s">
        <v>2955</v>
      </c>
      <c r="G144" s="288" t="s">
        <v>2968</v>
      </c>
      <c r="H144" s="288" t="s">
        <v>2969</v>
      </c>
      <c r="I144" s="288" t="s">
        <v>2962</v>
      </c>
      <c r="J144" s="288" t="s">
        <v>60</v>
      </c>
      <c r="K144" s="288" t="s">
        <v>2958</v>
      </c>
      <c r="L144" s="288" t="s">
        <v>45</v>
      </c>
      <c r="M144" s="289" t="s">
        <v>2171</v>
      </c>
      <c r="N144" s="288" t="s">
        <v>2172</v>
      </c>
      <c r="O144" s="288" t="s">
        <v>50</v>
      </c>
      <c r="P144" s="288" t="s">
        <v>127</v>
      </c>
      <c r="Q144" s="290" t="s">
        <v>45</v>
      </c>
      <c r="R144" s="288" t="s">
        <v>45</v>
      </c>
      <c r="S144" s="1">
        <v>45378</v>
      </c>
      <c r="T144" s="1">
        <v>45349</v>
      </c>
      <c r="U144" s="290" t="s">
        <v>45</v>
      </c>
      <c r="V144" s="1">
        <v>45349</v>
      </c>
      <c r="W144" s="1">
        <v>45378</v>
      </c>
      <c r="X144" s="1">
        <v>45386</v>
      </c>
      <c r="Y144" s="291">
        <v>89000</v>
      </c>
      <c r="Z144" s="291">
        <v>89000</v>
      </c>
      <c r="AA144" s="291">
        <v>27000</v>
      </c>
      <c r="AB144" s="291">
        <v>89000</v>
      </c>
      <c r="AC144" s="292" t="s">
        <v>1356</v>
      </c>
      <c r="AD144" s="290" t="s">
        <v>60</v>
      </c>
      <c r="AE144" s="292" t="s">
        <v>45</v>
      </c>
      <c r="AF144" s="291">
        <v>89000</v>
      </c>
      <c r="AG144" s="291">
        <v>300</v>
      </c>
      <c r="AH144" s="291">
        <v>26700000</v>
      </c>
      <c r="AI144" s="291">
        <v>8100000</v>
      </c>
      <c r="AJ144" s="291">
        <v>300</v>
      </c>
      <c r="AK144" s="291">
        <v>26700000</v>
      </c>
      <c r="AL144" s="291">
        <v>8100000</v>
      </c>
      <c r="AM144" s="291"/>
      <c r="AN144" s="291"/>
      <c r="AO144" s="291">
        <v>0</v>
      </c>
      <c r="AP144" s="291">
        <v>294</v>
      </c>
      <c r="AQ144" s="291">
        <v>26166000</v>
      </c>
      <c r="AR144" s="291">
        <v>7938000</v>
      </c>
      <c r="AS144" s="291">
        <v>294</v>
      </c>
      <c r="AT144" s="291">
        <v>26166000</v>
      </c>
      <c r="AU144" s="291">
        <v>7938000</v>
      </c>
      <c r="AV144" s="291"/>
      <c r="AW144" s="291"/>
      <c r="AX144" s="291">
        <v>0</v>
      </c>
      <c r="AY144" s="291">
        <v>265</v>
      </c>
      <c r="AZ144" s="291">
        <v>23585000</v>
      </c>
      <c r="BA144" s="291">
        <v>-3</v>
      </c>
      <c r="BB144" s="291">
        <v>-267000</v>
      </c>
      <c r="BC144" s="291"/>
      <c r="BD144" s="291"/>
      <c r="BE144" s="291"/>
      <c r="BF144" s="291">
        <v>0</v>
      </c>
      <c r="BG144" s="291">
        <v>265</v>
      </c>
      <c r="BH144" s="291">
        <v>23585000</v>
      </c>
      <c r="BI144" s="291">
        <v>15764930</v>
      </c>
      <c r="BJ144" s="291">
        <v>7155000</v>
      </c>
      <c r="BK144" s="291"/>
      <c r="BL144" s="291">
        <v>29</v>
      </c>
      <c r="BM144" s="291">
        <v>29</v>
      </c>
      <c r="BN144" s="291">
        <v>2581000</v>
      </c>
      <c r="BO144" s="291">
        <v>783000</v>
      </c>
      <c r="BP144" s="292" t="s">
        <v>3457</v>
      </c>
      <c r="BQ144" s="292" t="s">
        <v>3732</v>
      </c>
      <c r="BR144" t="s">
        <v>45</v>
      </c>
    </row>
    <row r="145" spans="1:70" hidden="1" x14ac:dyDescent="0.3">
      <c r="A145" s="281">
        <v>142</v>
      </c>
      <c r="B145" s="282" t="s">
        <v>2952</v>
      </c>
      <c r="C145" s="282" t="s">
        <v>2953</v>
      </c>
      <c r="D145" s="282" t="s">
        <v>2998</v>
      </c>
      <c r="E145" s="282" t="s">
        <v>2959</v>
      </c>
      <c r="F145" s="282" t="s">
        <v>2955</v>
      </c>
      <c r="G145" s="282" t="s">
        <v>2968</v>
      </c>
      <c r="H145" s="282" t="s">
        <v>2969</v>
      </c>
      <c r="I145" s="282" t="s">
        <v>2962</v>
      </c>
      <c r="J145" s="282" t="s">
        <v>60</v>
      </c>
      <c r="K145" s="282" t="s">
        <v>2958</v>
      </c>
      <c r="L145" s="282" t="s">
        <v>45</v>
      </c>
      <c r="M145" s="283" t="s">
        <v>2173</v>
      </c>
      <c r="N145" s="282" t="s">
        <v>2174</v>
      </c>
      <c r="O145" s="282" t="s">
        <v>50</v>
      </c>
      <c r="P145" s="282" t="s">
        <v>51</v>
      </c>
      <c r="Q145" s="284" t="s">
        <v>45</v>
      </c>
      <c r="R145" s="282" t="s">
        <v>45</v>
      </c>
      <c r="S145" s="285">
        <v>45441</v>
      </c>
      <c r="T145" s="285">
        <v>45386</v>
      </c>
      <c r="U145" s="284" t="s">
        <v>45</v>
      </c>
      <c r="V145" s="285">
        <v>45386</v>
      </c>
      <c r="W145" s="285">
        <v>45404</v>
      </c>
      <c r="X145" s="285">
        <v>45408</v>
      </c>
      <c r="Y145" s="286">
        <v>59000</v>
      </c>
      <c r="Z145" s="286">
        <v>69000</v>
      </c>
      <c r="AA145" s="286">
        <v>18800</v>
      </c>
      <c r="AB145" s="286">
        <v>69000</v>
      </c>
      <c r="AC145" s="287" t="s">
        <v>1769</v>
      </c>
      <c r="AD145" s="284" t="s">
        <v>60</v>
      </c>
      <c r="AE145" s="287" t="s">
        <v>45</v>
      </c>
      <c r="AF145" s="286">
        <v>59000</v>
      </c>
      <c r="AG145" s="286">
        <v>1800</v>
      </c>
      <c r="AH145" s="286">
        <v>124200000</v>
      </c>
      <c r="AI145" s="286">
        <v>33840000</v>
      </c>
      <c r="AJ145" s="286">
        <v>950</v>
      </c>
      <c r="AK145" s="286">
        <v>65550000</v>
      </c>
      <c r="AL145" s="286">
        <v>17860000</v>
      </c>
      <c r="AM145" s="286">
        <v>850</v>
      </c>
      <c r="AN145" s="286">
        <v>58650000</v>
      </c>
      <c r="AO145" s="286">
        <v>15980000</v>
      </c>
      <c r="AP145" s="286">
        <v>1927</v>
      </c>
      <c r="AQ145" s="286">
        <v>132963000</v>
      </c>
      <c r="AR145" s="286">
        <v>36227600</v>
      </c>
      <c r="AS145" s="286">
        <v>1927</v>
      </c>
      <c r="AT145" s="286">
        <v>132963000</v>
      </c>
      <c r="AU145" s="286">
        <v>36227600</v>
      </c>
      <c r="AV145" s="286"/>
      <c r="AW145" s="286"/>
      <c r="AX145" s="286">
        <v>0</v>
      </c>
      <c r="AY145" s="286">
        <v>1701</v>
      </c>
      <c r="AZ145" s="286">
        <v>117369000</v>
      </c>
      <c r="BA145" s="286">
        <v>-2</v>
      </c>
      <c r="BB145" s="286">
        <v>-138000</v>
      </c>
      <c r="BC145" s="286">
        <v>4</v>
      </c>
      <c r="BD145" s="286">
        <v>276000</v>
      </c>
      <c r="BE145" s="286">
        <v>161500</v>
      </c>
      <c r="BF145" s="286">
        <v>75200</v>
      </c>
      <c r="BG145" s="286">
        <v>1639</v>
      </c>
      <c r="BH145" s="286">
        <v>113091000</v>
      </c>
      <c r="BI145" s="286">
        <v>71613416</v>
      </c>
      <c r="BJ145" s="286">
        <v>30813200</v>
      </c>
      <c r="BK145" s="286">
        <v>62</v>
      </c>
      <c r="BL145" s="286">
        <v>226</v>
      </c>
      <c r="BM145" s="286">
        <v>288</v>
      </c>
      <c r="BN145" s="286">
        <v>19872000</v>
      </c>
      <c r="BO145" s="286">
        <v>5414400</v>
      </c>
      <c r="BP145" s="287" t="s">
        <v>3916</v>
      </c>
      <c r="BQ145" s="287" t="s">
        <v>3963</v>
      </c>
      <c r="BR145" t="s">
        <v>45</v>
      </c>
    </row>
    <row r="146" spans="1:70" hidden="1" x14ac:dyDescent="0.3">
      <c r="A146" s="281">
        <v>143</v>
      </c>
      <c r="B146" s="288" t="s">
        <v>2952</v>
      </c>
      <c r="C146" s="288" t="s">
        <v>2953</v>
      </c>
      <c r="D146" s="288" t="s">
        <v>2998</v>
      </c>
      <c r="E146" s="288" t="s">
        <v>2959</v>
      </c>
      <c r="F146" s="288" t="s">
        <v>2955</v>
      </c>
      <c r="G146" s="288" t="s">
        <v>2968</v>
      </c>
      <c r="H146" s="288" t="s">
        <v>2969</v>
      </c>
      <c r="I146" s="288" t="s">
        <v>2962</v>
      </c>
      <c r="J146" s="288" t="s">
        <v>60</v>
      </c>
      <c r="K146" s="288" t="s">
        <v>2958</v>
      </c>
      <c r="L146" s="288" t="s">
        <v>45</v>
      </c>
      <c r="M146" s="289" t="s">
        <v>2176</v>
      </c>
      <c r="N146" s="288" t="s">
        <v>2177</v>
      </c>
      <c r="O146" s="288" t="s">
        <v>50</v>
      </c>
      <c r="P146" s="288" t="s">
        <v>74</v>
      </c>
      <c r="Q146" s="290" t="s">
        <v>45</v>
      </c>
      <c r="R146" s="288" t="s">
        <v>45</v>
      </c>
      <c r="S146" s="1">
        <v>45456</v>
      </c>
      <c r="T146" s="1">
        <v>45420</v>
      </c>
      <c r="U146" s="290" t="s">
        <v>45</v>
      </c>
      <c r="V146" s="1">
        <v>45420</v>
      </c>
      <c r="W146" s="1">
        <v>45436</v>
      </c>
      <c r="X146" s="1">
        <v>45441</v>
      </c>
      <c r="Y146" s="291">
        <v>79000</v>
      </c>
      <c r="Z146" s="291">
        <v>79000</v>
      </c>
      <c r="AA146" s="291">
        <v>22000</v>
      </c>
      <c r="AB146" s="291">
        <v>79000</v>
      </c>
      <c r="AC146" s="292" t="s">
        <v>1602</v>
      </c>
      <c r="AD146" s="290" t="s">
        <v>60</v>
      </c>
      <c r="AE146" s="292" t="s">
        <v>45</v>
      </c>
      <c r="AF146" s="291">
        <v>79000</v>
      </c>
      <c r="AG146" s="291">
        <v>600</v>
      </c>
      <c r="AH146" s="291">
        <v>47400000</v>
      </c>
      <c r="AI146" s="291">
        <v>13200000</v>
      </c>
      <c r="AJ146" s="291">
        <v>400</v>
      </c>
      <c r="AK146" s="291">
        <v>31600000</v>
      </c>
      <c r="AL146" s="291">
        <v>8800000</v>
      </c>
      <c r="AM146" s="291">
        <v>200</v>
      </c>
      <c r="AN146" s="291">
        <v>15800000</v>
      </c>
      <c r="AO146" s="291">
        <v>4400000</v>
      </c>
      <c r="AP146" s="291">
        <v>776</v>
      </c>
      <c r="AQ146" s="291">
        <v>61304000</v>
      </c>
      <c r="AR146" s="291">
        <v>17072000</v>
      </c>
      <c r="AS146" s="291">
        <v>776</v>
      </c>
      <c r="AT146" s="291">
        <v>61304000</v>
      </c>
      <c r="AU146" s="291">
        <v>17072000</v>
      </c>
      <c r="AV146" s="291"/>
      <c r="AW146" s="291"/>
      <c r="AX146" s="291">
        <v>0</v>
      </c>
      <c r="AY146" s="291">
        <v>771</v>
      </c>
      <c r="AZ146" s="291">
        <v>60909000</v>
      </c>
      <c r="BA146" s="291">
        <v>1</v>
      </c>
      <c r="BB146" s="291">
        <v>79000</v>
      </c>
      <c r="BC146" s="291"/>
      <c r="BD146" s="291"/>
      <c r="BE146" s="291"/>
      <c r="BF146" s="291">
        <v>0</v>
      </c>
      <c r="BG146" s="291">
        <v>765</v>
      </c>
      <c r="BH146" s="291">
        <v>60435000</v>
      </c>
      <c r="BI146" s="291">
        <v>44581020</v>
      </c>
      <c r="BJ146" s="291">
        <v>16830000</v>
      </c>
      <c r="BK146" s="291">
        <v>6</v>
      </c>
      <c r="BL146" s="291">
        <v>5</v>
      </c>
      <c r="BM146" s="291">
        <v>11</v>
      </c>
      <c r="BN146" s="291">
        <v>869000</v>
      </c>
      <c r="BO146" s="291">
        <v>242000</v>
      </c>
      <c r="BP146" s="292" t="s">
        <v>1197</v>
      </c>
      <c r="BQ146" s="292" t="s">
        <v>4051</v>
      </c>
      <c r="BR146" t="s">
        <v>45</v>
      </c>
    </row>
    <row r="147" spans="1:70" hidden="1" x14ac:dyDescent="0.3">
      <c r="A147" s="281">
        <v>144</v>
      </c>
      <c r="B147" s="282" t="s">
        <v>2952</v>
      </c>
      <c r="C147" s="282" t="s">
        <v>2953</v>
      </c>
      <c r="D147" s="282" t="s">
        <v>2998</v>
      </c>
      <c r="E147" s="282" t="s">
        <v>2959</v>
      </c>
      <c r="F147" s="282" t="s">
        <v>2955</v>
      </c>
      <c r="G147" s="282" t="s">
        <v>2968</v>
      </c>
      <c r="H147" s="282" t="s">
        <v>2969</v>
      </c>
      <c r="I147" s="282" t="s">
        <v>2962</v>
      </c>
      <c r="J147" s="282" t="s">
        <v>60</v>
      </c>
      <c r="K147" s="282" t="s">
        <v>2958</v>
      </c>
      <c r="L147" s="282" t="s">
        <v>45</v>
      </c>
      <c r="M147" s="283" t="s">
        <v>2178</v>
      </c>
      <c r="N147" s="282" t="s">
        <v>2179</v>
      </c>
      <c r="O147" s="282" t="s">
        <v>50</v>
      </c>
      <c r="P147" s="282" t="s">
        <v>74</v>
      </c>
      <c r="Q147" s="284" t="s">
        <v>45</v>
      </c>
      <c r="R147" s="282" t="s">
        <v>45</v>
      </c>
      <c r="S147" s="285">
        <v>45468</v>
      </c>
      <c r="T147" s="285">
        <v>45420</v>
      </c>
      <c r="U147" s="284" t="s">
        <v>45</v>
      </c>
      <c r="V147" s="285">
        <v>45420</v>
      </c>
      <c r="W147" s="285">
        <v>45441</v>
      </c>
      <c r="X147" s="285">
        <v>45443</v>
      </c>
      <c r="Y147" s="286">
        <v>53000</v>
      </c>
      <c r="Z147" s="286">
        <v>53000</v>
      </c>
      <c r="AA147" s="286">
        <v>13900</v>
      </c>
      <c r="AB147" s="286">
        <v>53000</v>
      </c>
      <c r="AC147" s="287" t="s">
        <v>672</v>
      </c>
      <c r="AD147" s="284" t="s">
        <v>60</v>
      </c>
      <c r="AE147" s="287" t="s">
        <v>45</v>
      </c>
      <c r="AF147" s="286">
        <v>53000</v>
      </c>
      <c r="AG147" s="286">
        <v>1160</v>
      </c>
      <c r="AH147" s="286">
        <v>61480000</v>
      </c>
      <c r="AI147" s="286">
        <v>16124000</v>
      </c>
      <c r="AJ147" s="286">
        <v>500</v>
      </c>
      <c r="AK147" s="286">
        <v>26500000</v>
      </c>
      <c r="AL147" s="286">
        <v>6950000</v>
      </c>
      <c r="AM147" s="286">
        <v>660</v>
      </c>
      <c r="AN147" s="286">
        <v>34980000</v>
      </c>
      <c r="AO147" s="286">
        <v>9174000</v>
      </c>
      <c r="AP147" s="286">
        <v>1161</v>
      </c>
      <c r="AQ147" s="286">
        <v>61533000</v>
      </c>
      <c r="AR147" s="286">
        <v>16137900</v>
      </c>
      <c r="AS147" s="286">
        <v>1161</v>
      </c>
      <c r="AT147" s="286">
        <v>61533000</v>
      </c>
      <c r="AU147" s="286">
        <v>16137900</v>
      </c>
      <c r="AV147" s="286"/>
      <c r="AW147" s="286"/>
      <c r="AX147" s="286">
        <v>0</v>
      </c>
      <c r="AY147" s="286">
        <v>1163</v>
      </c>
      <c r="AZ147" s="286">
        <v>61639000</v>
      </c>
      <c r="BA147" s="286">
        <v>-2</v>
      </c>
      <c r="BB147" s="286">
        <v>-106000</v>
      </c>
      <c r="BC147" s="286"/>
      <c r="BD147" s="286"/>
      <c r="BE147" s="286"/>
      <c r="BF147" s="286">
        <v>0</v>
      </c>
      <c r="BG147" s="286">
        <v>1165</v>
      </c>
      <c r="BH147" s="286">
        <v>61745000</v>
      </c>
      <c r="BI147" s="286">
        <v>41168952</v>
      </c>
      <c r="BJ147" s="286">
        <v>16193500</v>
      </c>
      <c r="BK147" s="286">
        <v>-2</v>
      </c>
      <c r="BL147" s="286">
        <v>-2</v>
      </c>
      <c r="BM147" s="286">
        <v>-4</v>
      </c>
      <c r="BN147" s="286">
        <v>-212000</v>
      </c>
      <c r="BO147" s="286">
        <v>-55600</v>
      </c>
      <c r="BP147" s="287" t="s">
        <v>4097</v>
      </c>
      <c r="BQ147" s="287" t="s">
        <v>3744</v>
      </c>
      <c r="BR147" t="s">
        <v>45</v>
      </c>
    </row>
    <row r="148" spans="1:70" hidden="1" x14ac:dyDescent="0.3">
      <c r="A148" s="281">
        <v>145</v>
      </c>
      <c r="B148" s="288" t="s">
        <v>2952</v>
      </c>
      <c r="C148" s="288" t="s">
        <v>2953</v>
      </c>
      <c r="D148" s="288" t="s">
        <v>2998</v>
      </c>
      <c r="E148" s="288" t="s">
        <v>2959</v>
      </c>
      <c r="F148" s="288" t="s">
        <v>2955</v>
      </c>
      <c r="G148" s="288" t="s">
        <v>2968</v>
      </c>
      <c r="H148" s="288" t="s">
        <v>2969</v>
      </c>
      <c r="I148" s="288" t="s">
        <v>2962</v>
      </c>
      <c r="J148" s="288" t="s">
        <v>60</v>
      </c>
      <c r="K148" s="288" t="s">
        <v>2958</v>
      </c>
      <c r="L148" s="288" t="s">
        <v>45</v>
      </c>
      <c r="M148" s="289" t="s">
        <v>2180</v>
      </c>
      <c r="N148" s="288" t="s">
        <v>2181</v>
      </c>
      <c r="O148" s="288" t="s">
        <v>50</v>
      </c>
      <c r="P148" s="288" t="s">
        <v>74</v>
      </c>
      <c r="Q148" s="290" t="s">
        <v>45</v>
      </c>
      <c r="R148" s="288" t="s">
        <v>45</v>
      </c>
      <c r="S148" s="1">
        <v>45436</v>
      </c>
      <c r="T148" s="1">
        <v>45420</v>
      </c>
      <c r="U148" s="290" t="s">
        <v>45</v>
      </c>
      <c r="V148" s="1">
        <v>45420</v>
      </c>
      <c r="W148" s="1">
        <v>45436</v>
      </c>
      <c r="X148" s="1">
        <v>45442</v>
      </c>
      <c r="Y148" s="291">
        <v>57000</v>
      </c>
      <c r="Z148" s="291">
        <v>57000</v>
      </c>
      <c r="AA148" s="291">
        <v>14800</v>
      </c>
      <c r="AB148" s="291">
        <v>57000</v>
      </c>
      <c r="AC148" s="292" t="s">
        <v>201</v>
      </c>
      <c r="AD148" s="290" t="s">
        <v>60</v>
      </c>
      <c r="AE148" s="292" t="s">
        <v>45</v>
      </c>
      <c r="AF148" s="291">
        <v>57000</v>
      </c>
      <c r="AG148" s="291">
        <v>600</v>
      </c>
      <c r="AH148" s="291">
        <v>34200000</v>
      </c>
      <c r="AI148" s="291">
        <v>8880000</v>
      </c>
      <c r="AJ148" s="291">
        <v>600</v>
      </c>
      <c r="AK148" s="291">
        <v>34200000</v>
      </c>
      <c r="AL148" s="291">
        <v>8880000</v>
      </c>
      <c r="AM148" s="291"/>
      <c r="AN148" s="291"/>
      <c r="AO148" s="291">
        <v>0</v>
      </c>
      <c r="AP148" s="291">
        <v>605</v>
      </c>
      <c r="AQ148" s="291">
        <v>34485000</v>
      </c>
      <c r="AR148" s="291">
        <v>8954000</v>
      </c>
      <c r="AS148" s="291">
        <v>605</v>
      </c>
      <c r="AT148" s="291">
        <v>34485000</v>
      </c>
      <c r="AU148" s="291">
        <v>8954000</v>
      </c>
      <c r="AV148" s="291"/>
      <c r="AW148" s="291"/>
      <c r="AX148" s="291">
        <v>0</v>
      </c>
      <c r="AY148" s="291">
        <v>540</v>
      </c>
      <c r="AZ148" s="291">
        <v>30780000</v>
      </c>
      <c r="BA148" s="291">
        <v>-4</v>
      </c>
      <c r="BB148" s="291">
        <v>-228000</v>
      </c>
      <c r="BC148" s="291">
        <v>1</v>
      </c>
      <c r="BD148" s="291">
        <v>57000</v>
      </c>
      <c r="BE148" s="291">
        <v>39000</v>
      </c>
      <c r="BF148" s="291">
        <v>14800</v>
      </c>
      <c r="BG148" s="291">
        <v>497</v>
      </c>
      <c r="BH148" s="291">
        <v>28329000</v>
      </c>
      <c r="BI148" s="291">
        <v>18557568</v>
      </c>
      <c r="BJ148" s="291">
        <v>7355600</v>
      </c>
      <c r="BK148" s="291">
        <v>43</v>
      </c>
      <c r="BL148" s="291">
        <v>65</v>
      </c>
      <c r="BM148" s="291">
        <v>108</v>
      </c>
      <c r="BN148" s="291">
        <v>6156000</v>
      </c>
      <c r="BO148" s="291">
        <v>1598400</v>
      </c>
      <c r="BP148" s="292" t="s">
        <v>3487</v>
      </c>
      <c r="BQ148" s="292" t="s">
        <v>3818</v>
      </c>
      <c r="BR148" t="s">
        <v>45</v>
      </c>
    </row>
    <row r="149" spans="1:70" hidden="1" x14ac:dyDescent="0.3">
      <c r="A149" s="281">
        <v>146</v>
      </c>
      <c r="B149" s="282" t="s">
        <v>2952</v>
      </c>
      <c r="C149" s="282" t="s">
        <v>2953</v>
      </c>
      <c r="D149" s="282" t="s">
        <v>2998</v>
      </c>
      <c r="E149" s="282" t="s">
        <v>2959</v>
      </c>
      <c r="F149" s="282" t="s">
        <v>2970</v>
      </c>
      <c r="G149" s="282" t="s">
        <v>2971</v>
      </c>
      <c r="H149" s="282" t="s">
        <v>2972</v>
      </c>
      <c r="I149" s="282" t="s">
        <v>2962</v>
      </c>
      <c r="J149" s="282" t="s">
        <v>60</v>
      </c>
      <c r="K149" s="282" t="s">
        <v>2958</v>
      </c>
      <c r="L149" s="282" t="s">
        <v>45</v>
      </c>
      <c r="M149" s="283" t="s">
        <v>2183</v>
      </c>
      <c r="N149" s="282" t="s">
        <v>2184</v>
      </c>
      <c r="O149" s="282" t="s">
        <v>50</v>
      </c>
      <c r="P149" s="282" t="s">
        <v>51</v>
      </c>
      <c r="Q149" s="284" t="s">
        <v>45</v>
      </c>
      <c r="R149" s="282" t="s">
        <v>45</v>
      </c>
      <c r="S149" s="285">
        <v>45441</v>
      </c>
      <c r="T149" s="285">
        <v>45385</v>
      </c>
      <c r="U149" s="284" t="s">
        <v>45</v>
      </c>
      <c r="V149" s="285">
        <v>45385</v>
      </c>
      <c r="W149" s="285">
        <v>45385</v>
      </c>
      <c r="X149" s="285">
        <v>45393</v>
      </c>
      <c r="Y149" s="286">
        <v>49000</v>
      </c>
      <c r="Z149" s="286">
        <v>49000</v>
      </c>
      <c r="AA149" s="286">
        <v>12800</v>
      </c>
      <c r="AB149" s="286">
        <v>49000</v>
      </c>
      <c r="AC149" s="287" t="s">
        <v>527</v>
      </c>
      <c r="AD149" s="284" t="s">
        <v>60</v>
      </c>
      <c r="AE149" s="287" t="s">
        <v>45</v>
      </c>
      <c r="AF149" s="286">
        <v>49000</v>
      </c>
      <c r="AG149" s="286">
        <v>1535</v>
      </c>
      <c r="AH149" s="286">
        <v>75215000</v>
      </c>
      <c r="AI149" s="286">
        <v>19648000</v>
      </c>
      <c r="AJ149" s="286">
        <v>965</v>
      </c>
      <c r="AK149" s="286">
        <v>47285000</v>
      </c>
      <c r="AL149" s="286">
        <v>12352000</v>
      </c>
      <c r="AM149" s="286">
        <v>570</v>
      </c>
      <c r="AN149" s="286">
        <v>27930000</v>
      </c>
      <c r="AO149" s="286">
        <v>7296000</v>
      </c>
      <c r="AP149" s="286">
        <v>1627</v>
      </c>
      <c r="AQ149" s="286">
        <v>79723000</v>
      </c>
      <c r="AR149" s="286">
        <v>20825600</v>
      </c>
      <c r="AS149" s="286">
        <v>1627</v>
      </c>
      <c r="AT149" s="286">
        <v>79723000</v>
      </c>
      <c r="AU149" s="286">
        <v>20825600</v>
      </c>
      <c r="AV149" s="286"/>
      <c r="AW149" s="286"/>
      <c r="AX149" s="286">
        <v>0</v>
      </c>
      <c r="AY149" s="286">
        <v>1558</v>
      </c>
      <c r="AZ149" s="286">
        <v>76342000</v>
      </c>
      <c r="BA149" s="286">
        <v>-1</v>
      </c>
      <c r="BB149" s="286">
        <v>-49000</v>
      </c>
      <c r="BC149" s="286"/>
      <c r="BD149" s="286"/>
      <c r="BE149" s="286"/>
      <c r="BF149" s="286">
        <v>0</v>
      </c>
      <c r="BG149" s="286">
        <v>1554</v>
      </c>
      <c r="BH149" s="286">
        <v>76146000</v>
      </c>
      <c r="BI149" s="286">
        <v>55659008</v>
      </c>
      <c r="BJ149" s="286">
        <v>19891200</v>
      </c>
      <c r="BK149" s="286">
        <v>4</v>
      </c>
      <c r="BL149" s="286">
        <v>69</v>
      </c>
      <c r="BM149" s="286">
        <v>73</v>
      </c>
      <c r="BN149" s="286">
        <v>3577000</v>
      </c>
      <c r="BO149" s="286">
        <v>934400</v>
      </c>
      <c r="BP149" s="287" t="s">
        <v>3463</v>
      </c>
      <c r="BQ149" s="287" t="s">
        <v>512</v>
      </c>
      <c r="BR149" t="s">
        <v>45</v>
      </c>
    </row>
    <row r="150" spans="1:70" hidden="1" x14ac:dyDescent="0.3">
      <c r="A150" s="281">
        <v>147</v>
      </c>
      <c r="B150" s="288" t="s">
        <v>2952</v>
      </c>
      <c r="C150" s="288" t="s">
        <v>2953</v>
      </c>
      <c r="D150" s="288" t="s">
        <v>2998</v>
      </c>
      <c r="E150" s="288" t="s">
        <v>2959</v>
      </c>
      <c r="F150" s="288" t="s">
        <v>2970</v>
      </c>
      <c r="G150" s="288" t="s">
        <v>2971</v>
      </c>
      <c r="H150" s="288" t="s">
        <v>2972</v>
      </c>
      <c r="I150" s="288" t="s">
        <v>2962</v>
      </c>
      <c r="J150" s="288" t="s">
        <v>60</v>
      </c>
      <c r="K150" s="288" t="s">
        <v>2958</v>
      </c>
      <c r="L150" s="288" t="s">
        <v>45</v>
      </c>
      <c r="M150" s="289" t="s">
        <v>2185</v>
      </c>
      <c r="N150" s="288" t="s">
        <v>2186</v>
      </c>
      <c r="O150" s="288" t="s">
        <v>50</v>
      </c>
      <c r="P150" s="288" t="s">
        <v>142</v>
      </c>
      <c r="Q150" s="290" t="s">
        <v>45</v>
      </c>
      <c r="R150" s="288" t="s">
        <v>45</v>
      </c>
      <c r="S150" s="1">
        <v>45426</v>
      </c>
      <c r="T150" s="1">
        <v>45317</v>
      </c>
      <c r="U150" s="290" t="s">
        <v>45</v>
      </c>
      <c r="V150" s="1">
        <v>45317</v>
      </c>
      <c r="W150" s="1">
        <v>45324</v>
      </c>
      <c r="X150" s="1">
        <v>45337</v>
      </c>
      <c r="Y150" s="291">
        <v>59000</v>
      </c>
      <c r="Z150" s="291">
        <v>59000</v>
      </c>
      <c r="AA150" s="291">
        <v>16500</v>
      </c>
      <c r="AB150" s="291">
        <v>59000</v>
      </c>
      <c r="AC150" s="292" t="s">
        <v>1247</v>
      </c>
      <c r="AD150" s="290" t="s">
        <v>60</v>
      </c>
      <c r="AE150" s="292" t="s">
        <v>45</v>
      </c>
      <c r="AF150" s="291">
        <v>59000</v>
      </c>
      <c r="AG150" s="291">
        <v>1565</v>
      </c>
      <c r="AH150" s="291">
        <v>92335000</v>
      </c>
      <c r="AI150" s="291">
        <v>25822500</v>
      </c>
      <c r="AJ150" s="291">
        <v>705</v>
      </c>
      <c r="AK150" s="291">
        <v>41595000</v>
      </c>
      <c r="AL150" s="291">
        <v>11632500</v>
      </c>
      <c r="AM150" s="291">
        <v>860</v>
      </c>
      <c r="AN150" s="291">
        <v>50740000</v>
      </c>
      <c r="AO150" s="291">
        <v>14190000</v>
      </c>
      <c r="AP150" s="291">
        <v>1570</v>
      </c>
      <c r="AQ150" s="291">
        <v>92630000</v>
      </c>
      <c r="AR150" s="291">
        <v>25905000</v>
      </c>
      <c r="AS150" s="291">
        <v>1570</v>
      </c>
      <c r="AT150" s="291">
        <v>92630000</v>
      </c>
      <c r="AU150" s="291">
        <v>25905000</v>
      </c>
      <c r="AV150" s="291"/>
      <c r="AW150" s="291"/>
      <c r="AX150" s="291">
        <v>0</v>
      </c>
      <c r="AY150" s="291">
        <v>1538</v>
      </c>
      <c r="AZ150" s="291">
        <v>90742000</v>
      </c>
      <c r="BA150" s="291">
        <v>-3</v>
      </c>
      <c r="BB150" s="291">
        <v>-177000</v>
      </c>
      <c r="BC150" s="291">
        <v>-1</v>
      </c>
      <c r="BD150" s="291">
        <v>-59000</v>
      </c>
      <c r="BE150" s="291">
        <v>-47000</v>
      </c>
      <c r="BF150" s="291">
        <v>-16500</v>
      </c>
      <c r="BG150" s="291">
        <v>1536</v>
      </c>
      <c r="BH150" s="291">
        <v>90624000</v>
      </c>
      <c r="BI150" s="291">
        <v>67305112</v>
      </c>
      <c r="BJ150" s="291">
        <v>25344000</v>
      </c>
      <c r="BK150" s="291">
        <v>2</v>
      </c>
      <c r="BL150" s="291">
        <v>32</v>
      </c>
      <c r="BM150" s="291">
        <v>34</v>
      </c>
      <c r="BN150" s="291">
        <v>2006000</v>
      </c>
      <c r="BO150" s="291">
        <v>561000</v>
      </c>
      <c r="BP150" s="292" t="s">
        <v>3403</v>
      </c>
      <c r="BQ150" s="292" t="s">
        <v>4051</v>
      </c>
      <c r="BR150" t="s">
        <v>45</v>
      </c>
    </row>
    <row r="151" spans="1:70" hidden="1" x14ac:dyDescent="0.3">
      <c r="A151" s="281">
        <v>148</v>
      </c>
      <c r="B151" s="282" t="s">
        <v>2952</v>
      </c>
      <c r="C151" s="282" t="s">
        <v>2953</v>
      </c>
      <c r="D151" s="282" t="s">
        <v>2998</v>
      </c>
      <c r="E151" s="282" t="s">
        <v>2959</v>
      </c>
      <c r="F151" s="282" t="s">
        <v>2970</v>
      </c>
      <c r="G151" s="282" t="s">
        <v>2971</v>
      </c>
      <c r="H151" s="282" t="s">
        <v>2972</v>
      </c>
      <c r="I151" s="282" t="s">
        <v>2962</v>
      </c>
      <c r="J151" s="282" t="s">
        <v>60</v>
      </c>
      <c r="K151" s="282" t="s">
        <v>2958</v>
      </c>
      <c r="L151" s="282" t="s">
        <v>45</v>
      </c>
      <c r="M151" s="283" t="s">
        <v>2187</v>
      </c>
      <c r="N151" s="282" t="s">
        <v>2188</v>
      </c>
      <c r="O151" s="282" t="s">
        <v>50</v>
      </c>
      <c r="P151" s="282" t="s">
        <v>51</v>
      </c>
      <c r="Q151" s="284" t="s">
        <v>45</v>
      </c>
      <c r="R151" s="282" t="s">
        <v>45</v>
      </c>
      <c r="S151" s="285">
        <v>45385</v>
      </c>
      <c r="T151" s="285">
        <v>45320</v>
      </c>
      <c r="U151" s="284" t="s">
        <v>45</v>
      </c>
      <c r="V151" s="285">
        <v>45320</v>
      </c>
      <c r="W151" s="285">
        <v>45385</v>
      </c>
      <c r="X151" s="285">
        <v>45393</v>
      </c>
      <c r="Y151" s="286">
        <v>65000</v>
      </c>
      <c r="Z151" s="286">
        <v>79000</v>
      </c>
      <c r="AA151" s="286">
        <v>19200</v>
      </c>
      <c r="AB151" s="286">
        <v>79000</v>
      </c>
      <c r="AC151" s="287" t="s">
        <v>1334</v>
      </c>
      <c r="AD151" s="284" t="s">
        <v>60</v>
      </c>
      <c r="AE151" s="287" t="s">
        <v>45</v>
      </c>
      <c r="AF151" s="286">
        <v>65000</v>
      </c>
      <c r="AG151" s="286">
        <v>1055</v>
      </c>
      <c r="AH151" s="286">
        <v>83345000</v>
      </c>
      <c r="AI151" s="286">
        <v>20256000</v>
      </c>
      <c r="AJ151" s="286">
        <v>1055</v>
      </c>
      <c r="AK151" s="286">
        <v>83345000</v>
      </c>
      <c r="AL151" s="286">
        <v>20256000</v>
      </c>
      <c r="AM151" s="286"/>
      <c r="AN151" s="286"/>
      <c r="AO151" s="286">
        <v>0</v>
      </c>
      <c r="AP151" s="286">
        <v>1070</v>
      </c>
      <c r="AQ151" s="286">
        <v>84530000</v>
      </c>
      <c r="AR151" s="286">
        <v>20544000</v>
      </c>
      <c r="AS151" s="286">
        <v>1070</v>
      </c>
      <c r="AT151" s="286">
        <v>84530000</v>
      </c>
      <c r="AU151" s="286">
        <v>20544000</v>
      </c>
      <c r="AV151" s="286"/>
      <c r="AW151" s="286"/>
      <c r="AX151" s="286">
        <v>0</v>
      </c>
      <c r="AY151" s="286">
        <v>864</v>
      </c>
      <c r="AZ151" s="286">
        <v>68256000</v>
      </c>
      <c r="BA151" s="286">
        <v>-1</v>
      </c>
      <c r="BB151" s="286">
        <v>-79000</v>
      </c>
      <c r="BC151" s="286"/>
      <c r="BD151" s="286"/>
      <c r="BE151" s="286"/>
      <c r="BF151" s="286">
        <v>0</v>
      </c>
      <c r="BG151" s="286">
        <v>858</v>
      </c>
      <c r="BH151" s="286">
        <v>67782000</v>
      </c>
      <c r="BI151" s="286">
        <v>35984695</v>
      </c>
      <c r="BJ151" s="286">
        <v>16473600</v>
      </c>
      <c r="BK151" s="286">
        <v>6</v>
      </c>
      <c r="BL151" s="286">
        <v>206</v>
      </c>
      <c r="BM151" s="286">
        <v>212</v>
      </c>
      <c r="BN151" s="286">
        <v>16748000</v>
      </c>
      <c r="BO151" s="286">
        <v>4070400</v>
      </c>
      <c r="BP151" s="287" t="s">
        <v>1068</v>
      </c>
      <c r="BQ151" s="287" t="s">
        <v>3381</v>
      </c>
      <c r="BR151" t="s">
        <v>45</v>
      </c>
    </row>
    <row r="152" spans="1:70" hidden="1" x14ac:dyDescent="0.3">
      <c r="A152" s="281">
        <v>149</v>
      </c>
      <c r="B152" s="288" t="s">
        <v>2952</v>
      </c>
      <c r="C152" s="288" t="s">
        <v>2953</v>
      </c>
      <c r="D152" s="288" t="s">
        <v>2998</v>
      </c>
      <c r="E152" s="288" t="s">
        <v>2959</v>
      </c>
      <c r="F152" s="288" t="s">
        <v>2970</v>
      </c>
      <c r="G152" s="288" t="s">
        <v>2971</v>
      </c>
      <c r="H152" s="288" t="s">
        <v>2972</v>
      </c>
      <c r="I152" s="288" t="s">
        <v>2962</v>
      </c>
      <c r="J152" s="288" t="s">
        <v>60</v>
      </c>
      <c r="K152" s="288" t="s">
        <v>2958</v>
      </c>
      <c r="L152" s="288" t="s">
        <v>45</v>
      </c>
      <c r="M152" s="289" t="s">
        <v>2189</v>
      </c>
      <c r="N152" s="288" t="s">
        <v>2190</v>
      </c>
      <c r="O152" s="288" t="s">
        <v>50</v>
      </c>
      <c r="P152" s="288" t="s">
        <v>142</v>
      </c>
      <c r="Q152" s="290" t="s">
        <v>45</v>
      </c>
      <c r="R152" s="288" t="s">
        <v>45</v>
      </c>
      <c r="S152" s="1">
        <v>45456</v>
      </c>
      <c r="T152" s="1">
        <v>45320</v>
      </c>
      <c r="U152" s="290" t="s">
        <v>45</v>
      </c>
      <c r="V152" s="1">
        <v>45320</v>
      </c>
      <c r="W152" s="1">
        <v>45379</v>
      </c>
      <c r="X152" s="1">
        <v>45393</v>
      </c>
      <c r="Y152" s="291">
        <v>55000</v>
      </c>
      <c r="Z152" s="291">
        <v>67000</v>
      </c>
      <c r="AA152" s="291">
        <v>15000</v>
      </c>
      <c r="AB152" s="291">
        <v>67000</v>
      </c>
      <c r="AC152" s="292" t="s">
        <v>1013</v>
      </c>
      <c r="AD152" s="290" t="s">
        <v>60</v>
      </c>
      <c r="AE152" s="292" t="s">
        <v>45</v>
      </c>
      <c r="AF152" s="291">
        <v>55000</v>
      </c>
      <c r="AG152" s="291">
        <v>3550</v>
      </c>
      <c r="AH152" s="291">
        <v>237850000</v>
      </c>
      <c r="AI152" s="291">
        <v>53250000</v>
      </c>
      <c r="AJ152" s="291">
        <v>1400</v>
      </c>
      <c r="AK152" s="291">
        <v>93800000</v>
      </c>
      <c r="AL152" s="291">
        <v>21000000</v>
      </c>
      <c r="AM152" s="291">
        <v>2150</v>
      </c>
      <c r="AN152" s="291">
        <v>144050000</v>
      </c>
      <c r="AO152" s="291">
        <v>32250000</v>
      </c>
      <c r="AP152" s="291">
        <v>3538</v>
      </c>
      <c r="AQ152" s="291">
        <v>237046000</v>
      </c>
      <c r="AR152" s="291">
        <v>53070000</v>
      </c>
      <c r="AS152" s="291">
        <v>3538</v>
      </c>
      <c r="AT152" s="291">
        <v>237046000</v>
      </c>
      <c r="AU152" s="291">
        <v>53070000</v>
      </c>
      <c r="AV152" s="291"/>
      <c r="AW152" s="291"/>
      <c r="AX152" s="291">
        <v>0</v>
      </c>
      <c r="AY152" s="291">
        <v>3475</v>
      </c>
      <c r="AZ152" s="291">
        <v>232825000</v>
      </c>
      <c r="BA152" s="291">
        <v>-2</v>
      </c>
      <c r="BB152" s="291">
        <v>-134000</v>
      </c>
      <c r="BC152" s="291">
        <v>1</v>
      </c>
      <c r="BD152" s="291">
        <v>67000</v>
      </c>
      <c r="BE152" s="291">
        <v>39600</v>
      </c>
      <c r="BF152" s="291">
        <v>15000</v>
      </c>
      <c r="BG152" s="291">
        <v>3459</v>
      </c>
      <c r="BH152" s="291">
        <v>231753000</v>
      </c>
      <c r="BI152" s="291">
        <v>147908901</v>
      </c>
      <c r="BJ152" s="291">
        <v>51885000</v>
      </c>
      <c r="BK152" s="291">
        <v>16</v>
      </c>
      <c r="BL152" s="291">
        <v>63</v>
      </c>
      <c r="BM152" s="291">
        <v>79</v>
      </c>
      <c r="BN152" s="291">
        <v>5293000</v>
      </c>
      <c r="BO152" s="291">
        <v>1185000</v>
      </c>
      <c r="BP152" s="292" t="s">
        <v>3403</v>
      </c>
      <c r="BQ152" s="292" t="s">
        <v>3986</v>
      </c>
      <c r="BR152" t="s">
        <v>45</v>
      </c>
    </row>
    <row r="153" spans="1:70" hidden="1" x14ac:dyDescent="0.3">
      <c r="A153" s="281">
        <v>150</v>
      </c>
      <c r="B153" s="282" t="s">
        <v>2952</v>
      </c>
      <c r="C153" s="282" t="s">
        <v>2953</v>
      </c>
      <c r="D153" s="282" t="s">
        <v>2998</v>
      </c>
      <c r="E153" s="282" t="s">
        <v>2959</v>
      </c>
      <c r="F153" s="282" t="s">
        <v>2970</v>
      </c>
      <c r="G153" s="282" t="s">
        <v>2971</v>
      </c>
      <c r="H153" s="282" t="s">
        <v>2972</v>
      </c>
      <c r="I153" s="282" t="s">
        <v>2962</v>
      </c>
      <c r="J153" s="282" t="s">
        <v>60</v>
      </c>
      <c r="K153" s="282" t="s">
        <v>2958</v>
      </c>
      <c r="L153" s="282" t="s">
        <v>45</v>
      </c>
      <c r="M153" s="283" t="s">
        <v>2191</v>
      </c>
      <c r="N153" s="282" t="s">
        <v>2192</v>
      </c>
      <c r="O153" s="282" t="s">
        <v>50</v>
      </c>
      <c r="P153" s="282" t="s">
        <v>51</v>
      </c>
      <c r="Q153" s="284" t="s">
        <v>45</v>
      </c>
      <c r="R153" s="282" t="s">
        <v>45</v>
      </c>
      <c r="S153" s="285">
        <v>45440</v>
      </c>
      <c r="T153" s="285">
        <v>45349</v>
      </c>
      <c r="U153" s="284" t="s">
        <v>45</v>
      </c>
      <c r="V153" s="285">
        <v>45349</v>
      </c>
      <c r="W153" s="285">
        <v>45379</v>
      </c>
      <c r="X153" s="285">
        <v>45385</v>
      </c>
      <c r="Y153" s="286">
        <v>45000</v>
      </c>
      <c r="Z153" s="286">
        <v>59000</v>
      </c>
      <c r="AA153" s="286">
        <v>12000</v>
      </c>
      <c r="AB153" s="286">
        <v>59000</v>
      </c>
      <c r="AC153" s="287" t="s">
        <v>691</v>
      </c>
      <c r="AD153" s="284" t="s">
        <v>60</v>
      </c>
      <c r="AE153" s="287" t="s">
        <v>45</v>
      </c>
      <c r="AF153" s="286">
        <v>45000</v>
      </c>
      <c r="AG153" s="286">
        <v>35440</v>
      </c>
      <c r="AH153" s="286">
        <v>2090960000</v>
      </c>
      <c r="AI153" s="286">
        <v>425280000</v>
      </c>
      <c r="AJ153" s="286">
        <v>9940</v>
      </c>
      <c r="AK153" s="286">
        <v>586460000</v>
      </c>
      <c r="AL153" s="286">
        <v>119280000</v>
      </c>
      <c r="AM153" s="286">
        <v>25500</v>
      </c>
      <c r="AN153" s="286">
        <v>1504500000</v>
      </c>
      <c r="AO153" s="286">
        <v>306000000</v>
      </c>
      <c r="AP153" s="286">
        <v>38392</v>
      </c>
      <c r="AQ153" s="286">
        <v>2265128000</v>
      </c>
      <c r="AR153" s="286">
        <v>460704000</v>
      </c>
      <c r="AS153" s="286">
        <v>38392</v>
      </c>
      <c r="AT153" s="286">
        <v>2265128000</v>
      </c>
      <c r="AU153" s="286">
        <v>460704000</v>
      </c>
      <c r="AV153" s="286"/>
      <c r="AW153" s="286"/>
      <c r="AX153" s="286">
        <v>0</v>
      </c>
      <c r="AY153" s="286">
        <v>36768</v>
      </c>
      <c r="AZ153" s="286">
        <v>2169312000</v>
      </c>
      <c r="BA153" s="286"/>
      <c r="BB153" s="286"/>
      <c r="BC153" s="286">
        <v>40</v>
      </c>
      <c r="BD153" s="286">
        <v>2360000</v>
      </c>
      <c r="BE153" s="286">
        <v>1198310</v>
      </c>
      <c r="BF153" s="286">
        <v>480000</v>
      </c>
      <c r="BG153" s="286">
        <v>35873</v>
      </c>
      <c r="BH153" s="286">
        <v>2116507000</v>
      </c>
      <c r="BI153" s="286">
        <v>1157198328</v>
      </c>
      <c r="BJ153" s="286">
        <v>430476000</v>
      </c>
      <c r="BK153" s="286">
        <v>895</v>
      </c>
      <c r="BL153" s="286">
        <v>1624</v>
      </c>
      <c r="BM153" s="286">
        <v>2519</v>
      </c>
      <c r="BN153" s="286">
        <v>148621000</v>
      </c>
      <c r="BO153" s="286">
        <v>30228000</v>
      </c>
      <c r="BP153" s="287" t="s">
        <v>688</v>
      </c>
      <c r="BQ153" s="287" t="s">
        <v>3292</v>
      </c>
      <c r="BR153" t="s">
        <v>45</v>
      </c>
    </row>
    <row r="154" spans="1:70" hidden="1" x14ac:dyDescent="0.3">
      <c r="A154" s="281">
        <v>151</v>
      </c>
      <c r="B154" s="288" t="s">
        <v>2952</v>
      </c>
      <c r="C154" s="288" t="s">
        <v>2953</v>
      </c>
      <c r="D154" s="288" t="s">
        <v>2998</v>
      </c>
      <c r="E154" s="288" t="s">
        <v>2959</v>
      </c>
      <c r="F154" s="288" t="s">
        <v>2970</v>
      </c>
      <c r="G154" s="288" t="s">
        <v>2971</v>
      </c>
      <c r="H154" s="288" t="s">
        <v>2972</v>
      </c>
      <c r="I154" s="288" t="s">
        <v>2962</v>
      </c>
      <c r="J154" s="288" t="s">
        <v>60</v>
      </c>
      <c r="K154" s="288" t="s">
        <v>2958</v>
      </c>
      <c r="L154" s="288" t="s">
        <v>45</v>
      </c>
      <c r="M154" s="289" t="s">
        <v>2193</v>
      </c>
      <c r="N154" s="288" t="s">
        <v>2194</v>
      </c>
      <c r="O154" s="288" t="s">
        <v>50</v>
      </c>
      <c r="P154" s="288" t="s">
        <v>142</v>
      </c>
      <c r="Q154" s="290" t="s">
        <v>45</v>
      </c>
      <c r="R154" s="288" t="s">
        <v>45</v>
      </c>
      <c r="S154" s="1">
        <v>45456</v>
      </c>
      <c r="T154" s="1">
        <v>45380</v>
      </c>
      <c r="U154" s="290" t="s">
        <v>45</v>
      </c>
      <c r="V154" s="1">
        <v>45380</v>
      </c>
      <c r="W154" s="1">
        <v>45384</v>
      </c>
      <c r="X154" s="1">
        <v>45393</v>
      </c>
      <c r="Y154" s="291">
        <v>49000</v>
      </c>
      <c r="Z154" s="291">
        <v>49000</v>
      </c>
      <c r="AA154" s="291">
        <v>12750</v>
      </c>
      <c r="AB154" s="291">
        <v>49000</v>
      </c>
      <c r="AC154" s="292" t="s">
        <v>583</v>
      </c>
      <c r="AD154" s="290" t="s">
        <v>60</v>
      </c>
      <c r="AE154" s="292" t="s">
        <v>45</v>
      </c>
      <c r="AF154" s="291">
        <v>49000</v>
      </c>
      <c r="AG154" s="291">
        <v>4325</v>
      </c>
      <c r="AH154" s="291">
        <v>211925000</v>
      </c>
      <c r="AI154" s="291">
        <v>55143750</v>
      </c>
      <c r="AJ154" s="291">
        <v>1010</v>
      </c>
      <c r="AK154" s="291">
        <v>49490000</v>
      </c>
      <c r="AL154" s="291">
        <v>12877500</v>
      </c>
      <c r="AM154" s="291">
        <v>3315</v>
      </c>
      <c r="AN154" s="291">
        <v>162435000</v>
      </c>
      <c r="AO154" s="291">
        <v>42266250</v>
      </c>
      <c r="AP154" s="291">
        <v>4371</v>
      </c>
      <c r="AQ154" s="291">
        <v>214179000</v>
      </c>
      <c r="AR154" s="291">
        <v>55730250</v>
      </c>
      <c r="AS154" s="291">
        <v>4371</v>
      </c>
      <c r="AT154" s="291">
        <v>214179000</v>
      </c>
      <c r="AU154" s="291">
        <v>55730250</v>
      </c>
      <c r="AV154" s="291"/>
      <c r="AW154" s="291"/>
      <c r="AX154" s="291">
        <v>0</v>
      </c>
      <c r="AY154" s="291">
        <v>4394</v>
      </c>
      <c r="AZ154" s="291">
        <v>215306000</v>
      </c>
      <c r="BA154" s="291">
        <v>-60</v>
      </c>
      <c r="BB154" s="291">
        <v>-2940000</v>
      </c>
      <c r="BC154" s="291">
        <v>1</v>
      </c>
      <c r="BD154" s="291">
        <v>49000</v>
      </c>
      <c r="BE154" s="291">
        <v>36000</v>
      </c>
      <c r="BF154" s="291">
        <v>12750</v>
      </c>
      <c r="BG154" s="291">
        <v>4382</v>
      </c>
      <c r="BH154" s="291">
        <v>214718000</v>
      </c>
      <c r="BI154" s="291">
        <v>156505772</v>
      </c>
      <c r="BJ154" s="291">
        <v>55870500</v>
      </c>
      <c r="BK154" s="291">
        <v>12</v>
      </c>
      <c r="BL154" s="291">
        <v>-23</v>
      </c>
      <c r="BM154" s="291">
        <v>-11</v>
      </c>
      <c r="BN154" s="291">
        <v>-539000</v>
      </c>
      <c r="BO154" s="291">
        <v>-140250</v>
      </c>
      <c r="BP154" s="292" t="s">
        <v>4097</v>
      </c>
      <c r="BQ154" s="292" t="s">
        <v>3833</v>
      </c>
      <c r="BR154" t="s">
        <v>45</v>
      </c>
    </row>
    <row r="155" spans="1:70" hidden="1" x14ac:dyDescent="0.3">
      <c r="A155" s="281">
        <v>152</v>
      </c>
      <c r="B155" s="282" t="s">
        <v>2952</v>
      </c>
      <c r="C155" s="282" t="s">
        <v>2953</v>
      </c>
      <c r="D155" s="282" t="s">
        <v>2998</v>
      </c>
      <c r="E155" s="282" t="s">
        <v>2959</v>
      </c>
      <c r="F155" s="282" t="s">
        <v>2970</v>
      </c>
      <c r="G155" s="282" t="s">
        <v>2971</v>
      </c>
      <c r="H155" s="282" t="s">
        <v>2972</v>
      </c>
      <c r="I155" s="282" t="s">
        <v>2962</v>
      </c>
      <c r="J155" s="282" t="s">
        <v>60</v>
      </c>
      <c r="K155" s="282" t="s">
        <v>2958</v>
      </c>
      <c r="L155" s="282" t="s">
        <v>45</v>
      </c>
      <c r="M155" s="283" t="s">
        <v>2195</v>
      </c>
      <c r="N155" s="282" t="s">
        <v>2196</v>
      </c>
      <c r="O155" s="282" t="s">
        <v>50</v>
      </c>
      <c r="P155" s="282" t="s">
        <v>51</v>
      </c>
      <c r="Q155" s="284" t="s">
        <v>45</v>
      </c>
      <c r="R155" s="282" t="s">
        <v>45</v>
      </c>
      <c r="S155" s="285">
        <v>45456</v>
      </c>
      <c r="T155" s="285">
        <v>45407</v>
      </c>
      <c r="U155" s="284" t="s">
        <v>45</v>
      </c>
      <c r="V155" s="285">
        <v>45407</v>
      </c>
      <c r="W155" s="285">
        <v>45414</v>
      </c>
      <c r="X155" s="285">
        <v>45419</v>
      </c>
      <c r="Y155" s="286">
        <v>59000</v>
      </c>
      <c r="Z155" s="286">
        <v>59000</v>
      </c>
      <c r="AA155" s="286">
        <v>16200</v>
      </c>
      <c r="AB155" s="286">
        <v>59000</v>
      </c>
      <c r="AC155" s="287" t="s">
        <v>569</v>
      </c>
      <c r="AD155" s="284" t="s">
        <v>60</v>
      </c>
      <c r="AE155" s="287" t="s">
        <v>45</v>
      </c>
      <c r="AF155" s="286">
        <v>59000</v>
      </c>
      <c r="AG155" s="286">
        <v>1120</v>
      </c>
      <c r="AH155" s="286">
        <v>66080000</v>
      </c>
      <c r="AI155" s="286">
        <v>18144000</v>
      </c>
      <c r="AJ155" s="286">
        <v>970</v>
      </c>
      <c r="AK155" s="286">
        <v>57230000</v>
      </c>
      <c r="AL155" s="286">
        <v>15714000</v>
      </c>
      <c r="AM155" s="286">
        <v>150</v>
      </c>
      <c r="AN155" s="286">
        <v>8850000</v>
      </c>
      <c r="AO155" s="286">
        <v>2430000</v>
      </c>
      <c r="AP155" s="286">
        <v>1199</v>
      </c>
      <c r="AQ155" s="286">
        <v>70741000</v>
      </c>
      <c r="AR155" s="286">
        <v>19423800</v>
      </c>
      <c r="AS155" s="286">
        <v>1199</v>
      </c>
      <c r="AT155" s="286">
        <v>70741000</v>
      </c>
      <c r="AU155" s="286">
        <v>19423800</v>
      </c>
      <c r="AV155" s="286"/>
      <c r="AW155" s="286"/>
      <c r="AX155" s="286">
        <v>0</v>
      </c>
      <c r="AY155" s="286">
        <v>1185</v>
      </c>
      <c r="AZ155" s="286">
        <v>69915000</v>
      </c>
      <c r="BA155" s="286">
        <v>-2</v>
      </c>
      <c r="BB155" s="286">
        <v>-118000</v>
      </c>
      <c r="BC155" s="286">
        <v>2</v>
      </c>
      <c r="BD155" s="286">
        <v>118000</v>
      </c>
      <c r="BE155" s="286">
        <v>91600</v>
      </c>
      <c r="BF155" s="286">
        <v>32400</v>
      </c>
      <c r="BG155" s="286">
        <v>1184</v>
      </c>
      <c r="BH155" s="286">
        <v>69856000</v>
      </c>
      <c r="BI155" s="286">
        <v>52314034</v>
      </c>
      <c r="BJ155" s="286">
        <v>19180800</v>
      </c>
      <c r="BK155" s="286">
        <v>1</v>
      </c>
      <c r="BL155" s="286">
        <v>14</v>
      </c>
      <c r="BM155" s="286">
        <v>15</v>
      </c>
      <c r="BN155" s="286">
        <v>885000</v>
      </c>
      <c r="BO155" s="286">
        <v>243000</v>
      </c>
      <c r="BP155" s="287" t="s">
        <v>3896</v>
      </c>
      <c r="BQ155" s="287" t="s">
        <v>3446</v>
      </c>
      <c r="BR155" t="s">
        <v>45</v>
      </c>
    </row>
    <row r="156" spans="1:70" hidden="1" x14ac:dyDescent="0.3">
      <c r="A156" s="281">
        <v>153</v>
      </c>
      <c r="B156" s="288" t="s">
        <v>2952</v>
      </c>
      <c r="C156" s="288" t="s">
        <v>2953</v>
      </c>
      <c r="D156" s="288" t="s">
        <v>2998</v>
      </c>
      <c r="E156" s="288" t="s">
        <v>2959</v>
      </c>
      <c r="F156" s="288" t="s">
        <v>2970</v>
      </c>
      <c r="G156" s="288" t="s">
        <v>2971</v>
      </c>
      <c r="H156" s="288" t="s">
        <v>2972</v>
      </c>
      <c r="I156" s="288" t="s">
        <v>2962</v>
      </c>
      <c r="J156" s="288" t="s">
        <v>60</v>
      </c>
      <c r="K156" s="288" t="s">
        <v>2958</v>
      </c>
      <c r="L156" s="288" t="s">
        <v>45</v>
      </c>
      <c r="M156" s="289" t="s">
        <v>2197</v>
      </c>
      <c r="N156" s="288" t="s">
        <v>2198</v>
      </c>
      <c r="O156" s="288" t="s">
        <v>50</v>
      </c>
      <c r="P156" s="288" t="s">
        <v>51</v>
      </c>
      <c r="Q156" s="290" t="s">
        <v>45</v>
      </c>
      <c r="R156" s="288" t="s">
        <v>45</v>
      </c>
      <c r="S156" s="1">
        <v>45456</v>
      </c>
      <c r="T156" s="1">
        <v>45385</v>
      </c>
      <c r="U156" s="290" t="s">
        <v>45</v>
      </c>
      <c r="V156" s="1">
        <v>45385</v>
      </c>
      <c r="W156" s="1">
        <v>45421</v>
      </c>
      <c r="X156" s="1">
        <v>45428</v>
      </c>
      <c r="Y156" s="291">
        <v>47000</v>
      </c>
      <c r="Z156" s="291">
        <v>47000</v>
      </c>
      <c r="AA156" s="291">
        <v>13000</v>
      </c>
      <c r="AB156" s="291">
        <v>47000</v>
      </c>
      <c r="AC156" s="292" t="s">
        <v>687</v>
      </c>
      <c r="AD156" s="290" t="s">
        <v>60</v>
      </c>
      <c r="AE156" s="292" t="s">
        <v>45</v>
      </c>
      <c r="AF156" s="291">
        <v>47000</v>
      </c>
      <c r="AG156" s="291">
        <v>1300</v>
      </c>
      <c r="AH156" s="291">
        <v>61100000</v>
      </c>
      <c r="AI156" s="291">
        <v>16900000</v>
      </c>
      <c r="AJ156" s="291">
        <v>770</v>
      </c>
      <c r="AK156" s="291">
        <v>36190000</v>
      </c>
      <c r="AL156" s="291">
        <v>10010000</v>
      </c>
      <c r="AM156" s="291">
        <v>530</v>
      </c>
      <c r="AN156" s="291">
        <v>24910000</v>
      </c>
      <c r="AO156" s="291">
        <v>6890000</v>
      </c>
      <c r="AP156" s="291">
        <v>1288</v>
      </c>
      <c r="AQ156" s="291">
        <v>60536000</v>
      </c>
      <c r="AR156" s="291">
        <v>16744000</v>
      </c>
      <c r="AS156" s="291">
        <v>1288</v>
      </c>
      <c r="AT156" s="291">
        <v>60536000</v>
      </c>
      <c r="AU156" s="291">
        <v>16744000</v>
      </c>
      <c r="AV156" s="291"/>
      <c r="AW156" s="291"/>
      <c r="AX156" s="291">
        <v>0</v>
      </c>
      <c r="AY156" s="291">
        <v>1282</v>
      </c>
      <c r="AZ156" s="291">
        <v>60254000</v>
      </c>
      <c r="BA156" s="291">
        <v>2</v>
      </c>
      <c r="BB156" s="291">
        <v>94000</v>
      </c>
      <c r="BC156" s="291">
        <v>2</v>
      </c>
      <c r="BD156" s="291">
        <v>94000</v>
      </c>
      <c r="BE156" s="291">
        <v>71817</v>
      </c>
      <c r="BF156" s="291">
        <v>26000</v>
      </c>
      <c r="BG156" s="291">
        <v>1282</v>
      </c>
      <c r="BH156" s="291">
        <v>60254000</v>
      </c>
      <c r="BI156" s="291">
        <v>47270355</v>
      </c>
      <c r="BJ156" s="291">
        <v>16666000</v>
      </c>
      <c r="BK156" s="291"/>
      <c r="BL156" s="291">
        <v>6</v>
      </c>
      <c r="BM156" s="291">
        <v>6</v>
      </c>
      <c r="BN156" s="291">
        <v>282000</v>
      </c>
      <c r="BO156" s="291">
        <v>78000</v>
      </c>
      <c r="BP156" s="292" t="s">
        <v>4076</v>
      </c>
      <c r="BQ156" s="292" t="s">
        <v>3723</v>
      </c>
      <c r="BR156" t="s">
        <v>45</v>
      </c>
    </row>
    <row r="157" spans="1:70" hidden="1" x14ac:dyDescent="0.3">
      <c r="A157" s="281">
        <v>154</v>
      </c>
      <c r="B157" s="282" t="s">
        <v>2952</v>
      </c>
      <c r="C157" s="282" t="s">
        <v>2953</v>
      </c>
      <c r="D157" s="282" t="s">
        <v>2998</v>
      </c>
      <c r="E157" s="282" t="s">
        <v>2959</v>
      </c>
      <c r="F157" s="282" t="s">
        <v>2970</v>
      </c>
      <c r="G157" s="282" t="s">
        <v>2971</v>
      </c>
      <c r="H157" s="282" t="s">
        <v>2972</v>
      </c>
      <c r="I157" s="282" t="s">
        <v>2962</v>
      </c>
      <c r="J157" s="282" t="s">
        <v>60</v>
      </c>
      <c r="K157" s="282" t="s">
        <v>2958</v>
      </c>
      <c r="L157" s="282" t="s">
        <v>45</v>
      </c>
      <c r="M157" s="283" t="s">
        <v>2199</v>
      </c>
      <c r="N157" s="282" t="s">
        <v>2200</v>
      </c>
      <c r="O157" s="282" t="s">
        <v>50</v>
      </c>
      <c r="P157" s="282" t="s">
        <v>51</v>
      </c>
      <c r="Q157" s="284" t="s">
        <v>45</v>
      </c>
      <c r="R157" s="282" t="s">
        <v>45</v>
      </c>
      <c r="S157" s="285">
        <v>45385</v>
      </c>
      <c r="T157" s="285">
        <v>45385</v>
      </c>
      <c r="U157" s="284" t="s">
        <v>45</v>
      </c>
      <c r="V157" s="285">
        <v>45385</v>
      </c>
      <c r="W157" s="285">
        <v>45385</v>
      </c>
      <c r="X157" s="285">
        <v>45404</v>
      </c>
      <c r="Y157" s="286">
        <v>63000</v>
      </c>
      <c r="Z157" s="286">
        <v>63000</v>
      </c>
      <c r="AA157" s="286">
        <v>16500</v>
      </c>
      <c r="AB157" s="286">
        <v>63000</v>
      </c>
      <c r="AC157" s="287" t="s">
        <v>672</v>
      </c>
      <c r="AD157" s="284" t="s">
        <v>60</v>
      </c>
      <c r="AE157" s="287" t="s">
        <v>45</v>
      </c>
      <c r="AF157" s="286">
        <v>63000</v>
      </c>
      <c r="AG157" s="286">
        <v>580</v>
      </c>
      <c r="AH157" s="286">
        <v>36540000</v>
      </c>
      <c r="AI157" s="286">
        <v>9570000</v>
      </c>
      <c r="AJ157" s="286">
        <v>580</v>
      </c>
      <c r="AK157" s="286">
        <v>36540000</v>
      </c>
      <c r="AL157" s="286">
        <v>9570000</v>
      </c>
      <c r="AM157" s="286"/>
      <c r="AN157" s="286"/>
      <c r="AO157" s="286">
        <v>0</v>
      </c>
      <c r="AP157" s="286">
        <v>607</v>
      </c>
      <c r="AQ157" s="286">
        <v>38241000</v>
      </c>
      <c r="AR157" s="286">
        <v>10015500</v>
      </c>
      <c r="AS157" s="286">
        <v>607</v>
      </c>
      <c r="AT157" s="286">
        <v>38241000</v>
      </c>
      <c r="AU157" s="286">
        <v>10015500</v>
      </c>
      <c r="AV157" s="286"/>
      <c r="AW157" s="286"/>
      <c r="AX157" s="286">
        <v>0</v>
      </c>
      <c r="AY157" s="286">
        <v>582</v>
      </c>
      <c r="AZ157" s="286">
        <v>36666000</v>
      </c>
      <c r="BA157" s="286">
        <v>1</v>
      </c>
      <c r="BB157" s="286">
        <v>63000</v>
      </c>
      <c r="BC157" s="286"/>
      <c r="BD157" s="286"/>
      <c r="BE157" s="286"/>
      <c r="BF157" s="286">
        <v>0</v>
      </c>
      <c r="BG157" s="286">
        <v>582</v>
      </c>
      <c r="BH157" s="286">
        <v>36666000</v>
      </c>
      <c r="BI157" s="286">
        <v>25112402</v>
      </c>
      <c r="BJ157" s="286">
        <v>9603000</v>
      </c>
      <c r="BK157" s="286"/>
      <c r="BL157" s="286">
        <v>25</v>
      </c>
      <c r="BM157" s="286">
        <v>25</v>
      </c>
      <c r="BN157" s="286">
        <v>1575000</v>
      </c>
      <c r="BO157" s="286">
        <v>412500</v>
      </c>
      <c r="BP157" s="287" t="s">
        <v>3730</v>
      </c>
      <c r="BQ157" s="287" t="s">
        <v>3499</v>
      </c>
      <c r="BR157" t="s">
        <v>45</v>
      </c>
    </row>
    <row r="158" spans="1:70" hidden="1" x14ac:dyDescent="0.3">
      <c r="A158" s="281">
        <v>155</v>
      </c>
      <c r="B158" s="288" t="s">
        <v>2952</v>
      </c>
      <c r="C158" s="288" t="s">
        <v>2953</v>
      </c>
      <c r="D158" s="288" t="s">
        <v>2998</v>
      </c>
      <c r="E158" s="288" t="s">
        <v>2959</v>
      </c>
      <c r="F158" s="288" t="s">
        <v>2970</v>
      </c>
      <c r="G158" s="288" t="s">
        <v>2971</v>
      </c>
      <c r="H158" s="288" t="s">
        <v>2972</v>
      </c>
      <c r="I158" s="288" t="s">
        <v>2962</v>
      </c>
      <c r="J158" s="288" t="s">
        <v>60</v>
      </c>
      <c r="K158" s="288" t="s">
        <v>2958</v>
      </c>
      <c r="L158" s="288" t="s">
        <v>45</v>
      </c>
      <c r="M158" s="289" t="s">
        <v>2201</v>
      </c>
      <c r="N158" s="288" t="s">
        <v>2202</v>
      </c>
      <c r="O158" s="288" t="s">
        <v>50</v>
      </c>
      <c r="P158" s="288" t="s">
        <v>51</v>
      </c>
      <c r="Q158" s="290" t="s">
        <v>45</v>
      </c>
      <c r="R158" s="288" t="s">
        <v>45</v>
      </c>
      <c r="S158" s="1">
        <v>45468</v>
      </c>
      <c r="T158" s="1">
        <v>45420</v>
      </c>
      <c r="U158" s="290" t="s">
        <v>45</v>
      </c>
      <c r="V158" s="1">
        <v>45420</v>
      </c>
      <c r="W158" s="1">
        <v>45425</v>
      </c>
      <c r="X158" s="1">
        <v>45433</v>
      </c>
      <c r="Y158" s="291">
        <v>49000</v>
      </c>
      <c r="Z158" s="291">
        <v>49000</v>
      </c>
      <c r="AA158" s="291">
        <v>13500</v>
      </c>
      <c r="AB158" s="291">
        <v>49000</v>
      </c>
      <c r="AC158" s="292" t="s">
        <v>662</v>
      </c>
      <c r="AD158" s="290" t="s">
        <v>60</v>
      </c>
      <c r="AE158" s="292" t="s">
        <v>45</v>
      </c>
      <c r="AF158" s="291">
        <v>49000</v>
      </c>
      <c r="AG158" s="291">
        <v>2785</v>
      </c>
      <c r="AH158" s="291">
        <v>136465000</v>
      </c>
      <c r="AI158" s="291">
        <v>37597500</v>
      </c>
      <c r="AJ158" s="291">
        <v>1155</v>
      </c>
      <c r="AK158" s="291">
        <v>56595000</v>
      </c>
      <c r="AL158" s="291">
        <v>15592500</v>
      </c>
      <c r="AM158" s="291">
        <v>1630</v>
      </c>
      <c r="AN158" s="291">
        <v>79870000</v>
      </c>
      <c r="AO158" s="291">
        <v>22005000</v>
      </c>
      <c r="AP158" s="291">
        <v>2906</v>
      </c>
      <c r="AQ158" s="291">
        <v>142394000</v>
      </c>
      <c r="AR158" s="291">
        <v>39231000</v>
      </c>
      <c r="AS158" s="291">
        <v>2906</v>
      </c>
      <c r="AT158" s="291">
        <v>142394000</v>
      </c>
      <c r="AU158" s="291">
        <v>39231000</v>
      </c>
      <c r="AV158" s="291"/>
      <c r="AW158" s="291"/>
      <c r="AX158" s="291">
        <v>0</v>
      </c>
      <c r="AY158" s="291">
        <v>2897</v>
      </c>
      <c r="AZ158" s="291">
        <v>141953000</v>
      </c>
      <c r="BA158" s="291">
        <v>1</v>
      </c>
      <c r="BB158" s="291">
        <v>49000</v>
      </c>
      <c r="BC158" s="291"/>
      <c r="BD158" s="291"/>
      <c r="BE158" s="291"/>
      <c r="BF158" s="291">
        <v>0</v>
      </c>
      <c r="BG158" s="291">
        <v>2897</v>
      </c>
      <c r="BH158" s="291">
        <v>141953000</v>
      </c>
      <c r="BI158" s="291">
        <v>113332142</v>
      </c>
      <c r="BJ158" s="291">
        <v>39109500</v>
      </c>
      <c r="BK158" s="291"/>
      <c r="BL158" s="291">
        <v>9</v>
      </c>
      <c r="BM158" s="291">
        <v>9</v>
      </c>
      <c r="BN158" s="291">
        <v>441000</v>
      </c>
      <c r="BO158" s="291">
        <v>121500</v>
      </c>
      <c r="BP158" s="292" t="s">
        <v>4067</v>
      </c>
      <c r="BQ158" s="292" t="s">
        <v>1091</v>
      </c>
      <c r="BR158" t="s">
        <v>45</v>
      </c>
    </row>
    <row r="159" spans="1:70" hidden="1" x14ac:dyDescent="0.3">
      <c r="A159" s="281">
        <v>156</v>
      </c>
      <c r="B159" s="282" t="s">
        <v>2952</v>
      </c>
      <c r="C159" s="282" t="s">
        <v>2953</v>
      </c>
      <c r="D159" s="282" t="s">
        <v>2998</v>
      </c>
      <c r="E159" s="282" t="s">
        <v>2959</v>
      </c>
      <c r="F159" s="282" t="s">
        <v>2970</v>
      </c>
      <c r="G159" s="282" t="s">
        <v>2971</v>
      </c>
      <c r="H159" s="282" t="s">
        <v>2972</v>
      </c>
      <c r="I159" s="282" t="s">
        <v>2962</v>
      </c>
      <c r="J159" s="282" t="s">
        <v>60</v>
      </c>
      <c r="K159" s="282" t="s">
        <v>2958</v>
      </c>
      <c r="L159" s="282" t="s">
        <v>45</v>
      </c>
      <c r="M159" s="283" t="s">
        <v>2203</v>
      </c>
      <c r="N159" s="282" t="s">
        <v>2204</v>
      </c>
      <c r="O159" s="282" t="s">
        <v>50</v>
      </c>
      <c r="P159" s="282" t="s">
        <v>51</v>
      </c>
      <c r="Q159" s="284" t="s">
        <v>45</v>
      </c>
      <c r="R159" s="282" t="s">
        <v>45</v>
      </c>
      <c r="S159" s="285">
        <v>45468</v>
      </c>
      <c r="T159" s="285">
        <v>45420</v>
      </c>
      <c r="U159" s="284" t="s">
        <v>45</v>
      </c>
      <c r="V159" s="285">
        <v>45420</v>
      </c>
      <c r="W159" s="285">
        <v>45425</v>
      </c>
      <c r="X159" s="285">
        <v>45433</v>
      </c>
      <c r="Y159" s="286">
        <v>59000</v>
      </c>
      <c r="Z159" s="286">
        <v>69000</v>
      </c>
      <c r="AA159" s="286">
        <v>16200</v>
      </c>
      <c r="AB159" s="286">
        <v>69000</v>
      </c>
      <c r="AC159" s="287" t="s">
        <v>569</v>
      </c>
      <c r="AD159" s="284" t="s">
        <v>60</v>
      </c>
      <c r="AE159" s="287" t="s">
        <v>45</v>
      </c>
      <c r="AF159" s="286">
        <v>59000</v>
      </c>
      <c r="AG159" s="286">
        <v>2915</v>
      </c>
      <c r="AH159" s="286">
        <v>201135000</v>
      </c>
      <c r="AI159" s="286">
        <v>47223000</v>
      </c>
      <c r="AJ159" s="286">
        <v>1335</v>
      </c>
      <c r="AK159" s="286">
        <v>92115000</v>
      </c>
      <c r="AL159" s="286">
        <v>21627000</v>
      </c>
      <c r="AM159" s="286">
        <v>1580</v>
      </c>
      <c r="AN159" s="286">
        <v>109020000</v>
      </c>
      <c r="AO159" s="286">
        <v>25596000</v>
      </c>
      <c r="AP159" s="286">
        <v>3030</v>
      </c>
      <c r="AQ159" s="286">
        <v>209070000</v>
      </c>
      <c r="AR159" s="286">
        <v>49086000</v>
      </c>
      <c r="AS159" s="286">
        <v>3030</v>
      </c>
      <c r="AT159" s="286">
        <v>209070000</v>
      </c>
      <c r="AU159" s="286">
        <v>49086000</v>
      </c>
      <c r="AV159" s="286"/>
      <c r="AW159" s="286"/>
      <c r="AX159" s="286">
        <v>0</v>
      </c>
      <c r="AY159" s="286">
        <v>2992</v>
      </c>
      <c r="AZ159" s="286">
        <v>206448000</v>
      </c>
      <c r="BA159" s="286"/>
      <c r="BB159" s="286"/>
      <c r="BC159" s="286"/>
      <c r="BD159" s="286"/>
      <c r="BE159" s="286"/>
      <c r="BF159" s="286">
        <v>0</v>
      </c>
      <c r="BG159" s="286">
        <v>3002</v>
      </c>
      <c r="BH159" s="286">
        <v>207138000</v>
      </c>
      <c r="BI159" s="286">
        <v>136698651</v>
      </c>
      <c r="BJ159" s="286">
        <v>48632400</v>
      </c>
      <c r="BK159" s="286">
        <v>-10</v>
      </c>
      <c r="BL159" s="286">
        <v>38</v>
      </c>
      <c r="BM159" s="286">
        <v>28</v>
      </c>
      <c r="BN159" s="286">
        <v>1932000</v>
      </c>
      <c r="BO159" s="286">
        <v>453600</v>
      </c>
      <c r="BP159" s="287" t="s">
        <v>1238</v>
      </c>
      <c r="BQ159" s="287" t="s">
        <v>640</v>
      </c>
      <c r="BR159" t="s">
        <v>45</v>
      </c>
    </row>
    <row r="160" spans="1:70" hidden="1" x14ac:dyDescent="0.3">
      <c r="A160" s="281">
        <v>157</v>
      </c>
      <c r="B160" s="288" t="s">
        <v>2952</v>
      </c>
      <c r="C160" s="288" t="s">
        <v>2953</v>
      </c>
      <c r="D160" s="288" t="s">
        <v>2998</v>
      </c>
      <c r="E160" s="288" t="s">
        <v>2959</v>
      </c>
      <c r="F160" s="288" t="s">
        <v>2970</v>
      </c>
      <c r="G160" s="288" t="s">
        <v>2971</v>
      </c>
      <c r="H160" s="288" t="s">
        <v>2973</v>
      </c>
      <c r="I160" s="288" t="s">
        <v>2999</v>
      </c>
      <c r="J160" s="288" t="s">
        <v>60</v>
      </c>
      <c r="K160" s="288" t="s">
        <v>2958</v>
      </c>
      <c r="L160" s="288" t="s">
        <v>45</v>
      </c>
      <c r="M160" s="289" t="s">
        <v>2205</v>
      </c>
      <c r="N160" s="288" t="s">
        <v>2206</v>
      </c>
      <c r="O160" s="288" t="s">
        <v>50</v>
      </c>
      <c r="P160" s="288" t="s">
        <v>51</v>
      </c>
      <c r="Q160" s="290" t="s">
        <v>45</v>
      </c>
      <c r="R160" s="288" t="s">
        <v>45</v>
      </c>
      <c r="S160" s="1">
        <v>46048</v>
      </c>
      <c r="T160" s="1">
        <v>45721</v>
      </c>
      <c r="U160" s="290" t="s">
        <v>45</v>
      </c>
      <c r="V160" s="1">
        <v>45721</v>
      </c>
      <c r="W160" s="1">
        <v>45394</v>
      </c>
      <c r="X160" s="1">
        <v>45404</v>
      </c>
      <c r="Y160" s="291">
        <v>49000</v>
      </c>
      <c r="Z160" s="291">
        <v>63000</v>
      </c>
      <c r="AA160" s="291">
        <v>13500</v>
      </c>
      <c r="AB160" s="291">
        <v>63000</v>
      </c>
      <c r="AC160" s="292" t="s">
        <v>662</v>
      </c>
      <c r="AD160" s="290" t="s">
        <v>60</v>
      </c>
      <c r="AE160" s="292" t="s">
        <v>45</v>
      </c>
      <c r="AF160" s="291">
        <v>49000</v>
      </c>
      <c r="AG160" s="291">
        <v>87614</v>
      </c>
      <c r="AH160" s="291">
        <v>5519682000</v>
      </c>
      <c r="AI160" s="291">
        <v>1182789000</v>
      </c>
      <c r="AJ160" s="291">
        <v>4944</v>
      </c>
      <c r="AK160" s="291">
        <v>311472000</v>
      </c>
      <c r="AL160" s="291">
        <v>66744000</v>
      </c>
      <c r="AM160" s="291">
        <v>82670</v>
      </c>
      <c r="AN160" s="291">
        <v>5208210000</v>
      </c>
      <c r="AO160" s="291">
        <v>1116045000</v>
      </c>
      <c r="AP160" s="291">
        <v>53809</v>
      </c>
      <c r="AQ160" s="291">
        <v>3389967000</v>
      </c>
      <c r="AR160" s="291">
        <v>726421500</v>
      </c>
      <c r="AS160" s="291">
        <v>53809</v>
      </c>
      <c r="AT160" s="291">
        <v>3389967000</v>
      </c>
      <c r="AU160" s="291">
        <v>726421500</v>
      </c>
      <c r="AV160" s="291"/>
      <c r="AW160" s="291"/>
      <c r="AX160" s="291">
        <v>0</v>
      </c>
      <c r="AY160" s="291">
        <v>53324</v>
      </c>
      <c r="AZ160" s="291">
        <v>3359412000</v>
      </c>
      <c r="BA160" s="291">
        <v>-46</v>
      </c>
      <c r="BB160" s="291">
        <v>-2898000</v>
      </c>
      <c r="BC160" s="291">
        <v>88</v>
      </c>
      <c r="BD160" s="291">
        <v>5544000</v>
      </c>
      <c r="BE160" s="291">
        <v>3025181</v>
      </c>
      <c r="BF160" s="291">
        <v>1188000</v>
      </c>
      <c r="BG160" s="291">
        <v>51357</v>
      </c>
      <c r="BH160" s="291">
        <v>3235491000</v>
      </c>
      <c r="BI160" s="291">
        <v>1913202023</v>
      </c>
      <c r="BJ160" s="291">
        <v>693319500</v>
      </c>
      <c r="BK160" s="291">
        <v>1967</v>
      </c>
      <c r="BL160" s="291">
        <v>485</v>
      </c>
      <c r="BM160" s="291">
        <v>2452</v>
      </c>
      <c r="BN160" s="291">
        <v>154476000</v>
      </c>
      <c r="BO160" s="291">
        <v>33102000</v>
      </c>
      <c r="BP160" s="292" t="s">
        <v>3310</v>
      </c>
      <c r="BQ160" s="292" t="s">
        <v>620</v>
      </c>
      <c r="BR160" t="s">
        <v>45</v>
      </c>
    </row>
    <row r="161" spans="1:70" hidden="1" x14ac:dyDescent="0.3">
      <c r="A161" s="281">
        <v>158</v>
      </c>
      <c r="B161" s="282" t="s">
        <v>2952</v>
      </c>
      <c r="C161" s="282" t="s">
        <v>2953</v>
      </c>
      <c r="D161" s="282" t="s">
        <v>2998</v>
      </c>
      <c r="E161" s="282" t="s">
        <v>2959</v>
      </c>
      <c r="F161" s="282" t="s">
        <v>2970</v>
      </c>
      <c r="G161" s="282" t="s">
        <v>2974</v>
      </c>
      <c r="H161" s="282" t="s">
        <v>2975</v>
      </c>
      <c r="I161" s="282" t="s">
        <v>2962</v>
      </c>
      <c r="J161" s="282" t="s">
        <v>60</v>
      </c>
      <c r="K161" s="282" t="s">
        <v>2958</v>
      </c>
      <c r="L161" s="282" t="s">
        <v>45</v>
      </c>
      <c r="M161" s="283" t="s">
        <v>2207</v>
      </c>
      <c r="N161" s="282" t="s">
        <v>2208</v>
      </c>
      <c r="O161" s="282" t="s">
        <v>50</v>
      </c>
      <c r="P161" s="282" t="s">
        <v>51</v>
      </c>
      <c r="Q161" s="284" t="s">
        <v>45</v>
      </c>
      <c r="R161" s="282" t="s">
        <v>45</v>
      </c>
      <c r="S161" s="285">
        <v>45426</v>
      </c>
      <c r="T161" s="285">
        <v>45385</v>
      </c>
      <c r="U161" s="284" t="s">
        <v>45</v>
      </c>
      <c r="V161" s="285">
        <v>45385</v>
      </c>
      <c r="W161" s="285">
        <v>45394</v>
      </c>
      <c r="X161" s="285">
        <v>45404</v>
      </c>
      <c r="Y161" s="286">
        <v>35000</v>
      </c>
      <c r="Z161" s="286">
        <v>45000</v>
      </c>
      <c r="AA161" s="286">
        <v>9100</v>
      </c>
      <c r="AB161" s="286">
        <v>45000</v>
      </c>
      <c r="AC161" s="287" t="s">
        <v>201</v>
      </c>
      <c r="AD161" s="284" t="s">
        <v>60</v>
      </c>
      <c r="AE161" s="287" t="s">
        <v>45</v>
      </c>
      <c r="AF161" s="286">
        <v>35000</v>
      </c>
      <c r="AG161" s="286">
        <v>2650</v>
      </c>
      <c r="AH161" s="286">
        <v>119250000</v>
      </c>
      <c r="AI161" s="286">
        <v>24115000</v>
      </c>
      <c r="AJ161" s="286">
        <v>990</v>
      </c>
      <c r="AK161" s="286">
        <v>44550000</v>
      </c>
      <c r="AL161" s="286">
        <v>9009000</v>
      </c>
      <c r="AM161" s="286">
        <v>1660</v>
      </c>
      <c r="AN161" s="286">
        <v>74700000</v>
      </c>
      <c r="AO161" s="286">
        <v>15106000</v>
      </c>
      <c r="AP161" s="286">
        <v>2577</v>
      </c>
      <c r="AQ161" s="286">
        <v>115965000</v>
      </c>
      <c r="AR161" s="286">
        <v>23450700</v>
      </c>
      <c r="AS161" s="286">
        <v>2577</v>
      </c>
      <c r="AT161" s="286">
        <v>115965000</v>
      </c>
      <c r="AU161" s="286">
        <v>23450700</v>
      </c>
      <c r="AV161" s="286"/>
      <c r="AW161" s="286"/>
      <c r="AX161" s="286">
        <v>0</v>
      </c>
      <c r="AY161" s="286">
        <v>2264</v>
      </c>
      <c r="AZ161" s="286">
        <v>101880000</v>
      </c>
      <c r="BA161" s="286">
        <v>-12</v>
      </c>
      <c r="BB161" s="286">
        <v>-540000</v>
      </c>
      <c r="BC161" s="286">
        <v>5</v>
      </c>
      <c r="BD161" s="286">
        <v>225000</v>
      </c>
      <c r="BE161" s="286">
        <v>120667</v>
      </c>
      <c r="BF161" s="286">
        <v>45500</v>
      </c>
      <c r="BG161" s="286">
        <v>2223</v>
      </c>
      <c r="BH161" s="286">
        <v>100035000</v>
      </c>
      <c r="BI161" s="286">
        <v>52784606</v>
      </c>
      <c r="BJ161" s="286">
        <v>20229300</v>
      </c>
      <c r="BK161" s="286">
        <v>41</v>
      </c>
      <c r="BL161" s="286">
        <v>313</v>
      </c>
      <c r="BM161" s="286">
        <v>354</v>
      </c>
      <c r="BN161" s="286">
        <v>15930000</v>
      </c>
      <c r="BO161" s="286">
        <v>3221400</v>
      </c>
      <c r="BP161" s="287" t="s">
        <v>3901</v>
      </c>
      <c r="BQ161" s="287" t="s">
        <v>4096</v>
      </c>
      <c r="BR161" t="s">
        <v>45</v>
      </c>
    </row>
    <row r="162" spans="1:70" hidden="1" x14ac:dyDescent="0.3">
      <c r="A162" s="281">
        <v>159</v>
      </c>
      <c r="B162" s="288" t="s">
        <v>2952</v>
      </c>
      <c r="C162" s="288" t="s">
        <v>2953</v>
      </c>
      <c r="D162" s="288" t="s">
        <v>2998</v>
      </c>
      <c r="E162" s="288" t="s">
        <v>2959</v>
      </c>
      <c r="F162" s="288" t="s">
        <v>2970</v>
      </c>
      <c r="G162" s="288" t="s">
        <v>2974</v>
      </c>
      <c r="H162" s="288" t="s">
        <v>2976</v>
      </c>
      <c r="I162" s="288" t="s">
        <v>2962</v>
      </c>
      <c r="J162" s="288" t="s">
        <v>60</v>
      </c>
      <c r="K162" s="288" t="s">
        <v>2958</v>
      </c>
      <c r="L162" s="288" t="s">
        <v>45</v>
      </c>
      <c r="M162" s="289" t="s">
        <v>2209</v>
      </c>
      <c r="N162" s="288" t="s">
        <v>2210</v>
      </c>
      <c r="O162" s="288" t="s">
        <v>50</v>
      </c>
      <c r="P162" s="288" t="s">
        <v>142</v>
      </c>
      <c r="Q162" s="290" t="s">
        <v>45</v>
      </c>
      <c r="R162" s="288" t="s">
        <v>45</v>
      </c>
      <c r="S162" s="1">
        <v>45385</v>
      </c>
      <c r="T162" s="1">
        <v>45385</v>
      </c>
      <c r="U162" s="290" t="s">
        <v>45</v>
      </c>
      <c r="V162" s="1">
        <v>45385</v>
      </c>
      <c r="W162" s="1">
        <v>45385</v>
      </c>
      <c r="X162" s="1">
        <v>45387</v>
      </c>
      <c r="Y162" s="291">
        <v>49000</v>
      </c>
      <c r="Z162" s="291">
        <v>59000</v>
      </c>
      <c r="AA162" s="291">
        <v>13900</v>
      </c>
      <c r="AB162" s="291">
        <v>59000</v>
      </c>
      <c r="AC162" s="292" t="s">
        <v>393</v>
      </c>
      <c r="AD162" s="290" t="s">
        <v>60</v>
      </c>
      <c r="AE162" s="292" t="s">
        <v>45</v>
      </c>
      <c r="AF162" s="291">
        <v>49000</v>
      </c>
      <c r="AG162" s="291">
        <v>1440</v>
      </c>
      <c r="AH162" s="291">
        <v>84960000</v>
      </c>
      <c r="AI162" s="291">
        <v>20016000</v>
      </c>
      <c r="AJ162" s="291">
        <v>1440</v>
      </c>
      <c r="AK162" s="291">
        <v>84960000</v>
      </c>
      <c r="AL162" s="291">
        <v>20016000</v>
      </c>
      <c r="AM162" s="291"/>
      <c r="AN162" s="291"/>
      <c r="AO162" s="291">
        <v>0</v>
      </c>
      <c r="AP162" s="291">
        <v>1398</v>
      </c>
      <c r="AQ162" s="291">
        <v>82482000</v>
      </c>
      <c r="AR162" s="291">
        <v>19432200</v>
      </c>
      <c r="AS162" s="291">
        <v>1398</v>
      </c>
      <c r="AT162" s="291">
        <v>82482000</v>
      </c>
      <c r="AU162" s="291">
        <v>19432200</v>
      </c>
      <c r="AV162" s="291"/>
      <c r="AW162" s="291"/>
      <c r="AX162" s="291">
        <v>0</v>
      </c>
      <c r="AY162" s="291">
        <v>710</v>
      </c>
      <c r="AZ162" s="291">
        <v>41890000</v>
      </c>
      <c r="BA162" s="291">
        <v>1</v>
      </c>
      <c r="BB162" s="291">
        <v>59000</v>
      </c>
      <c r="BC162" s="291"/>
      <c r="BD162" s="291"/>
      <c r="BE162" s="291"/>
      <c r="BF162" s="291">
        <v>0</v>
      </c>
      <c r="BG162" s="291">
        <v>681</v>
      </c>
      <c r="BH162" s="291">
        <v>40179000</v>
      </c>
      <c r="BI162" s="291">
        <v>24756382</v>
      </c>
      <c r="BJ162" s="291">
        <v>9465900</v>
      </c>
      <c r="BK162" s="291">
        <v>29</v>
      </c>
      <c r="BL162" s="291">
        <v>688</v>
      </c>
      <c r="BM162" s="291">
        <v>717</v>
      </c>
      <c r="BN162" s="291">
        <v>42303000</v>
      </c>
      <c r="BO162" s="291">
        <v>9966300</v>
      </c>
      <c r="BP162" s="292" t="s">
        <v>3890</v>
      </c>
      <c r="BQ162" s="292" t="s">
        <v>3988</v>
      </c>
      <c r="BR162" t="s">
        <v>45</v>
      </c>
    </row>
    <row r="163" spans="1:70" hidden="1" x14ac:dyDescent="0.3">
      <c r="A163" s="281">
        <v>160</v>
      </c>
      <c r="B163" s="282" t="s">
        <v>2952</v>
      </c>
      <c r="C163" s="282" t="s">
        <v>2953</v>
      </c>
      <c r="D163" s="282" t="s">
        <v>2998</v>
      </c>
      <c r="E163" s="282" t="s">
        <v>2959</v>
      </c>
      <c r="F163" s="282" t="s">
        <v>2970</v>
      </c>
      <c r="G163" s="282" t="s">
        <v>2974</v>
      </c>
      <c r="H163" s="282" t="s">
        <v>2976</v>
      </c>
      <c r="I163" s="282" t="s">
        <v>2962</v>
      </c>
      <c r="J163" s="282" t="s">
        <v>60</v>
      </c>
      <c r="K163" s="282" t="s">
        <v>2958</v>
      </c>
      <c r="L163" s="282" t="s">
        <v>45</v>
      </c>
      <c r="M163" s="283" t="s">
        <v>2211</v>
      </c>
      <c r="N163" s="282" t="s">
        <v>2212</v>
      </c>
      <c r="O163" s="282" t="s">
        <v>50</v>
      </c>
      <c r="P163" s="282" t="s">
        <v>142</v>
      </c>
      <c r="Q163" s="284" t="s">
        <v>45</v>
      </c>
      <c r="R163" s="282" t="s">
        <v>45</v>
      </c>
      <c r="S163" s="285">
        <v>45434</v>
      </c>
      <c r="T163" s="285">
        <v>45317</v>
      </c>
      <c r="U163" s="284" t="s">
        <v>45</v>
      </c>
      <c r="V163" s="285">
        <v>45317</v>
      </c>
      <c r="W163" s="285">
        <v>45322</v>
      </c>
      <c r="X163" s="285">
        <v>45337</v>
      </c>
      <c r="Y163" s="286">
        <v>49000</v>
      </c>
      <c r="Z163" s="286">
        <v>49000</v>
      </c>
      <c r="AA163" s="286">
        <v>14000</v>
      </c>
      <c r="AB163" s="286">
        <v>49000</v>
      </c>
      <c r="AC163" s="287" t="s">
        <v>1118</v>
      </c>
      <c r="AD163" s="284" t="s">
        <v>60</v>
      </c>
      <c r="AE163" s="287" t="s">
        <v>45</v>
      </c>
      <c r="AF163" s="286">
        <v>49000</v>
      </c>
      <c r="AG163" s="286">
        <v>1550</v>
      </c>
      <c r="AH163" s="286">
        <v>75950000</v>
      </c>
      <c r="AI163" s="286">
        <v>21700000</v>
      </c>
      <c r="AJ163" s="286">
        <v>400</v>
      </c>
      <c r="AK163" s="286">
        <v>19600000</v>
      </c>
      <c r="AL163" s="286">
        <v>5600000</v>
      </c>
      <c r="AM163" s="286">
        <v>1150</v>
      </c>
      <c r="AN163" s="286">
        <v>56350000</v>
      </c>
      <c r="AO163" s="286">
        <v>16100000</v>
      </c>
      <c r="AP163" s="286">
        <v>1539</v>
      </c>
      <c r="AQ163" s="286">
        <v>75411000</v>
      </c>
      <c r="AR163" s="286">
        <v>21546000</v>
      </c>
      <c r="AS163" s="286">
        <v>1539</v>
      </c>
      <c r="AT163" s="286">
        <v>75411000</v>
      </c>
      <c r="AU163" s="286">
        <v>21546000</v>
      </c>
      <c r="AV163" s="286"/>
      <c r="AW163" s="286"/>
      <c r="AX163" s="286">
        <v>0</v>
      </c>
      <c r="AY163" s="286">
        <v>1500</v>
      </c>
      <c r="AZ163" s="286">
        <v>73500000</v>
      </c>
      <c r="BA163" s="286"/>
      <c r="BB163" s="286"/>
      <c r="BC163" s="286">
        <v>1</v>
      </c>
      <c r="BD163" s="286">
        <v>49000</v>
      </c>
      <c r="BE163" s="286">
        <v>29667</v>
      </c>
      <c r="BF163" s="286">
        <v>14000</v>
      </c>
      <c r="BG163" s="286">
        <v>1460</v>
      </c>
      <c r="BH163" s="286">
        <v>71540000</v>
      </c>
      <c r="BI163" s="286">
        <v>52288545</v>
      </c>
      <c r="BJ163" s="286">
        <v>20440000</v>
      </c>
      <c r="BK163" s="286">
        <v>40</v>
      </c>
      <c r="BL163" s="286">
        <v>39</v>
      </c>
      <c r="BM163" s="286">
        <v>79</v>
      </c>
      <c r="BN163" s="286">
        <v>3871000</v>
      </c>
      <c r="BO163" s="286">
        <v>1106000</v>
      </c>
      <c r="BP163" s="287" t="s">
        <v>3406</v>
      </c>
      <c r="BQ163" s="287" t="s">
        <v>3889</v>
      </c>
      <c r="BR163" t="s">
        <v>45</v>
      </c>
    </row>
    <row r="164" spans="1:70" hidden="1" x14ac:dyDescent="0.3">
      <c r="A164" s="281">
        <v>161</v>
      </c>
      <c r="B164" s="288" t="s">
        <v>2952</v>
      </c>
      <c r="C164" s="288" t="s">
        <v>2953</v>
      </c>
      <c r="D164" s="288" t="s">
        <v>2998</v>
      </c>
      <c r="E164" s="288" t="s">
        <v>2959</v>
      </c>
      <c r="F164" s="288" t="s">
        <v>2970</v>
      </c>
      <c r="G164" s="288" t="s">
        <v>2974</v>
      </c>
      <c r="H164" s="288" t="s">
        <v>2976</v>
      </c>
      <c r="I164" s="288" t="s">
        <v>2962</v>
      </c>
      <c r="J164" s="288" t="s">
        <v>60</v>
      </c>
      <c r="K164" s="288" t="s">
        <v>2958</v>
      </c>
      <c r="L164" s="288" t="s">
        <v>45</v>
      </c>
      <c r="M164" s="289" t="s">
        <v>2213</v>
      </c>
      <c r="N164" s="288" t="s">
        <v>2214</v>
      </c>
      <c r="O164" s="288" t="s">
        <v>50</v>
      </c>
      <c r="P164" s="288" t="s">
        <v>51</v>
      </c>
      <c r="Q164" s="290" t="s">
        <v>45</v>
      </c>
      <c r="R164" s="288" t="s">
        <v>45</v>
      </c>
      <c r="S164" s="1">
        <v>45434</v>
      </c>
      <c r="T164" s="1">
        <v>45307</v>
      </c>
      <c r="U164" s="290" t="s">
        <v>45</v>
      </c>
      <c r="V164" s="1">
        <v>45307</v>
      </c>
      <c r="W164" s="1">
        <v>45322</v>
      </c>
      <c r="X164" s="1">
        <v>45328</v>
      </c>
      <c r="Y164" s="291">
        <v>47000</v>
      </c>
      <c r="Z164" s="291">
        <v>47000</v>
      </c>
      <c r="AA164" s="291">
        <v>13000</v>
      </c>
      <c r="AB164" s="291">
        <v>47000</v>
      </c>
      <c r="AC164" s="292" t="s">
        <v>687</v>
      </c>
      <c r="AD164" s="290" t="s">
        <v>60</v>
      </c>
      <c r="AE164" s="292" t="s">
        <v>45</v>
      </c>
      <c r="AF164" s="291">
        <v>47000</v>
      </c>
      <c r="AG164" s="291">
        <v>3605</v>
      </c>
      <c r="AH164" s="291">
        <v>169435000</v>
      </c>
      <c r="AI164" s="291">
        <v>46865000</v>
      </c>
      <c r="AJ164" s="291">
        <v>1155</v>
      </c>
      <c r="AK164" s="291">
        <v>54285000</v>
      </c>
      <c r="AL164" s="291">
        <v>15015000</v>
      </c>
      <c r="AM164" s="291">
        <v>2450</v>
      </c>
      <c r="AN164" s="291">
        <v>115150000</v>
      </c>
      <c r="AO164" s="291">
        <v>31850000</v>
      </c>
      <c r="AP164" s="291">
        <v>3674</v>
      </c>
      <c r="AQ164" s="291">
        <v>172678000</v>
      </c>
      <c r="AR164" s="291">
        <v>47762000</v>
      </c>
      <c r="AS164" s="291">
        <v>3674</v>
      </c>
      <c r="AT164" s="291">
        <v>172678000</v>
      </c>
      <c r="AU164" s="291">
        <v>47762000</v>
      </c>
      <c r="AV164" s="291"/>
      <c r="AW164" s="291"/>
      <c r="AX164" s="291">
        <v>0</v>
      </c>
      <c r="AY164" s="291">
        <v>3664</v>
      </c>
      <c r="AZ164" s="291">
        <v>172208000</v>
      </c>
      <c r="BA164" s="291">
        <v>-4</v>
      </c>
      <c r="BB164" s="291">
        <v>-188000</v>
      </c>
      <c r="BC164" s="291"/>
      <c r="BD164" s="291"/>
      <c r="BE164" s="291"/>
      <c r="BF164" s="291">
        <v>0</v>
      </c>
      <c r="BG164" s="291">
        <v>3594</v>
      </c>
      <c r="BH164" s="291">
        <v>168918000</v>
      </c>
      <c r="BI164" s="291">
        <v>133688051</v>
      </c>
      <c r="BJ164" s="291">
        <v>46722000</v>
      </c>
      <c r="BK164" s="291">
        <v>70</v>
      </c>
      <c r="BL164" s="291">
        <v>10</v>
      </c>
      <c r="BM164" s="291">
        <v>80</v>
      </c>
      <c r="BN164" s="291">
        <v>3760000</v>
      </c>
      <c r="BO164" s="291">
        <v>1040000</v>
      </c>
      <c r="BP164" s="292" t="s">
        <v>3403</v>
      </c>
      <c r="BQ164" s="292" t="s">
        <v>3743</v>
      </c>
      <c r="BR164" t="s">
        <v>45</v>
      </c>
    </row>
    <row r="165" spans="1:70" hidden="1" x14ac:dyDescent="0.3">
      <c r="A165" s="281">
        <v>162</v>
      </c>
      <c r="B165" s="282" t="s">
        <v>2952</v>
      </c>
      <c r="C165" s="282" t="s">
        <v>2953</v>
      </c>
      <c r="D165" s="282" t="s">
        <v>2998</v>
      </c>
      <c r="E165" s="282" t="s">
        <v>2959</v>
      </c>
      <c r="F165" s="282" t="s">
        <v>2970</v>
      </c>
      <c r="G165" s="282" t="s">
        <v>2974</v>
      </c>
      <c r="H165" s="282" t="s">
        <v>2976</v>
      </c>
      <c r="I165" s="282" t="s">
        <v>2962</v>
      </c>
      <c r="J165" s="282" t="s">
        <v>60</v>
      </c>
      <c r="K165" s="282" t="s">
        <v>2958</v>
      </c>
      <c r="L165" s="282" t="s">
        <v>45</v>
      </c>
      <c r="M165" s="283" t="s">
        <v>2215</v>
      </c>
      <c r="N165" s="282" t="s">
        <v>2216</v>
      </c>
      <c r="O165" s="282" t="s">
        <v>50</v>
      </c>
      <c r="P165" s="282" t="s">
        <v>142</v>
      </c>
      <c r="Q165" s="284" t="s">
        <v>45</v>
      </c>
      <c r="R165" s="282" t="s">
        <v>45</v>
      </c>
      <c r="S165" s="285">
        <v>45383</v>
      </c>
      <c r="T165" s="285">
        <v>45310</v>
      </c>
      <c r="U165" s="284" t="s">
        <v>45</v>
      </c>
      <c r="V165" s="285">
        <v>45310</v>
      </c>
      <c r="W165" s="285">
        <v>45310</v>
      </c>
      <c r="X165" s="285">
        <v>45315</v>
      </c>
      <c r="Y165" s="286">
        <v>43000</v>
      </c>
      <c r="Z165" s="286">
        <v>43000</v>
      </c>
      <c r="AA165" s="286">
        <v>12300</v>
      </c>
      <c r="AB165" s="286">
        <v>43000</v>
      </c>
      <c r="AC165" s="287" t="s">
        <v>1118</v>
      </c>
      <c r="AD165" s="284" t="s">
        <v>60</v>
      </c>
      <c r="AE165" s="287" t="s">
        <v>45</v>
      </c>
      <c r="AF165" s="286">
        <v>43000</v>
      </c>
      <c r="AG165" s="286">
        <v>2150</v>
      </c>
      <c r="AH165" s="286">
        <v>92450000</v>
      </c>
      <c r="AI165" s="286">
        <v>26445000</v>
      </c>
      <c r="AJ165" s="286">
        <v>800</v>
      </c>
      <c r="AK165" s="286">
        <v>34400000</v>
      </c>
      <c r="AL165" s="286">
        <v>9840000</v>
      </c>
      <c r="AM165" s="286">
        <v>1350</v>
      </c>
      <c r="AN165" s="286">
        <v>58050000</v>
      </c>
      <c r="AO165" s="286">
        <v>16605000</v>
      </c>
      <c r="AP165" s="286">
        <v>2164</v>
      </c>
      <c r="AQ165" s="286">
        <v>93052000</v>
      </c>
      <c r="AR165" s="286">
        <v>26617200</v>
      </c>
      <c r="AS165" s="286">
        <v>2164</v>
      </c>
      <c r="AT165" s="286">
        <v>93052000</v>
      </c>
      <c r="AU165" s="286">
        <v>26617200</v>
      </c>
      <c r="AV165" s="286"/>
      <c r="AW165" s="286"/>
      <c r="AX165" s="286">
        <v>0</v>
      </c>
      <c r="AY165" s="286">
        <v>2130</v>
      </c>
      <c r="AZ165" s="286">
        <v>91590000</v>
      </c>
      <c r="BA165" s="286">
        <v>1</v>
      </c>
      <c r="BB165" s="286">
        <v>43000</v>
      </c>
      <c r="BC165" s="286"/>
      <c r="BD165" s="286"/>
      <c r="BE165" s="286"/>
      <c r="BF165" s="286">
        <v>0</v>
      </c>
      <c r="BG165" s="286">
        <v>2063</v>
      </c>
      <c r="BH165" s="286">
        <v>88709000</v>
      </c>
      <c r="BI165" s="286">
        <v>72146325</v>
      </c>
      <c r="BJ165" s="286">
        <v>25374900</v>
      </c>
      <c r="BK165" s="286">
        <v>67</v>
      </c>
      <c r="BL165" s="286">
        <v>34</v>
      </c>
      <c r="BM165" s="286">
        <v>101</v>
      </c>
      <c r="BN165" s="286">
        <v>4343000</v>
      </c>
      <c r="BO165" s="286">
        <v>1242300</v>
      </c>
      <c r="BP165" s="287" t="s">
        <v>4066</v>
      </c>
      <c r="BQ165" s="287" t="s">
        <v>3529</v>
      </c>
      <c r="BR165" t="s">
        <v>45</v>
      </c>
    </row>
    <row r="166" spans="1:70" hidden="1" x14ac:dyDescent="0.3">
      <c r="A166" s="281">
        <v>163</v>
      </c>
      <c r="B166" s="288" t="s">
        <v>2952</v>
      </c>
      <c r="C166" s="288" t="s">
        <v>2953</v>
      </c>
      <c r="D166" s="288" t="s">
        <v>2998</v>
      </c>
      <c r="E166" s="288" t="s">
        <v>2959</v>
      </c>
      <c r="F166" s="288" t="s">
        <v>2970</v>
      </c>
      <c r="G166" s="288" t="s">
        <v>2974</v>
      </c>
      <c r="H166" s="288" t="s">
        <v>2976</v>
      </c>
      <c r="I166" s="288" t="s">
        <v>2962</v>
      </c>
      <c r="J166" s="288" t="s">
        <v>60</v>
      </c>
      <c r="K166" s="288" t="s">
        <v>2958</v>
      </c>
      <c r="L166" s="288" t="s">
        <v>45</v>
      </c>
      <c r="M166" s="289" t="s">
        <v>2217</v>
      </c>
      <c r="N166" s="288" t="s">
        <v>2218</v>
      </c>
      <c r="O166" s="288" t="s">
        <v>50</v>
      </c>
      <c r="P166" s="288" t="s">
        <v>142</v>
      </c>
      <c r="Q166" s="290" t="s">
        <v>45</v>
      </c>
      <c r="R166" s="288" t="s">
        <v>45</v>
      </c>
      <c r="S166" s="1">
        <v>45434</v>
      </c>
      <c r="T166" s="1">
        <v>45317</v>
      </c>
      <c r="U166" s="290" t="s">
        <v>45</v>
      </c>
      <c r="V166" s="1">
        <v>45317</v>
      </c>
      <c r="W166" s="1">
        <v>45324</v>
      </c>
      <c r="X166" s="1">
        <v>45337</v>
      </c>
      <c r="Y166" s="291">
        <v>49000</v>
      </c>
      <c r="Z166" s="291">
        <v>49000</v>
      </c>
      <c r="AA166" s="291">
        <v>14500</v>
      </c>
      <c r="AB166" s="291">
        <v>49000</v>
      </c>
      <c r="AC166" s="292" t="s">
        <v>1894</v>
      </c>
      <c r="AD166" s="290" t="s">
        <v>60</v>
      </c>
      <c r="AE166" s="292" t="s">
        <v>45</v>
      </c>
      <c r="AF166" s="291">
        <v>49000</v>
      </c>
      <c r="AG166" s="291">
        <v>2015</v>
      </c>
      <c r="AH166" s="291">
        <v>98735000</v>
      </c>
      <c r="AI166" s="291">
        <v>29217500</v>
      </c>
      <c r="AJ166" s="291">
        <v>715</v>
      </c>
      <c r="AK166" s="291">
        <v>35035000</v>
      </c>
      <c r="AL166" s="291">
        <v>10367500</v>
      </c>
      <c r="AM166" s="291">
        <v>1300</v>
      </c>
      <c r="AN166" s="291">
        <v>63700000</v>
      </c>
      <c r="AO166" s="291">
        <v>18850000</v>
      </c>
      <c r="AP166" s="291">
        <v>1977</v>
      </c>
      <c r="AQ166" s="291">
        <v>96873000</v>
      </c>
      <c r="AR166" s="291">
        <v>28666500</v>
      </c>
      <c r="AS166" s="291">
        <v>1977</v>
      </c>
      <c r="AT166" s="291">
        <v>96873000</v>
      </c>
      <c r="AU166" s="291">
        <v>28666500</v>
      </c>
      <c r="AV166" s="291"/>
      <c r="AW166" s="291"/>
      <c r="AX166" s="291">
        <v>0</v>
      </c>
      <c r="AY166" s="291">
        <v>1944</v>
      </c>
      <c r="AZ166" s="291">
        <v>95256000</v>
      </c>
      <c r="BA166" s="291">
        <v>-2</v>
      </c>
      <c r="BB166" s="291">
        <v>-98000</v>
      </c>
      <c r="BC166" s="291">
        <v>1</v>
      </c>
      <c r="BD166" s="291">
        <v>49000</v>
      </c>
      <c r="BE166" s="291">
        <v>31000</v>
      </c>
      <c r="BF166" s="291">
        <v>14500</v>
      </c>
      <c r="BG166" s="291">
        <v>1875</v>
      </c>
      <c r="BH166" s="291">
        <v>91875000</v>
      </c>
      <c r="BI166" s="291">
        <v>73042198</v>
      </c>
      <c r="BJ166" s="291">
        <v>27187500</v>
      </c>
      <c r="BK166" s="291">
        <v>69</v>
      </c>
      <c r="BL166" s="291">
        <v>33</v>
      </c>
      <c r="BM166" s="291">
        <v>102</v>
      </c>
      <c r="BN166" s="291">
        <v>4998000</v>
      </c>
      <c r="BO166" s="291">
        <v>1479000</v>
      </c>
      <c r="BP166" s="292" t="s">
        <v>4068</v>
      </c>
      <c r="BQ166" s="292" t="s">
        <v>3886</v>
      </c>
      <c r="BR166" t="s">
        <v>45</v>
      </c>
    </row>
    <row r="167" spans="1:70" hidden="1" x14ac:dyDescent="0.3">
      <c r="A167" s="281">
        <v>164</v>
      </c>
      <c r="B167" s="282" t="s">
        <v>2952</v>
      </c>
      <c r="C167" s="282" t="s">
        <v>2953</v>
      </c>
      <c r="D167" s="282" t="s">
        <v>2998</v>
      </c>
      <c r="E167" s="282" t="s">
        <v>2959</v>
      </c>
      <c r="F167" s="282" t="s">
        <v>2970</v>
      </c>
      <c r="G167" s="282" t="s">
        <v>2974</v>
      </c>
      <c r="H167" s="282" t="s">
        <v>2976</v>
      </c>
      <c r="I167" s="282" t="s">
        <v>2962</v>
      </c>
      <c r="J167" s="282" t="s">
        <v>60</v>
      </c>
      <c r="K167" s="282" t="s">
        <v>2958</v>
      </c>
      <c r="L167" s="282" t="s">
        <v>45</v>
      </c>
      <c r="M167" s="283" t="s">
        <v>2219</v>
      </c>
      <c r="N167" s="282" t="s">
        <v>2220</v>
      </c>
      <c r="O167" s="282" t="s">
        <v>50</v>
      </c>
      <c r="P167" s="282" t="s">
        <v>142</v>
      </c>
      <c r="Q167" s="284" t="s">
        <v>45</v>
      </c>
      <c r="R167" s="282" t="s">
        <v>45</v>
      </c>
      <c r="S167" s="285">
        <v>45327</v>
      </c>
      <c r="T167" s="285">
        <v>45320</v>
      </c>
      <c r="U167" s="284" t="s">
        <v>45</v>
      </c>
      <c r="V167" s="285">
        <v>45320</v>
      </c>
      <c r="W167" s="285">
        <v>45327</v>
      </c>
      <c r="X167" s="285">
        <v>45337</v>
      </c>
      <c r="Y167" s="286">
        <v>47000</v>
      </c>
      <c r="Z167" s="286">
        <v>47000</v>
      </c>
      <c r="AA167" s="286">
        <v>12800</v>
      </c>
      <c r="AB167" s="286">
        <v>47000</v>
      </c>
      <c r="AC167" s="287" t="s">
        <v>386</v>
      </c>
      <c r="AD167" s="284" t="s">
        <v>60</v>
      </c>
      <c r="AE167" s="287" t="s">
        <v>45</v>
      </c>
      <c r="AF167" s="286">
        <v>47000</v>
      </c>
      <c r="AG167" s="286">
        <v>1100</v>
      </c>
      <c r="AH167" s="286">
        <v>51700000</v>
      </c>
      <c r="AI167" s="286">
        <v>14080000</v>
      </c>
      <c r="AJ167" s="286">
        <v>1100</v>
      </c>
      <c r="AK167" s="286">
        <v>51700000</v>
      </c>
      <c r="AL167" s="286">
        <v>14080000</v>
      </c>
      <c r="AM167" s="286"/>
      <c r="AN167" s="286"/>
      <c r="AO167" s="286">
        <v>0</v>
      </c>
      <c r="AP167" s="286">
        <v>1092</v>
      </c>
      <c r="AQ167" s="286">
        <v>51324000</v>
      </c>
      <c r="AR167" s="286">
        <v>13977600</v>
      </c>
      <c r="AS167" s="286">
        <v>1092</v>
      </c>
      <c r="AT167" s="286">
        <v>51324000</v>
      </c>
      <c r="AU167" s="286">
        <v>13977600</v>
      </c>
      <c r="AV167" s="286"/>
      <c r="AW167" s="286"/>
      <c r="AX167" s="286">
        <v>0</v>
      </c>
      <c r="AY167" s="286">
        <v>1019</v>
      </c>
      <c r="AZ167" s="286">
        <v>47893000</v>
      </c>
      <c r="BA167" s="286"/>
      <c r="BB167" s="286"/>
      <c r="BC167" s="286">
        <v>2</v>
      </c>
      <c r="BD167" s="286">
        <v>94000</v>
      </c>
      <c r="BE167" s="286">
        <v>58000</v>
      </c>
      <c r="BF167" s="286">
        <v>25600</v>
      </c>
      <c r="BG167" s="286">
        <v>987</v>
      </c>
      <c r="BH167" s="286">
        <v>46389000</v>
      </c>
      <c r="BI167" s="286">
        <v>32479592</v>
      </c>
      <c r="BJ167" s="286">
        <v>12633600</v>
      </c>
      <c r="BK167" s="286">
        <v>32</v>
      </c>
      <c r="BL167" s="286">
        <v>73</v>
      </c>
      <c r="BM167" s="286">
        <v>105</v>
      </c>
      <c r="BN167" s="286">
        <v>4935000</v>
      </c>
      <c r="BO167" s="286">
        <v>1344000</v>
      </c>
      <c r="BP167" s="287" t="s">
        <v>3864</v>
      </c>
      <c r="BQ167" s="287" t="s">
        <v>3941</v>
      </c>
      <c r="BR167" t="s">
        <v>45</v>
      </c>
    </row>
    <row r="168" spans="1:70" hidden="1" x14ac:dyDescent="0.3">
      <c r="A168" s="281">
        <v>165</v>
      </c>
      <c r="B168" s="288" t="s">
        <v>2952</v>
      </c>
      <c r="C168" s="288" t="s">
        <v>2953</v>
      </c>
      <c r="D168" s="288" t="s">
        <v>2998</v>
      </c>
      <c r="E168" s="288" t="s">
        <v>2959</v>
      </c>
      <c r="F168" s="288" t="s">
        <v>2970</v>
      </c>
      <c r="G168" s="288" t="s">
        <v>2974</v>
      </c>
      <c r="H168" s="288" t="s">
        <v>2976</v>
      </c>
      <c r="I168" s="288" t="s">
        <v>2962</v>
      </c>
      <c r="J168" s="288" t="s">
        <v>60</v>
      </c>
      <c r="K168" s="288" t="s">
        <v>2958</v>
      </c>
      <c r="L168" s="288" t="s">
        <v>45</v>
      </c>
      <c r="M168" s="289" t="s">
        <v>2221</v>
      </c>
      <c r="N168" s="288" t="s">
        <v>2222</v>
      </c>
      <c r="O168" s="288" t="s">
        <v>50</v>
      </c>
      <c r="P168" s="288" t="s">
        <v>51</v>
      </c>
      <c r="Q168" s="290" t="s">
        <v>45</v>
      </c>
      <c r="R168" s="288" t="s">
        <v>45</v>
      </c>
      <c r="S168" s="1">
        <v>45434</v>
      </c>
      <c r="T168" s="1">
        <v>45385</v>
      </c>
      <c r="U168" s="290" t="s">
        <v>45</v>
      </c>
      <c r="V168" s="1">
        <v>45385</v>
      </c>
      <c r="W168" s="1">
        <v>45385</v>
      </c>
      <c r="X168" s="1">
        <v>45393</v>
      </c>
      <c r="Y168" s="291">
        <v>43000</v>
      </c>
      <c r="Z168" s="291">
        <v>43000</v>
      </c>
      <c r="AA168" s="291">
        <v>11500</v>
      </c>
      <c r="AB168" s="291">
        <v>43000</v>
      </c>
      <c r="AC168" s="292" t="s">
        <v>208</v>
      </c>
      <c r="AD168" s="290" t="s">
        <v>60</v>
      </c>
      <c r="AE168" s="292" t="s">
        <v>45</v>
      </c>
      <c r="AF168" s="291">
        <v>43000</v>
      </c>
      <c r="AG168" s="291">
        <v>2660</v>
      </c>
      <c r="AH168" s="291">
        <v>114380000</v>
      </c>
      <c r="AI168" s="291">
        <v>30590000</v>
      </c>
      <c r="AJ168" s="291">
        <v>910</v>
      </c>
      <c r="AK168" s="291">
        <v>39130000</v>
      </c>
      <c r="AL168" s="291">
        <v>10465000</v>
      </c>
      <c r="AM168" s="291">
        <v>1750</v>
      </c>
      <c r="AN168" s="291">
        <v>75250000</v>
      </c>
      <c r="AO168" s="291">
        <v>20125000</v>
      </c>
      <c r="AP168" s="291">
        <v>2699</v>
      </c>
      <c r="AQ168" s="291">
        <v>116057000</v>
      </c>
      <c r="AR168" s="291">
        <v>31038500</v>
      </c>
      <c r="AS168" s="291">
        <v>2699</v>
      </c>
      <c r="AT168" s="291">
        <v>116057000</v>
      </c>
      <c r="AU168" s="291">
        <v>31038500</v>
      </c>
      <c r="AV168" s="291"/>
      <c r="AW168" s="291"/>
      <c r="AX168" s="291">
        <v>0</v>
      </c>
      <c r="AY168" s="291">
        <v>2605</v>
      </c>
      <c r="AZ168" s="291">
        <v>112015000</v>
      </c>
      <c r="BA168" s="291">
        <v>2</v>
      </c>
      <c r="BB168" s="291">
        <v>86000</v>
      </c>
      <c r="BC168" s="291">
        <v>3</v>
      </c>
      <c r="BD168" s="291">
        <v>129000</v>
      </c>
      <c r="BE168" s="291">
        <v>96100</v>
      </c>
      <c r="BF168" s="291">
        <v>34500</v>
      </c>
      <c r="BG168" s="291">
        <v>2582</v>
      </c>
      <c r="BH168" s="291">
        <v>111026000</v>
      </c>
      <c r="BI168" s="291">
        <v>77491093</v>
      </c>
      <c r="BJ168" s="291">
        <v>29693000</v>
      </c>
      <c r="BK168" s="291">
        <v>23</v>
      </c>
      <c r="BL168" s="291">
        <v>94</v>
      </c>
      <c r="BM168" s="291">
        <v>117</v>
      </c>
      <c r="BN168" s="291">
        <v>5031000</v>
      </c>
      <c r="BO168" s="291">
        <v>1345500</v>
      </c>
      <c r="BP168" s="292" t="s">
        <v>1406</v>
      </c>
      <c r="BQ168" s="292" t="s">
        <v>3110</v>
      </c>
      <c r="BR168" t="s">
        <v>45</v>
      </c>
    </row>
    <row r="169" spans="1:70" hidden="1" x14ac:dyDescent="0.3">
      <c r="A169" s="281">
        <v>166</v>
      </c>
      <c r="B169" s="282" t="s">
        <v>2952</v>
      </c>
      <c r="C169" s="282" t="s">
        <v>2953</v>
      </c>
      <c r="D169" s="282" t="s">
        <v>2998</v>
      </c>
      <c r="E169" s="282" t="s">
        <v>2959</v>
      </c>
      <c r="F169" s="282" t="s">
        <v>2970</v>
      </c>
      <c r="G169" s="282" t="s">
        <v>2974</v>
      </c>
      <c r="H169" s="282" t="s">
        <v>2976</v>
      </c>
      <c r="I169" s="282" t="s">
        <v>2962</v>
      </c>
      <c r="J169" s="282" t="s">
        <v>60</v>
      </c>
      <c r="K169" s="282" t="s">
        <v>2958</v>
      </c>
      <c r="L169" s="282" t="s">
        <v>45</v>
      </c>
      <c r="M169" s="283" t="s">
        <v>2223</v>
      </c>
      <c r="N169" s="282" t="s">
        <v>2224</v>
      </c>
      <c r="O169" s="282" t="s">
        <v>50</v>
      </c>
      <c r="P169" s="282" t="s">
        <v>142</v>
      </c>
      <c r="Q169" s="284" t="s">
        <v>45</v>
      </c>
      <c r="R169" s="282" t="s">
        <v>45</v>
      </c>
      <c r="S169" s="285">
        <v>45426</v>
      </c>
      <c r="T169" s="285">
        <v>45320</v>
      </c>
      <c r="U169" s="284" t="s">
        <v>45</v>
      </c>
      <c r="V169" s="285">
        <v>45320</v>
      </c>
      <c r="W169" s="285">
        <v>45350</v>
      </c>
      <c r="X169" s="285">
        <v>45351</v>
      </c>
      <c r="Y169" s="286">
        <v>55000</v>
      </c>
      <c r="Z169" s="286">
        <v>55000</v>
      </c>
      <c r="AA169" s="286">
        <v>15000</v>
      </c>
      <c r="AB169" s="286">
        <v>55000</v>
      </c>
      <c r="AC169" s="287" t="s">
        <v>1013</v>
      </c>
      <c r="AD169" s="284" t="s">
        <v>60</v>
      </c>
      <c r="AE169" s="287" t="s">
        <v>45</v>
      </c>
      <c r="AF169" s="286">
        <v>55000</v>
      </c>
      <c r="AG169" s="286">
        <v>1600</v>
      </c>
      <c r="AH169" s="286">
        <v>88000000</v>
      </c>
      <c r="AI169" s="286">
        <v>24000000</v>
      </c>
      <c r="AJ169" s="286">
        <v>500</v>
      </c>
      <c r="AK169" s="286">
        <v>27500000</v>
      </c>
      <c r="AL169" s="286">
        <v>7500000</v>
      </c>
      <c r="AM169" s="286">
        <v>1100</v>
      </c>
      <c r="AN169" s="286">
        <v>60500000</v>
      </c>
      <c r="AO169" s="286">
        <v>16500000</v>
      </c>
      <c r="AP169" s="286">
        <v>1607</v>
      </c>
      <c r="AQ169" s="286">
        <v>88385000</v>
      </c>
      <c r="AR169" s="286">
        <v>24105000</v>
      </c>
      <c r="AS169" s="286">
        <v>1607</v>
      </c>
      <c r="AT169" s="286">
        <v>88385000</v>
      </c>
      <c r="AU169" s="286">
        <v>24105000</v>
      </c>
      <c r="AV169" s="286"/>
      <c r="AW169" s="286"/>
      <c r="AX169" s="286">
        <v>0</v>
      </c>
      <c r="AY169" s="286">
        <v>1598</v>
      </c>
      <c r="AZ169" s="286">
        <v>87890000</v>
      </c>
      <c r="BA169" s="286">
        <v>-1</v>
      </c>
      <c r="BB169" s="286">
        <v>-55000</v>
      </c>
      <c r="BC169" s="286"/>
      <c r="BD169" s="286"/>
      <c r="BE169" s="286"/>
      <c r="BF169" s="286">
        <v>0</v>
      </c>
      <c r="BG169" s="286">
        <v>1598</v>
      </c>
      <c r="BH169" s="286">
        <v>87890000</v>
      </c>
      <c r="BI169" s="286">
        <v>63799295</v>
      </c>
      <c r="BJ169" s="286">
        <v>23970000</v>
      </c>
      <c r="BK169" s="286"/>
      <c r="BL169" s="286">
        <v>9</v>
      </c>
      <c r="BM169" s="286">
        <v>9</v>
      </c>
      <c r="BN169" s="286">
        <v>495000</v>
      </c>
      <c r="BO169" s="286">
        <v>135000</v>
      </c>
      <c r="BP169" s="287" t="s">
        <v>4055</v>
      </c>
      <c r="BQ169" s="287" t="s">
        <v>3274</v>
      </c>
      <c r="BR169" t="s">
        <v>45</v>
      </c>
    </row>
    <row r="170" spans="1:70" hidden="1" x14ac:dyDescent="0.3">
      <c r="A170" s="281">
        <v>167</v>
      </c>
      <c r="B170" s="288" t="s">
        <v>2952</v>
      </c>
      <c r="C170" s="288" t="s">
        <v>2953</v>
      </c>
      <c r="D170" s="288" t="s">
        <v>2998</v>
      </c>
      <c r="E170" s="288" t="s">
        <v>2959</v>
      </c>
      <c r="F170" s="288" t="s">
        <v>2970</v>
      </c>
      <c r="G170" s="288" t="s">
        <v>2974</v>
      </c>
      <c r="H170" s="288" t="s">
        <v>2976</v>
      </c>
      <c r="I170" s="288" t="s">
        <v>2962</v>
      </c>
      <c r="J170" s="288" t="s">
        <v>60</v>
      </c>
      <c r="K170" s="288" t="s">
        <v>2958</v>
      </c>
      <c r="L170" s="288" t="s">
        <v>45</v>
      </c>
      <c r="M170" s="289" t="s">
        <v>2225</v>
      </c>
      <c r="N170" s="288" t="s">
        <v>2226</v>
      </c>
      <c r="O170" s="288" t="s">
        <v>50</v>
      </c>
      <c r="P170" s="288" t="s">
        <v>51</v>
      </c>
      <c r="Q170" s="290" t="s">
        <v>45</v>
      </c>
      <c r="R170" s="288" t="s">
        <v>45</v>
      </c>
      <c r="S170" s="1">
        <v>45832</v>
      </c>
      <c r="T170" s="1">
        <v>45721</v>
      </c>
      <c r="U170" s="290" t="s">
        <v>45</v>
      </c>
      <c r="V170" s="1">
        <v>45721</v>
      </c>
      <c r="W170" s="1">
        <v>45394</v>
      </c>
      <c r="X170" s="1">
        <v>45397</v>
      </c>
      <c r="Y170" s="291">
        <v>43000</v>
      </c>
      <c r="Z170" s="291">
        <v>55000</v>
      </c>
      <c r="AA170" s="291">
        <v>11900</v>
      </c>
      <c r="AB170" s="291">
        <v>55000</v>
      </c>
      <c r="AC170" s="292" t="s">
        <v>379</v>
      </c>
      <c r="AD170" s="290" t="s">
        <v>60</v>
      </c>
      <c r="AE170" s="292" t="s">
        <v>45</v>
      </c>
      <c r="AF170" s="291">
        <v>43000</v>
      </c>
      <c r="AG170" s="291">
        <v>26410</v>
      </c>
      <c r="AH170" s="291">
        <v>1452550000</v>
      </c>
      <c r="AI170" s="291">
        <v>314279000</v>
      </c>
      <c r="AJ170" s="291">
        <v>11240</v>
      </c>
      <c r="AK170" s="291">
        <v>618200000</v>
      </c>
      <c r="AL170" s="291">
        <v>133756000</v>
      </c>
      <c r="AM170" s="291">
        <v>15170</v>
      </c>
      <c r="AN170" s="291">
        <v>834350000</v>
      </c>
      <c r="AO170" s="291">
        <v>180523000</v>
      </c>
      <c r="AP170" s="291">
        <v>26958</v>
      </c>
      <c r="AQ170" s="291">
        <v>1482690000</v>
      </c>
      <c r="AR170" s="291">
        <v>320800200</v>
      </c>
      <c r="AS170" s="291">
        <v>26958</v>
      </c>
      <c r="AT170" s="291">
        <v>1482690000</v>
      </c>
      <c r="AU170" s="291">
        <v>320800200</v>
      </c>
      <c r="AV170" s="291"/>
      <c r="AW170" s="291"/>
      <c r="AX170" s="291">
        <v>0</v>
      </c>
      <c r="AY170" s="291">
        <v>26002</v>
      </c>
      <c r="AZ170" s="291">
        <v>1430110000</v>
      </c>
      <c r="BA170" s="291">
        <v>-3</v>
      </c>
      <c r="BB170" s="291">
        <v>-165000</v>
      </c>
      <c r="BC170" s="291">
        <v>75</v>
      </c>
      <c r="BD170" s="291">
        <v>4125000</v>
      </c>
      <c r="BE170" s="291">
        <v>2334874</v>
      </c>
      <c r="BF170" s="291">
        <v>892500</v>
      </c>
      <c r="BG170" s="291">
        <v>24023</v>
      </c>
      <c r="BH170" s="291">
        <v>1321265000</v>
      </c>
      <c r="BI170" s="291">
        <v>754928732</v>
      </c>
      <c r="BJ170" s="291">
        <v>285873700</v>
      </c>
      <c r="BK170" s="291">
        <v>1979</v>
      </c>
      <c r="BL170" s="291">
        <v>956</v>
      </c>
      <c r="BM170" s="291">
        <v>2935</v>
      </c>
      <c r="BN170" s="291">
        <v>161425000</v>
      </c>
      <c r="BO170" s="291">
        <v>34926500</v>
      </c>
      <c r="BP170" s="292" t="s">
        <v>966</v>
      </c>
      <c r="BQ170" s="292" t="s">
        <v>3517</v>
      </c>
      <c r="BR170" t="s">
        <v>45</v>
      </c>
    </row>
    <row r="171" spans="1:70" hidden="1" x14ac:dyDescent="0.3">
      <c r="A171" s="281">
        <v>168</v>
      </c>
      <c r="B171" s="282" t="s">
        <v>2952</v>
      </c>
      <c r="C171" s="282" t="s">
        <v>2953</v>
      </c>
      <c r="D171" s="282" t="s">
        <v>2998</v>
      </c>
      <c r="E171" s="282" t="s">
        <v>2959</v>
      </c>
      <c r="F171" s="282" t="s">
        <v>2970</v>
      </c>
      <c r="G171" s="282" t="s">
        <v>2974</v>
      </c>
      <c r="H171" s="282" t="s">
        <v>2976</v>
      </c>
      <c r="I171" s="282" t="s">
        <v>2962</v>
      </c>
      <c r="J171" s="282" t="s">
        <v>60</v>
      </c>
      <c r="K171" s="282" t="s">
        <v>2958</v>
      </c>
      <c r="L171" s="282" t="s">
        <v>45</v>
      </c>
      <c r="M171" s="283" t="s">
        <v>2227</v>
      </c>
      <c r="N171" s="282" t="s">
        <v>2228</v>
      </c>
      <c r="O171" s="282" t="s">
        <v>50</v>
      </c>
      <c r="P171" s="282" t="s">
        <v>142</v>
      </c>
      <c r="Q171" s="284" t="s">
        <v>45</v>
      </c>
      <c r="R171" s="282" t="s">
        <v>45</v>
      </c>
      <c r="S171" s="285">
        <v>45411</v>
      </c>
      <c r="T171" s="285">
        <v>45385</v>
      </c>
      <c r="U171" s="284" t="s">
        <v>45</v>
      </c>
      <c r="V171" s="285">
        <v>45385</v>
      </c>
      <c r="W171" s="285">
        <v>45391</v>
      </c>
      <c r="X171" s="285">
        <v>45401</v>
      </c>
      <c r="Y171" s="286">
        <v>53000</v>
      </c>
      <c r="Z171" s="286">
        <v>53000</v>
      </c>
      <c r="AA171" s="286">
        <v>14200</v>
      </c>
      <c r="AB171" s="286">
        <v>53000</v>
      </c>
      <c r="AC171" s="287" t="s">
        <v>121</v>
      </c>
      <c r="AD171" s="284" t="s">
        <v>60</v>
      </c>
      <c r="AE171" s="287" t="s">
        <v>45</v>
      </c>
      <c r="AF171" s="286">
        <v>53000</v>
      </c>
      <c r="AG171" s="286">
        <v>1800</v>
      </c>
      <c r="AH171" s="286">
        <v>95400000</v>
      </c>
      <c r="AI171" s="286">
        <v>25560000</v>
      </c>
      <c r="AJ171" s="286">
        <v>1200</v>
      </c>
      <c r="AK171" s="286">
        <v>63600000</v>
      </c>
      <c r="AL171" s="286">
        <v>17040000</v>
      </c>
      <c r="AM171" s="286">
        <v>600</v>
      </c>
      <c r="AN171" s="286">
        <v>31800000</v>
      </c>
      <c r="AO171" s="286">
        <v>8520000</v>
      </c>
      <c r="AP171" s="286">
        <v>1808</v>
      </c>
      <c r="AQ171" s="286">
        <v>95824000</v>
      </c>
      <c r="AR171" s="286">
        <v>25673600</v>
      </c>
      <c r="AS171" s="286">
        <v>1808</v>
      </c>
      <c r="AT171" s="286">
        <v>95824000</v>
      </c>
      <c r="AU171" s="286">
        <v>25673600</v>
      </c>
      <c r="AV171" s="286"/>
      <c r="AW171" s="286"/>
      <c r="AX171" s="286">
        <v>0</v>
      </c>
      <c r="AY171" s="286">
        <v>1756</v>
      </c>
      <c r="AZ171" s="286">
        <v>93068000</v>
      </c>
      <c r="BA171" s="286">
        <v>-3</v>
      </c>
      <c r="BB171" s="286">
        <v>-159000</v>
      </c>
      <c r="BC171" s="286">
        <v>3</v>
      </c>
      <c r="BD171" s="286">
        <v>159000</v>
      </c>
      <c r="BE171" s="286">
        <v>101000</v>
      </c>
      <c r="BF171" s="286">
        <v>42600</v>
      </c>
      <c r="BG171" s="286">
        <v>1735</v>
      </c>
      <c r="BH171" s="286">
        <v>91955000</v>
      </c>
      <c r="BI171" s="286">
        <v>67896368</v>
      </c>
      <c r="BJ171" s="286">
        <v>24637000</v>
      </c>
      <c r="BK171" s="286">
        <v>21</v>
      </c>
      <c r="BL171" s="286">
        <v>52</v>
      </c>
      <c r="BM171" s="286">
        <v>73</v>
      </c>
      <c r="BN171" s="286">
        <v>3869000</v>
      </c>
      <c r="BO171" s="286">
        <v>1036600</v>
      </c>
      <c r="BP171" s="287" t="s">
        <v>1372</v>
      </c>
      <c r="BQ171" s="287" t="s">
        <v>4040</v>
      </c>
      <c r="BR171" t="s">
        <v>45</v>
      </c>
    </row>
    <row r="172" spans="1:70" hidden="1" x14ac:dyDescent="0.3">
      <c r="A172" s="281">
        <v>169</v>
      </c>
      <c r="B172" s="288" t="s">
        <v>2952</v>
      </c>
      <c r="C172" s="288" t="s">
        <v>2953</v>
      </c>
      <c r="D172" s="288" t="s">
        <v>2998</v>
      </c>
      <c r="E172" s="288" t="s">
        <v>2959</v>
      </c>
      <c r="F172" s="288" t="s">
        <v>2970</v>
      </c>
      <c r="G172" s="288" t="s">
        <v>2974</v>
      </c>
      <c r="H172" s="288" t="s">
        <v>2976</v>
      </c>
      <c r="I172" s="288" t="s">
        <v>2962</v>
      </c>
      <c r="J172" s="288" t="s">
        <v>60</v>
      </c>
      <c r="K172" s="288" t="s">
        <v>2958</v>
      </c>
      <c r="L172" s="288" t="s">
        <v>45</v>
      </c>
      <c r="M172" s="289" t="s">
        <v>2229</v>
      </c>
      <c r="N172" s="288" t="s">
        <v>2230</v>
      </c>
      <c r="O172" s="288" t="s">
        <v>50</v>
      </c>
      <c r="P172" s="288" t="s">
        <v>51</v>
      </c>
      <c r="Q172" s="290" t="s">
        <v>45</v>
      </c>
      <c r="R172" s="288" t="s">
        <v>45</v>
      </c>
      <c r="S172" s="1">
        <v>45383</v>
      </c>
      <c r="T172" s="1">
        <v>45379</v>
      </c>
      <c r="U172" s="290" t="s">
        <v>45</v>
      </c>
      <c r="V172" s="1">
        <v>45379</v>
      </c>
      <c r="W172" s="1">
        <v>45383</v>
      </c>
      <c r="X172" s="1">
        <v>45393</v>
      </c>
      <c r="Y172" s="291">
        <v>52000</v>
      </c>
      <c r="Z172" s="291">
        <v>52000</v>
      </c>
      <c r="AA172" s="291">
        <v>15500</v>
      </c>
      <c r="AB172" s="291">
        <v>52000</v>
      </c>
      <c r="AC172" s="292" t="s">
        <v>2231</v>
      </c>
      <c r="AD172" s="290" t="s">
        <v>60</v>
      </c>
      <c r="AE172" s="292" t="s">
        <v>45</v>
      </c>
      <c r="AF172" s="291">
        <v>52000</v>
      </c>
      <c r="AG172" s="291">
        <v>830</v>
      </c>
      <c r="AH172" s="291">
        <v>43160000</v>
      </c>
      <c r="AI172" s="291">
        <v>12865000</v>
      </c>
      <c r="AJ172" s="291">
        <v>830</v>
      </c>
      <c r="AK172" s="291">
        <v>43160000</v>
      </c>
      <c r="AL172" s="291">
        <v>12865000</v>
      </c>
      <c r="AM172" s="291"/>
      <c r="AN172" s="291"/>
      <c r="AO172" s="291">
        <v>0</v>
      </c>
      <c r="AP172" s="291">
        <v>823</v>
      </c>
      <c r="AQ172" s="291">
        <v>42796000</v>
      </c>
      <c r="AR172" s="291">
        <v>12756500</v>
      </c>
      <c r="AS172" s="291">
        <v>823</v>
      </c>
      <c r="AT172" s="291">
        <v>42796000</v>
      </c>
      <c r="AU172" s="291">
        <v>12756500</v>
      </c>
      <c r="AV172" s="291"/>
      <c r="AW172" s="291"/>
      <c r="AX172" s="291">
        <v>0</v>
      </c>
      <c r="AY172" s="291">
        <v>676</v>
      </c>
      <c r="AZ172" s="291">
        <v>35152000</v>
      </c>
      <c r="BA172" s="291">
        <v>-3</v>
      </c>
      <c r="BB172" s="291">
        <v>-156000</v>
      </c>
      <c r="BC172" s="291"/>
      <c r="BD172" s="291"/>
      <c r="BE172" s="291"/>
      <c r="BF172" s="291">
        <v>0</v>
      </c>
      <c r="BG172" s="291">
        <v>676</v>
      </c>
      <c r="BH172" s="291">
        <v>35152000</v>
      </c>
      <c r="BI172" s="291">
        <v>25800959</v>
      </c>
      <c r="BJ172" s="291">
        <v>10478000</v>
      </c>
      <c r="BK172" s="291"/>
      <c r="BL172" s="291">
        <v>147</v>
      </c>
      <c r="BM172" s="291">
        <v>147</v>
      </c>
      <c r="BN172" s="291">
        <v>7644000</v>
      </c>
      <c r="BO172" s="291">
        <v>2278500</v>
      </c>
      <c r="BP172" s="292" t="s">
        <v>3487</v>
      </c>
      <c r="BQ172" s="292" t="s">
        <v>3919</v>
      </c>
      <c r="BR172" t="s">
        <v>45</v>
      </c>
    </row>
    <row r="173" spans="1:70" hidden="1" x14ac:dyDescent="0.3">
      <c r="A173" s="281">
        <v>170</v>
      </c>
      <c r="B173" s="282" t="s">
        <v>2952</v>
      </c>
      <c r="C173" s="282" t="s">
        <v>2953</v>
      </c>
      <c r="D173" s="282" t="s">
        <v>2998</v>
      </c>
      <c r="E173" s="282" t="s">
        <v>2959</v>
      </c>
      <c r="F173" s="282" t="s">
        <v>2970</v>
      </c>
      <c r="G173" s="282" t="s">
        <v>2974</v>
      </c>
      <c r="H173" s="282" t="s">
        <v>2976</v>
      </c>
      <c r="I173" s="282" t="s">
        <v>2962</v>
      </c>
      <c r="J173" s="282" t="s">
        <v>60</v>
      </c>
      <c r="K173" s="282" t="s">
        <v>2958</v>
      </c>
      <c r="L173" s="282" t="s">
        <v>45</v>
      </c>
      <c r="M173" s="283" t="s">
        <v>2232</v>
      </c>
      <c r="N173" s="282" t="s">
        <v>2233</v>
      </c>
      <c r="O173" s="282" t="s">
        <v>50</v>
      </c>
      <c r="P173" s="282" t="s">
        <v>51</v>
      </c>
      <c r="Q173" s="284" t="s">
        <v>45</v>
      </c>
      <c r="R173" s="282" t="s">
        <v>45</v>
      </c>
      <c r="S173" s="285">
        <v>45426</v>
      </c>
      <c r="T173" s="285">
        <v>45385</v>
      </c>
      <c r="U173" s="284" t="s">
        <v>45</v>
      </c>
      <c r="V173" s="285">
        <v>45385</v>
      </c>
      <c r="W173" s="285">
        <v>45394</v>
      </c>
      <c r="X173" s="285">
        <v>45404</v>
      </c>
      <c r="Y173" s="286">
        <v>49000</v>
      </c>
      <c r="Z173" s="286">
        <v>49000</v>
      </c>
      <c r="AA173" s="286">
        <v>13300</v>
      </c>
      <c r="AB173" s="286">
        <v>49000</v>
      </c>
      <c r="AC173" s="287" t="s">
        <v>874</v>
      </c>
      <c r="AD173" s="284" t="s">
        <v>60</v>
      </c>
      <c r="AE173" s="287" t="s">
        <v>45</v>
      </c>
      <c r="AF173" s="286">
        <v>49000</v>
      </c>
      <c r="AG173" s="286">
        <v>1670</v>
      </c>
      <c r="AH173" s="286">
        <v>81830000</v>
      </c>
      <c r="AI173" s="286">
        <v>22211000</v>
      </c>
      <c r="AJ173" s="286">
        <v>1070</v>
      </c>
      <c r="AK173" s="286">
        <v>52430000</v>
      </c>
      <c r="AL173" s="286">
        <v>14231000</v>
      </c>
      <c r="AM173" s="286">
        <v>600</v>
      </c>
      <c r="AN173" s="286">
        <v>29400000</v>
      </c>
      <c r="AO173" s="286">
        <v>7980000</v>
      </c>
      <c r="AP173" s="286">
        <v>1826</v>
      </c>
      <c r="AQ173" s="286">
        <v>89474000</v>
      </c>
      <c r="AR173" s="286">
        <v>24285800</v>
      </c>
      <c r="AS173" s="286">
        <v>1826</v>
      </c>
      <c r="AT173" s="286">
        <v>89474000</v>
      </c>
      <c r="AU173" s="286">
        <v>24285800</v>
      </c>
      <c r="AV173" s="286"/>
      <c r="AW173" s="286"/>
      <c r="AX173" s="286">
        <v>0</v>
      </c>
      <c r="AY173" s="286">
        <v>1648</v>
      </c>
      <c r="AZ173" s="286">
        <v>80752000</v>
      </c>
      <c r="BA173" s="286"/>
      <c r="BB173" s="286"/>
      <c r="BC173" s="286"/>
      <c r="BD173" s="286"/>
      <c r="BE173" s="286"/>
      <c r="BF173" s="286">
        <v>0</v>
      </c>
      <c r="BG173" s="286">
        <v>1641</v>
      </c>
      <c r="BH173" s="286">
        <v>80409000</v>
      </c>
      <c r="BI173" s="286">
        <v>49335236</v>
      </c>
      <c r="BJ173" s="286">
        <v>21825300</v>
      </c>
      <c r="BK173" s="286">
        <v>7</v>
      </c>
      <c r="BL173" s="286">
        <v>178</v>
      </c>
      <c r="BM173" s="286">
        <v>185</v>
      </c>
      <c r="BN173" s="286">
        <v>9065000</v>
      </c>
      <c r="BO173" s="286">
        <v>2460500</v>
      </c>
      <c r="BP173" s="287" t="s">
        <v>1389</v>
      </c>
      <c r="BQ173" s="287" t="s">
        <v>3246</v>
      </c>
      <c r="BR173" t="s">
        <v>45</v>
      </c>
    </row>
    <row r="174" spans="1:70" hidden="1" x14ac:dyDescent="0.3">
      <c r="A174" s="281">
        <v>171</v>
      </c>
      <c r="B174" s="288" t="s">
        <v>2952</v>
      </c>
      <c r="C174" s="288" t="s">
        <v>2953</v>
      </c>
      <c r="D174" s="288" t="s">
        <v>2998</v>
      </c>
      <c r="E174" s="288" t="s">
        <v>2959</v>
      </c>
      <c r="F174" s="288" t="s">
        <v>2970</v>
      </c>
      <c r="G174" s="288" t="s">
        <v>2974</v>
      </c>
      <c r="H174" s="288" t="s">
        <v>2976</v>
      </c>
      <c r="I174" s="288" t="s">
        <v>2962</v>
      </c>
      <c r="J174" s="288" t="s">
        <v>60</v>
      </c>
      <c r="K174" s="288" t="s">
        <v>2958</v>
      </c>
      <c r="L174" s="288" t="s">
        <v>45</v>
      </c>
      <c r="M174" s="289" t="s">
        <v>2234</v>
      </c>
      <c r="N174" s="288" t="s">
        <v>2235</v>
      </c>
      <c r="O174" s="288" t="s">
        <v>50</v>
      </c>
      <c r="P174" s="288" t="s">
        <v>51</v>
      </c>
      <c r="Q174" s="290" t="s">
        <v>45</v>
      </c>
      <c r="R174" s="288" t="s">
        <v>45</v>
      </c>
      <c r="S174" s="1">
        <v>45456</v>
      </c>
      <c r="T174" s="1">
        <v>45411</v>
      </c>
      <c r="U174" s="290" t="s">
        <v>45</v>
      </c>
      <c r="V174" s="1">
        <v>45411</v>
      </c>
      <c r="W174" s="1">
        <v>45411</v>
      </c>
      <c r="X174" s="1">
        <v>45426</v>
      </c>
      <c r="Y174" s="291">
        <v>35000</v>
      </c>
      <c r="Z174" s="291">
        <v>35000</v>
      </c>
      <c r="AA174" s="291">
        <v>9500</v>
      </c>
      <c r="AB174" s="291">
        <v>35000</v>
      </c>
      <c r="AC174" s="292" t="s">
        <v>874</v>
      </c>
      <c r="AD174" s="290" t="s">
        <v>60</v>
      </c>
      <c r="AE174" s="292" t="s">
        <v>45</v>
      </c>
      <c r="AF174" s="291">
        <v>35000</v>
      </c>
      <c r="AG174" s="291">
        <v>960</v>
      </c>
      <c r="AH174" s="291">
        <v>33600000</v>
      </c>
      <c r="AI174" s="291">
        <v>9120000</v>
      </c>
      <c r="AJ174" s="291">
        <v>580</v>
      </c>
      <c r="AK174" s="291">
        <v>20300000</v>
      </c>
      <c r="AL174" s="291">
        <v>5510000</v>
      </c>
      <c r="AM174" s="291">
        <v>380</v>
      </c>
      <c r="AN174" s="291">
        <v>13300000</v>
      </c>
      <c r="AO174" s="291">
        <v>3610000</v>
      </c>
      <c r="AP174" s="291">
        <v>940</v>
      </c>
      <c r="AQ174" s="291">
        <v>32900000</v>
      </c>
      <c r="AR174" s="291">
        <v>8930000</v>
      </c>
      <c r="AS174" s="291">
        <v>940</v>
      </c>
      <c r="AT174" s="291">
        <v>32900000</v>
      </c>
      <c r="AU174" s="291">
        <v>8930000</v>
      </c>
      <c r="AV174" s="291"/>
      <c r="AW174" s="291"/>
      <c r="AX174" s="291">
        <v>0</v>
      </c>
      <c r="AY174" s="291">
        <v>932</v>
      </c>
      <c r="AZ174" s="291">
        <v>32620000</v>
      </c>
      <c r="BA174" s="291">
        <v>1</v>
      </c>
      <c r="BB174" s="291">
        <v>35000</v>
      </c>
      <c r="BC174" s="291">
        <v>1</v>
      </c>
      <c r="BD174" s="291">
        <v>35000</v>
      </c>
      <c r="BE174" s="291">
        <v>26000</v>
      </c>
      <c r="BF174" s="291">
        <v>9500</v>
      </c>
      <c r="BG174" s="291">
        <v>932</v>
      </c>
      <c r="BH174" s="291">
        <v>32620000</v>
      </c>
      <c r="BI174" s="291">
        <v>24212664</v>
      </c>
      <c r="BJ174" s="291">
        <v>8854000</v>
      </c>
      <c r="BK174" s="291"/>
      <c r="BL174" s="291">
        <v>8</v>
      </c>
      <c r="BM174" s="291">
        <v>8</v>
      </c>
      <c r="BN174" s="291">
        <v>280000</v>
      </c>
      <c r="BO174" s="291">
        <v>76000</v>
      </c>
      <c r="BP174" s="292" t="s">
        <v>1238</v>
      </c>
      <c r="BQ174" s="292" t="s">
        <v>1456</v>
      </c>
      <c r="BR174" t="s">
        <v>45</v>
      </c>
    </row>
    <row r="175" spans="1:70" hidden="1" x14ac:dyDescent="0.3">
      <c r="A175" s="281">
        <v>172</v>
      </c>
      <c r="B175" s="282" t="s">
        <v>2952</v>
      </c>
      <c r="C175" s="282" t="s">
        <v>2953</v>
      </c>
      <c r="D175" s="282" t="s">
        <v>2998</v>
      </c>
      <c r="E175" s="282" t="s">
        <v>2959</v>
      </c>
      <c r="F175" s="282" t="s">
        <v>2970</v>
      </c>
      <c r="G175" s="282" t="s">
        <v>2974</v>
      </c>
      <c r="H175" s="282" t="s">
        <v>2976</v>
      </c>
      <c r="I175" s="282" t="s">
        <v>2962</v>
      </c>
      <c r="J175" s="282" t="s">
        <v>60</v>
      </c>
      <c r="K175" s="282" t="s">
        <v>2958</v>
      </c>
      <c r="L175" s="282" t="s">
        <v>45</v>
      </c>
      <c r="M175" s="283" t="s">
        <v>2236</v>
      </c>
      <c r="N175" s="282" t="s">
        <v>2237</v>
      </c>
      <c r="O175" s="282" t="s">
        <v>50</v>
      </c>
      <c r="P175" s="282" t="s">
        <v>51</v>
      </c>
      <c r="Q175" s="284" t="s">
        <v>45</v>
      </c>
      <c r="R175" s="282" t="s">
        <v>45</v>
      </c>
      <c r="S175" s="285">
        <v>45394</v>
      </c>
      <c r="T175" s="285">
        <v>45394</v>
      </c>
      <c r="U175" s="284" t="s">
        <v>45</v>
      </c>
      <c r="V175" s="285">
        <v>45394</v>
      </c>
      <c r="W175" s="285">
        <v>45394</v>
      </c>
      <c r="X175" s="285">
        <v>45419</v>
      </c>
      <c r="Y175" s="286">
        <v>37000</v>
      </c>
      <c r="Z175" s="286">
        <v>37000</v>
      </c>
      <c r="AA175" s="286">
        <v>10500</v>
      </c>
      <c r="AB175" s="286">
        <v>37000</v>
      </c>
      <c r="AC175" s="287" t="s">
        <v>393</v>
      </c>
      <c r="AD175" s="284" t="s">
        <v>60</v>
      </c>
      <c r="AE175" s="287" t="s">
        <v>45</v>
      </c>
      <c r="AF175" s="286">
        <v>37000</v>
      </c>
      <c r="AG175" s="286">
        <v>570</v>
      </c>
      <c r="AH175" s="286">
        <v>21090000</v>
      </c>
      <c r="AI175" s="286">
        <v>5985000</v>
      </c>
      <c r="AJ175" s="286">
        <v>570</v>
      </c>
      <c r="AK175" s="286">
        <v>21090000</v>
      </c>
      <c r="AL175" s="286">
        <v>5985000</v>
      </c>
      <c r="AM175" s="286"/>
      <c r="AN175" s="286"/>
      <c r="AO175" s="286">
        <v>0</v>
      </c>
      <c r="AP175" s="286">
        <v>572</v>
      </c>
      <c r="AQ175" s="286">
        <v>21164000</v>
      </c>
      <c r="AR175" s="286">
        <v>6006000</v>
      </c>
      <c r="AS175" s="286">
        <v>572</v>
      </c>
      <c r="AT175" s="286">
        <v>21164000</v>
      </c>
      <c r="AU175" s="286">
        <v>6006000</v>
      </c>
      <c r="AV175" s="286"/>
      <c r="AW175" s="286"/>
      <c r="AX175" s="286">
        <v>0</v>
      </c>
      <c r="AY175" s="286">
        <v>565</v>
      </c>
      <c r="AZ175" s="286">
        <v>20905000</v>
      </c>
      <c r="BA175" s="286">
        <v>1</v>
      </c>
      <c r="BB175" s="286">
        <v>37000</v>
      </c>
      <c r="BC175" s="286"/>
      <c r="BD175" s="286"/>
      <c r="BE175" s="286"/>
      <c r="BF175" s="286">
        <v>0</v>
      </c>
      <c r="BG175" s="286">
        <v>564</v>
      </c>
      <c r="BH175" s="286">
        <v>20868000</v>
      </c>
      <c r="BI175" s="286">
        <v>15234167</v>
      </c>
      <c r="BJ175" s="286">
        <v>5922000</v>
      </c>
      <c r="BK175" s="286">
        <v>1</v>
      </c>
      <c r="BL175" s="286">
        <v>7</v>
      </c>
      <c r="BM175" s="286">
        <v>8</v>
      </c>
      <c r="BN175" s="286">
        <v>296000</v>
      </c>
      <c r="BO175" s="286">
        <v>84000</v>
      </c>
      <c r="BP175" s="287" t="s">
        <v>1197</v>
      </c>
      <c r="BQ175" s="287" t="s">
        <v>761</v>
      </c>
      <c r="BR175" t="s">
        <v>45</v>
      </c>
    </row>
    <row r="176" spans="1:70" hidden="1" x14ac:dyDescent="0.3">
      <c r="A176" s="281">
        <v>173</v>
      </c>
      <c r="B176" s="288" t="s">
        <v>2952</v>
      </c>
      <c r="C176" s="288" t="s">
        <v>2953</v>
      </c>
      <c r="D176" s="288" t="s">
        <v>2998</v>
      </c>
      <c r="E176" s="288" t="s">
        <v>2959</v>
      </c>
      <c r="F176" s="288" t="s">
        <v>2970</v>
      </c>
      <c r="G176" s="288" t="s">
        <v>2974</v>
      </c>
      <c r="H176" s="288" t="s">
        <v>2976</v>
      </c>
      <c r="I176" s="288" t="s">
        <v>2962</v>
      </c>
      <c r="J176" s="288" t="s">
        <v>60</v>
      </c>
      <c r="K176" s="288" t="s">
        <v>2958</v>
      </c>
      <c r="L176" s="288" t="s">
        <v>45</v>
      </c>
      <c r="M176" s="289" t="s">
        <v>2238</v>
      </c>
      <c r="N176" s="288" t="s">
        <v>2239</v>
      </c>
      <c r="O176" s="288" t="s">
        <v>50</v>
      </c>
      <c r="P176" s="288" t="s">
        <v>51</v>
      </c>
      <c r="Q176" s="290" t="s">
        <v>45</v>
      </c>
      <c r="R176" s="288" t="s">
        <v>45</v>
      </c>
      <c r="S176" s="1">
        <v>45476</v>
      </c>
      <c r="T176" s="1">
        <v>45385</v>
      </c>
      <c r="U176" s="290" t="s">
        <v>45</v>
      </c>
      <c r="V176" s="1">
        <v>45385</v>
      </c>
      <c r="W176" s="1">
        <v>45414</v>
      </c>
      <c r="X176" s="1">
        <v>45422</v>
      </c>
      <c r="Y176" s="291">
        <v>43000</v>
      </c>
      <c r="Z176" s="291">
        <v>55000</v>
      </c>
      <c r="AA176" s="291">
        <v>12500</v>
      </c>
      <c r="AB176" s="291">
        <v>55000</v>
      </c>
      <c r="AC176" s="292" t="s">
        <v>2240</v>
      </c>
      <c r="AD176" s="290" t="s">
        <v>60</v>
      </c>
      <c r="AE176" s="292" t="s">
        <v>45</v>
      </c>
      <c r="AF176" s="291">
        <v>43000</v>
      </c>
      <c r="AG176" s="291">
        <v>6490</v>
      </c>
      <c r="AH176" s="291">
        <v>356950000</v>
      </c>
      <c r="AI176" s="291">
        <v>81125000</v>
      </c>
      <c r="AJ176" s="291">
        <v>1940</v>
      </c>
      <c r="AK176" s="291">
        <v>106700000</v>
      </c>
      <c r="AL176" s="291">
        <v>24250000</v>
      </c>
      <c r="AM176" s="291">
        <v>4550</v>
      </c>
      <c r="AN176" s="291">
        <v>250250000</v>
      </c>
      <c r="AO176" s="291">
        <v>56875000</v>
      </c>
      <c r="AP176" s="291">
        <v>7849</v>
      </c>
      <c r="AQ176" s="291">
        <v>431695000</v>
      </c>
      <c r="AR176" s="291">
        <v>98112500</v>
      </c>
      <c r="AS176" s="291">
        <v>7849</v>
      </c>
      <c r="AT176" s="291">
        <v>431695000</v>
      </c>
      <c r="AU176" s="291">
        <v>98112500</v>
      </c>
      <c r="AV176" s="291"/>
      <c r="AW176" s="291"/>
      <c r="AX176" s="291">
        <v>0</v>
      </c>
      <c r="AY176" s="291">
        <v>7726</v>
      </c>
      <c r="AZ176" s="291">
        <v>424930000</v>
      </c>
      <c r="BA176" s="291">
        <v>-1</v>
      </c>
      <c r="BB176" s="291">
        <v>-55000</v>
      </c>
      <c r="BC176" s="291"/>
      <c r="BD176" s="291"/>
      <c r="BE176" s="291"/>
      <c r="BF176" s="291">
        <v>0</v>
      </c>
      <c r="BG176" s="291">
        <v>7723</v>
      </c>
      <c r="BH176" s="291">
        <v>424765000</v>
      </c>
      <c r="BI176" s="291">
        <v>251407567</v>
      </c>
      <c r="BJ176" s="291">
        <v>96537500</v>
      </c>
      <c r="BK176" s="291">
        <v>3</v>
      </c>
      <c r="BL176" s="291">
        <v>123</v>
      </c>
      <c r="BM176" s="291">
        <v>126</v>
      </c>
      <c r="BN176" s="291">
        <v>6930000</v>
      </c>
      <c r="BO176" s="291">
        <v>1575000</v>
      </c>
      <c r="BP176" s="292" t="s">
        <v>1451</v>
      </c>
      <c r="BQ176" s="292" t="s">
        <v>3844</v>
      </c>
      <c r="BR176" t="s">
        <v>45</v>
      </c>
    </row>
    <row r="177" spans="1:70" hidden="1" x14ac:dyDescent="0.3">
      <c r="A177" s="281">
        <v>174</v>
      </c>
      <c r="B177" s="282" t="s">
        <v>2952</v>
      </c>
      <c r="C177" s="282" t="s">
        <v>2953</v>
      </c>
      <c r="D177" s="282" t="s">
        <v>2998</v>
      </c>
      <c r="E177" s="282" t="s">
        <v>2959</v>
      </c>
      <c r="F177" s="282" t="s">
        <v>2970</v>
      </c>
      <c r="G177" s="282" t="s">
        <v>2974</v>
      </c>
      <c r="H177" s="282" t="s">
        <v>2976</v>
      </c>
      <c r="I177" s="282" t="s">
        <v>2962</v>
      </c>
      <c r="J177" s="282" t="s">
        <v>60</v>
      </c>
      <c r="K177" s="282" t="s">
        <v>2958</v>
      </c>
      <c r="L177" s="282" t="s">
        <v>45</v>
      </c>
      <c r="M177" s="283" t="s">
        <v>2241</v>
      </c>
      <c r="N177" s="282" t="s">
        <v>2242</v>
      </c>
      <c r="O177" s="282" t="s">
        <v>50</v>
      </c>
      <c r="P177" s="282" t="s">
        <v>51</v>
      </c>
      <c r="Q177" s="284" t="s">
        <v>45</v>
      </c>
      <c r="R177" s="282" t="s">
        <v>45</v>
      </c>
      <c r="S177" s="285">
        <v>45453</v>
      </c>
      <c r="T177" s="285">
        <v>45407</v>
      </c>
      <c r="U177" s="284" t="s">
        <v>45</v>
      </c>
      <c r="V177" s="285">
        <v>45407</v>
      </c>
      <c r="W177" s="285">
        <v>45425</v>
      </c>
      <c r="X177" s="285">
        <v>45433</v>
      </c>
      <c r="Y177" s="286">
        <v>42000</v>
      </c>
      <c r="Z177" s="286">
        <v>42000</v>
      </c>
      <c r="AA177" s="286">
        <v>11600</v>
      </c>
      <c r="AB177" s="286">
        <v>42000</v>
      </c>
      <c r="AC177" s="287" t="s">
        <v>687</v>
      </c>
      <c r="AD177" s="284" t="s">
        <v>60</v>
      </c>
      <c r="AE177" s="287" t="s">
        <v>45</v>
      </c>
      <c r="AF177" s="286">
        <v>42000</v>
      </c>
      <c r="AG177" s="286">
        <v>4335</v>
      </c>
      <c r="AH177" s="286">
        <v>182070000</v>
      </c>
      <c r="AI177" s="286">
        <v>50286000</v>
      </c>
      <c r="AJ177" s="286">
        <v>1155</v>
      </c>
      <c r="AK177" s="286">
        <v>48510000</v>
      </c>
      <c r="AL177" s="286">
        <v>13398000</v>
      </c>
      <c r="AM177" s="286">
        <v>3180</v>
      </c>
      <c r="AN177" s="286">
        <v>133560000</v>
      </c>
      <c r="AO177" s="286">
        <v>36888000</v>
      </c>
      <c r="AP177" s="286">
        <v>4355</v>
      </c>
      <c r="AQ177" s="286">
        <v>182910000</v>
      </c>
      <c r="AR177" s="286">
        <v>50518000</v>
      </c>
      <c r="AS177" s="286">
        <v>4355</v>
      </c>
      <c r="AT177" s="286">
        <v>182910000</v>
      </c>
      <c r="AU177" s="286">
        <v>50518000</v>
      </c>
      <c r="AV177" s="286"/>
      <c r="AW177" s="286"/>
      <c r="AX177" s="286">
        <v>0</v>
      </c>
      <c r="AY177" s="286">
        <v>4328</v>
      </c>
      <c r="AZ177" s="286">
        <v>181776000</v>
      </c>
      <c r="BA177" s="286">
        <v>1</v>
      </c>
      <c r="BB177" s="286">
        <v>42000</v>
      </c>
      <c r="BC177" s="286">
        <v>2</v>
      </c>
      <c r="BD177" s="286">
        <v>84000</v>
      </c>
      <c r="BE177" s="286">
        <v>74645</v>
      </c>
      <c r="BF177" s="286">
        <v>23200</v>
      </c>
      <c r="BG177" s="286">
        <v>4328</v>
      </c>
      <c r="BH177" s="286">
        <v>181776000</v>
      </c>
      <c r="BI177" s="286">
        <v>140272638</v>
      </c>
      <c r="BJ177" s="286">
        <v>50204800</v>
      </c>
      <c r="BK177" s="286"/>
      <c r="BL177" s="286">
        <v>27</v>
      </c>
      <c r="BM177" s="286">
        <v>27</v>
      </c>
      <c r="BN177" s="286">
        <v>1134000</v>
      </c>
      <c r="BO177" s="286">
        <v>313200</v>
      </c>
      <c r="BP177" s="287" t="s">
        <v>4055</v>
      </c>
      <c r="BQ177" s="287" t="s">
        <v>3288</v>
      </c>
      <c r="BR177" t="s">
        <v>45</v>
      </c>
    </row>
    <row r="178" spans="1:70" hidden="1" x14ac:dyDescent="0.3">
      <c r="A178" s="281">
        <v>175</v>
      </c>
      <c r="B178" s="288" t="s">
        <v>2952</v>
      </c>
      <c r="C178" s="288" t="s">
        <v>2953</v>
      </c>
      <c r="D178" s="288" t="s">
        <v>2998</v>
      </c>
      <c r="E178" s="288" t="s">
        <v>2959</v>
      </c>
      <c r="F178" s="288" t="s">
        <v>2970</v>
      </c>
      <c r="G178" s="288" t="s">
        <v>2974</v>
      </c>
      <c r="H178" s="288" t="s">
        <v>2976</v>
      </c>
      <c r="I178" s="288" t="s">
        <v>2962</v>
      </c>
      <c r="J178" s="288" t="s">
        <v>60</v>
      </c>
      <c r="K178" s="288" t="s">
        <v>2958</v>
      </c>
      <c r="L178" s="288" t="s">
        <v>45</v>
      </c>
      <c r="M178" s="289" t="s">
        <v>2243</v>
      </c>
      <c r="N178" s="288" t="s">
        <v>2244</v>
      </c>
      <c r="O178" s="288" t="s">
        <v>50</v>
      </c>
      <c r="P178" s="288" t="s">
        <v>142</v>
      </c>
      <c r="Q178" s="290" t="s">
        <v>45</v>
      </c>
      <c r="R178" s="288" t="s">
        <v>45</v>
      </c>
      <c r="S178" s="1">
        <v>45422</v>
      </c>
      <c r="T178" s="1">
        <v>45419</v>
      </c>
      <c r="U178" s="290" t="s">
        <v>45</v>
      </c>
      <c r="V178" s="1">
        <v>45419</v>
      </c>
      <c r="W178" s="1">
        <v>45422</v>
      </c>
      <c r="X178" s="1">
        <v>45428</v>
      </c>
      <c r="Y178" s="291">
        <v>49000</v>
      </c>
      <c r="Z178" s="291">
        <v>49000</v>
      </c>
      <c r="AA178" s="291">
        <v>13500</v>
      </c>
      <c r="AB178" s="291">
        <v>49000</v>
      </c>
      <c r="AC178" s="292" t="s">
        <v>662</v>
      </c>
      <c r="AD178" s="290" t="s">
        <v>60</v>
      </c>
      <c r="AE178" s="292" t="s">
        <v>45</v>
      </c>
      <c r="AF178" s="291">
        <v>49000</v>
      </c>
      <c r="AG178" s="291">
        <v>900</v>
      </c>
      <c r="AH178" s="291">
        <v>44100000</v>
      </c>
      <c r="AI178" s="291">
        <v>12150000</v>
      </c>
      <c r="AJ178" s="291">
        <v>900</v>
      </c>
      <c r="AK178" s="291">
        <v>44100000</v>
      </c>
      <c r="AL178" s="291">
        <v>12150000</v>
      </c>
      <c r="AM178" s="291"/>
      <c r="AN178" s="291"/>
      <c r="AO178" s="291">
        <v>0</v>
      </c>
      <c r="AP178" s="291">
        <v>905</v>
      </c>
      <c r="AQ178" s="291">
        <v>44345000</v>
      </c>
      <c r="AR178" s="291">
        <v>12217500</v>
      </c>
      <c r="AS178" s="291">
        <v>905</v>
      </c>
      <c r="AT178" s="291">
        <v>44345000</v>
      </c>
      <c r="AU178" s="291">
        <v>12217500</v>
      </c>
      <c r="AV178" s="291"/>
      <c r="AW178" s="291"/>
      <c r="AX178" s="291">
        <v>0</v>
      </c>
      <c r="AY178" s="291">
        <v>529</v>
      </c>
      <c r="AZ178" s="291">
        <v>25921000</v>
      </c>
      <c r="BA178" s="291"/>
      <c r="BB178" s="291"/>
      <c r="BC178" s="291">
        <v>1</v>
      </c>
      <c r="BD178" s="291">
        <v>49000</v>
      </c>
      <c r="BE178" s="291">
        <v>33000</v>
      </c>
      <c r="BF178" s="291">
        <v>13500</v>
      </c>
      <c r="BG178" s="291">
        <v>529</v>
      </c>
      <c r="BH178" s="291">
        <v>25921000</v>
      </c>
      <c r="BI178" s="291">
        <v>18238039</v>
      </c>
      <c r="BJ178" s="291">
        <v>7141500</v>
      </c>
      <c r="BK178" s="291"/>
      <c r="BL178" s="291">
        <v>376</v>
      </c>
      <c r="BM178" s="291">
        <v>376</v>
      </c>
      <c r="BN178" s="291">
        <v>18424000</v>
      </c>
      <c r="BO178" s="291">
        <v>5076000</v>
      </c>
      <c r="BP178" s="292" t="s">
        <v>1189</v>
      </c>
      <c r="BQ178" s="292" t="s">
        <v>756</v>
      </c>
      <c r="BR178" t="s">
        <v>45</v>
      </c>
    </row>
    <row r="179" spans="1:70" hidden="1" x14ac:dyDescent="0.3">
      <c r="A179" s="281">
        <v>176</v>
      </c>
      <c r="B179" s="282" t="s">
        <v>2952</v>
      </c>
      <c r="C179" s="282" t="s">
        <v>2953</v>
      </c>
      <c r="D179" s="282" t="s">
        <v>2998</v>
      </c>
      <c r="E179" s="282" t="s">
        <v>2959</v>
      </c>
      <c r="F179" s="282" t="s">
        <v>2977</v>
      </c>
      <c r="G179" s="282" t="s">
        <v>2978</v>
      </c>
      <c r="H179" s="282" t="s">
        <v>2979</v>
      </c>
      <c r="I179" s="282" t="s">
        <v>2962</v>
      </c>
      <c r="J179" s="282" t="s">
        <v>60</v>
      </c>
      <c r="K179" s="282" t="s">
        <v>2958</v>
      </c>
      <c r="L179" s="282" t="s">
        <v>45</v>
      </c>
      <c r="M179" s="283" t="s">
        <v>2245</v>
      </c>
      <c r="N179" s="282" t="s">
        <v>2246</v>
      </c>
      <c r="O179" s="282" t="s">
        <v>50</v>
      </c>
      <c r="P179" s="282" t="s">
        <v>51</v>
      </c>
      <c r="Q179" s="284" t="s">
        <v>45</v>
      </c>
      <c r="R179" s="282" t="s">
        <v>45</v>
      </c>
      <c r="S179" s="285">
        <v>45387</v>
      </c>
      <c r="T179" s="285">
        <v>45317</v>
      </c>
      <c r="U179" s="284" t="s">
        <v>45</v>
      </c>
      <c r="V179" s="285">
        <v>45317</v>
      </c>
      <c r="W179" s="285">
        <v>45387</v>
      </c>
      <c r="X179" s="285">
        <v>45393</v>
      </c>
      <c r="Y179" s="286">
        <v>49000</v>
      </c>
      <c r="Z179" s="286">
        <v>49000</v>
      </c>
      <c r="AA179" s="286">
        <v>13800</v>
      </c>
      <c r="AB179" s="286">
        <v>49000</v>
      </c>
      <c r="AC179" s="287" t="s">
        <v>204</v>
      </c>
      <c r="AD179" s="284" t="s">
        <v>60</v>
      </c>
      <c r="AE179" s="287" t="s">
        <v>45</v>
      </c>
      <c r="AF179" s="286">
        <v>49000</v>
      </c>
      <c r="AG179" s="286">
        <v>695</v>
      </c>
      <c r="AH179" s="286">
        <v>34055000</v>
      </c>
      <c r="AI179" s="286">
        <v>9591000</v>
      </c>
      <c r="AJ179" s="286">
        <v>695</v>
      </c>
      <c r="AK179" s="286">
        <v>34055000</v>
      </c>
      <c r="AL179" s="286">
        <v>9591000</v>
      </c>
      <c r="AM179" s="286"/>
      <c r="AN179" s="286"/>
      <c r="AO179" s="286">
        <v>0</v>
      </c>
      <c r="AP179" s="286">
        <v>660</v>
      </c>
      <c r="AQ179" s="286">
        <v>32340000</v>
      </c>
      <c r="AR179" s="286">
        <v>9108000</v>
      </c>
      <c r="AS179" s="286">
        <v>660</v>
      </c>
      <c r="AT179" s="286">
        <v>32340000</v>
      </c>
      <c r="AU179" s="286">
        <v>9108000</v>
      </c>
      <c r="AV179" s="286"/>
      <c r="AW179" s="286"/>
      <c r="AX179" s="286">
        <v>0</v>
      </c>
      <c r="AY179" s="286">
        <v>658</v>
      </c>
      <c r="AZ179" s="286">
        <v>32242000</v>
      </c>
      <c r="BA179" s="286">
        <v>3</v>
      </c>
      <c r="BB179" s="286">
        <v>147000</v>
      </c>
      <c r="BC179" s="286">
        <v>1</v>
      </c>
      <c r="BD179" s="286">
        <v>49000</v>
      </c>
      <c r="BE179" s="286">
        <v>38000</v>
      </c>
      <c r="BF179" s="286">
        <v>13800</v>
      </c>
      <c r="BG179" s="286">
        <v>658</v>
      </c>
      <c r="BH179" s="286">
        <v>32242000</v>
      </c>
      <c r="BI179" s="286">
        <v>26717307</v>
      </c>
      <c r="BJ179" s="286">
        <v>9080400</v>
      </c>
      <c r="BK179" s="286"/>
      <c r="BL179" s="286">
        <v>2</v>
      </c>
      <c r="BM179" s="286">
        <v>2</v>
      </c>
      <c r="BN179" s="286">
        <v>98000</v>
      </c>
      <c r="BO179" s="286">
        <v>27600</v>
      </c>
      <c r="BP179" s="287" t="s">
        <v>4067</v>
      </c>
      <c r="BQ179" s="287" t="s">
        <v>3383</v>
      </c>
      <c r="BR179" t="s">
        <v>45</v>
      </c>
    </row>
    <row r="180" spans="1:70" hidden="1" x14ac:dyDescent="0.3">
      <c r="A180" s="281">
        <v>177</v>
      </c>
      <c r="B180" s="288" t="s">
        <v>2952</v>
      </c>
      <c r="C180" s="288" t="s">
        <v>2953</v>
      </c>
      <c r="D180" s="288" t="s">
        <v>2998</v>
      </c>
      <c r="E180" s="288" t="s">
        <v>2959</v>
      </c>
      <c r="F180" s="288" t="s">
        <v>2977</v>
      </c>
      <c r="G180" s="288" t="s">
        <v>2978</v>
      </c>
      <c r="H180" s="288" t="s">
        <v>2979</v>
      </c>
      <c r="I180" s="288" t="s">
        <v>2962</v>
      </c>
      <c r="J180" s="288" t="s">
        <v>60</v>
      </c>
      <c r="K180" s="288" t="s">
        <v>2958</v>
      </c>
      <c r="L180" s="288" t="s">
        <v>45</v>
      </c>
      <c r="M180" s="289" t="s">
        <v>2247</v>
      </c>
      <c r="N180" s="288" t="s">
        <v>2248</v>
      </c>
      <c r="O180" s="288" t="s">
        <v>50</v>
      </c>
      <c r="P180" s="288" t="s">
        <v>51</v>
      </c>
      <c r="Q180" s="290" t="s">
        <v>45</v>
      </c>
      <c r="R180" s="288" t="s">
        <v>45</v>
      </c>
      <c r="S180" s="1">
        <v>45383</v>
      </c>
      <c r="T180" s="1">
        <v>45379</v>
      </c>
      <c r="U180" s="290" t="s">
        <v>45</v>
      </c>
      <c r="V180" s="1">
        <v>45379</v>
      </c>
      <c r="W180" s="1">
        <v>45383</v>
      </c>
      <c r="X180" s="1">
        <v>45393</v>
      </c>
      <c r="Y180" s="291">
        <v>43000</v>
      </c>
      <c r="Z180" s="291">
        <v>43000</v>
      </c>
      <c r="AA180" s="291">
        <v>10700</v>
      </c>
      <c r="AB180" s="291">
        <v>43000</v>
      </c>
      <c r="AC180" s="292" t="s">
        <v>1686</v>
      </c>
      <c r="AD180" s="290" t="s">
        <v>60</v>
      </c>
      <c r="AE180" s="292" t="s">
        <v>45</v>
      </c>
      <c r="AF180" s="291">
        <v>43000</v>
      </c>
      <c r="AG180" s="291">
        <v>1250</v>
      </c>
      <c r="AH180" s="291">
        <v>53750000</v>
      </c>
      <c r="AI180" s="291">
        <v>13375000</v>
      </c>
      <c r="AJ180" s="291">
        <v>625</v>
      </c>
      <c r="AK180" s="291">
        <v>26875000</v>
      </c>
      <c r="AL180" s="291">
        <v>6687500</v>
      </c>
      <c r="AM180" s="291">
        <v>625</v>
      </c>
      <c r="AN180" s="291">
        <v>26875000</v>
      </c>
      <c r="AO180" s="291">
        <v>6687500</v>
      </c>
      <c r="AP180" s="291">
        <v>1280</v>
      </c>
      <c r="AQ180" s="291">
        <v>55040000</v>
      </c>
      <c r="AR180" s="291">
        <v>13696000</v>
      </c>
      <c r="AS180" s="291">
        <v>1280</v>
      </c>
      <c r="AT180" s="291">
        <v>55040000</v>
      </c>
      <c r="AU180" s="291">
        <v>13696000</v>
      </c>
      <c r="AV180" s="291"/>
      <c r="AW180" s="291"/>
      <c r="AX180" s="291">
        <v>0</v>
      </c>
      <c r="AY180" s="291">
        <v>1231</v>
      </c>
      <c r="AZ180" s="291">
        <v>52933000</v>
      </c>
      <c r="BA180" s="291">
        <v>2</v>
      </c>
      <c r="BB180" s="291">
        <v>86000</v>
      </c>
      <c r="BC180" s="291">
        <v>4</v>
      </c>
      <c r="BD180" s="291">
        <v>172000</v>
      </c>
      <c r="BE180" s="291">
        <v>102000</v>
      </c>
      <c r="BF180" s="291">
        <v>42800</v>
      </c>
      <c r="BG180" s="291">
        <v>1229</v>
      </c>
      <c r="BH180" s="291">
        <v>52847000</v>
      </c>
      <c r="BI180" s="291">
        <v>36246577</v>
      </c>
      <c r="BJ180" s="291">
        <v>13150300</v>
      </c>
      <c r="BK180" s="291">
        <v>2</v>
      </c>
      <c r="BL180" s="291">
        <v>49</v>
      </c>
      <c r="BM180" s="291">
        <v>51</v>
      </c>
      <c r="BN180" s="291">
        <v>2193000</v>
      </c>
      <c r="BO180" s="291">
        <v>545700</v>
      </c>
      <c r="BP180" s="292" t="s">
        <v>1372</v>
      </c>
      <c r="BQ180" s="292" t="s">
        <v>3960</v>
      </c>
      <c r="BR180" t="s">
        <v>45</v>
      </c>
    </row>
    <row r="181" spans="1:70" hidden="1" x14ac:dyDescent="0.3">
      <c r="A181" s="281">
        <v>178</v>
      </c>
      <c r="B181" s="282" t="s">
        <v>2952</v>
      </c>
      <c r="C181" s="282" t="s">
        <v>2953</v>
      </c>
      <c r="D181" s="282" t="s">
        <v>2998</v>
      </c>
      <c r="E181" s="282" t="s">
        <v>2959</v>
      </c>
      <c r="F181" s="282" t="s">
        <v>2977</v>
      </c>
      <c r="G181" s="282" t="s">
        <v>2980</v>
      </c>
      <c r="H181" s="282" t="s">
        <v>2982</v>
      </c>
      <c r="I181" s="282" t="s">
        <v>2962</v>
      </c>
      <c r="J181" s="282" t="s">
        <v>60</v>
      </c>
      <c r="K181" s="282" t="s">
        <v>2958</v>
      </c>
      <c r="L181" s="282" t="s">
        <v>45</v>
      </c>
      <c r="M181" s="283" t="s">
        <v>2249</v>
      </c>
      <c r="N181" s="282" t="s">
        <v>2250</v>
      </c>
      <c r="O181" s="282" t="s">
        <v>50</v>
      </c>
      <c r="P181" s="282" t="s">
        <v>142</v>
      </c>
      <c r="Q181" s="284" t="s">
        <v>45</v>
      </c>
      <c r="R181" s="282" t="s">
        <v>45</v>
      </c>
      <c r="S181" s="285">
        <v>45310</v>
      </c>
      <c r="T181" s="285">
        <v>45310</v>
      </c>
      <c r="U181" s="284" t="s">
        <v>45</v>
      </c>
      <c r="V181" s="285">
        <v>45310</v>
      </c>
      <c r="W181" s="285">
        <v>45310</v>
      </c>
      <c r="X181" s="285">
        <v>45337</v>
      </c>
      <c r="Y181" s="286">
        <v>57000</v>
      </c>
      <c r="Z181" s="286">
        <v>57000</v>
      </c>
      <c r="AA181" s="286">
        <v>15000</v>
      </c>
      <c r="AB181" s="286">
        <v>57000</v>
      </c>
      <c r="AC181" s="287" t="s">
        <v>421</v>
      </c>
      <c r="AD181" s="284" t="s">
        <v>60</v>
      </c>
      <c r="AE181" s="287" t="s">
        <v>45</v>
      </c>
      <c r="AF181" s="286">
        <v>57000</v>
      </c>
      <c r="AG181" s="286">
        <v>700</v>
      </c>
      <c r="AH181" s="286">
        <v>39900000</v>
      </c>
      <c r="AI181" s="286">
        <v>10500000</v>
      </c>
      <c r="AJ181" s="286">
        <v>700</v>
      </c>
      <c r="AK181" s="286">
        <v>39900000</v>
      </c>
      <c r="AL181" s="286">
        <v>10500000</v>
      </c>
      <c r="AM181" s="286"/>
      <c r="AN181" s="286"/>
      <c r="AO181" s="286">
        <v>0</v>
      </c>
      <c r="AP181" s="286">
        <v>691</v>
      </c>
      <c r="AQ181" s="286">
        <v>39387000</v>
      </c>
      <c r="AR181" s="286">
        <v>10365000</v>
      </c>
      <c r="AS181" s="286">
        <v>691</v>
      </c>
      <c r="AT181" s="286">
        <v>39387000</v>
      </c>
      <c r="AU181" s="286">
        <v>10365000</v>
      </c>
      <c r="AV181" s="286"/>
      <c r="AW181" s="286"/>
      <c r="AX181" s="286">
        <v>0</v>
      </c>
      <c r="AY181" s="286">
        <v>663</v>
      </c>
      <c r="AZ181" s="286">
        <v>37791000</v>
      </c>
      <c r="BA181" s="286">
        <v>-3</v>
      </c>
      <c r="BB181" s="286">
        <v>-171000</v>
      </c>
      <c r="BC181" s="286"/>
      <c r="BD181" s="286"/>
      <c r="BE181" s="286"/>
      <c r="BF181" s="286">
        <v>0</v>
      </c>
      <c r="BG181" s="286">
        <v>646</v>
      </c>
      <c r="BH181" s="286">
        <v>36822000</v>
      </c>
      <c r="BI181" s="286">
        <v>27837527</v>
      </c>
      <c r="BJ181" s="286">
        <v>9690000</v>
      </c>
      <c r="BK181" s="286">
        <v>17</v>
      </c>
      <c r="BL181" s="286">
        <v>28</v>
      </c>
      <c r="BM181" s="286">
        <v>45</v>
      </c>
      <c r="BN181" s="286">
        <v>2565000</v>
      </c>
      <c r="BO181" s="286">
        <v>675000</v>
      </c>
      <c r="BP181" s="287" t="s">
        <v>3673</v>
      </c>
      <c r="BQ181" s="287" t="s">
        <v>3550</v>
      </c>
      <c r="BR181" t="s">
        <v>45</v>
      </c>
    </row>
    <row r="182" spans="1:70" hidden="1" x14ac:dyDescent="0.3">
      <c r="A182" s="281">
        <v>179</v>
      </c>
      <c r="B182" s="288" t="s">
        <v>2952</v>
      </c>
      <c r="C182" s="288" t="s">
        <v>2953</v>
      </c>
      <c r="D182" s="288" t="s">
        <v>2998</v>
      </c>
      <c r="E182" s="288" t="s">
        <v>2959</v>
      </c>
      <c r="F182" s="288" t="s">
        <v>2977</v>
      </c>
      <c r="G182" s="288" t="s">
        <v>2980</v>
      </c>
      <c r="H182" s="288" t="s">
        <v>2982</v>
      </c>
      <c r="I182" s="288" t="s">
        <v>2962</v>
      </c>
      <c r="J182" s="288" t="s">
        <v>60</v>
      </c>
      <c r="K182" s="288" t="s">
        <v>2958</v>
      </c>
      <c r="L182" s="288" t="s">
        <v>45</v>
      </c>
      <c r="M182" s="289" t="s">
        <v>2251</v>
      </c>
      <c r="N182" s="288" t="s">
        <v>2252</v>
      </c>
      <c r="O182" s="288" t="s">
        <v>50</v>
      </c>
      <c r="P182" s="288" t="s">
        <v>127</v>
      </c>
      <c r="Q182" s="290" t="s">
        <v>45</v>
      </c>
      <c r="R182" s="288" t="s">
        <v>45</v>
      </c>
      <c r="S182" s="1">
        <v>45320</v>
      </c>
      <c r="T182" s="1">
        <v>45307</v>
      </c>
      <c r="U182" s="290" t="s">
        <v>45</v>
      </c>
      <c r="V182" s="1">
        <v>45307</v>
      </c>
      <c r="W182" s="1">
        <v>45320</v>
      </c>
      <c r="X182" s="1">
        <v>45328</v>
      </c>
      <c r="Y182" s="291">
        <v>119000</v>
      </c>
      <c r="Z182" s="291">
        <v>119000</v>
      </c>
      <c r="AA182" s="291">
        <v>35500</v>
      </c>
      <c r="AB182" s="291">
        <v>119000</v>
      </c>
      <c r="AC182" s="292" t="s">
        <v>2231</v>
      </c>
      <c r="AD182" s="290" t="s">
        <v>60</v>
      </c>
      <c r="AE182" s="292" t="s">
        <v>45</v>
      </c>
      <c r="AF182" s="291">
        <v>119000</v>
      </c>
      <c r="AG182" s="291">
        <v>200</v>
      </c>
      <c r="AH182" s="291">
        <v>23800000</v>
      </c>
      <c r="AI182" s="291">
        <v>7100000</v>
      </c>
      <c r="AJ182" s="291">
        <v>200</v>
      </c>
      <c r="AK182" s="291">
        <v>23800000</v>
      </c>
      <c r="AL182" s="291">
        <v>7100000</v>
      </c>
      <c r="AM182" s="291"/>
      <c r="AN182" s="291"/>
      <c r="AO182" s="291">
        <v>0</v>
      </c>
      <c r="AP182" s="291">
        <v>230</v>
      </c>
      <c r="AQ182" s="291">
        <v>27370000</v>
      </c>
      <c r="AR182" s="291">
        <v>8165000</v>
      </c>
      <c r="AS182" s="291">
        <v>230</v>
      </c>
      <c r="AT182" s="291">
        <v>27370000</v>
      </c>
      <c r="AU182" s="291">
        <v>8165000</v>
      </c>
      <c r="AV182" s="291"/>
      <c r="AW182" s="291"/>
      <c r="AX182" s="291">
        <v>0</v>
      </c>
      <c r="AY182" s="291">
        <v>229</v>
      </c>
      <c r="AZ182" s="291">
        <v>27251000</v>
      </c>
      <c r="BA182" s="291"/>
      <c r="BB182" s="291"/>
      <c r="BC182" s="291"/>
      <c r="BD182" s="291"/>
      <c r="BE182" s="291"/>
      <c r="BF182" s="291">
        <v>0</v>
      </c>
      <c r="BG182" s="291">
        <v>219</v>
      </c>
      <c r="BH182" s="291">
        <v>26061000</v>
      </c>
      <c r="BI182" s="291">
        <v>17930440</v>
      </c>
      <c r="BJ182" s="291">
        <v>7774500</v>
      </c>
      <c r="BK182" s="291">
        <v>10</v>
      </c>
      <c r="BL182" s="291">
        <v>1</v>
      </c>
      <c r="BM182" s="291">
        <v>11</v>
      </c>
      <c r="BN182" s="291">
        <v>1309000</v>
      </c>
      <c r="BO182" s="291">
        <v>390500</v>
      </c>
      <c r="BP182" s="292" t="s">
        <v>3544</v>
      </c>
      <c r="BQ182" s="292" t="s">
        <v>3447</v>
      </c>
      <c r="BR182" t="s">
        <v>45</v>
      </c>
    </row>
    <row r="183" spans="1:70" hidden="1" x14ac:dyDescent="0.3">
      <c r="A183" s="281">
        <v>180</v>
      </c>
      <c r="B183" s="282" t="s">
        <v>2952</v>
      </c>
      <c r="C183" s="282" t="s">
        <v>2953</v>
      </c>
      <c r="D183" s="282" t="s">
        <v>2998</v>
      </c>
      <c r="E183" s="282" t="s">
        <v>2959</v>
      </c>
      <c r="F183" s="282" t="s">
        <v>2977</v>
      </c>
      <c r="G183" s="282" t="s">
        <v>2980</v>
      </c>
      <c r="H183" s="282" t="s">
        <v>2982</v>
      </c>
      <c r="I183" s="282" t="s">
        <v>2962</v>
      </c>
      <c r="J183" s="282" t="s">
        <v>60</v>
      </c>
      <c r="K183" s="282" t="s">
        <v>2958</v>
      </c>
      <c r="L183" s="282" t="s">
        <v>45</v>
      </c>
      <c r="M183" s="283" t="s">
        <v>2253</v>
      </c>
      <c r="N183" s="282" t="s">
        <v>2254</v>
      </c>
      <c r="O183" s="282" t="s">
        <v>50</v>
      </c>
      <c r="P183" s="282" t="s">
        <v>127</v>
      </c>
      <c r="Q183" s="284" t="s">
        <v>45</v>
      </c>
      <c r="R183" s="282" t="s">
        <v>45</v>
      </c>
      <c r="S183" s="285">
        <v>45378</v>
      </c>
      <c r="T183" s="285">
        <v>45317</v>
      </c>
      <c r="U183" s="284" t="s">
        <v>45</v>
      </c>
      <c r="V183" s="285">
        <v>45317</v>
      </c>
      <c r="W183" s="285">
        <v>45378</v>
      </c>
      <c r="X183" s="285">
        <v>45391</v>
      </c>
      <c r="Y183" s="286">
        <v>89000</v>
      </c>
      <c r="Z183" s="286">
        <v>89000</v>
      </c>
      <c r="AA183" s="286">
        <v>25500</v>
      </c>
      <c r="AB183" s="286">
        <v>89000</v>
      </c>
      <c r="AC183" s="287" t="s">
        <v>193</v>
      </c>
      <c r="AD183" s="284" t="s">
        <v>60</v>
      </c>
      <c r="AE183" s="287" t="s">
        <v>45</v>
      </c>
      <c r="AF183" s="286">
        <v>89000</v>
      </c>
      <c r="AG183" s="286">
        <v>350</v>
      </c>
      <c r="AH183" s="286">
        <v>31150000</v>
      </c>
      <c r="AI183" s="286">
        <v>8925000</v>
      </c>
      <c r="AJ183" s="286">
        <v>350</v>
      </c>
      <c r="AK183" s="286">
        <v>31150000</v>
      </c>
      <c r="AL183" s="286">
        <v>8925000</v>
      </c>
      <c r="AM183" s="286"/>
      <c r="AN183" s="286"/>
      <c r="AO183" s="286">
        <v>0</v>
      </c>
      <c r="AP183" s="286">
        <v>343</v>
      </c>
      <c r="AQ183" s="286">
        <v>30527000</v>
      </c>
      <c r="AR183" s="286">
        <v>8746500</v>
      </c>
      <c r="AS183" s="286">
        <v>343</v>
      </c>
      <c r="AT183" s="286">
        <v>30527000</v>
      </c>
      <c r="AU183" s="286">
        <v>8746500</v>
      </c>
      <c r="AV183" s="286"/>
      <c r="AW183" s="286"/>
      <c r="AX183" s="286">
        <v>0</v>
      </c>
      <c r="AY183" s="286">
        <v>319</v>
      </c>
      <c r="AZ183" s="286">
        <v>28391000</v>
      </c>
      <c r="BA183" s="286"/>
      <c r="BB183" s="286"/>
      <c r="BC183" s="286"/>
      <c r="BD183" s="286"/>
      <c r="BE183" s="286"/>
      <c r="BF183" s="286">
        <v>0</v>
      </c>
      <c r="BG183" s="286">
        <v>319</v>
      </c>
      <c r="BH183" s="286">
        <v>28391000</v>
      </c>
      <c r="BI183" s="286">
        <v>16030659</v>
      </c>
      <c r="BJ183" s="286">
        <v>8134500</v>
      </c>
      <c r="BK183" s="286"/>
      <c r="BL183" s="286">
        <v>24</v>
      </c>
      <c r="BM183" s="286">
        <v>24</v>
      </c>
      <c r="BN183" s="286">
        <v>2136000</v>
      </c>
      <c r="BO183" s="286">
        <v>612000</v>
      </c>
      <c r="BP183" s="287" t="s">
        <v>1001</v>
      </c>
      <c r="BQ183" s="287" t="s">
        <v>580</v>
      </c>
      <c r="BR183" t="s">
        <v>45</v>
      </c>
    </row>
    <row r="184" spans="1:70" hidden="1" x14ac:dyDescent="0.3">
      <c r="A184" s="281">
        <v>181</v>
      </c>
      <c r="B184" s="288" t="s">
        <v>2952</v>
      </c>
      <c r="C184" s="288" t="s">
        <v>2953</v>
      </c>
      <c r="D184" s="288" t="s">
        <v>2998</v>
      </c>
      <c r="E184" s="288" t="s">
        <v>2959</v>
      </c>
      <c r="F184" s="288" t="s">
        <v>2977</v>
      </c>
      <c r="G184" s="288" t="s">
        <v>2980</v>
      </c>
      <c r="H184" s="288" t="s">
        <v>2982</v>
      </c>
      <c r="I184" s="288" t="s">
        <v>2962</v>
      </c>
      <c r="J184" s="288" t="s">
        <v>60</v>
      </c>
      <c r="K184" s="288" t="s">
        <v>2958</v>
      </c>
      <c r="L184" s="288" t="s">
        <v>45</v>
      </c>
      <c r="M184" s="289" t="s">
        <v>2255</v>
      </c>
      <c r="N184" s="288" t="s">
        <v>2256</v>
      </c>
      <c r="O184" s="288" t="s">
        <v>50</v>
      </c>
      <c r="P184" s="288" t="s">
        <v>127</v>
      </c>
      <c r="Q184" s="290" t="s">
        <v>45</v>
      </c>
      <c r="R184" s="288" t="s">
        <v>45</v>
      </c>
      <c r="S184" s="1">
        <v>45434</v>
      </c>
      <c r="T184" s="1">
        <v>45420</v>
      </c>
      <c r="U184" s="290" t="s">
        <v>45</v>
      </c>
      <c r="V184" s="1">
        <v>45420</v>
      </c>
      <c r="W184" s="1">
        <v>45434</v>
      </c>
      <c r="X184" s="1">
        <v>45435</v>
      </c>
      <c r="Y184" s="291">
        <v>89000</v>
      </c>
      <c r="Z184" s="291">
        <v>89000</v>
      </c>
      <c r="AA184" s="291">
        <v>26000</v>
      </c>
      <c r="AB184" s="291">
        <v>89000</v>
      </c>
      <c r="AC184" s="292" t="s">
        <v>2257</v>
      </c>
      <c r="AD184" s="290" t="s">
        <v>60</v>
      </c>
      <c r="AE184" s="292" t="s">
        <v>45</v>
      </c>
      <c r="AF184" s="291">
        <v>89000</v>
      </c>
      <c r="AG184" s="291">
        <v>560</v>
      </c>
      <c r="AH184" s="291">
        <v>49840000</v>
      </c>
      <c r="AI184" s="291">
        <v>14560000</v>
      </c>
      <c r="AJ184" s="291">
        <v>560</v>
      </c>
      <c r="AK184" s="291">
        <v>49840000</v>
      </c>
      <c r="AL184" s="291">
        <v>14560000</v>
      </c>
      <c r="AM184" s="291"/>
      <c r="AN184" s="291"/>
      <c r="AO184" s="291">
        <v>0</v>
      </c>
      <c r="AP184" s="291">
        <v>551</v>
      </c>
      <c r="AQ184" s="291">
        <v>49039000</v>
      </c>
      <c r="AR184" s="291">
        <v>14326000</v>
      </c>
      <c r="AS184" s="291">
        <v>551</v>
      </c>
      <c r="AT184" s="291">
        <v>49039000</v>
      </c>
      <c r="AU184" s="291">
        <v>14326000</v>
      </c>
      <c r="AV184" s="291"/>
      <c r="AW184" s="291"/>
      <c r="AX184" s="291">
        <v>0</v>
      </c>
      <c r="AY184" s="291">
        <v>537</v>
      </c>
      <c r="AZ184" s="291">
        <v>47793000</v>
      </c>
      <c r="BA184" s="291"/>
      <c r="BB184" s="291"/>
      <c r="BC184" s="291">
        <v>1</v>
      </c>
      <c r="BD184" s="291">
        <v>89000</v>
      </c>
      <c r="BE184" s="291">
        <v>90743</v>
      </c>
      <c r="BF184" s="291">
        <v>26000</v>
      </c>
      <c r="BG184" s="291">
        <v>537</v>
      </c>
      <c r="BH184" s="291">
        <v>47793000</v>
      </c>
      <c r="BI184" s="291">
        <v>33076386</v>
      </c>
      <c r="BJ184" s="291">
        <v>13962000</v>
      </c>
      <c r="BK184" s="291"/>
      <c r="BL184" s="291">
        <v>14</v>
      </c>
      <c r="BM184" s="291">
        <v>14</v>
      </c>
      <c r="BN184" s="291">
        <v>1246000</v>
      </c>
      <c r="BO184" s="291">
        <v>364000</v>
      </c>
      <c r="BP184" s="292" t="s">
        <v>700</v>
      </c>
      <c r="BQ184" s="292" t="s">
        <v>995</v>
      </c>
      <c r="BR184" t="s">
        <v>45</v>
      </c>
    </row>
    <row r="185" spans="1:70" hidden="1" x14ac:dyDescent="0.3">
      <c r="A185" s="281">
        <v>182</v>
      </c>
      <c r="B185" s="282" t="s">
        <v>2952</v>
      </c>
      <c r="C185" s="282" t="s">
        <v>2953</v>
      </c>
      <c r="D185" s="282" t="s">
        <v>2998</v>
      </c>
      <c r="E185" s="282" t="s">
        <v>2959</v>
      </c>
      <c r="F185" s="282" t="s">
        <v>2977</v>
      </c>
      <c r="G185" s="282" t="s">
        <v>2980</v>
      </c>
      <c r="H185" s="282" t="s">
        <v>2984</v>
      </c>
      <c r="I185" s="282" t="s">
        <v>2962</v>
      </c>
      <c r="J185" s="282" t="s">
        <v>60</v>
      </c>
      <c r="K185" s="282" t="s">
        <v>2958</v>
      </c>
      <c r="L185" s="282" t="s">
        <v>45</v>
      </c>
      <c r="M185" s="283" t="s">
        <v>2258</v>
      </c>
      <c r="N185" s="282" t="s">
        <v>2259</v>
      </c>
      <c r="O185" s="282" t="s">
        <v>50</v>
      </c>
      <c r="P185" s="282" t="s">
        <v>51</v>
      </c>
      <c r="Q185" s="284" t="s">
        <v>45</v>
      </c>
      <c r="R185" s="282" t="s">
        <v>45</v>
      </c>
      <c r="S185" s="285">
        <v>45433</v>
      </c>
      <c r="T185" s="285">
        <v>45420</v>
      </c>
      <c r="U185" s="284" t="s">
        <v>45</v>
      </c>
      <c r="V185" s="285">
        <v>45420</v>
      </c>
      <c r="W185" s="285">
        <v>45429</v>
      </c>
      <c r="X185" s="285">
        <v>45436</v>
      </c>
      <c r="Y185" s="286">
        <v>43000</v>
      </c>
      <c r="Z185" s="286">
        <v>43000</v>
      </c>
      <c r="AA185" s="286">
        <v>11500</v>
      </c>
      <c r="AB185" s="286">
        <v>43000</v>
      </c>
      <c r="AC185" s="287" t="s">
        <v>208</v>
      </c>
      <c r="AD185" s="284" t="s">
        <v>60</v>
      </c>
      <c r="AE185" s="287" t="s">
        <v>45</v>
      </c>
      <c r="AF185" s="286">
        <v>43000</v>
      </c>
      <c r="AG185" s="286">
        <v>580</v>
      </c>
      <c r="AH185" s="286">
        <v>24940000</v>
      </c>
      <c r="AI185" s="286">
        <v>6670000</v>
      </c>
      <c r="AJ185" s="286">
        <v>580</v>
      </c>
      <c r="AK185" s="286">
        <v>24940000</v>
      </c>
      <c r="AL185" s="286">
        <v>6670000</v>
      </c>
      <c r="AM185" s="286"/>
      <c r="AN185" s="286"/>
      <c r="AO185" s="286">
        <v>0</v>
      </c>
      <c r="AP185" s="286">
        <v>676</v>
      </c>
      <c r="AQ185" s="286">
        <v>29068000</v>
      </c>
      <c r="AR185" s="286">
        <v>7774000</v>
      </c>
      <c r="AS185" s="286">
        <v>676</v>
      </c>
      <c r="AT185" s="286">
        <v>29068000</v>
      </c>
      <c r="AU185" s="286">
        <v>7774000</v>
      </c>
      <c r="AV185" s="286"/>
      <c r="AW185" s="286"/>
      <c r="AX185" s="286">
        <v>0</v>
      </c>
      <c r="AY185" s="286">
        <v>613</v>
      </c>
      <c r="AZ185" s="286">
        <v>26359000</v>
      </c>
      <c r="BA185" s="286">
        <v>1</v>
      </c>
      <c r="BB185" s="286">
        <v>43000</v>
      </c>
      <c r="BC185" s="286"/>
      <c r="BD185" s="286"/>
      <c r="BE185" s="286"/>
      <c r="BF185" s="286">
        <v>0</v>
      </c>
      <c r="BG185" s="286">
        <v>585</v>
      </c>
      <c r="BH185" s="286">
        <v>25155000</v>
      </c>
      <c r="BI185" s="286">
        <v>19285039</v>
      </c>
      <c r="BJ185" s="286">
        <v>6727500</v>
      </c>
      <c r="BK185" s="286">
        <v>28</v>
      </c>
      <c r="BL185" s="286">
        <v>63</v>
      </c>
      <c r="BM185" s="286">
        <v>91</v>
      </c>
      <c r="BN185" s="286">
        <v>3913000</v>
      </c>
      <c r="BO185" s="286">
        <v>1046500</v>
      </c>
      <c r="BP185" s="287" t="s">
        <v>3404</v>
      </c>
      <c r="BQ185" s="287" t="s">
        <v>4006</v>
      </c>
      <c r="BR185" t="s">
        <v>45</v>
      </c>
    </row>
    <row r="186" spans="1:70" hidden="1" x14ac:dyDescent="0.3">
      <c r="A186" s="281">
        <v>183</v>
      </c>
      <c r="B186" s="288" t="s">
        <v>2952</v>
      </c>
      <c r="C186" s="288" t="s">
        <v>2953</v>
      </c>
      <c r="D186" s="288" t="s">
        <v>2998</v>
      </c>
      <c r="E186" s="288" t="s">
        <v>2959</v>
      </c>
      <c r="F186" s="288" t="s">
        <v>2985</v>
      </c>
      <c r="G186" s="288" t="s">
        <v>2986</v>
      </c>
      <c r="H186" s="288" t="s">
        <v>2987</v>
      </c>
      <c r="I186" s="288" t="s">
        <v>2962</v>
      </c>
      <c r="J186" s="288" t="s">
        <v>60</v>
      </c>
      <c r="K186" s="288" t="s">
        <v>2958</v>
      </c>
      <c r="L186" s="288" t="s">
        <v>45</v>
      </c>
      <c r="M186" s="289" t="s">
        <v>2260</v>
      </c>
      <c r="N186" s="288" t="s">
        <v>2261</v>
      </c>
      <c r="O186" s="288" t="s">
        <v>50</v>
      </c>
      <c r="P186" s="288" t="s">
        <v>74</v>
      </c>
      <c r="Q186" s="290" t="s">
        <v>45</v>
      </c>
      <c r="R186" s="288" t="s">
        <v>45</v>
      </c>
      <c r="S186" s="1">
        <v>45415</v>
      </c>
      <c r="T186" s="1">
        <v>45406</v>
      </c>
      <c r="U186" s="290" t="s">
        <v>45</v>
      </c>
      <c r="V186" s="1">
        <v>45406</v>
      </c>
      <c r="W186" s="1">
        <v>45415</v>
      </c>
      <c r="X186" s="1">
        <v>45420</v>
      </c>
      <c r="Y186" s="291">
        <v>32000</v>
      </c>
      <c r="Z186" s="291">
        <v>43000</v>
      </c>
      <c r="AA186" s="291">
        <v>8900</v>
      </c>
      <c r="AB186" s="291">
        <v>43000</v>
      </c>
      <c r="AC186" s="292" t="s">
        <v>1432</v>
      </c>
      <c r="AD186" s="290" t="s">
        <v>60</v>
      </c>
      <c r="AE186" s="292" t="s">
        <v>45</v>
      </c>
      <c r="AF186" s="291">
        <v>32000</v>
      </c>
      <c r="AG186" s="291">
        <v>5300</v>
      </c>
      <c r="AH186" s="291">
        <v>227900000</v>
      </c>
      <c r="AI186" s="291">
        <v>47170000</v>
      </c>
      <c r="AJ186" s="291">
        <v>5300</v>
      </c>
      <c r="AK186" s="291">
        <v>227900000</v>
      </c>
      <c r="AL186" s="291">
        <v>47170000</v>
      </c>
      <c r="AM186" s="291"/>
      <c r="AN186" s="291"/>
      <c r="AO186" s="291">
        <v>0</v>
      </c>
      <c r="AP186" s="291">
        <v>5397</v>
      </c>
      <c r="AQ186" s="291">
        <v>232071000</v>
      </c>
      <c r="AR186" s="291">
        <v>48033300</v>
      </c>
      <c r="AS186" s="291">
        <v>5397</v>
      </c>
      <c r="AT186" s="291">
        <v>232071000</v>
      </c>
      <c r="AU186" s="291">
        <v>48033300</v>
      </c>
      <c r="AV186" s="291"/>
      <c r="AW186" s="291"/>
      <c r="AX186" s="291">
        <v>0</v>
      </c>
      <c r="AY186" s="291">
        <v>4923</v>
      </c>
      <c r="AZ186" s="291">
        <v>211689000</v>
      </c>
      <c r="BA186" s="291">
        <v>23</v>
      </c>
      <c r="BB186" s="291">
        <v>989000</v>
      </c>
      <c r="BC186" s="291">
        <v>8</v>
      </c>
      <c r="BD186" s="291">
        <v>344000</v>
      </c>
      <c r="BE186" s="291">
        <v>182197</v>
      </c>
      <c r="BF186" s="291">
        <v>71200</v>
      </c>
      <c r="BG186" s="291">
        <v>4759</v>
      </c>
      <c r="BH186" s="291">
        <v>204637000</v>
      </c>
      <c r="BI186" s="291">
        <v>84582013</v>
      </c>
      <c r="BJ186" s="291">
        <v>42355100</v>
      </c>
      <c r="BK186" s="291">
        <v>164</v>
      </c>
      <c r="BL186" s="291">
        <v>474</v>
      </c>
      <c r="BM186" s="291">
        <v>638</v>
      </c>
      <c r="BN186" s="291">
        <v>27434000</v>
      </c>
      <c r="BO186" s="291">
        <v>5678200</v>
      </c>
      <c r="BP186" s="292" t="s">
        <v>4032</v>
      </c>
      <c r="BQ186" s="292" t="s">
        <v>4016</v>
      </c>
      <c r="BR186" t="s">
        <v>45</v>
      </c>
    </row>
    <row r="187" spans="1:70" hidden="1" x14ac:dyDescent="0.3">
      <c r="A187" s="281">
        <v>184</v>
      </c>
      <c r="B187" s="282" t="s">
        <v>2952</v>
      </c>
      <c r="C187" s="282" t="s">
        <v>2953</v>
      </c>
      <c r="D187" s="282" t="s">
        <v>2998</v>
      </c>
      <c r="E187" s="282" t="s">
        <v>2959</v>
      </c>
      <c r="F187" s="282" t="s">
        <v>2985</v>
      </c>
      <c r="G187" s="282" t="s">
        <v>2986</v>
      </c>
      <c r="H187" s="282" t="s">
        <v>2987</v>
      </c>
      <c r="I187" s="282" t="s">
        <v>2962</v>
      </c>
      <c r="J187" s="282" t="s">
        <v>60</v>
      </c>
      <c r="K187" s="282" t="s">
        <v>2958</v>
      </c>
      <c r="L187" s="282" t="s">
        <v>45</v>
      </c>
      <c r="M187" s="283" t="s">
        <v>2262</v>
      </c>
      <c r="N187" s="282" t="s">
        <v>2263</v>
      </c>
      <c r="O187" s="282" t="s">
        <v>50</v>
      </c>
      <c r="P187" s="282" t="s">
        <v>51</v>
      </c>
      <c r="Q187" s="284" t="s">
        <v>45</v>
      </c>
      <c r="R187" s="282" t="s">
        <v>45</v>
      </c>
      <c r="S187" s="285">
        <v>45426</v>
      </c>
      <c r="T187" s="285">
        <v>45385</v>
      </c>
      <c r="U187" s="284" t="s">
        <v>45</v>
      </c>
      <c r="V187" s="285">
        <v>45385</v>
      </c>
      <c r="W187" s="285">
        <v>45408</v>
      </c>
      <c r="X187" s="285">
        <v>45412</v>
      </c>
      <c r="Y187" s="286">
        <v>59000</v>
      </c>
      <c r="Z187" s="286">
        <v>59000</v>
      </c>
      <c r="AA187" s="286">
        <v>15800</v>
      </c>
      <c r="AB187" s="286">
        <v>59000</v>
      </c>
      <c r="AC187" s="287" t="s">
        <v>121</v>
      </c>
      <c r="AD187" s="284" t="s">
        <v>60</v>
      </c>
      <c r="AE187" s="287" t="s">
        <v>45</v>
      </c>
      <c r="AF187" s="286">
        <v>59000</v>
      </c>
      <c r="AG187" s="286">
        <v>1685</v>
      </c>
      <c r="AH187" s="286">
        <v>99415000</v>
      </c>
      <c r="AI187" s="286">
        <v>26623000</v>
      </c>
      <c r="AJ187" s="286">
        <v>1255</v>
      </c>
      <c r="AK187" s="286">
        <v>74045000</v>
      </c>
      <c r="AL187" s="286">
        <v>19829000</v>
      </c>
      <c r="AM187" s="286">
        <v>430</v>
      </c>
      <c r="AN187" s="286">
        <v>25370000</v>
      </c>
      <c r="AO187" s="286">
        <v>6794000</v>
      </c>
      <c r="AP187" s="286">
        <v>2276</v>
      </c>
      <c r="AQ187" s="286">
        <v>134284000</v>
      </c>
      <c r="AR187" s="286">
        <v>35960800</v>
      </c>
      <c r="AS187" s="286">
        <v>2276</v>
      </c>
      <c r="AT187" s="286">
        <v>134284000</v>
      </c>
      <c r="AU187" s="286">
        <v>35960800</v>
      </c>
      <c r="AV187" s="286"/>
      <c r="AW187" s="286"/>
      <c r="AX187" s="286">
        <v>0</v>
      </c>
      <c r="AY187" s="286">
        <v>2171</v>
      </c>
      <c r="AZ187" s="286">
        <v>128089000</v>
      </c>
      <c r="BA187" s="286">
        <v>-4</v>
      </c>
      <c r="BB187" s="286">
        <v>-236000</v>
      </c>
      <c r="BC187" s="286">
        <v>2</v>
      </c>
      <c r="BD187" s="286">
        <v>118000</v>
      </c>
      <c r="BE187" s="286">
        <v>84000</v>
      </c>
      <c r="BF187" s="286">
        <v>31600</v>
      </c>
      <c r="BG187" s="286">
        <v>2171</v>
      </c>
      <c r="BH187" s="286">
        <v>128089000</v>
      </c>
      <c r="BI187" s="286">
        <v>87771689</v>
      </c>
      <c r="BJ187" s="286">
        <v>34301800</v>
      </c>
      <c r="BK187" s="286"/>
      <c r="BL187" s="286">
        <v>105</v>
      </c>
      <c r="BM187" s="286">
        <v>105</v>
      </c>
      <c r="BN187" s="286">
        <v>6195000</v>
      </c>
      <c r="BO187" s="286">
        <v>1659000</v>
      </c>
      <c r="BP187" s="287" t="s">
        <v>3310</v>
      </c>
      <c r="BQ187" s="287" t="s">
        <v>640</v>
      </c>
      <c r="BR187" t="s">
        <v>45</v>
      </c>
    </row>
    <row r="188" spans="1:70" hidden="1" x14ac:dyDescent="0.3">
      <c r="A188" s="281">
        <v>185</v>
      </c>
      <c r="B188" s="288" t="s">
        <v>2952</v>
      </c>
      <c r="C188" s="288" t="s">
        <v>2953</v>
      </c>
      <c r="D188" s="288" t="s">
        <v>2998</v>
      </c>
      <c r="E188" s="288" t="s">
        <v>2959</v>
      </c>
      <c r="F188" s="288" t="s">
        <v>2985</v>
      </c>
      <c r="G188" s="288" t="s">
        <v>2986</v>
      </c>
      <c r="H188" s="288" t="s">
        <v>2987</v>
      </c>
      <c r="I188" s="288" t="s">
        <v>2962</v>
      </c>
      <c r="J188" s="288" t="s">
        <v>60</v>
      </c>
      <c r="K188" s="288" t="s">
        <v>2958</v>
      </c>
      <c r="L188" s="288" t="s">
        <v>45</v>
      </c>
      <c r="M188" s="289" t="s">
        <v>2264</v>
      </c>
      <c r="N188" s="288" t="s">
        <v>2265</v>
      </c>
      <c r="O188" s="288" t="s">
        <v>50</v>
      </c>
      <c r="P188" s="288" t="s">
        <v>74</v>
      </c>
      <c r="Q188" s="290" t="s">
        <v>45</v>
      </c>
      <c r="R188" s="288" t="s">
        <v>45</v>
      </c>
      <c r="S188" s="1">
        <v>45408</v>
      </c>
      <c r="T188" s="1">
        <v>45385</v>
      </c>
      <c r="U188" s="290" t="s">
        <v>45</v>
      </c>
      <c r="V188" s="1">
        <v>45385</v>
      </c>
      <c r="W188" s="1">
        <v>45408</v>
      </c>
      <c r="X188" s="1">
        <v>45414</v>
      </c>
      <c r="Y188" s="291">
        <v>39000</v>
      </c>
      <c r="Z188" s="291">
        <v>49000</v>
      </c>
      <c r="AA188" s="291">
        <v>9800</v>
      </c>
      <c r="AB188" s="291">
        <v>49000</v>
      </c>
      <c r="AC188" s="292" t="s">
        <v>1019</v>
      </c>
      <c r="AD188" s="290" t="s">
        <v>60</v>
      </c>
      <c r="AE188" s="292" t="s">
        <v>45</v>
      </c>
      <c r="AF188" s="291">
        <v>39000</v>
      </c>
      <c r="AG188" s="291">
        <v>5000</v>
      </c>
      <c r="AH188" s="291">
        <v>245000000</v>
      </c>
      <c r="AI188" s="291">
        <v>49000000</v>
      </c>
      <c r="AJ188" s="291">
        <v>5000</v>
      </c>
      <c r="AK188" s="291">
        <v>245000000</v>
      </c>
      <c r="AL188" s="291">
        <v>49000000</v>
      </c>
      <c r="AM188" s="291"/>
      <c r="AN188" s="291"/>
      <c r="AO188" s="291">
        <v>0</v>
      </c>
      <c r="AP188" s="291">
        <v>4987</v>
      </c>
      <c r="AQ188" s="291">
        <v>244363000</v>
      </c>
      <c r="AR188" s="291">
        <v>48872600</v>
      </c>
      <c r="AS188" s="291">
        <v>4987</v>
      </c>
      <c r="AT188" s="291">
        <v>244363000</v>
      </c>
      <c r="AU188" s="291">
        <v>48872600</v>
      </c>
      <c r="AV188" s="291"/>
      <c r="AW188" s="291"/>
      <c r="AX188" s="291">
        <v>0</v>
      </c>
      <c r="AY188" s="291">
        <v>4511</v>
      </c>
      <c r="AZ188" s="291">
        <v>221039000</v>
      </c>
      <c r="BA188" s="291">
        <v>-3</v>
      </c>
      <c r="BB188" s="291">
        <v>-147000</v>
      </c>
      <c r="BC188" s="291">
        <v>2</v>
      </c>
      <c r="BD188" s="291">
        <v>98000</v>
      </c>
      <c r="BE188" s="291">
        <v>28374</v>
      </c>
      <c r="BF188" s="291">
        <v>19600</v>
      </c>
      <c r="BG188" s="291">
        <v>4414</v>
      </c>
      <c r="BH188" s="291">
        <v>216286000</v>
      </c>
      <c r="BI188" s="291">
        <v>125783969</v>
      </c>
      <c r="BJ188" s="291">
        <v>43257200</v>
      </c>
      <c r="BK188" s="291">
        <v>97</v>
      </c>
      <c r="BL188" s="291">
        <v>476</v>
      </c>
      <c r="BM188" s="291">
        <v>573</v>
      </c>
      <c r="BN188" s="291">
        <v>28077000</v>
      </c>
      <c r="BO188" s="291">
        <v>5615400</v>
      </c>
      <c r="BP188" s="292" t="s">
        <v>3379</v>
      </c>
      <c r="BQ188" s="292" t="s">
        <v>3858</v>
      </c>
      <c r="BR188" t="s">
        <v>45</v>
      </c>
    </row>
    <row r="189" spans="1:70" hidden="1" x14ac:dyDescent="0.3">
      <c r="A189" s="281">
        <v>186</v>
      </c>
      <c r="B189" s="282" t="s">
        <v>2952</v>
      </c>
      <c r="C189" s="282" t="s">
        <v>2953</v>
      </c>
      <c r="D189" s="282" t="s">
        <v>2998</v>
      </c>
      <c r="E189" s="282" t="s">
        <v>2959</v>
      </c>
      <c r="F189" s="282" t="s">
        <v>2985</v>
      </c>
      <c r="G189" s="282" t="s">
        <v>2986</v>
      </c>
      <c r="H189" s="282" t="s">
        <v>2988</v>
      </c>
      <c r="I189" s="282" t="s">
        <v>2962</v>
      </c>
      <c r="J189" s="282" t="s">
        <v>60</v>
      </c>
      <c r="K189" s="282" t="s">
        <v>2958</v>
      </c>
      <c r="L189" s="282" t="s">
        <v>45</v>
      </c>
      <c r="M189" s="283" t="s">
        <v>2266</v>
      </c>
      <c r="N189" s="282" t="s">
        <v>2267</v>
      </c>
      <c r="O189" s="282" t="s">
        <v>50</v>
      </c>
      <c r="P189" s="282" t="s">
        <v>74</v>
      </c>
      <c r="Q189" s="284" t="s">
        <v>45</v>
      </c>
      <c r="R189" s="282" t="s">
        <v>45</v>
      </c>
      <c r="S189" s="285">
        <v>45397</v>
      </c>
      <c r="T189" s="285">
        <v>45393</v>
      </c>
      <c r="U189" s="284" t="s">
        <v>45</v>
      </c>
      <c r="V189" s="285">
        <v>45393</v>
      </c>
      <c r="W189" s="285">
        <v>45397</v>
      </c>
      <c r="X189" s="285">
        <v>45399</v>
      </c>
      <c r="Y189" s="286">
        <v>32000</v>
      </c>
      <c r="Z189" s="286">
        <v>43000</v>
      </c>
      <c r="AA189" s="286">
        <v>8800</v>
      </c>
      <c r="AB189" s="286">
        <v>43000</v>
      </c>
      <c r="AC189" s="287" t="s">
        <v>569</v>
      </c>
      <c r="AD189" s="284" t="s">
        <v>60</v>
      </c>
      <c r="AE189" s="287" t="s">
        <v>45</v>
      </c>
      <c r="AF189" s="286">
        <v>32000</v>
      </c>
      <c r="AG189" s="286">
        <v>5000</v>
      </c>
      <c r="AH189" s="286">
        <v>215000000</v>
      </c>
      <c r="AI189" s="286">
        <v>44000000</v>
      </c>
      <c r="AJ189" s="286">
        <v>5000</v>
      </c>
      <c r="AK189" s="286">
        <v>215000000</v>
      </c>
      <c r="AL189" s="286">
        <v>44000000</v>
      </c>
      <c r="AM189" s="286"/>
      <c r="AN189" s="286"/>
      <c r="AO189" s="286">
        <v>0</v>
      </c>
      <c r="AP189" s="286">
        <v>5202</v>
      </c>
      <c r="AQ189" s="286">
        <v>223686000</v>
      </c>
      <c r="AR189" s="286">
        <v>45777600</v>
      </c>
      <c r="AS189" s="286">
        <v>5202</v>
      </c>
      <c r="AT189" s="286">
        <v>223686000</v>
      </c>
      <c r="AU189" s="286">
        <v>45777600</v>
      </c>
      <c r="AV189" s="286"/>
      <c r="AW189" s="286"/>
      <c r="AX189" s="286">
        <v>0</v>
      </c>
      <c r="AY189" s="286">
        <v>4446</v>
      </c>
      <c r="AZ189" s="286">
        <v>191178000</v>
      </c>
      <c r="BA189" s="286">
        <v>9</v>
      </c>
      <c r="BB189" s="286">
        <v>387000</v>
      </c>
      <c r="BC189" s="286">
        <v>2</v>
      </c>
      <c r="BD189" s="286">
        <v>86000</v>
      </c>
      <c r="BE189" s="286">
        <v>39000</v>
      </c>
      <c r="BF189" s="286">
        <v>17600</v>
      </c>
      <c r="BG189" s="286">
        <v>4291</v>
      </c>
      <c r="BH189" s="286">
        <v>184513000</v>
      </c>
      <c r="BI189" s="286">
        <v>86358852</v>
      </c>
      <c r="BJ189" s="286">
        <v>37760800</v>
      </c>
      <c r="BK189" s="286">
        <v>155</v>
      </c>
      <c r="BL189" s="286">
        <v>756</v>
      </c>
      <c r="BM189" s="286">
        <v>911</v>
      </c>
      <c r="BN189" s="286">
        <v>39173000</v>
      </c>
      <c r="BO189" s="286">
        <v>8016800</v>
      </c>
      <c r="BP189" s="287" t="s">
        <v>3846</v>
      </c>
      <c r="BQ189" s="287" t="s">
        <v>528</v>
      </c>
      <c r="BR189" t="s">
        <v>45</v>
      </c>
    </row>
    <row r="190" spans="1:70" hidden="1" x14ac:dyDescent="0.3">
      <c r="A190" s="281">
        <v>187</v>
      </c>
      <c r="B190" s="288" t="s">
        <v>2952</v>
      </c>
      <c r="C190" s="288" t="s">
        <v>2953</v>
      </c>
      <c r="D190" s="288" t="s">
        <v>2998</v>
      </c>
      <c r="E190" s="288" t="s">
        <v>2959</v>
      </c>
      <c r="F190" s="288" t="s">
        <v>2985</v>
      </c>
      <c r="G190" s="288" t="s">
        <v>2986</v>
      </c>
      <c r="H190" s="288" t="s">
        <v>2988</v>
      </c>
      <c r="I190" s="288" t="s">
        <v>2962</v>
      </c>
      <c r="J190" s="288" t="s">
        <v>60</v>
      </c>
      <c r="K190" s="288" t="s">
        <v>2958</v>
      </c>
      <c r="L190" s="288" t="s">
        <v>45</v>
      </c>
      <c r="M190" s="289" t="s">
        <v>2268</v>
      </c>
      <c r="N190" s="288" t="s">
        <v>2269</v>
      </c>
      <c r="O190" s="288" t="s">
        <v>50</v>
      </c>
      <c r="P190" s="288" t="s">
        <v>74</v>
      </c>
      <c r="Q190" s="290" t="s">
        <v>45</v>
      </c>
      <c r="R190" s="288" t="s">
        <v>45</v>
      </c>
      <c r="S190" s="1">
        <v>45394</v>
      </c>
      <c r="T190" s="1">
        <v>45349</v>
      </c>
      <c r="U190" s="290" t="s">
        <v>45</v>
      </c>
      <c r="V190" s="1">
        <v>45349</v>
      </c>
      <c r="W190" s="1">
        <v>45394</v>
      </c>
      <c r="X190" s="1">
        <v>45397</v>
      </c>
      <c r="Y190" s="291">
        <v>36000</v>
      </c>
      <c r="Z190" s="291">
        <v>45000</v>
      </c>
      <c r="AA190" s="291">
        <v>9900</v>
      </c>
      <c r="AB190" s="291">
        <v>45000</v>
      </c>
      <c r="AC190" s="292" t="s">
        <v>569</v>
      </c>
      <c r="AD190" s="290" t="s">
        <v>60</v>
      </c>
      <c r="AE190" s="292" t="s">
        <v>45</v>
      </c>
      <c r="AF190" s="291">
        <v>36000</v>
      </c>
      <c r="AG190" s="291">
        <v>2000</v>
      </c>
      <c r="AH190" s="291">
        <v>90000000</v>
      </c>
      <c r="AI190" s="291">
        <v>19800000</v>
      </c>
      <c r="AJ190" s="291">
        <v>1100</v>
      </c>
      <c r="AK190" s="291">
        <v>49500000</v>
      </c>
      <c r="AL190" s="291">
        <v>10890000</v>
      </c>
      <c r="AM190" s="291">
        <v>900</v>
      </c>
      <c r="AN190" s="291">
        <v>40500000</v>
      </c>
      <c r="AO190" s="291">
        <v>8910000</v>
      </c>
      <c r="AP190" s="291">
        <v>2352</v>
      </c>
      <c r="AQ190" s="291">
        <v>105840000</v>
      </c>
      <c r="AR190" s="291">
        <v>23284800</v>
      </c>
      <c r="AS190" s="291">
        <v>2352</v>
      </c>
      <c r="AT190" s="291">
        <v>105840000</v>
      </c>
      <c r="AU190" s="291">
        <v>23284800</v>
      </c>
      <c r="AV190" s="291"/>
      <c r="AW190" s="291"/>
      <c r="AX190" s="291">
        <v>0</v>
      </c>
      <c r="AY190" s="291">
        <v>1634</v>
      </c>
      <c r="AZ190" s="291">
        <v>73530000</v>
      </c>
      <c r="BA190" s="291">
        <v>-1</v>
      </c>
      <c r="BB190" s="291">
        <v>-45000</v>
      </c>
      <c r="BC190" s="291">
        <v>5</v>
      </c>
      <c r="BD190" s="291">
        <v>225000</v>
      </c>
      <c r="BE190" s="291">
        <v>97500</v>
      </c>
      <c r="BF190" s="291">
        <v>49500</v>
      </c>
      <c r="BG190" s="291">
        <v>1500</v>
      </c>
      <c r="BH190" s="291">
        <v>67500000</v>
      </c>
      <c r="BI190" s="291">
        <v>27973715</v>
      </c>
      <c r="BJ190" s="291">
        <v>14850000</v>
      </c>
      <c r="BK190" s="291">
        <v>134</v>
      </c>
      <c r="BL190" s="291">
        <v>718</v>
      </c>
      <c r="BM190" s="291">
        <v>852</v>
      </c>
      <c r="BN190" s="291">
        <v>38340000</v>
      </c>
      <c r="BO190" s="291">
        <v>8434800</v>
      </c>
      <c r="BP190" s="292" t="s">
        <v>3840</v>
      </c>
      <c r="BQ190" s="292" t="s">
        <v>3479</v>
      </c>
      <c r="BR190" t="s">
        <v>45</v>
      </c>
    </row>
    <row r="191" spans="1:70" hidden="1" x14ac:dyDescent="0.3">
      <c r="A191" s="281">
        <v>188</v>
      </c>
      <c r="B191" s="282" t="s">
        <v>2952</v>
      </c>
      <c r="C191" s="282" t="s">
        <v>2953</v>
      </c>
      <c r="D191" s="282" t="s">
        <v>2998</v>
      </c>
      <c r="E191" s="282" t="s">
        <v>2959</v>
      </c>
      <c r="F191" s="282" t="s">
        <v>2985</v>
      </c>
      <c r="G191" s="282" t="s">
        <v>2986</v>
      </c>
      <c r="H191" s="282" t="s">
        <v>2989</v>
      </c>
      <c r="I191" s="282" t="s">
        <v>2962</v>
      </c>
      <c r="J191" s="282" t="s">
        <v>60</v>
      </c>
      <c r="K191" s="282" t="s">
        <v>2958</v>
      </c>
      <c r="L191" s="282" t="s">
        <v>45</v>
      </c>
      <c r="M191" s="283" t="s">
        <v>2270</v>
      </c>
      <c r="N191" s="282" t="s">
        <v>2271</v>
      </c>
      <c r="O191" s="282" t="s">
        <v>50</v>
      </c>
      <c r="P191" s="282" t="s">
        <v>51</v>
      </c>
      <c r="Q191" s="284" t="s">
        <v>45</v>
      </c>
      <c r="R191" s="282" t="s">
        <v>45</v>
      </c>
      <c r="S191" s="285">
        <v>45440</v>
      </c>
      <c r="T191" s="285">
        <v>45317</v>
      </c>
      <c r="U191" s="284" t="s">
        <v>45</v>
      </c>
      <c r="V191" s="285">
        <v>45317</v>
      </c>
      <c r="W191" s="285">
        <v>45371</v>
      </c>
      <c r="X191" s="285">
        <v>45377</v>
      </c>
      <c r="Y191" s="286">
        <v>59000</v>
      </c>
      <c r="Z191" s="286">
        <v>75000</v>
      </c>
      <c r="AA191" s="286">
        <v>16700</v>
      </c>
      <c r="AB191" s="286">
        <v>75000</v>
      </c>
      <c r="AC191" s="287" t="s">
        <v>346</v>
      </c>
      <c r="AD191" s="284" t="s">
        <v>60</v>
      </c>
      <c r="AE191" s="287" t="s">
        <v>45</v>
      </c>
      <c r="AF191" s="286">
        <v>59000</v>
      </c>
      <c r="AG191" s="286">
        <v>2185</v>
      </c>
      <c r="AH191" s="286">
        <v>163875000</v>
      </c>
      <c r="AI191" s="286">
        <v>36489500</v>
      </c>
      <c r="AJ191" s="286">
        <v>885</v>
      </c>
      <c r="AK191" s="286">
        <v>66375000</v>
      </c>
      <c r="AL191" s="286">
        <v>14779500</v>
      </c>
      <c r="AM191" s="286">
        <v>1300</v>
      </c>
      <c r="AN191" s="286">
        <v>97500000</v>
      </c>
      <c r="AO191" s="286">
        <v>21710000</v>
      </c>
      <c r="AP191" s="286">
        <v>3218</v>
      </c>
      <c r="AQ191" s="286">
        <v>241350000</v>
      </c>
      <c r="AR191" s="286">
        <v>53740600</v>
      </c>
      <c r="AS191" s="286">
        <v>3218</v>
      </c>
      <c r="AT191" s="286">
        <v>241350000</v>
      </c>
      <c r="AU191" s="286">
        <v>53740600</v>
      </c>
      <c r="AV191" s="286"/>
      <c r="AW191" s="286"/>
      <c r="AX191" s="286">
        <v>0</v>
      </c>
      <c r="AY191" s="286">
        <v>3030</v>
      </c>
      <c r="AZ191" s="286">
        <v>227250000</v>
      </c>
      <c r="BA191" s="286">
        <v>3</v>
      </c>
      <c r="BB191" s="286">
        <v>225000</v>
      </c>
      <c r="BC191" s="286">
        <v>5</v>
      </c>
      <c r="BD191" s="286">
        <v>375000</v>
      </c>
      <c r="BE191" s="286">
        <v>221360</v>
      </c>
      <c r="BF191" s="286">
        <v>83500</v>
      </c>
      <c r="BG191" s="286">
        <v>2958</v>
      </c>
      <c r="BH191" s="286">
        <v>221850000</v>
      </c>
      <c r="BI191" s="286">
        <v>121394756</v>
      </c>
      <c r="BJ191" s="286">
        <v>49398600</v>
      </c>
      <c r="BK191" s="286">
        <v>72</v>
      </c>
      <c r="BL191" s="286">
        <v>188</v>
      </c>
      <c r="BM191" s="286">
        <v>260</v>
      </c>
      <c r="BN191" s="286">
        <v>19500000</v>
      </c>
      <c r="BO191" s="286">
        <v>4342000</v>
      </c>
      <c r="BP191" s="287" t="s">
        <v>812</v>
      </c>
      <c r="BQ191" s="287" t="s">
        <v>3782</v>
      </c>
      <c r="BR191" t="s">
        <v>45</v>
      </c>
    </row>
    <row r="192" spans="1:70" hidden="1" x14ac:dyDescent="0.3">
      <c r="A192" s="281">
        <v>189</v>
      </c>
      <c r="B192" s="288" t="s">
        <v>2952</v>
      </c>
      <c r="C192" s="288" t="s">
        <v>2953</v>
      </c>
      <c r="D192" s="288" t="s">
        <v>2998</v>
      </c>
      <c r="E192" s="288" t="s">
        <v>2959</v>
      </c>
      <c r="F192" s="288" t="s">
        <v>2985</v>
      </c>
      <c r="G192" s="288" t="s">
        <v>2986</v>
      </c>
      <c r="H192" s="288" t="s">
        <v>2989</v>
      </c>
      <c r="I192" s="288" t="s">
        <v>2962</v>
      </c>
      <c r="J192" s="288" t="s">
        <v>60</v>
      </c>
      <c r="K192" s="288" t="s">
        <v>2958</v>
      </c>
      <c r="L192" s="288" t="s">
        <v>45</v>
      </c>
      <c r="M192" s="289" t="s">
        <v>2272</v>
      </c>
      <c r="N192" s="288" t="s">
        <v>2273</v>
      </c>
      <c r="O192" s="288" t="s">
        <v>50</v>
      </c>
      <c r="P192" s="288" t="s">
        <v>51</v>
      </c>
      <c r="Q192" s="290" t="s">
        <v>45</v>
      </c>
      <c r="R192" s="288" t="s">
        <v>45</v>
      </c>
      <c r="S192" s="1">
        <v>45398</v>
      </c>
      <c r="T192" s="1">
        <v>45317</v>
      </c>
      <c r="U192" s="290" t="s">
        <v>45</v>
      </c>
      <c r="V192" s="1">
        <v>45317</v>
      </c>
      <c r="W192" s="1">
        <v>45394</v>
      </c>
      <c r="X192" s="1">
        <v>45401</v>
      </c>
      <c r="Y192" s="291">
        <v>66000</v>
      </c>
      <c r="Z192" s="291">
        <v>66000</v>
      </c>
      <c r="AA192" s="291">
        <v>18800</v>
      </c>
      <c r="AB192" s="291">
        <v>66000</v>
      </c>
      <c r="AC192" s="292" t="s">
        <v>187</v>
      </c>
      <c r="AD192" s="290" t="s">
        <v>60</v>
      </c>
      <c r="AE192" s="292" t="s">
        <v>45</v>
      </c>
      <c r="AF192" s="291">
        <v>66000</v>
      </c>
      <c r="AG192" s="291">
        <v>580</v>
      </c>
      <c r="AH192" s="291">
        <v>38280000</v>
      </c>
      <c r="AI192" s="291">
        <v>10904000</v>
      </c>
      <c r="AJ192" s="291">
        <v>580</v>
      </c>
      <c r="AK192" s="291">
        <v>38280000</v>
      </c>
      <c r="AL192" s="291">
        <v>10904000</v>
      </c>
      <c r="AM192" s="291"/>
      <c r="AN192" s="291"/>
      <c r="AO192" s="291">
        <v>0</v>
      </c>
      <c r="AP192" s="291">
        <v>492</v>
      </c>
      <c r="AQ192" s="291">
        <v>32472000</v>
      </c>
      <c r="AR192" s="291">
        <v>9249600</v>
      </c>
      <c r="AS192" s="291">
        <v>492</v>
      </c>
      <c r="AT192" s="291">
        <v>32472000</v>
      </c>
      <c r="AU192" s="291">
        <v>9249600</v>
      </c>
      <c r="AV192" s="291"/>
      <c r="AW192" s="291"/>
      <c r="AX192" s="291">
        <v>0</v>
      </c>
      <c r="AY192" s="291">
        <v>366</v>
      </c>
      <c r="AZ192" s="291">
        <v>24156000</v>
      </c>
      <c r="BA192" s="291">
        <v>-2</v>
      </c>
      <c r="BB192" s="291">
        <v>-132000</v>
      </c>
      <c r="BC192" s="291"/>
      <c r="BD192" s="291"/>
      <c r="BE192" s="291"/>
      <c r="BF192" s="291">
        <v>0</v>
      </c>
      <c r="BG192" s="291">
        <v>366</v>
      </c>
      <c r="BH192" s="291">
        <v>24156000</v>
      </c>
      <c r="BI192" s="291">
        <v>18224566</v>
      </c>
      <c r="BJ192" s="291">
        <v>6880800</v>
      </c>
      <c r="BK192" s="291"/>
      <c r="BL192" s="291">
        <v>126</v>
      </c>
      <c r="BM192" s="291">
        <v>126</v>
      </c>
      <c r="BN192" s="291">
        <v>8316000</v>
      </c>
      <c r="BO192" s="291">
        <v>2368800</v>
      </c>
      <c r="BP192" s="292" t="s">
        <v>3897</v>
      </c>
      <c r="BQ192" s="292" t="s">
        <v>3951</v>
      </c>
      <c r="BR192" t="s">
        <v>45</v>
      </c>
    </row>
    <row r="193" spans="1:70" hidden="1" x14ac:dyDescent="0.3">
      <c r="A193" s="281">
        <v>190</v>
      </c>
      <c r="B193" s="282" t="s">
        <v>2952</v>
      </c>
      <c r="C193" s="282" t="s">
        <v>2953</v>
      </c>
      <c r="D193" s="282" t="s">
        <v>2998</v>
      </c>
      <c r="E193" s="282" t="s">
        <v>2959</v>
      </c>
      <c r="F193" s="282" t="s">
        <v>2985</v>
      </c>
      <c r="G193" s="282" t="s">
        <v>2986</v>
      </c>
      <c r="H193" s="282" t="s">
        <v>2989</v>
      </c>
      <c r="I193" s="282" t="s">
        <v>2962</v>
      </c>
      <c r="J193" s="282" t="s">
        <v>60</v>
      </c>
      <c r="K193" s="282" t="s">
        <v>2958</v>
      </c>
      <c r="L193" s="282" t="s">
        <v>45</v>
      </c>
      <c r="M193" s="283" t="s">
        <v>2274</v>
      </c>
      <c r="N193" s="282" t="s">
        <v>2275</v>
      </c>
      <c r="O193" s="282" t="s">
        <v>50</v>
      </c>
      <c r="P193" s="282" t="s">
        <v>51</v>
      </c>
      <c r="Q193" s="284" t="s">
        <v>45</v>
      </c>
      <c r="R193" s="282" t="s">
        <v>45</v>
      </c>
      <c r="S193" s="285">
        <v>45456</v>
      </c>
      <c r="T193" s="285">
        <v>45349</v>
      </c>
      <c r="U193" s="284" t="s">
        <v>45</v>
      </c>
      <c r="V193" s="285">
        <v>45349</v>
      </c>
      <c r="W193" s="285">
        <v>45379</v>
      </c>
      <c r="X193" s="285">
        <v>45385</v>
      </c>
      <c r="Y193" s="286">
        <v>59000</v>
      </c>
      <c r="Z193" s="286">
        <v>59000</v>
      </c>
      <c r="AA193" s="286">
        <v>17500</v>
      </c>
      <c r="AB193" s="286">
        <v>59000</v>
      </c>
      <c r="AC193" s="287" t="s">
        <v>1253</v>
      </c>
      <c r="AD193" s="284" t="s">
        <v>60</v>
      </c>
      <c r="AE193" s="287" t="s">
        <v>45</v>
      </c>
      <c r="AF193" s="286">
        <v>59000</v>
      </c>
      <c r="AG193" s="286">
        <v>1770</v>
      </c>
      <c r="AH193" s="286">
        <v>104430000</v>
      </c>
      <c r="AI193" s="286">
        <v>30975000</v>
      </c>
      <c r="AJ193" s="286">
        <v>490</v>
      </c>
      <c r="AK193" s="286">
        <v>28910000</v>
      </c>
      <c r="AL193" s="286">
        <v>8575000</v>
      </c>
      <c r="AM193" s="286">
        <v>1280</v>
      </c>
      <c r="AN193" s="286">
        <v>75520000</v>
      </c>
      <c r="AO193" s="286">
        <v>22400000</v>
      </c>
      <c r="AP193" s="286">
        <v>1759</v>
      </c>
      <c r="AQ193" s="286">
        <v>103781000</v>
      </c>
      <c r="AR193" s="286">
        <v>30782500</v>
      </c>
      <c r="AS193" s="286">
        <v>1759</v>
      </c>
      <c r="AT193" s="286">
        <v>103781000</v>
      </c>
      <c r="AU193" s="286">
        <v>30782500</v>
      </c>
      <c r="AV193" s="286"/>
      <c r="AW193" s="286"/>
      <c r="AX193" s="286">
        <v>0</v>
      </c>
      <c r="AY193" s="286">
        <v>1727</v>
      </c>
      <c r="AZ193" s="286">
        <v>101893000</v>
      </c>
      <c r="BA193" s="286">
        <v>1</v>
      </c>
      <c r="BB193" s="286">
        <v>59000</v>
      </c>
      <c r="BC193" s="286"/>
      <c r="BD193" s="286"/>
      <c r="BE193" s="286"/>
      <c r="BF193" s="286">
        <v>0</v>
      </c>
      <c r="BG193" s="286">
        <v>1727</v>
      </c>
      <c r="BH193" s="286">
        <v>101893000</v>
      </c>
      <c r="BI193" s="286">
        <v>69670238</v>
      </c>
      <c r="BJ193" s="286">
        <v>30222500</v>
      </c>
      <c r="BK193" s="286"/>
      <c r="BL193" s="286">
        <v>32</v>
      </c>
      <c r="BM193" s="286">
        <v>32</v>
      </c>
      <c r="BN193" s="286">
        <v>1888000</v>
      </c>
      <c r="BO193" s="286">
        <v>560000</v>
      </c>
      <c r="BP193" s="287" t="s">
        <v>3825</v>
      </c>
      <c r="BQ193" s="287" t="s">
        <v>792</v>
      </c>
      <c r="BR193" t="s">
        <v>45</v>
      </c>
    </row>
    <row r="194" spans="1:70" hidden="1" x14ac:dyDescent="0.3">
      <c r="A194" s="281">
        <v>191</v>
      </c>
      <c r="B194" s="288" t="s">
        <v>2952</v>
      </c>
      <c r="C194" s="288" t="s">
        <v>2953</v>
      </c>
      <c r="D194" s="288" t="s">
        <v>2998</v>
      </c>
      <c r="E194" s="288" t="s">
        <v>2959</v>
      </c>
      <c r="F194" s="288" t="s">
        <v>2985</v>
      </c>
      <c r="G194" s="288" t="s">
        <v>2986</v>
      </c>
      <c r="H194" s="288" t="s">
        <v>2990</v>
      </c>
      <c r="I194" s="288" t="s">
        <v>2962</v>
      </c>
      <c r="J194" s="288" t="s">
        <v>60</v>
      </c>
      <c r="K194" s="288" t="s">
        <v>2958</v>
      </c>
      <c r="L194" s="288" t="s">
        <v>45</v>
      </c>
      <c r="M194" s="289" t="s">
        <v>2276</v>
      </c>
      <c r="N194" s="288" t="s">
        <v>2277</v>
      </c>
      <c r="O194" s="288" t="s">
        <v>50</v>
      </c>
      <c r="P194" s="288" t="s">
        <v>51</v>
      </c>
      <c r="Q194" s="290" t="s">
        <v>45</v>
      </c>
      <c r="R194" s="288" t="s">
        <v>45</v>
      </c>
      <c r="S194" s="1">
        <v>45433</v>
      </c>
      <c r="T194" s="1">
        <v>45420</v>
      </c>
      <c r="U194" s="290" t="s">
        <v>45</v>
      </c>
      <c r="V194" s="1">
        <v>45420</v>
      </c>
      <c r="W194" s="1">
        <v>45433</v>
      </c>
      <c r="X194" s="1">
        <v>45439</v>
      </c>
      <c r="Y194" s="291">
        <v>36000</v>
      </c>
      <c r="Z194" s="291">
        <v>36000</v>
      </c>
      <c r="AA194" s="291">
        <v>9700</v>
      </c>
      <c r="AB194" s="291">
        <v>36000</v>
      </c>
      <c r="AC194" s="292" t="s">
        <v>302</v>
      </c>
      <c r="AD194" s="290" t="s">
        <v>60</v>
      </c>
      <c r="AE194" s="292" t="s">
        <v>45</v>
      </c>
      <c r="AF194" s="291">
        <v>36000</v>
      </c>
      <c r="AG194" s="291">
        <v>580</v>
      </c>
      <c r="AH194" s="291">
        <v>20880000</v>
      </c>
      <c r="AI194" s="291">
        <v>5626000</v>
      </c>
      <c r="AJ194" s="291">
        <v>580</v>
      </c>
      <c r="AK194" s="291">
        <v>20880000</v>
      </c>
      <c r="AL194" s="291">
        <v>5626000</v>
      </c>
      <c r="AM194" s="291"/>
      <c r="AN194" s="291"/>
      <c r="AO194" s="291">
        <v>0</v>
      </c>
      <c r="AP194" s="291">
        <v>580</v>
      </c>
      <c r="AQ194" s="291">
        <v>20880000</v>
      </c>
      <c r="AR194" s="291">
        <v>5626000</v>
      </c>
      <c r="AS194" s="291">
        <v>580</v>
      </c>
      <c r="AT194" s="291">
        <v>20880000</v>
      </c>
      <c r="AU194" s="291">
        <v>5626000</v>
      </c>
      <c r="AV194" s="291"/>
      <c r="AW194" s="291"/>
      <c r="AX194" s="291">
        <v>0</v>
      </c>
      <c r="AY194" s="291">
        <v>277</v>
      </c>
      <c r="AZ194" s="291">
        <v>9972000</v>
      </c>
      <c r="BA194" s="291"/>
      <c r="BB194" s="291"/>
      <c r="BC194" s="291">
        <v>1</v>
      </c>
      <c r="BD194" s="291">
        <v>36000</v>
      </c>
      <c r="BE194" s="291">
        <v>37800</v>
      </c>
      <c r="BF194" s="291">
        <v>9700</v>
      </c>
      <c r="BG194" s="291">
        <v>252</v>
      </c>
      <c r="BH194" s="291">
        <v>9072000</v>
      </c>
      <c r="BI194" s="291">
        <v>5694814</v>
      </c>
      <c r="BJ194" s="291">
        <v>2444400</v>
      </c>
      <c r="BK194" s="291">
        <v>25</v>
      </c>
      <c r="BL194" s="291">
        <v>303</v>
      </c>
      <c r="BM194" s="291">
        <v>328</v>
      </c>
      <c r="BN194" s="291">
        <v>11808000</v>
      </c>
      <c r="BO194" s="291">
        <v>3181600</v>
      </c>
      <c r="BP194" s="292" t="s">
        <v>3302</v>
      </c>
      <c r="BQ194" s="292" t="s">
        <v>3405</v>
      </c>
      <c r="BR194" t="s">
        <v>45</v>
      </c>
    </row>
    <row r="195" spans="1:70" hidden="1" x14ac:dyDescent="0.3">
      <c r="A195" s="281">
        <v>192</v>
      </c>
      <c r="B195" s="282" t="s">
        <v>2952</v>
      </c>
      <c r="C195" s="282" t="s">
        <v>2953</v>
      </c>
      <c r="D195" s="282" t="s">
        <v>2998</v>
      </c>
      <c r="E195" s="282" t="s">
        <v>2959</v>
      </c>
      <c r="F195" s="282" t="s">
        <v>2985</v>
      </c>
      <c r="G195" s="282" t="s">
        <v>2991</v>
      </c>
      <c r="H195" s="282" t="s">
        <v>2992</v>
      </c>
      <c r="I195" s="282" t="s">
        <v>2962</v>
      </c>
      <c r="J195" s="282" t="s">
        <v>60</v>
      </c>
      <c r="K195" s="282" t="s">
        <v>2958</v>
      </c>
      <c r="L195" s="282" t="s">
        <v>45</v>
      </c>
      <c r="M195" s="283" t="s">
        <v>2278</v>
      </c>
      <c r="N195" s="282" t="s">
        <v>2279</v>
      </c>
      <c r="O195" s="282" t="s">
        <v>50</v>
      </c>
      <c r="P195" s="282" t="s">
        <v>51</v>
      </c>
      <c r="Q195" s="284" t="s">
        <v>45</v>
      </c>
      <c r="R195" s="282" t="s">
        <v>45</v>
      </c>
      <c r="S195" s="285">
        <v>45468</v>
      </c>
      <c r="T195" s="285">
        <v>45349</v>
      </c>
      <c r="U195" s="284" t="s">
        <v>45</v>
      </c>
      <c r="V195" s="285">
        <v>45349</v>
      </c>
      <c r="W195" s="285">
        <v>45387</v>
      </c>
      <c r="X195" s="285">
        <v>45394</v>
      </c>
      <c r="Y195" s="286">
        <v>65000</v>
      </c>
      <c r="Z195" s="286">
        <v>65000</v>
      </c>
      <c r="AA195" s="286">
        <v>17000</v>
      </c>
      <c r="AB195" s="286">
        <v>65000</v>
      </c>
      <c r="AC195" s="287" t="s">
        <v>527</v>
      </c>
      <c r="AD195" s="284" t="s">
        <v>60</v>
      </c>
      <c r="AE195" s="287" t="s">
        <v>45</v>
      </c>
      <c r="AF195" s="286">
        <v>65000</v>
      </c>
      <c r="AG195" s="286">
        <v>1895</v>
      </c>
      <c r="AH195" s="286">
        <v>123175000</v>
      </c>
      <c r="AI195" s="286">
        <v>32215000</v>
      </c>
      <c r="AJ195" s="286">
        <v>695</v>
      </c>
      <c r="AK195" s="286">
        <v>45175000</v>
      </c>
      <c r="AL195" s="286">
        <v>11815000</v>
      </c>
      <c r="AM195" s="286">
        <v>1200</v>
      </c>
      <c r="AN195" s="286">
        <v>78000000</v>
      </c>
      <c r="AO195" s="286">
        <v>20400000</v>
      </c>
      <c r="AP195" s="286">
        <v>2428</v>
      </c>
      <c r="AQ195" s="286">
        <v>157820000</v>
      </c>
      <c r="AR195" s="286">
        <v>41276000</v>
      </c>
      <c r="AS195" s="286">
        <v>2428</v>
      </c>
      <c r="AT195" s="286">
        <v>157820000</v>
      </c>
      <c r="AU195" s="286">
        <v>41276000</v>
      </c>
      <c r="AV195" s="286"/>
      <c r="AW195" s="286"/>
      <c r="AX195" s="286">
        <v>0</v>
      </c>
      <c r="AY195" s="286">
        <v>2396</v>
      </c>
      <c r="AZ195" s="286">
        <v>155740000</v>
      </c>
      <c r="BA195" s="286">
        <v>-12</v>
      </c>
      <c r="BB195" s="286">
        <v>-780000</v>
      </c>
      <c r="BC195" s="286">
        <v>8</v>
      </c>
      <c r="BD195" s="286">
        <v>520000</v>
      </c>
      <c r="BE195" s="286">
        <v>288857</v>
      </c>
      <c r="BF195" s="286">
        <v>136000</v>
      </c>
      <c r="BG195" s="286">
        <v>2401</v>
      </c>
      <c r="BH195" s="286">
        <v>156065000</v>
      </c>
      <c r="BI195" s="286">
        <v>109669454</v>
      </c>
      <c r="BJ195" s="286">
        <v>40817000</v>
      </c>
      <c r="BK195" s="286">
        <v>-5</v>
      </c>
      <c r="BL195" s="286">
        <v>32</v>
      </c>
      <c r="BM195" s="286">
        <v>27</v>
      </c>
      <c r="BN195" s="286">
        <v>1755000</v>
      </c>
      <c r="BO195" s="286">
        <v>459000</v>
      </c>
      <c r="BP195" s="287" t="s">
        <v>3859</v>
      </c>
      <c r="BQ195" s="287" t="s">
        <v>3909</v>
      </c>
      <c r="BR195" t="s">
        <v>45</v>
      </c>
    </row>
    <row r="196" spans="1:70" hidden="1" x14ac:dyDescent="0.3">
      <c r="A196" s="281">
        <v>193</v>
      </c>
      <c r="B196" s="288" t="s">
        <v>2952</v>
      </c>
      <c r="C196" s="288" t="s">
        <v>2953</v>
      </c>
      <c r="D196" s="288" t="s">
        <v>2998</v>
      </c>
      <c r="E196" s="288" t="s">
        <v>2959</v>
      </c>
      <c r="F196" s="288" t="s">
        <v>2985</v>
      </c>
      <c r="G196" s="288" t="s">
        <v>2991</v>
      </c>
      <c r="H196" s="288" t="s">
        <v>2992</v>
      </c>
      <c r="I196" s="288" t="s">
        <v>2962</v>
      </c>
      <c r="J196" s="288" t="s">
        <v>60</v>
      </c>
      <c r="K196" s="288" t="s">
        <v>2958</v>
      </c>
      <c r="L196" s="288" t="s">
        <v>45</v>
      </c>
      <c r="M196" s="289" t="s">
        <v>2280</v>
      </c>
      <c r="N196" s="288" t="s">
        <v>2281</v>
      </c>
      <c r="O196" s="288" t="s">
        <v>50</v>
      </c>
      <c r="P196" s="288" t="s">
        <v>51</v>
      </c>
      <c r="Q196" s="290" t="s">
        <v>45</v>
      </c>
      <c r="R196" s="288" t="s">
        <v>45</v>
      </c>
      <c r="S196" s="1">
        <v>45391</v>
      </c>
      <c r="T196" s="1">
        <v>45317</v>
      </c>
      <c r="U196" s="290" t="s">
        <v>45</v>
      </c>
      <c r="V196" s="1">
        <v>45317</v>
      </c>
      <c r="W196" s="1">
        <v>45391</v>
      </c>
      <c r="X196" s="1">
        <v>45398</v>
      </c>
      <c r="Y196" s="291">
        <v>42000</v>
      </c>
      <c r="Z196" s="291">
        <v>42000</v>
      </c>
      <c r="AA196" s="291">
        <v>11500</v>
      </c>
      <c r="AB196" s="291">
        <v>42000</v>
      </c>
      <c r="AC196" s="292" t="s">
        <v>374</v>
      </c>
      <c r="AD196" s="290" t="s">
        <v>60</v>
      </c>
      <c r="AE196" s="292" t="s">
        <v>45</v>
      </c>
      <c r="AF196" s="291">
        <v>42000</v>
      </c>
      <c r="AG196" s="291">
        <v>1095</v>
      </c>
      <c r="AH196" s="291">
        <v>45990000</v>
      </c>
      <c r="AI196" s="291">
        <v>12592500</v>
      </c>
      <c r="AJ196" s="291">
        <v>695</v>
      </c>
      <c r="AK196" s="291">
        <v>29190000</v>
      </c>
      <c r="AL196" s="291">
        <v>7992500</v>
      </c>
      <c r="AM196" s="291">
        <v>400</v>
      </c>
      <c r="AN196" s="291">
        <v>16800000</v>
      </c>
      <c r="AO196" s="291">
        <v>4600000</v>
      </c>
      <c r="AP196" s="291">
        <v>2172</v>
      </c>
      <c r="AQ196" s="291">
        <v>91224000</v>
      </c>
      <c r="AR196" s="291">
        <v>24978000</v>
      </c>
      <c r="AS196" s="291">
        <v>2172</v>
      </c>
      <c r="AT196" s="291">
        <v>91224000</v>
      </c>
      <c r="AU196" s="291">
        <v>24978000</v>
      </c>
      <c r="AV196" s="291"/>
      <c r="AW196" s="291"/>
      <c r="AX196" s="291">
        <v>0</v>
      </c>
      <c r="AY196" s="291">
        <v>1335</v>
      </c>
      <c r="AZ196" s="291">
        <v>56070000</v>
      </c>
      <c r="BA196" s="291">
        <v>1</v>
      </c>
      <c r="BB196" s="291">
        <v>42000</v>
      </c>
      <c r="BC196" s="291">
        <v>22</v>
      </c>
      <c r="BD196" s="291">
        <v>924000</v>
      </c>
      <c r="BE196" s="291">
        <v>714360</v>
      </c>
      <c r="BF196" s="291">
        <v>253000</v>
      </c>
      <c r="BG196" s="291">
        <v>1286</v>
      </c>
      <c r="BH196" s="291">
        <v>54012000</v>
      </c>
      <c r="BI196" s="291">
        <v>42001965</v>
      </c>
      <c r="BJ196" s="291">
        <v>14789000</v>
      </c>
      <c r="BK196" s="291">
        <v>49</v>
      </c>
      <c r="BL196" s="291">
        <v>837</v>
      </c>
      <c r="BM196" s="291">
        <v>886</v>
      </c>
      <c r="BN196" s="291">
        <v>37212000</v>
      </c>
      <c r="BO196" s="291">
        <v>10189000</v>
      </c>
      <c r="BP196" s="292" t="s">
        <v>3424</v>
      </c>
      <c r="BQ196" s="292" t="s">
        <v>4013</v>
      </c>
      <c r="BR196" t="s">
        <v>45</v>
      </c>
    </row>
    <row r="197" spans="1:70" hidden="1" x14ac:dyDescent="0.3">
      <c r="A197" s="281">
        <v>194</v>
      </c>
      <c r="B197" s="282" t="s">
        <v>2952</v>
      </c>
      <c r="C197" s="282" t="s">
        <v>2953</v>
      </c>
      <c r="D197" s="282" t="s">
        <v>2998</v>
      </c>
      <c r="E197" s="282" t="s">
        <v>2959</v>
      </c>
      <c r="F197" s="282" t="s">
        <v>2985</v>
      </c>
      <c r="G197" s="282" t="s">
        <v>2991</v>
      </c>
      <c r="H197" s="282" t="s">
        <v>2992</v>
      </c>
      <c r="I197" s="282" t="s">
        <v>2962</v>
      </c>
      <c r="J197" s="282" t="s">
        <v>60</v>
      </c>
      <c r="K197" s="282" t="s">
        <v>2958</v>
      </c>
      <c r="L197" s="282" t="s">
        <v>45</v>
      </c>
      <c r="M197" s="283" t="s">
        <v>2282</v>
      </c>
      <c r="N197" s="282" t="s">
        <v>2283</v>
      </c>
      <c r="O197" s="282" t="s">
        <v>50</v>
      </c>
      <c r="P197" s="282" t="s">
        <v>51</v>
      </c>
      <c r="Q197" s="284" t="s">
        <v>45</v>
      </c>
      <c r="R197" s="282" t="s">
        <v>45</v>
      </c>
      <c r="S197" s="285">
        <v>45400</v>
      </c>
      <c r="T197" s="285">
        <v>45317</v>
      </c>
      <c r="U197" s="284" t="s">
        <v>45</v>
      </c>
      <c r="V197" s="285">
        <v>45317</v>
      </c>
      <c r="W197" s="285">
        <v>45400</v>
      </c>
      <c r="X197" s="285">
        <v>45407</v>
      </c>
      <c r="Y197" s="286">
        <v>45000</v>
      </c>
      <c r="Z197" s="286">
        <v>45000</v>
      </c>
      <c r="AA197" s="286">
        <v>12000</v>
      </c>
      <c r="AB197" s="286">
        <v>45000</v>
      </c>
      <c r="AC197" s="287" t="s">
        <v>691</v>
      </c>
      <c r="AD197" s="284" t="s">
        <v>60</v>
      </c>
      <c r="AE197" s="287" t="s">
        <v>45</v>
      </c>
      <c r="AF197" s="286">
        <v>45000</v>
      </c>
      <c r="AG197" s="286">
        <v>595</v>
      </c>
      <c r="AH197" s="286">
        <v>26775000</v>
      </c>
      <c r="AI197" s="286">
        <v>7140000</v>
      </c>
      <c r="AJ197" s="286">
        <v>595</v>
      </c>
      <c r="AK197" s="286">
        <v>26775000</v>
      </c>
      <c r="AL197" s="286">
        <v>7140000</v>
      </c>
      <c r="AM197" s="286"/>
      <c r="AN197" s="286"/>
      <c r="AO197" s="286">
        <v>0</v>
      </c>
      <c r="AP197" s="286">
        <v>648</v>
      </c>
      <c r="AQ197" s="286">
        <v>29160000</v>
      </c>
      <c r="AR197" s="286">
        <v>7776000</v>
      </c>
      <c r="AS197" s="286">
        <v>648</v>
      </c>
      <c r="AT197" s="286">
        <v>29160000</v>
      </c>
      <c r="AU197" s="286">
        <v>7776000</v>
      </c>
      <c r="AV197" s="286"/>
      <c r="AW197" s="286"/>
      <c r="AX197" s="286">
        <v>0</v>
      </c>
      <c r="AY197" s="286">
        <v>525</v>
      </c>
      <c r="AZ197" s="286">
        <v>23625000</v>
      </c>
      <c r="BA197" s="286"/>
      <c r="BB197" s="286"/>
      <c r="BC197" s="286">
        <v>3</v>
      </c>
      <c r="BD197" s="286">
        <v>135000</v>
      </c>
      <c r="BE197" s="286">
        <v>93800</v>
      </c>
      <c r="BF197" s="286">
        <v>36000</v>
      </c>
      <c r="BG197" s="286">
        <v>525</v>
      </c>
      <c r="BH197" s="286">
        <v>23625000</v>
      </c>
      <c r="BI197" s="286">
        <v>16161113</v>
      </c>
      <c r="BJ197" s="286">
        <v>6300000</v>
      </c>
      <c r="BK197" s="286"/>
      <c r="BL197" s="286">
        <v>123</v>
      </c>
      <c r="BM197" s="286">
        <v>123</v>
      </c>
      <c r="BN197" s="286">
        <v>5535000</v>
      </c>
      <c r="BO197" s="286">
        <v>1476000</v>
      </c>
      <c r="BP197" s="287" t="s">
        <v>1124</v>
      </c>
      <c r="BQ197" s="287" t="s">
        <v>3828</v>
      </c>
      <c r="BR197" t="s">
        <v>45</v>
      </c>
    </row>
    <row r="198" spans="1:70" hidden="1" x14ac:dyDescent="0.3">
      <c r="A198" s="281">
        <v>195</v>
      </c>
      <c r="B198" s="288" t="s">
        <v>2952</v>
      </c>
      <c r="C198" s="288" t="s">
        <v>2953</v>
      </c>
      <c r="D198" s="288" t="s">
        <v>2998</v>
      </c>
      <c r="E198" s="288" t="s">
        <v>2959</v>
      </c>
      <c r="F198" s="288" t="s">
        <v>2985</v>
      </c>
      <c r="G198" s="288" t="s">
        <v>2991</v>
      </c>
      <c r="H198" s="288" t="s">
        <v>2992</v>
      </c>
      <c r="I198" s="288" t="s">
        <v>2962</v>
      </c>
      <c r="J198" s="288" t="s">
        <v>60</v>
      </c>
      <c r="K198" s="288" t="s">
        <v>2958</v>
      </c>
      <c r="L198" s="288" t="s">
        <v>45</v>
      </c>
      <c r="M198" s="289" t="s">
        <v>2284</v>
      </c>
      <c r="N198" s="288" t="s">
        <v>2285</v>
      </c>
      <c r="O198" s="288" t="s">
        <v>50</v>
      </c>
      <c r="P198" s="288" t="s">
        <v>51</v>
      </c>
      <c r="Q198" s="290" t="s">
        <v>45</v>
      </c>
      <c r="R198" s="288" t="s">
        <v>45</v>
      </c>
      <c r="S198" s="1">
        <v>45428</v>
      </c>
      <c r="T198" s="1">
        <v>45349</v>
      </c>
      <c r="U198" s="290" t="s">
        <v>45</v>
      </c>
      <c r="V198" s="1">
        <v>45349</v>
      </c>
      <c r="W198" s="1">
        <v>45428</v>
      </c>
      <c r="X198" s="1">
        <v>45434</v>
      </c>
      <c r="Y198" s="291">
        <v>63000</v>
      </c>
      <c r="Z198" s="291">
        <v>63000</v>
      </c>
      <c r="AA198" s="291">
        <v>17300</v>
      </c>
      <c r="AB198" s="291">
        <v>63000</v>
      </c>
      <c r="AC198" s="292" t="s">
        <v>569</v>
      </c>
      <c r="AD198" s="290" t="s">
        <v>60</v>
      </c>
      <c r="AE198" s="292" t="s">
        <v>45</v>
      </c>
      <c r="AF198" s="291">
        <v>63000</v>
      </c>
      <c r="AG198" s="291">
        <v>1565</v>
      </c>
      <c r="AH198" s="291">
        <v>98595000</v>
      </c>
      <c r="AI198" s="291">
        <v>27074500</v>
      </c>
      <c r="AJ198" s="291">
        <v>965</v>
      </c>
      <c r="AK198" s="291">
        <v>60795000</v>
      </c>
      <c r="AL198" s="291">
        <v>16694500</v>
      </c>
      <c r="AM198" s="291">
        <v>600</v>
      </c>
      <c r="AN198" s="291">
        <v>37800000</v>
      </c>
      <c r="AO198" s="291">
        <v>10380000</v>
      </c>
      <c r="AP198" s="291">
        <v>1642</v>
      </c>
      <c r="AQ198" s="291">
        <v>103446000</v>
      </c>
      <c r="AR198" s="291">
        <v>28406600</v>
      </c>
      <c r="AS198" s="291">
        <v>1642</v>
      </c>
      <c r="AT198" s="291">
        <v>103446000</v>
      </c>
      <c r="AU198" s="291">
        <v>28406600</v>
      </c>
      <c r="AV198" s="291"/>
      <c r="AW198" s="291"/>
      <c r="AX198" s="291">
        <v>0</v>
      </c>
      <c r="AY198" s="291">
        <v>1539</v>
      </c>
      <c r="AZ198" s="291">
        <v>96957000</v>
      </c>
      <c r="BA198" s="291">
        <v>-2</v>
      </c>
      <c r="BB198" s="291">
        <v>-126000</v>
      </c>
      <c r="BC198" s="291">
        <v>1</v>
      </c>
      <c r="BD198" s="291">
        <v>63000</v>
      </c>
      <c r="BE198" s="291">
        <v>26000</v>
      </c>
      <c r="BF198" s="291">
        <v>17300</v>
      </c>
      <c r="BG198" s="291">
        <v>1532</v>
      </c>
      <c r="BH198" s="291">
        <v>96516000</v>
      </c>
      <c r="BI198" s="291">
        <v>65374055</v>
      </c>
      <c r="BJ198" s="291">
        <v>26503600</v>
      </c>
      <c r="BK198" s="291">
        <v>7</v>
      </c>
      <c r="BL198" s="291">
        <v>103</v>
      </c>
      <c r="BM198" s="291">
        <v>110</v>
      </c>
      <c r="BN198" s="291">
        <v>6930000</v>
      </c>
      <c r="BO198" s="291">
        <v>1903000</v>
      </c>
      <c r="BP198" s="292" t="s">
        <v>4106</v>
      </c>
      <c r="BQ198" s="292" t="s">
        <v>3570</v>
      </c>
      <c r="BR198" t="s">
        <v>45</v>
      </c>
    </row>
    <row r="199" spans="1:70" hidden="1" x14ac:dyDescent="0.3">
      <c r="A199" s="281">
        <v>196</v>
      </c>
      <c r="B199" s="282" t="s">
        <v>2952</v>
      </c>
      <c r="C199" s="282" t="s">
        <v>2953</v>
      </c>
      <c r="D199" s="282" t="s">
        <v>2998</v>
      </c>
      <c r="E199" s="282" t="s">
        <v>2959</v>
      </c>
      <c r="F199" s="282" t="s">
        <v>2985</v>
      </c>
      <c r="G199" s="282" t="s">
        <v>2991</v>
      </c>
      <c r="H199" s="282" t="s">
        <v>2992</v>
      </c>
      <c r="I199" s="282" t="s">
        <v>2962</v>
      </c>
      <c r="J199" s="282" t="s">
        <v>60</v>
      </c>
      <c r="K199" s="282" t="s">
        <v>2958</v>
      </c>
      <c r="L199" s="282" t="s">
        <v>45</v>
      </c>
      <c r="M199" s="283" t="s">
        <v>2286</v>
      </c>
      <c r="N199" s="282" t="s">
        <v>2287</v>
      </c>
      <c r="O199" s="282" t="s">
        <v>50</v>
      </c>
      <c r="P199" s="282" t="s">
        <v>51</v>
      </c>
      <c r="Q199" s="284" t="s">
        <v>45</v>
      </c>
      <c r="R199" s="282" t="s">
        <v>45</v>
      </c>
      <c r="S199" s="285">
        <v>45398</v>
      </c>
      <c r="T199" s="285">
        <v>45349</v>
      </c>
      <c r="U199" s="284" t="s">
        <v>45</v>
      </c>
      <c r="V199" s="285">
        <v>45349</v>
      </c>
      <c r="W199" s="285">
        <v>45397</v>
      </c>
      <c r="X199" s="285">
        <v>45405</v>
      </c>
      <c r="Y199" s="286">
        <v>55000</v>
      </c>
      <c r="Z199" s="286">
        <v>55000</v>
      </c>
      <c r="AA199" s="286">
        <v>15200</v>
      </c>
      <c r="AB199" s="286">
        <v>55000</v>
      </c>
      <c r="AC199" s="287" t="s">
        <v>687</v>
      </c>
      <c r="AD199" s="284" t="s">
        <v>60</v>
      </c>
      <c r="AE199" s="287" t="s">
        <v>45</v>
      </c>
      <c r="AF199" s="286">
        <v>55000</v>
      </c>
      <c r="AG199" s="286">
        <v>580</v>
      </c>
      <c r="AH199" s="286">
        <v>31900000</v>
      </c>
      <c r="AI199" s="286">
        <v>8816000</v>
      </c>
      <c r="AJ199" s="286">
        <v>580</v>
      </c>
      <c r="AK199" s="286">
        <v>31900000</v>
      </c>
      <c r="AL199" s="286">
        <v>8816000</v>
      </c>
      <c r="AM199" s="286"/>
      <c r="AN199" s="286"/>
      <c r="AO199" s="286">
        <v>0</v>
      </c>
      <c r="AP199" s="286">
        <v>583</v>
      </c>
      <c r="AQ199" s="286">
        <v>32065000</v>
      </c>
      <c r="AR199" s="286">
        <v>8861600</v>
      </c>
      <c r="AS199" s="286">
        <v>583</v>
      </c>
      <c r="AT199" s="286">
        <v>32065000</v>
      </c>
      <c r="AU199" s="286">
        <v>8861600</v>
      </c>
      <c r="AV199" s="286"/>
      <c r="AW199" s="286"/>
      <c r="AX199" s="286">
        <v>0</v>
      </c>
      <c r="AY199" s="286">
        <v>490</v>
      </c>
      <c r="AZ199" s="286">
        <v>26950000</v>
      </c>
      <c r="BA199" s="286">
        <v>2</v>
      </c>
      <c r="BB199" s="286">
        <v>110000</v>
      </c>
      <c r="BC199" s="286">
        <v>2</v>
      </c>
      <c r="BD199" s="286">
        <v>110000</v>
      </c>
      <c r="BE199" s="286">
        <v>90400</v>
      </c>
      <c r="BF199" s="286">
        <v>30400</v>
      </c>
      <c r="BG199" s="286">
        <v>424</v>
      </c>
      <c r="BH199" s="286">
        <v>23320000</v>
      </c>
      <c r="BI199" s="286">
        <v>15221384</v>
      </c>
      <c r="BJ199" s="286">
        <v>6444800</v>
      </c>
      <c r="BK199" s="286">
        <v>66</v>
      </c>
      <c r="BL199" s="286">
        <v>93</v>
      </c>
      <c r="BM199" s="286">
        <v>159</v>
      </c>
      <c r="BN199" s="286">
        <v>8745000</v>
      </c>
      <c r="BO199" s="286">
        <v>2416800</v>
      </c>
      <c r="BP199" s="287" t="s">
        <v>4051</v>
      </c>
      <c r="BQ199" s="287" t="s">
        <v>4060</v>
      </c>
      <c r="BR199" t="s">
        <v>45</v>
      </c>
    </row>
    <row r="200" spans="1:70" hidden="1" x14ac:dyDescent="0.3">
      <c r="A200" s="281">
        <v>197</v>
      </c>
      <c r="B200" s="288" t="s">
        <v>2952</v>
      </c>
      <c r="C200" s="288" t="s">
        <v>2953</v>
      </c>
      <c r="D200" s="288" t="s">
        <v>2998</v>
      </c>
      <c r="E200" s="288" t="s">
        <v>2959</v>
      </c>
      <c r="F200" s="288" t="s">
        <v>2985</v>
      </c>
      <c r="G200" s="288" t="s">
        <v>2991</v>
      </c>
      <c r="H200" s="288" t="s">
        <v>2992</v>
      </c>
      <c r="I200" s="288" t="s">
        <v>2962</v>
      </c>
      <c r="J200" s="288" t="s">
        <v>60</v>
      </c>
      <c r="K200" s="288" t="s">
        <v>2958</v>
      </c>
      <c r="L200" s="288" t="s">
        <v>45</v>
      </c>
      <c r="M200" s="289" t="s">
        <v>2288</v>
      </c>
      <c r="N200" s="288" t="s">
        <v>2289</v>
      </c>
      <c r="O200" s="288" t="s">
        <v>50</v>
      </c>
      <c r="P200" s="288" t="s">
        <v>74</v>
      </c>
      <c r="Q200" s="290" t="s">
        <v>45</v>
      </c>
      <c r="R200" s="288" t="s">
        <v>45</v>
      </c>
      <c r="S200" s="1">
        <v>45401</v>
      </c>
      <c r="T200" s="1">
        <v>45386</v>
      </c>
      <c r="U200" s="290" t="s">
        <v>45</v>
      </c>
      <c r="V200" s="1">
        <v>45386</v>
      </c>
      <c r="W200" s="1">
        <v>45401</v>
      </c>
      <c r="X200" s="1">
        <v>45404</v>
      </c>
      <c r="Y200" s="291">
        <v>65000</v>
      </c>
      <c r="Z200" s="291">
        <v>67000</v>
      </c>
      <c r="AA200" s="291">
        <v>17200</v>
      </c>
      <c r="AB200" s="291">
        <v>67000</v>
      </c>
      <c r="AC200" s="292" t="s">
        <v>363</v>
      </c>
      <c r="AD200" s="290" t="s">
        <v>60</v>
      </c>
      <c r="AE200" s="292" t="s">
        <v>45</v>
      </c>
      <c r="AF200" s="291">
        <v>65000</v>
      </c>
      <c r="AG200" s="291">
        <v>1000</v>
      </c>
      <c r="AH200" s="291">
        <v>67000000</v>
      </c>
      <c r="AI200" s="291">
        <v>17200000</v>
      </c>
      <c r="AJ200" s="291">
        <v>1000</v>
      </c>
      <c r="AK200" s="291">
        <v>67000000</v>
      </c>
      <c r="AL200" s="291">
        <v>17200000</v>
      </c>
      <c r="AM200" s="291"/>
      <c r="AN200" s="291"/>
      <c r="AO200" s="291">
        <v>0</v>
      </c>
      <c r="AP200" s="291">
        <v>982</v>
      </c>
      <c r="AQ200" s="291">
        <v>65794000</v>
      </c>
      <c r="AR200" s="291">
        <v>16890400</v>
      </c>
      <c r="AS200" s="291">
        <v>982</v>
      </c>
      <c r="AT200" s="291">
        <v>65794000</v>
      </c>
      <c r="AU200" s="291">
        <v>16890400</v>
      </c>
      <c r="AV200" s="291"/>
      <c r="AW200" s="291"/>
      <c r="AX200" s="291">
        <v>0</v>
      </c>
      <c r="AY200" s="291">
        <v>954</v>
      </c>
      <c r="AZ200" s="291">
        <v>63918000</v>
      </c>
      <c r="BA200" s="291">
        <v>-1</v>
      </c>
      <c r="BB200" s="291">
        <v>-67000</v>
      </c>
      <c r="BC200" s="291"/>
      <c r="BD200" s="291"/>
      <c r="BE200" s="291"/>
      <c r="BF200" s="291">
        <v>0</v>
      </c>
      <c r="BG200" s="291">
        <v>948</v>
      </c>
      <c r="BH200" s="291">
        <v>63516000</v>
      </c>
      <c r="BI200" s="291">
        <v>41895528</v>
      </c>
      <c r="BJ200" s="291">
        <v>16305600</v>
      </c>
      <c r="BK200" s="291">
        <v>6</v>
      </c>
      <c r="BL200" s="291">
        <v>28</v>
      </c>
      <c r="BM200" s="291">
        <v>34</v>
      </c>
      <c r="BN200" s="291">
        <v>2278000</v>
      </c>
      <c r="BO200" s="291">
        <v>584800</v>
      </c>
      <c r="BP200" s="292" t="s">
        <v>3849</v>
      </c>
      <c r="BQ200" s="292" t="s">
        <v>3469</v>
      </c>
      <c r="BR200" t="s">
        <v>45</v>
      </c>
    </row>
    <row r="201" spans="1:70" hidden="1" x14ac:dyDescent="0.3">
      <c r="A201" s="281">
        <v>198</v>
      </c>
      <c r="B201" s="282" t="s">
        <v>2952</v>
      </c>
      <c r="C201" s="282" t="s">
        <v>2953</v>
      </c>
      <c r="D201" s="282" t="s">
        <v>2998</v>
      </c>
      <c r="E201" s="282" t="s">
        <v>2959</v>
      </c>
      <c r="F201" s="282" t="s">
        <v>2985</v>
      </c>
      <c r="G201" s="282" t="s">
        <v>2991</v>
      </c>
      <c r="H201" s="282" t="s">
        <v>2992</v>
      </c>
      <c r="I201" s="282" t="s">
        <v>2962</v>
      </c>
      <c r="J201" s="282" t="s">
        <v>60</v>
      </c>
      <c r="K201" s="282" t="s">
        <v>2958</v>
      </c>
      <c r="L201" s="282" t="s">
        <v>45</v>
      </c>
      <c r="M201" s="283" t="s">
        <v>2290</v>
      </c>
      <c r="N201" s="282" t="s">
        <v>2291</v>
      </c>
      <c r="O201" s="282" t="s">
        <v>50</v>
      </c>
      <c r="P201" s="282" t="s">
        <v>51</v>
      </c>
      <c r="Q201" s="284" t="s">
        <v>45</v>
      </c>
      <c r="R201" s="282" t="s">
        <v>45</v>
      </c>
      <c r="S201" s="285">
        <v>45456</v>
      </c>
      <c r="T201" s="285">
        <v>45386</v>
      </c>
      <c r="U201" s="284" t="s">
        <v>45</v>
      </c>
      <c r="V201" s="285">
        <v>45386</v>
      </c>
      <c r="W201" s="285">
        <v>45420</v>
      </c>
      <c r="X201" s="285">
        <v>45421</v>
      </c>
      <c r="Y201" s="286">
        <v>57000</v>
      </c>
      <c r="Z201" s="286">
        <v>57000</v>
      </c>
      <c r="AA201" s="286">
        <v>15500</v>
      </c>
      <c r="AB201" s="286">
        <v>57000</v>
      </c>
      <c r="AC201" s="287" t="s">
        <v>386</v>
      </c>
      <c r="AD201" s="284" t="s">
        <v>60</v>
      </c>
      <c r="AE201" s="287" t="s">
        <v>45</v>
      </c>
      <c r="AF201" s="286">
        <v>57000</v>
      </c>
      <c r="AG201" s="286">
        <v>970</v>
      </c>
      <c r="AH201" s="286">
        <v>55290000</v>
      </c>
      <c r="AI201" s="286">
        <v>15035000</v>
      </c>
      <c r="AJ201" s="286">
        <v>570</v>
      </c>
      <c r="AK201" s="286">
        <v>32490000</v>
      </c>
      <c r="AL201" s="286">
        <v>8835000</v>
      </c>
      <c r="AM201" s="286">
        <v>400</v>
      </c>
      <c r="AN201" s="286">
        <v>22800000</v>
      </c>
      <c r="AO201" s="286">
        <v>6200000</v>
      </c>
      <c r="AP201" s="286">
        <v>1019</v>
      </c>
      <c r="AQ201" s="286">
        <v>58083000</v>
      </c>
      <c r="AR201" s="286">
        <v>15794500</v>
      </c>
      <c r="AS201" s="286">
        <v>1019</v>
      </c>
      <c r="AT201" s="286">
        <v>58083000</v>
      </c>
      <c r="AU201" s="286">
        <v>15794500</v>
      </c>
      <c r="AV201" s="286"/>
      <c r="AW201" s="286"/>
      <c r="AX201" s="286">
        <v>0</v>
      </c>
      <c r="AY201" s="286">
        <v>1018</v>
      </c>
      <c r="AZ201" s="286">
        <v>58026000</v>
      </c>
      <c r="BA201" s="286">
        <v>1</v>
      </c>
      <c r="BB201" s="286">
        <v>57000</v>
      </c>
      <c r="BC201" s="286"/>
      <c r="BD201" s="286"/>
      <c r="BE201" s="286"/>
      <c r="BF201" s="286">
        <v>0</v>
      </c>
      <c r="BG201" s="286">
        <v>1018</v>
      </c>
      <c r="BH201" s="286">
        <v>58026000</v>
      </c>
      <c r="BI201" s="286">
        <v>41651188</v>
      </c>
      <c r="BJ201" s="286">
        <v>15779000</v>
      </c>
      <c r="BK201" s="286"/>
      <c r="BL201" s="286">
        <v>1</v>
      </c>
      <c r="BM201" s="286">
        <v>1</v>
      </c>
      <c r="BN201" s="286">
        <v>57000</v>
      </c>
      <c r="BO201" s="286">
        <v>15500</v>
      </c>
      <c r="BP201" s="287" t="s">
        <v>3918</v>
      </c>
      <c r="BQ201" s="287" t="s">
        <v>3284</v>
      </c>
      <c r="BR201" t="s">
        <v>45</v>
      </c>
    </row>
    <row r="202" spans="1:70" hidden="1" x14ac:dyDescent="0.3">
      <c r="A202" s="281">
        <v>199</v>
      </c>
      <c r="B202" s="288" t="s">
        <v>2952</v>
      </c>
      <c r="C202" s="288" t="s">
        <v>2953</v>
      </c>
      <c r="D202" s="288" t="s">
        <v>2998</v>
      </c>
      <c r="E202" s="288" t="s">
        <v>2959</v>
      </c>
      <c r="F202" s="288" t="s">
        <v>2985</v>
      </c>
      <c r="G202" s="288" t="s">
        <v>2991</v>
      </c>
      <c r="H202" s="288" t="s">
        <v>2992</v>
      </c>
      <c r="I202" s="288" t="s">
        <v>2962</v>
      </c>
      <c r="J202" s="288" t="s">
        <v>60</v>
      </c>
      <c r="K202" s="288" t="s">
        <v>2958</v>
      </c>
      <c r="L202" s="288" t="s">
        <v>45</v>
      </c>
      <c r="M202" s="289" t="s">
        <v>2292</v>
      </c>
      <c r="N202" s="288" t="s">
        <v>2293</v>
      </c>
      <c r="O202" s="288" t="s">
        <v>50</v>
      </c>
      <c r="P202" s="288" t="s">
        <v>51</v>
      </c>
      <c r="Q202" s="290" t="s">
        <v>45</v>
      </c>
      <c r="R202" s="288" t="s">
        <v>45</v>
      </c>
      <c r="S202" s="1">
        <v>45420</v>
      </c>
      <c r="T202" s="1">
        <v>45412</v>
      </c>
      <c r="U202" s="290" t="s">
        <v>45</v>
      </c>
      <c r="V202" s="1">
        <v>45412</v>
      </c>
      <c r="W202" s="1">
        <v>45414</v>
      </c>
      <c r="X202" s="1">
        <v>45426</v>
      </c>
      <c r="Y202" s="291">
        <v>45000</v>
      </c>
      <c r="Z202" s="291">
        <v>45000</v>
      </c>
      <c r="AA202" s="291">
        <v>11700</v>
      </c>
      <c r="AB202" s="291">
        <v>45000</v>
      </c>
      <c r="AC202" s="292" t="s">
        <v>201</v>
      </c>
      <c r="AD202" s="290" t="s">
        <v>60</v>
      </c>
      <c r="AE202" s="292" t="s">
        <v>45</v>
      </c>
      <c r="AF202" s="291">
        <v>45000</v>
      </c>
      <c r="AG202" s="291">
        <v>1055</v>
      </c>
      <c r="AH202" s="291">
        <v>47475000</v>
      </c>
      <c r="AI202" s="291">
        <v>12343500</v>
      </c>
      <c r="AJ202" s="291">
        <v>1055</v>
      </c>
      <c r="AK202" s="291">
        <v>47475000</v>
      </c>
      <c r="AL202" s="291">
        <v>12343500</v>
      </c>
      <c r="AM202" s="291"/>
      <c r="AN202" s="291"/>
      <c r="AO202" s="291">
        <v>0</v>
      </c>
      <c r="AP202" s="291">
        <v>1179</v>
      </c>
      <c r="AQ202" s="291">
        <v>53055000</v>
      </c>
      <c r="AR202" s="291">
        <v>13794300</v>
      </c>
      <c r="AS202" s="291">
        <v>1179</v>
      </c>
      <c r="AT202" s="291">
        <v>53055000</v>
      </c>
      <c r="AU202" s="291">
        <v>13794300</v>
      </c>
      <c r="AV202" s="291"/>
      <c r="AW202" s="291"/>
      <c r="AX202" s="291">
        <v>0</v>
      </c>
      <c r="AY202" s="291">
        <v>1059</v>
      </c>
      <c r="AZ202" s="291">
        <v>47655000</v>
      </c>
      <c r="BA202" s="291"/>
      <c r="BB202" s="291"/>
      <c r="BC202" s="291">
        <v>1</v>
      </c>
      <c r="BD202" s="291">
        <v>45000</v>
      </c>
      <c r="BE202" s="291">
        <v>32000</v>
      </c>
      <c r="BF202" s="291">
        <v>11700</v>
      </c>
      <c r="BG202" s="291">
        <v>1045</v>
      </c>
      <c r="BH202" s="291">
        <v>47025000</v>
      </c>
      <c r="BI202" s="291">
        <v>34181243</v>
      </c>
      <c r="BJ202" s="291">
        <v>12226500</v>
      </c>
      <c r="BK202" s="291">
        <v>14</v>
      </c>
      <c r="BL202" s="291">
        <v>120</v>
      </c>
      <c r="BM202" s="291">
        <v>134</v>
      </c>
      <c r="BN202" s="291">
        <v>6030000</v>
      </c>
      <c r="BO202" s="291">
        <v>1567800</v>
      </c>
      <c r="BP202" s="292" t="s">
        <v>4053</v>
      </c>
      <c r="BQ202" s="292" t="s">
        <v>3539</v>
      </c>
      <c r="BR202" t="s">
        <v>45</v>
      </c>
    </row>
    <row r="203" spans="1:70" hidden="1" x14ac:dyDescent="0.3">
      <c r="A203" s="281">
        <v>200</v>
      </c>
      <c r="B203" s="282" t="s">
        <v>2952</v>
      </c>
      <c r="C203" s="282" t="s">
        <v>2953</v>
      </c>
      <c r="D203" s="282" t="s">
        <v>2998</v>
      </c>
      <c r="E203" s="282" t="s">
        <v>2959</v>
      </c>
      <c r="F203" s="282" t="s">
        <v>2985</v>
      </c>
      <c r="G203" s="282" t="s">
        <v>2991</v>
      </c>
      <c r="H203" s="282" t="s">
        <v>2992</v>
      </c>
      <c r="I203" s="282" t="s">
        <v>2962</v>
      </c>
      <c r="J203" s="282" t="s">
        <v>60</v>
      </c>
      <c r="K203" s="282" t="s">
        <v>2958</v>
      </c>
      <c r="L203" s="282" t="s">
        <v>45</v>
      </c>
      <c r="M203" s="283" t="s">
        <v>2294</v>
      </c>
      <c r="N203" s="282" t="s">
        <v>2295</v>
      </c>
      <c r="O203" s="282" t="s">
        <v>50</v>
      </c>
      <c r="P203" s="282" t="s">
        <v>51</v>
      </c>
      <c r="Q203" s="284" t="s">
        <v>45</v>
      </c>
      <c r="R203" s="282" t="s">
        <v>45</v>
      </c>
      <c r="S203" s="285">
        <v>45434</v>
      </c>
      <c r="T203" s="285">
        <v>45386</v>
      </c>
      <c r="U203" s="284" t="s">
        <v>45</v>
      </c>
      <c r="V203" s="285">
        <v>45386</v>
      </c>
      <c r="W203" s="285">
        <v>45420</v>
      </c>
      <c r="X203" s="285">
        <v>45422</v>
      </c>
      <c r="Y203" s="286">
        <v>25000</v>
      </c>
      <c r="Z203" s="286">
        <v>25000</v>
      </c>
      <c r="AA203" s="286">
        <v>6500</v>
      </c>
      <c r="AB203" s="286">
        <v>25000</v>
      </c>
      <c r="AC203" s="287" t="s">
        <v>201</v>
      </c>
      <c r="AD203" s="284" t="s">
        <v>60</v>
      </c>
      <c r="AE203" s="287" t="s">
        <v>45</v>
      </c>
      <c r="AF203" s="286">
        <v>25000</v>
      </c>
      <c r="AG203" s="286">
        <v>790</v>
      </c>
      <c r="AH203" s="286">
        <v>19750000</v>
      </c>
      <c r="AI203" s="286">
        <v>5135000</v>
      </c>
      <c r="AJ203" s="286">
        <v>390</v>
      </c>
      <c r="AK203" s="286">
        <v>9750000</v>
      </c>
      <c r="AL203" s="286">
        <v>2535000</v>
      </c>
      <c r="AM203" s="286">
        <v>400</v>
      </c>
      <c r="AN203" s="286">
        <v>10000000</v>
      </c>
      <c r="AO203" s="286">
        <v>2600000</v>
      </c>
      <c r="AP203" s="286">
        <v>804</v>
      </c>
      <c r="AQ203" s="286">
        <v>20100000</v>
      </c>
      <c r="AR203" s="286">
        <v>5226000</v>
      </c>
      <c r="AS203" s="286">
        <v>804</v>
      </c>
      <c r="AT203" s="286">
        <v>20100000</v>
      </c>
      <c r="AU203" s="286">
        <v>5226000</v>
      </c>
      <c r="AV203" s="286"/>
      <c r="AW203" s="286"/>
      <c r="AX203" s="286">
        <v>0</v>
      </c>
      <c r="AY203" s="286">
        <v>796</v>
      </c>
      <c r="AZ203" s="286">
        <v>19900000</v>
      </c>
      <c r="BA203" s="286"/>
      <c r="BB203" s="286"/>
      <c r="BC203" s="286"/>
      <c r="BD203" s="286"/>
      <c r="BE203" s="286"/>
      <c r="BF203" s="286">
        <v>0</v>
      </c>
      <c r="BG203" s="286">
        <v>796</v>
      </c>
      <c r="BH203" s="286">
        <v>19900000</v>
      </c>
      <c r="BI203" s="286">
        <v>16669365</v>
      </c>
      <c r="BJ203" s="286">
        <v>5174000</v>
      </c>
      <c r="BK203" s="286"/>
      <c r="BL203" s="286">
        <v>8</v>
      </c>
      <c r="BM203" s="286">
        <v>8</v>
      </c>
      <c r="BN203" s="286">
        <v>200000</v>
      </c>
      <c r="BO203" s="286">
        <v>52000</v>
      </c>
      <c r="BP203" s="287" t="s">
        <v>3422</v>
      </c>
      <c r="BQ203" s="287" t="s">
        <v>969</v>
      </c>
      <c r="BR203" t="s">
        <v>45</v>
      </c>
    </row>
    <row r="204" spans="1:70" hidden="1" x14ac:dyDescent="0.3">
      <c r="A204" s="281">
        <v>201</v>
      </c>
      <c r="B204" s="288" t="s">
        <v>2952</v>
      </c>
      <c r="C204" s="288" t="s">
        <v>2953</v>
      </c>
      <c r="D204" s="288" t="s">
        <v>2998</v>
      </c>
      <c r="E204" s="288" t="s">
        <v>2959</v>
      </c>
      <c r="F204" s="288" t="s">
        <v>2985</v>
      </c>
      <c r="G204" s="288" t="s">
        <v>2991</v>
      </c>
      <c r="H204" s="288" t="s">
        <v>2992</v>
      </c>
      <c r="I204" s="288" t="s">
        <v>2962</v>
      </c>
      <c r="J204" s="288" t="s">
        <v>60</v>
      </c>
      <c r="K204" s="288" t="s">
        <v>2958</v>
      </c>
      <c r="L204" s="288" t="s">
        <v>45</v>
      </c>
      <c r="M204" s="289" t="s">
        <v>2296</v>
      </c>
      <c r="N204" s="288" t="s">
        <v>2297</v>
      </c>
      <c r="O204" s="288" t="s">
        <v>50</v>
      </c>
      <c r="P204" s="288" t="s">
        <v>74</v>
      </c>
      <c r="Q204" s="290" t="s">
        <v>45</v>
      </c>
      <c r="R204" s="288" t="s">
        <v>45</v>
      </c>
      <c r="S204" s="1">
        <v>45436</v>
      </c>
      <c r="T204" s="1">
        <v>45420</v>
      </c>
      <c r="U204" s="290" t="s">
        <v>45</v>
      </c>
      <c r="V204" s="1">
        <v>45420</v>
      </c>
      <c r="W204" s="1">
        <v>45436</v>
      </c>
      <c r="X204" s="1">
        <v>45441</v>
      </c>
      <c r="Y204" s="291">
        <v>45000</v>
      </c>
      <c r="Z204" s="291">
        <v>45000</v>
      </c>
      <c r="AA204" s="291">
        <v>11500</v>
      </c>
      <c r="AB204" s="291">
        <v>45000</v>
      </c>
      <c r="AC204" s="292" t="s">
        <v>983</v>
      </c>
      <c r="AD204" s="290" t="s">
        <v>60</v>
      </c>
      <c r="AE204" s="292" t="s">
        <v>45</v>
      </c>
      <c r="AF204" s="291">
        <v>45000</v>
      </c>
      <c r="AG204" s="291">
        <v>550</v>
      </c>
      <c r="AH204" s="291">
        <v>24750000</v>
      </c>
      <c r="AI204" s="291">
        <v>6325000</v>
      </c>
      <c r="AJ204" s="291">
        <v>550</v>
      </c>
      <c r="AK204" s="291">
        <v>24750000</v>
      </c>
      <c r="AL204" s="291">
        <v>6325000</v>
      </c>
      <c r="AM204" s="291"/>
      <c r="AN204" s="291"/>
      <c r="AO204" s="291">
        <v>0</v>
      </c>
      <c r="AP204" s="291">
        <v>546</v>
      </c>
      <c r="AQ204" s="291">
        <v>24570000</v>
      </c>
      <c r="AR204" s="291">
        <v>6279000</v>
      </c>
      <c r="AS204" s="291">
        <v>546</v>
      </c>
      <c r="AT204" s="291">
        <v>24570000</v>
      </c>
      <c r="AU204" s="291">
        <v>6279000</v>
      </c>
      <c r="AV204" s="291"/>
      <c r="AW204" s="291"/>
      <c r="AX204" s="291">
        <v>0</v>
      </c>
      <c r="AY204" s="291">
        <v>453</v>
      </c>
      <c r="AZ204" s="291">
        <v>20385000</v>
      </c>
      <c r="BA204" s="291">
        <v>-4</v>
      </c>
      <c r="BB204" s="291">
        <v>-180000</v>
      </c>
      <c r="BC204" s="291">
        <v>1</v>
      </c>
      <c r="BD204" s="291">
        <v>45000</v>
      </c>
      <c r="BE204" s="291">
        <v>31000</v>
      </c>
      <c r="BF204" s="291">
        <v>11500</v>
      </c>
      <c r="BG204" s="291">
        <v>448</v>
      </c>
      <c r="BH204" s="291">
        <v>20160000</v>
      </c>
      <c r="BI204" s="291">
        <v>14149757</v>
      </c>
      <c r="BJ204" s="291">
        <v>5152000</v>
      </c>
      <c r="BK204" s="291">
        <v>5</v>
      </c>
      <c r="BL204" s="291">
        <v>93</v>
      </c>
      <c r="BM204" s="291">
        <v>98</v>
      </c>
      <c r="BN204" s="291">
        <v>4410000</v>
      </c>
      <c r="BO204" s="291">
        <v>1127000</v>
      </c>
      <c r="BP204" s="292" t="s">
        <v>3487</v>
      </c>
      <c r="BQ204" s="292" t="s">
        <v>3309</v>
      </c>
      <c r="BR204" t="s">
        <v>45</v>
      </c>
    </row>
    <row r="205" spans="1:70" hidden="1" x14ac:dyDescent="0.3">
      <c r="A205" s="281">
        <v>202</v>
      </c>
      <c r="B205" s="282" t="s">
        <v>2952</v>
      </c>
      <c r="C205" s="282" t="s">
        <v>2953</v>
      </c>
      <c r="D205" s="282" t="s">
        <v>2998</v>
      </c>
      <c r="E205" s="282" t="s">
        <v>2959</v>
      </c>
      <c r="F205" s="282" t="s">
        <v>2985</v>
      </c>
      <c r="G205" s="282" t="s">
        <v>2991</v>
      </c>
      <c r="H205" s="282" t="s">
        <v>2992</v>
      </c>
      <c r="I205" s="282" t="s">
        <v>2962</v>
      </c>
      <c r="J205" s="282" t="s">
        <v>60</v>
      </c>
      <c r="K205" s="282" t="s">
        <v>2958</v>
      </c>
      <c r="L205" s="282" t="s">
        <v>45</v>
      </c>
      <c r="M205" s="283" t="s">
        <v>2298</v>
      </c>
      <c r="N205" s="282" t="s">
        <v>2299</v>
      </c>
      <c r="O205" s="282" t="s">
        <v>50</v>
      </c>
      <c r="P205" s="282" t="s">
        <v>74</v>
      </c>
      <c r="Q205" s="284" t="s">
        <v>45</v>
      </c>
      <c r="R205" s="282" t="s">
        <v>45</v>
      </c>
      <c r="S205" s="285">
        <v>45441</v>
      </c>
      <c r="T205" s="285">
        <v>45420</v>
      </c>
      <c r="U205" s="284" t="s">
        <v>45</v>
      </c>
      <c r="V205" s="285">
        <v>45420</v>
      </c>
      <c r="W205" s="285">
        <v>45441</v>
      </c>
      <c r="X205" s="285">
        <v>45443</v>
      </c>
      <c r="Y205" s="286">
        <v>39000</v>
      </c>
      <c r="Z205" s="286">
        <v>39000</v>
      </c>
      <c r="AA205" s="286">
        <v>10500</v>
      </c>
      <c r="AB205" s="286">
        <v>39000</v>
      </c>
      <c r="AC205" s="287" t="s">
        <v>399</v>
      </c>
      <c r="AD205" s="284" t="s">
        <v>60</v>
      </c>
      <c r="AE205" s="287" t="s">
        <v>45</v>
      </c>
      <c r="AF205" s="286">
        <v>39000</v>
      </c>
      <c r="AG205" s="286">
        <v>650</v>
      </c>
      <c r="AH205" s="286">
        <v>25350000</v>
      </c>
      <c r="AI205" s="286">
        <v>6825000</v>
      </c>
      <c r="AJ205" s="286">
        <v>650</v>
      </c>
      <c r="AK205" s="286">
        <v>25350000</v>
      </c>
      <c r="AL205" s="286">
        <v>6825000</v>
      </c>
      <c r="AM205" s="286"/>
      <c r="AN205" s="286"/>
      <c r="AO205" s="286">
        <v>0</v>
      </c>
      <c r="AP205" s="286">
        <v>647</v>
      </c>
      <c r="AQ205" s="286">
        <v>25233000</v>
      </c>
      <c r="AR205" s="286">
        <v>6793500</v>
      </c>
      <c r="AS205" s="286">
        <v>647</v>
      </c>
      <c r="AT205" s="286">
        <v>25233000</v>
      </c>
      <c r="AU205" s="286">
        <v>6793500</v>
      </c>
      <c r="AV205" s="286"/>
      <c r="AW205" s="286"/>
      <c r="AX205" s="286">
        <v>0</v>
      </c>
      <c r="AY205" s="286">
        <v>572</v>
      </c>
      <c r="AZ205" s="286">
        <v>22308000</v>
      </c>
      <c r="BA205" s="286">
        <v>-2</v>
      </c>
      <c r="BB205" s="286">
        <v>-78000</v>
      </c>
      <c r="BC205" s="286"/>
      <c r="BD205" s="286"/>
      <c r="BE205" s="286"/>
      <c r="BF205" s="286">
        <v>0</v>
      </c>
      <c r="BG205" s="286">
        <v>544</v>
      </c>
      <c r="BH205" s="286">
        <v>21216000</v>
      </c>
      <c r="BI205" s="286">
        <v>16278488</v>
      </c>
      <c r="BJ205" s="286">
        <v>5712000</v>
      </c>
      <c r="BK205" s="286">
        <v>28</v>
      </c>
      <c r="BL205" s="286">
        <v>75</v>
      </c>
      <c r="BM205" s="286">
        <v>103</v>
      </c>
      <c r="BN205" s="286">
        <v>4017000</v>
      </c>
      <c r="BO205" s="286">
        <v>1081500</v>
      </c>
      <c r="BP205" s="287" t="s">
        <v>3957</v>
      </c>
      <c r="BQ205" s="287" t="s">
        <v>3276</v>
      </c>
      <c r="BR205" t="s">
        <v>45</v>
      </c>
    </row>
    <row r="206" spans="1:70" hidden="1" x14ac:dyDescent="0.3">
      <c r="A206" s="281">
        <v>203</v>
      </c>
      <c r="B206" s="288" t="s">
        <v>2952</v>
      </c>
      <c r="C206" s="288" t="s">
        <v>2953</v>
      </c>
      <c r="D206" s="288" t="s">
        <v>2998</v>
      </c>
      <c r="E206" s="288" t="s">
        <v>2959</v>
      </c>
      <c r="F206" s="288" t="s">
        <v>2956</v>
      </c>
      <c r="G206" s="288" t="s">
        <v>2956</v>
      </c>
      <c r="H206" s="288" t="s">
        <v>2993</v>
      </c>
      <c r="I206" s="288" t="s">
        <v>2962</v>
      </c>
      <c r="J206" s="288" t="s">
        <v>60</v>
      </c>
      <c r="K206" s="288" t="s">
        <v>2958</v>
      </c>
      <c r="L206" s="288" t="s">
        <v>45</v>
      </c>
      <c r="M206" s="289" t="s">
        <v>2300</v>
      </c>
      <c r="N206" s="288" t="s">
        <v>2301</v>
      </c>
      <c r="O206" s="288" t="s">
        <v>50</v>
      </c>
      <c r="P206" s="288" t="s">
        <v>51</v>
      </c>
      <c r="Q206" s="290" t="s">
        <v>45</v>
      </c>
      <c r="R206" s="288" t="s">
        <v>45</v>
      </c>
      <c r="S206" s="1">
        <v>45420</v>
      </c>
      <c r="T206" s="1">
        <v>45420</v>
      </c>
      <c r="U206" s="290" t="s">
        <v>45</v>
      </c>
      <c r="V206" s="1">
        <v>45420</v>
      </c>
      <c r="W206" s="1">
        <v>45433</v>
      </c>
      <c r="X206" s="1">
        <v>45583</v>
      </c>
      <c r="Y206" s="291">
        <v>1</v>
      </c>
      <c r="Z206" s="291">
        <v>1</v>
      </c>
      <c r="AA206" s="291">
        <v>9800</v>
      </c>
      <c r="AB206" s="291">
        <v>1</v>
      </c>
      <c r="AC206" s="292" t="s">
        <v>45</v>
      </c>
      <c r="AD206" s="290" t="s">
        <v>60</v>
      </c>
      <c r="AE206" s="292" t="s">
        <v>45</v>
      </c>
      <c r="AF206" s="291">
        <v>1</v>
      </c>
      <c r="AG206" s="291">
        <v>2</v>
      </c>
      <c r="AH206" s="291">
        <v>2</v>
      </c>
      <c r="AI206" s="291">
        <v>19600</v>
      </c>
      <c r="AJ206" s="291">
        <v>2</v>
      </c>
      <c r="AK206" s="291">
        <v>2</v>
      </c>
      <c r="AL206" s="291">
        <v>19600</v>
      </c>
      <c r="AM206" s="291"/>
      <c r="AN206" s="291"/>
      <c r="AO206" s="291">
        <v>0</v>
      </c>
      <c r="AP206" s="291">
        <v>1</v>
      </c>
      <c r="AQ206" s="291">
        <v>1</v>
      </c>
      <c r="AR206" s="291">
        <v>9800</v>
      </c>
      <c r="AS206" s="291">
        <v>1</v>
      </c>
      <c r="AT206" s="291">
        <v>1</v>
      </c>
      <c r="AU206" s="291">
        <v>9800</v>
      </c>
      <c r="AV206" s="291"/>
      <c r="AW206" s="291"/>
      <c r="AX206" s="291">
        <v>0</v>
      </c>
      <c r="AY206" s="291">
        <v>1</v>
      </c>
      <c r="AZ206" s="291">
        <v>1</v>
      </c>
      <c r="BA206" s="291">
        <v>-38</v>
      </c>
      <c r="BB206" s="291">
        <v>-38</v>
      </c>
      <c r="BC206" s="291"/>
      <c r="BD206" s="291"/>
      <c r="BE206" s="291"/>
      <c r="BF206" s="291">
        <v>0</v>
      </c>
      <c r="BG206" s="291">
        <v>1</v>
      </c>
      <c r="BH206" s="291">
        <v>1</v>
      </c>
      <c r="BI206" s="291"/>
      <c r="BJ206" s="291">
        <v>9800</v>
      </c>
      <c r="BK206" s="291"/>
      <c r="BL206" s="291"/>
      <c r="BM206" s="291"/>
      <c r="BN206" s="291"/>
      <c r="BO206" s="291"/>
      <c r="BP206" s="292" t="s">
        <v>507</v>
      </c>
      <c r="BQ206" s="292" t="s">
        <v>45</v>
      </c>
      <c r="BR206" t="s">
        <v>45</v>
      </c>
    </row>
    <row r="207" spans="1:70" hidden="1" x14ac:dyDescent="0.3">
      <c r="A207" s="281">
        <v>204</v>
      </c>
      <c r="B207" s="282" t="s">
        <v>2952</v>
      </c>
      <c r="C207" s="282" t="s">
        <v>2953</v>
      </c>
      <c r="D207" s="282" t="s">
        <v>2998</v>
      </c>
      <c r="E207" s="282" t="s">
        <v>2959</v>
      </c>
      <c r="F207" s="282" t="s">
        <v>2956</v>
      </c>
      <c r="G207" s="282" t="s">
        <v>2956</v>
      </c>
      <c r="H207" s="282" t="s">
        <v>2993</v>
      </c>
      <c r="I207" s="282" t="s">
        <v>2962</v>
      </c>
      <c r="J207" s="282" t="s">
        <v>60</v>
      </c>
      <c r="K207" s="282" t="s">
        <v>2958</v>
      </c>
      <c r="L207" s="282" t="s">
        <v>45</v>
      </c>
      <c r="M207" s="283" t="s">
        <v>2302</v>
      </c>
      <c r="N207" s="282" t="s">
        <v>2303</v>
      </c>
      <c r="O207" s="282" t="s">
        <v>50</v>
      </c>
      <c r="P207" s="282" t="s">
        <v>51</v>
      </c>
      <c r="Q207" s="284" t="s">
        <v>45</v>
      </c>
      <c r="R207" s="282" t="s">
        <v>45</v>
      </c>
      <c r="S207" s="285">
        <v>45393</v>
      </c>
      <c r="T207" s="285">
        <v>45393</v>
      </c>
      <c r="U207" s="284" t="s">
        <v>45</v>
      </c>
      <c r="V207" s="285">
        <v>45393</v>
      </c>
      <c r="W207" s="285">
        <v>45393</v>
      </c>
      <c r="X207" s="285">
        <v>45397</v>
      </c>
      <c r="Y207" s="286">
        <v>1</v>
      </c>
      <c r="Z207" s="286">
        <v>1</v>
      </c>
      <c r="AA207" s="286"/>
      <c r="AB207" s="286">
        <v>1</v>
      </c>
      <c r="AC207" s="287" t="s">
        <v>45</v>
      </c>
      <c r="AD207" s="284" t="s">
        <v>60</v>
      </c>
      <c r="AE207" s="287" t="s">
        <v>45</v>
      </c>
      <c r="AF207" s="286">
        <v>1</v>
      </c>
      <c r="AG207" s="286">
        <v>1</v>
      </c>
      <c r="AH207" s="286">
        <v>1</v>
      </c>
      <c r="AI207" s="286">
        <v>0</v>
      </c>
      <c r="AJ207" s="286">
        <v>1</v>
      </c>
      <c r="AK207" s="286">
        <v>1</v>
      </c>
      <c r="AL207" s="286">
        <v>0</v>
      </c>
      <c r="AM207" s="286"/>
      <c r="AN207" s="286"/>
      <c r="AO207" s="286">
        <v>0</v>
      </c>
      <c r="AP207" s="286">
        <v>7708</v>
      </c>
      <c r="AQ207" s="286">
        <v>7708</v>
      </c>
      <c r="AR207" s="286">
        <v>0</v>
      </c>
      <c r="AS207" s="286">
        <v>7708</v>
      </c>
      <c r="AT207" s="286">
        <v>7708</v>
      </c>
      <c r="AU207" s="286">
        <v>0</v>
      </c>
      <c r="AV207" s="286"/>
      <c r="AW207" s="286"/>
      <c r="AX207" s="286">
        <v>0</v>
      </c>
      <c r="AY207" s="286">
        <v>7593</v>
      </c>
      <c r="AZ207" s="286">
        <v>7593</v>
      </c>
      <c r="BA207" s="286"/>
      <c r="BB207" s="286"/>
      <c r="BC207" s="286"/>
      <c r="BD207" s="286"/>
      <c r="BE207" s="286"/>
      <c r="BF207" s="286">
        <v>0</v>
      </c>
      <c r="BG207" s="286">
        <v>5797</v>
      </c>
      <c r="BH207" s="286">
        <v>5797</v>
      </c>
      <c r="BI207" s="286">
        <v>-53960</v>
      </c>
      <c r="BJ207" s="286">
        <v>0</v>
      </c>
      <c r="BK207" s="286">
        <v>1796</v>
      </c>
      <c r="BL207" s="286">
        <v>115</v>
      </c>
      <c r="BM207" s="286">
        <v>1911</v>
      </c>
      <c r="BN207" s="286">
        <v>1911</v>
      </c>
      <c r="BO207" s="286"/>
      <c r="BP207" s="287" t="s">
        <v>813</v>
      </c>
      <c r="BQ207" s="287" t="s">
        <v>4080</v>
      </c>
      <c r="BR207" t="s">
        <v>45</v>
      </c>
    </row>
    <row r="208" spans="1:70" hidden="1" x14ac:dyDescent="0.3">
      <c r="A208" s="281">
        <v>205</v>
      </c>
      <c r="B208" s="288" t="s">
        <v>2952</v>
      </c>
      <c r="C208" s="288" t="s">
        <v>2953</v>
      </c>
      <c r="D208" s="288" t="s">
        <v>2998</v>
      </c>
      <c r="E208" s="288" t="s">
        <v>2959</v>
      </c>
      <c r="F208" s="288" t="s">
        <v>2956</v>
      </c>
      <c r="G208" s="288" t="s">
        <v>2956</v>
      </c>
      <c r="H208" s="288" t="s">
        <v>2993</v>
      </c>
      <c r="I208" s="288" t="s">
        <v>2962</v>
      </c>
      <c r="J208" s="288" t="s">
        <v>60</v>
      </c>
      <c r="K208" s="288" t="s">
        <v>2958</v>
      </c>
      <c r="L208" s="288" t="s">
        <v>45</v>
      </c>
      <c r="M208" s="289" t="s">
        <v>2304</v>
      </c>
      <c r="N208" s="288" t="s">
        <v>1323</v>
      </c>
      <c r="O208" s="288" t="s">
        <v>50</v>
      </c>
      <c r="P208" s="288" t="s">
        <v>51</v>
      </c>
      <c r="Q208" s="290" t="s">
        <v>45</v>
      </c>
      <c r="R208" s="288" t="s">
        <v>45</v>
      </c>
      <c r="S208" s="1">
        <v>45414</v>
      </c>
      <c r="T208" s="1">
        <v>45406</v>
      </c>
      <c r="U208" s="290" t="s">
        <v>45</v>
      </c>
      <c r="V208" s="1">
        <v>45406</v>
      </c>
      <c r="W208" s="1">
        <v>45414</v>
      </c>
      <c r="X208" s="1">
        <v>45435</v>
      </c>
      <c r="Y208" s="291">
        <v>65000</v>
      </c>
      <c r="Z208" s="291">
        <v>65000</v>
      </c>
      <c r="AA208" s="291">
        <v>15500</v>
      </c>
      <c r="AB208" s="291">
        <v>65000</v>
      </c>
      <c r="AC208" s="292" t="s">
        <v>413</v>
      </c>
      <c r="AD208" s="290" t="s">
        <v>60</v>
      </c>
      <c r="AE208" s="292" t="s">
        <v>45</v>
      </c>
      <c r="AF208" s="291">
        <v>65000</v>
      </c>
      <c r="AG208" s="291">
        <v>980</v>
      </c>
      <c r="AH208" s="291">
        <v>63700000</v>
      </c>
      <c r="AI208" s="291">
        <v>15190000</v>
      </c>
      <c r="AJ208" s="291">
        <v>980</v>
      </c>
      <c r="AK208" s="291">
        <v>63700000</v>
      </c>
      <c r="AL208" s="291">
        <v>15190000</v>
      </c>
      <c r="AM208" s="291"/>
      <c r="AN208" s="291"/>
      <c r="AO208" s="291">
        <v>0</v>
      </c>
      <c r="AP208" s="291">
        <v>992</v>
      </c>
      <c r="AQ208" s="291">
        <v>64480000</v>
      </c>
      <c r="AR208" s="291">
        <v>15376000</v>
      </c>
      <c r="AS208" s="291">
        <v>992</v>
      </c>
      <c r="AT208" s="291">
        <v>64480000</v>
      </c>
      <c r="AU208" s="291">
        <v>15376000</v>
      </c>
      <c r="AV208" s="291"/>
      <c r="AW208" s="291"/>
      <c r="AX208" s="291">
        <v>0</v>
      </c>
      <c r="AY208" s="291">
        <v>976</v>
      </c>
      <c r="AZ208" s="291">
        <v>63440000</v>
      </c>
      <c r="BA208" s="291">
        <v>-1</v>
      </c>
      <c r="BB208" s="291">
        <v>-65000</v>
      </c>
      <c r="BC208" s="291"/>
      <c r="BD208" s="291"/>
      <c r="BE208" s="291"/>
      <c r="BF208" s="291">
        <v>0</v>
      </c>
      <c r="BG208" s="291">
        <v>975</v>
      </c>
      <c r="BH208" s="291">
        <v>63375000</v>
      </c>
      <c r="BI208" s="291">
        <v>41704307</v>
      </c>
      <c r="BJ208" s="291">
        <v>15112500</v>
      </c>
      <c r="BK208" s="291">
        <v>1</v>
      </c>
      <c r="BL208" s="291">
        <v>16</v>
      </c>
      <c r="BM208" s="291">
        <v>17</v>
      </c>
      <c r="BN208" s="291">
        <v>1105000</v>
      </c>
      <c r="BO208" s="291">
        <v>263500</v>
      </c>
      <c r="BP208" s="292" t="s">
        <v>3880</v>
      </c>
      <c r="BQ208" s="292" t="s">
        <v>4021</v>
      </c>
      <c r="BR208" t="s">
        <v>45</v>
      </c>
    </row>
    <row r="209" spans="1:70" hidden="1" x14ac:dyDescent="0.3">
      <c r="A209" s="281">
        <v>206</v>
      </c>
      <c r="B209" s="282" t="s">
        <v>2952</v>
      </c>
      <c r="C209" s="282" t="s">
        <v>2953</v>
      </c>
      <c r="D209" s="282" t="s">
        <v>2998</v>
      </c>
      <c r="E209" s="282" t="s">
        <v>2959</v>
      </c>
      <c r="F209" s="282" t="s">
        <v>2956</v>
      </c>
      <c r="G209" s="282" t="s">
        <v>2956</v>
      </c>
      <c r="H209" s="282" t="s">
        <v>2993</v>
      </c>
      <c r="I209" s="282" t="s">
        <v>2962</v>
      </c>
      <c r="J209" s="282" t="s">
        <v>60</v>
      </c>
      <c r="K209" s="282" t="s">
        <v>2958</v>
      </c>
      <c r="L209" s="282" t="s">
        <v>45</v>
      </c>
      <c r="M209" s="283" t="s">
        <v>2305</v>
      </c>
      <c r="N209" s="282" t="s">
        <v>2306</v>
      </c>
      <c r="O209" s="282" t="s">
        <v>50</v>
      </c>
      <c r="P209" s="282" t="s">
        <v>51</v>
      </c>
      <c r="Q209" s="284" t="s">
        <v>45</v>
      </c>
      <c r="R209" s="282" t="s">
        <v>45</v>
      </c>
      <c r="S209" s="285">
        <v>45379</v>
      </c>
      <c r="T209" s="285">
        <v>45345</v>
      </c>
      <c r="U209" s="284" t="s">
        <v>45</v>
      </c>
      <c r="V209" s="285">
        <v>45345</v>
      </c>
      <c r="W209" s="285">
        <v>45379</v>
      </c>
      <c r="X209" s="285">
        <v>45385</v>
      </c>
      <c r="Y209" s="286">
        <v>59000</v>
      </c>
      <c r="Z209" s="286">
        <v>59000</v>
      </c>
      <c r="AA209" s="286">
        <v>13000</v>
      </c>
      <c r="AB209" s="286">
        <v>59000</v>
      </c>
      <c r="AC209" s="287" t="s">
        <v>1886</v>
      </c>
      <c r="AD209" s="284" t="s">
        <v>60</v>
      </c>
      <c r="AE209" s="287" t="s">
        <v>45</v>
      </c>
      <c r="AF209" s="286">
        <v>59000</v>
      </c>
      <c r="AG209" s="286">
        <v>400</v>
      </c>
      <c r="AH209" s="286">
        <v>23600000</v>
      </c>
      <c r="AI209" s="286">
        <v>5200000</v>
      </c>
      <c r="AJ209" s="286">
        <v>400</v>
      </c>
      <c r="AK209" s="286">
        <v>23600000</v>
      </c>
      <c r="AL209" s="286">
        <v>5200000</v>
      </c>
      <c r="AM209" s="286"/>
      <c r="AN209" s="286"/>
      <c r="AO209" s="286">
        <v>0</v>
      </c>
      <c r="AP209" s="286">
        <v>369</v>
      </c>
      <c r="AQ209" s="286">
        <v>21771000</v>
      </c>
      <c r="AR209" s="286">
        <v>4797000</v>
      </c>
      <c r="AS209" s="286">
        <v>369</v>
      </c>
      <c r="AT209" s="286">
        <v>21771000</v>
      </c>
      <c r="AU209" s="286">
        <v>4797000</v>
      </c>
      <c r="AV209" s="286"/>
      <c r="AW209" s="286"/>
      <c r="AX209" s="286">
        <v>0</v>
      </c>
      <c r="AY209" s="286">
        <v>357</v>
      </c>
      <c r="AZ209" s="286">
        <v>21063000</v>
      </c>
      <c r="BA209" s="286">
        <v>2</v>
      </c>
      <c r="BB209" s="286">
        <v>118000</v>
      </c>
      <c r="BC209" s="286"/>
      <c r="BD209" s="286"/>
      <c r="BE209" s="286"/>
      <c r="BF209" s="286">
        <v>0</v>
      </c>
      <c r="BG209" s="286">
        <v>356</v>
      </c>
      <c r="BH209" s="286">
        <v>21004000</v>
      </c>
      <c r="BI209" s="286">
        <v>15127333</v>
      </c>
      <c r="BJ209" s="286">
        <v>4628000</v>
      </c>
      <c r="BK209" s="286">
        <v>1</v>
      </c>
      <c r="BL209" s="286">
        <v>12</v>
      </c>
      <c r="BM209" s="286">
        <v>13</v>
      </c>
      <c r="BN209" s="286">
        <v>767000</v>
      </c>
      <c r="BO209" s="286">
        <v>169000</v>
      </c>
      <c r="BP209" s="287" t="s">
        <v>3849</v>
      </c>
      <c r="BQ209" s="287" t="s">
        <v>3909</v>
      </c>
      <c r="BR209" t="s">
        <v>45</v>
      </c>
    </row>
    <row r="210" spans="1:70" hidden="1" x14ac:dyDescent="0.3">
      <c r="A210" s="281">
        <v>207</v>
      </c>
      <c r="B210" s="288" t="s">
        <v>2952</v>
      </c>
      <c r="C210" s="288" t="s">
        <v>2953</v>
      </c>
      <c r="D210" s="288" t="s">
        <v>2998</v>
      </c>
      <c r="E210" s="288" t="s">
        <v>2959</v>
      </c>
      <c r="F210" s="288" t="s">
        <v>2956</v>
      </c>
      <c r="G210" s="288" t="s">
        <v>2956</v>
      </c>
      <c r="H210" s="288" t="s">
        <v>2993</v>
      </c>
      <c r="I210" s="288" t="s">
        <v>2962</v>
      </c>
      <c r="J210" s="288" t="s">
        <v>60</v>
      </c>
      <c r="K210" s="288" t="s">
        <v>2958</v>
      </c>
      <c r="L210" s="288" t="s">
        <v>45</v>
      </c>
      <c r="M210" s="289" t="s">
        <v>2307</v>
      </c>
      <c r="N210" s="288" t="s">
        <v>2308</v>
      </c>
      <c r="O210" s="288" t="s">
        <v>50</v>
      </c>
      <c r="P210" s="288" t="s">
        <v>51</v>
      </c>
      <c r="Q210" s="290" t="s">
        <v>45</v>
      </c>
      <c r="R210" s="288" t="s">
        <v>45</v>
      </c>
      <c r="S210" s="1">
        <v>45443</v>
      </c>
      <c r="T210" s="1">
        <v>45385</v>
      </c>
      <c r="U210" s="290" t="s">
        <v>45</v>
      </c>
      <c r="V210" s="1">
        <v>45385</v>
      </c>
      <c r="W210" s="1">
        <v>45443</v>
      </c>
      <c r="X210" s="1">
        <v>45453</v>
      </c>
      <c r="Y210" s="291">
        <v>59000</v>
      </c>
      <c r="Z210" s="291">
        <v>75000</v>
      </c>
      <c r="AA210" s="291">
        <v>14800</v>
      </c>
      <c r="AB210" s="291">
        <v>75000</v>
      </c>
      <c r="AC210" s="292" t="s">
        <v>1019</v>
      </c>
      <c r="AD210" s="290" t="s">
        <v>60</v>
      </c>
      <c r="AE210" s="292" t="s">
        <v>45</v>
      </c>
      <c r="AF210" s="291">
        <v>59000</v>
      </c>
      <c r="AG210" s="291">
        <v>685</v>
      </c>
      <c r="AH210" s="291">
        <v>51375000</v>
      </c>
      <c r="AI210" s="291">
        <v>10138000</v>
      </c>
      <c r="AJ210" s="291">
        <v>685</v>
      </c>
      <c r="AK210" s="291">
        <v>51375000</v>
      </c>
      <c r="AL210" s="291">
        <v>10138000</v>
      </c>
      <c r="AM210" s="291"/>
      <c r="AN210" s="291"/>
      <c r="AO210" s="291">
        <v>0</v>
      </c>
      <c r="AP210" s="291">
        <v>673</v>
      </c>
      <c r="AQ210" s="291">
        <v>50475000</v>
      </c>
      <c r="AR210" s="291">
        <v>9960400</v>
      </c>
      <c r="AS210" s="291">
        <v>673</v>
      </c>
      <c r="AT210" s="291">
        <v>50475000</v>
      </c>
      <c r="AU210" s="291">
        <v>9960400</v>
      </c>
      <c r="AV210" s="291"/>
      <c r="AW210" s="291"/>
      <c r="AX210" s="291">
        <v>0</v>
      </c>
      <c r="AY210" s="291">
        <v>393</v>
      </c>
      <c r="AZ210" s="291">
        <v>29475000</v>
      </c>
      <c r="BA210" s="291">
        <v>-3</v>
      </c>
      <c r="BB210" s="291">
        <v>-225000</v>
      </c>
      <c r="BC210" s="291">
        <v>3</v>
      </c>
      <c r="BD210" s="291">
        <v>225000</v>
      </c>
      <c r="BE210" s="291">
        <v>102000</v>
      </c>
      <c r="BF210" s="291">
        <v>44400</v>
      </c>
      <c r="BG210" s="291">
        <v>381</v>
      </c>
      <c r="BH210" s="291">
        <v>28575000</v>
      </c>
      <c r="BI210" s="291">
        <v>16006432</v>
      </c>
      <c r="BJ210" s="291">
        <v>5638800</v>
      </c>
      <c r="BK210" s="291">
        <v>12</v>
      </c>
      <c r="BL210" s="291">
        <v>280</v>
      </c>
      <c r="BM210" s="291">
        <v>292</v>
      </c>
      <c r="BN210" s="291">
        <v>21900000</v>
      </c>
      <c r="BO210" s="291">
        <v>4321600</v>
      </c>
      <c r="BP210" s="292" t="s">
        <v>3431</v>
      </c>
      <c r="BQ210" s="292" t="s">
        <v>869</v>
      </c>
      <c r="BR210" t="s">
        <v>45</v>
      </c>
    </row>
    <row r="211" spans="1:70" hidden="1" x14ac:dyDescent="0.3">
      <c r="A211" s="281">
        <v>208</v>
      </c>
      <c r="B211" s="282" t="s">
        <v>2952</v>
      </c>
      <c r="C211" s="282" t="s">
        <v>2953</v>
      </c>
      <c r="D211" s="282" t="s">
        <v>2998</v>
      </c>
      <c r="E211" s="282" t="s">
        <v>2959</v>
      </c>
      <c r="F211" s="282" t="s">
        <v>2956</v>
      </c>
      <c r="G211" s="282" t="s">
        <v>2956</v>
      </c>
      <c r="H211" s="282" t="s">
        <v>2993</v>
      </c>
      <c r="I211" s="282" t="s">
        <v>2962</v>
      </c>
      <c r="J211" s="282" t="s">
        <v>60</v>
      </c>
      <c r="K211" s="282" t="s">
        <v>2958</v>
      </c>
      <c r="L211" s="282" t="s">
        <v>45</v>
      </c>
      <c r="M211" s="283" t="s">
        <v>2309</v>
      </c>
      <c r="N211" s="282" t="s">
        <v>2301</v>
      </c>
      <c r="O211" s="282" t="s">
        <v>50</v>
      </c>
      <c r="P211" s="282" t="s">
        <v>51</v>
      </c>
      <c r="Q211" s="284" t="s">
        <v>45</v>
      </c>
      <c r="R211" s="282" t="s">
        <v>45</v>
      </c>
      <c r="S211" s="285">
        <v>45443</v>
      </c>
      <c r="T211" s="285">
        <v>45420</v>
      </c>
      <c r="U211" s="284" t="s">
        <v>45</v>
      </c>
      <c r="V211" s="285">
        <v>45420</v>
      </c>
      <c r="W211" s="285">
        <v>45443</v>
      </c>
      <c r="X211" s="285">
        <v>45448</v>
      </c>
      <c r="Y211" s="286">
        <v>55000</v>
      </c>
      <c r="Z211" s="286">
        <v>55000</v>
      </c>
      <c r="AA211" s="286">
        <v>10700</v>
      </c>
      <c r="AB211" s="286">
        <v>55000</v>
      </c>
      <c r="AC211" s="287" t="s">
        <v>2310</v>
      </c>
      <c r="AD211" s="284" t="s">
        <v>60</v>
      </c>
      <c r="AE211" s="287" t="s">
        <v>45</v>
      </c>
      <c r="AF211" s="286">
        <v>55000</v>
      </c>
      <c r="AG211" s="286">
        <v>581</v>
      </c>
      <c r="AH211" s="286">
        <v>31955000</v>
      </c>
      <c r="AI211" s="286">
        <v>6216700</v>
      </c>
      <c r="AJ211" s="286">
        <v>581</v>
      </c>
      <c r="AK211" s="286">
        <v>31955000</v>
      </c>
      <c r="AL211" s="286">
        <v>6216700</v>
      </c>
      <c r="AM211" s="286"/>
      <c r="AN211" s="286"/>
      <c r="AO211" s="286">
        <v>0</v>
      </c>
      <c r="AP211" s="286">
        <v>628</v>
      </c>
      <c r="AQ211" s="286">
        <v>34540000</v>
      </c>
      <c r="AR211" s="286">
        <v>6719600</v>
      </c>
      <c r="AS211" s="286">
        <v>628</v>
      </c>
      <c r="AT211" s="286">
        <v>34540000</v>
      </c>
      <c r="AU211" s="286">
        <v>6719600</v>
      </c>
      <c r="AV211" s="286"/>
      <c r="AW211" s="286"/>
      <c r="AX211" s="286">
        <v>0</v>
      </c>
      <c r="AY211" s="286">
        <v>471</v>
      </c>
      <c r="AZ211" s="286">
        <v>25905000</v>
      </c>
      <c r="BA211" s="286">
        <v>-3</v>
      </c>
      <c r="BB211" s="286">
        <v>-165000</v>
      </c>
      <c r="BC211" s="286">
        <v>1</v>
      </c>
      <c r="BD211" s="286">
        <v>55000</v>
      </c>
      <c r="BE211" s="286">
        <v>34000</v>
      </c>
      <c r="BF211" s="286">
        <v>10700</v>
      </c>
      <c r="BG211" s="286">
        <v>275</v>
      </c>
      <c r="BH211" s="286">
        <v>15125000</v>
      </c>
      <c r="BI211" s="286">
        <v>10170531</v>
      </c>
      <c r="BJ211" s="286">
        <v>2942500</v>
      </c>
      <c r="BK211" s="286">
        <v>196</v>
      </c>
      <c r="BL211" s="286">
        <v>157</v>
      </c>
      <c r="BM211" s="286">
        <v>353</v>
      </c>
      <c r="BN211" s="286">
        <v>19415000</v>
      </c>
      <c r="BO211" s="286">
        <v>3777100</v>
      </c>
      <c r="BP211" s="287" t="s">
        <v>3967</v>
      </c>
      <c r="BQ211" s="287" t="s">
        <v>3510</v>
      </c>
      <c r="BR211" t="s">
        <v>45</v>
      </c>
    </row>
    <row r="212" spans="1:70" hidden="1" x14ac:dyDescent="0.3">
      <c r="A212" s="281">
        <v>209</v>
      </c>
      <c r="B212" s="288" t="s">
        <v>2952</v>
      </c>
      <c r="C212" s="288" t="s">
        <v>2953</v>
      </c>
      <c r="D212" s="288" t="s">
        <v>2998</v>
      </c>
      <c r="E212" s="288" t="s">
        <v>2959</v>
      </c>
      <c r="F212" s="288" t="s">
        <v>2956</v>
      </c>
      <c r="G212" s="288" t="s">
        <v>2956</v>
      </c>
      <c r="H212" s="288" t="s">
        <v>3000</v>
      </c>
      <c r="I212" s="288" t="s">
        <v>2962</v>
      </c>
      <c r="J212" s="288" t="s">
        <v>60</v>
      </c>
      <c r="K212" s="288" t="s">
        <v>2958</v>
      </c>
      <c r="L212" s="288" t="s">
        <v>45</v>
      </c>
      <c r="M212" s="289" t="s">
        <v>2311</v>
      </c>
      <c r="N212" s="288" t="s">
        <v>2312</v>
      </c>
      <c r="O212" s="288" t="s">
        <v>50</v>
      </c>
      <c r="P212" s="288" t="s">
        <v>51</v>
      </c>
      <c r="Q212" s="290" t="s">
        <v>45</v>
      </c>
      <c r="R212" s="288" t="s">
        <v>45</v>
      </c>
      <c r="S212" s="1">
        <v>45400</v>
      </c>
      <c r="T212" s="1">
        <v>45398</v>
      </c>
      <c r="U212" s="290" t="s">
        <v>45</v>
      </c>
      <c r="V212" s="1">
        <v>45398</v>
      </c>
      <c r="W212" s="1">
        <v>45400</v>
      </c>
      <c r="X212" s="1">
        <v>45436</v>
      </c>
      <c r="Y212" s="291">
        <v>23000</v>
      </c>
      <c r="Z212" s="291">
        <v>29000</v>
      </c>
      <c r="AA212" s="291">
        <v>4510</v>
      </c>
      <c r="AB212" s="291">
        <v>29000</v>
      </c>
      <c r="AC212" s="292" t="s">
        <v>2313</v>
      </c>
      <c r="AD212" s="290" t="s">
        <v>60</v>
      </c>
      <c r="AE212" s="292" t="s">
        <v>45</v>
      </c>
      <c r="AF212" s="291">
        <v>23000</v>
      </c>
      <c r="AG212" s="291">
        <v>145</v>
      </c>
      <c r="AH212" s="291">
        <v>4205000</v>
      </c>
      <c r="AI212" s="291">
        <v>653950</v>
      </c>
      <c r="AJ212" s="291">
        <v>145</v>
      </c>
      <c r="AK212" s="291">
        <v>4205000</v>
      </c>
      <c r="AL212" s="291">
        <v>653950</v>
      </c>
      <c r="AM212" s="291"/>
      <c r="AN212" s="291"/>
      <c r="AO212" s="291">
        <v>0</v>
      </c>
      <c r="AP212" s="291">
        <v>134</v>
      </c>
      <c r="AQ212" s="291">
        <v>3886000</v>
      </c>
      <c r="AR212" s="291">
        <v>604340</v>
      </c>
      <c r="AS212" s="291">
        <v>134</v>
      </c>
      <c r="AT212" s="291">
        <v>3886000</v>
      </c>
      <c r="AU212" s="291">
        <v>604340</v>
      </c>
      <c r="AV212" s="291"/>
      <c r="AW212" s="291"/>
      <c r="AX212" s="291">
        <v>0</v>
      </c>
      <c r="AY212" s="291">
        <v>133</v>
      </c>
      <c r="AZ212" s="291">
        <v>3857000</v>
      </c>
      <c r="BA212" s="291"/>
      <c r="BB212" s="291"/>
      <c r="BC212" s="291"/>
      <c r="BD212" s="291"/>
      <c r="BE212" s="291"/>
      <c r="BF212" s="291">
        <v>0</v>
      </c>
      <c r="BG212" s="291">
        <v>133</v>
      </c>
      <c r="BH212" s="291">
        <v>3857000</v>
      </c>
      <c r="BI212" s="291">
        <v>2943654</v>
      </c>
      <c r="BJ212" s="291">
        <v>599830</v>
      </c>
      <c r="BK212" s="291"/>
      <c r="BL212" s="291">
        <v>1</v>
      </c>
      <c r="BM212" s="291">
        <v>1</v>
      </c>
      <c r="BN212" s="291">
        <v>29000</v>
      </c>
      <c r="BO212" s="291">
        <v>4510</v>
      </c>
      <c r="BP212" s="292" t="s">
        <v>4075</v>
      </c>
      <c r="BQ212" s="292" t="s">
        <v>3552</v>
      </c>
      <c r="BR212" t="s">
        <v>45</v>
      </c>
    </row>
    <row r="213" spans="1:70" hidden="1" x14ac:dyDescent="0.3">
      <c r="A213" s="281">
        <v>210</v>
      </c>
      <c r="B213" s="282" t="s">
        <v>2952</v>
      </c>
      <c r="C213" s="282" t="s">
        <v>2953</v>
      </c>
      <c r="D213" s="282" t="s">
        <v>2998</v>
      </c>
      <c r="E213" s="282" t="s">
        <v>2959</v>
      </c>
      <c r="F213" s="282" t="s">
        <v>2956</v>
      </c>
      <c r="G213" s="282" t="s">
        <v>2956</v>
      </c>
      <c r="H213" s="282" t="s">
        <v>2994</v>
      </c>
      <c r="I213" s="282" t="s">
        <v>2962</v>
      </c>
      <c r="J213" s="282" t="s">
        <v>60</v>
      </c>
      <c r="K213" s="282" t="s">
        <v>2958</v>
      </c>
      <c r="L213" s="282" t="s">
        <v>45</v>
      </c>
      <c r="M213" s="283" t="s">
        <v>2314</v>
      </c>
      <c r="N213" s="282" t="s">
        <v>2315</v>
      </c>
      <c r="O213" s="282" t="s">
        <v>50</v>
      </c>
      <c r="P213" s="282" t="s">
        <v>51</v>
      </c>
      <c r="Q213" s="284" t="s">
        <v>45</v>
      </c>
      <c r="R213" s="282" t="s">
        <v>45</v>
      </c>
      <c r="S213" s="285">
        <v>45440</v>
      </c>
      <c r="T213" s="285">
        <v>45440</v>
      </c>
      <c r="U213" s="284" t="s">
        <v>45</v>
      </c>
      <c r="V213" s="285">
        <v>45440</v>
      </c>
      <c r="W213" s="285">
        <v>45440</v>
      </c>
      <c r="X213" s="285">
        <v>45467</v>
      </c>
      <c r="Y213" s="286">
        <v>1</v>
      </c>
      <c r="Z213" s="286">
        <v>1</v>
      </c>
      <c r="AA213" s="286"/>
      <c r="AB213" s="286">
        <v>1</v>
      </c>
      <c r="AC213" s="287" t="s">
        <v>45</v>
      </c>
      <c r="AD213" s="284" t="s">
        <v>60</v>
      </c>
      <c r="AE213" s="287" t="s">
        <v>45</v>
      </c>
      <c r="AF213" s="286">
        <v>1</v>
      </c>
      <c r="AG213" s="286">
        <v>1</v>
      </c>
      <c r="AH213" s="286">
        <v>1</v>
      </c>
      <c r="AI213" s="286">
        <v>0</v>
      </c>
      <c r="AJ213" s="286">
        <v>1</v>
      </c>
      <c r="AK213" s="286">
        <v>1</v>
      </c>
      <c r="AL213" s="286">
        <v>0</v>
      </c>
      <c r="AM213" s="286"/>
      <c r="AN213" s="286"/>
      <c r="AO213" s="286">
        <v>0</v>
      </c>
      <c r="AP213" s="286">
        <v>201</v>
      </c>
      <c r="AQ213" s="286">
        <v>201</v>
      </c>
      <c r="AR213" s="286">
        <v>0</v>
      </c>
      <c r="AS213" s="286">
        <v>201</v>
      </c>
      <c r="AT213" s="286">
        <v>201</v>
      </c>
      <c r="AU213" s="286">
        <v>0</v>
      </c>
      <c r="AV213" s="286"/>
      <c r="AW213" s="286"/>
      <c r="AX213" s="286">
        <v>0</v>
      </c>
      <c r="AY213" s="286">
        <v>133</v>
      </c>
      <c r="AZ213" s="286">
        <v>133</v>
      </c>
      <c r="BA213" s="286"/>
      <c r="BB213" s="286"/>
      <c r="BC213" s="286"/>
      <c r="BD213" s="286"/>
      <c r="BE213" s="286"/>
      <c r="BF213" s="286">
        <v>0</v>
      </c>
      <c r="BG213" s="286">
        <v>133</v>
      </c>
      <c r="BH213" s="286">
        <v>133</v>
      </c>
      <c r="BI213" s="286"/>
      <c r="BJ213" s="286">
        <v>0</v>
      </c>
      <c r="BK213" s="286"/>
      <c r="BL213" s="286">
        <v>68</v>
      </c>
      <c r="BM213" s="286">
        <v>68</v>
      </c>
      <c r="BN213" s="286">
        <v>68</v>
      </c>
      <c r="BO213" s="286"/>
      <c r="BP213" s="287" t="s">
        <v>3861</v>
      </c>
      <c r="BQ213" s="287" t="s">
        <v>45</v>
      </c>
      <c r="BR213" t="s">
        <v>45</v>
      </c>
    </row>
    <row r="214" spans="1:70" hidden="1" x14ac:dyDescent="0.3">
      <c r="A214" s="281">
        <v>211</v>
      </c>
      <c r="B214" s="288" t="s">
        <v>2952</v>
      </c>
      <c r="C214" s="288" t="s">
        <v>2953</v>
      </c>
      <c r="D214" s="288" t="s">
        <v>2998</v>
      </c>
      <c r="E214" s="288" t="s">
        <v>2959</v>
      </c>
      <c r="F214" s="288" t="s">
        <v>2956</v>
      </c>
      <c r="G214" s="288" t="s">
        <v>2956</v>
      </c>
      <c r="H214" s="288" t="s">
        <v>2994</v>
      </c>
      <c r="I214" s="288" t="s">
        <v>2962</v>
      </c>
      <c r="J214" s="288" t="s">
        <v>60</v>
      </c>
      <c r="K214" s="288" t="s">
        <v>2958</v>
      </c>
      <c r="L214" s="288" t="s">
        <v>45</v>
      </c>
      <c r="M214" s="289" t="s">
        <v>2316</v>
      </c>
      <c r="N214" s="288" t="s">
        <v>2317</v>
      </c>
      <c r="O214" s="288" t="s">
        <v>50</v>
      </c>
      <c r="P214" s="288" t="s">
        <v>51</v>
      </c>
      <c r="Q214" s="290" t="s">
        <v>45</v>
      </c>
      <c r="R214" s="288" t="s">
        <v>45</v>
      </c>
      <c r="S214" s="1">
        <v>45440</v>
      </c>
      <c r="T214" s="1">
        <v>45406</v>
      </c>
      <c r="U214" s="290" t="s">
        <v>45</v>
      </c>
      <c r="V214" s="1">
        <v>45406</v>
      </c>
      <c r="W214" s="1">
        <v>45440</v>
      </c>
      <c r="X214" s="1">
        <v>45453</v>
      </c>
      <c r="Y214" s="291">
        <v>35000</v>
      </c>
      <c r="Z214" s="291">
        <v>35000</v>
      </c>
      <c r="AA214" s="291">
        <v>7500</v>
      </c>
      <c r="AB214" s="291">
        <v>35000</v>
      </c>
      <c r="AC214" s="292" t="s">
        <v>2318</v>
      </c>
      <c r="AD214" s="290" t="s">
        <v>60</v>
      </c>
      <c r="AE214" s="292" t="s">
        <v>45</v>
      </c>
      <c r="AF214" s="291">
        <v>35000</v>
      </c>
      <c r="AG214" s="291">
        <v>295</v>
      </c>
      <c r="AH214" s="291">
        <v>10325000</v>
      </c>
      <c r="AI214" s="291">
        <v>2212500</v>
      </c>
      <c r="AJ214" s="291">
        <v>295</v>
      </c>
      <c r="AK214" s="291">
        <v>10325000</v>
      </c>
      <c r="AL214" s="291">
        <v>2212500</v>
      </c>
      <c r="AM214" s="291"/>
      <c r="AN214" s="291"/>
      <c r="AO214" s="291">
        <v>0</v>
      </c>
      <c r="AP214" s="291">
        <v>299</v>
      </c>
      <c r="AQ214" s="291">
        <v>10465000</v>
      </c>
      <c r="AR214" s="291">
        <v>2242500</v>
      </c>
      <c r="AS214" s="291">
        <v>299</v>
      </c>
      <c r="AT214" s="291">
        <v>10465000</v>
      </c>
      <c r="AU214" s="291">
        <v>2242500</v>
      </c>
      <c r="AV214" s="291"/>
      <c r="AW214" s="291"/>
      <c r="AX214" s="291">
        <v>0</v>
      </c>
      <c r="AY214" s="291">
        <v>281</v>
      </c>
      <c r="AZ214" s="291">
        <v>9835000</v>
      </c>
      <c r="BA214" s="291"/>
      <c r="BB214" s="291"/>
      <c r="BC214" s="291">
        <v>1</v>
      </c>
      <c r="BD214" s="291">
        <v>35000</v>
      </c>
      <c r="BE214" s="291">
        <v>15865</v>
      </c>
      <c r="BF214" s="291">
        <v>7500</v>
      </c>
      <c r="BG214" s="291">
        <v>270</v>
      </c>
      <c r="BH214" s="291">
        <v>9450000</v>
      </c>
      <c r="BI214" s="291">
        <v>6487057</v>
      </c>
      <c r="BJ214" s="291">
        <v>2025000</v>
      </c>
      <c r="BK214" s="291">
        <v>11</v>
      </c>
      <c r="BL214" s="291">
        <v>18</v>
      </c>
      <c r="BM214" s="291">
        <v>29</v>
      </c>
      <c r="BN214" s="291">
        <v>1015000</v>
      </c>
      <c r="BO214" s="291">
        <v>217500</v>
      </c>
      <c r="BP214" s="292" t="s">
        <v>3414</v>
      </c>
      <c r="BQ214" s="292" t="s">
        <v>3978</v>
      </c>
      <c r="BR214" t="s">
        <v>45</v>
      </c>
    </row>
    <row r="215" spans="1:70" hidden="1" x14ac:dyDescent="0.3">
      <c r="A215" s="281">
        <v>212</v>
      </c>
      <c r="B215" s="282" t="s">
        <v>2952</v>
      </c>
      <c r="C215" s="282" t="s">
        <v>2953</v>
      </c>
      <c r="D215" s="282" t="s">
        <v>2998</v>
      </c>
      <c r="E215" s="282" t="s">
        <v>2959</v>
      </c>
      <c r="F215" s="282" t="s">
        <v>2956</v>
      </c>
      <c r="G215" s="282" t="s">
        <v>2956</v>
      </c>
      <c r="H215" s="282" t="s">
        <v>2994</v>
      </c>
      <c r="I215" s="282" t="s">
        <v>2962</v>
      </c>
      <c r="J215" s="282" t="s">
        <v>60</v>
      </c>
      <c r="K215" s="282" t="s">
        <v>2958</v>
      </c>
      <c r="L215" s="282" t="s">
        <v>45</v>
      </c>
      <c r="M215" s="283" t="s">
        <v>2319</v>
      </c>
      <c r="N215" s="282" t="s">
        <v>2320</v>
      </c>
      <c r="O215" s="282" t="s">
        <v>50</v>
      </c>
      <c r="P215" s="282" t="s">
        <v>51</v>
      </c>
      <c r="Q215" s="284" t="s">
        <v>45</v>
      </c>
      <c r="R215" s="282" t="s">
        <v>45</v>
      </c>
      <c r="S215" s="285">
        <v>45433</v>
      </c>
      <c r="T215" s="285">
        <v>45420</v>
      </c>
      <c r="U215" s="284" t="s">
        <v>45</v>
      </c>
      <c r="V215" s="285">
        <v>45420</v>
      </c>
      <c r="W215" s="285">
        <v>45433</v>
      </c>
      <c r="X215" s="285">
        <v>45440</v>
      </c>
      <c r="Y215" s="286">
        <v>35000</v>
      </c>
      <c r="Z215" s="286">
        <v>35000</v>
      </c>
      <c r="AA215" s="286">
        <v>6900</v>
      </c>
      <c r="AB215" s="286">
        <v>35000</v>
      </c>
      <c r="AC215" s="287" t="s">
        <v>2321</v>
      </c>
      <c r="AD215" s="284" t="s">
        <v>60</v>
      </c>
      <c r="AE215" s="287" t="s">
        <v>45</v>
      </c>
      <c r="AF215" s="286">
        <v>35000</v>
      </c>
      <c r="AG215" s="286">
        <v>295</v>
      </c>
      <c r="AH215" s="286">
        <v>10325000</v>
      </c>
      <c r="AI215" s="286">
        <v>2035500</v>
      </c>
      <c r="AJ215" s="286">
        <v>295</v>
      </c>
      <c r="AK215" s="286">
        <v>10325000</v>
      </c>
      <c r="AL215" s="286">
        <v>2035500</v>
      </c>
      <c r="AM215" s="286"/>
      <c r="AN215" s="286"/>
      <c r="AO215" s="286">
        <v>0</v>
      </c>
      <c r="AP215" s="286">
        <v>295</v>
      </c>
      <c r="AQ215" s="286">
        <v>10325000</v>
      </c>
      <c r="AR215" s="286">
        <v>2035500</v>
      </c>
      <c r="AS215" s="286">
        <v>295</v>
      </c>
      <c r="AT215" s="286">
        <v>10325000</v>
      </c>
      <c r="AU215" s="286">
        <v>2035500</v>
      </c>
      <c r="AV215" s="286"/>
      <c r="AW215" s="286"/>
      <c r="AX215" s="286">
        <v>0</v>
      </c>
      <c r="AY215" s="286">
        <v>284</v>
      </c>
      <c r="AZ215" s="286">
        <v>9940000</v>
      </c>
      <c r="BA215" s="286"/>
      <c r="BB215" s="286"/>
      <c r="BC215" s="286"/>
      <c r="BD215" s="286"/>
      <c r="BE215" s="286"/>
      <c r="BF215" s="286">
        <v>0</v>
      </c>
      <c r="BG215" s="286">
        <v>247</v>
      </c>
      <c r="BH215" s="286">
        <v>8645000</v>
      </c>
      <c r="BI215" s="286">
        <v>5480828</v>
      </c>
      <c r="BJ215" s="286">
        <v>1704300</v>
      </c>
      <c r="BK215" s="286">
        <v>37</v>
      </c>
      <c r="BL215" s="286">
        <v>11</v>
      </c>
      <c r="BM215" s="286">
        <v>48</v>
      </c>
      <c r="BN215" s="286">
        <v>1680000</v>
      </c>
      <c r="BO215" s="286">
        <v>331200</v>
      </c>
      <c r="BP215" s="287" t="s">
        <v>3862</v>
      </c>
      <c r="BQ215" s="287" t="s">
        <v>3952</v>
      </c>
      <c r="BR215" t="s">
        <v>45</v>
      </c>
    </row>
    <row r="216" spans="1:70" hidden="1" x14ac:dyDescent="0.3">
      <c r="A216" s="281">
        <v>213</v>
      </c>
      <c r="B216" s="288" t="s">
        <v>2952</v>
      </c>
      <c r="C216" s="288" t="s">
        <v>2953</v>
      </c>
      <c r="D216" s="288" t="s">
        <v>2998</v>
      </c>
      <c r="E216" s="288" t="s">
        <v>2959</v>
      </c>
      <c r="F216" s="288" t="s">
        <v>2956</v>
      </c>
      <c r="G216" s="288" t="s">
        <v>2956</v>
      </c>
      <c r="H216" s="288" t="s">
        <v>2994</v>
      </c>
      <c r="I216" s="288" t="s">
        <v>2962</v>
      </c>
      <c r="J216" s="288" t="s">
        <v>60</v>
      </c>
      <c r="K216" s="288" t="s">
        <v>2958</v>
      </c>
      <c r="L216" s="288" t="s">
        <v>45</v>
      </c>
      <c r="M216" s="289" t="s">
        <v>2322</v>
      </c>
      <c r="N216" s="288" t="s">
        <v>2315</v>
      </c>
      <c r="O216" s="288" t="s">
        <v>50</v>
      </c>
      <c r="P216" s="288" t="s">
        <v>51</v>
      </c>
      <c r="Q216" s="290" t="s">
        <v>45</v>
      </c>
      <c r="R216" s="288" t="s">
        <v>45</v>
      </c>
      <c r="S216" s="1">
        <v>45440</v>
      </c>
      <c r="T216" s="1">
        <v>45420</v>
      </c>
      <c r="U216" s="290" t="s">
        <v>45</v>
      </c>
      <c r="V216" s="1">
        <v>45420</v>
      </c>
      <c r="W216" s="1">
        <v>45440</v>
      </c>
      <c r="X216" s="1">
        <v>45447</v>
      </c>
      <c r="Y216" s="291">
        <v>29000</v>
      </c>
      <c r="Z216" s="291">
        <v>29000</v>
      </c>
      <c r="AA216" s="291">
        <v>5400</v>
      </c>
      <c r="AB216" s="291">
        <v>29000</v>
      </c>
      <c r="AC216" s="292" t="s">
        <v>2323</v>
      </c>
      <c r="AD216" s="290" t="s">
        <v>60</v>
      </c>
      <c r="AE216" s="292" t="s">
        <v>45</v>
      </c>
      <c r="AF216" s="291">
        <v>29000</v>
      </c>
      <c r="AG216" s="291">
        <v>200</v>
      </c>
      <c r="AH216" s="291">
        <v>5800000</v>
      </c>
      <c r="AI216" s="291">
        <v>1080000</v>
      </c>
      <c r="AJ216" s="291">
        <v>200</v>
      </c>
      <c r="AK216" s="291">
        <v>5800000</v>
      </c>
      <c r="AL216" s="291">
        <v>1080000</v>
      </c>
      <c r="AM216" s="291"/>
      <c r="AN216" s="291"/>
      <c r="AO216" s="291">
        <v>0</v>
      </c>
      <c r="AP216" s="291">
        <v>199</v>
      </c>
      <c r="AQ216" s="291">
        <v>5771000</v>
      </c>
      <c r="AR216" s="291">
        <v>1074600</v>
      </c>
      <c r="AS216" s="291">
        <v>199</v>
      </c>
      <c r="AT216" s="291">
        <v>5771000</v>
      </c>
      <c r="AU216" s="291">
        <v>1074600</v>
      </c>
      <c r="AV216" s="291"/>
      <c r="AW216" s="291"/>
      <c r="AX216" s="291">
        <v>0</v>
      </c>
      <c r="AY216" s="291">
        <v>195</v>
      </c>
      <c r="AZ216" s="291">
        <v>5655000</v>
      </c>
      <c r="BA216" s="291"/>
      <c r="BB216" s="291"/>
      <c r="BC216" s="291"/>
      <c r="BD216" s="291"/>
      <c r="BE216" s="291"/>
      <c r="BF216" s="291">
        <v>0</v>
      </c>
      <c r="BG216" s="291">
        <v>192</v>
      </c>
      <c r="BH216" s="291">
        <v>5568000</v>
      </c>
      <c r="BI216" s="291">
        <v>4364221</v>
      </c>
      <c r="BJ216" s="291">
        <v>1036800</v>
      </c>
      <c r="BK216" s="291">
        <v>3</v>
      </c>
      <c r="BL216" s="291">
        <v>4</v>
      </c>
      <c r="BM216" s="291">
        <v>7</v>
      </c>
      <c r="BN216" s="291">
        <v>203000</v>
      </c>
      <c r="BO216" s="291">
        <v>37800</v>
      </c>
      <c r="BP216" s="292" t="s">
        <v>3849</v>
      </c>
      <c r="BQ216" s="292" t="s">
        <v>3923</v>
      </c>
      <c r="BR216" t="s">
        <v>45</v>
      </c>
    </row>
    <row r="217" spans="1:70" hidden="1" x14ac:dyDescent="0.3">
      <c r="A217" s="281">
        <v>214</v>
      </c>
      <c r="B217" s="282" t="s">
        <v>2952</v>
      </c>
      <c r="C217" s="282" t="s">
        <v>2953</v>
      </c>
      <c r="D217" s="282" t="s">
        <v>2998</v>
      </c>
      <c r="E217" s="282" t="s">
        <v>2959</v>
      </c>
      <c r="F217" s="282" t="s">
        <v>2956</v>
      </c>
      <c r="G217" s="282" t="s">
        <v>2956</v>
      </c>
      <c r="H217" s="282" t="s">
        <v>2995</v>
      </c>
      <c r="I217" s="282" t="s">
        <v>2962</v>
      </c>
      <c r="J217" s="282" t="s">
        <v>60</v>
      </c>
      <c r="K217" s="282" t="s">
        <v>2958</v>
      </c>
      <c r="L217" s="282" t="s">
        <v>45</v>
      </c>
      <c r="M217" s="283" t="s">
        <v>2324</v>
      </c>
      <c r="N217" s="282" t="s">
        <v>2325</v>
      </c>
      <c r="O217" s="282" t="s">
        <v>50</v>
      </c>
      <c r="P217" s="282" t="s">
        <v>585</v>
      </c>
      <c r="Q217" s="284" t="s">
        <v>45</v>
      </c>
      <c r="R217" s="282" t="s">
        <v>45</v>
      </c>
      <c r="S217" s="285">
        <v>45420</v>
      </c>
      <c r="T217" s="285">
        <v>45420</v>
      </c>
      <c r="U217" s="284" t="s">
        <v>45</v>
      </c>
      <c r="V217" s="285">
        <v>45420</v>
      </c>
      <c r="W217" s="285">
        <v>45428</v>
      </c>
      <c r="X217" s="285">
        <v>45443</v>
      </c>
      <c r="Y217" s="286">
        <v>1</v>
      </c>
      <c r="Z217" s="286">
        <v>1</v>
      </c>
      <c r="AA217" s="286">
        <v>2000</v>
      </c>
      <c r="AB217" s="286">
        <v>1</v>
      </c>
      <c r="AC217" s="287" t="s">
        <v>45</v>
      </c>
      <c r="AD217" s="284" t="s">
        <v>60</v>
      </c>
      <c r="AE217" s="287" t="s">
        <v>45</v>
      </c>
      <c r="AF217" s="286">
        <v>1</v>
      </c>
      <c r="AG217" s="286">
        <v>1</v>
      </c>
      <c r="AH217" s="286">
        <v>1</v>
      </c>
      <c r="AI217" s="286">
        <v>2000</v>
      </c>
      <c r="AJ217" s="286">
        <v>1</v>
      </c>
      <c r="AK217" s="286">
        <v>1</v>
      </c>
      <c r="AL217" s="286">
        <v>2000</v>
      </c>
      <c r="AM217" s="286"/>
      <c r="AN217" s="286"/>
      <c r="AO217" s="286">
        <v>0</v>
      </c>
      <c r="AP217" s="286">
        <v>785</v>
      </c>
      <c r="AQ217" s="286">
        <v>785</v>
      </c>
      <c r="AR217" s="286">
        <v>1570000</v>
      </c>
      <c r="AS217" s="286">
        <v>785</v>
      </c>
      <c r="AT217" s="286">
        <v>785</v>
      </c>
      <c r="AU217" s="286">
        <v>1570000</v>
      </c>
      <c r="AV217" s="286"/>
      <c r="AW217" s="286"/>
      <c r="AX217" s="286">
        <v>0</v>
      </c>
      <c r="AY217" s="286">
        <v>776</v>
      </c>
      <c r="AZ217" s="286">
        <v>776</v>
      </c>
      <c r="BA217" s="286">
        <v>-2</v>
      </c>
      <c r="BB217" s="286">
        <v>-2</v>
      </c>
      <c r="BC217" s="286"/>
      <c r="BD217" s="286"/>
      <c r="BE217" s="286"/>
      <c r="BF217" s="286">
        <v>0</v>
      </c>
      <c r="BG217" s="286">
        <v>776</v>
      </c>
      <c r="BH217" s="286">
        <v>776</v>
      </c>
      <c r="BI217" s="286">
        <v>400000</v>
      </c>
      <c r="BJ217" s="286">
        <v>1552000</v>
      </c>
      <c r="BK217" s="286"/>
      <c r="BL217" s="286">
        <v>9</v>
      </c>
      <c r="BM217" s="286">
        <v>9</v>
      </c>
      <c r="BN217" s="286">
        <v>9</v>
      </c>
      <c r="BO217" s="286">
        <v>18000</v>
      </c>
      <c r="BP217" s="287" t="s">
        <v>3859</v>
      </c>
      <c r="BQ217" s="287" t="s">
        <v>4081</v>
      </c>
      <c r="BR217" t="s">
        <v>45</v>
      </c>
    </row>
    <row r="218" spans="1:70" hidden="1" x14ac:dyDescent="0.3">
      <c r="A218" s="281">
        <v>215</v>
      </c>
      <c r="B218" s="288" t="s">
        <v>2952</v>
      </c>
      <c r="C218" s="288" t="s">
        <v>2953</v>
      </c>
      <c r="D218" s="288" t="s">
        <v>2998</v>
      </c>
      <c r="E218" s="288" t="s">
        <v>2959</v>
      </c>
      <c r="F218" s="288" t="s">
        <v>2956</v>
      </c>
      <c r="G218" s="288" t="s">
        <v>2956</v>
      </c>
      <c r="H218" s="288" t="s">
        <v>2995</v>
      </c>
      <c r="I218" s="288" t="s">
        <v>2962</v>
      </c>
      <c r="J218" s="288" t="s">
        <v>60</v>
      </c>
      <c r="K218" s="288" t="s">
        <v>2958</v>
      </c>
      <c r="L218" s="288" t="s">
        <v>45</v>
      </c>
      <c r="M218" s="289" t="s">
        <v>2326</v>
      </c>
      <c r="N218" s="288" t="s">
        <v>1555</v>
      </c>
      <c r="O218" s="288" t="s">
        <v>50</v>
      </c>
      <c r="P218" s="288" t="s">
        <v>585</v>
      </c>
      <c r="Q218" s="290" t="s">
        <v>45</v>
      </c>
      <c r="R218" s="288" t="s">
        <v>45</v>
      </c>
      <c r="S218" s="1">
        <v>45420</v>
      </c>
      <c r="T218" s="1">
        <v>45420</v>
      </c>
      <c r="U218" s="290" t="s">
        <v>45</v>
      </c>
      <c r="V218" s="1">
        <v>45420</v>
      </c>
      <c r="W218" s="1">
        <v>45420</v>
      </c>
      <c r="X218" s="1">
        <v>45485</v>
      </c>
      <c r="Y218" s="291">
        <v>1</v>
      </c>
      <c r="Z218" s="291">
        <v>1</v>
      </c>
      <c r="AA218" s="291">
        <v>2800</v>
      </c>
      <c r="AB218" s="291">
        <v>1</v>
      </c>
      <c r="AC218" s="292" t="s">
        <v>45</v>
      </c>
      <c r="AD218" s="290" t="s">
        <v>60</v>
      </c>
      <c r="AE218" s="292" t="s">
        <v>45</v>
      </c>
      <c r="AF218" s="291">
        <v>1</v>
      </c>
      <c r="AG218" s="291">
        <v>1</v>
      </c>
      <c r="AH218" s="291">
        <v>1</v>
      </c>
      <c r="AI218" s="291">
        <v>2800</v>
      </c>
      <c r="AJ218" s="291">
        <v>1</v>
      </c>
      <c r="AK218" s="291">
        <v>1</v>
      </c>
      <c r="AL218" s="291">
        <v>2800</v>
      </c>
      <c r="AM218" s="291"/>
      <c r="AN218" s="291"/>
      <c r="AO218" s="291">
        <v>0</v>
      </c>
      <c r="AP218" s="291">
        <v>1711</v>
      </c>
      <c r="AQ218" s="291">
        <v>1711</v>
      </c>
      <c r="AR218" s="291">
        <v>4790800</v>
      </c>
      <c r="AS218" s="291">
        <v>1711</v>
      </c>
      <c r="AT218" s="291">
        <v>1711</v>
      </c>
      <c r="AU218" s="291">
        <v>4790800</v>
      </c>
      <c r="AV218" s="291"/>
      <c r="AW218" s="291"/>
      <c r="AX218" s="291">
        <v>0</v>
      </c>
      <c r="AY218" s="291">
        <v>1696</v>
      </c>
      <c r="AZ218" s="291">
        <v>1696</v>
      </c>
      <c r="BA218" s="291">
        <v>13</v>
      </c>
      <c r="BB218" s="291">
        <v>13</v>
      </c>
      <c r="BC218" s="291"/>
      <c r="BD218" s="291"/>
      <c r="BE218" s="291"/>
      <c r="BF218" s="291">
        <v>0</v>
      </c>
      <c r="BG218" s="291">
        <v>1696</v>
      </c>
      <c r="BH218" s="291">
        <v>1696</v>
      </c>
      <c r="BI218" s="291">
        <v>5962600</v>
      </c>
      <c r="BJ218" s="291">
        <v>4748800</v>
      </c>
      <c r="BK218" s="291"/>
      <c r="BL218" s="291">
        <v>15</v>
      </c>
      <c r="BM218" s="291">
        <v>15</v>
      </c>
      <c r="BN218" s="291">
        <v>15</v>
      </c>
      <c r="BO218" s="291">
        <v>42000</v>
      </c>
      <c r="BP218" s="292" t="s">
        <v>1238</v>
      </c>
      <c r="BQ218" s="292" t="s">
        <v>4082</v>
      </c>
      <c r="BR218" t="s">
        <v>45</v>
      </c>
    </row>
    <row r="219" spans="1:70" hidden="1" x14ac:dyDescent="0.3">
      <c r="A219" s="281">
        <v>216</v>
      </c>
      <c r="B219" s="282" t="s">
        <v>2952</v>
      </c>
      <c r="C219" s="282" t="s">
        <v>2953</v>
      </c>
      <c r="D219" s="282" t="s">
        <v>2998</v>
      </c>
      <c r="E219" s="282" t="s">
        <v>2959</v>
      </c>
      <c r="F219" s="282" t="s">
        <v>2956</v>
      </c>
      <c r="G219" s="282" t="s">
        <v>2956</v>
      </c>
      <c r="H219" s="282" t="s">
        <v>2995</v>
      </c>
      <c r="I219" s="282" t="s">
        <v>2962</v>
      </c>
      <c r="J219" s="282" t="s">
        <v>60</v>
      </c>
      <c r="K219" s="282" t="s">
        <v>2958</v>
      </c>
      <c r="L219" s="282" t="s">
        <v>45</v>
      </c>
      <c r="M219" s="283" t="s">
        <v>2327</v>
      </c>
      <c r="N219" s="282" t="s">
        <v>2328</v>
      </c>
      <c r="O219" s="282" t="s">
        <v>50</v>
      </c>
      <c r="P219" s="282" t="s">
        <v>585</v>
      </c>
      <c r="Q219" s="284" t="s">
        <v>45</v>
      </c>
      <c r="R219" s="282" t="s">
        <v>45</v>
      </c>
      <c r="S219" s="285">
        <v>45463</v>
      </c>
      <c r="T219" s="285">
        <v>45463</v>
      </c>
      <c r="U219" s="284" t="s">
        <v>45</v>
      </c>
      <c r="V219" s="285">
        <v>45463</v>
      </c>
      <c r="W219" s="285">
        <v>45471</v>
      </c>
      <c r="X219" s="285">
        <v>45478</v>
      </c>
      <c r="Y219" s="286">
        <v>1</v>
      </c>
      <c r="Z219" s="286">
        <v>1</v>
      </c>
      <c r="AA219" s="286"/>
      <c r="AB219" s="286">
        <v>1</v>
      </c>
      <c r="AC219" s="287" t="s">
        <v>45</v>
      </c>
      <c r="AD219" s="284" t="s">
        <v>60</v>
      </c>
      <c r="AE219" s="287" t="s">
        <v>45</v>
      </c>
      <c r="AF219" s="286">
        <v>1</v>
      </c>
      <c r="AG219" s="286">
        <v>3</v>
      </c>
      <c r="AH219" s="286">
        <v>3</v>
      </c>
      <c r="AI219" s="286">
        <v>0</v>
      </c>
      <c r="AJ219" s="286">
        <v>3</v>
      </c>
      <c r="AK219" s="286">
        <v>3</v>
      </c>
      <c r="AL219" s="286">
        <v>0</v>
      </c>
      <c r="AM219" s="286"/>
      <c r="AN219" s="286"/>
      <c r="AO219" s="286">
        <v>0</v>
      </c>
      <c r="AP219" s="286">
        <v>747</v>
      </c>
      <c r="AQ219" s="286">
        <v>747</v>
      </c>
      <c r="AR219" s="286">
        <v>0</v>
      </c>
      <c r="AS219" s="286">
        <v>747</v>
      </c>
      <c r="AT219" s="286">
        <v>747</v>
      </c>
      <c r="AU219" s="286">
        <v>0</v>
      </c>
      <c r="AV219" s="286"/>
      <c r="AW219" s="286"/>
      <c r="AX219" s="286">
        <v>0</v>
      </c>
      <c r="AY219" s="286">
        <v>744</v>
      </c>
      <c r="AZ219" s="286">
        <v>744</v>
      </c>
      <c r="BA219" s="286"/>
      <c r="BB219" s="286"/>
      <c r="BC219" s="286"/>
      <c r="BD219" s="286"/>
      <c r="BE219" s="286"/>
      <c r="BF219" s="286">
        <v>0</v>
      </c>
      <c r="BG219" s="286">
        <v>643</v>
      </c>
      <c r="BH219" s="286">
        <v>643</v>
      </c>
      <c r="BI219" s="286">
        <v>2</v>
      </c>
      <c r="BJ219" s="286">
        <v>0</v>
      </c>
      <c r="BK219" s="286">
        <v>101</v>
      </c>
      <c r="BL219" s="286">
        <v>3</v>
      </c>
      <c r="BM219" s="286">
        <v>104</v>
      </c>
      <c r="BN219" s="286">
        <v>104</v>
      </c>
      <c r="BO219" s="286"/>
      <c r="BP219" s="287" t="s">
        <v>3903</v>
      </c>
      <c r="BQ219" s="287" t="s">
        <v>188</v>
      </c>
      <c r="BR219" t="s">
        <v>45</v>
      </c>
    </row>
    <row r="220" spans="1:70" hidden="1" x14ac:dyDescent="0.3">
      <c r="A220" s="281">
        <v>217</v>
      </c>
      <c r="B220" s="288" t="s">
        <v>2952</v>
      </c>
      <c r="C220" s="288" t="s">
        <v>2953</v>
      </c>
      <c r="D220" s="288" t="s">
        <v>2998</v>
      </c>
      <c r="E220" s="288" t="s">
        <v>2959</v>
      </c>
      <c r="F220" s="288" t="s">
        <v>2956</v>
      </c>
      <c r="G220" s="288" t="s">
        <v>2956</v>
      </c>
      <c r="H220" s="288" t="s">
        <v>2995</v>
      </c>
      <c r="I220" s="288" t="s">
        <v>2962</v>
      </c>
      <c r="J220" s="288" t="s">
        <v>60</v>
      </c>
      <c r="K220" s="288" t="s">
        <v>2958</v>
      </c>
      <c r="L220" s="288" t="s">
        <v>45</v>
      </c>
      <c r="M220" s="289" t="s">
        <v>2329</v>
      </c>
      <c r="N220" s="288" t="s">
        <v>2330</v>
      </c>
      <c r="O220" s="288" t="s">
        <v>50</v>
      </c>
      <c r="P220" s="288" t="s">
        <v>2052</v>
      </c>
      <c r="Q220" s="290" t="s">
        <v>45</v>
      </c>
      <c r="R220" s="288" t="s">
        <v>45</v>
      </c>
      <c r="S220" s="1">
        <v>45415</v>
      </c>
      <c r="T220" s="1">
        <v>45415</v>
      </c>
      <c r="U220" s="290" t="s">
        <v>45</v>
      </c>
      <c r="V220" s="1">
        <v>45415</v>
      </c>
      <c r="W220" s="1">
        <v>45415</v>
      </c>
      <c r="X220" s="1">
        <v>45421</v>
      </c>
      <c r="Y220" s="291">
        <v>1</v>
      </c>
      <c r="Z220" s="291">
        <v>1</v>
      </c>
      <c r="AA220" s="291">
        <v>2000</v>
      </c>
      <c r="AB220" s="291">
        <v>1</v>
      </c>
      <c r="AC220" s="292" t="s">
        <v>45</v>
      </c>
      <c r="AD220" s="290" t="s">
        <v>60</v>
      </c>
      <c r="AE220" s="292" t="s">
        <v>45</v>
      </c>
      <c r="AF220" s="291">
        <v>1</v>
      </c>
      <c r="AG220" s="291">
        <v>1</v>
      </c>
      <c r="AH220" s="291">
        <v>1</v>
      </c>
      <c r="AI220" s="291">
        <v>2000</v>
      </c>
      <c r="AJ220" s="291">
        <v>1</v>
      </c>
      <c r="AK220" s="291">
        <v>1</v>
      </c>
      <c r="AL220" s="291">
        <v>2000</v>
      </c>
      <c r="AM220" s="291"/>
      <c r="AN220" s="291"/>
      <c r="AO220" s="291">
        <v>0</v>
      </c>
      <c r="AP220" s="291">
        <v>300</v>
      </c>
      <c r="AQ220" s="291">
        <v>300</v>
      </c>
      <c r="AR220" s="291">
        <v>600000</v>
      </c>
      <c r="AS220" s="291">
        <v>300</v>
      </c>
      <c r="AT220" s="291">
        <v>300</v>
      </c>
      <c r="AU220" s="291">
        <v>600000</v>
      </c>
      <c r="AV220" s="291"/>
      <c r="AW220" s="291"/>
      <c r="AX220" s="291">
        <v>0</v>
      </c>
      <c r="AY220" s="291">
        <v>300</v>
      </c>
      <c r="AZ220" s="291">
        <v>300</v>
      </c>
      <c r="BA220" s="291"/>
      <c r="BB220" s="291"/>
      <c r="BC220" s="291"/>
      <c r="BD220" s="291"/>
      <c r="BE220" s="291"/>
      <c r="BF220" s="291">
        <v>0</v>
      </c>
      <c r="BG220" s="291">
        <v>300</v>
      </c>
      <c r="BH220" s="291">
        <v>300</v>
      </c>
      <c r="BI220" s="291"/>
      <c r="BJ220" s="291">
        <v>600000</v>
      </c>
      <c r="BK220" s="291"/>
      <c r="BL220" s="291"/>
      <c r="BM220" s="291"/>
      <c r="BN220" s="291"/>
      <c r="BO220" s="291"/>
      <c r="BP220" s="292" t="s">
        <v>507</v>
      </c>
      <c r="BQ220" s="292" t="s">
        <v>45</v>
      </c>
      <c r="BR220" t="s">
        <v>45</v>
      </c>
    </row>
    <row r="221" spans="1:70" hidden="1" x14ac:dyDescent="0.3">
      <c r="A221" s="281">
        <v>218</v>
      </c>
      <c r="B221" s="282" t="s">
        <v>2952</v>
      </c>
      <c r="C221" s="282" t="s">
        <v>2953</v>
      </c>
      <c r="D221" s="282" t="s">
        <v>2998</v>
      </c>
      <c r="E221" s="282" t="s">
        <v>2959</v>
      </c>
      <c r="F221" s="282" t="s">
        <v>2956</v>
      </c>
      <c r="G221" s="282" t="s">
        <v>2956</v>
      </c>
      <c r="H221" s="282" t="s">
        <v>2995</v>
      </c>
      <c r="I221" s="282" t="s">
        <v>2962</v>
      </c>
      <c r="J221" s="282" t="s">
        <v>60</v>
      </c>
      <c r="K221" s="282" t="s">
        <v>2958</v>
      </c>
      <c r="L221" s="282" t="s">
        <v>45</v>
      </c>
      <c r="M221" s="283" t="s">
        <v>2331</v>
      </c>
      <c r="N221" s="282" t="s">
        <v>2332</v>
      </c>
      <c r="O221" s="282" t="s">
        <v>50</v>
      </c>
      <c r="P221" s="282" t="s">
        <v>585</v>
      </c>
      <c r="Q221" s="284" t="s">
        <v>45</v>
      </c>
      <c r="R221" s="282" t="s">
        <v>45</v>
      </c>
      <c r="S221" s="285">
        <v>45463</v>
      </c>
      <c r="T221" s="285">
        <v>45463</v>
      </c>
      <c r="U221" s="284" t="s">
        <v>45</v>
      </c>
      <c r="V221" s="285">
        <v>45463</v>
      </c>
      <c r="W221" s="285">
        <v>45464</v>
      </c>
      <c r="X221" s="285">
        <v>45467</v>
      </c>
      <c r="Y221" s="286">
        <v>1</v>
      </c>
      <c r="Z221" s="286">
        <v>1</v>
      </c>
      <c r="AA221" s="286"/>
      <c r="AB221" s="286">
        <v>1</v>
      </c>
      <c r="AC221" s="287" t="s">
        <v>45</v>
      </c>
      <c r="AD221" s="284" t="s">
        <v>60</v>
      </c>
      <c r="AE221" s="287" t="s">
        <v>45</v>
      </c>
      <c r="AF221" s="286">
        <v>1</v>
      </c>
      <c r="AG221" s="286">
        <v>1</v>
      </c>
      <c r="AH221" s="286">
        <v>1</v>
      </c>
      <c r="AI221" s="286">
        <v>0</v>
      </c>
      <c r="AJ221" s="286">
        <v>1</v>
      </c>
      <c r="AK221" s="286">
        <v>1</v>
      </c>
      <c r="AL221" s="286">
        <v>0</v>
      </c>
      <c r="AM221" s="286"/>
      <c r="AN221" s="286"/>
      <c r="AO221" s="286">
        <v>0</v>
      </c>
      <c r="AP221" s="286">
        <v>4950</v>
      </c>
      <c r="AQ221" s="286">
        <v>4950</v>
      </c>
      <c r="AR221" s="286">
        <v>0</v>
      </c>
      <c r="AS221" s="286">
        <v>4950</v>
      </c>
      <c r="AT221" s="286">
        <v>4950</v>
      </c>
      <c r="AU221" s="286">
        <v>0</v>
      </c>
      <c r="AV221" s="286"/>
      <c r="AW221" s="286"/>
      <c r="AX221" s="286">
        <v>0</v>
      </c>
      <c r="AY221" s="286">
        <v>4949</v>
      </c>
      <c r="AZ221" s="286">
        <v>4949</v>
      </c>
      <c r="BA221" s="286"/>
      <c r="BB221" s="286"/>
      <c r="BC221" s="286"/>
      <c r="BD221" s="286"/>
      <c r="BE221" s="286"/>
      <c r="BF221" s="286">
        <v>0</v>
      </c>
      <c r="BG221" s="286">
        <v>4355</v>
      </c>
      <c r="BH221" s="286">
        <v>4355</v>
      </c>
      <c r="BI221" s="286">
        <v>2970000</v>
      </c>
      <c r="BJ221" s="286">
        <v>0</v>
      </c>
      <c r="BK221" s="286">
        <v>594</v>
      </c>
      <c r="BL221" s="286">
        <v>1</v>
      </c>
      <c r="BM221" s="286">
        <v>595</v>
      </c>
      <c r="BN221" s="286">
        <v>595</v>
      </c>
      <c r="BO221" s="286"/>
      <c r="BP221" s="287" t="s">
        <v>3879</v>
      </c>
      <c r="BQ221" s="287" t="s">
        <v>4083</v>
      </c>
      <c r="BR221" t="s">
        <v>45</v>
      </c>
    </row>
    <row r="222" spans="1:70" hidden="1" x14ac:dyDescent="0.3">
      <c r="A222" s="281">
        <v>219</v>
      </c>
      <c r="B222" s="288" t="s">
        <v>2952</v>
      </c>
      <c r="C222" s="288" t="s">
        <v>2953</v>
      </c>
      <c r="D222" s="288" t="s">
        <v>2998</v>
      </c>
      <c r="E222" s="288" t="s">
        <v>2959</v>
      </c>
      <c r="F222" s="288" t="s">
        <v>2956</v>
      </c>
      <c r="G222" s="288" t="s">
        <v>2956</v>
      </c>
      <c r="H222" s="288" t="s">
        <v>2995</v>
      </c>
      <c r="I222" s="288" t="s">
        <v>2962</v>
      </c>
      <c r="J222" s="288" t="s">
        <v>60</v>
      </c>
      <c r="K222" s="288" t="s">
        <v>2958</v>
      </c>
      <c r="L222" s="288" t="s">
        <v>45</v>
      </c>
      <c r="M222" s="289" t="s">
        <v>2333</v>
      </c>
      <c r="N222" s="288" t="s">
        <v>2334</v>
      </c>
      <c r="O222" s="288" t="s">
        <v>50</v>
      </c>
      <c r="P222" s="288" t="s">
        <v>585</v>
      </c>
      <c r="Q222" s="290" t="s">
        <v>45</v>
      </c>
      <c r="R222" s="288" t="s">
        <v>45</v>
      </c>
      <c r="S222" s="1">
        <v>45463</v>
      </c>
      <c r="T222" s="1">
        <v>45463</v>
      </c>
      <c r="U222" s="290" t="s">
        <v>45</v>
      </c>
      <c r="V222" s="1">
        <v>45463</v>
      </c>
      <c r="W222" s="1">
        <v>45470</v>
      </c>
      <c r="X222" s="1">
        <v>45473</v>
      </c>
      <c r="Y222" s="291">
        <v>1</v>
      </c>
      <c r="Z222" s="291">
        <v>1</v>
      </c>
      <c r="AA222" s="291"/>
      <c r="AB222" s="291">
        <v>1</v>
      </c>
      <c r="AC222" s="292" t="s">
        <v>45</v>
      </c>
      <c r="AD222" s="290" t="s">
        <v>60</v>
      </c>
      <c r="AE222" s="292" t="s">
        <v>45</v>
      </c>
      <c r="AF222" s="291">
        <v>1</v>
      </c>
      <c r="AG222" s="291">
        <v>2</v>
      </c>
      <c r="AH222" s="291">
        <v>2</v>
      </c>
      <c r="AI222" s="291">
        <v>0</v>
      </c>
      <c r="AJ222" s="291">
        <v>2</v>
      </c>
      <c r="AK222" s="291">
        <v>2</v>
      </c>
      <c r="AL222" s="291">
        <v>0</v>
      </c>
      <c r="AM222" s="291"/>
      <c r="AN222" s="291"/>
      <c r="AO222" s="291">
        <v>0</v>
      </c>
      <c r="AP222" s="291">
        <v>2000</v>
      </c>
      <c r="AQ222" s="291">
        <v>2000</v>
      </c>
      <c r="AR222" s="291">
        <v>0</v>
      </c>
      <c r="AS222" s="291">
        <v>2000</v>
      </c>
      <c r="AT222" s="291">
        <v>2000</v>
      </c>
      <c r="AU222" s="291">
        <v>0</v>
      </c>
      <c r="AV222" s="291"/>
      <c r="AW222" s="291"/>
      <c r="AX222" s="291">
        <v>0</v>
      </c>
      <c r="AY222" s="291">
        <v>2000</v>
      </c>
      <c r="AZ222" s="291">
        <v>2000</v>
      </c>
      <c r="BA222" s="291"/>
      <c r="BB222" s="291"/>
      <c r="BC222" s="291">
        <v>17</v>
      </c>
      <c r="BD222" s="291">
        <v>17</v>
      </c>
      <c r="BE222" s="291">
        <v>1500</v>
      </c>
      <c r="BF222" s="291">
        <v>0</v>
      </c>
      <c r="BG222" s="291">
        <v>1074</v>
      </c>
      <c r="BH222" s="291">
        <v>1074</v>
      </c>
      <c r="BI222" s="291">
        <v>3928</v>
      </c>
      <c r="BJ222" s="291">
        <v>0</v>
      </c>
      <c r="BK222" s="291">
        <v>926</v>
      </c>
      <c r="BL222" s="291"/>
      <c r="BM222" s="291">
        <v>926</v>
      </c>
      <c r="BN222" s="291">
        <v>926</v>
      </c>
      <c r="BO222" s="291"/>
      <c r="BP222" s="292" t="s">
        <v>3676</v>
      </c>
      <c r="BQ222" s="292" t="s">
        <v>4107</v>
      </c>
      <c r="BR222" t="s">
        <v>45</v>
      </c>
    </row>
    <row r="223" spans="1:70" hidden="1" x14ac:dyDescent="0.3">
      <c r="A223" s="281">
        <v>220</v>
      </c>
      <c r="B223" s="282" t="s">
        <v>2952</v>
      </c>
      <c r="C223" s="282" t="s">
        <v>2953</v>
      </c>
      <c r="D223" s="282" t="s">
        <v>2998</v>
      </c>
      <c r="E223" s="282" t="s">
        <v>2959</v>
      </c>
      <c r="F223" s="282" t="s">
        <v>2956</v>
      </c>
      <c r="G223" s="282" t="s">
        <v>2956</v>
      </c>
      <c r="H223" s="282" t="s">
        <v>2995</v>
      </c>
      <c r="I223" s="282" t="s">
        <v>2962</v>
      </c>
      <c r="J223" s="282" t="s">
        <v>60</v>
      </c>
      <c r="K223" s="282" t="s">
        <v>2958</v>
      </c>
      <c r="L223" s="282" t="s">
        <v>45</v>
      </c>
      <c r="M223" s="283" t="s">
        <v>2335</v>
      </c>
      <c r="N223" s="282" t="s">
        <v>2328</v>
      </c>
      <c r="O223" s="282" t="s">
        <v>50</v>
      </c>
      <c r="P223" s="282" t="s">
        <v>585</v>
      </c>
      <c r="Q223" s="284" t="s">
        <v>45</v>
      </c>
      <c r="R223" s="282" t="s">
        <v>45</v>
      </c>
      <c r="S223" s="285">
        <v>45463</v>
      </c>
      <c r="T223" s="285">
        <v>45463</v>
      </c>
      <c r="U223" s="284" t="s">
        <v>45</v>
      </c>
      <c r="V223" s="285">
        <v>45463</v>
      </c>
      <c r="W223" s="285">
        <v>45471</v>
      </c>
      <c r="X223" s="285">
        <v>45473</v>
      </c>
      <c r="Y223" s="286">
        <v>29000</v>
      </c>
      <c r="Z223" s="286">
        <v>29000</v>
      </c>
      <c r="AA223" s="286">
        <v>6300</v>
      </c>
      <c r="AB223" s="286">
        <v>29000</v>
      </c>
      <c r="AC223" s="287" t="s">
        <v>2336</v>
      </c>
      <c r="AD223" s="284" t="s">
        <v>60</v>
      </c>
      <c r="AE223" s="287" t="s">
        <v>45</v>
      </c>
      <c r="AF223" s="286">
        <v>29000</v>
      </c>
      <c r="AG223" s="286">
        <v>3</v>
      </c>
      <c r="AH223" s="286">
        <v>87000</v>
      </c>
      <c r="AI223" s="286">
        <v>18900</v>
      </c>
      <c r="AJ223" s="286">
        <v>3</v>
      </c>
      <c r="AK223" s="286">
        <v>87000</v>
      </c>
      <c r="AL223" s="286">
        <v>18900</v>
      </c>
      <c r="AM223" s="286"/>
      <c r="AN223" s="286"/>
      <c r="AO223" s="286">
        <v>0</v>
      </c>
      <c r="AP223" s="286">
        <v>741</v>
      </c>
      <c r="AQ223" s="286">
        <v>21489000</v>
      </c>
      <c r="AR223" s="286">
        <v>4668300</v>
      </c>
      <c r="AS223" s="286">
        <v>741</v>
      </c>
      <c r="AT223" s="286">
        <v>21489000</v>
      </c>
      <c r="AU223" s="286">
        <v>4668300</v>
      </c>
      <c r="AV223" s="286"/>
      <c r="AW223" s="286"/>
      <c r="AX223" s="286">
        <v>0</v>
      </c>
      <c r="AY223" s="286">
        <v>679</v>
      </c>
      <c r="AZ223" s="286">
        <v>19691000</v>
      </c>
      <c r="BA223" s="286">
        <v>-4</v>
      </c>
      <c r="BB223" s="286">
        <v>-116000</v>
      </c>
      <c r="BC223" s="286">
        <v>1</v>
      </c>
      <c r="BD223" s="286">
        <v>29000</v>
      </c>
      <c r="BE223" s="286">
        <v>21000</v>
      </c>
      <c r="BF223" s="286">
        <v>6300</v>
      </c>
      <c r="BG223" s="286">
        <v>580</v>
      </c>
      <c r="BH223" s="286">
        <v>16820000</v>
      </c>
      <c r="BI223" s="286">
        <v>10922534</v>
      </c>
      <c r="BJ223" s="286">
        <v>3654000</v>
      </c>
      <c r="BK223" s="286">
        <v>99</v>
      </c>
      <c r="BL223" s="286">
        <v>62</v>
      </c>
      <c r="BM223" s="286">
        <v>161</v>
      </c>
      <c r="BN223" s="286">
        <v>4669000</v>
      </c>
      <c r="BO223" s="286">
        <v>1014300</v>
      </c>
      <c r="BP223" s="287" t="s">
        <v>4073</v>
      </c>
      <c r="BQ223" s="287" t="s">
        <v>3546</v>
      </c>
      <c r="BR223" t="s">
        <v>45</v>
      </c>
    </row>
    <row r="224" spans="1:70" hidden="1" x14ac:dyDescent="0.3">
      <c r="A224" s="281">
        <v>221</v>
      </c>
      <c r="B224" s="288" t="s">
        <v>2952</v>
      </c>
      <c r="C224" s="288" t="s">
        <v>2953</v>
      </c>
      <c r="D224" s="288" t="s">
        <v>2998</v>
      </c>
      <c r="E224" s="288" t="s">
        <v>2959</v>
      </c>
      <c r="F224" s="288" t="s">
        <v>2956</v>
      </c>
      <c r="G224" s="288" t="s">
        <v>2956</v>
      </c>
      <c r="H224" s="288" t="s">
        <v>2995</v>
      </c>
      <c r="I224" s="288" t="s">
        <v>2962</v>
      </c>
      <c r="J224" s="288" t="s">
        <v>60</v>
      </c>
      <c r="K224" s="288" t="s">
        <v>2958</v>
      </c>
      <c r="L224" s="288" t="s">
        <v>45</v>
      </c>
      <c r="M224" s="289" t="s">
        <v>2337</v>
      </c>
      <c r="N224" s="288" t="s">
        <v>2332</v>
      </c>
      <c r="O224" s="288" t="s">
        <v>50</v>
      </c>
      <c r="P224" s="288" t="s">
        <v>585</v>
      </c>
      <c r="Q224" s="290" t="s">
        <v>45</v>
      </c>
      <c r="R224" s="288" t="s">
        <v>45</v>
      </c>
      <c r="S224" s="1">
        <v>45463</v>
      </c>
      <c r="T224" s="1">
        <v>45463</v>
      </c>
      <c r="U224" s="290" t="s">
        <v>45</v>
      </c>
      <c r="V224" s="1">
        <v>45463</v>
      </c>
      <c r="W224" s="1">
        <v>45464</v>
      </c>
      <c r="X224" s="1">
        <v>45656</v>
      </c>
      <c r="Y224" s="291">
        <v>19000</v>
      </c>
      <c r="Z224" s="291">
        <v>19000</v>
      </c>
      <c r="AA224" s="291">
        <v>2150</v>
      </c>
      <c r="AB224" s="291">
        <v>19000</v>
      </c>
      <c r="AC224" s="292" t="s">
        <v>2338</v>
      </c>
      <c r="AD224" s="290" t="s">
        <v>60</v>
      </c>
      <c r="AE224" s="292" t="s">
        <v>45</v>
      </c>
      <c r="AF224" s="291">
        <v>19000</v>
      </c>
      <c r="AG224" s="291">
        <v>1</v>
      </c>
      <c r="AH224" s="291">
        <v>19000</v>
      </c>
      <c r="AI224" s="291">
        <v>2150</v>
      </c>
      <c r="AJ224" s="291">
        <v>1</v>
      </c>
      <c r="AK224" s="291">
        <v>19000</v>
      </c>
      <c r="AL224" s="291">
        <v>2150</v>
      </c>
      <c r="AM224" s="291"/>
      <c r="AN224" s="291"/>
      <c r="AO224" s="291">
        <v>0</v>
      </c>
      <c r="AP224" s="291">
        <v>50</v>
      </c>
      <c r="AQ224" s="291">
        <v>950000</v>
      </c>
      <c r="AR224" s="291">
        <v>107500</v>
      </c>
      <c r="AS224" s="291">
        <v>50</v>
      </c>
      <c r="AT224" s="291">
        <v>950000</v>
      </c>
      <c r="AU224" s="291">
        <v>107500</v>
      </c>
      <c r="AV224" s="291"/>
      <c r="AW224" s="291"/>
      <c r="AX224" s="291">
        <v>0</v>
      </c>
      <c r="AY224" s="291">
        <v>50</v>
      </c>
      <c r="AZ224" s="291">
        <v>950000</v>
      </c>
      <c r="BA224" s="291"/>
      <c r="BB224" s="291"/>
      <c r="BC224" s="291"/>
      <c r="BD224" s="291"/>
      <c r="BE224" s="291"/>
      <c r="BF224" s="291">
        <v>0</v>
      </c>
      <c r="BG224" s="291"/>
      <c r="BH224" s="291"/>
      <c r="BI224" s="291"/>
      <c r="BJ224" s="291">
        <v>0</v>
      </c>
      <c r="BK224" s="291">
        <v>50</v>
      </c>
      <c r="BL224" s="291"/>
      <c r="BM224" s="291">
        <v>50</v>
      </c>
      <c r="BN224" s="291">
        <v>950000</v>
      </c>
      <c r="BO224" s="291">
        <v>107500</v>
      </c>
      <c r="BP224" s="292" t="s">
        <v>45</v>
      </c>
      <c r="BQ224" s="292" t="s">
        <v>45</v>
      </c>
      <c r="BR224" t="s">
        <v>45</v>
      </c>
    </row>
    <row r="225" spans="1:70" hidden="1" x14ac:dyDescent="0.3">
      <c r="A225" s="281">
        <v>222</v>
      </c>
      <c r="B225" s="282" t="s">
        <v>2952</v>
      </c>
      <c r="C225" s="282" t="s">
        <v>2953</v>
      </c>
      <c r="D225" s="282" t="s">
        <v>2998</v>
      </c>
      <c r="E225" s="282" t="s">
        <v>2959</v>
      </c>
      <c r="F225" s="282" t="s">
        <v>2956</v>
      </c>
      <c r="G225" s="282" t="s">
        <v>2956</v>
      </c>
      <c r="H225" s="282" t="s">
        <v>2995</v>
      </c>
      <c r="I225" s="282" t="s">
        <v>2962</v>
      </c>
      <c r="J225" s="282" t="s">
        <v>60</v>
      </c>
      <c r="K225" s="282" t="s">
        <v>2958</v>
      </c>
      <c r="L225" s="282" t="s">
        <v>45</v>
      </c>
      <c r="M225" s="283" t="s">
        <v>2339</v>
      </c>
      <c r="N225" s="282" t="s">
        <v>2325</v>
      </c>
      <c r="O225" s="282" t="s">
        <v>50</v>
      </c>
      <c r="P225" s="282" t="s">
        <v>585</v>
      </c>
      <c r="Q225" s="284" t="s">
        <v>45</v>
      </c>
      <c r="R225" s="282" t="s">
        <v>45</v>
      </c>
      <c r="S225" s="285">
        <v>45428</v>
      </c>
      <c r="T225" s="285">
        <v>45420</v>
      </c>
      <c r="U225" s="284" t="s">
        <v>45</v>
      </c>
      <c r="V225" s="285">
        <v>45420</v>
      </c>
      <c r="W225" s="285">
        <v>45428</v>
      </c>
      <c r="X225" s="285">
        <v>45442</v>
      </c>
      <c r="Y225" s="286">
        <v>25000</v>
      </c>
      <c r="Z225" s="286">
        <v>25000</v>
      </c>
      <c r="AA225" s="286">
        <v>4000</v>
      </c>
      <c r="AB225" s="286">
        <v>25000</v>
      </c>
      <c r="AC225" s="287" t="s">
        <v>2340</v>
      </c>
      <c r="AD225" s="284" t="s">
        <v>60</v>
      </c>
      <c r="AE225" s="287" t="s">
        <v>45</v>
      </c>
      <c r="AF225" s="286">
        <v>25000</v>
      </c>
      <c r="AG225" s="286">
        <v>500</v>
      </c>
      <c r="AH225" s="286">
        <v>12500000</v>
      </c>
      <c r="AI225" s="286">
        <v>2000000</v>
      </c>
      <c r="AJ225" s="286">
        <v>500</v>
      </c>
      <c r="AK225" s="286">
        <v>12500000</v>
      </c>
      <c r="AL225" s="286">
        <v>2000000</v>
      </c>
      <c r="AM225" s="286"/>
      <c r="AN225" s="286"/>
      <c r="AO225" s="286">
        <v>0</v>
      </c>
      <c r="AP225" s="286">
        <v>499</v>
      </c>
      <c r="AQ225" s="286">
        <v>12475000</v>
      </c>
      <c r="AR225" s="286">
        <v>1996000</v>
      </c>
      <c r="AS225" s="286">
        <v>499</v>
      </c>
      <c r="AT225" s="286">
        <v>12475000</v>
      </c>
      <c r="AU225" s="286">
        <v>1996000</v>
      </c>
      <c r="AV225" s="286"/>
      <c r="AW225" s="286"/>
      <c r="AX225" s="286">
        <v>0</v>
      </c>
      <c r="AY225" s="286">
        <v>315</v>
      </c>
      <c r="AZ225" s="286">
        <v>7875000</v>
      </c>
      <c r="BA225" s="286">
        <v>4</v>
      </c>
      <c r="BB225" s="286">
        <v>100000</v>
      </c>
      <c r="BC225" s="286">
        <v>5</v>
      </c>
      <c r="BD225" s="286">
        <v>125000</v>
      </c>
      <c r="BE225" s="286">
        <v>86000</v>
      </c>
      <c r="BF225" s="286">
        <v>20000</v>
      </c>
      <c r="BG225" s="286">
        <v>247</v>
      </c>
      <c r="BH225" s="286">
        <v>6175000</v>
      </c>
      <c r="BI225" s="286">
        <v>4627704</v>
      </c>
      <c r="BJ225" s="286">
        <v>988000</v>
      </c>
      <c r="BK225" s="286">
        <v>68</v>
      </c>
      <c r="BL225" s="286">
        <v>184</v>
      </c>
      <c r="BM225" s="286">
        <v>252</v>
      </c>
      <c r="BN225" s="286">
        <v>6300000</v>
      </c>
      <c r="BO225" s="286">
        <v>1008000</v>
      </c>
      <c r="BP225" s="287" t="s">
        <v>740</v>
      </c>
      <c r="BQ225" s="287" t="s">
        <v>3534</v>
      </c>
      <c r="BR225" t="s">
        <v>45</v>
      </c>
    </row>
    <row r="226" spans="1:70" hidden="1" x14ac:dyDescent="0.3">
      <c r="A226" s="281">
        <v>223</v>
      </c>
      <c r="B226" s="288" t="s">
        <v>2952</v>
      </c>
      <c r="C226" s="288" t="s">
        <v>2953</v>
      </c>
      <c r="D226" s="288" t="s">
        <v>2998</v>
      </c>
      <c r="E226" s="288" t="s">
        <v>2959</v>
      </c>
      <c r="F226" s="288" t="s">
        <v>2956</v>
      </c>
      <c r="G226" s="288" t="s">
        <v>2956</v>
      </c>
      <c r="H226" s="288" t="s">
        <v>2995</v>
      </c>
      <c r="I226" s="288" t="s">
        <v>2962</v>
      </c>
      <c r="J226" s="288" t="s">
        <v>60</v>
      </c>
      <c r="K226" s="288" t="s">
        <v>2958</v>
      </c>
      <c r="L226" s="288" t="s">
        <v>45</v>
      </c>
      <c r="M226" s="289" t="s">
        <v>2341</v>
      </c>
      <c r="N226" s="288" t="s">
        <v>2325</v>
      </c>
      <c r="O226" s="288" t="s">
        <v>50</v>
      </c>
      <c r="P226" s="288" t="s">
        <v>585</v>
      </c>
      <c r="Q226" s="290" t="s">
        <v>45</v>
      </c>
      <c r="R226" s="288" t="s">
        <v>45</v>
      </c>
      <c r="S226" s="1">
        <v>45461</v>
      </c>
      <c r="T226" s="1">
        <v>45461</v>
      </c>
      <c r="U226" s="290" t="s">
        <v>45</v>
      </c>
      <c r="V226" s="1">
        <v>45461</v>
      </c>
      <c r="W226" s="1">
        <v>45461</v>
      </c>
      <c r="X226" s="1">
        <v>45827</v>
      </c>
      <c r="Y226" s="291">
        <v>15000</v>
      </c>
      <c r="Z226" s="291">
        <v>15000</v>
      </c>
      <c r="AA226" s="291">
        <v>2000</v>
      </c>
      <c r="AB226" s="291">
        <v>15000</v>
      </c>
      <c r="AC226" s="292" t="s">
        <v>2342</v>
      </c>
      <c r="AD226" s="290" t="s">
        <v>60</v>
      </c>
      <c r="AE226" s="292" t="s">
        <v>45</v>
      </c>
      <c r="AF226" s="291">
        <v>15000</v>
      </c>
      <c r="AG226" s="291">
        <v>1</v>
      </c>
      <c r="AH226" s="291">
        <v>15000</v>
      </c>
      <c r="AI226" s="291">
        <v>2000</v>
      </c>
      <c r="AJ226" s="291">
        <v>1</v>
      </c>
      <c r="AK226" s="291">
        <v>15000</v>
      </c>
      <c r="AL226" s="291">
        <v>2000</v>
      </c>
      <c r="AM226" s="291"/>
      <c r="AN226" s="291"/>
      <c r="AO226" s="291">
        <v>0</v>
      </c>
      <c r="AP226" s="291">
        <v>20</v>
      </c>
      <c r="AQ226" s="291">
        <v>300000</v>
      </c>
      <c r="AR226" s="291">
        <v>40000</v>
      </c>
      <c r="AS226" s="291">
        <v>20</v>
      </c>
      <c r="AT226" s="291">
        <v>300000</v>
      </c>
      <c r="AU226" s="291">
        <v>40000</v>
      </c>
      <c r="AV226" s="291"/>
      <c r="AW226" s="291"/>
      <c r="AX226" s="291">
        <v>0</v>
      </c>
      <c r="AY226" s="291">
        <v>1</v>
      </c>
      <c r="AZ226" s="291">
        <v>15000</v>
      </c>
      <c r="BA226" s="291"/>
      <c r="BB226" s="291"/>
      <c r="BC226" s="291"/>
      <c r="BD226" s="291"/>
      <c r="BE226" s="291"/>
      <c r="BF226" s="291">
        <v>0</v>
      </c>
      <c r="BG226" s="291">
        <v>-3</v>
      </c>
      <c r="BH226" s="291">
        <v>-45000</v>
      </c>
      <c r="BI226" s="291">
        <v>8000</v>
      </c>
      <c r="BJ226" s="291">
        <v>-6000</v>
      </c>
      <c r="BK226" s="291">
        <v>4</v>
      </c>
      <c r="BL226" s="291">
        <v>19</v>
      </c>
      <c r="BM226" s="291">
        <v>23</v>
      </c>
      <c r="BN226" s="291">
        <v>345000</v>
      </c>
      <c r="BO226" s="291">
        <v>46000</v>
      </c>
      <c r="BP226" s="292" t="s">
        <v>4108</v>
      </c>
      <c r="BQ226" s="292" t="s">
        <v>3261</v>
      </c>
      <c r="BR226" t="s">
        <v>45</v>
      </c>
    </row>
    <row r="227" spans="1:70" hidden="1" x14ac:dyDescent="0.3">
      <c r="A227" s="281">
        <v>224</v>
      </c>
      <c r="B227" s="282" t="s">
        <v>2952</v>
      </c>
      <c r="C227" s="282" t="s">
        <v>2953</v>
      </c>
      <c r="D227" s="282" t="s">
        <v>2998</v>
      </c>
      <c r="E227" s="282" t="s">
        <v>2959</v>
      </c>
      <c r="F227" s="282" t="s">
        <v>2956</v>
      </c>
      <c r="G227" s="282" t="s">
        <v>2956</v>
      </c>
      <c r="H227" s="282" t="s">
        <v>2957</v>
      </c>
      <c r="I227" s="282" t="s">
        <v>2962</v>
      </c>
      <c r="J227" s="282" t="s">
        <v>60</v>
      </c>
      <c r="K227" s="282" t="s">
        <v>2958</v>
      </c>
      <c r="L227" s="282" t="s">
        <v>45</v>
      </c>
      <c r="M227" s="283" t="s">
        <v>2343</v>
      </c>
      <c r="N227" s="282" t="s">
        <v>2344</v>
      </c>
      <c r="O227" s="282" t="s">
        <v>50</v>
      </c>
      <c r="P227" s="282" t="s">
        <v>51</v>
      </c>
      <c r="Q227" s="284" t="s">
        <v>45</v>
      </c>
      <c r="R227" s="282" t="s">
        <v>45</v>
      </c>
      <c r="S227" s="285">
        <v>45343</v>
      </c>
      <c r="T227" s="285">
        <v>43615</v>
      </c>
      <c r="U227" s="284" t="s">
        <v>45</v>
      </c>
      <c r="V227" s="285">
        <v>43615</v>
      </c>
      <c r="W227" s="285">
        <v>45343</v>
      </c>
      <c r="X227" s="285">
        <v>45349</v>
      </c>
      <c r="Y227" s="286">
        <v>12000</v>
      </c>
      <c r="Z227" s="286">
        <v>12000</v>
      </c>
      <c r="AA227" s="286"/>
      <c r="AB227" s="286">
        <v>12000</v>
      </c>
      <c r="AC227" s="287" t="s">
        <v>45</v>
      </c>
      <c r="AD227" s="284" t="s">
        <v>60</v>
      </c>
      <c r="AE227" s="287" t="s">
        <v>45</v>
      </c>
      <c r="AF227" s="286">
        <v>12000</v>
      </c>
      <c r="AG227" s="286">
        <v>1</v>
      </c>
      <c r="AH227" s="286">
        <v>12000</v>
      </c>
      <c r="AI227" s="286">
        <v>0</v>
      </c>
      <c r="AJ227" s="286">
        <v>1</v>
      </c>
      <c r="AK227" s="286">
        <v>12000</v>
      </c>
      <c r="AL227" s="286">
        <v>0</v>
      </c>
      <c r="AM227" s="286"/>
      <c r="AN227" s="286"/>
      <c r="AO227" s="286">
        <v>0</v>
      </c>
      <c r="AP227" s="286">
        <v>2053</v>
      </c>
      <c r="AQ227" s="286">
        <v>24636000</v>
      </c>
      <c r="AR227" s="286">
        <v>0</v>
      </c>
      <c r="AS227" s="286">
        <v>2053</v>
      </c>
      <c r="AT227" s="286">
        <v>24636000</v>
      </c>
      <c r="AU227" s="286">
        <v>0</v>
      </c>
      <c r="AV227" s="286"/>
      <c r="AW227" s="286"/>
      <c r="AX227" s="286">
        <v>0</v>
      </c>
      <c r="AY227" s="286">
        <v>400</v>
      </c>
      <c r="AZ227" s="286">
        <v>4800000</v>
      </c>
      <c r="BA227" s="286"/>
      <c r="BB227" s="286"/>
      <c r="BC227" s="286"/>
      <c r="BD227" s="286"/>
      <c r="BE227" s="286"/>
      <c r="BF227" s="286">
        <v>0</v>
      </c>
      <c r="BG227" s="286"/>
      <c r="BH227" s="286"/>
      <c r="BI227" s="286"/>
      <c r="BJ227" s="286">
        <v>0</v>
      </c>
      <c r="BK227" s="286">
        <v>400</v>
      </c>
      <c r="BL227" s="286">
        <v>1653</v>
      </c>
      <c r="BM227" s="286">
        <v>2053</v>
      </c>
      <c r="BN227" s="286">
        <v>24636000</v>
      </c>
      <c r="BO227" s="286"/>
      <c r="BP227" s="287" t="s">
        <v>45</v>
      </c>
      <c r="BQ227" s="287" t="s">
        <v>45</v>
      </c>
      <c r="BR227" t="s">
        <v>45</v>
      </c>
    </row>
    <row r="228" spans="1:70" hidden="1" x14ac:dyDescent="0.3">
      <c r="A228" s="281">
        <v>225</v>
      </c>
      <c r="B228" s="288" t="s">
        <v>2952</v>
      </c>
      <c r="C228" s="288" t="s">
        <v>2953</v>
      </c>
      <c r="D228" s="288" t="s">
        <v>2998</v>
      </c>
      <c r="E228" s="288" t="s">
        <v>2959</v>
      </c>
      <c r="F228" s="288" t="s">
        <v>2956</v>
      </c>
      <c r="G228" s="288" t="s">
        <v>2956</v>
      </c>
      <c r="H228" s="288" t="s">
        <v>2957</v>
      </c>
      <c r="I228" s="288" t="s">
        <v>2962</v>
      </c>
      <c r="J228" s="288" t="s">
        <v>60</v>
      </c>
      <c r="K228" s="288" t="s">
        <v>2958</v>
      </c>
      <c r="L228" s="288" t="s">
        <v>45</v>
      </c>
      <c r="M228" s="289" t="s">
        <v>2345</v>
      </c>
      <c r="N228" s="288" t="s">
        <v>2346</v>
      </c>
      <c r="O228" s="288" t="s">
        <v>50</v>
      </c>
      <c r="P228" s="288" t="s">
        <v>51</v>
      </c>
      <c r="Q228" s="290" t="s">
        <v>45</v>
      </c>
      <c r="R228" s="288" t="s">
        <v>45</v>
      </c>
      <c r="S228" s="1">
        <v>45390</v>
      </c>
      <c r="T228" s="1">
        <v>45387</v>
      </c>
      <c r="U228" s="290" t="s">
        <v>45</v>
      </c>
      <c r="V228" s="1">
        <v>45387</v>
      </c>
      <c r="W228" s="1">
        <v>45390</v>
      </c>
      <c r="X228" s="1">
        <v>45394</v>
      </c>
      <c r="Y228" s="291">
        <v>5000</v>
      </c>
      <c r="Z228" s="291">
        <v>5000</v>
      </c>
      <c r="AA228" s="291">
        <v>1310</v>
      </c>
      <c r="AB228" s="291">
        <v>5000</v>
      </c>
      <c r="AC228" s="292" t="s">
        <v>672</v>
      </c>
      <c r="AD228" s="290" t="s">
        <v>60</v>
      </c>
      <c r="AE228" s="292" t="s">
        <v>45</v>
      </c>
      <c r="AF228" s="291">
        <v>5000</v>
      </c>
      <c r="AG228" s="291">
        <v>1490</v>
      </c>
      <c r="AH228" s="291">
        <v>7450000</v>
      </c>
      <c r="AI228" s="291">
        <v>1951900</v>
      </c>
      <c r="AJ228" s="291">
        <v>1490</v>
      </c>
      <c r="AK228" s="291">
        <v>7450000</v>
      </c>
      <c r="AL228" s="291">
        <v>1951900</v>
      </c>
      <c r="AM228" s="291"/>
      <c r="AN228" s="291"/>
      <c r="AO228" s="291">
        <v>0</v>
      </c>
      <c r="AP228" s="291">
        <v>1551</v>
      </c>
      <c r="AQ228" s="291">
        <v>7755000</v>
      </c>
      <c r="AR228" s="291">
        <v>2031810</v>
      </c>
      <c r="AS228" s="291">
        <v>1551</v>
      </c>
      <c r="AT228" s="291">
        <v>7755000</v>
      </c>
      <c r="AU228" s="291">
        <v>2031810</v>
      </c>
      <c r="AV228" s="291"/>
      <c r="AW228" s="291"/>
      <c r="AX228" s="291">
        <v>0</v>
      </c>
      <c r="AY228" s="291">
        <v>1360</v>
      </c>
      <c r="AZ228" s="291">
        <v>6800000</v>
      </c>
      <c r="BA228" s="291">
        <v>-14</v>
      </c>
      <c r="BB228" s="291">
        <v>-70000</v>
      </c>
      <c r="BC228" s="291">
        <v>8</v>
      </c>
      <c r="BD228" s="291">
        <v>40000</v>
      </c>
      <c r="BE228" s="291">
        <v>71450</v>
      </c>
      <c r="BF228" s="291">
        <v>10480</v>
      </c>
      <c r="BG228" s="291">
        <v>1331</v>
      </c>
      <c r="BH228" s="291">
        <v>6655000</v>
      </c>
      <c r="BI228" s="291">
        <v>6500131</v>
      </c>
      <c r="BJ228" s="291">
        <v>1743610</v>
      </c>
      <c r="BK228" s="291">
        <v>29</v>
      </c>
      <c r="BL228" s="291">
        <v>191</v>
      </c>
      <c r="BM228" s="291">
        <v>220</v>
      </c>
      <c r="BN228" s="291">
        <v>1100000</v>
      </c>
      <c r="BO228" s="291">
        <v>288200</v>
      </c>
      <c r="BP228" s="292" t="s">
        <v>3906</v>
      </c>
      <c r="BQ228" s="292" t="s">
        <v>598</v>
      </c>
      <c r="BR228" t="s">
        <v>45</v>
      </c>
    </row>
    <row r="229" spans="1:70" hidden="1" x14ac:dyDescent="0.3">
      <c r="A229" s="281">
        <v>226</v>
      </c>
      <c r="B229" s="282" t="s">
        <v>2952</v>
      </c>
      <c r="C229" s="282" t="s">
        <v>2953</v>
      </c>
      <c r="D229" s="282" t="s">
        <v>2998</v>
      </c>
      <c r="E229" s="282" t="s">
        <v>2959</v>
      </c>
      <c r="F229" s="282" t="s">
        <v>2956</v>
      </c>
      <c r="G229" s="282" t="s">
        <v>2956</v>
      </c>
      <c r="H229" s="282" t="s">
        <v>2957</v>
      </c>
      <c r="I229" s="282" t="s">
        <v>2962</v>
      </c>
      <c r="J229" s="282" t="s">
        <v>60</v>
      </c>
      <c r="K229" s="282" t="s">
        <v>2958</v>
      </c>
      <c r="L229" s="282" t="s">
        <v>45</v>
      </c>
      <c r="M229" s="283" t="s">
        <v>2347</v>
      </c>
      <c r="N229" s="282" t="s">
        <v>2348</v>
      </c>
      <c r="O229" s="282" t="s">
        <v>50</v>
      </c>
      <c r="P229" s="282" t="s">
        <v>51</v>
      </c>
      <c r="Q229" s="284" t="s">
        <v>45</v>
      </c>
      <c r="R229" s="282" t="s">
        <v>45</v>
      </c>
      <c r="S229" s="285">
        <v>45390</v>
      </c>
      <c r="T229" s="285">
        <v>45387</v>
      </c>
      <c r="U229" s="284" t="s">
        <v>45</v>
      </c>
      <c r="V229" s="285">
        <v>45387</v>
      </c>
      <c r="W229" s="285">
        <v>45390</v>
      </c>
      <c r="X229" s="285">
        <v>45394</v>
      </c>
      <c r="Y229" s="286">
        <v>5000</v>
      </c>
      <c r="Z229" s="286">
        <v>5000</v>
      </c>
      <c r="AA229" s="286">
        <v>1300</v>
      </c>
      <c r="AB229" s="286">
        <v>5000</v>
      </c>
      <c r="AC229" s="287" t="s">
        <v>201</v>
      </c>
      <c r="AD229" s="284" t="s">
        <v>60</v>
      </c>
      <c r="AE229" s="287" t="s">
        <v>45</v>
      </c>
      <c r="AF229" s="286">
        <v>5000</v>
      </c>
      <c r="AG229" s="286">
        <v>1490</v>
      </c>
      <c r="AH229" s="286">
        <v>7450000</v>
      </c>
      <c r="AI229" s="286">
        <v>1937000</v>
      </c>
      <c r="AJ229" s="286">
        <v>1490</v>
      </c>
      <c r="AK229" s="286">
        <v>7450000</v>
      </c>
      <c r="AL229" s="286">
        <v>1937000</v>
      </c>
      <c r="AM229" s="286"/>
      <c r="AN229" s="286"/>
      <c r="AO229" s="286">
        <v>0</v>
      </c>
      <c r="AP229" s="286">
        <v>1514</v>
      </c>
      <c r="AQ229" s="286">
        <v>7570000</v>
      </c>
      <c r="AR229" s="286">
        <v>1968200</v>
      </c>
      <c r="AS229" s="286">
        <v>1514</v>
      </c>
      <c r="AT229" s="286">
        <v>7570000</v>
      </c>
      <c r="AU229" s="286">
        <v>1968200</v>
      </c>
      <c r="AV229" s="286"/>
      <c r="AW229" s="286"/>
      <c r="AX229" s="286">
        <v>0</v>
      </c>
      <c r="AY229" s="286">
        <v>1511</v>
      </c>
      <c r="AZ229" s="286">
        <v>7555000</v>
      </c>
      <c r="BA229" s="286">
        <v>4</v>
      </c>
      <c r="BB229" s="286">
        <v>20000</v>
      </c>
      <c r="BC229" s="286">
        <v>4</v>
      </c>
      <c r="BD229" s="286">
        <v>20000</v>
      </c>
      <c r="BE229" s="286">
        <v>12000</v>
      </c>
      <c r="BF229" s="286">
        <v>5200</v>
      </c>
      <c r="BG229" s="286">
        <v>1510</v>
      </c>
      <c r="BH229" s="286">
        <v>7550000</v>
      </c>
      <c r="BI229" s="286">
        <v>7831160</v>
      </c>
      <c r="BJ229" s="286">
        <v>1963000</v>
      </c>
      <c r="BK229" s="286">
        <v>1</v>
      </c>
      <c r="BL229" s="286">
        <v>3</v>
      </c>
      <c r="BM229" s="286">
        <v>4</v>
      </c>
      <c r="BN229" s="286">
        <v>20000</v>
      </c>
      <c r="BO229" s="286">
        <v>5200</v>
      </c>
      <c r="BP229" s="287" t="s">
        <v>4067</v>
      </c>
      <c r="BQ229" s="287" t="s">
        <v>4109</v>
      </c>
      <c r="BR229" t="s">
        <v>45</v>
      </c>
    </row>
    <row r="230" spans="1:70" hidden="1" x14ac:dyDescent="0.3">
      <c r="A230" s="281">
        <v>227</v>
      </c>
      <c r="B230" s="288" t="s">
        <v>2952</v>
      </c>
      <c r="C230" s="288" t="s">
        <v>2953</v>
      </c>
      <c r="D230" s="288" t="s">
        <v>2998</v>
      </c>
      <c r="E230" s="288" t="s">
        <v>2959</v>
      </c>
      <c r="F230" s="288" t="s">
        <v>2956</v>
      </c>
      <c r="G230" s="288" t="s">
        <v>2956</v>
      </c>
      <c r="H230" s="288" t="s">
        <v>2957</v>
      </c>
      <c r="I230" s="288" t="s">
        <v>2962</v>
      </c>
      <c r="J230" s="288" t="s">
        <v>60</v>
      </c>
      <c r="K230" s="288" t="s">
        <v>2958</v>
      </c>
      <c r="L230" s="288" t="s">
        <v>45</v>
      </c>
      <c r="M230" s="289" t="s">
        <v>2349</v>
      </c>
      <c r="N230" s="288" t="s">
        <v>2344</v>
      </c>
      <c r="O230" s="288" t="s">
        <v>50</v>
      </c>
      <c r="P230" s="288" t="s">
        <v>51</v>
      </c>
      <c r="Q230" s="290" t="s">
        <v>45</v>
      </c>
      <c r="R230" s="288" t="s">
        <v>45</v>
      </c>
      <c r="S230" s="1">
        <v>45327</v>
      </c>
      <c r="T230" s="1">
        <v>45343</v>
      </c>
      <c r="U230" s="290" t="s">
        <v>45</v>
      </c>
      <c r="V230" s="1">
        <v>45343</v>
      </c>
      <c r="W230" s="1">
        <v>45327</v>
      </c>
      <c r="X230" s="1">
        <v>45355</v>
      </c>
      <c r="Y230" s="291">
        <v>12000</v>
      </c>
      <c r="Z230" s="291">
        <v>12000</v>
      </c>
      <c r="AA230" s="291">
        <v>2150</v>
      </c>
      <c r="AB230" s="291">
        <v>12000</v>
      </c>
      <c r="AC230" s="292" t="s">
        <v>609</v>
      </c>
      <c r="AD230" s="290" t="s">
        <v>60</v>
      </c>
      <c r="AE230" s="292" t="s">
        <v>45</v>
      </c>
      <c r="AF230" s="291">
        <v>12000</v>
      </c>
      <c r="AG230" s="291">
        <v>1995</v>
      </c>
      <c r="AH230" s="291">
        <v>23940000</v>
      </c>
      <c r="AI230" s="291">
        <v>4289250</v>
      </c>
      <c r="AJ230" s="291">
        <v>995</v>
      </c>
      <c r="AK230" s="291">
        <v>11940000</v>
      </c>
      <c r="AL230" s="291">
        <v>2139250</v>
      </c>
      <c r="AM230" s="291">
        <v>1000</v>
      </c>
      <c r="AN230" s="291">
        <v>12000000</v>
      </c>
      <c r="AO230" s="291">
        <v>2150000</v>
      </c>
      <c r="AP230" s="291">
        <v>71</v>
      </c>
      <c r="AQ230" s="291">
        <v>852000</v>
      </c>
      <c r="AR230" s="291">
        <v>152650</v>
      </c>
      <c r="AS230" s="291">
        <v>71</v>
      </c>
      <c r="AT230" s="291">
        <v>852000</v>
      </c>
      <c r="AU230" s="291">
        <v>152650</v>
      </c>
      <c r="AV230" s="291"/>
      <c r="AW230" s="291"/>
      <c r="AX230" s="291">
        <v>0</v>
      </c>
      <c r="AY230" s="291">
        <v>1711</v>
      </c>
      <c r="AZ230" s="291">
        <v>20532000</v>
      </c>
      <c r="BA230" s="291">
        <v>2</v>
      </c>
      <c r="BB230" s="291">
        <v>24000</v>
      </c>
      <c r="BC230" s="291"/>
      <c r="BD230" s="291"/>
      <c r="BE230" s="291"/>
      <c r="BF230" s="291">
        <v>0</v>
      </c>
      <c r="BG230" s="291">
        <v>1631</v>
      </c>
      <c r="BH230" s="291">
        <v>19572000</v>
      </c>
      <c r="BI230" s="291">
        <v>947538</v>
      </c>
      <c r="BJ230" s="291">
        <v>3506650</v>
      </c>
      <c r="BK230" s="291">
        <v>80</v>
      </c>
      <c r="BL230" s="291">
        <v>-1640</v>
      </c>
      <c r="BM230" s="291">
        <v>-1560</v>
      </c>
      <c r="BN230" s="291">
        <v>-18720000</v>
      </c>
      <c r="BO230" s="291">
        <v>-3354000</v>
      </c>
      <c r="BP230" s="292" t="s">
        <v>4084</v>
      </c>
      <c r="BQ230" s="292" t="s">
        <v>4085</v>
      </c>
      <c r="BR230" t="s">
        <v>45</v>
      </c>
    </row>
    <row r="231" spans="1:70" hidden="1" x14ac:dyDescent="0.3">
      <c r="A231" s="281">
        <v>228</v>
      </c>
      <c r="B231" s="282" t="s">
        <v>2952</v>
      </c>
      <c r="C231" s="282" t="s">
        <v>2953</v>
      </c>
      <c r="D231" s="282" t="s">
        <v>2998</v>
      </c>
      <c r="E231" s="282" t="s">
        <v>2959</v>
      </c>
      <c r="F231" s="282" t="s">
        <v>3001</v>
      </c>
      <c r="G231" s="282" t="s">
        <v>3001</v>
      </c>
      <c r="H231" s="282" t="s">
        <v>3002</v>
      </c>
      <c r="I231" s="282" t="s">
        <v>2962</v>
      </c>
      <c r="J231" s="282" t="s">
        <v>60</v>
      </c>
      <c r="K231" s="282" t="s">
        <v>2958</v>
      </c>
      <c r="L231" s="282" t="s">
        <v>45</v>
      </c>
      <c r="M231" s="283" t="s">
        <v>2350</v>
      </c>
      <c r="N231" s="282" t="s">
        <v>2351</v>
      </c>
      <c r="O231" s="282" t="s">
        <v>50</v>
      </c>
      <c r="P231" s="282" t="s">
        <v>2352</v>
      </c>
      <c r="Q231" s="284" t="s">
        <v>45</v>
      </c>
      <c r="R231" s="282" t="s">
        <v>45</v>
      </c>
      <c r="S231" s="285">
        <v>45443</v>
      </c>
      <c r="T231" s="285">
        <v>45432</v>
      </c>
      <c r="U231" s="284" t="s">
        <v>45</v>
      </c>
      <c r="V231" s="285">
        <v>45432</v>
      </c>
      <c r="W231" s="285">
        <v>45435</v>
      </c>
      <c r="X231" s="285">
        <v>45440</v>
      </c>
      <c r="Y231" s="286">
        <v>99000</v>
      </c>
      <c r="Z231" s="286">
        <v>99000</v>
      </c>
      <c r="AA231" s="286">
        <v>30013</v>
      </c>
      <c r="AB231" s="286">
        <v>99000</v>
      </c>
      <c r="AC231" s="287" t="s">
        <v>1356</v>
      </c>
      <c r="AD231" s="284" t="s">
        <v>60</v>
      </c>
      <c r="AE231" s="287" t="s">
        <v>45</v>
      </c>
      <c r="AF231" s="286">
        <v>99000</v>
      </c>
      <c r="AG231" s="286">
        <v>400</v>
      </c>
      <c r="AH231" s="286">
        <v>39600000</v>
      </c>
      <c r="AI231" s="286">
        <v>12005200</v>
      </c>
      <c r="AJ231" s="286">
        <v>400</v>
      </c>
      <c r="AK231" s="286">
        <v>39600000</v>
      </c>
      <c r="AL231" s="286">
        <v>12005200</v>
      </c>
      <c r="AM231" s="286"/>
      <c r="AN231" s="286"/>
      <c r="AO231" s="286">
        <v>0</v>
      </c>
      <c r="AP231" s="286">
        <v>415</v>
      </c>
      <c r="AQ231" s="286">
        <v>41085000</v>
      </c>
      <c r="AR231" s="286">
        <v>12455395</v>
      </c>
      <c r="AS231" s="286">
        <v>415</v>
      </c>
      <c r="AT231" s="286">
        <v>41085000</v>
      </c>
      <c r="AU231" s="286">
        <v>12455395</v>
      </c>
      <c r="AV231" s="286"/>
      <c r="AW231" s="286"/>
      <c r="AX231" s="286">
        <v>0</v>
      </c>
      <c r="AY231" s="286">
        <v>338</v>
      </c>
      <c r="AZ231" s="286">
        <v>33462000</v>
      </c>
      <c r="BA231" s="286"/>
      <c r="BB231" s="286"/>
      <c r="BC231" s="286"/>
      <c r="BD231" s="286"/>
      <c r="BE231" s="286"/>
      <c r="BF231" s="286">
        <v>0</v>
      </c>
      <c r="BG231" s="286">
        <v>293</v>
      </c>
      <c r="BH231" s="286">
        <v>29007000</v>
      </c>
      <c r="BI231" s="286">
        <v>10848984</v>
      </c>
      <c r="BJ231" s="286">
        <v>8793809</v>
      </c>
      <c r="BK231" s="286">
        <v>45</v>
      </c>
      <c r="BL231" s="286">
        <v>77</v>
      </c>
      <c r="BM231" s="286">
        <v>122</v>
      </c>
      <c r="BN231" s="286">
        <v>12078000</v>
      </c>
      <c r="BO231" s="286">
        <v>3661586</v>
      </c>
      <c r="BP231" s="287" t="s">
        <v>3109</v>
      </c>
      <c r="BQ231" s="287" t="s">
        <v>3479</v>
      </c>
      <c r="BR231" t="s">
        <v>45</v>
      </c>
    </row>
    <row r="232" spans="1:70" hidden="1" x14ac:dyDescent="0.3">
      <c r="A232" s="281">
        <v>229</v>
      </c>
      <c r="B232" s="288" t="s">
        <v>2952</v>
      </c>
      <c r="C232" s="288" t="s">
        <v>2953</v>
      </c>
      <c r="D232" s="288" t="s">
        <v>2998</v>
      </c>
      <c r="E232" s="288" t="s">
        <v>2959</v>
      </c>
      <c r="F232" s="288" t="s">
        <v>3001</v>
      </c>
      <c r="G232" s="288" t="s">
        <v>3001</v>
      </c>
      <c r="H232" s="288" t="s">
        <v>3002</v>
      </c>
      <c r="I232" s="288" t="s">
        <v>2962</v>
      </c>
      <c r="J232" s="288" t="s">
        <v>60</v>
      </c>
      <c r="K232" s="288" t="s">
        <v>2958</v>
      </c>
      <c r="L232" s="288" t="s">
        <v>45</v>
      </c>
      <c r="M232" s="289" t="s">
        <v>2353</v>
      </c>
      <c r="N232" s="288" t="s">
        <v>2354</v>
      </c>
      <c r="O232" s="288" t="s">
        <v>50</v>
      </c>
      <c r="P232" s="288" t="s">
        <v>2352</v>
      </c>
      <c r="Q232" s="290" t="s">
        <v>45</v>
      </c>
      <c r="R232" s="288" t="s">
        <v>45</v>
      </c>
      <c r="S232" s="1">
        <v>45435</v>
      </c>
      <c r="T232" s="1">
        <v>45432</v>
      </c>
      <c r="U232" s="290" t="s">
        <v>45</v>
      </c>
      <c r="V232" s="1">
        <v>45432</v>
      </c>
      <c r="W232" s="1">
        <v>45435</v>
      </c>
      <c r="X232" s="1">
        <v>45440</v>
      </c>
      <c r="Y232" s="291">
        <v>65000</v>
      </c>
      <c r="Z232" s="291">
        <v>65000</v>
      </c>
      <c r="AA232" s="291">
        <v>18830</v>
      </c>
      <c r="AB232" s="291">
        <v>65000</v>
      </c>
      <c r="AC232" s="292" t="s">
        <v>197</v>
      </c>
      <c r="AD232" s="290" t="s">
        <v>60</v>
      </c>
      <c r="AE232" s="292" t="s">
        <v>45</v>
      </c>
      <c r="AF232" s="291">
        <v>65000</v>
      </c>
      <c r="AG232" s="291">
        <v>900</v>
      </c>
      <c r="AH232" s="291">
        <v>58500000</v>
      </c>
      <c r="AI232" s="291">
        <v>16947000</v>
      </c>
      <c r="AJ232" s="291">
        <v>900</v>
      </c>
      <c r="AK232" s="291">
        <v>58500000</v>
      </c>
      <c r="AL232" s="291">
        <v>16947000</v>
      </c>
      <c r="AM232" s="291"/>
      <c r="AN232" s="291"/>
      <c r="AO232" s="291">
        <v>0</v>
      </c>
      <c r="AP232" s="291">
        <v>938</v>
      </c>
      <c r="AQ232" s="291">
        <v>60970000</v>
      </c>
      <c r="AR232" s="291">
        <v>17662540</v>
      </c>
      <c r="AS232" s="291">
        <v>938</v>
      </c>
      <c r="AT232" s="291">
        <v>60970000</v>
      </c>
      <c r="AU232" s="291">
        <v>17662540</v>
      </c>
      <c r="AV232" s="291"/>
      <c r="AW232" s="291"/>
      <c r="AX232" s="291">
        <v>0</v>
      </c>
      <c r="AY232" s="291">
        <v>223</v>
      </c>
      <c r="AZ232" s="291">
        <v>14495000</v>
      </c>
      <c r="BA232" s="291"/>
      <c r="BB232" s="291"/>
      <c r="BC232" s="291"/>
      <c r="BD232" s="291"/>
      <c r="BE232" s="291"/>
      <c r="BF232" s="291">
        <v>0</v>
      </c>
      <c r="BG232" s="291">
        <v>175</v>
      </c>
      <c r="BH232" s="291">
        <v>11375000</v>
      </c>
      <c r="BI232" s="291">
        <v>8225649</v>
      </c>
      <c r="BJ232" s="291">
        <v>3295250</v>
      </c>
      <c r="BK232" s="291">
        <v>48</v>
      </c>
      <c r="BL232" s="291">
        <v>715</v>
      </c>
      <c r="BM232" s="291">
        <v>763</v>
      </c>
      <c r="BN232" s="291">
        <v>49595000</v>
      </c>
      <c r="BO232" s="291">
        <v>14367290</v>
      </c>
      <c r="BP232" s="292" t="s">
        <v>3762</v>
      </c>
      <c r="BQ232" s="292" t="s">
        <v>4088</v>
      </c>
      <c r="BR232" t="s">
        <v>45</v>
      </c>
    </row>
    <row r="233" spans="1:70" hidden="1" x14ac:dyDescent="0.3">
      <c r="A233" s="281">
        <v>230</v>
      </c>
      <c r="B233" s="282" t="s">
        <v>2952</v>
      </c>
      <c r="C233" s="282" t="s">
        <v>2953</v>
      </c>
      <c r="D233" s="282" t="s">
        <v>2998</v>
      </c>
      <c r="E233" s="282" t="s">
        <v>2959</v>
      </c>
      <c r="F233" s="282" t="s">
        <v>3001</v>
      </c>
      <c r="G233" s="282" t="s">
        <v>3001</v>
      </c>
      <c r="H233" s="282" t="s">
        <v>3002</v>
      </c>
      <c r="I233" s="282" t="s">
        <v>2962</v>
      </c>
      <c r="J233" s="282" t="s">
        <v>60</v>
      </c>
      <c r="K233" s="282" t="s">
        <v>2958</v>
      </c>
      <c r="L233" s="282" t="s">
        <v>45</v>
      </c>
      <c r="M233" s="283" t="s">
        <v>2355</v>
      </c>
      <c r="N233" s="282" t="s">
        <v>2356</v>
      </c>
      <c r="O233" s="282" t="s">
        <v>50</v>
      </c>
      <c r="P233" s="282" t="s">
        <v>2352</v>
      </c>
      <c r="Q233" s="284" t="s">
        <v>45</v>
      </c>
      <c r="R233" s="282" t="s">
        <v>45</v>
      </c>
      <c r="S233" s="285">
        <v>45435</v>
      </c>
      <c r="T233" s="285">
        <v>45432</v>
      </c>
      <c r="U233" s="284" t="s">
        <v>45</v>
      </c>
      <c r="V233" s="285">
        <v>45432</v>
      </c>
      <c r="W233" s="285">
        <v>45435</v>
      </c>
      <c r="X233" s="285">
        <v>45443</v>
      </c>
      <c r="Y233" s="286">
        <v>39000</v>
      </c>
      <c r="Z233" s="286">
        <v>39000</v>
      </c>
      <c r="AA233" s="286">
        <v>11952</v>
      </c>
      <c r="AB233" s="286">
        <v>39000</v>
      </c>
      <c r="AC233" s="287" t="s">
        <v>2357</v>
      </c>
      <c r="AD233" s="284" t="s">
        <v>60</v>
      </c>
      <c r="AE233" s="287" t="s">
        <v>45</v>
      </c>
      <c r="AF233" s="286">
        <v>39000</v>
      </c>
      <c r="AG233" s="286">
        <v>450</v>
      </c>
      <c r="AH233" s="286">
        <v>17550000</v>
      </c>
      <c r="AI233" s="286">
        <v>5378400</v>
      </c>
      <c r="AJ233" s="286">
        <v>450</v>
      </c>
      <c r="AK233" s="286">
        <v>17550000</v>
      </c>
      <c r="AL233" s="286">
        <v>5378400</v>
      </c>
      <c r="AM233" s="286"/>
      <c r="AN233" s="286"/>
      <c r="AO233" s="286">
        <v>0</v>
      </c>
      <c r="AP233" s="286">
        <v>462</v>
      </c>
      <c r="AQ233" s="286">
        <v>18018000</v>
      </c>
      <c r="AR233" s="286">
        <v>5521824</v>
      </c>
      <c r="AS233" s="286">
        <v>462</v>
      </c>
      <c r="AT233" s="286">
        <v>18018000</v>
      </c>
      <c r="AU233" s="286">
        <v>5521824</v>
      </c>
      <c r="AV233" s="286"/>
      <c r="AW233" s="286"/>
      <c r="AX233" s="286">
        <v>0</v>
      </c>
      <c r="AY233" s="286">
        <v>108</v>
      </c>
      <c r="AZ233" s="286">
        <v>4212000</v>
      </c>
      <c r="BA233" s="286"/>
      <c r="BB233" s="286"/>
      <c r="BC233" s="286"/>
      <c r="BD233" s="286"/>
      <c r="BE233" s="286"/>
      <c r="BF233" s="286">
        <v>0</v>
      </c>
      <c r="BG233" s="286">
        <v>35</v>
      </c>
      <c r="BH233" s="286">
        <v>1365000</v>
      </c>
      <c r="BI233" s="286">
        <v>2111414</v>
      </c>
      <c r="BJ233" s="286">
        <v>418320</v>
      </c>
      <c r="BK233" s="286">
        <v>73</v>
      </c>
      <c r="BL233" s="286">
        <v>354</v>
      </c>
      <c r="BM233" s="286">
        <v>427</v>
      </c>
      <c r="BN233" s="286">
        <v>16653000</v>
      </c>
      <c r="BO233" s="286">
        <v>5103504</v>
      </c>
      <c r="BP233" s="287" t="s">
        <v>3993</v>
      </c>
      <c r="BQ233" s="287" t="s">
        <v>3983</v>
      </c>
      <c r="BR233" t="s">
        <v>45</v>
      </c>
    </row>
    <row r="234" spans="1:70" hidden="1" x14ac:dyDescent="0.3">
      <c r="A234" s="281">
        <v>231</v>
      </c>
      <c r="B234" s="288" t="s">
        <v>2952</v>
      </c>
      <c r="C234" s="288" t="s">
        <v>2953</v>
      </c>
      <c r="D234" s="288" t="s">
        <v>2998</v>
      </c>
      <c r="E234" s="288" t="s">
        <v>2959</v>
      </c>
      <c r="F234" s="288" t="s">
        <v>3001</v>
      </c>
      <c r="G234" s="288" t="s">
        <v>3001</v>
      </c>
      <c r="H234" s="288" t="s">
        <v>3002</v>
      </c>
      <c r="I234" s="288" t="s">
        <v>2962</v>
      </c>
      <c r="J234" s="288" t="s">
        <v>60</v>
      </c>
      <c r="K234" s="288" t="s">
        <v>2958</v>
      </c>
      <c r="L234" s="288" t="s">
        <v>45</v>
      </c>
      <c r="M234" s="289" t="s">
        <v>2358</v>
      </c>
      <c r="N234" s="288" t="s">
        <v>2359</v>
      </c>
      <c r="O234" s="288" t="s">
        <v>50</v>
      </c>
      <c r="P234" s="288" t="s">
        <v>2352</v>
      </c>
      <c r="Q234" s="290" t="s">
        <v>45</v>
      </c>
      <c r="R234" s="288" t="s">
        <v>45</v>
      </c>
      <c r="S234" s="1">
        <v>45435</v>
      </c>
      <c r="T234" s="1">
        <v>45432</v>
      </c>
      <c r="U234" s="290" t="s">
        <v>45</v>
      </c>
      <c r="V234" s="1">
        <v>45432</v>
      </c>
      <c r="W234" s="1">
        <v>45435</v>
      </c>
      <c r="X234" s="1">
        <v>45440</v>
      </c>
      <c r="Y234" s="291">
        <v>39000</v>
      </c>
      <c r="Z234" s="291">
        <v>39000</v>
      </c>
      <c r="AA234" s="291">
        <v>12312</v>
      </c>
      <c r="AB234" s="291">
        <v>39000</v>
      </c>
      <c r="AC234" s="292" t="s">
        <v>2360</v>
      </c>
      <c r="AD234" s="290" t="s">
        <v>60</v>
      </c>
      <c r="AE234" s="292" t="s">
        <v>45</v>
      </c>
      <c r="AF234" s="291">
        <v>39000</v>
      </c>
      <c r="AG234" s="291">
        <v>450</v>
      </c>
      <c r="AH234" s="291">
        <v>17550000</v>
      </c>
      <c r="AI234" s="291">
        <v>5540400</v>
      </c>
      <c r="AJ234" s="291">
        <v>450</v>
      </c>
      <c r="AK234" s="291">
        <v>17550000</v>
      </c>
      <c r="AL234" s="291">
        <v>5540400</v>
      </c>
      <c r="AM234" s="291"/>
      <c r="AN234" s="291"/>
      <c r="AO234" s="291">
        <v>0</v>
      </c>
      <c r="AP234" s="291">
        <v>447</v>
      </c>
      <c r="AQ234" s="291">
        <v>17433000</v>
      </c>
      <c r="AR234" s="291">
        <v>5503464</v>
      </c>
      <c r="AS234" s="291">
        <v>447</v>
      </c>
      <c r="AT234" s="291">
        <v>17433000</v>
      </c>
      <c r="AU234" s="291">
        <v>5503464</v>
      </c>
      <c r="AV234" s="291"/>
      <c r="AW234" s="291"/>
      <c r="AX234" s="291">
        <v>0</v>
      </c>
      <c r="AY234" s="291">
        <v>148</v>
      </c>
      <c r="AZ234" s="291">
        <v>5772000</v>
      </c>
      <c r="BA234" s="291">
        <v>-1</v>
      </c>
      <c r="BB234" s="291">
        <v>-39000</v>
      </c>
      <c r="BC234" s="291"/>
      <c r="BD234" s="291"/>
      <c r="BE234" s="291"/>
      <c r="BF234" s="291">
        <v>0</v>
      </c>
      <c r="BG234" s="291">
        <v>89</v>
      </c>
      <c r="BH234" s="291">
        <v>3471000</v>
      </c>
      <c r="BI234" s="291">
        <v>3122516</v>
      </c>
      <c r="BJ234" s="291">
        <v>1095768</v>
      </c>
      <c r="BK234" s="291">
        <v>59</v>
      </c>
      <c r="BL234" s="291">
        <v>299</v>
      </c>
      <c r="BM234" s="291">
        <v>358</v>
      </c>
      <c r="BN234" s="291">
        <v>13962000</v>
      </c>
      <c r="BO234" s="291">
        <v>4407696</v>
      </c>
      <c r="BP234" s="292" t="s">
        <v>3834</v>
      </c>
      <c r="BQ234" s="292" t="s">
        <v>4017</v>
      </c>
      <c r="BR234" t="s">
        <v>45</v>
      </c>
    </row>
    <row r="235" spans="1:70" hidden="1" x14ac:dyDescent="0.3">
      <c r="A235" s="281">
        <v>232</v>
      </c>
      <c r="B235" s="282" t="s">
        <v>2952</v>
      </c>
      <c r="C235" s="282" t="s">
        <v>2953</v>
      </c>
      <c r="D235" s="282" t="s">
        <v>2998</v>
      </c>
      <c r="E235" s="282" t="s">
        <v>2997</v>
      </c>
      <c r="F235" s="282" t="s">
        <v>2970</v>
      </c>
      <c r="G235" s="282" t="s">
        <v>2974</v>
      </c>
      <c r="H235" s="282" t="s">
        <v>2976</v>
      </c>
      <c r="I235" s="282" t="s">
        <v>2962</v>
      </c>
      <c r="J235" s="282" t="s">
        <v>60</v>
      </c>
      <c r="K235" s="282" t="s">
        <v>2958</v>
      </c>
      <c r="L235" s="282" t="s">
        <v>45</v>
      </c>
      <c r="M235" s="283" t="s">
        <v>2361</v>
      </c>
      <c r="N235" s="282" t="s">
        <v>2362</v>
      </c>
      <c r="O235" s="282" t="s">
        <v>50</v>
      </c>
      <c r="P235" s="282" t="s">
        <v>51</v>
      </c>
      <c r="Q235" s="284" t="s">
        <v>45</v>
      </c>
      <c r="R235" s="282" t="s">
        <v>45</v>
      </c>
      <c r="S235" s="285">
        <v>45385</v>
      </c>
      <c r="T235" s="285">
        <v>45385</v>
      </c>
      <c r="U235" s="284" t="s">
        <v>45</v>
      </c>
      <c r="V235" s="285">
        <v>45385</v>
      </c>
      <c r="W235" s="285">
        <v>45385</v>
      </c>
      <c r="X235" s="285">
        <v>45393</v>
      </c>
      <c r="Y235" s="286">
        <v>45000</v>
      </c>
      <c r="Z235" s="286">
        <v>45000</v>
      </c>
      <c r="AA235" s="286">
        <v>11700</v>
      </c>
      <c r="AB235" s="286">
        <v>45000</v>
      </c>
      <c r="AC235" s="287" t="s">
        <v>201</v>
      </c>
      <c r="AD235" s="284" t="s">
        <v>60</v>
      </c>
      <c r="AE235" s="287" t="s">
        <v>45</v>
      </c>
      <c r="AF235" s="286">
        <v>45000</v>
      </c>
      <c r="AG235" s="286">
        <v>570</v>
      </c>
      <c r="AH235" s="286">
        <v>25650000</v>
      </c>
      <c r="AI235" s="286">
        <v>6669000</v>
      </c>
      <c r="AJ235" s="286">
        <v>570</v>
      </c>
      <c r="AK235" s="286">
        <v>25650000</v>
      </c>
      <c r="AL235" s="286">
        <v>6669000</v>
      </c>
      <c r="AM235" s="286"/>
      <c r="AN235" s="286"/>
      <c r="AO235" s="286">
        <v>0</v>
      </c>
      <c r="AP235" s="286">
        <v>534</v>
      </c>
      <c r="AQ235" s="286">
        <v>24030000</v>
      </c>
      <c r="AR235" s="286">
        <v>6247800</v>
      </c>
      <c r="AS235" s="286">
        <v>534</v>
      </c>
      <c r="AT235" s="286">
        <v>24030000</v>
      </c>
      <c r="AU235" s="286">
        <v>6247800</v>
      </c>
      <c r="AV235" s="286"/>
      <c r="AW235" s="286"/>
      <c r="AX235" s="286">
        <v>0</v>
      </c>
      <c r="AY235" s="286">
        <v>488</v>
      </c>
      <c r="AZ235" s="286">
        <v>21960000</v>
      </c>
      <c r="BA235" s="286">
        <v>-1</v>
      </c>
      <c r="BB235" s="286">
        <v>-45000</v>
      </c>
      <c r="BC235" s="286">
        <v>4</v>
      </c>
      <c r="BD235" s="286">
        <v>180000</v>
      </c>
      <c r="BE235" s="286">
        <v>113733</v>
      </c>
      <c r="BF235" s="286">
        <v>46800</v>
      </c>
      <c r="BG235" s="286">
        <v>490</v>
      </c>
      <c r="BH235" s="286">
        <v>22050000</v>
      </c>
      <c r="BI235" s="286">
        <v>13607485</v>
      </c>
      <c r="BJ235" s="286">
        <v>5733000</v>
      </c>
      <c r="BK235" s="286">
        <v>-2</v>
      </c>
      <c r="BL235" s="286">
        <v>46</v>
      </c>
      <c r="BM235" s="286">
        <v>44</v>
      </c>
      <c r="BN235" s="286">
        <v>1980000</v>
      </c>
      <c r="BO235" s="286">
        <v>514800</v>
      </c>
      <c r="BP235" s="287" t="s">
        <v>3380</v>
      </c>
      <c r="BQ235" s="287" t="s">
        <v>3431</v>
      </c>
      <c r="BR235" t="s">
        <v>45</v>
      </c>
    </row>
    <row r="236" spans="1:70" hidden="1" x14ac:dyDescent="0.3">
      <c r="A236" s="281">
        <v>233</v>
      </c>
      <c r="B236" s="288" t="s">
        <v>2952</v>
      </c>
      <c r="C236" s="288" t="s">
        <v>2953</v>
      </c>
      <c r="D236" s="288" t="s">
        <v>2998</v>
      </c>
      <c r="E236" s="288" t="s">
        <v>2997</v>
      </c>
      <c r="F236" s="288" t="s">
        <v>2970</v>
      </c>
      <c r="G236" s="288" t="s">
        <v>2974</v>
      </c>
      <c r="H236" s="288" t="s">
        <v>2976</v>
      </c>
      <c r="I236" s="288" t="s">
        <v>2962</v>
      </c>
      <c r="J236" s="288" t="s">
        <v>60</v>
      </c>
      <c r="K236" s="288" t="s">
        <v>2958</v>
      </c>
      <c r="L236" s="288" t="s">
        <v>45</v>
      </c>
      <c r="M236" s="289" t="s">
        <v>2363</v>
      </c>
      <c r="N236" s="288" t="s">
        <v>2364</v>
      </c>
      <c r="O236" s="288" t="s">
        <v>50</v>
      </c>
      <c r="P236" s="288" t="s">
        <v>51</v>
      </c>
      <c r="Q236" s="290" t="s">
        <v>45</v>
      </c>
      <c r="R236" s="288" t="s">
        <v>45</v>
      </c>
      <c r="S236" s="1">
        <v>45394</v>
      </c>
      <c r="T236" s="1">
        <v>45394</v>
      </c>
      <c r="U236" s="290" t="s">
        <v>45</v>
      </c>
      <c r="V236" s="1">
        <v>45394</v>
      </c>
      <c r="W236" s="1">
        <v>45394</v>
      </c>
      <c r="X236" s="1">
        <v>45404</v>
      </c>
      <c r="Y236" s="291">
        <v>67000</v>
      </c>
      <c r="Z236" s="291">
        <v>67000</v>
      </c>
      <c r="AA236" s="291">
        <v>19000</v>
      </c>
      <c r="AB236" s="291">
        <v>67000</v>
      </c>
      <c r="AC236" s="292" t="s">
        <v>346</v>
      </c>
      <c r="AD236" s="290" t="s">
        <v>60</v>
      </c>
      <c r="AE236" s="292" t="s">
        <v>45</v>
      </c>
      <c r="AF236" s="291">
        <v>67000</v>
      </c>
      <c r="AG236" s="291">
        <v>380</v>
      </c>
      <c r="AH236" s="291">
        <v>25460000</v>
      </c>
      <c r="AI236" s="291">
        <v>7220000</v>
      </c>
      <c r="AJ236" s="291">
        <v>380</v>
      </c>
      <c r="AK236" s="291">
        <v>25460000</v>
      </c>
      <c r="AL236" s="291">
        <v>7220000</v>
      </c>
      <c r="AM236" s="291"/>
      <c r="AN236" s="291"/>
      <c r="AO236" s="291">
        <v>0</v>
      </c>
      <c r="AP236" s="291">
        <v>405</v>
      </c>
      <c r="AQ236" s="291">
        <v>27135000</v>
      </c>
      <c r="AR236" s="291">
        <v>7695000</v>
      </c>
      <c r="AS236" s="291">
        <v>405</v>
      </c>
      <c r="AT236" s="291">
        <v>27135000</v>
      </c>
      <c r="AU236" s="291">
        <v>7695000</v>
      </c>
      <c r="AV236" s="291"/>
      <c r="AW236" s="291"/>
      <c r="AX236" s="291">
        <v>0</v>
      </c>
      <c r="AY236" s="291">
        <v>368</v>
      </c>
      <c r="AZ236" s="291">
        <v>24656000</v>
      </c>
      <c r="BA236" s="291"/>
      <c r="BB236" s="291"/>
      <c r="BC236" s="291"/>
      <c r="BD236" s="291"/>
      <c r="BE236" s="291"/>
      <c r="BF236" s="291">
        <v>0</v>
      </c>
      <c r="BG236" s="291">
        <v>362</v>
      </c>
      <c r="BH236" s="291">
        <v>24254000</v>
      </c>
      <c r="BI236" s="291">
        <v>14521233</v>
      </c>
      <c r="BJ236" s="291">
        <v>6878000</v>
      </c>
      <c r="BK236" s="291">
        <v>6</v>
      </c>
      <c r="BL236" s="291">
        <v>37</v>
      </c>
      <c r="BM236" s="291">
        <v>43</v>
      </c>
      <c r="BN236" s="291">
        <v>2881000</v>
      </c>
      <c r="BO236" s="291">
        <v>817000</v>
      </c>
      <c r="BP236" s="292" t="s">
        <v>3847</v>
      </c>
      <c r="BQ236" s="292" t="s">
        <v>1131</v>
      </c>
      <c r="BR236" t="s">
        <v>45</v>
      </c>
    </row>
    <row r="237" spans="1:70" hidden="1" x14ac:dyDescent="0.3">
      <c r="A237" s="281">
        <v>234</v>
      </c>
      <c r="B237" s="282" t="s">
        <v>2952</v>
      </c>
      <c r="C237" s="282" t="s">
        <v>2953</v>
      </c>
      <c r="D237" s="282" t="s">
        <v>2998</v>
      </c>
      <c r="E237" s="282" t="s">
        <v>2997</v>
      </c>
      <c r="F237" s="282" t="s">
        <v>2985</v>
      </c>
      <c r="G237" s="282" t="s">
        <v>2986</v>
      </c>
      <c r="H237" s="282" t="s">
        <v>2987</v>
      </c>
      <c r="I237" s="282" t="s">
        <v>2962</v>
      </c>
      <c r="J237" s="282" t="s">
        <v>60</v>
      </c>
      <c r="K237" s="282" t="s">
        <v>2958</v>
      </c>
      <c r="L237" s="282" t="s">
        <v>45</v>
      </c>
      <c r="M237" s="283" t="s">
        <v>2365</v>
      </c>
      <c r="N237" s="282" t="s">
        <v>2366</v>
      </c>
      <c r="O237" s="282" t="s">
        <v>50</v>
      </c>
      <c r="P237" s="282" t="s">
        <v>74</v>
      </c>
      <c r="Q237" s="284" t="s">
        <v>45</v>
      </c>
      <c r="R237" s="282" t="s">
        <v>45</v>
      </c>
      <c r="S237" s="285">
        <v>45454</v>
      </c>
      <c r="T237" s="285">
        <v>45406</v>
      </c>
      <c r="U237" s="284" t="s">
        <v>45</v>
      </c>
      <c r="V237" s="285">
        <v>45406</v>
      </c>
      <c r="W237" s="285">
        <v>45454</v>
      </c>
      <c r="X237" s="285">
        <v>45456</v>
      </c>
      <c r="Y237" s="286">
        <v>53000</v>
      </c>
      <c r="Z237" s="286">
        <v>53000</v>
      </c>
      <c r="AA237" s="286">
        <v>14500</v>
      </c>
      <c r="AB237" s="286">
        <v>53000</v>
      </c>
      <c r="AC237" s="287" t="s">
        <v>374</v>
      </c>
      <c r="AD237" s="284" t="s">
        <v>60</v>
      </c>
      <c r="AE237" s="287" t="s">
        <v>45</v>
      </c>
      <c r="AF237" s="286">
        <v>53000</v>
      </c>
      <c r="AG237" s="286">
        <v>600</v>
      </c>
      <c r="AH237" s="286">
        <v>31800000</v>
      </c>
      <c r="AI237" s="286">
        <v>8700000</v>
      </c>
      <c r="AJ237" s="286">
        <v>600</v>
      </c>
      <c r="AK237" s="286">
        <v>31800000</v>
      </c>
      <c r="AL237" s="286">
        <v>8700000</v>
      </c>
      <c r="AM237" s="286"/>
      <c r="AN237" s="286"/>
      <c r="AO237" s="286">
        <v>0</v>
      </c>
      <c r="AP237" s="286">
        <v>633</v>
      </c>
      <c r="AQ237" s="286">
        <v>33549000</v>
      </c>
      <c r="AR237" s="286">
        <v>9178500</v>
      </c>
      <c r="AS237" s="286">
        <v>633</v>
      </c>
      <c r="AT237" s="286">
        <v>33549000</v>
      </c>
      <c r="AU237" s="286">
        <v>9178500</v>
      </c>
      <c r="AV237" s="286"/>
      <c r="AW237" s="286"/>
      <c r="AX237" s="286">
        <v>0</v>
      </c>
      <c r="AY237" s="286">
        <v>508</v>
      </c>
      <c r="AZ237" s="286">
        <v>26924000</v>
      </c>
      <c r="BA237" s="286">
        <v>2</v>
      </c>
      <c r="BB237" s="286">
        <v>106000</v>
      </c>
      <c r="BC237" s="286">
        <v>6</v>
      </c>
      <c r="BD237" s="286">
        <v>318000</v>
      </c>
      <c r="BE237" s="286">
        <v>153000</v>
      </c>
      <c r="BF237" s="286">
        <v>87000</v>
      </c>
      <c r="BG237" s="286">
        <v>436</v>
      </c>
      <c r="BH237" s="286">
        <v>23108000</v>
      </c>
      <c r="BI237" s="286">
        <v>12812925</v>
      </c>
      <c r="BJ237" s="286">
        <v>6322000</v>
      </c>
      <c r="BK237" s="286">
        <v>72</v>
      </c>
      <c r="BL237" s="286">
        <v>125</v>
      </c>
      <c r="BM237" s="286">
        <v>197</v>
      </c>
      <c r="BN237" s="286">
        <v>10441000</v>
      </c>
      <c r="BO237" s="286">
        <v>2856500</v>
      </c>
      <c r="BP237" s="287" t="s">
        <v>3733</v>
      </c>
      <c r="BQ237" s="287" t="s">
        <v>3291</v>
      </c>
      <c r="BR237" t="s">
        <v>45</v>
      </c>
    </row>
    <row r="238" spans="1:70" hidden="1" x14ac:dyDescent="0.3">
      <c r="A238" s="281">
        <v>235</v>
      </c>
      <c r="B238" s="288" t="s">
        <v>2952</v>
      </c>
      <c r="C238" s="288" t="s">
        <v>2953</v>
      </c>
      <c r="D238" s="288" t="s">
        <v>2998</v>
      </c>
      <c r="E238" s="288" t="s">
        <v>2997</v>
      </c>
      <c r="F238" s="288" t="s">
        <v>2985</v>
      </c>
      <c r="G238" s="288" t="s">
        <v>2986</v>
      </c>
      <c r="H238" s="288" t="s">
        <v>2987</v>
      </c>
      <c r="I238" s="288" t="s">
        <v>2962</v>
      </c>
      <c r="J238" s="288" t="s">
        <v>60</v>
      </c>
      <c r="K238" s="288" t="s">
        <v>2958</v>
      </c>
      <c r="L238" s="288" t="s">
        <v>45</v>
      </c>
      <c r="M238" s="289" t="s">
        <v>2367</v>
      </c>
      <c r="N238" s="288" t="s">
        <v>2368</v>
      </c>
      <c r="O238" s="288" t="s">
        <v>50</v>
      </c>
      <c r="P238" s="288" t="s">
        <v>51</v>
      </c>
      <c r="Q238" s="290" t="s">
        <v>45</v>
      </c>
      <c r="R238" s="288" t="s">
        <v>45</v>
      </c>
      <c r="S238" s="1">
        <v>45387</v>
      </c>
      <c r="T238" s="1">
        <v>45387</v>
      </c>
      <c r="U238" s="290" t="s">
        <v>45</v>
      </c>
      <c r="V238" s="1">
        <v>45387</v>
      </c>
      <c r="W238" s="1">
        <v>45387</v>
      </c>
      <c r="X238" s="1">
        <v>45405</v>
      </c>
      <c r="Y238" s="291">
        <v>47000</v>
      </c>
      <c r="Z238" s="291">
        <v>47000</v>
      </c>
      <c r="AA238" s="291">
        <v>13000</v>
      </c>
      <c r="AB238" s="291">
        <v>47000</v>
      </c>
      <c r="AC238" s="292" t="s">
        <v>687</v>
      </c>
      <c r="AD238" s="290" t="s">
        <v>60</v>
      </c>
      <c r="AE238" s="292" t="s">
        <v>45</v>
      </c>
      <c r="AF238" s="291">
        <v>47000</v>
      </c>
      <c r="AG238" s="291">
        <v>370</v>
      </c>
      <c r="AH238" s="291">
        <v>17390000</v>
      </c>
      <c r="AI238" s="291">
        <v>4810000</v>
      </c>
      <c r="AJ238" s="291">
        <v>370</v>
      </c>
      <c r="AK238" s="291">
        <v>17390000</v>
      </c>
      <c r="AL238" s="291">
        <v>4810000</v>
      </c>
      <c r="AM238" s="291"/>
      <c r="AN238" s="291"/>
      <c r="AO238" s="291">
        <v>0</v>
      </c>
      <c r="AP238" s="291">
        <v>388</v>
      </c>
      <c r="AQ238" s="291">
        <v>18236000</v>
      </c>
      <c r="AR238" s="291">
        <v>5044000</v>
      </c>
      <c r="AS238" s="291">
        <v>388</v>
      </c>
      <c r="AT238" s="291">
        <v>18236000</v>
      </c>
      <c r="AU238" s="291">
        <v>5044000</v>
      </c>
      <c r="AV238" s="291"/>
      <c r="AW238" s="291"/>
      <c r="AX238" s="291">
        <v>0</v>
      </c>
      <c r="AY238" s="291">
        <v>354</v>
      </c>
      <c r="AZ238" s="291">
        <v>16638000</v>
      </c>
      <c r="BA238" s="291"/>
      <c r="BB238" s="291"/>
      <c r="BC238" s="291"/>
      <c r="BD238" s="291"/>
      <c r="BE238" s="291"/>
      <c r="BF238" s="291">
        <v>0</v>
      </c>
      <c r="BG238" s="291">
        <v>357</v>
      </c>
      <c r="BH238" s="291">
        <v>16779000</v>
      </c>
      <c r="BI238" s="291">
        <v>10732521</v>
      </c>
      <c r="BJ238" s="291">
        <v>4641000</v>
      </c>
      <c r="BK238" s="291">
        <v>-3</v>
      </c>
      <c r="BL238" s="291">
        <v>34</v>
      </c>
      <c r="BM238" s="291">
        <v>31</v>
      </c>
      <c r="BN238" s="291">
        <v>1457000</v>
      </c>
      <c r="BO238" s="291">
        <v>403000</v>
      </c>
      <c r="BP238" s="292" t="s">
        <v>515</v>
      </c>
      <c r="BQ238" s="292" t="s">
        <v>898</v>
      </c>
      <c r="BR238" t="s">
        <v>45</v>
      </c>
    </row>
    <row r="239" spans="1:70" hidden="1" x14ac:dyDescent="0.3">
      <c r="A239" s="281">
        <v>236</v>
      </c>
      <c r="B239" s="282" t="s">
        <v>2952</v>
      </c>
      <c r="C239" s="282" t="s">
        <v>2953</v>
      </c>
      <c r="D239" s="282" t="s">
        <v>2998</v>
      </c>
      <c r="E239" s="282" t="s">
        <v>2997</v>
      </c>
      <c r="F239" s="282" t="s">
        <v>2985</v>
      </c>
      <c r="G239" s="282" t="s">
        <v>2986</v>
      </c>
      <c r="H239" s="282" t="s">
        <v>2989</v>
      </c>
      <c r="I239" s="282" t="s">
        <v>2962</v>
      </c>
      <c r="J239" s="282" t="s">
        <v>60</v>
      </c>
      <c r="K239" s="282" t="s">
        <v>2958</v>
      </c>
      <c r="L239" s="282" t="s">
        <v>45</v>
      </c>
      <c r="M239" s="283" t="s">
        <v>2369</v>
      </c>
      <c r="N239" s="282" t="s">
        <v>2271</v>
      </c>
      <c r="O239" s="282" t="s">
        <v>50</v>
      </c>
      <c r="P239" s="282" t="s">
        <v>51</v>
      </c>
      <c r="Q239" s="284" t="s">
        <v>45</v>
      </c>
      <c r="R239" s="282" t="s">
        <v>45</v>
      </c>
      <c r="S239" s="285">
        <v>45398</v>
      </c>
      <c r="T239" s="285">
        <v>45398</v>
      </c>
      <c r="U239" s="284" t="s">
        <v>45</v>
      </c>
      <c r="V239" s="285">
        <v>45398</v>
      </c>
      <c r="W239" s="285">
        <v>45398</v>
      </c>
      <c r="X239" s="285">
        <v>45406</v>
      </c>
      <c r="Y239" s="286">
        <v>65000</v>
      </c>
      <c r="Z239" s="286">
        <v>65000</v>
      </c>
      <c r="AA239" s="286">
        <v>18000</v>
      </c>
      <c r="AB239" s="286">
        <v>65000</v>
      </c>
      <c r="AC239" s="287" t="s">
        <v>379</v>
      </c>
      <c r="AD239" s="284" t="s">
        <v>60</v>
      </c>
      <c r="AE239" s="287" t="s">
        <v>45</v>
      </c>
      <c r="AF239" s="286">
        <v>65000</v>
      </c>
      <c r="AG239" s="286">
        <v>250</v>
      </c>
      <c r="AH239" s="286">
        <v>16250000</v>
      </c>
      <c r="AI239" s="286">
        <v>4500000</v>
      </c>
      <c r="AJ239" s="286">
        <v>250</v>
      </c>
      <c r="AK239" s="286">
        <v>16250000</v>
      </c>
      <c r="AL239" s="286">
        <v>4500000</v>
      </c>
      <c r="AM239" s="286"/>
      <c r="AN239" s="286"/>
      <c r="AO239" s="286">
        <v>0</v>
      </c>
      <c r="AP239" s="286">
        <v>212</v>
      </c>
      <c r="AQ239" s="286">
        <v>13780000</v>
      </c>
      <c r="AR239" s="286">
        <v>3816000</v>
      </c>
      <c r="AS239" s="286">
        <v>212</v>
      </c>
      <c r="AT239" s="286">
        <v>13780000</v>
      </c>
      <c r="AU239" s="286">
        <v>3816000</v>
      </c>
      <c r="AV239" s="286"/>
      <c r="AW239" s="286"/>
      <c r="AX239" s="286">
        <v>0</v>
      </c>
      <c r="AY239" s="286">
        <v>208</v>
      </c>
      <c r="AZ239" s="286">
        <v>13520000</v>
      </c>
      <c r="BA239" s="286"/>
      <c r="BB239" s="286"/>
      <c r="BC239" s="286"/>
      <c r="BD239" s="286"/>
      <c r="BE239" s="286"/>
      <c r="BF239" s="286">
        <v>0</v>
      </c>
      <c r="BG239" s="286">
        <v>208</v>
      </c>
      <c r="BH239" s="286">
        <v>13520000</v>
      </c>
      <c r="BI239" s="286">
        <v>9446422</v>
      </c>
      <c r="BJ239" s="286">
        <v>3744000</v>
      </c>
      <c r="BK239" s="286"/>
      <c r="BL239" s="286">
        <v>4</v>
      </c>
      <c r="BM239" s="286">
        <v>4</v>
      </c>
      <c r="BN239" s="286">
        <v>260000</v>
      </c>
      <c r="BO239" s="286">
        <v>72000</v>
      </c>
      <c r="BP239" s="287" t="s">
        <v>4074</v>
      </c>
      <c r="BQ239" s="287" t="s">
        <v>3670</v>
      </c>
      <c r="BR239" t="s">
        <v>45</v>
      </c>
    </row>
    <row r="240" spans="1:70" hidden="1" x14ac:dyDescent="0.3">
      <c r="A240" s="281">
        <v>237</v>
      </c>
      <c r="B240" s="288" t="s">
        <v>2952</v>
      </c>
      <c r="C240" s="288" t="s">
        <v>2953</v>
      </c>
      <c r="D240" s="288" t="s">
        <v>3003</v>
      </c>
      <c r="E240" s="288" t="s">
        <v>2959</v>
      </c>
      <c r="F240" s="288" t="s">
        <v>2955</v>
      </c>
      <c r="G240" s="288" t="s">
        <v>2960</v>
      </c>
      <c r="H240" s="288" t="s">
        <v>2964</v>
      </c>
      <c r="I240" s="288" t="s">
        <v>2962</v>
      </c>
      <c r="J240" s="288" t="s">
        <v>60</v>
      </c>
      <c r="K240" s="288" t="s">
        <v>2958</v>
      </c>
      <c r="L240" s="288" t="s">
        <v>45</v>
      </c>
      <c r="M240" s="289" t="s">
        <v>1795</v>
      </c>
      <c r="N240" s="288" t="s">
        <v>1794</v>
      </c>
      <c r="O240" s="288" t="s">
        <v>50</v>
      </c>
      <c r="P240" s="288" t="s">
        <v>1619</v>
      </c>
      <c r="Q240" s="290" t="s">
        <v>45</v>
      </c>
      <c r="R240" s="288" t="s">
        <v>45</v>
      </c>
      <c r="S240" s="1">
        <v>45498</v>
      </c>
      <c r="T240" s="1">
        <v>45457</v>
      </c>
      <c r="U240" s="290" t="s">
        <v>45</v>
      </c>
      <c r="V240" s="1">
        <v>45457</v>
      </c>
      <c r="W240" s="1">
        <v>45498</v>
      </c>
      <c r="X240" s="1">
        <v>45510</v>
      </c>
      <c r="Y240" s="291">
        <v>59000</v>
      </c>
      <c r="Z240" s="291">
        <v>59000</v>
      </c>
      <c r="AA240" s="291">
        <v>17500</v>
      </c>
      <c r="AB240" s="291">
        <v>59000</v>
      </c>
      <c r="AC240" s="292" t="s">
        <v>1253</v>
      </c>
      <c r="AD240" s="290" t="s">
        <v>60</v>
      </c>
      <c r="AE240" s="292" t="s">
        <v>45</v>
      </c>
      <c r="AF240" s="291">
        <v>59000</v>
      </c>
      <c r="AG240" s="291">
        <v>800</v>
      </c>
      <c r="AH240" s="291">
        <v>47200000</v>
      </c>
      <c r="AI240" s="291">
        <v>14000000</v>
      </c>
      <c r="AJ240" s="291">
        <v>800</v>
      </c>
      <c r="AK240" s="291">
        <v>47200000</v>
      </c>
      <c r="AL240" s="291">
        <v>14000000</v>
      </c>
      <c r="AM240" s="291"/>
      <c r="AN240" s="291"/>
      <c r="AO240" s="291">
        <v>0</v>
      </c>
      <c r="AP240" s="291">
        <v>805</v>
      </c>
      <c r="AQ240" s="291">
        <v>47495000</v>
      </c>
      <c r="AR240" s="291">
        <v>14087500</v>
      </c>
      <c r="AS240" s="291">
        <v>805</v>
      </c>
      <c r="AT240" s="291">
        <v>47495000</v>
      </c>
      <c r="AU240" s="291">
        <v>14087500</v>
      </c>
      <c r="AV240" s="291"/>
      <c r="AW240" s="291"/>
      <c r="AX240" s="291">
        <v>0</v>
      </c>
      <c r="AY240" s="291">
        <v>682</v>
      </c>
      <c r="AZ240" s="291">
        <v>40238000</v>
      </c>
      <c r="BA240" s="291">
        <v>-2</v>
      </c>
      <c r="BB240" s="291">
        <v>-118000</v>
      </c>
      <c r="BC240" s="291">
        <v>4</v>
      </c>
      <c r="BD240" s="291">
        <v>236000</v>
      </c>
      <c r="BE240" s="291">
        <v>120755</v>
      </c>
      <c r="BF240" s="291">
        <v>70000</v>
      </c>
      <c r="BG240" s="291">
        <v>679</v>
      </c>
      <c r="BH240" s="291">
        <v>40061000</v>
      </c>
      <c r="BI240" s="291">
        <v>27458029</v>
      </c>
      <c r="BJ240" s="291">
        <v>11882500</v>
      </c>
      <c r="BK240" s="291">
        <v>3</v>
      </c>
      <c r="BL240" s="291">
        <v>123</v>
      </c>
      <c r="BM240" s="291">
        <v>126</v>
      </c>
      <c r="BN240" s="291">
        <v>7434000</v>
      </c>
      <c r="BO240" s="291">
        <v>2205000</v>
      </c>
      <c r="BP240" s="292" t="s">
        <v>3939</v>
      </c>
      <c r="BQ240" s="292" t="s">
        <v>3472</v>
      </c>
      <c r="BR240" t="s">
        <v>45</v>
      </c>
    </row>
    <row r="241" spans="1:70" hidden="1" x14ac:dyDescent="0.3">
      <c r="A241" s="281">
        <v>238</v>
      </c>
      <c r="B241" s="282" t="s">
        <v>2952</v>
      </c>
      <c r="C241" s="282" t="s">
        <v>2953</v>
      </c>
      <c r="D241" s="282" t="s">
        <v>3003</v>
      </c>
      <c r="E241" s="282" t="s">
        <v>2959</v>
      </c>
      <c r="F241" s="282" t="s">
        <v>2955</v>
      </c>
      <c r="G241" s="282" t="s">
        <v>2960</v>
      </c>
      <c r="H241" s="282" t="s">
        <v>2964</v>
      </c>
      <c r="I241" s="282" t="s">
        <v>2962</v>
      </c>
      <c r="J241" s="282" t="s">
        <v>60</v>
      </c>
      <c r="K241" s="282" t="s">
        <v>2958</v>
      </c>
      <c r="L241" s="282" t="s">
        <v>45</v>
      </c>
      <c r="M241" s="283" t="s">
        <v>1793</v>
      </c>
      <c r="N241" s="282" t="s">
        <v>1792</v>
      </c>
      <c r="O241" s="282" t="s">
        <v>50</v>
      </c>
      <c r="P241" s="282" t="s">
        <v>1619</v>
      </c>
      <c r="Q241" s="284" t="s">
        <v>45</v>
      </c>
      <c r="R241" s="282" t="s">
        <v>45</v>
      </c>
      <c r="S241" s="285">
        <v>45498</v>
      </c>
      <c r="T241" s="285">
        <v>45457</v>
      </c>
      <c r="U241" s="284" t="s">
        <v>45</v>
      </c>
      <c r="V241" s="285">
        <v>45457</v>
      </c>
      <c r="W241" s="285">
        <v>45498</v>
      </c>
      <c r="X241" s="285">
        <v>45510</v>
      </c>
      <c r="Y241" s="286">
        <v>78000</v>
      </c>
      <c r="Z241" s="286">
        <v>78000</v>
      </c>
      <c r="AA241" s="286">
        <v>22100</v>
      </c>
      <c r="AB241" s="286">
        <v>78000</v>
      </c>
      <c r="AC241" s="287" t="s">
        <v>346</v>
      </c>
      <c r="AD241" s="284" t="s">
        <v>60</v>
      </c>
      <c r="AE241" s="287" t="s">
        <v>45</v>
      </c>
      <c r="AF241" s="286">
        <v>78000</v>
      </c>
      <c r="AG241" s="286">
        <v>700</v>
      </c>
      <c r="AH241" s="286">
        <v>54600000</v>
      </c>
      <c r="AI241" s="286">
        <v>15470000</v>
      </c>
      <c r="AJ241" s="286">
        <v>700</v>
      </c>
      <c r="AK241" s="286">
        <v>54600000</v>
      </c>
      <c r="AL241" s="286">
        <v>15470000</v>
      </c>
      <c r="AM241" s="286"/>
      <c r="AN241" s="286"/>
      <c r="AO241" s="286">
        <v>0</v>
      </c>
      <c r="AP241" s="286">
        <v>698</v>
      </c>
      <c r="AQ241" s="286">
        <v>54444000</v>
      </c>
      <c r="AR241" s="286">
        <v>15425800</v>
      </c>
      <c r="AS241" s="286">
        <v>698</v>
      </c>
      <c r="AT241" s="286">
        <v>54444000</v>
      </c>
      <c r="AU241" s="286">
        <v>15425800</v>
      </c>
      <c r="AV241" s="286"/>
      <c r="AW241" s="286"/>
      <c r="AX241" s="286">
        <v>0</v>
      </c>
      <c r="AY241" s="286">
        <v>203</v>
      </c>
      <c r="AZ241" s="286">
        <v>15834000</v>
      </c>
      <c r="BA241" s="286">
        <v>3</v>
      </c>
      <c r="BB241" s="286">
        <v>234000</v>
      </c>
      <c r="BC241" s="286">
        <v>1</v>
      </c>
      <c r="BD241" s="286">
        <v>78000</v>
      </c>
      <c r="BE241" s="286">
        <v>25667</v>
      </c>
      <c r="BF241" s="286">
        <v>22100</v>
      </c>
      <c r="BG241" s="286">
        <v>219</v>
      </c>
      <c r="BH241" s="286">
        <v>17082000</v>
      </c>
      <c r="BI241" s="286">
        <v>10552403</v>
      </c>
      <c r="BJ241" s="286">
        <v>4839900</v>
      </c>
      <c r="BK241" s="286">
        <v>-16</v>
      </c>
      <c r="BL241" s="286">
        <v>495</v>
      </c>
      <c r="BM241" s="286">
        <v>479</v>
      </c>
      <c r="BN241" s="286">
        <v>37362000</v>
      </c>
      <c r="BO241" s="286">
        <v>10585900</v>
      </c>
      <c r="BP241" s="287" t="s">
        <v>3933</v>
      </c>
      <c r="BQ241" s="287" t="s">
        <v>3476</v>
      </c>
      <c r="BR241" t="s">
        <v>45</v>
      </c>
    </row>
    <row r="242" spans="1:70" hidden="1" x14ac:dyDescent="0.3">
      <c r="A242" s="281">
        <v>239</v>
      </c>
      <c r="B242" s="288" t="s">
        <v>2952</v>
      </c>
      <c r="C242" s="288" t="s">
        <v>2953</v>
      </c>
      <c r="D242" s="288" t="s">
        <v>3003</v>
      </c>
      <c r="E242" s="288" t="s">
        <v>2959</v>
      </c>
      <c r="F242" s="288" t="s">
        <v>2955</v>
      </c>
      <c r="G242" s="288" t="s">
        <v>2960</v>
      </c>
      <c r="H242" s="288" t="s">
        <v>2965</v>
      </c>
      <c r="I242" s="288" t="s">
        <v>2962</v>
      </c>
      <c r="J242" s="288" t="s">
        <v>60</v>
      </c>
      <c r="K242" s="288" t="s">
        <v>2958</v>
      </c>
      <c r="L242" s="288" t="s">
        <v>45</v>
      </c>
      <c r="M242" s="289" t="s">
        <v>1791</v>
      </c>
      <c r="N242" s="288" t="s">
        <v>1790</v>
      </c>
      <c r="O242" s="288" t="s">
        <v>50</v>
      </c>
      <c r="P242" s="288" t="s">
        <v>74</v>
      </c>
      <c r="Q242" s="290" t="s">
        <v>45</v>
      </c>
      <c r="R242" s="288" t="s">
        <v>45</v>
      </c>
      <c r="S242" s="1">
        <v>45531</v>
      </c>
      <c r="T242" s="1">
        <v>45457</v>
      </c>
      <c r="U242" s="290" t="s">
        <v>45</v>
      </c>
      <c r="V242" s="1">
        <v>45457</v>
      </c>
      <c r="W242" s="1">
        <v>45469</v>
      </c>
      <c r="X242" s="1">
        <v>45497</v>
      </c>
      <c r="Y242" s="291">
        <v>43000</v>
      </c>
      <c r="Z242" s="291">
        <v>43000</v>
      </c>
      <c r="AA242" s="291">
        <v>11700</v>
      </c>
      <c r="AB242" s="291">
        <v>43000</v>
      </c>
      <c r="AC242" s="292" t="s">
        <v>386</v>
      </c>
      <c r="AD242" s="290" t="s">
        <v>60</v>
      </c>
      <c r="AE242" s="292" t="s">
        <v>45</v>
      </c>
      <c r="AF242" s="291">
        <v>43000</v>
      </c>
      <c r="AG242" s="291">
        <v>2090</v>
      </c>
      <c r="AH242" s="291">
        <v>89870000</v>
      </c>
      <c r="AI242" s="291">
        <v>24453000</v>
      </c>
      <c r="AJ242" s="291">
        <v>1380</v>
      </c>
      <c r="AK242" s="291">
        <v>59340000</v>
      </c>
      <c r="AL242" s="291">
        <v>16146000</v>
      </c>
      <c r="AM242" s="291">
        <v>710</v>
      </c>
      <c r="AN242" s="291">
        <v>30530000</v>
      </c>
      <c r="AO242" s="291">
        <v>8307000</v>
      </c>
      <c r="AP242" s="291">
        <v>2263</v>
      </c>
      <c r="AQ242" s="291">
        <v>97309000</v>
      </c>
      <c r="AR242" s="291">
        <v>26477100</v>
      </c>
      <c r="AS242" s="291">
        <v>2263</v>
      </c>
      <c r="AT242" s="291">
        <v>97309000</v>
      </c>
      <c r="AU242" s="291">
        <v>26477100</v>
      </c>
      <c r="AV242" s="291"/>
      <c r="AW242" s="291"/>
      <c r="AX242" s="291">
        <v>0</v>
      </c>
      <c r="AY242" s="291">
        <v>1790</v>
      </c>
      <c r="AZ242" s="291">
        <v>76970000</v>
      </c>
      <c r="BA242" s="291"/>
      <c r="BB242" s="291"/>
      <c r="BC242" s="291">
        <v>13</v>
      </c>
      <c r="BD242" s="291">
        <v>559000</v>
      </c>
      <c r="BE242" s="291">
        <v>317764</v>
      </c>
      <c r="BF242" s="291">
        <v>152100</v>
      </c>
      <c r="BG242" s="291">
        <v>1744</v>
      </c>
      <c r="BH242" s="291">
        <v>74992000</v>
      </c>
      <c r="BI242" s="291">
        <v>49303913</v>
      </c>
      <c r="BJ242" s="291">
        <v>20404800</v>
      </c>
      <c r="BK242" s="291">
        <v>46</v>
      </c>
      <c r="BL242" s="291">
        <v>473</v>
      </c>
      <c r="BM242" s="291">
        <v>519</v>
      </c>
      <c r="BN242" s="291">
        <v>22317000</v>
      </c>
      <c r="BO242" s="291">
        <v>6072300</v>
      </c>
      <c r="BP242" s="292" t="s">
        <v>3735</v>
      </c>
      <c r="BQ242" s="292" t="s">
        <v>4048</v>
      </c>
      <c r="BR242" t="s">
        <v>45</v>
      </c>
    </row>
    <row r="243" spans="1:70" hidden="1" x14ac:dyDescent="0.3">
      <c r="A243" s="281">
        <v>240</v>
      </c>
      <c r="B243" s="282" t="s">
        <v>2952</v>
      </c>
      <c r="C243" s="282" t="s">
        <v>2953</v>
      </c>
      <c r="D243" s="282" t="s">
        <v>3003</v>
      </c>
      <c r="E243" s="282" t="s">
        <v>2959</v>
      </c>
      <c r="F243" s="282" t="s">
        <v>2955</v>
      </c>
      <c r="G243" s="282" t="s">
        <v>2960</v>
      </c>
      <c r="H243" s="282" t="s">
        <v>2965</v>
      </c>
      <c r="I243" s="282" t="s">
        <v>2962</v>
      </c>
      <c r="J243" s="282" t="s">
        <v>60</v>
      </c>
      <c r="K243" s="282" t="s">
        <v>2958</v>
      </c>
      <c r="L243" s="282" t="s">
        <v>45</v>
      </c>
      <c r="M243" s="283" t="s">
        <v>1789</v>
      </c>
      <c r="N243" s="282" t="s">
        <v>1788</v>
      </c>
      <c r="O243" s="282" t="s">
        <v>50</v>
      </c>
      <c r="P243" s="282" t="s">
        <v>74</v>
      </c>
      <c r="Q243" s="284" t="s">
        <v>45</v>
      </c>
      <c r="R243" s="282" t="s">
        <v>45</v>
      </c>
      <c r="S243" s="285">
        <v>45544</v>
      </c>
      <c r="T243" s="285">
        <v>45512</v>
      </c>
      <c r="U243" s="284" t="s">
        <v>45</v>
      </c>
      <c r="V243" s="285">
        <v>45512</v>
      </c>
      <c r="W243" s="285">
        <v>45544</v>
      </c>
      <c r="X243" s="285">
        <v>45558</v>
      </c>
      <c r="Y243" s="286">
        <v>45000</v>
      </c>
      <c r="Z243" s="286">
        <v>45000</v>
      </c>
      <c r="AA243" s="286">
        <v>12800</v>
      </c>
      <c r="AB243" s="286">
        <v>45000</v>
      </c>
      <c r="AC243" s="287" t="s">
        <v>393</v>
      </c>
      <c r="AD243" s="284" t="s">
        <v>60</v>
      </c>
      <c r="AE243" s="287" t="s">
        <v>45</v>
      </c>
      <c r="AF243" s="286">
        <v>45000</v>
      </c>
      <c r="AG243" s="286">
        <v>1000</v>
      </c>
      <c r="AH243" s="286">
        <v>45000000</v>
      </c>
      <c r="AI243" s="286">
        <v>12800000</v>
      </c>
      <c r="AJ243" s="286">
        <v>1000</v>
      </c>
      <c r="AK243" s="286">
        <v>45000000</v>
      </c>
      <c r="AL243" s="286">
        <v>12800000</v>
      </c>
      <c r="AM243" s="286"/>
      <c r="AN243" s="286"/>
      <c r="AO243" s="286">
        <v>0</v>
      </c>
      <c r="AP243" s="286">
        <v>1001</v>
      </c>
      <c r="AQ243" s="286">
        <v>45045000</v>
      </c>
      <c r="AR243" s="286">
        <v>12812800</v>
      </c>
      <c r="AS243" s="286">
        <v>1001</v>
      </c>
      <c r="AT243" s="286">
        <v>45045000</v>
      </c>
      <c r="AU243" s="286">
        <v>12812800</v>
      </c>
      <c r="AV243" s="286"/>
      <c r="AW243" s="286"/>
      <c r="AX243" s="286">
        <v>0</v>
      </c>
      <c r="AY243" s="286">
        <v>356</v>
      </c>
      <c r="AZ243" s="286">
        <v>16020000</v>
      </c>
      <c r="BA243" s="286">
        <v>-29</v>
      </c>
      <c r="BB243" s="286">
        <v>-1305000</v>
      </c>
      <c r="BC243" s="286">
        <v>2</v>
      </c>
      <c r="BD243" s="286">
        <v>90000</v>
      </c>
      <c r="BE243" s="286">
        <v>71732</v>
      </c>
      <c r="BF243" s="286">
        <v>25600</v>
      </c>
      <c r="BG243" s="286">
        <v>282</v>
      </c>
      <c r="BH243" s="286">
        <v>12690000</v>
      </c>
      <c r="BI243" s="286">
        <v>8621509</v>
      </c>
      <c r="BJ243" s="286">
        <v>3609600</v>
      </c>
      <c r="BK243" s="286">
        <v>74</v>
      </c>
      <c r="BL243" s="286">
        <v>645</v>
      </c>
      <c r="BM243" s="286">
        <v>719</v>
      </c>
      <c r="BN243" s="286">
        <v>32355000</v>
      </c>
      <c r="BO243" s="286">
        <v>9203200</v>
      </c>
      <c r="BP243" s="287" t="s">
        <v>4026</v>
      </c>
      <c r="BQ243" s="287" t="s">
        <v>4005</v>
      </c>
      <c r="BR243" t="s">
        <v>45</v>
      </c>
    </row>
    <row r="244" spans="1:70" hidden="1" x14ac:dyDescent="0.3">
      <c r="A244" s="281">
        <v>241</v>
      </c>
      <c r="B244" s="288" t="s">
        <v>2952</v>
      </c>
      <c r="C244" s="288" t="s">
        <v>2953</v>
      </c>
      <c r="D244" s="288" t="s">
        <v>3003</v>
      </c>
      <c r="E244" s="288" t="s">
        <v>2959</v>
      </c>
      <c r="F244" s="288" t="s">
        <v>2955</v>
      </c>
      <c r="G244" s="288" t="s">
        <v>2960</v>
      </c>
      <c r="H244" s="288" t="s">
        <v>2965</v>
      </c>
      <c r="I244" s="288" t="s">
        <v>2962</v>
      </c>
      <c r="J244" s="288" t="s">
        <v>60</v>
      </c>
      <c r="K244" s="288" t="s">
        <v>2958</v>
      </c>
      <c r="L244" s="288" t="s">
        <v>45</v>
      </c>
      <c r="M244" s="289" t="s">
        <v>1787</v>
      </c>
      <c r="N244" s="288" t="s">
        <v>1786</v>
      </c>
      <c r="O244" s="288" t="s">
        <v>50</v>
      </c>
      <c r="P244" s="288" t="s">
        <v>74</v>
      </c>
      <c r="Q244" s="290" t="s">
        <v>45</v>
      </c>
      <c r="R244" s="288" t="s">
        <v>45</v>
      </c>
      <c r="S244" s="1">
        <v>45547</v>
      </c>
      <c r="T244" s="1">
        <v>45512</v>
      </c>
      <c r="U244" s="290" t="s">
        <v>45</v>
      </c>
      <c r="V244" s="1">
        <v>45512</v>
      </c>
      <c r="W244" s="1">
        <v>45538</v>
      </c>
      <c r="X244" s="1">
        <v>45539</v>
      </c>
      <c r="Y244" s="291">
        <v>59000</v>
      </c>
      <c r="Z244" s="291">
        <v>59000</v>
      </c>
      <c r="AA244" s="291">
        <v>17500</v>
      </c>
      <c r="AB244" s="291">
        <v>59000</v>
      </c>
      <c r="AC244" s="292" t="s">
        <v>1253</v>
      </c>
      <c r="AD244" s="290" t="s">
        <v>60</v>
      </c>
      <c r="AE244" s="292" t="s">
        <v>45</v>
      </c>
      <c r="AF244" s="291">
        <v>59000</v>
      </c>
      <c r="AG244" s="291">
        <v>700</v>
      </c>
      <c r="AH244" s="291">
        <v>41300000</v>
      </c>
      <c r="AI244" s="291">
        <v>12250000</v>
      </c>
      <c r="AJ244" s="291">
        <v>520</v>
      </c>
      <c r="AK244" s="291">
        <v>30680000</v>
      </c>
      <c r="AL244" s="291">
        <v>9100000</v>
      </c>
      <c r="AM244" s="291">
        <v>180</v>
      </c>
      <c r="AN244" s="291">
        <v>10620000</v>
      </c>
      <c r="AO244" s="291">
        <v>3150000</v>
      </c>
      <c r="AP244" s="291">
        <v>774</v>
      </c>
      <c r="AQ244" s="291">
        <v>45666000</v>
      </c>
      <c r="AR244" s="291">
        <v>13545000</v>
      </c>
      <c r="AS244" s="291">
        <v>774</v>
      </c>
      <c r="AT244" s="291">
        <v>45666000</v>
      </c>
      <c r="AU244" s="291">
        <v>13545000</v>
      </c>
      <c r="AV244" s="291"/>
      <c r="AW244" s="291"/>
      <c r="AX244" s="291">
        <v>0</v>
      </c>
      <c r="AY244" s="291">
        <v>730</v>
      </c>
      <c r="AZ244" s="291">
        <v>43070000</v>
      </c>
      <c r="BA244" s="291">
        <v>-7</v>
      </c>
      <c r="BB244" s="291">
        <v>-413000</v>
      </c>
      <c r="BC244" s="291"/>
      <c r="BD244" s="291"/>
      <c r="BE244" s="291"/>
      <c r="BF244" s="291">
        <v>0</v>
      </c>
      <c r="BG244" s="291">
        <v>727</v>
      </c>
      <c r="BH244" s="291">
        <v>42893000</v>
      </c>
      <c r="BI244" s="291">
        <v>29412339</v>
      </c>
      <c r="BJ244" s="291">
        <v>12722500</v>
      </c>
      <c r="BK244" s="291">
        <v>3</v>
      </c>
      <c r="BL244" s="291">
        <v>44</v>
      </c>
      <c r="BM244" s="291">
        <v>47</v>
      </c>
      <c r="BN244" s="291">
        <v>2773000</v>
      </c>
      <c r="BO244" s="291">
        <v>822500</v>
      </c>
      <c r="BP244" s="292" t="s">
        <v>1635</v>
      </c>
      <c r="BQ244" s="292" t="s">
        <v>3539</v>
      </c>
      <c r="BR244" t="s">
        <v>45</v>
      </c>
    </row>
    <row r="245" spans="1:70" hidden="1" x14ac:dyDescent="0.3">
      <c r="A245" s="281">
        <v>242</v>
      </c>
      <c r="B245" s="282" t="s">
        <v>2952</v>
      </c>
      <c r="C245" s="282" t="s">
        <v>2953</v>
      </c>
      <c r="D245" s="282" t="s">
        <v>3003</v>
      </c>
      <c r="E245" s="282" t="s">
        <v>2959</v>
      </c>
      <c r="F245" s="282" t="s">
        <v>2955</v>
      </c>
      <c r="G245" s="282" t="s">
        <v>2960</v>
      </c>
      <c r="H245" s="282" t="s">
        <v>2965</v>
      </c>
      <c r="I245" s="282" t="s">
        <v>2962</v>
      </c>
      <c r="J245" s="282" t="s">
        <v>60</v>
      </c>
      <c r="K245" s="282" t="s">
        <v>2958</v>
      </c>
      <c r="L245" s="282" t="s">
        <v>45</v>
      </c>
      <c r="M245" s="283" t="s">
        <v>1784</v>
      </c>
      <c r="N245" s="282" t="s">
        <v>1783</v>
      </c>
      <c r="O245" s="282" t="s">
        <v>50</v>
      </c>
      <c r="P245" s="282" t="s">
        <v>1785</v>
      </c>
      <c r="Q245" s="284" t="s">
        <v>45</v>
      </c>
      <c r="R245" s="282" t="s">
        <v>45</v>
      </c>
      <c r="S245" s="285">
        <v>45545</v>
      </c>
      <c r="T245" s="285">
        <v>45526</v>
      </c>
      <c r="U245" s="284" t="s">
        <v>45</v>
      </c>
      <c r="V245" s="285">
        <v>45526</v>
      </c>
      <c r="W245" s="285">
        <v>45545</v>
      </c>
      <c r="X245" s="285">
        <v>45565</v>
      </c>
      <c r="Y245" s="286">
        <v>29000</v>
      </c>
      <c r="Z245" s="286">
        <v>43000</v>
      </c>
      <c r="AA245" s="286">
        <v>7800</v>
      </c>
      <c r="AB245" s="286">
        <v>43000</v>
      </c>
      <c r="AC245" s="287" t="s">
        <v>399</v>
      </c>
      <c r="AD245" s="284" t="s">
        <v>60</v>
      </c>
      <c r="AE245" s="287" t="s">
        <v>45</v>
      </c>
      <c r="AF245" s="286">
        <v>29000</v>
      </c>
      <c r="AG245" s="286">
        <v>3000</v>
      </c>
      <c r="AH245" s="286">
        <v>129000000</v>
      </c>
      <c r="AI245" s="286">
        <v>23400000</v>
      </c>
      <c r="AJ245" s="286">
        <v>3000</v>
      </c>
      <c r="AK245" s="286">
        <v>129000000</v>
      </c>
      <c r="AL245" s="286">
        <v>23400000</v>
      </c>
      <c r="AM245" s="286"/>
      <c r="AN245" s="286"/>
      <c r="AO245" s="286">
        <v>0</v>
      </c>
      <c r="AP245" s="286">
        <v>3020</v>
      </c>
      <c r="AQ245" s="286">
        <v>129860000</v>
      </c>
      <c r="AR245" s="286">
        <v>23556000</v>
      </c>
      <c r="AS245" s="286">
        <v>3020</v>
      </c>
      <c r="AT245" s="286">
        <v>129860000</v>
      </c>
      <c r="AU245" s="286">
        <v>23556000</v>
      </c>
      <c r="AV245" s="286"/>
      <c r="AW245" s="286"/>
      <c r="AX245" s="286">
        <v>0</v>
      </c>
      <c r="AY245" s="286">
        <v>1823</v>
      </c>
      <c r="AZ245" s="286">
        <v>78389000</v>
      </c>
      <c r="BA245" s="286">
        <v>-10</v>
      </c>
      <c r="BB245" s="286">
        <v>-430000</v>
      </c>
      <c r="BC245" s="286">
        <v>9</v>
      </c>
      <c r="BD245" s="286">
        <v>387000</v>
      </c>
      <c r="BE245" s="286">
        <v>197083</v>
      </c>
      <c r="BF245" s="286">
        <v>70200</v>
      </c>
      <c r="BG245" s="286">
        <v>1767</v>
      </c>
      <c r="BH245" s="286">
        <v>75981000</v>
      </c>
      <c r="BI245" s="286">
        <v>36358203</v>
      </c>
      <c r="BJ245" s="286">
        <v>13782600</v>
      </c>
      <c r="BK245" s="286">
        <v>56</v>
      </c>
      <c r="BL245" s="286">
        <v>1197</v>
      </c>
      <c r="BM245" s="286">
        <v>1253</v>
      </c>
      <c r="BN245" s="286">
        <v>53879000</v>
      </c>
      <c r="BO245" s="286">
        <v>9773400</v>
      </c>
      <c r="BP245" s="287" t="s">
        <v>1189</v>
      </c>
      <c r="BQ245" s="287" t="s">
        <v>3854</v>
      </c>
      <c r="BR245" t="s">
        <v>45</v>
      </c>
    </row>
    <row r="246" spans="1:70" hidden="1" x14ac:dyDescent="0.3">
      <c r="A246" s="281">
        <v>243</v>
      </c>
      <c r="B246" s="288" t="s">
        <v>2952</v>
      </c>
      <c r="C246" s="288" t="s">
        <v>2953</v>
      </c>
      <c r="D246" s="288" t="s">
        <v>3003</v>
      </c>
      <c r="E246" s="288" t="s">
        <v>2959</v>
      </c>
      <c r="F246" s="288" t="s">
        <v>2955</v>
      </c>
      <c r="G246" s="288" t="s">
        <v>2960</v>
      </c>
      <c r="H246" s="288" t="s">
        <v>2965</v>
      </c>
      <c r="I246" s="288" t="s">
        <v>2962</v>
      </c>
      <c r="J246" s="288" t="s">
        <v>60</v>
      </c>
      <c r="K246" s="288" t="s">
        <v>2958</v>
      </c>
      <c r="L246" s="288" t="s">
        <v>45</v>
      </c>
      <c r="M246" s="289" t="s">
        <v>1782</v>
      </c>
      <c r="N246" s="288" t="s">
        <v>1781</v>
      </c>
      <c r="O246" s="288" t="s">
        <v>50</v>
      </c>
      <c r="P246" s="288" t="s">
        <v>51</v>
      </c>
      <c r="Q246" s="290" t="s">
        <v>45</v>
      </c>
      <c r="R246" s="288" t="s">
        <v>45</v>
      </c>
      <c r="S246" s="1">
        <v>45540</v>
      </c>
      <c r="T246" s="1">
        <v>45454</v>
      </c>
      <c r="U246" s="290" t="s">
        <v>45</v>
      </c>
      <c r="V246" s="1">
        <v>45454</v>
      </c>
      <c r="W246" s="1">
        <v>45468</v>
      </c>
      <c r="X246" s="1">
        <v>45485</v>
      </c>
      <c r="Y246" s="291">
        <v>49000</v>
      </c>
      <c r="Z246" s="291">
        <v>49000</v>
      </c>
      <c r="AA246" s="291">
        <v>11200</v>
      </c>
      <c r="AB246" s="291">
        <v>49000</v>
      </c>
      <c r="AC246" s="292" t="s">
        <v>915</v>
      </c>
      <c r="AD246" s="290" t="s">
        <v>60</v>
      </c>
      <c r="AE246" s="292" t="s">
        <v>45</v>
      </c>
      <c r="AF246" s="291">
        <v>49000</v>
      </c>
      <c r="AG246" s="291">
        <v>1340</v>
      </c>
      <c r="AH246" s="291">
        <v>65660000</v>
      </c>
      <c r="AI246" s="291">
        <v>15008000</v>
      </c>
      <c r="AJ246" s="291">
        <v>1000</v>
      </c>
      <c r="AK246" s="291">
        <v>49000000</v>
      </c>
      <c r="AL246" s="291">
        <v>11200000</v>
      </c>
      <c r="AM246" s="291">
        <v>340</v>
      </c>
      <c r="AN246" s="291">
        <v>16660000</v>
      </c>
      <c r="AO246" s="291">
        <v>3808000</v>
      </c>
      <c r="AP246" s="291">
        <v>1296</v>
      </c>
      <c r="AQ246" s="291">
        <v>63504000</v>
      </c>
      <c r="AR246" s="291">
        <v>14515200</v>
      </c>
      <c r="AS246" s="291">
        <v>1296</v>
      </c>
      <c r="AT246" s="291">
        <v>63504000</v>
      </c>
      <c r="AU246" s="291">
        <v>14515200</v>
      </c>
      <c r="AV246" s="291"/>
      <c r="AW246" s="291"/>
      <c r="AX246" s="291">
        <v>0</v>
      </c>
      <c r="AY246" s="291">
        <v>1199</v>
      </c>
      <c r="AZ246" s="291">
        <v>58751000</v>
      </c>
      <c r="BA246" s="291">
        <v>-16</v>
      </c>
      <c r="BB246" s="291">
        <v>-784000</v>
      </c>
      <c r="BC246" s="291">
        <v>3</v>
      </c>
      <c r="BD246" s="291">
        <v>147000</v>
      </c>
      <c r="BE246" s="291">
        <v>117000</v>
      </c>
      <c r="BF246" s="291">
        <v>33600</v>
      </c>
      <c r="BG246" s="291">
        <v>1166</v>
      </c>
      <c r="BH246" s="291">
        <v>57134000</v>
      </c>
      <c r="BI246" s="291">
        <v>47547975</v>
      </c>
      <c r="BJ246" s="291">
        <v>13059200</v>
      </c>
      <c r="BK246" s="291">
        <v>33</v>
      </c>
      <c r="BL246" s="291">
        <v>97</v>
      </c>
      <c r="BM246" s="291">
        <v>130</v>
      </c>
      <c r="BN246" s="291">
        <v>6370000</v>
      </c>
      <c r="BO246" s="291">
        <v>1456000</v>
      </c>
      <c r="BP246" s="292" t="s">
        <v>1002</v>
      </c>
      <c r="BQ246" s="292" t="s">
        <v>3420</v>
      </c>
      <c r="BR246" t="s">
        <v>45</v>
      </c>
    </row>
    <row r="247" spans="1:70" hidden="1" x14ac:dyDescent="0.3">
      <c r="A247" s="281">
        <v>244</v>
      </c>
      <c r="B247" s="282" t="s">
        <v>2952</v>
      </c>
      <c r="C247" s="282" t="s">
        <v>2953</v>
      </c>
      <c r="D247" s="282" t="s">
        <v>3003</v>
      </c>
      <c r="E247" s="282" t="s">
        <v>2959</v>
      </c>
      <c r="F247" s="282" t="s">
        <v>2955</v>
      </c>
      <c r="G247" s="282" t="s">
        <v>2960</v>
      </c>
      <c r="H247" s="282" t="s">
        <v>2965</v>
      </c>
      <c r="I247" s="282" t="s">
        <v>2962</v>
      </c>
      <c r="J247" s="282" t="s">
        <v>60</v>
      </c>
      <c r="K247" s="282" t="s">
        <v>2958</v>
      </c>
      <c r="L247" s="282" t="s">
        <v>45</v>
      </c>
      <c r="M247" s="283" t="s">
        <v>1780</v>
      </c>
      <c r="N247" s="282" t="s">
        <v>1779</v>
      </c>
      <c r="O247" s="282" t="s">
        <v>50</v>
      </c>
      <c r="P247" s="282" t="s">
        <v>51</v>
      </c>
      <c r="Q247" s="284" t="s">
        <v>45</v>
      </c>
      <c r="R247" s="282" t="s">
        <v>45</v>
      </c>
      <c r="S247" s="285">
        <v>45540</v>
      </c>
      <c r="T247" s="285">
        <v>45454</v>
      </c>
      <c r="U247" s="284" t="s">
        <v>45</v>
      </c>
      <c r="V247" s="285">
        <v>45454</v>
      </c>
      <c r="W247" s="285">
        <v>45475</v>
      </c>
      <c r="X247" s="285">
        <v>45496</v>
      </c>
      <c r="Y247" s="286">
        <v>33000</v>
      </c>
      <c r="Z247" s="286">
        <v>33000</v>
      </c>
      <c r="AA247" s="286">
        <v>8700</v>
      </c>
      <c r="AB247" s="286">
        <v>33000</v>
      </c>
      <c r="AC247" s="287" t="s">
        <v>421</v>
      </c>
      <c r="AD247" s="284" t="s">
        <v>60</v>
      </c>
      <c r="AE247" s="287" t="s">
        <v>45</v>
      </c>
      <c r="AF247" s="286">
        <v>33000</v>
      </c>
      <c r="AG247" s="286">
        <v>1700</v>
      </c>
      <c r="AH247" s="286">
        <v>56100000</v>
      </c>
      <c r="AI247" s="286">
        <v>14790000</v>
      </c>
      <c r="AJ247" s="286">
        <v>1500</v>
      </c>
      <c r="AK247" s="286">
        <v>49500000</v>
      </c>
      <c r="AL247" s="286">
        <v>13050000</v>
      </c>
      <c r="AM247" s="286">
        <v>200</v>
      </c>
      <c r="AN247" s="286">
        <v>6600000</v>
      </c>
      <c r="AO247" s="286">
        <v>1740000</v>
      </c>
      <c r="AP247" s="286">
        <v>1713</v>
      </c>
      <c r="AQ247" s="286">
        <v>56529000</v>
      </c>
      <c r="AR247" s="286">
        <v>14903100</v>
      </c>
      <c r="AS247" s="286">
        <v>1713</v>
      </c>
      <c r="AT247" s="286">
        <v>56529000</v>
      </c>
      <c r="AU247" s="286">
        <v>14903100</v>
      </c>
      <c r="AV247" s="286"/>
      <c r="AW247" s="286"/>
      <c r="AX247" s="286">
        <v>0</v>
      </c>
      <c r="AY247" s="286">
        <v>1486</v>
      </c>
      <c r="AZ247" s="286">
        <v>49038000</v>
      </c>
      <c r="BA247" s="286">
        <v>-9</v>
      </c>
      <c r="BB247" s="286">
        <v>-297000</v>
      </c>
      <c r="BC247" s="286">
        <v>3</v>
      </c>
      <c r="BD247" s="286">
        <v>99000</v>
      </c>
      <c r="BE247" s="286">
        <v>87620</v>
      </c>
      <c r="BF247" s="286">
        <v>26100</v>
      </c>
      <c r="BG247" s="286">
        <v>1435</v>
      </c>
      <c r="BH247" s="286">
        <v>47355000</v>
      </c>
      <c r="BI247" s="286">
        <v>40019088</v>
      </c>
      <c r="BJ247" s="286">
        <v>12484500</v>
      </c>
      <c r="BK247" s="286">
        <v>51</v>
      </c>
      <c r="BL247" s="286">
        <v>227</v>
      </c>
      <c r="BM247" s="286">
        <v>278</v>
      </c>
      <c r="BN247" s="286">
        <v>9174000</v>
      </c>
      <c r="BO247" s="286">
        <v>2418600</v>
      </c>
      <c r="BP247" s="287" t="s">
        <v>598</v>
      </c>
      <c r="BQ247" s="287" t="s">
        <v>1468</v>
      </c>
      <c r="BR247" t="s">
        <v>45</v>
      </c>
    </row>
    <row r="248" spans="1:70" hidden="1" x14ac:dyDescent="0.3">
      <c r="A248" s="281">
        <v>245</v>
      </c>
      <c r="B248" s="288" t="s">
        <v>2952</v>
      </c>
      <c r="C248" s="288" t="s">
        <v>2953</v>
      </c>
      <c r="D248" s="288" t="s">
        <v>3003</v>
      </c>
      <c r="E248" s="288" t="s">
        <v>2959</v>
      </c>
      <c r="F248" s="288" t="s">
        <v>2955</v>
      </c>
      <c r="G248" s="288" t="s">
        <v>2960</v>
      </c>
      <c r="H248" s="288" t="s">
        <v>2965</v>
      </c>
      <c r="I248" s="288" t="s">
        <v>2962</v>
      </c>
      <c r="J248" s="288" t="s">
        <v>60</v>
      </c>
      <c r="K248" s="288" t="s">
        <v>2958</v>
      </c>
      <c r="L248" s="288" t="s">
        <v>45</v>
      </c>
      <c r="M248" s="289" t="s">
        <v>1778</v>
      </c>
      <c r="N248" s="288" t="s">
        <v>1222</v>
      </c>
      <c r="O248" s="288" t="s">
        <v>50</v>
      </c>
      <c r="P248" s="288" t="s">
        <v>51</v>
      </c>
      <c r="Q248" s="290" t="s">
        <v>45</v>
      </c>
      <c r="R248" s="288" t="s">
        <v>45</v>
      </c>
      <c r="S248" s="1">
        <v>45554</v>
      </c>
      <c r="T248" s="1">
        <v>45454</v>
      </c>
      <c r="U248" s="290" t="s">
        <v>45</v>
      </c>
      <c r="V248" s="1">
        <v>45454</v>
      </c>
      <c r="W248" s="1">
        <v>45495</v>
      </c>
      <c r="X248" s="1">
        <v>45497</v>
      </c>
      <c r="Y248" s="291">
        <v>36000</v>
      </c>
      <c r="Z248" s="291">
        <v>36000</v>
      </c>
      <c r="AA248" s="291">
        <v>9600</v>
      </c>
      <c r="AB248" s="291">
        <v>36000</v>
      </c>
      <c r="AC248" s="292" t="s">
        <v>691</v>
      </c>
      <c r="AD248" s="290" t="s">
        <v>60</v>
      </c>
      <c r="AE248" s="292" t="s">
        <v>45</v>
      </c>
      <c r="AF248" s="291">
        <v>36000</v>
      </c>
      <c r="AG248" s="291">
        <v>3310</v>
      </c>
      <c r="AH248" s="291">
        <v>119160000</v>
      </c>
      <c r="AI248" s="291">
        <v>31776000</v>
      </c>
      <c r="AJ248" s="291">
        <v>1200</v>
      </c>
      <c r="AK248" s="291">
        <v>43200000</v>
      </c>
      <c r="AL248" s="291">
        <v>11520000</v>
      </c>
      <c r="AM248" s="291">
        <v>2110</v>
      </c>
      <c r="AN248" s="291">
        <v>75960000</v>
      </c>
      <c r="AO248" s="291">
        <v>20256000</v>
      </c>
      <c r="AP248" s="291">
        <v>3686</v>
      </c>
      <c r="AQ248" s="291">
        <v>132696000</v>
      </c>
      <c r="AR248" s="291">
        <v>35385600</v>
      </c>
      <c r="AS248" s="291">
        <v>3686</v>
      </c>
      <c r="AT248" s="291">
        <v>132696000</v>
      </c>
      <c r="AU248" s="291">
        <v>35385600</v>
      </c>
      <c r="AV248" s="291"/>
      <c r="AW248" s="291"/>
      <c r="AX248" s="291">
        <v>0</v>
      </c>
      <c r="AY248" s="291">
        <v>3573</v>
      </c>
      <c r="AZ248" s="291">
        <v>128628000</v>
      </c>
      <c r="BA248" s="291">
        <v>-15</v>
      </c>
      <c r="BB248" s="291">
        <v>-540000</v>
      </c>
      <c r="BC248" s="291">
        <v>1</v>
      </c>
      <c r="BD248" s="291">
        <v>36000</v>
      </c>
      <c r="BE248" s="291">
        <v>28000</v>
      </c>
      <c r="BF248" s="291">
        <v>9600</v>
      </c>
      <c r="BG248" s="291">
        <v>3563</v>
      </c>
      <c r="BH248" s="291">
        <v>128268000</v>
      </c>
      <c r="BI248" s="291">
        <v>106873387</v>
      </c>
      <c r="BJ248" s="291">
        <v>34204800</v>
      </c>
      <c r="BK248" s="291">
        <v>10</v>
      </c>
      <c r="BL248" s="291">
        <v>113</v>
      </c>
      <c r="BM248" s="291">
        <v>123</v>
      </c>
      <c r="BN248" s="291">
        <v>4428000</v>
      </c>
      <c r="BO248" s="291">
        <v>1180800</v>
      </c>
      <c r="BP248" s="292" t="s">
        <v>3851</v>
      </c>
      <c r="BQ248" s="292" t="s">
        <v>4052</v>
      </c>
      <c r="BR248" t="s">
        <v>45</v>
      </c>
    </row>
    <row r="249" spans="1:70" hidden="1" x14ac:dyDescent="0.3">
      <c r="A249" s="281">
        <v>246</v>
      </c>
      <c r="B249" s="282" t="s">
        <v>2952</v>
      </c>
      <c r="C249" s="282" t="s">
        <v>2953</v>
      </c>
      <c r="D249" s="282" t="s">
        <v>3003</v>
      </c>
      <c r="E249" s="282" t="s">
        <v>2959</v>
      </c>
      <c r="F249" s="282" t="s">
        <v>2955</v>
      </c>
      <c r="G249" s="282" t="s">
        <v>2960</v>
      </c>
      <c r="H249" s="282" t="s">
        <v>2965</v>
      </c>
      <c r="I249" s="282" t="s">
        <v>2962</v>
      </c>
      <c r="J249" s="282" t="s">
        <v>60</v>
      </c>
      <c r="K249" s="282" t="s">
        <v>2958</v>
      </c>
      <c r="L249" s="282" t="s">
        <v>45</v>
      </c>
      <c r="M249" s="283" t="s">
        <v>1777</v>
      </c>
      <c r="N249" s="282" t="s">
        <v>1776</v>
      </c>
      <c r="O249" s="282" t="s">
        <v>50</v>
      </c>
      <c r="P249" s="282" t="s">
        <v>51</v>
      </c>
      <c r="Q249" s="284" t="s">
        <v>45</v>
      </c>
      <c r="R249" s="282" t="s">
        <v>45</v>
      </c>
      <c r="S249" s="285">
        <v>45504</v>
      </c>
      <c r="T249" s="285">
        <v>45454</v>
      </c>
      <c r="U249" s="284" t="s">
        <v>45</v>
      </c>
      <c r="V249" s="285">
        <v>45454</v>
      </c>
      <c r="W249" s="285">
        <v>45490</v>
      </c>
      <c r="X249" s="285">
        <v>45497</v>
      </c>
      <c r="Y249" s="286">
        <v>39000</v>
      </c>
      <c r="Z249" s="286">
        <v>63000</v>
      </c>
      <c r="AA249" s="286">
        <v>10300</v>
      </c>
      <c r="AB249" s="286">
        <v>63000</v>
      </c>
      <c r="AC249" s="287" t="s">
        <v>363</v>
      </c>
      <c r="AD249" s="284" t="s">
        <v>60</v>
      </c>
      <c r="AE249" s="287" t="s">
        <v>45</v>
      </c>
      <c r="AF249" s="286">
        <v>39000</v>
      </c>
      <c r="AG249" s="286">
        <v>1100</v>
      </c>
      <c r="AH249" s="286">
        <v>69300000</v>
      </c>
      <c r="AI249" s="286">
        <v>11330000</v>
      </c>
      <c r="AJ249" s="286">
        <v>1100</v>
      </c>
      <c r="AK249" s="286">
        <v>69300000</v>
      </c>
      <c r="AL249" s="286">
        <v>11330000</v>
      </c>
      <c r="AM249" s="286"/>
      <c r="AN249" s="286"/>
      <c r="AO249" s="286">
        <v>0</v>
      </c>
      <c r="AP249" s="286">
        <v>1143</v>
      </c>
      <c r="AQ249" s="286">
        <v>72009000</v>
      </c>
      <c r="AR249" s="286">
        <v>11772900</v>
      </c>
      <c r="AS249" s="286">
        <v>1143</v>
      </c>
      <c r="AT249" s="286">
        <v>72009000</v>
      </c>
      <c r="AU249" s="286">
        <v>11772900</v>
      </c>
      <c r="AV249" s="286"/>
      <c r="AW249" s="286"/>
      <c r="AX249" s="286">
        <v>0</v>
      </c>
      <c r="AY249" s="286">
        <v>649</v>
      </c>
      <c r="AZ249" s="286">
        <v>40887000</v>
      </c>
      <c r="BA249" s="286">
        <v>-2</v>
      </c>
      <c r="BB249" s="286">
        <v>-126000</v>
      </c>
      <c r="BC249" s="286"/>
      <c r="BD249" s="286"/>
      <c r="BE249" s="286"/>
      <c r="BF249" s="286">
        <v>0</v>
      </c>
      <c r="BG249" s="286">
        <v>605</v>
      </c>
      <c r="BH249" s="286">
        <v>38115000</v>
      </c>
      <c r="BI249" s="286">
        <v>18132328</v>
      </c>
      <c r="BJ249" s="286">
        <v>6231500</v>
      </c>
      <c r="BK249" s="286">
        <v>44</v>
      </c>
      <c r="BL249" s="286">
        <v>494</v>
      </c>
      <c r="BM249" s="286">
        <v>538</v>
      </c>
      <c r="BN249" s="286">
        <v>33894000</v>
      </c>
      <c r="BO249" s="286">
        <v>5541400</v>
      </c>
      <c r="BP249" s="287" t="s">
        <v>780</v>
      </c>
      <c r="BQ249" s="287" t="s">
        <v>3900</v>
      </c>
      <c r="BR249" t="s">
        <v>45</v>
      </c>
    </row>
    <row r="250" spans="1:70" hidden="1" x14ac:dyDescent="0.3">
      <c r="A250" s="281">
        <v>247</v>
      </c>
      <c r="B250" s="288" t="s">
        <v>2952</v>
      </c>
      <c r="C250" s="288" t="s">
        <v>2953</v>
      </c>
      <c r="D250" s="288" t="s">
        <v>3003</v>
      </c>
      <c r="E250" s="288" t="s">
        <v>2959</v>
      </c>
      <c r="F250" s="288" t="s">
        <v>2955</v>
      </c>
      <c r="G250" s="288" t="s">
        <v>2960</v>
      </c>
      <c r="H250" s="288" t="s">
        <v>2965</v>
      </c>
      <c r="I250" s="288" t="s">
        <v>2962</v>
      </c>
      <c r="J250" s="288" t="s">
        <v>60</v>
      </c>
      <c r="K250" s="288" t="s">
        <v>2958</v>
      </c>
      <c r="L250" s="288" t="s">
        <v>45</v>
      </c>
      <c r="M250" s="289" t="s">
        <v>1775</v>
      </c>
      <c r="N250" s="288" t="s">
        <v>1774</v>
      </c>
      <c r="O250" s="288" t="s">
        <v>50</v>
      </c>
      <c r="P250" s="288" t="s">
        <v>51</v>
      </c>
      <c r="Q250" s="290" t="s">
        <v>45</v>
      </c>
      <c r="R250" s="288" t="s">
        <v>45</v>
      </c>
      <c r="S250" s="1">
        <v>45531</v>
      </c>
      <c r="T250" s="1">
        <v>45454</v>
      </c>
      <c r="U250" s="290" t="s">
        <v>45</v>
      </c>
      <c r="V250" s="1">
        <v>45454</v>
      </c>
      <c r="W250" s="1">
        <v>45510</v>
      </c>
      <c r="X250" s="1">
        <v>45516</v>
      </c>
      <c r="Y250" s="291">
        <v>36000</v>
      </c>
      <c r="Z250" s="291">
        <v>36000</v>
      </c>
      <c r="AA250" s="291">
        <v>9900</v>
      </c>
      <c r="AB250" s="291">
        <v>36000</v>
      </c>
      <c r="AC250" s="292" t="s">
        <v>569</v>
      </c>
      <c r="AD250" s="290" t="s">
        <v>60</v>
      </c>
      <c r="AE250" s="292" t="s">
        <v>45</v>
      </c>
      <c r="AF250" s="291">
        <v>36000</v>
      </c>
      <c r="AG250" s="291">
        <v>2900</v>
      </c>
      <c r="AH250" s="291">
        <v>104400000</v>
      </c>
      <c r="AI250" s="291">
        <v>28710000</v>
      </c>
      <c r="AJ250" s="291">
        <v>1200</v>
      </c>
      <c r="AK250" s="291">
        <v>43200000</v>
      </c>
      <c r="AL250" s="291">
        <v>11880000</v>
      </c>
      <c r="AM250" s="291">
        <v>1700</v>
      </c>
      <c r="AN250" s="291">
        <v>61200000</v>
      </c>
      <c r="AO250" s="291">
        <v>16830000</v>
      </c>
      <c r="AP250" s="291">
        <v>2817</v>
      </c>
      <c r="AQ250" s="291">
        <v>101412000</v>
      </c>
      <c r="AR250" s="291">
        <v>27888300</v>
      </c>
      <c r="AS250" s="291">
        <v>2817</v>
      </c>
      <c r="AT250" s="291">
        <v>101412000</v>
      </c>
      <c r="AU250" s="291">
        <v>27888300</v>
      </c>
      <c r="AV250" s="291"/>
      <c r="AW250" s="291"/>
      <c r="AX250" s="291">
        <v>0</v>
      </c>
      <c r="AY250" s="291">
        <v>2133</v>
      </c>
      <c r="AZ250" s="291">
        <v>76788000</v>
      </c>
      <c r="BA250" s="291">
        <v>2</v>
      </c>
      <c r="BB250" s="291">
        <v>72000</v>
      </c>
      <c r="BC250" s="291">
        <v>3</v>
      </c>
      <c r="BD250" s="291">
        <v>108000</v>
      </c>
      <c r="BE250" s="291">
        <v>50744</v>
      </c>
      <c r="BF250" s="291">
        <v>29700</v>
      </c>
      <c r="BG250" s="291">
        <v>2104</v>
      </c>
      <c r="BH250" s="291">
        <v>75744000</v>
      </c>
      <c r="BI250" s="291">
        <v>60487224</v>
      </c>
      <c r="BJ250" s="291">
        <v>20829600</v>
      </c>
      <c r="BK250" s="291">
        <v>29</v>
      </c>
      <c r="BL250" s="291">
        <v>684</v>
      </c>
      <c r="BM250" s="291">
        <v>713</v>
      </c>
      <c r="BN250" s="291">
        <v>25668000</v>
      </c>
      <c r="BO250" s="291">
        <v>7058700</v>
      </c>
      <c r="BP250" s="292" t="s">
        <v>3389</v>
      </c>
      <c r="BQ250" s="292" t="s">
        <v>3826</v>
      </c>
      <c r="BR250" t="s">
        <v>45</v>
      </c>
    </row>
    <row r="251" spans="1:70" hidden="1" x14ac:dyDescent="0.3">
      <c r="A251" s="281">
        <v>248</v>
      </c>
      <c r="B251" s="282" t="s">
        <v>2952</v>
      </c>
      <c r="C251" s="282" t="s">
        <v>2953</v>
      </c>
      <c r="D251" s="282" t="s">
        <v>3003</v>
      </c>
      <c r="E251" s="282" t="s">
        <v>2959</v>
      </c>
      <c r="F251" s="282" t="s">
        <v>2955</v>
      </c>
      <c r="G251" s="282" t="s">
        <v>2960</v>
      </c>
      <c r="H251" s="282" t="s">
        <v>2965</v>
      </c>
      <c r="I251" s="282" t="s">
        <v>2962</v>
      </c>
      <c r="J251" s="282" t="s">
        <v>60</v>
      </c>
      <c r="K251" s="282" t="s">
        <v>2958</v>
      </c>
      <c r="L251" s="282" t="s">
        <v>45</v>
      </c>
      <c r="M251" s="283" t="s">
        <v>1773</v>
      </c>
      <c r="N251" s="282" t="s">
        <v>1772</v>
      </c>
      <c r="O251" s="282" t="s">
        <v>50</v>
      </c>
      <c r="P251" s="282" t="s">
        <v>74</v>
      </c>
      <c r="Q251" s="284" t="s">
        <v>45</v>
      </c>
      <c r="R251" s="282" t="s">
        <v>45</v>
      </c>
      <c r="S251" s="285">
        <v>45547</v>
      </c>
      <c r="T251" s="285">
        <v>45454</v>
      </c>
      <c r="U251" s="284" t="s">
        <v>45</v>
      </c>
      <c r="V251" s="285">
        <v>45454</v>
      </c>
      <c r="W251" s="285">
        <v>45496</v>
      </c>
      <c r="X251" s="285">
        <v>45503</v>
      </c>
      <c r="Y251" s="286">
        <v>36000</v>
      </c>
      <c r="Z251" s="286">
        <v>45000</v>
      </c>
      <c r="AA251" s="286">
        <v>9900</v>
      </c>
      <c r="AB251" s="286">
        <v>45000</v>
      </c>
      <c r="AC251" s="287" t="s">
        <v>569</v>
      </c>
      <c r="AD251" s="284" t="s">
        <v>60</v>
      </c>
      <c r="AE251" s="287" t="s">
        <v>45</v>
      </c>
      <c r="AF251" s="286">
        <v>36000</v>
      </c>
      <c r="AG251" s="286">
        <v>2030</v>
      </c>
      <c r="AH251" s="286">
        <v>91350000</v>
      </c>
      <c r="AI251" s="286">
        <v>20097000</v>
      </c>
      <c r="AJ251" s="286">
        <v>1500</v>
      </c>
      <c r="AK251" s="286">
        <v>67500000</v>
      </c>
      <c r="AL251" s="286">
        <v>14850000</v>
      </c>
      <c r="AM251" s="286">
        <v>530</v>
      </c>
      <c r="AN251" s="286">
        <v>23850000</v>
      </c>
      <c r="AO251" s="286">
        <v>5247000</v>
      </c>
      <c r="AP251" s="286">
        <v>2311</v>
      </c>
      <c r="AQ251" s="286">
        <v>103995000</v>
      </c>
      <c r="AR251" s="286">
        <v>22878900</v>
      </c>
      <c r="AS251" s="286">
        <v>2311</v>
      </c>
      <c r="AT251" s="286">
        <v>103995000</v>
      </c>
      <c r="AU251" s="286">
        <v>22878900</v>
      </c>
      <c r="AV251" s="286"/>
      <c r="AW251" s="286"/>
      <c r="AX251" s="286">
        <v>0</v>
      </c>
      <c r="AY251" s="286">
        <v>1936</v>
      </c>
      <c r="AZ251" s="286">
        <v>87120000</v>
      </c>
      <c r="BA251" s="286">
        <v>-14</v>
      </c>
      <c r="BB251" s="286">
        <v>-630000</v>
      </c>
      <c r="BC251" s="286">
        <v>5</v>
      </c>
      <c r="BD251" s="286">
        <v>225000</v>
      </c>
      <c r="BE251" s="286">
        <v>97680</v>
      </c>
      <c r="BF251" s="286">
        <v>49500</v>
      </c>
      <c r="BG251" s="286">
        <v>1894</v>
      </c>
      <c r="BH251" s="286">
        <v>85230000</v>
      </c>
      <c r="BI251" s="286">
        <v>56291481</v>
      </c>
      <c r="BJ251" s="286">
        <v>18750600</v>
      </c>
      <c r="BK251" s="286">
        <v>42</v>
      </c>
      <c r="BL251" s="286">
        <v>375</v>
      </c>
      <c r="BM251" s="286">
        <v>417</v>
      </c>
      <c r="BN251" s="286">
        <v>18765000</v>
      </c>
      <c r="BO251" s="286">
        <v>4128300</v>
      </c>
      <c r="BP251" s="287" t="s">
        <v>3888</v>
      </c>
      <c r="BQ251" s="287" t="s">
        <v>3271</v>
      </c>
      <c r="BR251" t="s">
        <v>45</v>
      </c>
    </row>
    <row r="252" spans="1:70" hidden="1" x14ac:dyDescent="0.3">
      <c r="A252" s="281">
        <v>249</v>
      </c>
      <c r="B252" s="288" t="s">
        <v>2952</v>
      </c>
      <c r="C252" s="288" t="s">
        <v>2953</v>
      </c>
      <c r="D252" s="288" t="s">
        <v>3003</v>
      </c>
      <c r="E252" s="288" t="s">
        <v>2959</v>
      </c>
      <c r="F252" s="288" t="s">
        <v>2955</v>
      </c>
      <c r="G252" s="288" t="s">
        <v>2960</v>
      </c>
      <c r="H252" s="288" t="s">
        <v>2965</v>
      </c>
      <c r="I252" s="288" t="s">
        <v>2962</v>
      </c>
      <c r="J252" s="288" t="s">
        <v>60</v>
      </c>
      <c r="K252" s="288" t="s">
        <v>2958</v>
      </c>
      <c r="L252" s="288" t="s">
        <v>45</v>
      </c>
      <c r="M252" s="289" t="s">
        <v>1771</v>
      </c>
      <c r="N252" s="288" t="s">
        <v>1770</v>
      </c>
      <c r="O252" s="288" t="s">
        <v>50</v>
      </c>
      <c r="P252" s="288" t="s">
        <v>74</v>
      </c>
      <c r="Q252" s="290" t="s">
        <v>45</v>
      </c>
      <c r="R252" s="288" t="s">
        <v>45</v>
      </c>
      <c r="S252" s="1">
        <v>45547</v>
      </c>
      <c r="T252" s="1">
        <v>45454</v>
      </c>
      <c r="U252" s="290" t="s">
        <v>45</v>
      </c>
      <c r="V252" s="1">
        <v>45454</v>
      </c>
      <c r="W252" s="1">
        <v>45496</v>
      </c>
      <c r="X252" s="1">
        <v>45503</v>
      </c>
      <c r="Y252" s="291">
        <v>36000</v>
      </c>
      <c r="Z252" s="291">
        <v>45000</v>
      </c>
      <c r="AA252" s="291">
        <v>9900</v>
      </c>
      <c r="AB252" s="291">
        <v>45000</v>
      </c>
      <c r="AC252" s="292" t="s">
        <v>569</v>
      </c>
      <c r="AD252" s="290" t="s">
        <v>60</v>
      </c>
      <c r="AE252" s="292" t="s">
        <v>45</v>
      </c>
      <c r="AF252" s="291">
        <v>36000</v>
      </c>
      <c r="AG252" s="291">
        <v>1630</v>
      </c>
      <c r="AH252" s="291">
        <v>73350000</v>
      </c>
      <c r="AI252" s="291">
        <v>16137000</v>
      </c>
      <c r="AJ252" s="291">
        <v>1500</v>
      </c>
      <c r="AK252" s="291">
        <v>67500000</v>
      </c>
      <c r="AL252" s="291">
        <v>14850000</v>
      </c>
      <c r="AM252" s="291">
        <v>130</v>
      </c>
      <c r="AN252" s="291">
        <v>5850000</v>
      </c>
      <c r="AO252" s="291">
        <v>1287000</v>
      </c>
      <c r="AP252" s="291">
        <v>1734</v>
      </c>
      <c r="AQ252" s="291">
        <v>78030000</v>
      </c>
      <c r="AR252" s="291">
        <v>17166600</v>
      </c>
      <c r="AS252" s="291">
        <v>1734</v>
      </c>
      <c r="AT252" s="291">
        <v>78030000</v>
      </c>
      <c r="AU252" s="291">
        <v>17166600</v>
      </c>
      <c r="AV252" s="291"/>
      <c r="AW252" s="291"/>
      <c r="AX252" s="291">
        <v>0</v>
      </c>
      <c r="AY252" s="291">
        <v>1323</v>
      </c>
      <c r="AZ252" s="291">
        <v>59535000</v>
      </c>
      <c r="BA252" s="291">
        <v>-15</v>
      </c>
      <c r="BB252" s="291">
        <v>-675000</v>
      </c>
      <c r="BC252" s="291">
        <v>9</v>
      </c>
      <c r="BD252" s="291">
        <v>405000</v>
      </c>
      <c r="BE252" s="291">
        <v>210575</v>
      </c>
      <c r="BF252" s="291">
        <v>89100</v>
      </c>
      <c r="BG252" s="291">
        <v>1324</v>
      </c>
      <c r="BH252" s="291">
        <v>59580000</v>
      </c>
      <c r="BI252" s="291">
        <v>34956765</v>
      </c>
      <c r="BJ252" s="291">
        <v>13107600</v>
      </c>
      <c r="BK252" s="291">
        <v>-1</v>
      </c>
      <c r="BL252" s="291">
        <v>411</v>
      </c>
      <c r="BM252" s="291">
        <v>410</v>
      </c>
      <c r="BN252" s="291">
        <v>18450000</v>
      </c>
      <c r="BO252" s="291">
        <v>4059000</v>
      </c>
      <c r="BP252" s="292" t="s">
        <v>1584</v>
      </c>
      <c r="BQ252" s="292" t="s">
        <v>3884</v>
      </c>
      <c r="BR252" t="s">
        <v>45</v>
      </c>
    </row>
    <row r="253" spans="1:70" hidden="1" x14ac:dyDescent="0.3">
      <c r="A253" s="281">
        <v>250</v>
      </c>
      <c r="B253" s="282" t="s">
        <v>2952</v>
      </c>
      <c r="C253" s="282" t="s">
        <v>2953</v>
      </c>
      <c r="D253" s="282" t="s">
        <v>3003</v>
      </c>
      <c r="E253" s="282" t="s">
        <v>2959</v>
      </c>
      <c r="F253" s="282" t="s">
        <v>2955</v>
      </c>
      <c r="G253" s="282" t="s">
        <v>2960</v>
      </c>
      <c r="H253" s="282" t="s">
        <v>2965</v>
      </c>
      <c r="I253" s="282" t="s">
        <v>2962</v>
      </c>
      <c r="J253" s="282" t="s">
        <v>60</v>
      </c>
      <c r="K253" s="282" t="s">
        <v>2958</v>
      </c>
      <c r="L253" s="282" t="s">
        <v>45</v>
      </c>
      <c r="M253" s="283" t="s">
        <v>1768</v>
      </c>
      <c r="N253" s="282" t="s">
        <v>1767</v>
      </c>
      <c r="O253" s="282" t="s">
        <v>50</v>
      </c>
      <c r="P253" s="282" t="s">
        <v>74</v>
      </c>
      <c r="Q253" s="284" t="s">
        <v>45</v>
      </c>
      <c r="R253" s="282" t="s">
        <v>45</v>
      </c>
      <c r="S253" s="285">
        <v>45527</v>
      </c>
      <c r="T253" s="285">
        <v>45454</v>
      </c>
      <c r="U253" s="284" t="s">
        <v>45</v>
      </c>
      <c r="V253" s="285">
        <v>45454</v>
      </c>
      <c r="W253" s="285">
        <v>45527</v>
      </c>
      <c r="X253" s="285">
        <v>45539</v>
      </c>
      <c r="Y253" s="286">
        <v>53000</v>
      </c>
      <c r="Z253" s="286">
        <v>53000</v>
      </c>
      <c r="AA253" s="286">
        <v>16900</v>
      </c>
      <c r="AB253" s="286">
        <v>53000</v>
      </c>
      <c r="AC253" s="287" t="s">
        <v>1769</v>
      </c>
      <c r="AD253" s="284" t="s">
        <v>60</v>
      </c>
      <c r="AE253" s="287" t="s">
        <v>45</v>
      </c>
      <c r="AF253" s="286">
        <v>53000</v>
      </c>
      <c r="AG253" s="286">
        <v>795</v>
      </c>
      <c r="AH253" s="286">
        <v>42135000</v>
      </c>
      <c r="AI253" s="286">
        <v>13435500</v>
      </c>
      <c r="AJ253" s="286">
        <v>795</v>
      </c>
      <c r="AK253" s="286">
        <v>42135000</v>
      </c>
      <c r="AL253" s="286">
        <v>13435500</v>
      </c>
      <c r="AM253" s="286"/>
      <c r="AN253" s="286"/>
      <c r="AO253" s="286">
        <v>0</v>
      </c>
      <c r="AP253" s="286">
        <v>830</v>
      </c>
      <c r="AQ253" s="286">
        <v>43990000</v>
      </c>
      <c r="AR253" s="286">
        <v>14027000</v>
      </c>
      <c r="AS253" s="286">
        <v>830</v>
      </c>
      <c r="AT253" s="286">
        <v>43990000</v>
      </c>
      <c r="AU253" s="286">
        <v>14027000</v>
      </c>
      <c r="AV253" s="286"/>
      <c r="AW253" s="286"/>
      <c r="AX253" s="286">
        <v>0</v>
      </c>
      <c r="AY253" s="286">
        <v>184</v>
      </c>
      <c r="AZ253" s="286">
        <v>9752000</v>
      </c>
      <c r="BA253" s="286">
        <v>3</v>
      </c>
      <c r="BB253" s="286">
        <v>159000</v>
      </c>
      <c r="BC253" s="286">
        <v>3</v>
      </c>
      <c r="BD253" s="286">
        <v>159000</v>
      </c>
      <c r="BE253" s="286">
        <v>88075</v>
      </c>
      <c r="BF253" s="286">
        <v>50700</v>
      </c>
      <c r="BG253" s="286">
        <v>146</v>
      </c>
      <c r="BH253" s="286">
        <v>7738000</v>
      </c>
      <c r="BI253" s="286">
        <v>5240678</v>
      </c>
      <c r="BJ253" s="286">
        <v>2467400</v>
      </c>
      <c r="BK253" s="286">
        <v>38</v>
      </c>
      <c r="BL253" s="286">
        <v>646</v>
      </c>
      <c r="BM253" s="286">
        <v>684</v>
      </c>
      <c r="BN253" s="286">
        <v>36252000</v>
      </c>
      <c r="BO253" s="286">
        <v>11559600</v>
      </c>
      <c r="BP253" s="287" t="s">
        <v>3948</v>
      </c>
      <c r="BQ253" s="287" t="s">
        <v>3505</v>
      </c>
      <c r="BR253" t="s">
        <v>45</v>
      </c>
    </row>
    <row r="254" spans="1:70" hidden="1" x14ac:dyDescent="0.3">
      <c r="A254" s="281">
        <v>251</v>
      </c>
      <c r="B254" s="288" t="s">
        <v>2952</v>
      </c>
      <c r="C254" s="288" t="s">
        <v>2953</v>
      </c>
      <c r="D254" s="288" t="s">
        <v>3003</v>
      </c>
      <c r="E254" s="288" t="s">
        <v>2959</v>
      </c>
      <c r="F254" s="288" t="s">
        <v>2955</v>
      </c>
      <c r="G254" s="288" t="s">
        <v>2960</v>
      </c>
      <c r="H254" s="288" t="s">
        <v>2965</v>
      </c>
      <c r="I254" s="288" t="s">
        <v>2962</v>
      </c>
      <c r="J254" s="288" t="s">
        <v>60</v>
      </c>
      <c r="K254" s="288" t="s">
        <v>2958</v>
      </c>
      <c r="L254" s="288" t="s">
        <v>45</v>
      </c>
      <c r="M254" s="289" t="s">
        <v>1765</v>
      </c>
      <c r="N254" s="288" t="s">
        <v>1764</v>
      </c>
      <c r="O254" s="288" t="s">
        <v>50</v>
      </c>
      <c r="P254" s="288" t="s">
        <v>51</v>
      </c>
      <c r="Q254" s="290" t="s">
        <v>45</v>
      </c>
      <c r="R254" s="288" t="s">
        <v>45</v>
      </c>
      <c r="S254" s="1">
        <v>45547</v>
      </c>
      <c r="T254" s="1">
        <v>45456</v>
      </c>
      <c r="U254" s="290" t="s">
        <v>45</v>
      </c>
      <c r="V254" s="1">
        <v>45456</v>
      </c>
      <c r="W254" s="1">
        <v>45510</v>
      </c>
      <c r="X254" s="1">
        <v>45525</v>
      </c>
      <c r="Y254" s="291">
        <v>43000</v>
      </c>
      <c r="Z254" s="291">
        <v>43000</v>
      </c>
      <c r="AA254" s="291">
        <v>11000</v>
      </c>
      <c r="AB254" s="291">
        <v>43000</v>
      </c>
      <c r="AC254" s="292" t="s">
        <v>546</v>
      </c>
      <c r="AD254" s="290" t="s">
        <v>60</v>
      </c>
      <c r="AE254" s="292" t="s">
        <v>45</v>
      </c>
      <c r="AF254" s="291">
        <v>43000</v>
      </c>
      <c r="AG254" s="291">
        <v>1280</v>
      </c>
      <c r="AH254" s="291">
        <v>55040000</v>
      </c>
      <c r="AI254" s="291">
        <v>14080000</v>
      </c>
      <c r="AJ254" s="291">
        <v>1100</v>
      </c>
      <c r="AK254" s="291">
        <v>47300000</v>
      </c>
      <c r="AL254" s="291">
        <v>12100000</v>
      </c>
      <c r="AM254" s="291">
        <v>180</v>
      </c>
      <c r="AN254" s="291">
        <v>7740000</v>
      </c>
      <c r="AO254" s="291">
        <v>1980000</v>
      </c>
      <c r="AP254" s="291">
        <v>1326</v>
      </c>
      <c r="AQ254" s="291">
        <v>57018000</v>
      </c>
      <c r="AR254" s="291">
        <v>14586000</v>
      </c>
      <c r="AS254" s="291">
        <v>1326</v>
      </c>
      <c r="AT254" s="291">
        <v>57018000</v>
      </c>
      <c r="AU254" s="291">
        <v>14586000</v>
      </c>
      <c r="AV254" s="291"/>
      <c r="AW254" s="291"/>
      <c r="AX254" s="291">
        <v>0</v>
      </c>
      <c r="AY254" s="291">
        <v>1035</v>
      </c>
      <c r="AZ254" s="291">
        <v>44505000</v>
      </c>
      <c r="BA254" s="291">
        <v>-3</v>
      </c>
      <c r="BB254" s="291">
        <v>-129000</v>
      </c>
      <c r="BC254" s="291">
        <v>3</v>
      </c>
      <c r="BD254" s="291">
        <v>129000</v>
      </c>
      <c r="BE254" s="291">
        <v>69843</v>
      </c>
      <c r="BF254" s="291">
        <v>33000</v>
      </c>
      <c r="BG254" s="291">
        <v>1024</v>
      </c>
      <c r="BH254" s="291">
        <v>44032000</v>
      </c>
      <c r="BI254" s="291">
        <v>35529008</v>
      </c>
      <c r="BJ254" s="291">
        <v>11264000</v>
      </c>
      <c r="BK254" s="291">
        <v>11</v>
      </c>
      <c r="BL254" s="291">
        <v>291</v>
      </c>
      <c r="BM254" s="291">
        <v>302</v>
      </c>
      <c r="BN254" s="291">
        <v>12986000</v>
      </c>
      <c r="BO254" s="291">
        <v>3322000</v>
      </c>
      <c r="BP254" s="292" t="s">
        <v>1325</v>
      </c>
      <c r="BQ254" s="292" t="s">
        <v>3320</v>
      </c>
      <c r="BR254" t="s">
        <v>45</v>
      </c>
    </row>
    <row r="255" spans="1:70" hidden="1" x14ac:dyDescent="0.3">
      <c r="A255" s="281">
        <v>252</v>
      </c>
      <c r="B255" s="282" t="s">
        <v>2952</v>
      </c>
      <c r="C255" s="282" t="s">
        <v>2953</v>
      </c>
      <c r="D255" s="282" t="s">
        <v>3003</v>
      </c>
      <c r="E255" s="282" t="s">
        <v>2959</v>
      </c>
      <c r="F255" s="282" t="s">
        <v>2955</v>
      </c>
      <c r="G255" s="282" t="s">
        <v>2960</v>
      </c>
      <c r="H255" s="282" t="s">
        <v>2965</v>
      </c>
      <c r="I255" s="282" t="s">
        <v>2962</v>
      </c>
      <c r="J255" s="282" t="s">
        <v>60</v>
      </c>
      <c r="K255" s="282" t="s">
        <v>2958</v>
      </c>
      <c r="L255" s="282" t="s">
        <v>45</v>
      </c>
      <c r="M255" s="283" t="s">
        <v>1763</v>
      </c>
      <c r="N255" s="282" t="s">
        <v>1762</v>
      </c>
      <c r="O255" s="282" t="s">
        <v>50</v>
      </c>
      <c r="P255" s="282" t="s">
        <v>51</v>
      </c>
      <c r="Q255" s="284" t="s">
        <v>45</v>
      </c>
      <c r="R255" s="282" t="s">
        <v>45</v>
      </c>
      <c r="S255" s="285">
        <v>45531</v>
      </c>
      <c r="T255" s="285">
        <v>45461</v>
      </c>
      <c r="U255" s="284" t="s">
        <v>45</v>
      </c>
      <c r="V255" s="285">
        <v>45461</v>
      </c>
      <c r="W255" s="285">
        <v>45503</v>
      </c>
      <c r="X255" s="285">
        <v>45506</v>
      </c>
      <c r="Y255" s="286">
        <v>39000</v>
      </c>
      <c r="Z255" s="286">
        <v>39000</v>
      </c>
      <c r="AA255" s="286">
        <v>9500</v>
      </c>
      <c r="AB255" s="286">
        <v>39000</v>
      </c>
      <c r="AC255" s="287" t="s">
        <v>772</v>
      </c>
      <c r="AD255" s="284" t="s">
        <v>60</v>
      </c>
      <c r="AE255" s="287" t="s">
        <v>45</v>
      </c>
      <c r="AF255" s="286">
        <v>39000</v>
      </c>
      <c r="AG255" s="286">
        <v>980</v>
      </c>
      <c r="AH255" s="286">
        <v>38220000</v>
      </c>
      <c r="AI255" s="286">
        <v>9310000</v>
      </c>
      <c r="AJ255" s="286">
        <v>520</v>
      </c>
      <c r="AK255" s="286">
        <v>20280000</v>
      </c>
      <c r="AL255" s="286">
        <v>4940000</v>
      </c>
      <c r="AM255" s="286">
        <v>460</v>
      </c>
      <c r="AN255" s="286">
        <v>17940000</v>
      </c>
      <c r="AO255" s="286">
        <v>4370000</v>
      </c>
      <c r="AP255" s="286">
        <v>947</v>
      </c>
      <c r="AQ255" s="286">
        <v>36933000</v>
      </c>
      <c r="AR255" s="286">
        <v>8996500</v>
      </c>
      <c r="AS255" s="286">
        <v>947</v>
      </c>
      <c r="AT255" s="286">
        <v>36933000</v>
      </c>
      <c r="AU255" s="286">
        <v>8996500</v>
      </c>
      <c r="AV255" s="286"/>
      <c r="AW255" s="286"/>
      <c r="AX255" s="286">
        <v>0</v>
      </c>
      <c r="AY255" s="286">
        <v>773</v>
      </c>
      <c r="AZ255" s="286">
        <v>30147000</v>
      </c>
      <c r="BA255" s="286">
        <v>-70</v>
      </c>
      <c r="BB255" s="286">
        <v>-2730000</v>
      </c>
      <c r="BC255" s="286">
        <v>6</v>
      </c>
      <c r="BD255" s="286">
        <v>234000</v>
      </c>
      <c r="BE255" s="286">
        <v>186000</v>
      </c>
      <c r="BF255" s="286">
        <v>57000</v>
      </c>
      <c r="BG255" s="286">
        <v>756</v>
      </c>
      <c r="BH255" s="286">
        <v>29484000</v>
      </c>
      <c r="BI255" s="286">
        <v>23489043</v>
      </c>
      <c r="BJ255" s="286">
        <v>7182000</v>
      </c>
      <c r="BK255" s="286">
        <v>17</v>
      </c>
      <c r="BL255" s="286">
        <v>174</v>
      </c>
      <c r="BM255" s="286">
        <v>191</v>
      </c>
      <c r="BN255" s="286">
        <v>7449000</v>
      </c>
      <c r="BO255" s="286">
        <v>1814500</v>
      </c>
      <c r="BP255" s="287" t="s">
        <v>3108</v>
      </c>
      <c r="BQ255" s="287" t="s">
        <v>1798</v>
      </c>
      <c r="BR255" t="s">
        <v>45</v>
      </c>
    </row>
    <row r="256" spans="1:70" hidden="1" x14ac:dyDescent="0.3">
      <c r="A256" s="281">
        <v>253</v>
      </c>
      <c r="B256" s="288" t="s">
        <v>2952</v>
      </c>
      <c r="C256" s="288" t="s">
        <v>2953</v>
      </c>
      <c r="D256" s="288" t="s">
        <v>3003</v>
      </c>
      <c r="E256" s="288" t="s">
        <v>2959</v>
      </c>
      <c r="F256" s="288" t="s">
        <v>2955</v>
      </c>
      <c r="G256" s="288" t="s">
        <v>2960</v>
      </c>
      <c r="H256" s="288" t="s">
        <v>2965</v>
      </c>
      <c r="I256" s="288" t="s">
        <v>2962</v>
      </c>
      <c r="J256" s="288" t="s">
        <v>60</v>
      </c>
      <c r="K256" s="288" t="s">
        <v>2958</v>
      </c>
      <c r="L256" s="288" t="s">
        <v>45</v>
      </c>
      <c r="M256" s="289" t="s">
        <v>1761</v>
      </c>
      <c r="N256" s="288" t="s">
        <v>1760</v>
      </c>
      <c r="O256" s="288" t="s">
        <v>50</v>
      </c>
      <c r="P256" s="288" t="s">
        <v>51</v>
      </c>
      <c r="Q256" s="290" t="s">
        <v>45</v>
      </c>
      <c r="R256" s="288" t="s">
        <v>45</v>
      </c>
      <c r="S256" s="1">
        <v>45531</v>
      </c>
      <c r="T256" s="1">
        <v>45461</v>
      </c>
      <c r="U256" s="290" t="s">
        <v>45</v>
      </c>
      <c r="V256" s="1">
        <v>45461</v>
      </c>
      <c r="W256" s="1">
        <v>45511</v>
      </c>
      <c r="X256" s="1">
        <v>45524</v>
      </c>
      <c r="Y256" s="291">
        <v>53000</v>
      </c>
      <c r="Z256" s="291">
        <v>53000</v>
      </c>
      <c r="AA256" s="291">
        <v>14800</v>
      </c>
      <c r="AB256" s="291">
        <v>53000</v>
      </c>
      <c r="AC256" s="292" t="s">
        <v>1602</v>
      </c>
      <c r="AD256" s="290" t="s">
        <v>60</v>
      </c>
      <c r="AE256" s="292" t="s">
        <v>45</v>
      </c>
      <c r="AF256" s="291">
        <v>53000</v>
      </c>
      <c r="AG256" s="291">
        <v>700</v>
      </c>
      <c r="AH256" s="291">
        <v>37100000</v>
      </c>
      <c r="AI256" s="291">
        <v>10360000</v>
      </c>
      <c r="AJ256" s="291">
        <v>600</v>
      </c>
      <c r="AK256" s="291">
        <v>31800000</v>
      </c>
      <c r="AL256" s="291">
        <v>8880000</v>
      </c>
      <c r="AM256" s="291">
        <v>100</v>
      </c>
      <c r="AN256" s="291">
        <v>5300000</v>
      </c>
      <c r="AO256" s="291">
        <v>1480000</v>
      </c>
      <c r="AP256" s="291">
        <v>644</v>
      </c>
      <c r="AQ256" s="291">
        <v>34132000</v>
      </c>
      <c r="AR256" s="291">
        <v>9531200</v>
      </c>
      <c r="AS256" s="291">
        <v>644</v>
      </c>
      <c r="AT256" s="291">
        <v>34132000</v>
      </c>
      <c r="AU256" s="291">
        <v>9531200</v>
      </c>
      <c r="AV256" s="291"/>
      <c r="AW256" s="291"/>
      <c r="AX256" s="291">
        <v>0</v>
      </c>
      <c r="AY256" s="291">
        <v>463</v>
      </c>
      <c r="AZ256" s="291">
        <v>24539000</v>
      </c>
      <c r="BA256" s="291">
        <v>-1</v>
      </c>
      <c r="BB256" s="291">
        <v>-53000</v>
      </c>
      <c r="BC256" s="291">
        <v>5</v>
      </c>
      <c r="BD256" s="291">
        <v>265000</v>
      </c>
      <c r="BE256" s="291">
        <v>144678</v>
      </c>
      <c r="BF256" s="291">
        <v>74000</v>
      </c>
      <c r="BG256" s="291">
        <v>422</v>
      </c>
      <c r="BH256" s="291">
        <v>22366000</v>
      </c>
      <c r="BI256" s="291">
        <v>16003035</v>
      </c>
      <c r="BJ256" s="291">
        <v>6245600</v>
      </c>
      <c r="BK256" s="291">
        <v>41</v>
      </c>
      <c r="BL256" s="291">
        <v>181</v>
      </c>
      <c r="BM256" s="291">
        <v>222</v>
      </c>
      <c r="BN256" s="291">
        <v>11766000</v>
      </c>
      <c r="BO256" s="291">
        <v>3285600</v>
      </c>
      <c r="BP256" s="292" t="s">
        <v>3447</v>
      </c>
      <c r="BQ256" s="292" t="s">
        <v>3532</v>
      </c>
      <c r="BR256" t="s">
        <v>45</v>
      </c>
    </row>
    <row r="257" spans="1:70" hidden="1" x14ac:dyDescent="0.3">
      <c r="A257" s="281">
        <v>254</v>
      </c>
      <c r="B257" s="282" t="s">
        <v>2952</v>
      </c>
      <c r="C257" s="282" t="s">
        <v>2953</v>
      </c>
      <c r="D257" s="282" t="s">
        <v>3003</v>
      </c>
      <c r="E257" s="282" t="s">
        <v>2959</v>
      </c>
      <c r="F257" s="282" t="s">
        <v>2955</v>
      </c>
      <c r="G257" s="282" t="s">
        <v>2960</v>
      </c>
      <c r="H257" s="282" t="s">
        <v>2965</v>
      </c>
      <c r="I257" s="282" t="s">
        <v>2962</v>
      </c>
      <c r="J257" s="282" t="s">
        <v>60</v>
      </c>
      <c r="K257" s="282" t="s">
        <v>2958</v>
      </c>
      <c r="L257" s="282" t="s">
        <v>45</v>
      </c>
      <c r="M257" s="283" t="s">
        <v>1759</v>
      </c>
      <c r="N257" s="282" t="s">
        <v>1758</v>
      </c>
      <c r="O257" s="282" t="s">
        <v>50</v>
      </c>
      <c r="P257" s="282" t="s">
        <v>74</v>
      </c>
      <c r="Q257" s="284" t="s">
        <v>45</v>
      </c>
      <c r="R257" s="282" t="s">
        <v>45</v>
      </c>
      <c r="S257" s="285">
        <v>45538</v>
      </c>
      <c r="T257" s="285">
        <v>45525</v>
      </c>
      <c r="U257" s="284" t="s">
        <v>45</v>
      </c>
      <c r="V257" s="285">
        <v>45525</v>
      </c>
      <c r="W257" s="285">
        <v>45538</v>
      </c>
      <c r="X257" s="285">
        <v>45539</v>
      </c>
      <c r="Y257" s="286">
        <v>39000</v>
      </c>
      <c r="Z257" s="286">
        <v>39000</v>
      </c>
      <c r="AA257" s="286">
        <v>11500</v>
      </c>
      <c r="AB257" s="286">
        <v>39000</v>
      </c>
      <c r="AC257" s="287" t="s">
        <v>1334</v>
      </c>
      <c r="AD257" s="284" t="s">
        <v>60</v>
      </c>
      <c r="AE257" s="287" t="s">
        <v>45</v>
      </c>
      <c r="AF257" s="286">
        <v>39000</v>
      </c>
      <c r="AG257" s="286">
        <v>600</v>
      </c>
      <c r="AH257" s="286">
        <v>23400000</v>
      </c>
      <c r="AI257" s="286">
        <v>6900000</v>
      </c>
      <c r="AJ257" s="286">
        <v>600</v>
      </c>
      <c r="AK257" s="286">
        <v>23400000</v>
      </c>
      <c r="AL257" s="286">
        <v>6900000</v>
      </c>
      <c r="AM257" s="286"/>
      <c r="AN257" s="286"/>
      <c r="AO257" s="286">
        <v>0</v>
      </c>
      <c r="AP257" s="286">
        <v>632</v>
      </c>
      <c r="AQ257" s="286">
        <v>24648000</v>
      </c>
      <c r="AR257" s="286">
        <v>7268000</v>
      </c>
      <c r="AS257" s="286">
        <v>632</v>
      </c>
      <c r="AT257" s="286">
        <v>24648000</v>
      </c>
      <c r="AU257" s="286">
        <v>7268000</v>
      </c>
      <c r="AV257" s="286"/>
      <c r="AW257" s="286"/>
      <c r="AX257" s="286">
        <v>0</v>
      </c>
      <c r="AY257" s="286">
        <v>586</v>
      </c>
      <c r="AZ257" s="286">
        <v>22854000</v>
      </c>
      <c r="BA257" s="286">
        <v>-2</v>
      </c>
      <c r="BB257" s="286">
        <v>-78000</v>
      </c>
      <c r="BC257" s="286"/>
      <c r="BD257" s="286"/>
      <c r="BE257" s="286">
        <v>-33000</v>
      </c>
      <c r="BF257" s="286">
        <v>0</v>
      </c>
      <c r="BG257" s="286">
        <v>582</v>
      </c>
      <c r="BH257" s="286">
        <v>22698000</v>
      </c>
      <c r="BI257" s="286">
        <v>16619412</v>
      </c>
      <c r="BJ257" s="286">
        <v>6693000</v>
      </c>
      <c r="BK257" s="286">
        <v>4</v>
      </c>
      <c r="BL257" s="286">
        <v>46</v>
      </c>
      <c r="BM257" s="286">
        <v>50</v>
      </c>
      <c r="BN257" s="286">
        <v>1950000</v>
      </c>
      <c r="BO257" s="286">
        <v>575000</v>
      </c>
      <c r="BP257" s="287" t="s">
        <v>3709</v>
      </c>
      <c r="BQ257" s="287" t="s">
        <v>995</v>
      </c>
      <c r="BR257" t="s">
        <v>45</v>
      </c>
    </row>
    <row r="258" spans="1:70" hidden="1" x14ac:dyDescent="0.3">
      <c r="A258" s="281">
        <v>255</v>
      </c>
      <c r="B258" s="288" t="s">
        <v>2952</v>
      </c>
      <c r="C258" s="288" t="s">
        <v>2953</v>
      </c>
      <c r="D258" s="288" t="s">
        <v>3003</v>
      </c>
      <c r="E258" s="288" t="s">
        <v>2959</v>
      </c>
      <c r="F258" s="288" t="s">
        <v>2955</v>
      </c>
      <c r="G258" s="288" t="s">
        <v>2960</v>
      </c>
      <c r="H258" s="288" t="s">
        <v>2965</v>
      </c>
      <c r="I258" s="288" t="s">
        <v>2962</v>
      </c>
      <c r="J258" s="288" t="s">
        <v>60</v>
      </c>
      <c r="K258" s="288" t="s">
        <v>2958</v>
      </c>
      <c r="L258" s="288" t="s">
        <v>45</v>
      </c>
      <c r="M258" s="289" t="s">
        <v>1757</v>
      </c>
      <c r="N258" s="288" t="s">
        <v>1756</v>
      </c>
      <c r="O258" s="288" t="s">
        <v>50</v>
      </c>
      <c r="P258" s="288" t="s">
        <v>74</v>
      </c>
      <c r="Q258" s="290" t="s">
        <v>45</v>
      </c>
      <c r="R258" s="288" t="s">
        <v>45</v>
      </c>
      <c r="S258" s="1">
        <v>45527</v>
      </c>
      <c r="T258" s="1">
        <v>45467</v>
      </c>
      <c r="U258" s="290" t="s">
        <v>45</v>
      </c>
      <c r="V258" s="1">
        <v>45467</v>
      </c>
      <c r="W258" s="1">
        <v>45527</v>
      </c>
      <c r="X258" s="1">
        <v>45534</v>
      </c>
      <c r="Y258" s="291">
        <v>45000</v>
      </c>
      <c r="Z258" s="291">
        <v>45000</v>
      </c>
      <c r="AA258" s="291">
        <v>12500</v>
      </c>
      <c r="AB258" s="291">
        <v>45000</v>
      </c>
      <c r="AC258" s="292" t="s">
        <v>1432</v>
      </c>
      <c r="AD258" s="290" t="s">
        <v>60</v>
      </c>
      <c r="AE258" s="292" t="s">
        <v>45</v>
      </c>
      <c r="AF258" s="291">
        <v>45000</v>
      </c>
      <c r="AG258" s="291">
        <v>1500</v>
      </c>
      <c r="AH258" s="291">
        <v>67500000</v>
      </c>
      <c r="AI258" s="291">
        <v>18750000</v>
      </c>
      <c r="AJ258" s="291">
        <v>1500</v>
      </c>
      <c r="AK258" s="291">
        <v>67500000</v>
      </c>
      <c r="AL258" s="291">
        <v>18750000</v>
      </c>
      <c r="AM258" s="291"/>
      <c r="AN258" s="291"/>
      <c r="AO258" s="291">
        <v>0</v>
      </c>
      <c r="AP258" s="291">
        <v>1630</v>
      </c>
      <c r="AQ258" s="291">
        <v>73350000</v>
      </c>
      <c r="AR258" s="291">
        <v>20375000</v>
      </c>
      <c r="AS258" s="291">
        <v>1630</v>
      </c>
      <c r="AT258" s="291">
        <v>73350000</v>
      </c>
      <c r="AU258" s="291">
        <v>20375000</v>
      </c>
      <c r="AV258" s="291"/>
      <c r="AW258" s="291"/>
      <c r="AX258" s="291">
        <v>0</v>
      </c>
      <c r="AY258" s="291">
        <v>1009</v>
      </c>
      <c r="AZ258" s="291">
        <v>45405000</v>
      </c>
      <c r="BA258" s="291">
        <v>-7</v>
      </c>
      <c r="BB258" s="291">
        <v>-315000</v>
      </c>
      <c r="BC258" s="291">
        <v>14</v>
      </c>
      <c r="BD258" s="291">
        <v>630000</v>
      </c>
      <c r="BE258" s="291">
        <v>367220</v>
      </c>
      <c r="BF258" s="291">
        <v>175000</v>
      </c>
      <c r="BG258" s="291">
        <v>964</v>
      </c>
      <c r="BH258" s="291">
        <v>43380000</v>
      </c>
      <c r="BI258" s="291">
        <v>34610806</v>
      </c>
      <c r="BJ258" s="291">
        <v>12050000</v>
      </c>
      <c r="BK258" s="291">
        <v>45</v>
      </c>
      <c r="BL258" s="291">
        <v>621</v>
      </c>
      <c r="BM258" s="291">
        <v>666</v>
      </c>
      <c r="BN258" s="291">
        <v>29970000</v>
      </c>
      <c r="BO258" s="291">
        <v>8325000</v>
      </c>
      <c r="BP258" s="292" t="s">
        <v>3869</v>
      </c>
      <c r="BQ258" s="292" t="s">
        <v>3976</v>
      </c>
      <c r="BR258" t="s">
        <v>45</v>
      </c>
    </row>
    <row r="259" spans="1:70" hidden="1" x14ac:dyDescent="0.3">
      <c r="A259" s="281">
        <v>256</v>
      </c>
      <c r="B259" s="282" t="s">
        <v>2952</v>
      </c>
      <c r="C259" s="282" t="s">
        <v>2953</v>
      </c>
      <c r="D259" s="282" t="s">
        <v>3003</v>
      </c>
      <c r="E259" s="282" t="s">
        <v>2959</v>
      </c>
      <c r="F259" s="282" t="s">
        <v>2955</v>
      </c>
      <c r="G259" s="282" t="s">
        <v>2960</v>
      </c>
      <c r="H259" s="282" t="s">
        <v>2965</v>
      </c>
      <c r="I259" s="282" t="s">
        <v>2962</v>
      </c>
      <c r="J259" s="282" t="s">
        <v>60</v>
      </c>
      <c r="K259" s="282" t="s">
        <v>2958</v>
      </c>
      <c r="L259" s="282" t="s">
        <v>45</v>
      </c>
      <c r="M259" s="283" t="s">
        <v>1755</v>
      </c>
      <c r="N259" s="282" t="s">
        <v>1754</v>
      </c>
      <c r="O259" s="282" t="s">
        <v>50</v>
      </c>
      <c r="P259" s="282" t="s">
        <v>74</v>
      </c>
      <c r="Q259" s="284" t="s">
        <v>45</v>
      </c>
      <c r="R259" s="282" t="s">
        <v>45</v>
      </c>
      <c r="S259" s="285">
        <v>45527</v>
      </c>
      <c r="T259" s="285">
        <v>45467</v>
      </c>
      <c r="U259" s="284" t="s">
        <v>45</v>
      </c>
      <c r="V259" s="285">
        <v>45467</v>
      </c>
      <c r="W259" s="285">
        <v>45527</v>
      </c>
      <c r="X259" s="285">
        <v>45534</v>
      </c>
      <c r="Y259" s="286">
        <v>43000</v>
      </c>
      <c r="Z259" s="286">
        <v>43000</v>
      </c>
      <c r="AA259" s="286">
        <v>11000</v>
      </c>
      <c r="AB259" s="286">
        <v>43000</v>
      </c>
      <c r="AC259" s="287" t="s">
        <v>546</v>
      </c>
      <c r="AD259" s="284" t="s">
        <v>60</v>
      </c>
      <c r="AE259" s="287" t="s">
        <v>45</v>
      </c>
      <c r="AF259" s="286">
        <v>43000</v>
      </c>
      <c r="AG259" s="286">
        <v>1000</v>
      </c>
      <c r="AH259" s="286">
        <v>43000000</v>
      </c>
      <c r="AI259" s="286">
        <v>11000000</v>
      </c>
      <c r="AJ259" s="286">
        <v>1000</v>
      </c>
      <c r="AK259" s="286">
        <v>43000000</v>
      </c>
      <c r="AL259" s="286">
        <v>11000000</v>
      </c>
      <c r="AM259" s="286"/>
      <c r="AN259" s="286"/>
      <c r="AO259" s="286">
        <v>0</v>
      </c>
      <c r="AP259" s="286">
        <v>1145</v>
      </c>
      <c r="AQ259" s="286">
        <v>49235000</v>
      </c>
      <c r="AR259" s="286">
        <v>12595000</v>
      </c>
      <c r="AS259" s="286">
        <v>1145</v>
      </c>
      <c r="AT259" s="286">
        <v>49235000</v>
      </c>
      <c r="AU259" s="286">
        <v>12595000</v>
      </c>
      <c r="AV259" s="286"/>
      <c r="AW259" s="286"/>
      <c r="AX259" s="286">
        <v>0</v>
      </c>
      <c r="AY259" s="286">
        <v>672</v>
      </c>
      <c r="AZ259" s="286">
        <v>28896000</v>
      </c>
      <c r="BA259" s="286">
        <v>-4</v>
      </c>
      <c r="BB259" s="286">
        <v>-172000</v>
      </c>
      <c r="BC259" s="286">
        <v>6</v>
      </c>
      <c r="BD259" s="286">
        <v>258000</v>
      </c>
      <c r="BE259" s="286">
        <v>163505</v>
      </c>
      <c r="BF259" s="286">
        <v>66000</v>
      </c>
      <c r="BG259" s="286">
        <v>646</v>
      </c>
      <c r="BH259" s="286">
        <v>27778000</v>
      </c>
      <c r="BI259" s="286">
        <v>21514349</v>
      </c>
      <c r="BJ259" s="286">
        <v>7106000</v>
      </c>
      <c r="BK259" s="286">
        <v>26</v>
      </c>
      <c r="BL259" s="286">
        <v>473</v>
      </c>
      <c r="BM259" s="286">
        <v>499</v>
      </c>
      <c r="BN259" s="286">
        <v>21457000</v>
      </c>
      <c r="BO259" s="286">
        <v>5489000</v>
      </c>
      <c r="BP259" s="287" t="s">
        <v>620</v>
      </c>
      <c r="BQ259" s="287" t="s">
        <v>3852</v>
      </c>
      <c r="BR259" t="s">
        <v>45</v>
      </c>
    </row>
    <row r="260" spans="1:70" hidden="1" x14ac:dyDescent="0.3">
      <c r="A260" s="281">
        <v>257</v>
      </c>
      <c r="B260" s="288" t="s">
        <v>2952</v>
      </c>
      <c r="C260" s="288" t="s">
        <v>2953</v>
      </c>
      <c r="D260" s="288" t="s">
        <v>3003</v>
      </c>
      <c r="E260" s="288" t="s">
        <v>2959</v>
      </c>
      <c r="F260" s="288" t="s">
        <v>2955</v>
      </c>
      <c r="G260" s="288" t="s">
        <v>2960</v>
      </c>
      <c r="H260" s="288" t="s">
        <v>2965</v>
      </c>
      <c r="I260" s="288" t="s">
        <v>2962</v>
      </c>
      <c r="J260" s="288" t="s">
        <v>60</v>
      </c>
      <c r="K260" s="288" t="s">
        <v>2958</v>
      </c>
      <c r="L260" s="288" t="s">
        <v>45</v>
      </c>
      <c r="M260" s="289" t="s">
        <v>1753</v>
      </c>
      <c r="N260" s="288" t="s">
        <v>1752</v>
      </c>
      <c r="O260" s="288" t="s">
        <v>50</v>
      </c>
      <c r="P260" s="288" t="s">
        <v>74</v>
      </c>
      <c r="Q260" s="290" t="s">
        <v>45</v>
      </c>
      <c r="R260" s="288" t="s">
        <v>45</v>
      </c>
      <c r="S260" s="1">
        <v>45527</v>
      </c>
      <c r="T260" s="1">
        <v>45476</v>
      </c>
      <c r="U260" s="290" t="s">
        <v>45</v>
      </c>
      <c r="V260" s="1">
        <v>45476</v>
      </c>
      <c r="W260" s="1">
        <v>45527</v>
      </c>
      <c r="X260" s="1">
        <v>45534</v>
      </c>
      <c r="Y260" s="291">
        <v>35000</v>
      </c>
      <c r="Z260" s="291">
        <v>35000</v>
      </c>
      <c r="AA260" s="291">
        <v>9900</v>
      </c>
      <c r="AB260" s="291">
        <v>35000</v>
      </c>
      <c r="AC260" s="292" t="s">
        <v>346</v>
      </c>
      <c r="AD260" s="290" t="s">
        <v>60</v>
      </c>
      <c r="AE260" s="292" t="s">
        <v>45</v>
      </c>
      <c r="AF260" s="291">
        <v>35000</v>
      </c>
      <c r="AG260" s="291">
        <v>1000</v>
      </c>
      <c r="AH260" s="291">
        <v>35000000</v>
      </c>
      <c r="AI260" s="291">
        <v>9900000</v>
      </c>
      <c r="AJ260" s="291">
        <v>1000</v>
      </c>
      <c r="AK260" s="291">
        <v>35000000</v>
      </c>
      <c r="AL260" s="291">
        <v>9900000</v>
      </c>
      <c r="AM260" s="291"/>
      <c r="AN260" s="291"/>
      <c r="AO260" s="291">
        <v>0</v>
      </c>
      <c r="AP260" s="291">
        <v>1039</v>
      </c>
      <c r="AQ260" s="291">
        <v>36365000</v>
      </c>
      <c r="AR260" s="291">
        <v>10286100</v>
      </c>
      <c r="AS260" s="291">
        <v>1039</v>
      </c>
      <c r="AT260" s="291">
        <v>36365000</v>
      </c>
      <c r="AU260" s="291">
        <v>10286100</v>
      </c>
      <c r="AV260" s="291"/>
      <c r="AW260" s="291"/>
      <c r="AX260" s="291">
        <v>0</v>
      </c>
      <c r="AY260" s="291">
        <v>487</v>
      </c>
      <c r="AZ260" s="291">
        <v>17045000</v>
      </c>
      <c r="BA260" s="291">
        <v>-3</v>
      </c>
      <c r="BB260" s="291">
        <v>-105000</v>
      </c>
      <c r="BC260" s="291">
        <v>1</v>
      </c>
      <c r="BD260" s="291">
        <v>35000</v>
      </c>
      <c r="BE260" s="291">
        <v>22720</v>
      </c>
      <c r="BF260" s="291">
        <v>9900</v>
      </c>
      <c r="BG260" s="291">
        <v>487</v>
      </c>
      <c r="BH260" s="291">
        <v>17045000</v>
      </c>
      <c r="BI260" s="291">
        <v>11281062</v>
      </c>
      <c r="BJ260" s="291">
        <v>4821300</v>
      </c>
      <c r="BK260" s="291"/>
      <c r="BL260" s="291">
        <v>552</v>
      </c>
      <c r="BM260" s="291">
        <v>552</v>
      </c>
      <c r="BN260" s="291">
        <v>19320000</v>
      </c>
      <c r="BO260" s="291">
        <v>5464800</v>
      </c>
      <c r="BP260" s="292" t="s">
        <v>3532</v>
      </c>
      <c r="BQ260" s="292" t="s">
        <v>3740</v>
      </c>
      <c r="BR260" t="s">
        <v>45</v>
      </c>
    </row>
    <row r="261" spans="1:70" hidden="1" x14ac:dyDescent="0.3">
      <c r="A261" s="281">
        <v>258</v>
      </c>
      <c r="B261" s="282" t="s">
        <v>2952</v>
      </c>
      <c r="C261" s="282" t="s">
        <v>2953</v>
      </c>
      <c r="D261" s="282" t="s">
        <v>3003</v>
      </c>
      <c r="E261" s="282" t="s">
        <v>2959</v>
      </c>
      <c r="F261" s="282" t="s">
        <v>2955</v>
      </c>
      <c r="G261" s="282" t="s">
        <v>2960</v>
      </c>
      <c r="H261" s="282" t="s">
        <v>2965</v>
      </c>
      <c r="I261" s="282" t="s">
        <v>2962</v>
      </c>
      <c r="J261" s="282" t="s">
        <v>60</v>
      </c>
      <c r="K261" s="282" t="s">
        <v>2958</v>
      </c>
      <c r="L261" s="282" t="s">
        <v>45</v>
      </c>
      <c r="M261" s="283" t="s">
        <v>1751</v>
      </c>
      <c r="N261" s="282" t="s">
        <v>1750</v>
      </c>
      <c r="O261" s="282" t="s">
        <v>50</v>
      </c>
      <c r="P261" s="282" t="s">
        <v>74</v>
      </c>
      <c r="Q261" s="284" t="s">
        <v>45</v>
      </c>
      <c r="R261" s="282" t="s">
        <v>45</v>
      </c>
      <c r="S261" s="285">
        <v>45527</v>
      </c>
      <c r="T261" s="285">
        <v>45476</v>
      </c>
      <c r="U261" s="284" t="s">
        <v>45</v>
      </c>
      <c r="V261" s="285">
        <v>45476</v>
      </c>
      <c r="W261" s="285">
        <v>45527</v>
      </c>
      <c r="X261" s="285">
        <v>45539</v>
      </c>
      <c r="Y261" s="286">
        <v>35000</v>
      </c>
      <c r="Z261" s="286">
        <v>35000</v>
      </c>
      <c r="AA261" s="286">
        <v>9500</v>
      </c>
      <c r="AB261" s="286">
        <v>35000</v>
      </c>
      <c r="AC261" s="287" t="s">
        <v>874</v>
      </c>
      <c r="AD261" s="284" t="s">
        <v>60</v>
      </c>
      <c r="AE261" s="287" t="s">
        <v>45</v>
      </c>
      <c r="AF261" s="286">
        <v>35000</v>
      </c>
      <c r="AG261" s="286">
        <v>800</v>
      </c>
      <c r="AH261" s="286">
        <v>28000000</v>
      </c>
      <c r="AI261" s="286">
        <v>7600000</v>
      </c>
      <c r="AJ261" s="286">
        <v>800</v>
      </c>
      <c r="AK261" s="286">
        <v>28000000</v>
      </c>
      <c r="AL261" s="286">
        <v>7600000</v>
      </c>
      <c r="AM261" s="286"/>
      <c r="AN261" s="286"/>
      <c r="AO261" s="286">
        <v>0</v>
      </c>
      <c r="AP261" s="286">
        <v>846</v>
      </c>
      <c r="AQ261" s="286">
        <v>29610000</v>
      </c>
      <c r="AR261" s="286">
        <v>8037000</v>
      </c>
      <c r="AS261" s="286">
        <v>846</v>
      </c>
      <c r="AT261" s="286">
        <v>29610000</v>
      </c>
      <c r="AU261" s="286">
        <v>8037000</v>
      </c>
      <c r="AV261" s="286"/>
      <c r="AW261" s="286"/>
      <c r="AX261" s="286">
        <v>0</v>
      </c>
      <c r="AY261" s="286">
        <v>288</v>
      </c>
      <c r="AZ261" s="286">
        <v>10080000</v>
      </c>
      <c r="BA261" s="286">
        <v>-6</v>
      </c>
      <c r="BB261" s="286">
        <v>-210000</v>
      </c>
      <c r="BC261" s="286">
        <v>1</v>
      </c>
      <c r="BD261" s="286">
        <v>35000</v>
      </c>
      <c r="BE261" s="286"/>
      <c r="BF261" s="286">
        <v>9500</v>
      </c>
      <c r="BG261" s="286">
        <v>263</v>
      </c>
      <c r="BH261" s="286">
        <v>9205000</v>
      </c>
      <c r="BI261" s="286">
        <v>7183688</v>
      </c>
      <c r="BJ261" s="286">
        <v>2498500</v>
      </c>
      <c r="BK261" s="286">
        <v>25</v>
      </c>
      <c r="BL261" s="286">
        <v>558</v>
      </c>
      <c r="BM261" s="286">
        <v>583</v>
      </c>
      <c r="BN261" s="286">
        <v>20405000</v>
      </c>
      <c r="BO261" s="286">
        <v>5538500</v>
      </c>
      <c r="BP261" s="287" t="s">
        <v>3942</v>
      </c>
      <c r="BQ261" s="287" t="s">
        <v>4110</v>
      </c>
      <c r="BR261" t="s">
        <v>45</v>
      </c>
    </row>
    <row r="262" spans="1:70" hidden="1" x14ac:dyDescent="0.3">
      <c r="A262" s="281">
        <v>259</v>
      </c>
      <c r="B262" s="288" t="s">
        <v>2952</v>
      </c>
      <c r="C262" s="288" t="s">
        <v>2953</v>
      </c>
      <c r="D262" s="288" t="s">
        <v>3003</v>
      </c>
      <c r="E262" s="288" t="s">
        <v>2959</v>
      </c>
      <c r="F262" s="288" t="s">
        <v>2955</v>
      </c>
      <c r="G262" s="288" t="s">
        <v>2960</v>
      </c>
      <c r="H262" s="288" t="s">
        <v>2965</v>
      </c>
      <c r="I262" s="288" t="s">
        <v>2962</v>
      </c>
      <c r="J262" s="288" t="s">
        <v>60</v>
      </c>
      <c r="K262" s="288" t="s">
        <v>2958</v>
      </c>
      <c r="L262" s="288" t="s">
        <v>45</v>
      </c>
      <c r="M262" s="289" t="s">
        <v>1749</v>
      </c>
      <c r="N262" s="288" t="s">
        <v>1748</v>
      </c>
      <c r="O262" s="288" t="s">
        <v>50</v>
      </c>
      <c r="P262" s="288" t="s">
        <v>74</v>
      </c>
      <c r="Q262" s="290" t="s">
        <v>45</v>
      </c>
      <c r="R262" s="288" t="s">
        <v>45</v>
      </c>
      <c r="S262" s="1">
        <v>45527</v>
      </c>
      <c r="T262" s="1">
        <v>45476</v>
      </c>
      <c r="U262" s="290" t="s">
        <v>45</v>
      </c>
      <c r="V262" s="1">
        <v>45476</v>
      </c>
      <c r="W262" s="1">
        <v>45527</v>
      </c>
      <c r="X262" s="1">
        <v>45537</v>
      </c>
      <c r="Y262" s="291">
        <v>35000</v>
      </c>
      <c r="Z262" s="291">
        <v>35000</v>
      </c>
      <c r="AA262" s="291">
        <v>9500</v>
      </c>
      <c r="AB262" s="291">
        <v>35000</v>
      </c>
      <c r="AC262" s="292" t="s">
        <v>874</v>
      </c>
      <c r="AD262" s="290" t="s">
        <v>60</v>
      </c>
      <c r="AE262" s="292" t="s">
        <v>45</v>
      </c>
      <c r="AF262" s="291">
        <v>35000</v>
      </c>
      <c r="AG262" s="291">
        <v>1000</v>
      </c>
      <c r="AH262" s="291">
        <v>35000000</v>
      </c>
      <c r="AI262" s="291">
        <v>9500000</v>
      </c>
      <c r="AJ262" s="291">
        <v>1000</v>
      </c>
      <c r="AK262" s="291">
        <v>35000000</v>
      </c>
      <c r="AL262" s="291">
        <v>9500000</v>
      </c>
      <c r="AM262" s="291"/>
      <c r="AN262" s="291"/>
      <c r="AO262" s="291">
        <v>0</v>
      </c>
      <c r="AP262" s="291">
        <v>1029</v>
      </c>
      <c r="AQ262" s="291">
        <v>36015000</v>
      </c>
      <c r="AR262" s="291">
        <v>9775500</v>
      </c>
      <c r="AS262" s="291">
        <v>1029</v>
      </c>
      <c r="AT262" s="291">
        <v>36015000</v>
      </c>
      <c r="AU262" s="291">
        <v>9775500</v>
      </c>
      <c r="AV262" s="291"/>
      <c r="AW262" s="291"/>
      <c r="AX262" s="291">
        <v>0</v>
      </c>
      <c r="AY262" s="291">
        <v>791</v>
      </c>
      <c r="AZ262" s="291">
        <v>27685000</v>
      </c>
      <c r="BA262" s="291">
        <v>-8</v>
      </c>
      <c r="BB262" s="291">
        <v>-280000</v>
      </c>
      <c r="BC262" s="291">
        <v>5</v>
      </c>
      <c r="BD262" s="291">
        <v>175000</v>
      </c>
      <c r="BE262" s="291">
        <v>123509</v>
      </c>
      <c r="BF262" s="291">
        <v>47500</v>
      </c>
      <c r="BG262" s="291">
        <v>788</v>
      </c>
      <c r="BH262" s="291">
        <v>27580000</v>
      </c>
      <c r="BI262" s="291">
        <v>21364436</v>
      </c>
      <c r="BJ262" s="291">
        <v>7486000</v>
      </c>
      <c r="BK262" s="291">
        <v>3</v>
      </c>
      <c r="BL262" s="291">
        <v>238</v>
      </c>
      <c r="BM262" s="291">
        <v>241</v>
      </c>
      <c r="BN262" s="291">
        <v>8435000</v>
      </c>
      <c r="BO262" s="291">
        <v>2289500</v>
      </c>
      <c r="BP262" s="292" t="s">
        <v>3451</v>
      </c>
      <c r="BQ262" s="292" t="s">
        <v>1736</v>
      </c>
      <c r="BR262" t="s">
        <v>45</v>
      </c>
    </row>
    <row r="263" spans="1:70" hidden="1" x14ac:dyDescent="0.3">
      <c r="A263" s="281">
        <v>260</v>
      </c>
      <c r="B263" s="282" t="s">
        <v>2952</v>
      </c>
      <c r="C263" s="282" t="s">
        <v>2953</v>
      </c>
      <c r="D263" s="282" t="s">
        <v>3003</v>
      </c>
      <c r="E263" s="282" t="s">
        <v>2959</v>
      </c>
      <c r="F263" s="282" t="s">
        <v>2955</v>
      </c>
      <c r="G263" s="282" t="s">
        <v>2960</v>
      </c>
      <c r="H263" s="282" t="s">
        <v>2965</v>
      </c>
      <c r="I263" s="282" t="s">
        <v>2962</v>
      </c>
      <c r="J263" s="282" t="s">
        <v>60</v>
      </c>
      <c r="K263" s="282" t="s">
        <v>2958</v>
      </c>
      <c r="L263" s="282" t="s">
        <v>45</v>
      </c>
      <c r="M263" s="283" t="s">
        <v>1747</v>
      </c>
      <c r="N263" s="282" t="s">
        <v>1746</v>
      </c>
      <c r="O263" s="282" t="s">
        <v>50</v>
      </c>
      <c r="P263" s="282" t="s">
        <v>74</v>
      </c>
      <c r="Q263" s="284" t="s">
        <v>45</v>
      </c>
      <c r="R263" s="282" t="s">
        <v>45</v>
      </c>
      <c r="S263" s="285">
        <v>45527</v>
      </c>
      <c r="T263" s="285">
        <v>45476</v>
      </c>
      <c r="U263" s="284" t="s">
        <v>45</v>
      </c>
      <c r="V263" s="285">
        <v>45476</v>
      </c>
      <c r="W263" s="285">
        <v>45527</v>
      </c>
      <c r="X263" s="285">
        <v>45534</v>
      </c>
      <c r="Y263" s="286">
        <v>43000</v>
      </c>
      <c r="Z263" s="286">
        <v>43000</v>
      </c>
      <c r="AA263" s="286">
        <v>11500</v>
      </c>
      <c r="AB263" s="286">
        <v>43000</v>
      </c>
      <c r="AC263" s="287" t="s">
        <v>208</v>
      </c>
      <c r="AD263" s="284" t="s">
        <v>60</v>
      </c>
      <c r="AE263" s="287" t="s">
        <v>45</v>
      </c>
      <c r="AF263" s="286">
        <v>43000</v>
      </c>
      <c r="AG263" s="286">
        <v>1700</v>
      </c>
      <c r="AH263" s="286">
        <v>73100000</v>
      </c>
      <c r="AI263" s="286">
        <v>19550000</v>
      </c>
      <c r="AJ263" s="286">
        <v>1100</v>
      </c>
      <c r="AK263" s="286">
        <v>47300000</v>
      </c>
      <c r="AL263" s="286">
        <v>12650000</v>
      </c>
      <c r="AM263" s="286">
        <v>600</v>
      </c>
      <c r="AN263" s="286">
        <v>25800000</v>
      </c>
      <c r="AO263" s="286">
        <v>6900000</v>
      </c>
      <c r="AP263" s="286">
        <v>1781</v>
      </c>
      <c r="AQ263" s="286">
        <v>76583000</v>
      </c>
      <c r="AR263" s="286">
        <v>20481500</v>
      </c>
      <c r="AS263" s="286">
        <v>1781</v>
      </c>
      <c r="AT263" s="286">
        <v>76583000</v>
      </c>
      <c r="AU263" s="286">
        <v>20481500</v>
      </c>
      <c r="AV263" s="286"/>
      <c r="AW263" s="286"/>
      <c r="AX263" s="286">
        <v>0</v>
      </c>
      <c r="AY263" s="286">
        <v>1486</v>
      </c>
      <c r="AZ263" s="286">
        <v>63898000</v>
      </c>
      <c r="BA263" s="286">
        <v>-4</v>
      </c>
      <c r="BB263" s="286">
        <v>-172000</v>
      </c>
      <c r="BC263" s="286">
        <v>11</v>
      </c>
      <c r="BD263" s="286">
        <v>473000</v>
      </c>
      <c r="BE263" s="286">
        <v>333490</v>
      </c>
      <c r="BF263" s="286">
        <v>126500</v>
      </c>
      <c r="BG263" s="286">
        <v>1443</v>
      </c>
      <c r="BH263" s="286">
        <v>62049000</v>
      </c>
      <c r="BI263" s="286">
        <v>46411321</v>
      </c>
      <c r="BJ263" s="286">
        <v>16594500</v>
      </c>
      <c r="BK263" s="286">
        <v>43</v>
      </c>
      <c r="BL263" s="286">
        <v>295</v>
      </c>
      <c r="BM263" s="286">
        <v>338</v>
      </c>
      <c r="BN263" s="286">
        <v>14534000</v>
      </c>
      <c r="BO263" s="286">
        <v>3887000</v>
      </c>
      <c r="BP263" s="287" t="s">
        <v>1124</v>
      </c>
      <c r="BQ263" s="287" t="s">
        <v>3567</v>
      </c>
      <c r="BR263" t="s">
        <v>45</v>
      </c>
    </row>
    <row r="264" spans="1:70" hidden="1" x14ac:dyDescent="0.3">
      <c r="A264" s="281">
        <v>261</v>
      </c>
      <c r="B264" s="288" t="s">
        <v>2952</v>
      </c>
      <c r="C264" s="288" t="s">
        <v>2953</v>
      </c>
      <c r="D264" s="288" t="s">
        <v>3003</v>
      </c>
      <c r="E264" s="288" t="s">
        <v>2959</v>
      </c>
      <c r="F264" s="288" t="s">
        <v>2955</v>
      </c>
      <c r="G264" s="288" t="s">
        <v>2960</v>
      </c>
      <c r="H264" s="288" t="s">
        <v>2965</v>
      </c>
      <c r="I264" s="288" t="s">
        <v>2962</v>
      </c>
      <c r="J264" s="288" t="s">
        <v>60</v>
      </c>
      <c r="K264" s="288" t="s">
        <v>2958</v>
      </c>
      <c r="L264" s="288" t="s">
        <v>45</v>
      </c>
      <c r="M264" s="289" t="s">
        <v>1745</v>
      </c>
      <c r="N264" s="288" t="s">
        <v>1744</v>
      </c>
      <c r="O264" s="288" t="s">
        <v>50</v>
      </c>
      <c r="P264" s="288" t="s">
        <v>74</v>
      </c>
      <c r="Q264" s="290" t="s">
        <v>45</v>
      </c>
      <c r="R264" s="288" t="s">
        <v>45</v>
      </c>
      <c r="S264" s="1">
        <v>45527</v>
      </c>
      <c r="T264" s="1">
        <v>45518</v>
      </c>
      <c r="U264" s="290" t="s">
        <v>45</v>
      </c>
      <c r="V264" s="1">
        <v>45518</v>
      </c>
      <c r="W264" s="1">
        <v>45527</v>
      </c>
      <c r="X264" s="1">
        <v>45534</v>
      </c>
      <c r="Y264" s="291">
        <v>25000</v>
      </c>
      <c r="Z264" s="291">
        <v>25000</v>
      </c>
      <c r="AA264" s="291">
        <v>7000</v>
      </c>
      <c r="AB264" s="291">
        <v>25000</v>
      </c>
      <c r="AC264" s="292" t="s">
        <v>1247</v>
      </c>
      <c r="AD264" s="290" t="s">
        <v>60</v>
      </c>
      <c r="AE264" s="292" t="s">
        <v>45</v>
      </c>
      <c r="AF264" s="291">
        <v>25000</v>
      </c>
      <c r="AG264" s="291">
        <v>510</v>
      </c>
      <c r="AH264" s="291">
        <v>12750000</v>
      </c>
      <c r="AI264" s="291">
        <v>3570000</v>
      </c>
      <c r="AJ264" s="291">
        <v>510</v>
      </c>
      <c r="AK264" s="291">
        <v>12750000</v>
      </c>
      <c r="AL264" s="291">
        <v>3570000</v>
      </c>
      <c r="AM264" s="291"/>
      <c r="AN264" s="291"/>
      <c r="AO264" s="291">
        <v>0</v>
      </c>
      <c r="AP264" s="291">
        <v>474</v>
      </c>
      <c r="AQ264" s="291">
        <v>11850000</v>
      </c>
      <c r="AR264" s="291">
        <v>3318000</v>
      </c>
      <c r="AS264" s="291">
        <v>474</v>
      </c>
      <c r="AT264" s="291">
        <v>11850000</v>
      </c>
      <c r="AU264" s="291">
        <v>3318000</v>
      </c>
      <c r="AV264" s="291"/>
      <c r="AW264" s="291"/>
      <c r="AX264" s="291">
        <v>0</v>
      </c>
      <c r="AY264" s="291">
        <v>57</v>
      </c>
      <c r="AZ264" s="291">
        <v>1425000</v>
      </c>
      <c r="BA264" s="291">
        <v>-16</v>
      </c>
      <c r="BB264" s="291">
        <v>-400000</v>
      </c>
      <c r="BC264" s="291"/>
      <c r="BD264" s="291"/>
      <c r="BE264" s="291"/>
      <c r="BF264" s="291">
        <v>0</v>
      </c>
      <c r="BG264" s="291">
        <v>46</v>
      </c>
      <c r="BH264" s="291">
        <v>1150000</v>
      </c>
      <c r="BI264" s="291">
        <v>712492</v>
      </c>
      <c r="BJ264" s="291">
        <v>322000</v>
      </c>
      <c r="BK264" s="291">
        <v>11</v>
      </c>
      <c r="BL264" s="291">
        <v>417</v>
      </c>
      <c r="BM264" s="291">
        <v>428</v>
      </c>
      <c r="BN264" s="291">
        <v>10700000</v>
      </c>
      <c r="BO264" s="291">
        <v>2996000</v>
      </c>
      <c r="BP264" s="292" t="s">
        <v>3337</v>
      </c>
      <c r="BQ264" s="292" t="s">
        <v>3790</v>
      </c>
      <c r="BR264" t="s">
        <v>45</v>
      </c>
    </row>
    <row r="265" spans="1:70" hidden="1" x14ac:dyDescent="0.3">
      <c r="A265" s="281">
        <v>262</v>
      </c>
      <c r="B265" s="282" t="s">
        <v>2952</v>
      </c>
      <c r="C265" s="282" t="s">
        <v>2953</v>
      </c>
      <c r="D265" s="282" t="s">
        <v>3003</v>
      </c>
      <c r="E265" s="282" t="s">
        <v>2959</v>
      </c>
      <c r="F265" s="282" t="s">
        <v>2955</v>
      </c>
      <c r="G265" s="282" t="s">
        <v>2966</v>
      </c>
      <c r="H265" s="282" t="s">
        <v>2967</v>
      </c>
      <c r="I265" s="282" t="s">
        <v>2962</v>
      </c>
      <c r="J265" s="282" t="s">
        <v>60</v>
      </c>
      <c r="K265" s="282" t="s">
        <v>2958</v>
      </c>
      <c r="L265" s="282" t="s">
        <v>45</v>
      </c>
      <c r="M265" s="283" t="s">
        <v>1743</v>
      </c>
      <c r="N265" s="282" t="s">
        <v>1732</v>
      </c>
      <c r="O265" s="282" t="s">
        <v>50</v>
      </c>
      <c r="P265" s="282" t="s">
        <v>127</v>
      </c>
      <c r="Q265" s="284" t="s">
        <v>45</v>
      </c>
      <c r="R265" s="282" t="s">
        <v>45</v>
      </c>
      <c r="S265" s="285">
        <v>45922</v>
      </c>
      <c r="T265" s="285">
        <v>45922</v>
      </c>
      <c r="U265" s="284" t="s">
        <v>45</v>
      </c>
      <c r="V265" s="285">
        <v>45922</v>
      </c>
      <c r="W265" s="284" t="s">
        <v>45</v>
      </c>
      <c r="X265" s="284" t="s">
        <v>45</v>
      </c>
      <c r="Y265" s="286">
        <v>1</v>
      </c>
      <c r="Z265" s="286">
        <v>1</v>
      </c>
      <c r="AA265" s="286">
        <v>11000</v>
      </c>
      <c r="AB265" s="286">
        <v>1</v>
      </c>
      <c r="AC265" s="287" t="s">
        <v>45</v>
      </c>
      <c r="AD265" s="284" t="s">
        <v>60</v>
      </c>
      <c r="AE265" s="287" t="s">
        <v>45</v>
      </c>
      <c r="AF265" s="286">
        <v>1</v>
      </c>
      <c r="AG265" s="286">
        <v>3</v>
      </c>
      <c r="AH265" s="286">
        <v>3</v>
      </c>
      <c r="AI265" s="286">
        <v>33000</v>
      </c>
      <c r="AJ265" s="286">
        <v>3</v>
      </c>
      <c r="AK265" s="286">
        <v>3</v>
      </c>
      <c r="AL265" s="286">
        <v>33000</v>
      </c>
      <c r="AM265" s="286"/>
      <c r="AN265" s="286"/>
      <c r="AO265" s="286">
        <v>0</v>
      </c>
      <c r="AP265" s="286"/>
      <c r="AQ265" s="286"/>
      <c r="AR265" s="286">
        <v>0</v>
      </c>
      <c r="AS265" s="286"/>
      <c r="AT265" s="286"/>
      <c r="AU265" s="286">
        <v>0</v>
      </c>
      <c r="AV265" s="286"/>
      <c r="AW265" s="286"/>
      <c r="AX265" s="286">
        <v>0</v>
      </c>
      <c r="AY265" s="286"/>
      <c r="AZ265" s="286"/>
      <c r="BA265" s="286"/>
      <c r="BB265" s="286"/>
      <c r="BC265" s="286"/>
      <c r="BD265" s="286"/>
      <c r="BE265" s="286"/>
      <c r="BF265" s="286">
        <v>0</v>
      </c>
      <c r="BG265" s="286"/>
      <c r="BH265" s="286"/>
      <c r="BI265" s="286"/>
      <c r="BJ265" s="286">
        <v>0</v>
      </c>
      <c r="BK265" s="286"/>
      <c r="BL265" s="286"/>
      <c r="BM265" s="286"/>
      <c r="BN265" s="286"/>
      <c r="BO265" s="286"/>
      <c r="BP265" s="287" t="s">
        <v>45</v>
      </c>
      <c r="BQ265" s="287" t="s">
        <v>45</v>
      </c>
      <c r="BR265" t="s">
        <v>45</v>
      </c>
    </row>
    <row r="266" spans="1:70" hidden="1" x14ac:dyDescent="0.3">
      <c r="A266" s="281">
        <v>263</v>
      </c>
      <c r="B266" s="288" t="s">
        <v>2952</v>
      </c>
      <c r="C266" s="288" t="s">
        <v>2953</v>
      </c>
      <c r="D266" s="288" t="s">
        <v>3003</v>
      </c>
      <c r="E266" s="288" t="s">
        <v>2959</v>
      </c>
      <c r="F266" s="288" t="s">
        <v>2955</v>
      </c>
      <c r="G266" s="288" t="s">
        <v>2966</v>
      </c>
      <c r="H266" s="288" t="s">
        <v>2967</v>
      </c>
      <c r="I266" s="288" t="s">
        <v>2962</v>
      </c>
      <c r="J266" s="288" t="s">
        <v>60</v>
      </c>
      <c r="K266" s="288" t="s">
        <v>2958</v>
      </c>
      <c r="L266" s="288" t="s">
        <v>45</v>
      </c>
      <c r="M266" s="289" t="s">
        <v>1742</v>
      </c>
      <c r="N266" s="288" t="s">
        <v>1726</v>
      </c>
      <c r="O266" s="288" t="s">
        <v>50</v>
      </c>
      <c r="P266" s="288" t="s">
        <v>127</v>
      </c>
      <c r="Q266" s="290" t="s">
        <v>45</v>
      </c>
      <c r="R266" s="288" t="s">
        <v>45</v>
      </c>
      <c r="S266" s="1">
        <v>45922</v>
      </c>
      <c r="T266" s="1">
        <v>45922</v>
      </c>
      <c r="U266" s="290" t="s">
        <v>45</v>
      </c>
      <c r="V266" s="1">
        <v>45922</v>
      </c>
      <c r="W266" s="290" t="s">
        <v>45</v>
      </c>
      <c r="X266" s="290" t="s">
        <v>45</v>
      </c>
      <c r="Y266" s="291">
        <v>1</v>
      </c>
      <c r="Z266" s="291">
        <v>1</v>
      </c>
      <c r="AA266" s="291">
        <v>15000</v>
      </c>
      <c r="AB266" s="291">
        <v>1</v>
      </c>
      <c r="AC266" s="292" t="s">
        <v>45</v>
      </c>
      <c r="AD266" s="290" t="s">
        <v>60</v>
      </c>
      <c r="AE266" s="292" t="s">
        <v>45</v>
      </c>
      <c r="AF266" s="291">
        <v>1</v>
      </c>
      <c r="AG266" s="291">
        <v>1</v>
      </c>
      <c r="AH266" s="291">
        <v>1</v>
      </c>
      <c r="AI266" s="291">
        <v>15000</v>
      </c>
      <c r="AJ266" s="291">
        <v>1</v>
      </c>
      <c r="AK266" s="291">
        <v>1</v>
      </c>
      <c r="AL266" s="291">
        <v>15000</v>
      </c>
      <c r="AM266" s="291"/>
      <c r="AN266" s="291"/>
      <c r="AO266" s="291">
        <v>0</v>
      </c>
      <c r="AP266" s="291"/>
      <c r="AQ266" s="291"/>
      <c r="AR266" s="291">
        <v>0</v>
      </c>
      <c r="AS266" s="291"/>
      <c r="AT266" s="291"/>
      <c r="AU266" s="291">
        <v>0</v>
      </c>
      <c r="AV266" s="291"/>
      <c r="AW266" s="291"/>
      <c r="AX266" s="291">
        <v>0</v>
      </c>
      <c r="AY266" s="291"/>
      <c r="AZ266" s="291"/>
      <c r="BA266" s="291"/>
      <c r="BB266" s="291"/>
      <c r="BC266" s="291"/>
      <c r="BD266" s="291"/>
      <c r="BE266" s="291"/>
      <c r="BF266" s="291">
        <v>0</v>
      </c>
      <c r="BG266" s="291"/>
      <c r="BH266" s="291"/>
      <c r="BI266" s="291"/>
      <c r="BJ266" s="291">
        <v>0</v>
      </c>
      <c r="BK266" s="291"/>
      <c r="BL266" s="291"/>
      <c r="BM266" s="291"/>
      <c r="BN266" s="291"/>
      <c r="BO266" s="291"/>
      <c r="BP266" s="292" t="s">
        <v>45</v>
      </c>
      <c r="BQ266" s="292" t="s">
        <v>45</v>
      </c>
      <c r="BR266" t="s">
        <v>45</v>
      </c>
    </row>
    <row r="267" spans="1:70" hidden="1" x14ac:dyDescent="0.3">
      <c r="A267" s="281">
        <v>264</v>
      </c>
      <c r="B267" s="282" t="s">
        <v>2952</v>
      </c>
      <c r="C267" s="282" t="s">
        <v>2953</v>
      </c>
      <c r="D267" s="282" t="s">
        <v>3003</v>
      </c>
      <c r="E267" s="282" t="s">
        <v>2959</v>
      </c>
      <c r="F267" s="282" t="s">
        <v>2955</v>
      </c>
      <c r="G267" s="282" t="s">
        <v>2966</v>
      </c>
      <c r="H267" s="282" t="s">
        <v>2967</v>
      </c>
      <c r="I267" s="282" t="s">
        <v>2962</v>
      </c>
      <c r="J267" s="282" t="s">
        <v>60</v>
      </c>
      <c r="K267" s="282" t="s">
        <v>2958</v>
      </c>
      <c r="L267" s="282" t="s">
        <v>45</v>
      </c>
      <c r="M267" s="283" t="s">
        <v>1741</v>
      </c>
      <c r="N267" s="282" t="s">
        <v>1737</v>
      </c>
      <c r="O267" s="282" t="s">
        <v>50</v>
      </c>
      <c r="P267" s="282" t="s">
        <v>51</v>
      </c>
      <c r="Q267" s="284" t="s">
        <v>45</v>
      </c>
      <c r="R267" s="282" t="s">
        <v>45</v>
      </c>
      <c r="S267" s="285">
        <v>45922</v>
      </c>
      <c r="T267" s="285">
        <v>45922</v>
      </c>
      <c r="U267" s="284" t="s">
        <v>45</v>
      </c>
      <c r="V267" s="285">
        <v>45922</v>
      </c>
      <c r="W267" s="284" t="s">
        <v>45</v>
      </c>
      <c r="X267" s="284" t="s">
        <v>45</v>
      </c>
      <c r="Y267" s="286">
        <v>1</v>
      </c>
      <c r="Z267" s="286">
        <v>1</v>
      </c>
      <c r="AA267" s="286">
        <v>13500</v>
      </c>
      <c r="AB267" s="286">
        <v>1</v>
      </c>
      <c r="AC267" s="287" t="s">
        <v>45</v>
      </c>
      <c r="AD267" s="284" t="s">
        <v>60</v>
      </c>
      <c r="AE267" s="287" t="s">
        <v>45</v>
      </c>
      <c r="AF267" s="286">
        <v>1</v>
      </c>
      <c r="AG267" s="286">
        <v>1</v>
      </c>
      <c r="AH267" s="286">
        <v>1</v>
      </c>
      <c r="AI267" s="286">
        <v>13500</v>
      </c>
      <c r="AJ267" s="286">
        <v>1</v>
      </c>
      <c r="AK267" s="286">
        <v>1</v>
      </c>
      <c r="AL267" s="286">
        <v>13500</v>
      </c>
      <c r="AM267" s="286"/>
      <c r="AN267" s="286"/>
      <c r="AO267" s="286">
        <v>0</v>
      </c>
      <c r="AP267" s="286"/>
      <c r="AQ267" s="286"/>
      <c r="AR267" s="286">
        <v>0</v>
      </c>
      <c r="AS267" s="286"/>
      <c r="AT267" s="286"/>
      <c r="AU267" s="286">
        <v>0</v>
      </c>
      <c r="AV267" s="286"/>
      <c r="AW267" s="286"/>
      <c r="AX267" s="286">
        <v>0</v>
      </c>
      <c r="AY267" s="286"/>
      <c r="AZ267" s="286"/>
      <c r="BA267" s="286"/>
      <c r="BB267" s="286"/>
      <c r="BC267" s="286"/>
      <c r="BD267" s="286"/>
      <c r="BE267" s="286"/>
      <c r="BF267" s="286">
        <v>0</v>
      </c>
      <c r="BG267" s="286"/>
      <c r="BH267" s="286"/>
      <c r="BI267" s="286"/>
      <c r="BJ267" s="286">
        <v>0</v>
      </c>
      <c r="BK267" s="286"/>
      <c r="BL267" s="286"/>
      <c r="BM267" s="286"/>
      <c r="BN267" s="286"/>
      <c r="BO267" s="286"/>
      <c r="BP267" s="287" t="s">
        <v>45</v>
      </c>
      <c r="BQ267" s="287" t="s">
        <v>45</v>
      </c>
      <c r="BR267" t="s">
        <v>45</v>
      </c>
    </row>
    <row r="268" spans="1:70" hidden="1" x14ac:dyDescent="0.3">
      <c r="A268" s="281">
        <v>265</v>
      </c>
      <c r="B268" s="288" t="s">
        <v>2952</v>
      </c>
      <c r="C268" s="288" t="s">
        <v>2953</v>
      </c>
      <c r="D268" s="288" t="s">
        <v>3003</v>
      </c>
      <c r="E268" s="288" t="s">
        <v>2959</v>
      </c>
      <c r="F268" s="288" t="s">
        <v>2955</v>
      </c>
      <c r="G268" s="288" t="s">
        <v>2966</v>
      </c>
      <c r="H268" s="288" t="s">
        <v>2967</v>
      </c>
      <c r="I268" s="288" t="s">
        <v>2962</v>
      </c>
      <c r="J268" s="288" t="s">
        <v>60</v>
      </c>
      <c r="K268" s="288" t="s">
        <v>2958</v>
      </c>
      <c r="L268" s="288" t="s">
        <v>45</v>
      </c>
      <c r="M268" s="289" t="s">
        <v>1740</v>
      </c>
      <c r="N268" s="288" t="s">
        <v>1739</v>
      </c>
      <c r="O268" s="288" t="s">
        <v>50</v>
      </c>
      <c r="P268" s="288" t="s">
        <v>51</v>
      </c>
      <c r="Q268" s="290" t="s">
        <v>45</v>
      </c>
      <c r="R268" s="288" t="s">
        <v>45</v>
      </c>
      <c r="S268" s="1">
        <v>45457</v>
      </c>
      <c r="T268" s="1">
        <v>45457</v>
      </c>
      <c r="U268" s="290" t="s">
        <v>45</v>
      </c>
      <c r="V268" s="1">
        <v>45457</v>
      </c>
      <c r="W268" s="1">
        <v>45539</v>
      </c>
      <c r="X268" s="1">
        <v>45539</v>
      </c>
      <c r="Y268" s="291">
        <v>65000</v>
      </c>
      <c r="Z268" s="291">
        <v>65000</v>
      </c>
      <c r="AA268" s="291">
        <v>18000</v>
      </c>
      <c r="AB268" s="291">
        <v>65000</v>
      </c>
      <c r="AC268" s="292" t="s">
        <v>379</v>
      </c>
      <c r="AD268" s="290" t="s">
        <v>60</v>
      </c>
      <c r="AE268" s="292" t="s">
        <v>45</v>
      </c>
      <c r="AF268" s="291">
        <v>65000</v>
      </c>
      <c r="AG268" s="291">
        <v>12</v>
      </c>
      <c r="AH268" s="291">
        <v>780000</v>
      </c>
      <c r="AI268" s="291">
        <v>216000</v>
      </c>
      <c r="AJ268" s="291">
        <v>12</v>
      </c>
      <c r="AK268" s="291">
        <v>780000</v>
      </c>
      <c r="AL268" s="291">
        <v>216000</v>
      </c>
      <c r="AM268" s="291"/>
      <c r="AN268" s="291"/>
      <c r="AO268" s="291">
        <v>0</v>
      </c>
      <c r="AP268" s="291">
        <v>1027</v>
      </c>
      <c r="AQ268" s="291">
        <v>66755000</v>
      </c>
      <c r="AR268" s="291">
        <v>18486000</v>
      </c>
      <c r="AS268" s="291">
        <v>1027</v>
      </c>
      <c r="AT268" s="291">
        <v>66755000</v>
      </c>
      <c r="AU268" s="291">
        <v>18486000</v>
      </c>
      <c r="AV268" s="291"/>
      <c r="AW268" s="291"/>
      <c r="AX268" s="291">
        <v>0</v>
      </c>
      <c r="AY268" s="291">
        <v>44</v>
      </c>
      <c r="AZ268" s="291">
        <v>2860000</v>
      </c>
      <c r="BA268" s="291"/>
      <c r="BB268" s="291"/>
      <c r="BC268" s="291"/>
      <c r="BD268" s="291"/>
      <c r="BE268" s="291"/>
      <c r="BF268" s="291">
        <v>0</v>
      </c>
      <c r="BG268" s="291">
        <v>23</v>
      </c>
      <c r="BH268" s="291">
        <v>1495000</v>
      </c>
      <c r="BI268" s="291">
        <v>556000</v>
      </c>
      <c r="BJ268" s="291">
        <v>414000</v>
      </c>
      <c r="BK268" s="291">
        <v>21</v>
      </c>
      <c r="BL268" s="291">
        <v>983</v>
      </c>
      <c r="BM268" s="291">
        <v>1004</v>
      </c>
      <c r="BN268" s="291">
        <v>65260000</v>
      </c>
      <c r="BO268" s="291">
        <v>18072000</v>
      </c>
      <c r="BP268" s="292" t="s">
        <v>3124</v>
      </c>
      <c r="BQ268" s="292" t="s">
        <v>3129</v>
      </c>
      <c r="BR268" t="s">
        <v>45</v>
      </c>
    </row>
    <row r="269" spans="1:70" hidden="1" x14ac:dyDescent="0.3">
      <c r="A269" s="281">
        <v>266</v>
      </c>
      <c r="B269" s="282" t="s">
        <v>2952</v>
      </c>
      <c r="C269" s="282" t="s">
        <v>2953</v>
      </c>
      <c r="D269" s="282" t="s">
        <v>3003</v>
      </c>
      <c r="E269" s="282" t="s">
        <v>2959</v>
      </c>
      <c r="F269" s="282" t="s">
        <v>2955</v>
      </c>
      <c r="G269" s="282" t="s">
        <v>2966</v>
      </c>
      <c r="H269" s="282" t="s">
        <v>2967</v>
      </c>
      <c r="I269" s="282" t="s">
        <v>2962</v>
      </c>
      <c r="J269" s="282" t="s">
        <v>60</v>
      </c>
      <c r="K269" s="282" t="s">
        <v>2958</v>
      </c>
      <c r="L269" s="282" t="s">
        <v>45</v>
      </c>
      <c r="M269" s="283" t="s">
        <v>1738</v>
      </c>
      <c r="N269" s="282" t="s">
        <v>1737</v>
      </c>
      <c r="O269" s="282" t="s">
        <v>50</v>
      </c>
      <c r="P269" s="282" t="s">
        <v>51</v>
      </c>
      <c r="Q269" s="284" t="s">
        <v>45</v>
      </c>
      <c r="R269" s="282" t="s">
        <v>45</v>
      </c>
      <c r="S269" s="285">
        <v>45586</v>
      </c>
      <c r="T269" s="285">
        <v>45457</v>
      </c>
      <c r="U269" s="284" t="s">
        <v>45</v>
      </c>
      <c r="V269" s="285">
        <v>45457</v>
      </c>
      <c r="W269" s="285">
        <v>45567</v>
      </c>
      <c r="X269" s="285">
        <v>45569</v>
      </c>
      <c r="Y269" s="286">
        <v>59000</v>
      </c>
      <c r="Z269" s="286">
        <v>73000</v>
      </c>
      <c r="AA269" s="286">
        <v>13500</v>
      </c>
      <c r="AB269" s="286">
        <v>73000</v>
      </c>
      <c r="AC269" s="287" t="s">
        <v>1169</v>
      </c>
      <c r="AD269" s="284" t="s">
        <v>60</v>
      </c>
      <c r="AE269" s="287" t="s">
        <v>45</v>
      </c>
      <c r="AF269" s="286">
        <v>59000</v>
      </c>
      <c r="AG269" s="286">
        <v>2670</v>
      </c>
      <c r="AH269" s="286">
        <v>194910000</v>
      </c>
      <c r="AI269" s="286">
        <v>36045000</v>
      </c>
      <c r="AJ269" s="286">
        <v>1950</v>
      </c>
      <c r="AK269" s="286">
        <v>142350000</v>
      </c>
      <c r="AL269" s="286">
        <v>26325000</v>
      </c>
      <c r="AM269" s="286">
        <v>720</v>
      </c>
      <c r="AN269" s="286">
        <v>52560000</v>
      </c>
      <c r="AO269" s="286">
        <v>9720000</v>
      </c>
      <c r="AP269" s="286">
        <v>2715</v>
      </c>
      <c r="AQ269" s="286">
        <v>198195000</v>
      </c>
      <c r="AR269" s="286">
        <v>36652500</v>
      </c>
      <c r="AS269" s="286">
        <v>2715</v>
      </c>
      <c r="AT269" s="286">
        <v>198195000</v>
      </c>
      <c r="AU269" s="286">
        <v>36652500</v>
      </c>
      <c r="AV269" s="286"/>
      <c r="AW269" s="286"/>
      <c r="AX269" s="286">
        <v>0</v>
      </c>
      <c r="AY269" s="286">
        <v>1248</v>
      </c>
      <c r="AZ269" s="286">
        <v>91104000</v>
      </c>
      <c r="BA269" s="286">
        <v>1</v>
      </c>
      <c r="BB269" s="286">
        <v>73000</v>
      </c>
      <c r="BC269" s="286">
        <v>22</v>
      </c>
      <c r="BD269" s="286">
        <v>1606000</v>
      </c>
      <c r="BE269" s="286">
        <v>733169</v>
      </c>
      <c r="BF269" s="286">
        <v>297000</v>
      </c>
      <c r="BG269" s="286">
        <v>1139</v>
      </c>
      <c r="BH269" s="286">
        <v>83147000</v>
      </c>
      <c r="BI269" s="286">
        <v>36528486</v>
      </c>
      <c r="BJ269" s="286">
        <v>15376500</v>
      </c>
      <c r="BK269" s="286">
        <v>109</v>
      </c>
      <c r="BL269" s="286">
        <v>1467</v>
      </c>
      <c r="BM269" s="286">
        <v>1576</v>
      </c>
      <c r="BN269" s="286">
        <v>115048000</v>
      </c>
      <c r="BO269" s="286">
        <v>21276000</v>
      </c>
      <c r="BP269" s="287" t="s">
        <v>3313</v>
      </c>
      <c r="BQ269" s="287" t="s">
        <v>4111</v>
      </c>
      <c r="BR269" t="s">
        <v>45</v>
      </c>
    </row>
    <row r="270" spans="1:70" hidden="1" x14ac:dyDescent="0.3">
      <c r="A270" s="281">
        <v>267</v>
      </c>
      <c r="B270" s="288" t="s">
        <v>2952</v>
      </c>
      <c r="C270" s="288" t="s">
        <v>2953</v>
      </c>
      <c r="D270" s="288" t="s">
        <v>3003</v>
      </c>
      <c r="E270" s="288" t="s">
        <v>2959</v>
      </c>
      <c r="F270" s="288" t="s">
        <v>2955</v>
      </c>
      <c r="G270" s="288" t="s">
        <v>2966</v>
      </c>
      <c r="H270" s="288" t="s">
        <v>2967</v>
      </c>
      <c r="I270" s="288" t="s">
        <v>2962</v>
      </c>
      <c r="J270" s="288" t="s">
        <v>60</v>
      </c>
      <c r="K270" s="288" t="s">
        <v>2958</v>
      </c>
      <c r="L270" s="288" t="s">
        <v>45</v>
      </c>
      <c r="M270" s="289" t="s">
        <v>1735</v>
      </c>
      <c r="N270" s="288" t="s">
        <v>1734</v>
      </c>
      <c r="O270" s="288" t="s">
        <v>50</v>
      </c>
      <c r="P270" s="288" t="s">
        <v>51</v>
      </c>
      <c r="Q270" s="290" t="s">
        <v>45</v>
      </c>
      <c r="R270" s="288" t="s">
        <v>45</v>
      </c>
      <c r="S270" s="1">
        <v>45583</v>
      </c>
      <c r="T270" s="1">
        <v>45476</v>
      </c>
      <c r="U270" s="290" t="s">
        <v>45</v>
      </c>
      <c r="V270" s="1">
        <v>45476</v>
      </c>
      <c r="W270" s="1">
        <v>45583</v>
      </c>
      <c r="X270" s="1">
        <v>45590</v>
      </c>
      <c r="Y270" s="291">
        <v>69000</v>
      </c>
      <c r="Z270" s="291">
        <v>69000</v>
      </c>
      <c r="AA270" s="291">
        <v>18500</v>
      </c>
      <c r="AB270" s="291">
        <v>69000</v>
      </c>
      <c r="AC270" s="292" t="s">
        <v>121</v>
      </c>
      <c r="AD270" s="290" t="s">
        <v>60</v>
      </c>
      <c r="AE270" s="292" t="s">
        <v>45</v>
      </c>
      <c r="AF270" s="291">
        <v>69000</v>
      </c>
      <c r="AG270" s="291">
        <v>900</v>
      </c>
      <c r="AH270" s="291">
        <v>62100000</v>
      </c>
      <c r="AI270" s="291">
        <v>16650000</v>
      </c>
      <c r="AJ270" s="291">
        <v>900</v>
      </c>
      <c r="AK270" s="291">
        <v>62100000</v>
      </c>
      <c r="AL270" s="291">
        <v>16650000</v>
      </c>
      <c r="AM270" s="291"/>
      <c r="AN270" s="291"/>
      <c r="AO270" s="291">
        <v>0</v>
      </c>
      <c r="AP270" s="291">
        <v>870</v>
      </c>
      <c r="AQ270" s="291">
        <v>60030000</v>
      </c>
      <c r="AR270" s="291">
        <v>16095000</v>
      </c>
      <c r="AS270" s="291">
        <v>870</v>
      </c>
      <c r="AT270" s="291">
        <v>60030000</v>
      </c>
      <c r="AU270" s="291">
        <v>16095000</v>
      </c>
      <c r="AV270" s="291"/>
      <c r="AW270" s="291"/>
      <c r="AX270" s="291">
        <v>0</v>
      </c>
      <c r="AY270" s="291">
        <v>466</v>
      </c>
      <c r="AZ270" s="291">
        <v>32154000</v>
      </c>
      <c r="BA270" s="291">
        <v>-2</v>
      </c>
      <c r="BB270" s="291">
        <v>-138000</v>
      </c>
      <c r="BC270" s="291">
        <v>5</v>
      </c>
      <c r="BD270" s="291">
        <v>345000</v>
      </c>
      <c r="BE270" s="291">
        <v>173936</v>
      </c>
      <c r="BF270" s="291">
        <v>92500</v>
      </c>
      <c r="BG270" s="291">
        <v>469</v>
      </c>
      <c r="BH270" s="291">
        <v>32361000</v>
      </c>
      <c r="BI270" s="291">
        <v>21154808</v>
      </c>
      <c r="BJ270" s="291">
        <v>8676500</v>
      </c>
      <c r="BK270" s="291">
        <v>-3</v>
      </c>
      <c r="BL270" s="291">
        <v>404</v>
      </c>
      <c r="BM270" s="291">
        <v>401</v>
      </c>
      <c r="BN270" s="291">
        <v>27669000</v>
      </c>
      <c r="BO270" s="291">
        <v>7418500</v>
      </c>
      <c r="BP270" s="292" t="s">
        <v>3963</v>
      </c>
      <c r="BQ270" s="292" t="s">
        <v>3426</v>
      </c>
      <c r="BR270" t="s">
        <v>45</v>
      </c>
    </row>
    <row r="271" spans="1:70" hidden="1" x14ac:dyDescent="0.3">
      <c r="A271" s="281">
        <v>268</v>
      </c>
      <c r="B271" s="282" t="s">
        <v>2952</v>
      </c>
      <c r="C271" s="282" t="s">
        <v>2953</v>
      </c>
      <c r="D271" s="282" t="s">
        <v>3003</v>
      </c>
      <c r="E271" s="282" t="s">
        <v>2959</v>
      </c>
      <c r="F271" s="282" t="s">
        <v>2955</v>
      </c>
      <c r="G271" s="282" t="s">
        <v>2966</v>
      </c>
      <c r="H271" s="282" t="s">
        <v>2967</v>
      </c>
      <c r="I271" s="282" t="s">
        <v>2962</v>
      </c>
      <c r="J271" s="282" t="s">
        <v>60</v>
      </c>
      <c r="K271" s="282" t="s">
        <v>2958</v>
      </c>
      <c r="L271" s="282" t="s">
        <v>45</v>
      </c>
      <c r="M271" s="283" t="s">
        <v>1733</v>
      </c>
      <c r="N271" s="282" t="s">
        <v>1732</v>
      </c>
      <c r="O271" s="282" t="s">
        <v>50</v>
      </c>
      <c r="P271" s="282" t="s">
        <v>127</v>
      </c>
      <c r="Q271" s="284" t="s">
        <v>45</v>
      </c>
      <c r="R271" s="282" t="s">
        <v>45</v>
      </c>
      <c r="S271" s="285">
        <v>45517</v>
      </c>
      <c r="T271" s="285">
        <v>45456</v>
      </c>
      <c r="U271" s="284" t="s">
        <v>45</v>
      </c>
      <c r="V271" s="285">
        <v>45456</v>
      </c>
      <c r="W271" s="285">
        <v>45517</v>
      </c>
      <c r="X271" s="285">
        <v>45524</v>
      </c>
      <c r="Y271" s="286">
        <v>39000</v>
      </c>
      <c r="Z271" s="286">
        <v>49000</v>
      </c>
      <c r="AA271" s="286">
        <v>11000</v>
      </c>
      <c r="AB271" s="286">
        <v>49000</v>
      </c>
      <c r="AC271" s="287" t="s">
        <v>357</v>
      </c>
      <c r="AD271" s="284" t="s">
        <v>60</v>
      </c>
      <c r="AE271" s="287" t="s">
        <v>45</v>
      </c>
      <c r="AF271" s="286">
        <v>39000</v>
      </c>
      <c r="AG271" s="286">
        <v>18500</v>
      </c>
      <c r="AH271" s="286">
        <v>906500000</v>
      </c>
      <c r="AI271" s="286">
        <v>203500000</v>
      </c>
      <c r="AJ271" s="286">
        <v>15500</v>
      </c>
      <c r="AK271" s="286">
        <v>759500000</v>
      </c>
      <c r="AL271" s="286">
        <v>170500000</v>
      </c>
      <c r="AM271" s="286">
        <v>3000</v>
      </c>
      <c r="AN271" s="286">
        <v>147000000</v>
      </c>
      <c r="AO271" s="286">
        <v>33000000</v>
      </c>
      <c r="AP271" s="286">
        <v>18500</v>
      </c>
      <c r="AQ271" s="286">
        <v>906500000</v>
      </c>
      <c r="AR271" s="286">
        <v>203500000</v>
      </c>
      <c r="AS271" s="286">
        <v>18500</v>
      </c>
      <c r="AT271" s="286">
        <v>906500000</v>
      </c>
      <c r="AU271" s="286">
        <v>203500000</v>
      </c>
      <c r="AV271" s="286"/>
      <c r="AW271" s="286"/>
      <c r="AX271" s="286">
        <v>0</v>
      </c>
      <c r="AY271" s="286">
        <v>13728</v>
      </c>
      <c r="AZ271" s="286">
        <v>672672000</v>
      </c>
      <c r="BA271" s="286">
        <v>-44</v>
      </c>
      <c r="BB271" s="286">
        <v>-2156000</v>
      </c>
      <c r="BC271" s="286">
        <v>58</v>
      </c>
      <c r="BD271" s="286">
        <v>2842000</v>
      </c>
      <c r="BE271" s="286">
        <v>1705597</v>
      </c>
      <c r="BF271" s="286">
        <v>638000</v>
      </c>
      <c r="BG271" s="286">
        <v>13229</v>
      </c>
      <c r="BH271" s="286">
        <v>648221000</v>
      </c>
      <c r="BI271" s="286">
        <v>395495533</v>
      </c>
      <c r="BJ271" s="286">
        <v>145519000</v>
      </c>
      <c r="BK271" s="286">
        <v>499</v>
      </c>
      <c r="BL271" s="286">
        <v>4772</v>
      </c>
      <c r="BM271" s="286">
        <v>5271</v>
      </c>
      <c r="BN271" s="286">
        <v>258279000</v>
      </c>
      <c r="BO271" s="286">
        <v>57981000</v>
      </c>
      <c r="BP271" s="287" t="s">
        <v>1204</v>
      </c>
      <c r="BQ271" s="287" t="s">
        <v>3553</v>
      </c>
      <c r="BR271" t="s">
        <v>45</v>
      </c>
    </row>
    <row r="272" spans="1:70" hidden="1" x14ac:dyDescent="0.3">
      <c r="A272" s="281">
        <v>269</v>
      </c>
      <c r="B272" s="288" t="s">
        <v>2952</v>
      </c>
      <c r="C272" s="288" t="s">
        <v>2953</v>
      </c>
      <c r="D272" s="288" t="s">
        <v>3003</v>
      </c>
      <c r="E272" s="288" t="s">
        <v>2959</v>
      </c>
      <c r="F272" s="288" t="s">
        <v>2955</v>
      </c>
      <c r="G272" s="288" t="s">
        <v>2966</v>
      </c>
      <c r="H272" s="288" t="s">
        <v>2967</v>
      </c>
      <c r="I272" s="288" t="s">
        <v>2962</v>
      </c>
      <c r="J272" s="288" t="s">
        <v>60</v>
      </c>
      <c r="K272" s="288" t="s">
        <v>2958</v>
      </c>
      <c r="L272" s="288" t="s">
        <v>45</v>
      </c>
      <c r="M272" s="289" t="s">
        <v>1731</v>
      </c>
      <c r="N272" s="288" t="s">
        <v>1730</v>
      </c>
      <c r="O272" s="288" t="s">
        <v>50</v>
      </c>
      <c r="P272" s="288" t="s">
        <v>74</v>
      </c>
      <c r="Q272" s="290" t="s">
        <v>45</v>
      </c>
      <c r="R272" s="288" t="s">
        <v>45</v>
      </c>
      <c r="S272" s="1">
        <v>45531</v>
      </c>
      <c r="T272" s="1">
        <v>45456</v>
      </c>
      <c r="U272" s="290" t="s">
        <v>45</v>
      </c>
      <c r="V272" s="1">
        <v>45456</v>
      </c>
      <c r="W272" s="1">
        <v>45496</v>
      </c>
      <c r="X272" s="1">
        <v>45524</v>
      </c>
      <c r="Y272" s="291">
        <v>45000</v>
      </c>
      <c r="Z272" s="291">
        <v>45000</v>
      </c>
      <c r="AA272" s="291">
        <v>11800</v>
      </c>
      <c r="AB272" s="291">
        <v>45000</v>
      </c>
      <c r="AC272" s="292" t="s">
        <v>672</v>
      </c>
      <c r="AD272" s="290" t="s">
        <v>60</v>
      </c>
      <c r="AE272" s="292" t="s">
        <v>45</v>
      </c>
      <c r="AF272" s="291">
        <v>45000</v>
      </c>
      <c r="AG272" s="291">
        <v>1530</v>
      </c>
      <c r="AH272" s="291">
        <v>68850000</v>
      </c>
      <c r="AI272" s="291">
        <v>18054000</v>
      </c>
      <c r="AJ272" s="291">
        <v>500</v>
      </c>
      <c r="AK272" s="291">
        <v>22500000</v>
      </c>
      <c r="AL272" s="291">
        <v>5900000</v>
      </c>
      <c r="AM272" s="291">
        <v>1030</v>
      </c>
      <c r="AN272" s="291">
        <v>46350000</v>
      </c>
      <c r="AO272" s="291">
        <v>12154000</v>
      </c>
      <c r="AP272" s="291">
        <v>1577</v>
      </c>
      <c r="AQ272" s="291">
        <v>70965000</v>
      </c>
      <c r="AR272" s="291">
        <v>18608600</v>
      </c>
      <c r="AS272" s="291">
        <v>1577</v>
      </c>
      <c r="AT272" s="291">
        <v>70965000</v>
      </c>
      <c r="AU272" s="291">
        <v>18608600</v>
      </c>
      <c r="AV272" s="291"/>
      <c r="AW272" s="291"/>
      <c r="AX272" s="291">
        <v>0</v>
      </c>
      <c r="AY272" s="291">
        <v>1506</v>
      </c>
      <c r="AZ272" s="291">
        <v>67770000</v>
      </c>
      <c r="BA272" s="291">
        <v>-21</v>
      </c>
      <c r="BB272" s="291">
        <v>-945000</v>
      </c>
      <c r="BC272" s="291">
        <v>4</v>
      </c>
      <c r="BD272" s="291">
        <v>180000</v>
      </c>
      <c r="BE272" s="291">
        <v>144000</v>
      </c>
      <c r="BF272" s="291">
        <v>47200</v>
      </c>
      <c r="BG272" s="291">
        <v>1489</v>
      </c>
      <c r="BH272" s="291">
        <v>67005000</v>
      </c>
      <c r="BI272" s="291">
        <v>51367981</v>
      </c>
      <c r="BJ272" s="291">
        <v>17570200</v>
      </c>
      <c r="BK272" s="291">
        <v>17</v>
      </c>
      <c r="BL272" s="291">
        <v>71</v>
      </c>
      <c r="BM272" s="291">
        <v>88</v>
      </c>
      <c r="BN272" s="291">
        <v>3960000</v>
      </c>
      <c r="BO272" s="291">
        <v>1038400</v>
      </c>
      <c r="BP272" s="292" t="s">
        <v>4077</v>
      </c>
      <c r="BQ272" s="292" t="s">
        <v>1486</v>
      </c>
      <c r="BR272" t="s">
        <v>45</v>
      </c>
    </row>
    <row r="273" spans="1:70" hidden="1" x14ac:dyDescent="0.3">
      <c r="A273" s="281">
        <v>270</v>
      </c>
      <c r="B273" s="282" t="s">
        <v>2952</v>
      </c>
      <c r="C273" s="282" t="s">
        <v>2953</v>
      </c>
      <c r="D273" s="282" t="s">
        <v>3003</v>
      </c>
      <c r="E273" s="282" t="s">
        <v>2959</v>
      </c>
      <c r="F273" s="282" t="s">
        <v>2955</v>
      </c>
      <c r="G273" s="282" t="s">
        <v>2966</v>
      </c>
      <c r="H273" s="282" t="s">
        <v>2967</v>
      </c>
      <c r="I273" s="282" t="s">
        <v>2962</v>
      </c>
      <c r="J273" s="282" t="s">
        <v>60</v>
      </c>
      <c r="K273" s="282" t="s">
        <v>2958</v>
      </c>
      <c r="L273" s="282" t="s">
        <v>45</v>
      </c>
      <c r="M273" s="283" t="s">
        <v>1729</v>
      </c>
      <c r="N273" s="282" t="s">
        <v>1728</v>
      </c>
      <c r="O273" s="282" t="s">
        <v>50</v>
      </c>
      <c r="P273" s="282" t="s">
        <v>51</v>
      </c>
      <c r="Q273" s="284" t="s">
        <v>45</v>
      </c>
      <c r="R273" s="282" t="s">
        <v>45</v>
      </c>
      <c r="S273" s="285">
        <v>45580</v>
      </c>
      <c r="T273" s="285">
        <v>45525</v>
      </c>
      <c r="U273" s="284" t="s">
        <v>45</v>
      </c>
      <c r="V273" s="285">
        <v>45525</v>
      </c>
      <c r="W273" s="285">
        <v>45560</v>
      </c>
      <c r="X273" s="285">
        <v>45562</v>
      </c>
      <c r="Y273" s="286">
        <v>43000</v>
      </c>
      <c r="Z273" s="286">
        <v>55000</v>
      </c>
      <c r="AA273" s="286">
        <v>10500</v>
      </c>
      <c r="AB273" s="286">
        <v>55000</v>
      </c>
      <c r="AC273" s="287" t="s">
        <v>1425</v>
      </c>
      <c r="AD273" s="284" t="s">
        <v>60</v>
      </c>
      <c r="AE273" s="287" t="s">
        <v>45</v>
      </c>
      <c r="AF273" s="286">
        <v>43000</v>
      </c>
      <c r="AG273" s="286">
        <v>2680</v>
      </c>
      <c r="AH273" s="286">
        <v>147400000</v>
      </c>
      <c r="AI273" s="286">
        <v>28140000</v>
      </c>
      <c r="AJ273" s="286">
        <v>2000</v>
      </c>
      <c r="AK273" s="286">
        <v>110000000</v>
      </c>
      <c r="AL273" s="286">
        <v>21000000</v>
      </c>
      <c r="AM273" s="286">
        <v>680</v>
      </c>
      <c r="AN273" s="286">
        <v>37400000</v>
      </c>
      <c r="AO273" s="286">
        <v>7140000</v>
      </c>
      <c r="AP273" s="286">
        <v>2672</v>
      </c>
      <c r="AQ273" s="286">
        <v>146960000</v>
      </c>
      <c r="AR273" s="286">
        <v>28056000</v>
      </c>
      <c r="AS273" s="286">
        <v>2672</v>
      </c>
      <c r="AT273" s="286">
        <v>146960000</v>
      </c>
      <c r="AU273" s="286">
        <v>28056000</v>
      </c>
      <c r="AV273" s="286"/>
      <c r="AW273" s="286"/>
      <c r="AX273" s="286">
        <v>0</v>
      </c>
      <c r="AY273" s="286">
        <v>2628</v>
      </c>
      <c r="AZ273" s="286">
        <v>144540000</v>
      </c>
      <c r="BA273" s="286">
        <v>3</v>
      </c>
      <c r="BB273" s="286">
        <v>165000</v>
      </c>
      <c r="BC273" s="286">
        <v>2</v>
      </c>
      <c r="BD273" s="286">
        <v>110000</v>
      </c>
      <c r="BE273" s="286">
        <v>37840</v>
      </c>
      <c r="BF273" s="286">
        <v>21000</v>
      </c>
      <c r="BG273" s="286">
        <v>2641</v>
      </c>
      <c r="BH273" s="286">
        <v>145255000</v>
      </c>
      <c r="BI273" s="286">
        <v>81866443</v>
      </c>
      <c r="BJ273" s="286">
        <v>27730500</v>
      </c>
      <c r="BK273" s="286">
        <v>-13</v>
      </c>
      <c r="BL273" s="286">
        <v>44</v>
      </c>
      <c r="BM273" s="286">
        <v>31</v>
      </c>
      <c r="BN273" s="286">
        <v>1705000</v>
      </c>
      <c r="BO273" s="286">
        <v>325500</v>
      </c>
      <c r="BP273" s="287" t="s">
        <v>3885</v>
      </c>
      <c r="BQ273" s="287" t="s">
        <v>3761</v>
      </c>
      <c r="BR273" t="s">
        <v>45</v>
      </c>
    </row>
    <row r="274" spans="1:70" hidden="1" x14ac:dyDescent="0.3">
      <c r="A274" s="281">
        <v>271</v>
      </c>
      <c r="B274" s="288" t="s">
        <v>2952</v>
      </c>
      <c r="C274" s="288" t="s">
        <v>2953</v>
      </c>
      <c r="D274" s="288" t="s">
        <v>3003</v>
      </c>
      <c r="E274" s="288" t="s">
        <v>2959</v>
      </c>
      <c r="F274" s="288" t="s">
        <v>2955</v>
      </c>
      <c r="G274" s="288" t="s">
        <v>2966</v>
      </c>
      <c r="H274" s="288" t="s">
        <v>2967</v>
      </c>
      <c r="I274" s="288" t="s">
        <v>2962</v>
      </c>
      <c r="J274" s="288" t="s">
        <v>60</v>
      </c>
      <c r="K274" s="288" t="s">
        <v>2958</v>
      </c>
      <c r="L274" s="288" t="s">
        <v>45</v>
      </c>
      <c r="M274" s="289" t="s">
        <v>1727</v>
      </c>
      <c r="N274" s="288" t="s">
        <v>1726</v>
      </c>
      <c r="O274" s="288" t="s">
        <v>50</v>
      </c>
      <c r="P274" s="288" t="s">
        <v>127</v>
      </c>
      <c r="Q274" s="290" t="s">
        <v>45</v>
      </c>
      <c r="R274" s="288" t="s">
        <v>45</v>
      </c>
      <c r="S274" s="1">
        <v>45562</v>
      </c>
      <c r="T274" s="1">
        <v>45477</v>
      </c>
      <c r="U274" s="290" t="s">
        <v>45</v>
      </c>
      <c r="V274" s="1">
        <v>45477</v>
      </c>
      <c r="W274" s="1">
        <v>45562</v>
      </c>
      <c r="X274" s="1">
        <v>45569</v>
      </c>
      <c r="Y274" s="291">
        <v>53000</v>
      </c>
      <c r="Z274" s="291">
        <v>65000</v>
      </c>
      <c r="AA274" s="291">
        <v>15000</v>
      </c>
      <c r="AB274" s="291">
        <v>65000</v>
      </c>
      <c r="AC274" s="292" t="s">
        <v>346</v>
      </c>
      <c r="AD274" s="290" t="s">
        <v>60</v>
      </c>
      <c r="AE274" s="292" t="s">
        <v>45</v>
      </c>
      <c r="AF274" s="291">
        <v>53000</v>
      </c>
      <c r="AG274" s="291">
        <v>1400</v>
      </c>
      <c r="AH274" s="291">
        <v>91000000</v>
      </c>
      <c r="AI274" s="291">
        <v>21000000</v>
      </c>
      <c r="AJ274" s="291">
        <v>1400</v>
      </c>
      <c r="AK274" s="291">
        <v>91000000</v>
      </c>
      <c r="AL274" s="291">
        <v>21000000</v>
      </c>
      <c r="AM274" s="291"/>
      <c r="AN274" s="291"/>
      <c r="AO274" s="291">
        <v>0</v>
      </c>
      <c r="AP274" s="291">
        <v>1349</v>
      </c>
      <c r="AQ274" s="291">
        <v>87685000</v>
      </c>
      <c r="AR274" s="291">
        <v>20235000</v>
      </c>
      <c r="AS274" s="291">
        <v>1349</v>
      </c>
      <c r="AT274" s="291">
        <v>87685000</v>
      </c>
      <c r="AU274" s="291">
        <v>20235000</v>
      </c>
      <c r="AV274" s="291"/>
      <c r="AW274" s="291"/>
      <c r="AX274" s="291">
        <v>0</v>
      </c>
      <c r="AY274" s="291">
        <v>633</v>
      </c>
      <c r="AZ274" s="291">
        <v>41145000</v>
      </c>
      <c r="BA274" s="291">
        <v>-17</v>
      </c>
      <c r="BB274" s="291">
        <v>-1105000</v>
      </c>
      <c r="BC274" s="291">
        <v>2</v>
      </c>
      <c r="BD274" s="291">
        <v>130000</v>
      </c>
      <c r="BE274" s="291">
        <v>68370</v>
      </c>
      <c r="BF274" s="291">
        <v>30000</v>
      </c>
      <c r="BG274" s="291">
        <v>564</v>
      </c>
      <c r="BH274" s="291">
        <v>36660000</v>
      </c>
      <c r="BI274" s="291">
        <v>17349646</v>
      </c>
      <c r="BJ274" s="291">
        <v>8460000</v>
      </c>
      <c r="BK274" s="291">
        <v>69</v>
      </c>
      <c r="BL274" s="291">
        <v>716</v>
      </c>
      <c r="BM274" s="291">
        <v>785</v>
      </c>
      <c r="BN274" s="291">
        <v>51025000</v>
      </c>
      <c r="BO274" s="291">
        <v>11775000</v>
      </c>
      <c r="BP274" s="292" t="s">
        <v>4012</v>
      </c>
      <c r="BQ274" s="292" t="s">
        <v>4098</v>
      </c>
      <c r="BR274" t="s">
        <v>45</v>
      </c>
    </row>
    <row r="275" spans="1:70" hidden="1" x14ac:dyDescent="0.3">
      <c r="A275" s="281">
        <v>272</v>
      </c>
      <c r="B275" s="282" t="s">
        <v>2952</v>
      </c>
      <c r="C275" s="282" t="s">
        <v>2953</v>
      </c>
      <c r="D275" s="282" t="s">
        <v>3003</v>
      </c>
      <c r="E275" s="282" t="s">
        <v>2959</v>
      </c>
      <c r="F275" s="282" t="s">
        <v>2955</v>
      </c>
      <c r="G275" s="282" t="s">
        <v>2966</v>
      </c>
      <c r="H275" s="282" t="s">
        <v>2967</v>
      </c>
      <c r="I275" s="282" t="s">
        <v>2962</v>
      </c>
      <c r="J275" s="282" t="s">
        <v>60</v>
      </c>
      <c r="K275" s="282" t="s">
        <v>2958</v>
      </c>
      <c r="L275" s="282" t="s">
        <v>45</v>
      </c>
      <c r="M275" s="283" t="s">
        <v>1725</v>
      </c>
      <c r="N275" s="282" t="s">
        <v>1724</v>
      </c>
      <c r="O275" s="282" t="s">
        <v>50</v>
      </c>
      <c r="P275" s="282" t="s">
        <v>51</v>
      </c>
      <c r="Q275" s="284" t="s">
        <v>45</v>
      </c>
      <c r="R275" s="282" t="s">
        <v>45</v>
      </c>
      <c r="S275" s="285">
        <v>45518</v>
      </c>
      <c r="T275" s="285">
        <v>45477</v>
      </c>
      <c r="U275" s="284" t="s">
        <v>45</v>
      </c>
      <c r="V275" s="285">
        <v>45477</v>
      </c>
      <c r="W275" s="285">
        <v>45518</v>
      </c>
      <c r="X275" s="285">
        <v>45527</v>
      </c>
      <c r="Y275" s="286">
        <v>65000</v>
      </c>
      <c r="Z275" s="286">
        <v>65000</v>
      </c>
      <c r="AA275" s="286">
        <v>17300</v>
      </c>
      <c r="AB275" s="286">
        <v>65000</v>
      </c>
      <c r="AC275" s="287" t="s">
        <v>531</v>
      </c>
      <c r="AD275" s="284" t="s">
        <v>60</v>
      </c>
      <c r="AE275" s="287" t="s">
        <v>45</v>
      </c>
      <c r="AF275" s="286">
        <v>65000</v>
      </c>
      <c r="AG275" s="286">
        <v>510</v>
      </c>
      <c r="AH275" s="286">
        <v>33150000</v>
      </c>
      <c r="AI275" s="286">
        <v>8823000</v>
      </c>
      <c r="AJ275" s="286">
        <v>510</v>
      </c>
      <c r="AK275" s="286">
        <v>33150000</v>
      </c>
      <c r="AL275" s="286">
        <v>8823000</v>
      </c>
      <c r="AM275" s="286"/>
      <c r="AN275" s="286"/>
      <c r="AO275" s="286">
        <v>0</v>
      </c>
      <c r="AP275" s="286">
        <v>500</v>
      </c>
      <c r="AQ275" s="286">
        <v>32500000</v>
      </c>
      <c r="AR275" s="286">
        <v>8650000</v>
      </c>
      <c r="AS275" s="286">
        <v>500</v>
      </c>
      <c r="AT275" s="286">
        <v>32500000</v>
      </c>
      <c r="AU275" s="286">
        <v>8650000</v>
      </c>
      <c r="AV275" s="286"/>
      <c r="AW275" s="286"/>
      <c r="AX275" s="286">
        <v>0</v>
      </c>
      <c r="AY275" s="286">
        <v>403</v>
      </c>
      <c r="AZ275" s="286">
        <v>26195000</v>
      </c>
      <c r="BA275" s="286">
        <v>-2</v>
      </c>
      <c r="BB275" s="286">
        <v>-130000</v>
      </c>
      <c r="BC275" s="286">
        <v>1</v>
      </c>
      <c r="BD275" s="286">
        <v>65000</v>
      </c>
      <c r="BE275" s="286">
        <v>26970</v>
      </c>
      <c r="BF275" s="286">
        <v>17300</v>
      </c>
      <c r="BG275" s="286">
        <v>402</v>
      </c>
      <c r="BH275" s="286">
        <v>26130000</v>
      </c>
      <c r="BI275" s="286">
        <v>19876529</v>
      </c>
      <c r="BJ275" s="286">
        <v>6954600</v>
      </c>
      <c r="BK275" s="286">
        <v>1</v>
      </c>
      <c r="BL275" s="286">
        <v>97</v>
      </c>
      <c r="BM275" s="286">
        <v>98</v>
      </c>
      <c r="BN275" s="286">
        <v>6370000</v>
      </c>
      <c r="BO275" s="286">
        <v>1695400</v>
      </c>
      <c r="BP275" s="287" t="s">
        <v>4028</v>
      </c>
      <c r="BQ275" s="287" t="s">
        <v>3551</v>
      </c>
      <c r="BR275" t="s">
        <v>45</v>
      </c>
    </row>
    <row r="276" spans="1:70" hidden="1" x14ac:dyDescent="0.3">
      <c r="A276" s="281">
        <v>273</v>
      </c>
      <c r="B276" s="288" t="s">
        <v>2952</v>
      </c>
      <c r="C276" s="288" t="s">
        <v>2953</v>
      </c>
      <c r="D276" s="288" t="s">
        <v>3003</v>
      </c>
      <c r="E276" s="288" t="s">
        <v>2959</v>
      </c>
      <c r="F276" s="288" t="s">
        <v>2955</v>
      </c>
      <c r="G276" s="288" t="s">
        <v>2968</v>
      </c>
      <c r="H276" s="288" t="s">
        <v>2969</v>
      </c>
      <c r="I276" s="288" t="s">
        <v>2962</v>
      </c>
      <c r="J276" s="288" t="s">
        <v>60</v>
      </c>
      <c r="K276" s="288" t="s">
        <v>2958</v>
      </c>
      <c r="L276" s="288" t="s">
        <v>45</v>
      </c>
      <c r="M276" s="289" t="s">
        <v>1723</v>
      </c>
      <c r="N276" s="288" t="s">
        <v>1722</v>
      </c>
      <c r="O276" s="288" t="s">
        <v>50</v>
      </c>
      <c r="P276" s="288" t="s">
        <v>51</v>
      </c>
      <c r="Q276" s="290" t="s">
        <v>45</v>
      </c>
      <c r="R276" s="288" t="s">
        <v>45</v>
      </c>
      <c r="S276" s="1">
        <v>45531</v>
      </c>
      <c r="T276" s="1">
        <v>45455</v>
      </c>
      <c r="U276" s="290" t="s">
        <v>45</v>
      </c>
      <c r="V276" s="1">
        <v>45455</v>
      </c>
      <c r="W276" s="1">
        <v>45478</v>
      </c>
      <c r="X276" s="1">
        <v>45497</v>
      </c>
      <c r="Y276" s="291">
        <v>89000</v>
      </c>
      <c r="Z276" s="291">
        <v>89000</v>
      </c>
      <c r="AA276" s="291">
        <v>25500</v>
      </c>
      <c r="AB276" s="291">
        <v>89000</v>
      </c>
      <c r="AC276" s="292" t="s">
        <v>193</v>
      </c>
      <c r="AD276" s="290" t="s">
        <v>60</v>
      </c>
      <c r="AE276" s="292" t="s">
        <v>45</v>
      </c>
      <c r="AF276" s="291">
        <v>89000</v>
      </c>
      <c r="AG276" s="291">
        <v>1040</v>
      </c>
      <c r="AH276" s="291">
        <v>92560000</v>
      </c>
      <c r="AI276" s="291">
        <v>26520000</v>
      </c>
      <c r="AJ276" s="291">
        <v>500</v>
      </c>
      <c r="AK276" s="291">
        <v>44500000</v>
      </c>
      <c r="AL276" s="291">
        <v>12750000</v>
      </c>
      <c r="AM276" s="291">
        <v>540</v>
      </c>
      <c r="AN276" s="291">
        <v>48060000</v>
      </c>
      <c r="AO276" s="291">
        <v>13770000</v>
      </c>
      <c r="AP276" s="291">
        <v>915</v>
      </c>
      <c r="AQ276" s="291">
        <v>81435000</v>
      </c>
      <c r="AR276" s="291">
        <v>23332500</v>
      </c>
      <c r="AS276" s="291">
        <v>915</v>
      </c>
      <c r="AT276" s="291">
        <v>81435000</v>
      </c>
      <c r="AU276" s="291">
        <v>23332500</v>
      </c>
      <c r="AV276" s="291"/>
      <c r="AW276" s="291"/>
      <c r="AX276" s="291">
        <v>0</v>
      </c>
      <c r="AY276" s="291">
        <v>803</v>
      </c>
      <c r="AZ276" s="291">
        <v>71467000</v>
      </c>
      <c r="BA276" s="291">
        <v>-5</v>
      </c>
      <c r="BB276" s="291">
        <v>-445000</v>
      </c>
      <c r="BC276" s="291">
        <v>2</v>
      </c>
      <c r="BD276" s="291">
        <v>178000</v>
      </c>
      <c r="BE276" s="291">
        <v>124180</v>
      </c>
      <c r="BF276" s="291">
        <v>51000</v>
      </c>
      <c r="BG276" s="291">
        <v>716</v>
      </c>
      <c r="BH276" s="291">
        <v>63724000</v>
      </c>
      <c r="BI276" s="291">
        <v>55658567</v>
      </c>
      <c r="BJ276" s="291">
        <v>18258000</v>
      </c>
      <c r="BK276" s="291">
        <v>87</v>
      </c>
      <c r="BL276" s="291">
        <v>112</v>
      </c>
      <c r="BM276" s="291">
        <v>199</v>
      </c>
      <c r="BN276" s="291">
        <v>17711000</v>
      </c>
      <c r="BO276" s="291">
        <v>5074500</v>
      </c>
      <c r="BP276" s="292" t="s">
        <v>4073</v>
      </c>
      <c r="BQ276" s="292" t="s">
        <v>4102</v>
      </c>
      <c r="BR276" t="s">
        <v>45</v>
      </c>
    </row>
    <row r="277" spans="1:70" hidden="1" x14ac:dyDescent="0.3">
      <c r="A277" s="281">
        <v>274</v>
      </c>
      <c r="B277" s="282" t="s">
        <v>2952</v>
      </c>
      <c r="C277" s="282" t="s">
        <v>2953</v>
      </c>
      <c r="D277" s="282" t="s">
        <v>3003</v>
      </c>
      <c r="E277" s="282" t="s">
        <v>2959</v>
      </c>
      <c r="F277" s="282" t="s">
        <v>2955</v>
      </c>
      <c r="G277" s="282" t="s">
        <v>2968</v>
      </c>
      <c r="H277" s="282" t="s">
        <v>2969</v>
      </c>
      <c r="I277" s="282" t="s">
        <v>2962</v>
      </c>
      <c r="J277" s="282" t="s">
        <v>60</v>
      </c>
      <c r="K277" s="282" t="s">
        <v>2958</v>
      </c>
      <c r="L277" s="282" t="s">
        <v>45</v>
      </c>
      <c r="M277" s="283" t="s">
        <v>1721</v>
      </c>
      <c r="N277" s="282" t="s">
        <v>1720</v>
      </c>
      <c r="O277" s="282" t="s">
        <v>50</v>
      </c>
      <c r="P277" s="282" t="s">
        <v>51</v>
      </c>
      <c r="Q277" s="284" t="s">
        <v>45</v>
      </c>
      <c r="R277" s="282" t="s">
        <v>45</v>
      </c>
      <c r="S277" s="285">
        <v>2958465</v>
      </c>
      <c r="T277" s="285">
        <v>45455</v>
      </c>
      <c r="U277" s="284" t="s">
        <v>45</v>
      </c>
      <c r="V277" s="285">
        <v>45455</v>
      </c>
      <c r="W277" s="285">
        <v>45573</v>
      </c>
      <c r="X277" s="285">
        <v>45581</v>
      </c>
      <c r="Y277" s="286">
        <v>55000</v>
      </c>
      <c r="Z277" s="286">
        <v>55000</v>
      </c>
      <c r="AA277" s="286">
        <v>14300</v>
      </c>
      <c r="AB277" s="286">
        <v>55000</v>
      </c>
      <c r="AC277" s="287" t="s">
        <v>201</v>
      </c>
      <c r="AD277" s="284" t="s">
        <v>60</v>
      </c>
      <c r="AE277" s="287" t="s">
        <v>45</v>
      </c>
      <c r="AF277" s="286">
        <v>55000</v>
      </c>
      <c r="AG277" s="286">
        <v>660</v>
      </c>
      <c r="AH277" s="286">
        <v>36300000</v>
      </c>
      <c r="AI277" s="286">
        <v>9438000</v>
      </c>
      <c r="AJ277" s="286">
        <v>660</v>
      </c>
      <c r="AK277" s="286">
        <v>36300000</v>
      </c>
      <c r="AL277" s="286">
        <v>9438000</v>
      </c>
      <c r="AM277" s="286"/>
      <c r="AN277" s="286"/>
      <c r="AO277" s="286">
        <v>0</v>
      </c>
      <c r="AP277" s="286">
        <v>346</v>
      </c>
      <c r="AQ277" s="286">
        <v>19030000</v>
      </c>
      <c r="AR277" s="286">
        <v>4947800</v>
      </c>
      <c r="AS277" s="286">
        <v>346</v>
      </c>
      <c r="AT277" s="286">
        <v>19030000</v>
      </c>
      <c r="AU277" s="286">
        <v>4947800</v>
      </c>
      <c r="AV277" s="286"/>
      <c r="AW277" s="286"/>
      <c r="AX277" s="286">
        <v>0</v>
      </c>
      <c r="AY277" s="286">
        <v>263</v>
      </c>
      <c r="AZ277" s="286">
        <v>14465000</v>
      </c>
      <c r="BA277" s="286"/>
      <c r="BB277" s="286"/>
      <c r="BC277" s="286">
        <v>1</v>
      </c>
      <c r="BD277" s="286">
        <v>55000</v>
      </c>
      <c r="BE277" s="286">
        <v>22300</v>
      </c>
      <c r="BF277" s="286">
        <v>14300</v>
      </c>
      <c r="BG277" s="286">
        <v>263</v>
      </c>
      <c r="BH277" s="286">
        <v>14465000</v>
      </c>
      <c r="BI277" s="286">
        <v>10421309</v>
      </c>
      <c r="BJ277" s="286">
        <v>3760900</v>
      </c>
      <c r="BK277" s="286"/>
      <c r="BL277" s="286">
        <v>83</v>
      </c>
      <c r="BM277" s="286">
        <v>83</v>
      </c>
      <c r="BN277" s="286">
        <v>4565000</v>
      </c>
      <c r="BO277" s="286">
        <v>1186900</v>
      </c>
      <c r="BP277" s="287" t="s">
        <v>3387</v>
      </c>
      <c r="BQ277" s="287" t="s">
        <v>3241</v>
      </c>
      <c r="BR277" t="s">
        <v>45</v>
      </c>
    </row>
    <row r="278" spans="1:70" hidden="1" x14ac:dyDescent="0.3">
      <c r="A278" s="281">
        <v>275</v>
      </c>
      <c r="B278" s="288" t="s">
        <v>2952</v>
      </c>
      <c r="C278" s="288" t="s">
        <v>2953</v>
      </c>
      <c r="D278" s="288" t="s">
        <v>3003</v>
      </c>
      <c r="E278" s="288" t="s">
        <v>2959</v>
      </c>
      <c r="F278" s="288" t="s">
        <v>2955</v>
      </c>
      <c r="G278" s="288" t="s">
        <v>2968</v>
      </c>
      <c r="H278" s="288" t="s">
        <v>2969</v>
      </c>
      <c r="I278" s="288" t="s">
        <v>2962</v>
      </c>
      <c r="J278" s="288" t="s">
        <v>60</v>
      </c>
      <c r="K278" s="288" t="s">
        <v>2958</v>
      </c>
      <c r="L278" s="288" t="s">
        <v>45</v>
      </c>
      <c r="M278" s="289" t="s">
        <v>1719</v>
      </c>
      <c r="N278" s="288" t="s">
        <v>1718</v>
      </c>
      <c r="O278" s="288" t="s">
        <v>50</v>
      </c>
      <c r="P278" s="288" t="s">
        <v>51</v>
      </c>
      <c r="Q278" s="290" t="s">
        <v>45</v>
      </c>
      <c r="R278" s="288" t="s">
        <v>45</v>
      </c>
      <c r="S278" s="1">
        <v>45518</v>
      </c>
      <c r="T278" s="1">
        <v>45456</v>
      </c>
      <c r="U278" s="290" t="s">
        <v>45</v>
      </c>
      <c r="V278" s="1">
        <v>45456</v>
      </c>
      <c r="W278" s="1">
        <v>45518</v>
      </c>
      <c r="X278" s="1">
        <v>45525</v>
      </c>
      <c r="Y278" s="291">
        <v>59000</v>
      </c>
      <c r="Z278" s="291">
        <v>59000</v>
      </c>
      <c r="AA278" s="291">
        <v>15400</v>
      </c>
      <c r="AB278" s="291">
        <v>59000</v>
      </c>
      <c r="AC278" s="292" t="s">
        <v>527</v>
      </c>
      <c r="AD278" s="290" t="s">
        <v>60</v>
      </c>
      <c r="AE278" s="292" t="s">
        <v>45</v>
      </c>
      <c r="AF278" s="291">
        <v>59000</v>
      </c>
      <c r="AG278" s="291">
        <v>450</v>
      </c>
      <c r="AH278" s="291">
        <v>26550000</v>
      </c>
      <c r="AI278" s="291">
        <v>6930000</v>
      </c>
      <c r="AJ278" s="291">
        <v>450</v>
      </c>
      <c r="AK278" s="291">
        <v>26550000</v>
      </c>
      <c r="AL278" s="291">
        <v>6930000</v>
      </c>
      <c r="AM278" s="291"/>
      <c r="AN278" s="291"/>
      <c r="AO278" s="291">
        <v>0</v>
      </c>
      <c r="AP278" s="291">
        <v>487</v>
      </c>
      <c r="AQ278" s="291">
        <v>28733000</v>
      </c>
      <c r="AR278" s="291">
        <v>7499800</v>
      </c>
      <c r="AS278" s="291">
        <v>487</v>
      </c>
      <c r="AT278" s="291">
        <v>28733000</v>
      </c>
      <c r="AU278" s="291">
        <v>7499800</v>
      </c>
      <c r="AV278" s="291"/>
      <c r="AW278" s="291"/>
      <c r="AX278" s="291">
        <v>0</v>
      </c>
      <c r="AY278" s="291">
        <v>249</v>
      </c>
      <c r="AZ278" s="291">
        <v>14691000</v>
      </c>
      <c r="BA278" s="291">
        <v>-2</v>
      </c>
      <c r="BB278" s="291">
        <v>-118000</v>
      </c>
      <c r="BC278" s="291"/>
      <c r="BD278" s="291"/>
      <c r="BE278" s="291"/>
      <c r="BF278" s="291">
        <v>0</v>
      </c>
      <c r="BG278" s="291">
        <v>243</v>
      </c>
      <c r="BH278" s="291">
        <v>14337000</v>
      </c>
      <c r="BI278" s="291">
        <v>9558203</v>
      </c>
      <c r="BJ278" s="291">
        <v>3742200</v>
      </c>
      <c r="BK278" s="291">
        <v>6</v>
      </c>
      <c r="BL278" s="291">
        <v>238</v>
      </c>
      <c r="BM278" s="291">
        <v>244</v>
      </c>
      <c r="BN278" s="291">
        <v>14396000</v>
      </c>
      <c r="BO278" s="291">
        <v>3757600</v>
      </c>
      <c r="BP278" s="292" t="s">
        <v>768</v>
      </c>
      <c r="BQ278" s="292" t="s">
        <v>3800</v>
      </c>
      <c r="BR278" t="s">
        <v>45</v>
      </c>
    </row>
    <row r="279" spans="1:70" hidden="1" x14ac:dyDescent="0.3">
      <c r="A279" s="281">
        <v>276</v>
      </c>
      <c r="B279" s="282" t="s">
        <v>2952</v>
      </c>
      <c r="C279" s="282" t="s">
        <v>2953</v>
      </c>
      <c r="D279" s="282" t="s">
        <v>3003</v>
      </c>
      <c r="E279" s="282" t="s">
        <v>2959</v>
      </c>
      <c r="F279" s="282" t="s">
        <v>2955</v>
      </c>
      <c r="G279" s="282" t="s">
        <v>2968</v>
      </c>
      <c r="H279" s="282" t="s">
        <v>2969</v>
      </c>
      <c r="I279" s="282" t="s">
        <v>2962</v>
      </c>
      <c r="J279" s="282" t="s">
        <v>60</v>
      </c>
      <c r="K279" s="282" t="s">
        <v>2958</v>
      </c>
      <c r="L279" s="282" t="s">
        <v>45</v>
      </c>
      <c r="M279" s="283" t="s">
        <v>1717</v>
      </c>
      <c r="N279" s="282" t="s">
        <v>1716</v>
      </c>
      <c r="O279" s="282" t="s">
        <v>50</v>
      </c>
      <c r="P279" s="282" t="s">
        <v>51</v>
      </c>
      <c r="Q279" s="284" t="s">
        <v>45</v>
      </c>
      <c r="R279" s="282" t="s">
        <v>45</v>
      </c>
      <c r="S279" s="285">
        <v>45579</v>
      </c>
      <c r="T279" s="285">
        <v>45477</v>
      </c>
      <c r="U279" s="284" t="s">
        <v>45</v>
      </c>
      <c r="V279" s="285">
        <v>45477</v>
      </c>
      <c r="W279" s="285">
        <v>45579</v>
      </c>
      <c r="X279" s="285">
        <v>45583</v>
      </c>
      <c r="Y279" s="286">
        <v>45000</v>
      </c>
      <c r="Z279" s="286">
        <v>45000</v>
      </c>
      <c r="AA279" s="286">
        <v>11500</v>
      </c>
      <c r="AB279" s="286">
        <v>45000</v>
      </c>
      <c r="AC279" s="287" t="s">
        <v>983</v>
      </c>
      <c r="AD279" s="284" t="s">
        <v>60</v>
      </c>
      <c r="AE279" s="287" t="s">
        <v>45</v>
      </c>
      <c r="AF279" s="286">
        <v>45000</v>
      </c>
      <c r="AG279" s="286">
        <v>1000</v>
      </c>
      <c r="AH279" s="286">
        <v>45000000</v>
      </c>
      <c r="AI279" s="286">
        <v>11500000</v>
      </c>
      <c r="AJ279" s="286">
        <v>1000</v>
      </c>
      <c r="AK279" s="286">
        <v>45000000</v>
      </c>
      <c r="AL279" s="286">
        <v>11500000</v>
      </c>
      <c r="AM279" s="286"/>
      <c r="AN279" s="286"/>
      <c r="AO279" s="286">
        <v>0</v>
      </c>
      <c r="AP279" s="286">
        <v>1035</v>
      </c>
      <c r="AQ279" s="286">
        <v>46575000</v>
      </c>
      <c r="AR279" s="286">
        <v>11902500</v>
      </c>
      <c r="AS279" s="286">
        <v>1035</v>
      </c>
      <c r="AT279" s="286">
        <v>46575000</v>
      </c>
      <c r="AU279" s="286">
        <v>11902500</v>
      </c>
      <c r="AV279" s="286"/>
      <c r="AW279" s="286"/>
      <c r="AX279" s="286">
        <v>0</v>
      </c>
      <c r="AY279" s="286">
        <v>1021</v>
      </c>
      <c r="AZ279" s="286">
        <v>45945000</v>
      </c>
      <c r="BA279" s="286">
        <v>2</v>
      </c>
      <c r="BB279" s="286">
        <v>90000</v>
      </c>
      <c r="BC279" s="286"/>
      <c r="BD279" s="286"/>
      <c r="BE279" s="286"/>
      <c r="BF279" s="286">
        <v>0</v>
      </c>
      <c r="BG279" s="286">
        <v>1020</v>
      </c>
      <c r="BH279" s="286">
        <v>45900000</v>
      </c>
      <c r="BI279" s="286">
        <v>35370545</v>
      </c>
      <c r="BJ279" s="286">
        <v>11730000</v>
      </c>
      <c r="BK279" s="286">
        <v>1</v>
      </c>
      <c r="BL279" s="286">
        <v>14</v>
      </c>
      <c r="BM279" s="286">
        <v>15</v>
      </c>
      <c r="BN279" s="286">
        <v>675000</v>
      </c>
      <c r="BO279" s="286">
        <v>172500</v>
      </c>
      <c r="BP279" s="287" t="s">
        <v>1197</v>
      </c>
      <c r="BQ279" s="287" t="s">
        <v>3917</v>
      </c>
      <c r="BR279" t="s">
        <v>45</v>
      </c>
    </row>
    <row r="280" spans="1:70" hidden="1" x14ac:dyDescent="0.3">
      <c r="A280" s="281">
        <v>277</v>
      </c>
      <c r="B280" s="288" t="s">
        <v>2952</v>
      </c>
      <c r="C280" s="288" t="s">
        <v>2953</v>
      </c>
      <c r="D280" s="288" t="s">
        <v>3003</v>
      </c>
      <c r="E280" s="288" t="s">
        <v>2959</v>
      </c>
      <c r="F280" s="288" t="s">
        <v>2970</v>
      </c>
      <c r="G280" s="288" t="s">
        <v>2971</v>
      </c>
      <c r="H280" s="288" t="s">
        <v>2972</v>
      </c>
      <c r="I280" s="288" t="s">
        <v>2962</v>
      </c>
      <c r="J280" s="288" t="s">
        <v>60</v>
      </c>
      <c r="K280" s="288" t="s">
        <v>2958</v>
      </c>
      <c r="L280" s="288" t="s">
        <v>45</v>
      </c>
      <c r="M280" s="289" t="s">
        <v>1715</v>
      </c>
      <c r="N280" s="288" t="s">
        <v>437</v>
      </c>
      <c r="O280" s="288" t="s">
        <v>50</v>
      </c>
      <c r="P280" s="288" t="s">
        <v>51</v>
      </c>
      <c r="Q280" s="290" t="s">
        <v>45</v>
      </c>
      <c r="R280" s="288" t="s">
        <v>45</v>
      </c>
      <c r="S280" s="1">
        <v>45922</v>
      </c>
      <c r="T280" s="1">
        <v>45922</v>
      </c>
      <c r="U280" s="290" t="s">
        <v>45</v>
      </c>
      <c r="V280" s="1">
        <v>45922</v>
      </c>
      <c r="W280" s="290" t="s">
        <v>45</v>
      </c>
      <c r="X280" s="290" t="s">
        <v>45</v>
      </c>
      <c r="Y280" s="291">
        <v>1</v>
      </c>
      <c r="Z280" s="291">
        <v>1</v>
      </c>
      <c r="AA280" s="291">
        <v>11900</v>
      </c>
      <c r="AB280" s="291">
        <v>1</v>
      </c>
      <c r="AC280" s="292" t="s">
        <v>45</v>
      </c>
      <c r="AD280" s="290" t="s">
        <v>60</v>
      </c>
      <c r="AE280" s="292" t="s">
        <v>45</v>
      </c>
      <c r="AF280" s="291">
        <v>1</v>
      </c>
      <c r="AG280" s="291">
        <v>1</v>
      </c>
      <c r="AH280" s="291">
        <v>1</v>
      </c>
      <c r="AI280" s="291">
        <v>11900</v>
      </c>
      <c r="AJ280" s="291">
        <v>1</v>
      </c>
      <c r="AK280" s="291">
        <v>1</v>
      </c>
      <c r="AL280" s="291">
        <v>11900</v>
      </c>
      <c r="AM280" s="291"/>
      <c r="AN280" s="291"/>
      <c r="AO280" s="291">
        <v>0</v>
      </c>
      <c r="AP280" s="291"/>
      <c r="AQ280" s="291"/>
      <c r="AR280" s="291">
        <v>0</v>
      </c>
      <c r="AS280" s="291"/>
      <c r="AT280" s="291"/>
      <c r="AU280" s="291">
        <v>0</v>
      </c>
      <c r="AV280" s="291"/>
      <c r="AW280" s="291"/>
      <c r="AX280" s="291">
        <v>0</v>
      </c>
      <c r="AY280" s="291"/>
      <c r="AZ280" s="291"/>
      <c r="BA280" s="291"/>
      <c r="BB280" s="291"/>
      <c r="BC280" s="291"/>
      <c r="BD280" s="291"/>
      <c r="BE280" s="291"/>
      <c r="BF280" s="291">
        <v>0</v>
      </c>
      <c r="BG280" s="291"/>
      <c r="BH280" s="291"/>
      <c r="BI280" s="291"/>
      <c r="BJ280" s="291">
        <v>0</v>
      </c>
      <c r="BK280" s="291"/>
      <c r="BL280" s="291"/>
      <c r="BM280" s="291"/>
      <c r="BN280" s="291"/>
      <c r="BO280" s="291"/>
      <c r="BP280" s="292" t="s">
        <v>45</v>
      </c>
      <c r="BQ280" s="292" t="s">
        <v>45</v>
      </c>
      <c r="BR280" t="s">
        <v>45</v>
      </c>
    </row>
    <row r="281" spans="1:70" hidden="1" x14ac:dyDescent="0.3">
      <c r="A281" s="281">
        <v>278</v>
      </c>
      <c r="B281" s="282" t="s">
        <v>2952</v>
      </c>
      <c r="C281" s="282" t="s">
        <v>2953</v>
      </c>
      <c r="D281" s="282" t="s">
        <v>3003</v>
      </c>
      <c r="E281" s="282" t="s">
        <v>2959</v>
      </c>
      <c r="F281" s="282" t="s">
        <v>2970</v>
      </c>
      <c r="G281" s="282" t="s">
        <v>2971</v>
      </c>
      <c r="H281" s="282" t="s">
        <v>2972</v>
      </c>
      <c r="I281" s="282" t="s">
        <v>2962</v>
      </c>
      <c r="J281" s="282" t="s">
        <v>60</v>
      </c>
      <c r="K281" s="282" t="s">
        <v>2958</v>
      </c>
      <c r="L281" s="282" t="s">
        <v>45</v>
      </c>
      <c r="M281" s="283" t="s">
        <v>1714</v>
      </c>
      <c r="N281" s="282" t="s">
        <v>1713</v>
      </c>
      <c r="O281" s="282" t="s">
        <v>50</v>
      </c>
      <c r="P281" s="282" t="s">
        <v>51</v>
      </c>
      <c r="Q281" s="284" t="s">
        <v>45</v>
      </c>
      <c r="R281" s="282" t="s">
        <v>45</v>
      </c>
      <c r="S281" s="285">
        <v>45495</v>
      </c>
      <c r="T281" s="285">
        <v>45455</v>
      </c>
      <c r="U281" s="284" t="s">
        <v>45</v>
      </c>
      <c r="V281" s="285">
        <v>45455</v>
      </c>
      <c r="W281" s="285">
        <v>45490</v>
      </c>
      <c r="X281" s="285">
        <v>45499</v>
      </c>
      <c r="Y281" s="286">
        <v>53000</v>
      </c>
      <c r="Z281" s="286">
        <v>75000</v>
      </c>
      <c r="AA281" s="286">
        <v>13000</v>
      </c>
      <c r="AB281" s="286">
        <v>75000</v>
      </c>
      <c r="AC281" s="287" t="s">
        <v>439</v>
      </c>
      <c r="AD281" s="284" t="s">
        <v>60</v>
      </c>
      <c r="AE281" s="287" t="s">
        <v>45</v>
      </c>
      <c r="AF281" s="286">
        <v>53000</v>
      </c>
      <c r="AG281" s="286">
        <v>5500</v>
      </c>
      <c r="AH281" s="286">
        <v>412500000</v>
      </c>
      <c r="AI281" s="286">
        <v>71500000</v>
      </c>
      <c r="AJ281" s="286">
        <v>5500</v>
      </c>
      <c r="AK281" s="286">
        <v>412500000</v>
      </c>
      <c r="AL281" s="286">
        <v>71500000</v>
      </c>
      <c r="AM281" s="286"/>
      <c r="AN281" s="286"/>
      <c r="AO281" s="286">
        <v>0</v>
      </c>
      <c r="AP281" s="286">
        <v>5547</v>
      </c>
      <c r="AQ281" s="286">
        <v>416025000</v>
      </c>
      <c r="AR281" s="286">
        <v>72111000</v>
      </c>
      <c r="AS281" s="286">
        <v>5547</v>
      </c>
      <c r="AT281" s="286">
        <v>416025000</v>
      </c>
      <c r="AU281" s="286">
        <v>72111000</v>
      </c>
      <c r="AV281" s="286"/>
      <c r="AW281" s="286"/>
      <c r="AX281" s="286">
        <v>0</v>
      </c>
      <c r="AY281" s="286">
        <v>2142</v>
      </c>
      <c r="AZ281" s="286">
        <v>160650000</v>
      </c>
      <c r="BA281" s="286">
        <v>7</v>
      </c>
      <c r="BB281" s="286">
        <v>525000</v>
      </c>
      <c r="BC281" s="286">
        <v>38</v>
      </c>
      <c r="BD281" s="286">
        <v>2850000</v>
      </c>
      <c r="BE281" s="286">
        <v>1046071</v>
      </c>
      <c r="BF281" s="286">
        <v>494000</v>
      </c>
      <c r="BG281" s="286">
        <v>1916</v>
      </c>
      <c r="BH281" s="286">
        <v>143700000</v>
      </c>
      <c r="BI281" s="286">
        <v>62788310</v>
      </c>
      <c r="BJ281" s="286">
        <v>24908000</v>
      </c>
      <c r="BK281" s="286">
        <v>226</v>
      </c>
      <c r="BL281" s="286">
        <v>3405</v>
      </c>
      <c r="BM281" s="286">
        <v>3631</v>
      </c>
      <c r="BN281" s="286">
        <v>272325000</v>
      </c>
      <c r="BO281" s="286">
        <v>47203000</v>
      </c>
      <c r="BP281" s="287" t="s">
        <v>3098</v>
      </c>
      <c r="BQ281" s="287" t="s">
        <v>3796</v>
      </c>
      <c r="BR281" t="s">
        <v>45</v>
      </c>
    </row>
    <row r="282" spans="1:70" hidden="1" x14ac:dyDescent="0.3">
      <c r="A282" s="281">
        <v>279</v>
      </c>
      <c r="B282" s="288" t="s">
        <v>2952</v>
      </c>
      <c r="C282" s="288" t="s">
        <v>2953</v>
      </c>
      <c r="D282" s="288" t="s">
        <v>3003</v>
      </c>
      <c r="E282" s="288" t="s">
        <v>2959</v>
      </c>
      <c r="F282" s="288" t="s">
        <v>2970</v>
      </c>
      <c r="G282" s="288" t="s">
        <v>2971</v>
      </c>
      <c r="H282" s="288" t="s">
        <v>2972</v>
      </c>
      <c r="I282" s="288" t="s">
        <v>2962</v>
      </c>
      <c r="J282" s="288" t="s">
        <v>60</v>
      </c>
      <c r="K282" s="288" t="s">
        <v>2958</v>
      </c>
      <c r="L282" s="288" t="s">
        <v>45</v>
      </c>
      <c r="M282" s="289" t="s">
        <v>1712</v>
      </c>
      <c r="N282" s="288" t="s">
        <v>1711</v>
      </c>
      <c r="O282" s="288" t="s">
        <v>50</v>
      </c>
      <c r="P282" s="288" t="s">
        <v>51</v>
      </c>
      <c r="Q282" s="290" t="s">
        <v>45</v>
      </c>
      <c r="R282" s="288" t="s">
        <v>45</v>
      </c>
      <c r="S282" s="1">
        <v>45489</v>
      </c>
      <c r="T282" s="1">
        <v>45455</v>
      </c>
      <c r="U282" s="290" t="s">
        <v>45</v>
      </c>
      <c r="V282" s="1">
        <v>45455</v>
      </c>
      <c r="W282" s="1">
        <v>45484</v>
      </c>
      <c r="X282" s="1">
        <v>45497</v>
      </c>
      <c r="Y282" s="291">
        <v>59000</v>
      </c>
      <c r="Z282" s="291">
        <v>83000</v>
      </c>
      <c r="AA282" s="291">
        <v>16000</v>
      </c>
      <c r="AB282" s="291">
        <v>83000</v>
      </c>
      <c r="AC282" s="292" t="s">
        <v>874</v>
      </c>
      <c r="AD282" s="290" t="s">
        <v>60</v>
      </c>
      <c r="AE282" s="292" t="s">
        <v>45</v>
      </c>
      <c r="AF282" s="291">
        <v>59000</v>
      </c>
      <c r="AG282" s="291">
        <v>6800</v>
      </c>
      <c r="AH282" s="291">
        <v>564400000</v>
      </c>
      <c r="AI282" s="291">
        <v>108800000</v>
      </c>
      <c r="AJ282" s="291">
        <v>5600</v>
      </c>
      <c r="AK282" s="291">
        <v>464800000</v>
      </c>
      <c r="AL282" s="291">
        <v>89600000</v>
      </c>
      <c r="AM282" s="291">
        <v>1200</v>
      </c>
      <c r="AN282" s="291">
        <v>99600000</v>
      </c>
      <c r="AO282" s="291">
        <v>19200000</v>
      </c>
      <c r="AP282" s="291">
        <v>6456</v>
      </c>
      <c r="AQ282" s="291">
        <v>535848000</v>
      </c>
      <c r="AR282" s="291">
        <v>103296000</v>
      </c>
      <c r="AS282" s="291">
        <v>6456</v>
      </c>
      <c r="AT282" s="291">
        <v>535848000</v>
      </c>
      <c r="AU282" s="291">
        <v>103296000</v>
      </c>
      <c r="AV282" s="291"/>
      <c r="AW282" s="291"/>
      <c r="AX282" s="291">
        <v>0</v>
      </c>
      <c r="AY282" s="291">
        <v>5021</v>
      </c>
      <c r="AZ282" s="291">
        <v>416743000</v>
      </c>
      <c r="BA282" s="291">
        <v>49</v>
      </c>
      <c r="BB282" s="291">
        <v>4067000</v>
      </c>
      <c r="BC282" s="291">
        <v>20</v>
      </c>
      <c r="BD282" s="291">
        <v>1660000</v>
      </c>
      <c r="BE282" s="291">
        <v>627631</v>
      </c>
      <c r="BF282" s="291">
        <v>320000</v>
      </c>
      <c r="BG282" s="291">
        <v>4781</v>
      </c>
      <c r="BH282" s="291">
        <v>396823000</v>
      </c>
      <c r="BI282" s="291">
        <v>188225703</v>
      </c>
      <c r="BJ282" s="291">
        <v>76496000</v>
      </c>
      <c r="BK282" s="291">
        <v>240</v>
      </c>
      <c r="BL282" s="291">
        <v>1435</v>
      </c>
      <c r="BM282" s="291">
        <v>1675</v>
      </c>
      <c r="BN282" s="291">
        <v>139025000</v>
      </c>
      <c r="BO282" s="291">
        <v>26800000</v>
      </c>
      <c r="BP282" s="292" t="s">
        <v>3494</v>
      </c>
      <c r="BQ282" s="292" t="s">
        <v>577</v>
      </c>
      <c r="BR282" t="s">
        <v>45</v>
      </c>
    </row>
    <row r="283" spans="1:70" hidden="1" x14ac:dyDescent="0.3">
      <c r="A283" s="281">
        <v>280</v>
      </c>
      <c r="B283" s="282" t="s">
        <v>2952</v>
      </c>
      <c r="C283" s="282" t="s">
        <v>2953</v>
      </c>
      <c r="D283" s="282" t="s">
        <v>3003</v>
      </c>
      <c r="E283" s="282" t="s">
        <v>2959</v>
      </c>
      <c r="F283" s="282" t="s">
        <v>2970</v>
      </c>
      <c r="G283" s="282" t="s">
        <v>2971</v>
      </c>
      <c r="H283" s="282" t="s">
        <v>2972</v>
      </c>
      <c r="I283" s="282" t="s">
        <v>2962</v>
      </c>
      <c r="J283" s="282" t="s">
        <v>60</v>
      </c>
      <c r="K283" s="282" t="s">
        <v>2958</v>
      </c>
      <c r="L283" s="282" t="s">
        <v>45</v>
      </c>
      <c r="M283" s="283" t="s">
        <v>1710</v>
      </c>
      <c r="N283" s="282" t="s">
        <v>1709</v>
      </c>
      <c r="O283" s="282" t="s">
        <v>50</v>
      </c>
      <c r="P283" s="282" t="s">
        <v>51</v>
      </c>
      <c r="Q283" s="284" t="s">
        <v>45</v>
      </c>
      <c r="R283" s="282" t="s">
        <v>45</v>
      </c>
      <c r="S283" s="285">
        <v>45518</v>
      </c>
      <c r="T283" s="285">
        <v>45455</v>
      </c>
      <c r="U283" s="284" t="s">
        <v>45</v>
      </c>
      <c r="V283" s="285">
        <v>45455</v>
      </c>
      <c r="W283" s="285">
        <v>45490</v>
      </c>
      <c r="X283" s="285">
        <v>45497</v>
      </c>
      <c r="Y283" s="286">
        <v>55000</v>
      </c>
      <c r="Z283" s="286">
        <v>55000</v>
      </c>
      <c r="AA283" s="286">
        <v>14800</v>
      </c>
      <c r="AB283" s="286">
        <v>55000</v>
      </c>
      <c r="AC283" s="287" t="s">
        <v>399</v>
      </c>
      <c r="AD283" s="284" t="s">
        <v>60</v>
      </c>
      <c r="AE283" s="287" t="s">
        <v>45</v>
      </c>
      <c r="AF283" s="286">
        <v>55000</v>
      </c>
      <c r="AG283" s="286">
        <v>1310</v>
      </c>
      <c r="AH283" s="286">
        <v>72050000</v>
      </c>
      <c r="AI283" s="286">
        <v>19388000</v>
      </c>
      <c r="AJ283" s="286">
        <v>600</v>
      </c>
      <c r="AK283" s="286">
        <v>33000000</v>
      </c>
      <c r="AL283" s="286">
        <v>8880000</v>
      </c>
      <c r="AM283" s="286">
        <v>710</v>
      </c>
      <c r="AN283" s="286">
        <v>39050000</v>
      </c>
      <c r="AO283" s="286">
        <v>10508000</v>
      </c>
      <c r="AP283" s="286">
        <v>1351</v>
      </c>
      <c r="AQ283" s="286">
        <v>74305000</v>
      </c>
      <c r="AR283" s="286">
        <v>19994800</v>
      </c>
      <c r="AS283" s="286">
        <v>1351</v>
      </c>
      <c r="AT283" s="286">
        <v>74305000</v>
      </c>
      <c r="AU283" s="286">
        <v>19994800</v>
      </c>
      <c r="AV283" s="286"/>
      <c r="AW283" s="286"/>
      <c r="AX283" s="286">
        <v>0</v>
      </c>
      <c r="AY283" s="286">
        <v>1115</v>
      </c>
      <c r="AZ283" s="286">
        <v>61325000</v>
      </c>
      <c r="BA283" s="286">
        <v>-6</v>
      </c>
      <c r="BB283" s="286">
        <v>-330000</v>
      </c>
      <c r="BC283" s="286">
        <v>7</v>
      </c>
      <c r="BD283" s="286">
        <v>385000</v>
      </c>
      <c r="BE283" s="286">
        <v>231476</v>
      </c>
      <c r="BF283" s="286">
        <v>103600</v>
      </c>
      <c r="BG283" s="286">
        <v>1113</v>
      </c>
      <c r="BH283" s="286">
        <v>61215000</v>
      </c>
      <c r="BI283" s="286">
        <v>43470278</v>
      </c>
      <c r="BJ283" s="286">
        <v>16472400</v>
      </c>
      <c r="BK283" s="286">
        <v>2</v>
      </c>
      <c r="BL283" s="286">
        <v>236</v>
      </c>
      <c r="BM283" s="286">
        <v>238</v>
      </c>
      <c r="BN283" s="286">
        <v>13090000</v>
      </c>
      <c r="BO283" s="286">
        <v>3522400</v>
      </c>
      <c r="BP283" s="287" t="s">
        <v>3734</v>
      </c>
      <c r="BQ283" s="287" t="s">
        <v>1189</v>
      </c>
      <c r="BR283" t="s">
        <v>45</v>
      </c>
    </row>
    <row r="284" spans="1:70" hidden="1" x14ac:dyDescent="0.3">
      <c r="A284" s="281">
        <v>281</v>
      </c>
      <c r="B284" s="288" t="s">
        <v>2952</v>
      </c>
      <c r="C284" s="288" t="s">
        <v>2953</v>
      </c>
      <c r="D284" s="288" t="s">
        <v>3003</v>
      </c>
      <c r="E284" s="288" t="s">
        <v>2959</v>
      </c>
      <c r="F284" s="288" t="s">
        <v>2970</v>
      </c>
      <c r="G284" s="288" t="s">
        <v>2971</v>
      </c>
      <c r="H284" s="288" t="s">
        <v>2972</v>
      </c>
      <c r="I284" s="288" t="s">
        <v>2962</v>
      </c>
      <c r="J284" s="288" t="s">
        <v>60</v>
      </c>
      <c r="K284" s="288" t="s">
        <v>2958</v>
      </c>
      <c r="L284" s="288" t="s">
        <v>45</v>
      </c>
      <c r="M284" s="289" t="s">
        <v>1708</v>
      </c>
      <c r="N284" s="288" t="s">
        <v>1707</v>
      </c>
      <c r="O284" s="288" t="s">
        <v>50</v>
      </c>
      <c r="P284" s="288" t="s">
        <v>51</v>
      </c>
      <c r="Q284" s="290" t="s">
        <v>45</v>
      </c>
      <c r="R284" s="288" t="s">
        <v>45</v>
      </c>
      <c r="S284" s="1">
        <v>45637</v>
      </c>
      <c r="T284" s="1">
        <v>45455</v>
      </c>
      <c r="U284" s="290" t="s">
        <v>45</v>
      </c>
      <c r="V284" s="1">
        <v>45455</v>
      </c>
      <c r="W284" s="1">
        <v>45490</v>
      </c>
      <c r="X284" s="1">
        <v>45496</v>
      </c>
      <c r="Y284" s="291">
        <v>55000</v>
      </c>
      <c r="Z284" s="291">
        <v>69000</v>
      </c>
      <c r="AA284" s="291">
        <v>14900</v>
      </c>
      <c r="AB284" s="291">
        <v>69000</v>
      </c>
      <c r="AC284" s="292" t="s">
        <v>211</v>
      </c>
      <c r="AD284" s="290" t="s">
        <v>60</v>
      </c>
      <c r="AE284" s="292" t="s">
        <v>45</v>
      </c>
      <c r="AF284" s="291">
        <v>55000</v>
      </c>
      <c r="AG284" s="291">
        <v>6550</v>
      </c>
      <c r="AH284" s="291">
        <v>451950000</v>
      </c>
      <c r="AI284" s="291">
        <v>97595000</v>
      </c>
      <c r="AJ284" s="291">
        <v>2000</v>
      </c>
      <c r="AK284" s="291">
        <v>138000000</v>
      </c>
      <c r="AL284" s="291">
        <v>29800000</v>
      </c>
      <c r="AM284" s="291">
        <v>4550</v>
      </c>
      <c r="AN284" s="291">
        <v>313950000</v>
      </c>
      <c r="AO284" s="291">
        <v>67795000</v>
      </c>
      <c r="AP284" s="291">
        <v>6538</v>
      </c>
      <c r="AQ284" s="291">
        <v>451122000</v>
      </c>
      <c r="AR284" s="291">
        <v>97416200</v>
      </c>
      <c r="AS284" s="291">
        <v>6538</v>
      </c>
      <c r="AT284" s="291">
        <v>451122000</v>
      </c>
      <c r="AU284" s="291">
        <v>97416200</v>
      </c>
      <c r="AV284" s="291"/>
      <c r="AW284" s="291"/>
      <c r="AX284" s="291">
        <v>0</v>
      </c>
      <c r="AY284" s="291">
        <v>5910</v>
      </c>
      <c r="AZ284" s="291">
        <v>407790000</v>
      </c>
      <c r="BA284" s="291">
        <v>-7</v>
      </c>
      <c r="BB284" s="291">
        <v>-483000</v>
      </c>
      <c r="BC284" s="291">
        <v>131</v>
      </c>
      <c r="BD284" s="291">
        <v>9039000</v>
      </c>
      <c r="BE284" s="291">
        <v>3750982</v>
      </c>
      <c r="BF284" s="291">
        <v>1951900</v>
      </c>
      <c r="BG284" s="291">
        <v>5867</v>
      </c>
      <c r="BH284" s="291">
        <v>404823000</v>
      </c>
      <c r="BI284" s="291">
        <v>252006374</v>
      </c>
      <c r="BJ284" s="291">
        <v>87418300</v>
      </c>
      <c r="BK284" s="291">
        <v>43</v>
      </c>
      <c r="BL284" s="291">
        <v>628</v>
      </c>
      <c r="BM284" s="291">
        <v>671</v>
      </c>
      <c r="BN284" s="291">
        <v>46299000</v>
      </c>
      <c r="BO284" s="291">
        <v>9997900</v>
      </c>
      <c r="BP284" s="292" t="s">
        <v>4112</v>
      </c>
      <c r="BQ284" s="292" t="s">
        <v>3495</v>
      </c>
      <c r="BR284" t="s">
        <v>45</v>
      </c>
    </row>
    <row r="285" spans="1:70" hidden="1" x14ac:dyDescent="0.3">
      <c r="A285" s="281">
        <v>282</v>
      </c>
      <c r="B285" s="282" t="s">
        <v>2952</v>
      </c>
      <c r="C285" s="282" t="s">
        <v>2953</v>
      </c>
      <c r="D285" s="282" t="s">
        <v>3003</v>
      </c>
      <c r="E285" s="282" t="s">
        <v>2959</v>
      </c>
      <c r="F285" s="282" t="s">
        <v>2970</v>
      </c>
      <c r="G285" s="282" t="s">
        <v>2971</v>
      </c>
      <c r="H285" s="282" t="s">
        <v>2972</v>
      </c>
      <c r="I285" s="282" t="s">
        <v>2962</v>
      </c>
      <c r="J285" s="282" t="s">
        <v>60</v>
      </c>
      <c r="K285" s="282" t="s">
        <v>2958</v>
      </c>
      <c r="L285" s="282" t="s">
        <v>45</v>
      </c>
      <c r="M285" s="283" t="s">
        <v>1706</v>
      </c>
      <c r="N285" s="282" t="s">
        <v>1705</v>
      </c>
      <c r="O285" s="282" t="s">
        <v>50</v>
      </c>
      <c r="P285" s="282" t="s">
        <v>51</v>
      </c>
      <c r="Q285" s="284" t="s">
        <v>45</v>
      </c>
      <c r="R285" s="282" t="s">
        <v>45</v>
      </c>
      <c r="S285" s="285">
        <v>45531</v>
      </c>
      <c r="T285" s="285">
        <v>45455</v>
      </c>
      <c r="U285" s="284" t="s">
        <v>45</v>
      </c>
      <c r="V285" s="285">
        <v>45455</v>
      </c>
      <c r="W285" s="285">
        <v>45498</v>
      </c>
      <c r="X285" s="285">
        <v>45504</v>
      </c>
      <c r="Y285" s="286">
        <v>53000</v>
      </c>
      <c r="Z285" s="286">
        <v>65000</v>
      </c>
      <c r="AA285" s="286">
        <v>14300</v>
      </c>
      <c r="AB285" s="286">
        <v>65000</v>
      </c>
      <c r="AC285" s="287" t="s">
        <v>302</v>
      </c>
      <c r="AD285" s="284" t="s">
        <v>60</v>
      </c>
      <c r="AE285" s="287" t="s">
        <v>45</v>
      </c>
      <c r="AF285" s="286">
        <v>53000</v>
      </c>
      <c r="AG285" s="286">
        <v>2500</v>
      </c>
      <c r="AH285" s="286">
        <v>162500000</v>
      </c>
      <c r="AI285" s="286">
        <v>35750000</v>
      </c>
      <c r="AJ285" s="286">
        <v>2000</v>
      </c>
      <c r="AK285" s="286">
        <v>130000000</v>
      </c>
      <c r="AL285" s="286">
        <v>28600000</v>
      </c>
      <c r="AM285" s="286">
        <v>500</v>
      </c>
      <c r="AN285" s="286">
        <v>32500000</v>
      </c>
      <c r="AO285" s="286">
        <v>7150000</v>
      </c>
      <c r="AP285" s="286">
        <v>2550</v>
      </c>
      <c r="AQ285" s="286">
        <v>165750000</v>
      </c>
      <c r="AR285" s="286">
        <v>36465000</v>
      </c>
      <c r="AS285" s="286">
        <v>2550</v>
      </c>
      <c r="AT285" s="286">
        <v>165750000</v>
      </c>
      <c r="AU285" s="286">
        <v>36465000</v>
      </c>
      <c r="AV285" s="286"/>
      <c r="AW285" s="286"/>
      <c r="AX285" s="286">
        <v>0</v>
      </c>
      <c r="AY285" s="286">
        <v>2251</v>
      </c>
      <c r="AZ285" s="286">
        <v>146315000</v>
      </c>
      <c r="BA285" s="286">
        <v>-10</v>
      </c>
      <c r="BB285" s="286">
        <v>-650000</v>
      </c>
      <c r="BC285" s="286">
        <v>17</v>
      </c>
      <c r="BD285" s="286">
        <v>1105000</v>
      </c>
      <c r="BE285" s="286">
        <v>461721</v>
      </c>
      <c r="BF285" s="286">
        <v>243100</v>
      </c>
      <c r="BG285" s="286">
        <v>2146</v>
      </c>
      <c r="BH285" s="286">
        <v>139490000</v>
      </c>
      <c r="BI285" s="286">
        <v>85902939</v>
      </c>
      <c r="BJ285" s="286">
        <v>30687800</v>
      </c>
      <c r="BK285" s="286">
        <v>105</v>
      </c>
      <c r="BL285" s="286">
        <v>299</v>
      </c>
      <c r="BM285" s="286">
        <v>404</v>
      </c>
      <c r="BN285" s="286">
        <v>26260000</v>
      </c>
      <c r="BO285" s="286">
        <v>5777200</v>
      </c>
      <c r="BP285" s="287" t="s">
        <v>1653</v>
      </c>
      <c r="BQ285" s="287" t="s">
        <v>963</v>
      </c>
      <c r="BR285" t="s">
        <v>45</v>
      </c>
    </row>
    <row r="286" spans="1:70" hidden="1" x14ac:dyDescent="0.3">
      <c r="A286" s="281">
        <v>283</v>
      </c>
      <c r="B286" s="288" t="s">
        <v>2952</v>
      </c>
      <c r="C286" s="288" t="s">
        <v>2953</v>
      </c>
      <c r="D286" s="288" t="s">
        <v>3003</v>
      </c>
      <c r="E286" s="288" t="s">
        <v>2959</v>
      </c>
      <c r="F286" s="288" t="s">
        <v>2970</v>
      </c>
      <c r="G286" s="288" t="s">
        <v>2971</v>
      </c>
      <c r="H286" s="288" t="s">
        <v>2972</v>
      </c>
      <c r="I286" s="288" t="s">
        <v>2962</v>
      </c>
      <c r="J286" s="288" t="s">
        <v>60</v>
      </c>
      <c r="K286" s="288" t="s">
        <v>2958</v>
      </c>
      <c r="L286" s="288" t="s">
        <v>45</v>
      </c>
      <c r="M286" s="289" t="s">
        <v>1704</v>
      </c>
      <c r="N286" s="288" t="s">
        <v>1703</v>
      </c>
      <c r="O286" s="288" t="s">
        <v>50</v>
      </c>
      <c r="P286" s="288" t="s">
        <v>51</v>
      </c>
      <c r="Q286" s="290" t="s">
        <v>45</v>
      </c>
      <c r="R286" s="288" t="s">
        <v>45</v>
      </c>
      <c r="S286" s="1">
        <v>45554</v>
      </c>
      <c r="T286" s="1">
        <v>45456</v>
      </c>
      <c r="U286" s="290" t="s">
        <v>45</v>
      </c>
      <c r="V286" s="1">
        <v>45456</v>
      </c>
      <c r="W286" s="1">
        <v>45504</v>
      </c>
      <c r="X286" s="1">
        <v>45527</v>
      </c>
      <c r="Y286" s="291">
        <v>59000</v>
      </c>
      <c r="Z286" s="291">
        <v>59000</v>
      </c>
      <c r="AA286" s="291">
        <v>16300</v>
      </c>
      <c r="AB286" s="291">
        <v>59000</v>
      </c>
      <c r="AC286" s="292" t="s">
        <v>687</v>
      </c>
      <c r="AD286" s="290" t="s">
        <v>60</v>
      </c>
      <c r="AE286" s="292" t="s">
        <v>45</v>
      </c>
      <c r="AF286" s="291">
        <v>59000</v>
      </c>
      <c r="AG286" s="291">
        <v>1360</v>
      </c>
      <c r="AH286" s="291">
        <v>80240000</v>
      </c>
      <c r="AI286" s="291">
        <v>22168000</v>
      </c>
      <c r="AJ286" s="291">
        <v>1100</v>
      </c>
      <c r="AK286" s="291">
        <v>64900000</v>
      </c>
      <c r="AL286" s="291">
        <v>17930000</v>
      </c>
      <c r="AM286" s="291">
        <v>260</v>
      </c>
      <c r="AN286" s="291">
        <v>15340000</v>
      </c>
      <c r="AO286" s="291">
        <v>4238000</v>
      </c>
      <c r="AP286" s="291">
        <v>1466</v>
      </c>
      <c r="AQ286" s="291">
        <v>86494000</v>
      </c>
      <c r="AR286" s="291">
        <v>23895800</v>
      </c>
      <c r="AS286" s="291">
        <v>1466</v>
      </c>
      <c r="AT286" s="291">
        <v>86494000</v>
      </c>
      <c r="AU286" s="291">
        <v>23895800</v>
      </c>
      <c r="AV286" s="291"/>
      <c r="AW286" s="291"/>
      <c r="AX286" s="291">
        <v>0</v>
      </c>
      <c r="AY286" s="291">
        <v>1174</v>
      </c>
      <c r="AZ286" s="291">
        <v>69266000</v>
      </c>
      <c r="BA286" s="291">
        <v>-8</v>
      </c>
      <c r="BB286" s="291">
        <v>-472000</v>
      </c>
      <c r="BC286" s="291">
        <v>6</v>
      </c>
      <c r="BD286" s="291">
        <v>354000</v>
      </c>
      <c r="BE286" s="291">
        <v>209086</v>
      </c>
      <c r="BF286" s="291">
        <v>97800</v>
      </c>
      <c r="BG286" s="291">
        <v>1170</v>
      </c>
      <c r="BH286" s="291">
        <v>69030000</v>
      </c>
      <c r="BI286" s="291">
        <v>53641381</v>
      </c>
      <c r="BJ286" s="291">
        <v>19071000</v>
      </c>
      <c r="BK286" s="291">
        <v>4</v>
      </c>
      <c r="BL286" s="291">
        <v>292</v>
      </c>
      <c r="BM286" s="291">
        <v>296</v>
      </c>
      <c r="BN286" s="291">
        <v>17464000</v>
      </c>
      <c r="BO286" s="291">
        <v>4824800</v>
      </c>
      <c r="BP286" s="292" t="s">
        <v>3108</v>
      </c>
      <c r="BQ286" s="292" t="s">
        <v>3978</v>
      </c>
      <c r="BR286" t="s">
        <v>45</v>
      </c>
    </row>
    <row r="287" spans="1:70" hidden="1" x14ac:dyDescent="0.3">
      <c r="A287" s="281">
        <v>284</v>
      </c>
      <c r="B287" s="282" t="s">
        <v>2952</v>
      </c>
      <c r="C287" s="282" t="s">
        <v>2953</v>
      </c>
      <c r="D287" s="282" t="s">
        <v>3003</v>
      </c>
      <c r="E287" s="282" t="s">
        <v>2959</v>
      </c>
      <c r="F287" s="282" t="s">
        <v>2970</v>
      </c>
      <c r="G287" s="282" t="s">
        <v>2971</v>
      </c>
      <c r="H287" s="282" t="s">
        <v>2972</v>
      </c>
      <c r="I287" s="282" t="s">
        <v>2962</v>
      </c>
      <c r="J287" s="282" t="s">
        <v>60</v>
      </c>
      <c r="K287" s="282" t="s">
        <v>2958</v>
      </c>
      <c r="L287" s="282" t="s">
        <v>45</v>
      </c>
      <c r="M287" s="283" t="s">
        <v>1702</v>
      </c>
      <c r="N287" s="282" t="s">
        <v>1701</v>
      </c>
      <c r="O287" s="282" t="s">
        <v>50</v>
      </c>
      <c r="P287" s="282" t="s">
        <v>142</v>
      </c>
      <c r="Q287" s="284" t="s">
        <v>45</v>
      </c>
      <c r="R287" s="282" t="s">
        <v>45</v>
      </c>
      <c r="S287" s="285">
        <v>45530</v>
      </c>
      <c r="T287" s="285">
        <v>45456</v>
      </c>
      <c r="U287" s="284" t="s">
        <v>45</v>
      </c>
      <c r="V287" s="285">
        <v>45456</v>
      </c>
      <c r="W287" s="285">
        <v>45530</v>
      </c>
      <c r="X287" s="285">
        <v>45544</v>
      </c>
      <c r="Y287" s="286">
        <v>59000</v>
      </c>
      <c r="Z287" s="286">
        <v>59000</v>
      </c>
      <c r="AA287" s="286">
        <v>16000</v>
      </c>
      <c r="AB287" s="286">
        <v>59000</v>
      </c>
      <c r="AC287" s="287" t="s">
        <v>874</v>
      </c>
      <c r="AD287" s="284" t="s">
        <v>60</v>
      </c>
      <c r="AE287" s="287" t="s">
        <v>45</v>
      </c>
      <c r="AF287" s="286">
        <v>59000</v>
      </c>
      <c r="AG287" s="286">
        <v>2000</v>
      </c>
      <c r="AH287" s="286">
        <v>118000000</v>
      </c>
      <c r="AI287" s="286">
        <v>32000000</v>
      </c>
      <c r="AJ287" s="286">
        <v>2000</v>
      </c>
      <c r="AK287" s="286">
        <v>118000000</v>
      </c>
      <c r="AL287" s="286">
        <v>32000000</v>
      </c>
      <c r="AM287" s="286"/>
      <c r="AN287" s="286"/>
      <c r="AO287" s="286">
        <v>0</v>
      </c>
      <c r="AP287" s="286">
        <v>1965</v>
      </c>
      <c r="AQ287" s="286">
        <v>115935000</v>
      </c>
      <c r="AR287" s="286">
        <v>31440000</v>
      </c>
      <c r="AS287" s="286">
        <v>1965</v>
      </c>
      <c r="AT287" s="286">
        <v>115935000</v>
      </c>
      <c r="AU287" s="286">
        <v>31440000</v>
      </c>
      <c r="AV287" s="286"/>
      <c r="AW287" s="286"/>
      <c r="AX287" s="286">
        <v>0</v>
      </c>
      <c r="AY287" s="286">
        <v>1089</v>
      </c>
      <c r="AZ287" s="286">
        <v>64251000</v>
      </c>
      <c r="BA287" s="286">
        <v>-14</v>
      </c>
      <c r="BB287" s="286">
        <v>-826000</v>
      </c>
      <c r="BC287" s="286">
        <v>14</v>
      </c>
      <c r="BD287" s="286">
        <v>826000</v>
      </c>
      <c r="BE287" s="286">
        <v>387459</v>
      </c>
      <c r="BF287" s="286">
        <v>224000</v>
      </c>
      <c r="BG287" s="286">
        <v>1070</v>
      </c>
      <c r="BH287" s="286">
        <v>63130000</v>
      </c>
      <c r="BI287" s="286">
        <v>39866912</v>
      </c>
      <c r="BJ287" s="286">
        <v>17120000</v>
      </c>
      <c r="BK287" s="286">
        <v>19</v>
      </c>
      <c r="BL287" s="286">
        <v>876</v>
      </c>
      <c r="BM287" s="286">
        <v>895</v>
      </c>
      <c r="BN287" s="286">
        <v>52805000</v>
      </c>
      <c r="BO287" s="286">
        <v>14320000</v>
      </c>
      <c r="BP287" s="287" t="s">
        <v>3866</v>
      </c>
      <c r="BQ287" s="287" t="s">
        <v>3946</v>
      </c>
      <c r="BR287" t="s">
        <v>45</v>
      </c>
    </row>
    <row r="288" spans="1:70" hidden="1" x14ac:dyDescent="0.3">
      <c r="A288" s="281">
        <v>285</v>
      </c>
      <c r="B288" s="288" t="s">
        <v>2952</v>
      </c>
      <c r="C288" s="288" t="s">
        <v>2953</v>
      </c>
      <c r="D288" s="288" t="s">
        <v>3003</v>
      </c>
      <c r="E288" s="288" t="s">
        <v>2959</v>
      </c>
      <c r="F288" s="288" t="s">
        <v>2970</v>
      </c>
      <c r="G288" s="288" t="s">
        <v>2971</v>
      </c>
      <c r="H288" s="288" t="s">
        <v>2972</v>
      </c>
      <c r="I288" s="288" t="s">
        <v>2962</v>
      </c>
      <c r="J288" s="288" t="s">
        <v>60</v>
      </c>
      <c r="K288" s="288" t="s">
        <v>2958</v>
      </c>
      <c r="L288" s="288" t="s">
        <v>45</v>
      </c>
      <c r="M288" s="289" t="s">
        <v>1700</v>
      </c>
      <c r="N288" s="288" t="s">
        <v>1699</v>
      </c>
      <c r="O288" s="288" t="s">
        <v>50</v>
      </c>
      <c r="P288" s="288" t="s">
        <v>51</v>
      </c>
      <c r="Q288" s="290" t="s">
        <v>45</v>
      </c>
      <c r="R288" s="288" t="s">
        <v>45</v>
      </c>
      <c r="S288" s="1">
        <v>45610</v>
      </c>
      <c r="T288" s="1">
        <v>45467</v>
      </c>
      <c r="U288" s="290" t="s">
        <v>45</v>
      </c>
      <c r="V288" s="1">
        <v>45467</v>
      </c>
      <c r="W288" s="1">
        <v>45516</v>
      </c>
      <c r="X288" s="1">
        <v>45527</v>
      </c>
      <c r="Y288" s="291">
        <v>75000</v>
      </c>
      <c r="Z288" s="291">
        <v>75000</v>
      </c>
      <c r="AA288" s="291">
        <v>21000</v>
      </c>
      <c r="AB288" s="291">
        <v>75000</v>
      </c>
      <c r="AC288" s="292" t="s">
        <v>1247</v>
      </c>
      <c r="AD288" s="290" t="s">
        <v>60</v>
      </c>
      <c r="AE288" s="292" t="s">
        <v>45</v>
      </c>
      <c r="AF288" s="291">
        <v>75000</v>
      </c>
      <c r="AG288" s="291">
        <v>3160</v>
      </c>
      <c r="AH288" s="291">
        <v>237000000</v>
      </c>
      <c r="AI288" s="291">
        <v>66360000</v>
      </c>
      <c r="AJ288" s="291">
        <v>900</v>
      </c>
      <c r="AK288" s="291">
        <v>67500000</v>
      </c>
      <c r="AL288" s="291">
        <v>18900000</v>
      </c>
      <c r="AM288" s="291">
        <v>2260</v>
      </c>
      <c r="AN288" s="291">
        <v>169500000</v>
      </c>
      <c r="AO288" s="291">
        <v>47460000</v>
      </c>
      <c r="AP288" s="291">
        <v>3163</v>
      </c>
      <c r="AQ288" s="291">
        <v>237225000</v>
      </c>
      <c r="AR288" s="291">
        <v>66423000</v>
      </c>
      <c r="AS288" s="291">
        <v>3163</v>
      </c>
      <c r="AT288" s="291">
        <v>237225000</v>
      </c>
      <c r="AU288" s="291">
        <v>66423000</v>
      </c>
      <c r="AV288" s="291"/>
      <c r="AW288" s="291"/>
      <c r="AX288" s="291">
        <v>0</v>
      </c>
      <c r="AY288" s="291">
        <v>2724</v>
      </c>
      <c r="AZ288" s="291">
        <v>204300000</v>
      </c>
      <c r="BA288" s="291">
        <v>-16</v>
      </c>
      <c r="BB288" s="291">
        <v>-1200000</v>
      </c>
      <c r="BC288" s="291">
        <v>7</v>
      </c>
      <c r="BD288" s="291">
        <v>525000</v>
      </c>
      <c r="BE288" s="291">
        <v>334905</v>
      </c>
      <c r="BF288" s="291">
        <v>147000</v>
      </c>
      <c r="BG288" s="291">
        <v>2715</v>
      </c>
      <c r="BH288" s="291">
        <v>203625000</v>
      </c>
      <c r="BI288" s="291">
        <v>150560975</v>
      </c>
      <c r="BJ288" s="291">
        <v>57015000</v>
      </c>
      <c r="BK288" s="291">
        <v>9</v>
      </c>
      <c r="BL288" s="291">
        <v>439</v>
      </c>
      <c r="BM288" s="291">
        <v>448</v>
      </c>
      <c r="BN288" s="291">
        <v>33600000</v>
      </c>
      <c r="BO288" s="291">
        <v>9408000</v>
      </c>
      <c r="BP288" s="292" t="s">
        <v>3906</v>
      </c>
      <c r="BQ288" s="292" t="s">
        <v>3894</v>
      </c>
      <c r="BR288" t="s">
        <v>45</v>
      </c>
    </row>
    <row r="289" spans="1:70" x14ac:dyDescent="0.3">
      <c r="A289" s="281">
        <v>286</v>
      </c>
      <c r="B289" s="282" t="s">
        <v>2952</v>
      </c>
      <c r="C289" s="282" t="s">
        <v>2953</v>
      </c>
      <c r="D289" s="282" t="s">
        <v>3003</v>
      </c>
      <c r="E289" s="282" t="s">
        <v>2959</v>
      </c>
      <c r="F289" s="282" t="s">
        <v>2970</v>
      </c>
      <c r="G289" s="282" t="s">
        <v>2971</v>
      </c>
      <c r="H289" s="282" t="s">
        <v>2972</v>
      </c>
      <c r="I289" s="282" t="s">
        <v>2962</v>
      </c>
      <c r="J289" s="282" t="s">
        <v>60</v>
      </c>
      <c r="K289" s="282" t="s">
        <v>2958</v>
      </c>
      <c r="L289" s="282" t="s">
        <v>1857</v>
      </c>
      <c r="M289" s="283" t="s">
        <v>462</v>
      </c>
      <c r="N289" s="282" t="s">
        <v>422</v>
      </c>
      <c r="O289" s="282" t="s">
        <v>50</v>
      </c>
      <c r="P289" s="282" t="s">
        <v>51</v>
      </c>
      <c r="Q289" s="284" t="s">
        <v>45</v>
      </c>
      <c r="R289" s="282" t="s">
        <v>45</v>
      </c>
      <c r="S289" s="285">
        <v>45953</v>
      </c>
      <c r="T289" s="285">
        <v>45525</v>
      </c>
      <c r="U289" s="284" t="s">
        <v>45</v>
      </c>
      <c r="V289" s="285">
        <v>45525</v>
      </c>
      <c r="W289" s="285">
        <v>45544</v>
      </c>
      <c r="X289" s="285">
        <v>45548</v>
      </c>
      <c r="Y289" s="286">
        <v>63000</v>
      </c>
      <c r="Z289" s="286">
        <v>79000</v>
      </c>
      <c r="AA289" s="286">
        <v>16500</v>
      </c>
      <c r="AB289" s="286">
        <v>79000</v>
      </c>
      <c r="AC289" s="287" t="s">
        <v>672</v>
      </c>
      <c r="AD289" s="284" t="s">
        <v>60</v>
      </c>
      <c r="AE289" s="287" t="s">
        <v>45</v>
      </c>
      <c r="AF289" s="286">
        <v>63000</v>
      </c>
      <c r="AG289" s="286">
        <v>20894</v>
      </c>
      <c r="AH289" s="286">
        <v>1650626000</v>
      </c>
      <c r="AI289" s="286">
        <v>344751000</v>
      </c>
      <c r="AJ289" s="286">
        <v>3084</v>
      </c>
      <c r="AK289" s="286">
        <v>243636000</v>
      </c>
      <c r="AL289" s="286">
        <v>50886000</v>
      </c>
      <c r="AM289" s="286">
        <v>17810</v>
      </c>
      <c r="AN289" s="286">
        <v>1406990000</v>
      </c>
      <c r="AO289" s="286">
        <v>293865000</v>
      </c>
      <c r="AP289" s="286">
        <v>19891</v>
      </c>
      <c r="AQ289" s="286">
        <v>1571389000</v>
      </c>
      <c r="AR289" s="286">
        <v>328201500</v>
      </c>
      <c r="AS289" s="286">
        <v>19891</v>
      </c>
      <c r="AT289" s="286">
        <v>1571389000</v>
      </c>
      <c r="AU289" s="286">
        <v>328201500</v>
      </c>
      <c r="AV289" s="286"/>
      <c r="AW289" s="286"/>
      <c r="AX289" s="286">
        <v>0</v>
      </c>
      <c r="AY289" s="286">
        <v>13896</v>
      </c>
      <c r="AZ289" s="286">
        <v>1097784000</v>
      </c>
      <c r="BA289" s="286">
        <v>33</v>
      </c>
      <c r="BB289" s="286">
        <v>2607000</v>
      </c>
      <c r="BC289" s="286">
        <v>151</v>
      </c>
      <c r="BD289" s="286">
        <v>11929000</v>
      </c>
      <c r="BE289" s="286">
        <v>7810548</v>
      </c>
      <c r="BF289" s="286">
        <v>2491500</v>
      </c>
      <c r="BG289" s="286">
        <v>13575</v>
      </c>
      <c r="BH289" s="286">
        <v>1072425000</v>
      </c>
      <c r="BI289" s="286">
        <v>675132382</v>
      </c>
      <c r="BJ289" s="286">
        <v>223987500</v>
      </c>
      <c r="BK289" s="286">
        <v>321</v>
      </c>
      <c r="BL289" s="286">
        <v>5995</v>
      </c>
      <c r="BM289" s="286">
        <v>6316</v>
      </c>
      <c r="BN289" s="286">
        <v>498964000</v>
      </c>
      <c r="BO289" s="286">
        <v>104214000</v>
      </c>
      <c r="BP289" s="287" t="s">
        <v>3914</v>
      </c>
      <c r="BQ289" s="287" t="s">
        <v>3378</v>
      </c>
      <c r="BR289" t="s">
        <v>3793</v>
      </c>
    </row>
    <row r="290" spans="1:70" hidden="1" x14ac:dyDescent="0.3">
      <c r="A290" s="281">
        <v>287</v>
      </c>
      <c r="B290" s="288" t="s">
        <v>2952</v>
      </c>
      <c r="C290" s="288" t="s">
        <v>2953</v>
      </c>
      <c r="D290" s="288" t="s">
        <v>3003</v>
      </c>
      <c r="E290" s="288" t="s">
        <v>2959</v>
      </c>
      <c r="F290" s="288" t="s">
        <v>2970</v>
      </c>
      <c r="G290" s="288" t="s">
        <v>2971</v>
      </c>
      <c r="H290" s="288" t="s">
        <v>2972</v>
      </c>
      <c r="I290" s="288" t="s">
        <v>2962</v>
      </c>
      <c r="J290" s="288" t="s">
        <v>60</v>
      </c>
      <c r="K290" s="288" t="s">
        <v>2958</v>
      </c>
      <c r="L290" s="288" t="s">
        <v>45</v>
      </c>
      <c r="M290" s="289" t="s">
        <v>1698</v>
      </c>
      <c r="N290" s="288" t="s">
        <v>1697</v>
      </c>
      <c r="O290" s="288" t="s">
        <v>50</v>
      </c>
      <c r="P290" s="288" t="s">
        <v>51</v>
      </c>
      <c r="Q290" s="290" t="s">
        <v>45</v>
      </c>
      <c r="R290" s="288" t="s">
        <v>45</v>
      </c>
      <c r="S290" s="1">
        <v>45537</v>
      </c>
      <c r="T290" s="1">
        <v>45537</v>
      </c>
      <c r="U290" s="290" t="s">
        <v>45</v>
      </c>
      <c r="V290" s="1">
        <v>45537</v>
      </c>
      <c r="W290" s="1">
        <v>45537</v>
      </c>
      <c r="X290" s="1">
        <v>45538</v>
      </c>
      <c r="Y290" s="291">
        <v>59000</v>
      </c>
      <c r="Z290" s="291">
        <v>89000</v>
      </c>
      <c r="AA290" s="291">
        <v>16500</v>
      </c>
      <c r="AB290" s="291">
        <v>89000</v>
      </c>
      <c r="AC290" s="292" t="s">
        <v>1247</v>
      </c>
      <c r="AD290" s="290" t="s">
        <v>60</v>
      </c>
      <c r="AE290" s="292" t="s">
        <v>45</v>
      </c>
      <c r="AF290" s="291">
        <v>59000</v>
      </c>
      <c r="AG290" s="291">
        <v>2000</v>
      </c>
      <c r="AH290" s="291">
        <v>178000000</v>
      </c>
      <c r="AI290" s="291">
        <v>33000000</v>
      </c>
      <c r="AJ290" s="291">
        <v>2000</v>
      </c>
      <c r="AK290" s="291">
        <v>178000000</v>
      </c>
      <c r="AL290" s="291">
        <v>33000000</v>
      </c>
      <c r="AM290" s="291"/>
      <c r="AN290" s="291"/>
      <c r="AO290" s="291">
        <v>0</v>
      </c>
      <c r="AP290" s="291">
        <v>2023</v>
      </c>
      <c r="AQ290" s="291">
        <v>180047000</v>
      </c>
      <c r="AR290" s="291">
        <v>33379500</v>
      </c>
      <c r="AS290" s="291">
        <v>2023</v>
      </c>
      <c r="AT290" s="291">
        <v>180047000</v>
      </c>
      <c r="AU290" s="291">
        <v>33379500</v>
      </c>
      <c r="AV290" s="291"/>
      <c r="AW290" s="291"/>
      <c r="AX290" s="291">
        <v>0</v>
      </c>
      <c r="AY290" s="291">
        <v>1331</v>
      </c>
      <c r="AZ290" s="291">
        <v>118459000</v>
      </c>
      <c r="BA290" s="291">
        <v>-26</v>
      </c>
      <c r="BB290" s="291">
        <v>-2314000</v>
      </c>
      <c r="BC290" s="291">
        <v>63</v>
      </c>
      <c r="BD290" s="291">
        <v>5607000</v>
      </c>
      <c r="BE290" s="291">
        <v>1649733</v>
      </c>
      <c r="BF290" s="291">
        <v>1039500</v>
      </c>
      <c r="BG290" s="291">
        <v>1348</v>
      </c>
      <c r="BH290" s="291">
        <v>119972000</v>
      </c>
      <c r="BI290" s="291">
        <v>50269000</v>
      </c>
      <c r="BJ290" s="291">
        <v>22242000</v>
      </c>
      <c r="BK290" s="291">
        <v>-17</v>
      </c>
      <c r="BL290" s="291">
        <v>692</v>
      </c>
      <c r="BM290" s="291">
        <v>675</v>
      </c>
      <c r="BN290" s="291">
        <v>60075000</v>
      </c>
      <c r="BO290" s="291">
        <v>11137500</v>
      </c>
      <c r="BP290" s="292" t="s">
        <v>3969</v>
      </c>
      <c r="BQ290" s="292" t="s">
        <v>4045</v>
      </c>
      <c r="BR290" t="s">
        <v>45</v>
      </c>
    </row>
    <row r="291" spans="1:70" hidden="1" x14ac:dyDescent="0.3">
      <c r="A291" s="281">
        <v>288</v>
      </c>
      <c r="B291" s="282" t="s">
        <v>2952</v>
      </c>
      <c r="C291" s="282" t="s">
        <v>2953</v>
      </c>
      <c r="D291" s="282" t="s">
        <v>3003</v>
      </c>
      <c r="E291" s="282" t="s">
        <v>2959</v>
      </c>
      <c r="F291" s="282" t="s">
        <v>2970</v>
      </c>
      <c r="G291" s="282" t="s">
        <v>2971</v>
      </c>
      <c r="H291" s="282" t="s">
        <v>2972</v>
      </c>
      <c r="I291" s="282" t="s">
        <v>2962</v>
      </c>
      <c r="J291" s="282" t="s">
        <v>60</v>
      </c>
      <c r="K291" s="282" t="s">
        <v>2958</v>
      </c>
      <c r="L291" s="282" t="s">
        <v>45</v>
      </c>
      <c r="M291" s="283" t="s">
        <v>1696</v>
      </c>
      <c r="N291" s="282" t="s">
        <v>1695</v>
      </c>
      <c r="O291" s="282" t="s">
        <v>50</v>
      </c>
      <c r="P291" s="282" t="s">
        <v>51</v>
      </c>
      <c r="Q291" s="284" t="s">
        <v>45</v>
      </c>
      <c r="R291" s="282" t="s">
        <v>45</v>
      </c>
      <c r="S291" s="285">
        <v>45580</v>
      </c>
      <c r="T291" s="285">
        <v>45525</v>
      </c>
      <c r="U291" s="284" t="s">
        <v>45</v>
      </c>
      <c r="V291" s="285">
        <v>45525</v>
      </c>
      <c r="W291" s="285">
        <v>45533</v>
      </c>
      <c r="X291" s="285">
        <v>45539</v>
      </c>
      <c r="Y291" s="286">
        <v>59000</v>
      </c>
      <c r="Z291" s="286">
        <v>89000</v>
      </c>
      <c r="AA291" s="286">
        <v>15300</v>
      </c>
      <c r="AB291" s="286">
        <v>89000</v>
      </c>
      <c r="AC291" s="287" t="s">
        <v>396</v>
      </c>
      <c r="AD291" s="284" t="s">
        <v>60</v>
      </c>
      <c r="AE291" s="287" t="s">
        <v>45</v>
      </c>
      <c r="AF291" s="286">
        <v>59000</v>
      </c>
      <c r="AG291" s="286">
        <v>11200</v>
      </c>
      <c r="AH291" s="286">
        <v>996800000</v>
      </c>
      <c r="AI291" s="286">
        <v>171360000</v>
      </c>
      <c r="AJ291" s="286">
        <v>10000</v>
      </c>
      <c r="AK291" s="286">
        <v>890000000</v>
      </c>
      <c r="AL291" s="286">
        <v>153000000</v>
      </c>
      <c r="AM291" s="286">
        <v>1200</v>
      </c>
      <c r="AN291" s="286">
        <v>106800000</v>
      </c>
      <c r="AO291" s="286">
        <v>18360000</v>
      </c>
      <c r="AP291" s="286">
        <v>11144</v>
      </c>
      <c r="AQ291" s="286">
        <v>991816000</v>
      </c>
      <c r="AR291" s="286">
        <v>170503200</v>
      </c>
      <c r="AS291" s="286">
        <v>11144</v>
      </c>
      <c r="AT291" s="286">
        <v>991816000</v>
      </c>
      <c r="AU291" s="286">
        <v>170503200</v>
      </c>
      <c r="AV291" s="286"/>
      <c r="AW291" s="286"/>
      <c r="AX291" s="286">
        <v>0</v>
      </c>
      <c r="AY291" s="286">
        <v>6266</v>
      </c>
      <c r="AZ291" s="286">
        <v>557674000</v>
      </c>
      <c r="BA291" s="286">
        <v>-12</v>
      </c>
      <c r="BB291" s="286">
        <v>-1068000</v>
      </c>
      <c r="BC291" s="286">
        <v>43</v>
      </c>
      <c r="BD291" s="286">
        <v>3827000</v>
      </c>
      <c r="BE291" s="286">
        <v>1882880</v>
      </c>
      <c r="BF291" s="286">
        <v>657900</v>
      </c>
      <c r="BG291" s="286">
        <v>6124</v>
      </c>
      <c r="BH291" s="286">
        <v>545036000</v>
      </c>
      <c r="BI291" s="286">
        <v>263564627</v>
      </c>
      <c r="BJ291" s="286">
        <v>93697200</v>
      </c>
      <c r="BK291" s="286">
        <v>142</v>
      </c>
      <c r="BL291" s="286">
        <v>4878</v>
      </c>
      <c r="BM291" s="286">
        <v>5020</v>
      </c>
      <c r="BN291" s="286">
        <v>446780000</v>
      </c>
      <c r="BO291" s="286">
        <v>76806000</v>
      </c>
      <c r="BP291" s="287" t="s">
        <v>1088</v>
      </c>
      <c r="BQ291" s="287" t="s">
        <v>3907</v>
      </c>
      <c r="BR291" t="s">
        <v>45</v>
      </c>
    </row>
    <row r="292" spans="1:70" hidden="1" x14ac:dyDescent="0.3">
      <c r="A292" s="281">
        <v>289</v>
      </c>
      <c r="B292" s="288" t="s">
        <v>2952</v>
      </c>
      <c r="C292" s="288" t="s">
        <v>2953</v>
      </c>
      <c r="D292" s="288" t="s">
        <v>3003</v>
      </c>
      <c r="E292" s="288" t="s">
        <v>2959</v>
      </c>
      <c r="F292" s="288" t="s">
        <v>2970</v>
      </c>
      <c r="G292" s="288" t="s">
        <v>2971</v>
      </c>
      <c r="H292" s="288" t="s">
        <v>2972</v>
      </c>
      <c r="I292" s="288" t="s">
        <v>2962</v>
      </c>
      <c r="J292" s="288" t="s">
        <v>60</v>
      </c>
      <c r="K292" s="288" t="s">
        <v>2958</v>
      </c>
      <c r="L292" s="288" t="s">
        <v>45</v>
      </c>
      <c r="M292" s="289" t="s">
        <v>1694</v>
      </c>
      <c r="N292" s="288" t="s">
        <v>1693</v>
      </c>
      <c r="O292" s="288" t="s">
        <v>50</v>
      </c>
      <c r="P292" s="288" t="s">
        <v>51</v>
      </c>
      <c r="Q292" s="290" t="s">
        <v>45</v>
      </c>
      <c r="R292" s="288" t="s">
        <v>45</v>
      </c>
      <c r="S292" s="1">
        <v>45533</v>
      </c>
      <c r="T292" s="1">
        <v>45525</v>
      </c>
      <c r="U292" s="290" t="s">
        <v>45</v>
      </c>
      <c r="V292" s="1">
        <v>45525</v>
      </c>
      <c r="W292" s="1">
        <v>45533</v>
      </c>
      <c r="X292" s="1">
        <v>45540</v>
      </c>
      <c r="Y292" s="291">
        <v>59000</v>
      </c>
      <c r="Z292" s="291">
        <v>89000</v>
      </c>
      <c r="AA292" s="291">
        <v>15600</v>
      </c>
      <c r="AB292" s="291">
        <v>89000</v>
      </c>
      <c r="AC292" s="292" t="s">
        <v>363</v>
      </c>
      <c r="AD292" s="290" t="s">
        <v>60</v>
      </c>
      <c r="AE292" s="292" t="s">
        <v>45</v>
      </c>
      <c r="AF292" s="291">
        <v>59000</v>
      </c>
      <c r="AG292" s="291">
        <v>15000</v>
      </c>
      <c r="AH292" s="291">
        <v>1335000000</v>
      </c>
      <c r="AI292" s="291">
        <v>234000000</v>
      </c>
      <c r="AJ292" s="291">
        <v>15000</v>
      </c>
      <c r="AK292" s="291">
        <v>1335000000</v>
      </c>
      <c r="AL292" s="291">
        <v>234000000</v>
      </c>
      <c r="AM292" s="291"/>
      <c r="AN292" s="291"/>
      <c r="AO292" s="291">
        <v>0</v>
      </c>
      <c r="AP292" s="291">
        <v>15148</v>
      </c>
      <c r="AQ292" s="291">
        <v>1348172000</v>
      </c>
      <c r="AR292" s="291">
        <v>236308800</v>
      </c>
      <c r="AS292" s="291">
        <v>15148</v>
      </c>
      <c r="AT292" s="291">
        <v>1348172000</v>
      </c>
      <c r="AU292" s="291">
        <v>236308800</v>
      </c>
      <c r="AV292" s="291"/>
      <c r="AW292" s="291"/>
      <c r="AX292" s="291">
        <v>0</v>
      </c>
      <c r="AY292" s="291">
        <v>4839</v>
      </c>
      <c r="AZ292" s="291">
        <v>430671000</v>
      </c>
      <c r="BA292" s="291">
        <v>28</v>
      </c>
      <c r="BB292" s="291">
        <v>2492000</v>
      </c>
      <c r="BC292" s="291">
        <v>7</v>
      </c>
      <c r="BD292" s="291">
        <v>623000</v>
      </c>
      <c r="BE292" s="291">
        <v>309800</v>
      </c>
      <c r="BF292" s="291">
        <v>109200</v>
      </c>
      <c r="BG292" s="291">
        <v>4586</v>
      </c>
      <c r="BH292" s="291">
        <v>408154000</v>
      </c>
      <c r="BI292" s="291">
        <v>179220174</v>
      </c>
      <c r="BJ292" s="291">
        <v>71541600</v>
      </c>
      <c r="BK292" s="291">
        <v>253</v>
      </c>
      <c r="BL292" s="291">
        <v>10309</v>
      </c>
      <c r="BM292" s="291">
        <v>10562</v>
      </c>
      <c r="BN292" s="291">
        <v>940018000</v>
      </c>
      <c r="BO292" s="291">
        <v>164767200</v>
      </c>
      <c r="BP292" s="292" t="s">
        <v>3992</v>
      </c>
      <c r="BQ292" s="292" t="s">
        <v>3756</v>
      </c>
      <c r="BR292" t="s">
        <v>45</v>
      </c>
    </row>
    <row r="293" spans="1:70" hidden="1" x14ac:dyDescent="0.3">
      <c r="A293" s="281">
        <v>290</v>
      </c>
      <c r="B293" s="282" t="s">
        <v>2952</v>
      </c>
      <c r="C293" s="282" t="s">
        <v>2953</v>
      </c>
      <c r="D293" s="282" t="s">
        <v>3003</v>
      </c>
      <c r="E293" s="282" t="s">
        <v>2959</v>
      </c>
      <c r="F293" s="282" t="s">
        <v>2970</v>
      </c>
      <c r="G293" s="282" t="s">
        <v>2971</v>
      </c>
      <c r="H293" s="282" t="s">
        <v>2972</v>
      </c>
      <c r="I293" s="282" t="s">
        <v>2962</v>
      </c>
      <c r="J293" s="282" t="s">
        <v>60</v>
      </c>
      <c r="K293" s="282" t="s">
        <v>2958</v>
      </c>
      <c r="L293" s="282" t="s">
        <v>45</v>
      </c>
      <c r="M293" s="283" t="s">
        <v>1692</v>
      </c>
      <c r="N293" s="282" t="s">
        <v>1691</v>
      </c>
      <c r="O293" s="282" t="s">
        <v>50</v>
      </c>
      <c r="P293" s="282" t="s">
        <v>142</v>
      </c>
      <c r="Q293" s="284" t="s">
        <v>45</v>
      </c>
      <c r="R293" s="282" t="s">
        <v>45</v>
      </c>
      <c r="S293" s="285">
        <v>45523</v>
      </c>
      <c r="T293" s="285">
        <v>45476</v>
      </c>
      <c r="U293" s="284" t="s">
        <v>45</v>
      </c>
      <c r="V293" s="285">
        <v>45476</v>
      </c>
      <c r="W293" s="285">
        <v>45523</v>
      </c>
      <c r="X293" s="285">
        <v>45533</v>
      </c>
      <c r="Y293" s="286">
        <v>59000</v>
      </c>
      <c r="Z293" s="286">
        <v>59000</v>
      </c>
      <c r="AA293" s="286">
        <v>15500</v>
      </c>
      <c r="AB293" s="286">
        <v>59000</v>
      </c>
      <c r="AC293" s="287" t="s">
        <v>116</v>
      </c>
      <c r="AD293" s="284" t="s">
        <v>60</v>
      </c>
      <c r="AE293" s="287" t="s">
        <v>45</v>
      </c>
      <c r="AF293" s="286">
        <v>59000</v>
      </c>
      <c r="AG293" s="286">
        <v>1400</v>
      </c>
      <c r="AH293" s="286">
        <v>82600000</v>
      </c>
      <c r="AI293" s="286">
        <v>21700000</v>
      </c>
      <c r="AJ293" s="286">
        <v>700</v>
      </c>
      <c r="AK293" s="286">
        <v>41300000</v>
      </c>
      <c r="AL293" s="286">
        <v>10850000</v>
      </c>
      <c r="AM293" s="286">
        <v>700</v>
      </c>
      <c r="AN293" s="286">
        <v>41300000</v>
      </c>
      <c r="AO293" s="286">
        <v>10850000</v>
      </c>
      <c r="AP293" s="286">
        <v>1461</v>
      </c>
      <c r="AQ293" s="286">
        <v>86199000</v>
      </c>
      <c r="AR293" s="286">
        <v>22645500</v>
      </c>
      <c r="AS293" s="286">
        <v>1461</v>
      </c>
      <c r="AT293" s="286">
        <v>86199000</v>
      </c>
      <c r="AU293" s="286">
        <v>22645500</v>
      </c>
      <c r="AV293" s="286"/>
      <c r="AW293" s="286"/>
      <c r="AX293" s="286">
        <v>0</v>
      </c>
      <c r="AY293" s="286">
        <v>781</v>
      </c>
      <c r="AZ293" s="286">
        <v>46079000</v>
      </c>
      <c r="BA293" s="286"/>
      <c r="BB293" s="286"/>
      <c r="BC293" s="286"/>
      <c r="BD293" s="286"/>
      <c r="BE293" s="286"/>
      <c r="BF293" s="286">
        <v>0</v>
      </c>
      <c r="BG293" s="286">
        <v>781</v>
      </c>
      <c r="BH293" s="286">
        <v>46079000</v>
      </c>
      <c r="BI293" s="286">
        <v>37462795</v>
      </c>
      <c r="BJ293" s="286">
        <v>12105500</v>
      </c>
      <c r="BK293" s="286"/>
      <c r="BL293" s="286">
        <v>680</v>
      </c>
      <c r="BM293" s="286">
        <v>680</v>
      </c>
      <c r="BN293" s="286">
        <v>40120000</v>
      </c>
      <c r="BO293" s="286">
        <v>10540000</v>
      </c>
      <c r="BP293" s="287" t="s">
        <v>1131</v>
      </c>
      <c r="BQ293" s="287" t="s">
        <v>3312</v>
      </c>
      <c r="BR293" t="s">
        <v>45</v>
      </c>
    </row>
    <row r="294" spans="1:70" hidden="1" x14ac:dyDescent="0.3">
      <c r="A294" s="281">
        <v>291</v>
      </c>
      <c r="B294" s="288" t="s">
        <v>2952</v>
      </c>
      <c r="C294" s="288" t="s">
        <v>2953</v>
      </c>
      <c r="D294" s="288" t="s">
        <v>3003</v>
      </c>
      <c r="E294" s="288" t="s">
        <v>2959</v>
      </c>
      <c r="F294" s="288" t="s">
        <v>2970</v>
      </c>
      <c r="G294" s="288" t="s">
        <v>2971</v>
      </c>
      <c r="H294" s="288" t="s">
        <v>2972</v>
      </c>
      <c r="I294" s="288" t="s">
        <v>2962</v>
      </c>
      <c r="J294" s="288" t="s">
        <v>60</v>
      </c>
      <c r="K294" s="288" t="s">
        <v>2958</v>
      </c>
      <c r="L294" s="288" t="s">
        <v>45</v>
      </c>
      <c r="M294" s="289" t="s">
        <v>1690</v>
      </c>
      <c r="N294" s="288" t="s">
        <v>1689</v>
      </c>
      <c r="O294" s="288" t="s">
        <v>50</v>
      </c>
      <c r="P294" s="288" t="s">
        <v>142</v>
      </c>
      <c r="Q294" s="290" t="s">
        <v>45</v>
      </c>
      <c r="R294" s="288" t="s">
        <v>45</v>
      </c>
      <c r="S294" s="1">
        <v>45530</v>
      </c>
      <c r="T294" s="1">
        <v>45476</v>
      </c>
      <c r="U294" s="290" t="s">
        <v>45</v>
      </c>
      <c r="V294" s="1">
        <v>45476</v>
      </c>
      <c r="W294" s="1">
        <v>45530</v>
      </c>
      <c r="X294" s="1">
        <v>45534</v>
      </c>
      <c r="Y294" s="291">
        <v>67000</v>
      </c>
      <c r="Z294" s="291">
        <v>67000</v>
      </c>
      <c r="AA294" s="291">
        <v>17600</v>
      </c>
      <c r="AB294" s="291">
        <v>67000</v>
      </c>
      <c r="AC294" s="292" t="s">
        <v>116</v>
      </c>
      <c r="AD294" s="290" t="s">
        <v>60</v>
      </c>
      <c r="AE294" s="292" t="s">
        <v>45</v>
      </c>
      <c r="AF294" s="291">
        <v>67000</v>
      </c>
      <c r="AG294" s="291">
        <v>1400</v>
      </c>
      <c r="AH294" s="291">
        <v>93800000</v>
      </c>
      <c r="AI294" s="291">
        <v>24640000</v>
      </c>
      <c r="AJ294" s="291">
        <v>700</v>
      </c>
      <c r="AK294" s="291">
        <v>46900000</v>
      </c>
      <c r="AL294" s="291">
        <v>12320000</v>
      </c>
      <c r="AM294" s="291">
        <v>700</v>
      </c>
      <c r="AN294" s="291">
        <v>46900000</v>
      </c>
      <c r="AO294" s="291">
        <v>12320000</v>
      </c>
      <c r="AP294" s="291">
        <v>1404</v>
      </c>
      <c r="AQ294" s="291">
        <v>94068000</v>
      </c>
      <c r="AR294" s="291">
        <v>24710400</v>
      </c>
      <c r="AS294" s="291">
        <v>1404</v>
      </c>
      <c r="AT294" s="291">
        <v>94068000</v>
      </c>
      <c r="AU294" s="291">
        <v>24710400</v>
      </c>
      <c r="AV294" s="291"/>
      <c r="AW294" s="291"/>
      <c r="AX294" s="291">
        <v>0</v>
      </c>
      <c r="AY294" s="291">
        <v>484</v>
      </c>
      <c r="AZ294" s="291">
        <v>32428000</v>
      </c>
      <c r="BA294" s="291">
        <v>-18</v>
      </c>
      <c r="BB294" s="291">
        <v>-1206000</v>
      </c>
      <c r="BC294" s="291"/>
      <c r="BD294" s="291"/>
      <c r="BE294" s="291"/>
      <c r="BF294" s="291">
        <v>0</v>
      </c>
      <c r="BG294" s="291">
        <v>484</v>
      </c>
      <c r="BH294" s="291">
        <v>32428000</v>
      </c>
      <c r="BI294" s="291">
        <v>20623145</v>
      </c>
      <c r="BJ294" s="291">
        <v>8518400</v>
      </c>
      <c r="BK294" s="291"/>
      <c r="BL294" s="291">
        <v>920</v>
      </c>
      <c r="BM294" s="291">
        <v>920</v>
      </c>
      <c r="BN294" s="291">
        <v>61640000</v>
      </c>
      <c r="BO294" s="291">
        <v>16192000</v>
      </c>
      <c r="BP294" s="292" t="s">
        <v>3098</v>
      </c>
      <c r="BQ294" s="292" t="s">
        <v>3514</v>
      </c>
      <c r="BR294" t="s">
        <v>45</v>
      </c>
    </row>
    <row r="295" spans="1:70" x14ac:dyDescent="0.3">
      <c r="A295" s="281">
        <v>292</v>
      </c>
      <c r="B295" s="282" t="s">
        <v>2952</v>
      </c>
      <c r="C295" s="282" t="s">
        <v>2953</v>
      </c>
      <c r="D295" s="282" t="s">
        <v>3003</v>
      </c>
      <c r="E295" s="282" t="s">
        <v>2959</v>
      </c>
      <c r="F295" s="282" t="s">
        <v>2970</v>
      </c>
      <c r="G295" s="282" t="s">
        <v>2971</v>
      </c>
      <c r="H295" s="282" t="s">
        <v>2972</v>
      </c>
      <c r="I295" s="282" t="s">
        <v>2999</v>
      </c>
      <c r="J295" s="282" t="s">
        <v>60</v>
      </c>
      <c r="K295" s="282" t="s">
        <v>2958</v>
      </c>
      <c r="L295" s="282" t="s">
        <v>1857</v>
      </c>
      <c r="M295" s="283" t="s">
        <v>460</v>
      </c>
      <c r="N295" s="282" t="s">
        <v>440</v>
      </c>
      <c r="O295" s="282" t="s">
        <v>50</v>
      </c>
      <c r="P295" s="282" t="s">
        <v>51</v>
      </c>
      <c r="Q295" s="284" t="s">
        <v>45</v>
      </c>
      <c r="R295" s="282" t="s">
        <v>45</v>
      </c>
      <c r="S295" s="285">
        <v>46112</v>
      </c>
      <c r="T295" s="285">
        <v>45455</v>
      </c>
      <c r="U295" s="284" t="s">
        <v>45</v>
      </c>
      <c r="V295" s="285">
        <v>45455</v>
      </c>
      <c r="W295" s="285">
        <v>45498</v>
      </c>
      <c r="X295" s="285">
        <v>45502</v>
      </c>
      <c r="Y295" s="286">
        <v>53000</v>
      </c>
      <c r="Z295" s="286">
        <v>79000</v>
      </c>
      <c r="AA295" s="286">
        <v>13200</v>
      </c>
      <c r="AB295" s="286">
        <v>79000</v>
      </c>
      <c r="AC295" s="287" t="s">
        <v>1686</v>
      </c>
      <c r="AD295" s="284" t="s">
        <v>60</v>
      </c>
      <c r="AE295" s="287" t="s">
        <v>45</v>
      </c>
      <c r="AF295" s="286">
        <v>53000</v>
      </c>
      <c r="AG295" s="286">
        <v>183410</v>
      </c>
      <c r="AH295" s="286">
        <v>14489390000</v>
      </c>
      <c r="AI295" s="286">
        <v>2421012000</v>
      </c>
      <c r="AJ295" s="286">
        <v>13000</v>
      </c>
      <c r="AK295" s="286">
        <v>1027000000</v>
      </c>
      <c r="AL295" s="286">
        <v>171600000</v>
      </c>
      <c r="AM295" s="286">
        <v>170410</v>
      </c>
      <c r="AN295" s="286">
        <v>13462390000</v>
      </c>
      <c r="AO295" s="286">
        <v>2249412000</v>
      </c>
      <c r="AP295" s="286">
        <v>118166</v>
      </c>
      <c r="AQ295" s="286">
        <v>9335114000</v>
      </c>
      <c r="AR295" s="286">
        <v>1559791200</v>
      </c>
      <c r="AS295" s="286">
        <v>118166</v>
      </c>
      <c r="AT295" s="286">
        <v>9335114000</v>
      </c>
      <c r="AU295" s="286">
        <v>1559791200</v>
      </c>
      <c r="AV295" s="286"/>
      <c r="AW295" s="286"/>
      <c r="AX295" s="286">
        <v>0</v>
      </c>
      <c r="AY295" s="286">
        <v>74567</v>
      </c>
      <c r="AZ295" s="286">
        <v>5890793000</v>
      </c>
      <c r="BA295" s="286">
        <v>-189</v>
      </c>
      <c r="BB295" s="286">
        <v>-14931000</v>
      </c>
      <c r="BC295" s="286">
        <v>1151</v>
      </c>
      <c r="BD295" s="286">
        <v>90929000</v>
      </c>
      <c r="BE295" s="286">
        <v>43797433</v>
      </c>
      <c r="BF295" s="286">
        <v>15193200</v>
      </c>
      <c r="BG295" s="286">
        <v>71172</v>
      </c>
      <c r="BH295" s="286">
        <v>5622588000</v>
      </c>
      <c r="BI295" s="286">
        <v>2596737002</v>
      </c>
      <c r="BJ295" s="286">
        <v>939470400</v>
      </c>
      <c r="BK295" s="286">
        <v>3395</v>
      </c>
      <c r="BL295" s="286">
        <v>43599</v>
      </c>
      <c r="BM295" s="286">
        <v>46994</v>
      </c>
      <c r="BN295" s="286">
        <v>3712526000</v>
      </c>
      <c r="BO295" s="286">
        <v>620320800</v>
      </c>
      <c r="BP295" s="287" t="s">
        <v>3732</v>
      </c>
      <c r="BQ295" s="287" t="s">
        <v>1005</v>
      </c>
      <c r="BR295" t="s">
        <v>3793</v>
      </c>
    </row>
    <row r="296" spans="1:70" x14ac:dyDescent="0.3">
      <c r="A296" s="281">
        <v>293</v>
      </c>
      <c r="B296" s="288" t="s">
        <v>2952</v>
      </c>
      <c r="C296" s="288" t="s">
        <v>2953</v>
      </c>
      <c r="D296" s="288" t="s">
        <v>3003</v>
      </c>
      <c r="E296" s="288" t="s">
        <v>2959</v>
      </c>
      <c r="F296" s="288" t="s">
        <v>2970</v>
      </c>
      <c r="G296" s="288" t="s">
        <v>2971</v>
      </c>
      <c r="H296" s="288" t="s">
        <v>2972</v>
      </c>
      <c r="I296" s="288" t="s">
        <v>2999</v>
      </c>
      <c r="J296" s="288" t="s">
        <v>60</v>
      </c>
      <c r="K296" s="288" t="s">
        <v>2958</v>
      </c>
      <c r="L296" s="288" t="s">
        <v>1857</v>
      </c>
      <c r="M296" s="289" t="s">
        <v>459</v>
      </c>
      <c r="N296" s="288" t="s">
        <v>437</v>
      </c>
      <c r="O296" s="288" t="s">
        <v>50</v>
      </c>
      <c r="P296" s="288" t="s">
        <v>51</v>
      </c>
      <c r="Q296" s="290" t="s">
        <v>45</v>
      </c>
      <c r="R296" s="288" t="s">
        <v>45</v>
      </c>
      <c r="S296" s="1">
        <v>46099</v>
      </c>
      <c r="T296" s="1">
        <v>45454</v>
      </c>
      <c r="U296" s="290" t="s">
        <v>45</v>
      </c>
      <c r="V296" s="1">
        <v>45454</v>
      </c>
      <c r="W296" s="1">
        <v>45484</v>
      </c>
      <c r="X296" s="1">
        <v>45497</v>
      </c>
      <c r="Y296" s="291">
        <v>49000</v>
      </c>
      <c r="Z296" s="291">
        <v>85000</v>
      </c>
      <c r="AA296" s="291">
        <v>11900</v>
      </c>
      <c r="AB296" s="291">
        <v>85000</v>
      </c>
      <c r="AC296" s="292" t="s">
        <v>601</v>
      </c>
      <c r="AD296" s="290" t="s">
        <v>60</v>
      </c>
      <c r="AE296" s="292" t="s">
        <v>45</v>
      </c>
      <c r="AF296" s="291">
        <v>49000</v>
      </c>
      <c r="AG296" s="291">
        <v>256480</v>
      </c>
      <c r="AH296" s="291">
        <v>21800800000</v>
      </c>
      <c r="AI296" s="291">
        <v>3052112000</v>
      </c>
      <c r="AJ296" s="291">
        <v>12300</v>
      </c>
      <c r="AK296" s="291">
        <v>1045500000</v>
      </c>
      <c r="AL296" s="291">
        <v>146370000</v>
      </c>
      <c r="AM296" s="291">
        <v>244180</v>
      </c>
      <c r="AN296" s="291">
        <v>20755300000</v>
      </c>
      <c r="AO296" s="291">
        <v>2905742000</v>
      </c>
      <c r="AP296" s="291">
        <v>191905</v>
      </c>
      <c r="AQ296" s="291">
        <v>16311925000</v>
      </c>
      <c r="AR296" s="291">
        <v>2283669500</v>
      </c>
      <c r="AS296" s="291">
        <v>191905</v>
      </c>
      <c r="AT296" s="291">
        <v>16311925000</v>
      </c>
      <c r="AU296" s="291">
        <v>2283669500</v>
      </c>
      <c r="AV296" s="291"/>
      <c r="AW296" s="291"/>
      <c r="AX296" s="291">
        <v>0</v>
      </c>
      <c r="AY296" s="291">
        <v>140892</v>
      </c>
      <c r="AZ296" s="291">
        <v>11975820000</v>
      </c>
      <c r="BA296" s="291">
        <v>-57</v>
      </c>
      <c r="BB296" s="291">
        <v>-4845000</v>
      </c>
      <c r="BC296" s="291">
        <v>1579</v>
      </c>
      <c r="BD296" s="291">
        <v>134215000</v>
      </c>
      <c r="BE296" s="291">
        <v>63628772</v>
      </c>
      <c r="BF296" s="291">
        <v>18790100</v>
      </c>
      <c r="BG296" s="291">
        <v>137460</v>
      </c>
      <c r="BH296" s="291">
        <v>11684100000</v>
      </c>
      <c r="BI296" s="291">
        <v>5173762594</v>
      </c>
      <c r="BJ296" s="291">
        <v>1635774000</v>
      </c>
      <c r="BK296" s="291">
        <v>3432</v>
      </c>
      <c r="BL296" s="291">
        <v>51013</v>
      </c>
      <c r="BM296" s="291">
        <v>54445</v>
      </c>
      <c r="BN296" s="291">
        <v>4627825000</v>
      </c>
      <c r="BO296" s="291">
        <v>647895500</v>
      </c>
      <c r="BP296" s="292" t="s">
        <v>1638</v>
      </c>
      <c r="BQ296" s="292" t="s">
        <v>869</v>
      </c>
      <c r="BR296" t="s">
        <v>3793</v>
      </c>
    </row>
    <row r="297" spans="1:70" x14ac:dyDescent="0.3">
      <c r="A297" s="281">
        <v>294</v>
      </c>
      <c r="B297" s="282" t="s">
        <v>2952</v>
      </c>
      <c r="C297" s="282" t="s">
        <v>2953</v>
      </c>
      <c r="D297" s="282" t="s">
        <v>3003</v>
      </c>
      <c r="E297" s="282" t="s">
        <v>2959</v>
      </c>
      <c r="F297" s="282" t="s">
        <v>2970</v>
      </c>
      <c r="G297" s="282" t="s">
        <v>2971</v>
      </c>
      <c r="H297" s="282" t="s">
        <v>2972</v>
      </c>
      <c r="I297" s="282" t="s">
        <v>2999</v>
      </c>
      <c r="J297" s="282" t="s">
        <v>60</v>
      </c>
      <c r="K297" s="282" t="s">
        <v>2958</v>
      </c>
      <c r="L297" s="282" t="s">
        <v>1852</v>
      </c>
      <c r="M297" s="283" t="s">
        <v>476</v>
      </c>
      <c r="N297" s="282" t="s">
        <v>432</v>
      </c>
      <c r="O297" s="282" t="s">
        <v>50</v>
      </c>
      <c r="P297" s="282" t="s">
        <v>51</v>
      </c>
      <c r="Q297" s="284" t="s">
        <v>45</v>
      </c>
      <c r="R297" s="282" t="s">
        <v>45</v>
      </c>
      <c r="S297" s="285">
        <v>46077</v>
      </c>
      <c r="T297" s="285">
        <v>45455</v>
      </c>
      <c r="U297" s="284" t="s">
        <v>45</v>
      </c>
      <c r="V297" s="285">
        <v>45455</v>
      </c>
      <c r="W297" s="285">
        <v>45498</v>
      </c>
      <c r="X297" s="285">
        <v>45503</v>
      </c>
      <c r="Y297" s="286">
        <v>55000</v>
      </c>
      <c r="Z297" s="286">
        <v>69000</v>
      </c>
      <c r="AA297" s="286">
        <v>14500</v>
      </c>
      <c r="AB297" s="286">
        <v>69000</v>
      </c>
      <c r="AC297" s="287" t="s">
        <v>421</v>
      </c>
      <c r="AD297" s="284" t="s">
        <v>60</v>
      </c>
      <c r="AE297" s="287" t="s">
        <v>45</v>
      </c>
      <c r="AF297" s="286">
        <v>55000</v>
      </c>
      <c r="AG297" s="286">
        <v>49070</v>
      </c>
      <c r="AH297" s="286">
        <v>3385830000</v>
      </c>
      <c r="AI297" s="286">
        <v>711515000</v>
      </c>
      <c r="AJ297" s="286">
        <v>7150</v>
      </c>
      <c r="AK297" s="286">
        <v>493350000</v>
      </c>
      <c r="AL297" s="286">
        <v>103675000</v>
      </c>
      <c r="AM297" s="286">
        <v>41920</v>
      </c>
      <c r="AN297" s="286">
        <v>2892480000</v>
      </c>
      <c r="AO297" s="286">
        <v>607840000</v>
      </c>
      <c r="AP297" s="286">
        <v>26990</v>
      </c>
      <c r="AQ297" s="286">
        <v>1862310000</v>
      </c>
      <c r="AR297" s="286">
        <v>391355000</v>
      </c>
      <c r="AS297" s="286">
        <v>26990</v>
      </c>
      <c r="AT297" s="286">
        <v>1862310000</v>
      </c>
      <c r="AU297" s="286">
        <v>391355000</v>
      </c>
      <c r="AV297" s="286"/>
      <c r="AW297" s="286"/>
      <c r="AX297" s="286">
        <v>0</v>
      </c>
      <c r="AY297" s="286">
        <v>22965</v>
      </c>
      <c r="AZ297" s="286">
        <v>1584585000</v>
      </c>
      <c r="BA297" s="286">
        <v>-133</v>
      </c>
      <c r="BB297" s="286">
        <v>-9177000</v>
      </c>
      <c r="BC297" s="286">
        <v>82</v>
      </c>
      <c r="BD297" s="286">
        <v>5658000</v>
      </c>
      <c r="BE297" s="286">
        <v>3853883</v>
      </c>
      <c r="BF297" s="286">
        <v>1189000</v>
      </c>
      <c r="BG297" s="286">
        <v>22546</v>
      </c>
      <c r="BH297" s="286">
        <v>1555674000</v>
      </c>
      <c r="BI297" s="286">
        <v>904889270</v>
      </c>
      <c r="BJ297" s="286">
        <v>326917000</v>
      </c>
      <c r="BK297" s="286">
        <v>419</v>
      </c>
      <c r="BL297" s="286">
        <v>4025</v>
      </c>
      <c r="BM297" s="286">
        <v>4444</v>
      </c>
      <c r="BN297" s="286">
        <v>306636000</v>
      </c>
      <c r="BO297" s="286">
        <v>64438000</v>
      </c>
      <c r="BP297" s="287" t="s">
        <v>3243</v>
      </c>
      <c r="BQ297" s="287" t="s">
        <v>1250</v>
      </c>
      <c r="BR297" t="s">
        <v>3793</v>
      </c>
    </row>
    <row r="298" spans="1:70" hidden="1" x14ac:dyDescent="0.3">
      <c r="A298" s="281">
        <v>295</v>
      </c>
      <c r="B298" s="288" t="s">
        <v>2952</v>
      </c>
      <c r="C298" s="288" t="s">
        <v>2953</v>
      </c>
      <c r="D298" s="288" t="s">
        <v>3003</v>
      </c>
      <c r="E298" s="288" t="s">
        <v>2959</v>
      </c>
      <c r="F298" s="288" t="s">
        <v>2970</v>
      </c>
      <c r="G298" s="288" t="s">
        <v>2971</v>
      </c>
      <c r="H298" s="288" t="s">
        <v>2973</v>
      </c>
      <c r="I298" s="288" t="s">
        <v>2962</v>
      </c>
      <c r="J298" s="288" t="s">
        <v>60</v>
      </c>
      <c r="K298" s="288" t="s">
        <v>2958</v>
      </c>
      <c r="L298" s="288" t="s">
        <v>45</v>
      </c>
      <c r="M298" s="289" t="s">
        <v>1679</v>
      </c>
      <c r="N298" s="288" t="s">
        <v>1678</v>
      </c>
      <c r="O298" s="288" t="s">
        <v>50</v>
      </c>
      <c r="P298" s="288" t="s">
        <v>51</v>
      </c>
      <c r="Q298" s="290" t="s">
        <v>45</v>
      </c>
      <c r="R298" s="288" t="s">
        <v>45</v>
      </c>
      <c r="S298" s="1">
        <v>45512</v>
      </c>
      <c r="T298" s="1">
        <v>45456</v>
      </c>
      <c r="U298" s="290" t="s">
        <v>45</v>
      </c>
      <c r="V298" s="1">
        <v>45456</v>
      </c>
      <c r="W298" s="1">
        <v>45512</v>
      </c>
      <c r="X298" s="1">
        <v>45532</v>
      </c>
      <c r="Y298" s="291">
        <v>65000</v>
      </c>
      <c r="Z298" s="291">
        <v>65000</v>
      </c>
      <c r="AA298" s="291">
        <v>18000</v>
      </c>
      <c r="AB298" s="291">
        <v>65000</v>
      </c>
      <c r="AC298" s="292" t="s">
        <v>379</v>
      </c>
      <c r="AD298" s="290" t="s">
        <v>60</v>
      </c>
      <c r="AE298" s="292" t="s">
        <v>45</v>
      </c>
      <c r="AF298" s="291">
        <v>65000</v>
      </c>
      <c r="AG298" s="291">
        <v>800</v>
      </c>
      <c r="AH298" s="291">
        <v>52000000</v>
      </c>
      <c r="AI298" s="291">
        <v>14400000</v>
      </c>
      <c r="AJ298" s="291">
        <v>800</v>
      </c>
      <c r="AK298" s="291">
        <v>52000000</v>
      </c>
      <c r="AL298" s="291">
        <v>14400000</v>
      </c>
      <c r="AM298" s="291"/>
      <c r="AN298" s="291"/>
      <c r="AO298" s="291">
        <v>0</v>
      </c>
      <c r="AP298" s="291">
        <v>789</v>
      </c>
      <c r="AQ298" s="291">
        <v>51285000</v>
      </c>
      <c r="AR298" s="291">
        <v>14202000</v>
      </c>
      <c r="AS298" s="291">
        <v>789</v>
      </c>
      <c r="AT298" s="291">
        <v>51285000</v>
      </c>
      <c r="AU298" s="291">
        <v>14202000</v>
      </c>
      <c r="AV298" s="291"/>
      <c r="AW298" s="291"/>
      <c r="AX298" s="291">
        <v>0</v>
      </c>
      <c r="AY298" s="291">
        <v>674</v>
      </c>
      <c r="AZ298" s="291">
        <v>43810000</v>
      </c>
      <c r="BA298" s="291">
        <v>-6</v>
      </c>
      <c r="BB298" s="291">
        <v>-390000</v>
      </c>
      <c r="BC298" s="291">
        <v>1</v>
      </c>
      <c r="BD298" s="291">
        <v>65000</v>
      </c>
      <c r="BE298" s="291">
        <v>33000</v>
      </c>
      <c r="BF298" s="291">
        <v>18000</v>
      </c>
      <c r="BG298" s="291">
        <v>671</v>
      </c>
      <c r="BH298" s="291">
        <v>43615000</v>
      </c>
      <c r="BI298" s="291">
        <v>33727413</v>
      </c>
      <c r="BJ298" s="291">
        <v>12078000</v>
      </c>
      <c r="BK298" s="291">
        <v>3</v>
      </c>
      <c r="BL298" s="291">
        <v>115</v>
      </c>
      <c r="BM298" s="291">
        <v>118</v>
      </c>
      <c r="BN298" s="291">
        <v>7670000</v>
      </c>
      <c r="BO298" s="291">
        <v>2124000</v>
      </c>
      <c r="BP298" s="292" t="s">
        <v>3821</v>
      </c>
      <c r="BQ298" s="292" t="s">
        <v>4113</v>
      </c>
      <c r="BR298" t="s">
        <v>45</v>
      </c>
    </row>
    <row r="299" spans="1:70" hidden="1" x14ac:dyDescent="0.3">
      <c r="A299" s="281">
        <v>296</v>
      </c>
      <c r="B299" s="282" t="s">
        <v>2952</v>
      </c>
      <c r="C299" s="282" t="s">
        <v>2953</v>
      </c>
      <c r="D299" s="282" t="s">
        <v>3003</v>
      </c>
      <c r="E299" s="282" t="s">
        <v>2959</v>
      </c>
      <c r="F299" s="282" t="s">
        <v>2970</v>
      </c>
      <c r="G299" s="282" t="s">
        <v>2971</v>
      </c>
      <c r="H299" s="282" t="s">
        <v>3004</v>
      </c>
      <c r="I299" s="282" t="s">
        <v>2962</v>
      </c>
      <c r="J299" s="282" t="s">
        <v>60</v>
      </c>
      <c r="K299" s="282" t="s">
        <v>2958</v>
      </c>
      <c r="L299" s="282" t="s">
        <v>45</v>
      </c>
      <c r="M299" s="283" t="s">
        <v>1677</v>
      </c>
      <c r="N299" s="282" t="s">
        <v>1676</v>
      </c>
      <c r="O299" s="282" t="s">
        <v>50</v>
      </c>
      <c r="P299" s="282" t="s">
        <v>51</v>
      </c>
      <c r="Q299" s="284" t="s">
        <v>45</v>
      </c>
      <c r="R299" s="282" t="s">
        <v>45</v>
      </c>
      <c r="S299" s="285">
        <v>45525</v>
      </c>
      <c r="T299" s="285">
        <v>45476</v>
      </c>
      <c r="U299" s="284" t="s">
        <v>45</v>
      </c>
      <c r="V299" s="285">
        <v>45476</v>
      </c>
      <c r="W299" s="285">
        <v>45525</v>
      </c>
      <c r="X299" s="285">
        <v>45537</v>
      </c>
      <c r="Y299" s="286">
        <v>65000</v>
      </c>
      <c r="Z299" s="286">
        <v>65000</v>
      </c>
      <c r="AA299" s="286">
        <v>17000</v>
      </c>
      <c r="AB299" s="286">
        <v>65000</v>
      </c>
      <c r="AC299" s="287" t="s">
        <v>527</v>
      </c>
      <c r="AD299" s="284" t="s">
        <v>60</v>
      </c>
      <c r="AE299" s="287" t="s">
        <v>45</v>
      </c>
      <c r="AF299" s="286">
        <v>65000</v>
      </c>
      <c r="AG299" s="286">
        <v>800</v>
      </c>
      <c r="AH299" s="286">
        <v>52000000</v>
      </c>
      <c r="AI299" s="286">
        <v>13600000</v>
      </c>
      <c r="AJ299" s="286">
        <v>800</v>
      </c>
      <c r="AK299" s="286">
        <v>52000000</v>
      </c>
      <c r="AL299" s="286">
        <v>13600000</v>
      </c>
      <c r="AM299" s="286"/>
      <c r="AN299" s="286"/>
      <c r="AO299" s="286">
        <v>0</v>
      </c>
      <c r="AP299" s="286">
        <v>856</v>
      </c>
      <c r="AQ299" s="286">
        <v>55640000</v>
      </c>
      <c r="AR299" s="286">
        <v>14552000</v>
      </c>
      <c r="AS299" s="286">
        <v>856</v>
      </c>
      <c r="AT299" s="286">
        <v>55640000</v>
      </c>
      <c r="AU299" s="286">
        <v>14552000</v>
      </c>
      <c r="AV299" s="286"/>
      <c r="AW299" s="286"/>
      <c r="AX299" s="286">
        <v>0</v>
      </c>
      <c r="AY299" s="286">
        <v>694</v>
      </c>
      <c r="AZ299" s="286">
        <v>45110000</v>
      </c>
      <c r="BA299" s="286">
        <v>-4</v>
      </c>
      <c r="BB299" s="286">
        <v>-260000</v>
      </c>
      <c r="BC299" s="286">
        <v>3</v>
      </c>
      <c r="BD299" s="286">
        <v>195000</v>
      </c>
      <c r="BE299" s="286">
        <v>127600</v>
      </c>
      <c r="BF299" s="286">
        <v>51000</v>
      </c>
      <c r="BG299" s="286">
        <v>671</v>
      </c>
      <c r="BH299" s="286">
        <v>43615000</v>
      </c>
      <c r="BI299" s="286">
        <v>30481217</v>
      </c>
      <c r="BJ299" s="286">
        <v>11407000</v>
      </c>
      <c r="BK299" s="286">
        <v>23</v>
      </c>
      <c r="BL299" s="286">
        <v>162</v>
      </c>
      <c r="BM299" s="286">
        <v>185</v>
      </c>
      <c r="BN299" s="286">
        <v>12025000</v>
      </c>
      <c r="BO299" s="286">
        <v>3145000</v>
      </c>
      <c r="BP299" s="287" t="s">
        <v>3417</v>
      </c>
      <c r="BQ299" s="287" t="s">
        <v>3241</v>
      </c>
      <c r="BR299" t="s">
        <v>45</v>
      </c>
    </row>
    <row r="300" spans="1:70" hidden="1" x14ac:dyDescent="0.3">
      <c r="A300" s="281">
        <v>297</v>
      </c>
      <c r="B300" s="288" t="s">
        <v>2952</v>
      </c>
      <c r="C300" s="288" t="s">
        <v>2953</v>
      </c>
      <c r="D300" s="288" t="s">
        <v>3003</v>
      </c>
      <c r="E300" s="288" t="s">
        <v>2959</v>
      </c>
      <c r="F300" s="288" t="s">
        <v>2970</v>
      </c>
      <c r="G300" s="288" t="s">
        <v>2974</v>
      </c>
      <c r="H300" s="288" t="s">
        <v>2975</v>
      </c>
      <c r="I300" s="288" t="s">
        <v>2962</v>
      </c>
      <c r="J300" s="288" t="s">
        <v>60</v>
      </c>
      <c r="K300" s="288" t="s">
        <v>2958</v>
      </c>
      <c r="L300" s="288" t="s">
        <v>45</v>
      </c>
      <c r="M300" s="289" t="s">
        <v>1675</v>
      </c>
      <c r="N300" s="288" t="s">
        <v>1674</v>
      </c>
      <c r="O300" s="288" t="s">
        <v>50</v>
      </c>
      <c r="P300" s="288" t="s">
        <v>51</v>
      </c>
      <c r="Q300" s="290" t="s">
        <v>45</v>
      </c>
      <c r="R300" s="288" t="s">
        <v>45</v>
      </c>
      <c r="S300" s="1">
        <v>45516</v>
      </c>
      <c r="T300" s="1">
        <v>45456</v>
      </c>
      <c r="U300" s="290" t="s">
        <v>45</v>
      </c>
      <c r="V300" s="1">
        <v>45456</v>
      </c>
      <c r="W300" s="1">
        <v>45516</v>
      </c>
      <c r="X300" s="1">
        <v>45527</v>
      </c>
      <c r="Y300" s="291">
        <v>65000</v>
      </c>
      <c r="Z300" s="291">
        <v>65000</v>
      </c>
      <c r="AA300" s="291">
        <v>16500</v>
      </c>
      <c r="AB300" s="291">
        <v>65000</v>
      </c>
      <c r="AC300" s="292" t="s">
        <v>678</v>
      </c>
      <c r="AD300" s="290" t="s">
        <v>60</v>
      </c>
      <c r="AE300" s="292" t="s">
        <v>45</v>
      </c>
      <c r="AF300" s="291">
        <v>65000</v>
      </c>
      <c r="AG300" s="291">
        <v>800</v>
      </c>
      <c r="AH300" s="291">
        <v>52000000</v>
      </c>
      <c r="AI300" s="291">
        <v>13200000</v>
      </c>
      <c r="AJ300" s="291">
        <v>800</v>
      </c>
      <c r="AK300" s="291">
        <v>52000000</v>
      </c>
      <c r="AL300" s="291">
        <v>13200000</v>
      </c>
      <c r="AM300" s="291"/>
      <c r="AN300" s="291"/>
      <c r="AO300" s="291">
        <v>0</v>
      </c>
      <c r="AP300" s="291">
        <v>788</v>
      </c>
      <c r="AQ300" s="291">
        <v>51220000</v>
      </c>
      <c r="AR300" s="291">
        <v>13002000</v>
      </c>
      <c r="AS300" s="291">
        <v>788</v>
      </c>
      <c r="AT300" s="291">
        <v>51220000</v>
      </c>
      <c r="AU300" s="291">
        <v>13002000</v>
      </c>
      <c r="AV300" s="291"/>
      <c r="AW300" s="291"/>
      <c r="AX300" s="291">
        <v>0</v>
      </c>
      <c r="AY300" s="291">
        <v>421</v>
      </c>
      <c r="AZ300" s="291">
        <v>27365000</v>
      </c>
      <c r="BA300" s="291">
        <v>-4</v>
      </c>
      <c r="BB300" s="291">
        <v>-260000</v>
      </c>
      <c r="BC300" s="291">
        <v>-1</v>
      </c>
      <c r="BD300" s="291">
        <v>-65000</v>
      </c>
      <c r="BE300" s="291">
        <v>-52000</v>
      </c>
      <c r="BF300" s="291">
        <v>-16500</v>
      </c>
      <c r="BG300" s="291">
        <v>421</v>
      </c>
      <c r="BH300" s="291">
        <v>27365000</v>
      </c>
      <c r="BI300" s="291">
        <v>21815865</v>
      </c>
      <c r="BJ300" s="291">
        <v>6946500</v>
      </c>
      <c r="BK300" s="291"/>
      <c r="BL300" s="291">
        <v>367</v>
      </c>
      <c r="BM300" s="291">
        <v>367</v>
      </c>
      <c r="BN300" s="291">
        <v>23855000</v>
      </c>
      <c r="BO300" s="291">
        <v>6055500</v>
      </c>
      <c r="BP300" s="292" t="s">
        <v>1016</v>
      </c>
      <c r="BQ300" s="292" t="s">
        <v>3381</v>
      </c>
      <c r="BR300" t="s">
        <v>45</v>
      </c>
    </row>
    <row r="301" spans="1:70" hidden="1" x14ac:dyDescent="0.3">
      <c r="A301" s="281">
        <v>298</v>
      </c>
      <c r="B301" s="282" t="s">
        <v>2952</v>
      </c>
      <c r="C301" s="282" t="s">
        <v>2953</v>
      </c>
      <c r="D301" s="282" t="s">
        <v>3003</v>
      </c>
      <c r="E301" s="282" t="s">
        <v>2959</v>
      </c>
      <c r="F301" s="282" t="s">
        <v>2970</v>
      </c>
      <c r="G301" s="282" t="s">
        <v>2974</v>
      </c>
      <c r="H301" s="282" t="s">
        <v>2976</v>
      </c>
      <c r="I301" s="282" t="s">
        <v>2962</v>
      </c>
      <c r="J301" s="282" t="s">
        <v>60</v>
      </c>
      <c r="K301" s="282" t="s">
        <v>2958</v>
      </c>
      <c r="L301" s="282" t="s">
        <v>45</v>
      </c>
      <c r="M301" s="283" t="s">
        <v>1673</v>
      </c>
      <c r="N301" s="282" t="s">
        <v>1672</v>
      </c>
      <c r="O301" s="282" t="s">
        <v>50</v>
      </c>
      <c r="P301" s="282" t="s">
        <v>51</v>
      </c>
      <c r="Q301" s="284" t="s">
        <v>45</v>
      </c>
      <c r="R301" s="282" t="s">
        <v>45</v>
      </c>
      <c r="S301" s="285">
        <v>45597</v>
      </c>
      <c r="T301" s="285">
        <v>45554</v>
      </c>
      <c r="U301" s="284" t="s">
        <v>45</v>
      </c>
      <c r="V301" s="285">
        <v>45554</v>
      </c>
      <c r="W301" s="285">
        <v>45597</v>
      </c>
      <c r="X301" s="285">
        <v>45609</v>
      </c>
      <c r="Y301" s="286">
        <v>55000</v>
      </c>
      <c r="Z301" s="286">
        <v>55000</v>
      </c>
      <c r="AA301" s="286">
        <v>15000</v>
      </c>
      <c r="AB301" s="286">
        <v>55000</v>
      </c>
      <c r="AC301" s="287" t="s">
        <v>1013</v>
      </c>
      <c r="AD301" s="284" t="s">
        <v>60</v>
      </c>
      <c r="AE301" s="287" t="s">
        <v>45</v>
      </c>
      <c r="AF301" s="286">
        <v>55000</v>
      </c>
      <c r="AG301" s="286">
        <v>1400</v>
      </c>
      <c r="AH301" s="286">
        <v>77000000</v>
      </c>
      <c r="AI301" s="286">
        <v>21000000</v>
      </c>
      <c r="AJ301" s="286">
        <v>1400</v>
      </c>
      <c r="AK301" s="286">
        <v>77000000</v>
      </c>
      <c r="AL301" s="286">
        <v>21000000</v>
      </c>
      <c r="AM301" s="286"/>
      <c r="AN301" s="286"/>
      <c r="AO301" s="286">
        <v>0</v>
      </c>
      <c r="AP301" s="286">
        <v>1444</v>
      </c>
      <c r="AQ301" s="286">
        <v>79420000</v>
      </c>
      <c r="AR301" s="286">
        <v>21660000</v>
      </c>
      <c r="AS301" s="286">
        <v>1444</v>
      </c>
      <c r="AT301" s="286">
        <v>79420000</v>
      </c>
      <c r="AU301" s="286">
        <v>21660000</v>
      </c>
      <c r="AV301" s="286"/>
      <c r="AW301" s="286"/>
      <c r="AX301" s="286">
        <v>0</v>
      </c>
      <c r="AY301" s="286">
        <v>1308</v>
      </c>
      <c r="AZ301" s="286">
        <v>71940000</v>
      </c>
      <c r="BA301" s="286">
        <v>-1</v>
      </c>
      <c r="BB301" s="286">
        <v>-55000</v>
      </c>
      <c r="BC301" s="286">
        <v>2</v>
      </c>
      <c r="BD301" s="286">
        <v>110000</v>
      </c>
      <c r="BE301" s="286">
        <v>53573</v>
      </c>
      <c r="BF301" s="286">
        <v>30000</v>
      </c>
      <c r="BG301" s="286">
        <v>1329</v>
      </c>
      <c r="BH301" s="286">
        <v>73095000</v>
      </c>
      <c r="BI301" s="286">
        <v>56170849</v>
      </c>
      <c r="BJ301" s="286">
        <v>19935000</v>
      </c>
      <c r="BK301" s="286">
        <v>-21</v>
      </c>
      <c r="BL301" s="286">
        <v>136</v>
      </c>
      <c r="BM301" s="286">
        <v>115</v>
      </c>
      <c r="BN301" s="286">
        <v>6325000</v>
      </c>
      <c r="BO301" s="286">
        <v>1725000</v>
      </c>
      <c r="BP301" s="287" t="s">
        <v>515</v>
      </c>
      <c r="BQ301" s="287" t="s">
        <v>3550</v>
      </c>
      <c r="BR301" t="s">
        <v>45</v>
      </c>
    </row>
    <row r="302" spans="1:70" hidden="1" x14ac:dyDescent="0.3">
      <c r="A302" s="281">
        <v>299</v>
      </c>
      <c r="B302" s="288" t="s">
        <v>2952</v>
      </c>
      <c r="C302" s="288" t="s">
        <v>2953</v>
      </c>
      <c r="D302" s="288" t="s">
        <v>3003</v>
      </c>
      <c r="E302" s="288" t="s">
        <v>2959</v>
      </c>
      <c r="F302" s="288" t="s">
        <v>2970</v>
      </c>
      <c r="G302" s="288" t="s">
        <v>2974</v>
      </c>
      <c r="H302" s="288" t="s">
        <v>2976</v>
      </c>
      <c r="I302" s="288" t="s">
        <v>2962</v>
      </c>
      <c r="J302" s="288" t="s">
        <v>60</v>
      </c>
      <c r="K302" s="288" t="s">
        <v>2958</v>
      </c>
      <c r="L302" s="288" t="s">
        <v>45</v>
      </c>
      <c r="M302" s="289" t="s">
        <v>1671</v>
      </c>
      <c r="N302" s="288" t="s">
        <v>1670</v>
      </c>
      <c r="O302" s="288" t="s">
        <v>50</v>
      </c>
      <c r="P302" s="288" t="s">
        <v>51</v>
      </c>
      <c r="Q302" s="290" t="s">
        <v>45</v>
      </c>
      <c r="R302" s="288" t="s">
        <v>45</v>
      </c>
      <c r="S302" s="1">
        <v>45554</v>
      </c>
      <c r="T302" s="1">
        <v>45454</v>
      </c>
      <c r="U302" s="290" t="s">
        <v>45</v>
      </c>
      <c r="V302" s="1">
        <v>45454</v>
      </c>
      <c r="W302" s="1">
        <v>45478</v>
      </c>
      <c r="X302" s="1">
        <v>45498</v>
      </c>
      <c r="Y302" s="291">
        <v>53000</v>
      </c>
      <c r="Z302" s="291">
        <v>53000</v>
      </c>
      <c r="AA302" s="291">
        <v>13500</v>
      </c>
      <c r="AB302" s="291">
        <v>53000</v>
      </c>
      <c r="AC302" s="292" t="s">
        <v>839</v>
      </c>
      <c r="AD302" s="290" t="s">
        <v>60</v>
      </c>
      <c r="AE302" s="292" t="s">
        <v>45</v>
      </c>
      <c r="AF302" s="291">
        <v>53000</v>
      </c>
      <c r="AG302" s="291">
        <v>1860</v>
      </c>
      <c r="AH302" s="291">
        <v>98580000</v>
      </c>
      <c r="AI302" s="291">
        <v>25110000</v>
      </c>
      <c r="AJ302" s="291">
        <v>1000</v>
      </c>
      <c r="AK302" s="291">
        <v>53000000</v>
      </c>
      <c r="AL302" s="291">
        <v>13500000</v>
      </c>
      <c r="AM302" s="291">
        <v>860</v>
      </c>
      <c r="AN302" s="291">
        <v>45580000</v>
      </c>
      <c r="AO302" s="291">
        <v>11610000</v>
      </c>
      <c r="AP302" s="291">
        <v>1845</v>
      </c>
      <c r="AQ302" s="291">
        <v>97785000</v>
      </c>
      <c r="AR302" s="291">
        <v>24907500</v>
      </c>
      <c r="AS302" s="291">
        <v>1845</v>
      </c>
      <c r="AT302" s="291">
        <v>97785000</v>
      </c>
      <c r="AU302" s="291">
        <v>24907500</v>
      </c>
      <c r="AV302" s="291"/>
      <c r="AW302" s="291"/>
      <c r="AX302" s="291">
        <v>0</v>
      </c>
      <c r="AY302" s="291">
        <v>1009</v>
      </c>
      <c r="AZ302" s="291">
        <v>53477000</v>
      </c>
      <c r="BA302" s="291">
        <v>7</v>
      </c>
      <c r="BB302" s="291">
        <v>371000</v>
      </c>
      <c r="BC302" s="291">
        <v>19</v>
      </c>
      <c r="BD302" s="291">
        <v>1007000</v>
      </c>
      <c r="BE302" s="291">
        <v>382797</v>
      </c>
      <c r="BF302" s="291">
        <v>256500</v>
      </c>
      <c r="BG302" s="291">
        <v>930</v>
      </c>
      <c r="BH302" s="291">
        <v>49290000</v>
      </c>
      <c r="BI302" s="291">
        <v>39614113</v>
      </c>
      <c r="BJ302" s="291">
        <v>12555000</v>
      </c>
      <c r="BK302" s="291">
        <v>79</v>
      </c>
      <c r="BL302" s="291">
        <v>836</v>
      </c>
      <c r="BM302" s="291">
        <v>915</v>
      </c>
      <c r="BN302" s="291">
        <v>48495000</v>
      </c>
      <c r="BO302" s="291">
        <v>12352500</v>
      </c>
      <c r="BP302" s="292" t="s">
        <v>4114</v>
      </c>
      <c r="BQ302" s="292" t="s">
        <v>3798</v>
      </c>
      <c r="BR302" t="s">
        <v>45</v>
      </c>
    </row>
    <row r="303" spans="1:70" hidden="1" x14ac:dyDescent="0.3">
      <c r="A303" s="281">
        <v>300</v>
      </c>
      <c r="B303" s="282" t="s">
        <v>2952</v>
      </c>
      <c r="C303" s="282" t="s">
        <v>2953</v>
      </c>
      <c r="D303" s="282" t="s">
        <v>3003</v>
      </c>
      <c r="E303" s="282" t="s">
        <v>2959</v>
      </c>
      <c r="F303" s="282" t="s">
        <v>2970</v>
      </c>
      <c r="G303" s="282" t="s">
        <v>2974</v>
      </c>
      <c r="H303" s="282" t="s">
        <v>2976</v>
      </c>
      <c r="I303" s="282" t="s">
        <v>2962</v>
      </c>
      <c r="J303" s="282" t="s">
        <v>60</v>
      </c>
      <c r="K303" s="282" t="s">
        <v>2958</v>
      </c>
      <c r="L303" s="282" t="s">
        <v>45</v>
      </c>
      <c r="M303" s="283" t="s">
        <v>1669</v>
      </c>
      <c r="N303" s="282" t="s">
        <v>1668</v>
      </c>
      <c r="O303" s="282" t="s">
        <v>50</v>
      </c>
      <c r="P303" s="282" t="s">
        <v>142</v>
      </c>
      <c r="Q303" s="284" t="s">
        <v>45</v>
      </c>
      <c r="R303" s="282" t="s">
        <v>45</v>
      </c>
      <c r="S303" s="285">
        <v>45457</v>
      </c>
      <c r="T303" s="285">
        <v>45454</v>
      </c>
      <c r="U303" s="284" t="s">
        <v>45</v>
      </c>
      <c r="V303" s="285">
        <v>45454</v>
      </c>
      <c r="W303" s="285">
        <v>45457</v>
      </c>
      <c r="X303" s="285">
        <v>45497</v>
      </c>
      <c r="Y303" s="286">
        <v>47000</v>
      </c>
      <c r="Z303" s="286">
        <v>47000</v>
      </c>
      <c r="AA303" s="286">
        <v>12700</v>
      </c>
      <c r="AB303" s="286">
        <v>47000</v>
      </c>
      <c r="AC303" s="287" t="s">
        <v>211</v>
      </c>
      <c r="AD303" s="284" t="s">
        <v>60</v>
      </c>
      <c r="AE303" s="287" t="s">
        <v>45</v>
      </c>
      <c r="AF303" s="286">
        <v>47000</v>
      </c>
      <c r="AG303" s="286">
        <v>1500</v>
      </c>
      <c r="AH303" s="286">
        <v>70500000</v>
      </c>
      <c r="AI303" s="286">
        <v>19050000</v>
      </c>
      <c r="AJ303" s="286">
        <v>1500</v>
      </c>
      <c r="AK303" s="286">
        <v>70500000</v>
      </c>
      <c r="AL303" s="286">
        <v>19050000</v>
      </c>
      <c r="AM303" s="286"/>
      <c r="AN303" s="286"/>
      <c r="AO303" s="286">
        <v>0</v>
      </c>
      <c r="AP303" s="286">
        <v>1511</v>
      </c>
      <c r="AQ303" s="286">
        <v>71017000</v>
      </c>
      <c r="AR303" s="286">
        <v>19189700</v>
      </c>
      <c r="AS303" s="286">
        <v>1511</v>
      </c>
      <c r="AT303" s="286">
        <v>71017000</v>
      </c>
      <c r="AU303" s="286">
        <v>19189700</v>
      </c>
      <c r="AV303" s="286"/>
      <c r="AW303" s="286"/>
      <c r="AX303" s="286">
        <v>0</v>
      </c>
      <c r="AY303" s="286">
        <v>1448</v>
      </c>
      <c r="AZ303" s="286">
        <v>68056000</v>
      </c>
      <c r="BA303" s="286">
        <v>-1</v>
      </c>
      <c r="BB303" s="286">
        <v>-47000</v>
      </c>
      <c r="BC303" s="286">
        <v>2</v>
      </c>
      <c r="BD303" s="286">
        <v>94000</v>
      </c>
      <c r="BE303" s="286">
        <v>82680</v>
      </c>
      <c r="BF303" s="286">
        <v>25400</v>
      </c>
      <c r="BG303" s="286">
        <v>1375</v>
      </c>
      <c r="BH303" s="286">
        <v>64625000</v>
      </c>
      <c r="BI303" s="286">
        <v>53979188</v>
      </c>
      <c r="BJ303" s="286">
        <v>17462500</v>
      </c>
      <c r="BK303" s="286">
        <v>73</v>
      </c>
      <c r="BL303" s="286">
        <v>63</v>
      </c>
      <c r="BM303" s="286">
        <v>136</v>
      </c>
      <c r="BN303" s="286">
        <v>6392000</v>
      </c>
      <c r="BO303" s="286">
        <v>1727200</v>
      </c>
      <c r="BP303" s="287" t="s">
        <v>3402</v>
      </c>
      <c r="BQ303" s="287" t="s">
        <v>3387</v>
      </c>
      <c r="BR303" t="s">
        <v>45</v>
      </c>
    </row>
    <row r="304" spans="1:70" x14ac:dyDescent="0.3">
      <c r="A304" s="281">
        <v>301</v>
      </c>
      <c r="B304" s="288" t="s">
        <v>2952</v>
      </c>
      <c r="C304" s="288" t="s">
        <v>2953</v>
      </c>
      <c r="D304" s="288" t="s">
        <v>3003</v>
      </c>
      <c r="E304" s="288" t="s">
        <v>2959</v>
      </c>
      <c r="F304" s="288" t="s">
        <v>2970</v>
      </c>
      <c r="G304" s="288" t="s">
        <v>2974</v>
      </c>
      <c r="H304" s="288" t="s">
        <v>2976</v>
      </c>
      <c r="I304" s="288" t="s">
        <v>2962</v>
      </c>
      <c r="J304" s="288" t="s">
        <v>60</v>
      </c>
      <c r="K304" s="288" t="s">
        <v>2958</v>
      </c>
      <c r="L304" s="288" t="s">
        <v>1854</v>
      </c>
      <c r="M304" s="289" t="s">
        <v>1667</v>
      </c>
      <c r="N304" s="288" t="s">
        <v>1542</v>
      </c>
      <c r="O304" s="288" t="s">
        <v>50</v>
      </c>
      <c r="P304" s="288" t="s">
        <v>51</v>
      </c>
      <c r="Q304" s="290" t="s">
        <v>45</v>
      </c>
      <c r="R304" s="288" t="s">
        <v>45</v>
      </c>
      <c r="S304" s="1">
        <v>46049</v>
      </c>
      <c r="T304" s="1">
        <v>45454</v>
      </c>
      <c r="U304" s="290" t="s">
        <v>45</v>
      </c>
      <c r="V304" s="1">
        <v>45454</v>
      </c>
      <c r="W304" s="1">
        <v>45467</v>
      </c>
      <c r="X304" s="1">
        <v>45483</v>
      </c>
      <c r="Y304" s="291">
        <v>43000</v>
      </c>
      <c r="Z304" s="291">
        <v>53000</v>
      </c>
      <c r="AA304" s="291">
        <v>11400</v>
      </c>
      <c r="AB304" s="291">
        <v>53000</v>
      </c>
      <c r="AC304" s="292" t="s">
        <v>52</v>
      </c>
      <c r="AD304" s="290" t="s">
        <v>60</v>
      </c>
      <c r="AE304" s="292" t="s">
        <v>45</v>
      </c>
      <c r="AF304" s="291">
        <v>43000</v>
      </c>
      <c r="AG304" s="291">
        <v>43225</v>
      </c>
      <c r="AH304" s="291">
        <v>2290925000</v>
      </c>
      <c r="AI304" s="291">
        <v>492765000</v>
      </c>
      <c r="AJ304" s="291">
        <v>4500</v>
      </c>
      <c r="AK304" s="291">
        <v>238500000</v>
      </c>
      <c r="AL304" s="291">
        <v>51300000</v>
      </c>
      <c r="AM304" s="291">
        <v>38725</v>
      </c>
      <c r="AN304" s="291">
        <v>2052425000</v>
      </c>
      <c r="AO304" s="291">
        <v>441465000</v>
      </c>
      <c r="AP304" s="291">
        <v>30770</v>
      </c>
      <c r="AQ304" s="291">
        <v>1630810000</v>
      </c>
      <c r="AR304" s="291">
        <v>350778000</v>
      </c>
      <c r="AS304" s="291">
        <v>30770</v>
      </c>
      <c r="AT304" s="291">
        <v>1630810000</v>
      </c>
      <c r="AU304" s="291">
        <v>350778000</v>
      </c>
      <c r="AV304" s="291"/>
      <c r="AW304" s="291"/>
      <c r="AX304" s="291">
        <v>0</v>
      </c>
      <c r="AY304" s="291">
        <v>25162</v>
      </c>
      <c r="AZ304" s="291">
        <v>1333586000</v>
      </c>
      <c r="BA304" s="291">
        <v>-29</v>
      </c>
      <c r="BB304" s="291">
        <v>-1537000</v>
      </c>
      <c r="BC304" s="291">
        <v>137</v>
      </c>
      <c r="BD304" s="291">
        <v>7261000</v>
      </c>
      <c r="BE304" s="291">
        <v>4566366</v>
      </c>
      <c r="BF304" s="291">
        <v>1561800</v>
      </c>
      <c r="BG304" s="291">
        <v>24696</v>
      </c>
      <c r="BH304" s="291">
        <v>1308888000</v>
      </c>
      <c r="BI304" s="291">
        <v>818780581</v>
      </c>
      <c r="BJ304" s="291">
        <v>281534400</v>
      </c>
      <c r="BK304" s="291">
        <v>466</v>
      </c>
      <c r="BL304" s="291">
        <v>5608</v>
      </c>
      <c r="BM304" s="291">
        <v>6074</v>
      </c>
      <c r="BN304" s="291">
        <v>321922000</v>
      </c>
      <c r="BO304" s="291">
        <v>69243600</v>
      </c>
      <c r="BP304" s="292" t="s">
        <v>4058</v>
      </c>
      <c r="BQ304" s="292" t="s">
        <v>948</v>
      </c>
      <c r="BR304" t="s">
        <v>3793</v>
      </c>
    </row>
    <row r="305" spans="1:70" hidden="1" x14ac:dyDescent="0.3">
      <c r="A305" s="281">
        <v>302</v>
      </c>
      <c r="B305" s="282" t="s">
        <v>2952</v>
      </c>
      <c r="C305" s="282" t="s">
        <v>2953</v>
      </c>
      <c r="D305" s="282" t="s">
        <v>3003</v>
      </c>
      <c r="E305" s="282" t="s">
        <v>2959</v>
      </c>
      <c r="F305" s="282" t="s">
        <v>2970</v>
      </c>
      <c r="G305" s="282" t="s">
        <v>2974</v>
      </c>
      <c r="H305" s="282" t="s">
        <v>2976</v>
      </c>
      <c r="I305" s="282" t="s">
        <v>2962</v>
      </c>
      <c r="J305" s="282" t="s">
        <v>60</v>
      </c>
      <c r="K305" s="282" t="s">
        <v>2958</v>
      </c>
      <c r="L305" s="282" t="s">
        <v>45</v>
      </c>
      <c r="M305" s="283" t="s">
        <v>1666</v>
      </c>
      <c r="N305" s="282" t="s">
        <v>1665</v>
      </c>
      <c r="O305" s="282" t="s">
        <v>50</v>
      </c>
      <c r="P305" s="282" t="s">
        <v>142</v>
      </c>
      <c r="Q305" s="284" t="s">
        <v>45</v>
      </c>
      <c r="R305" s="282" t="s">
        <v>45</v>
      </c>
      <c r="S305" s="285">
        <v>45580</v>
      </c>
      <c r="T305" s="285">
        <v>45454</v>
      </c>
      <c r="U305" s="284" t="s">
        <v>45</v>
      </c>
      <c r="V305" s="285">
        <v>45454</v>
      </c>
      <c r="W305" s="285">
        <v>45483</v>
      </c>
      <c r="X305" s="285">
        <v>45498</v>
      </c>
      <c r="Y305" s="286">
        <v>57000</v>
      </c>
      <c r="Z305" s="286">
        <v>69000</v>
      </c>
      <c r="AA305" s="286">
        <v>15500</v>
      </c>
      <c r="AB305" s="286">
        <v>69000</v>
      </c>
      <c r="AC305" s="287" t="s">
        <v>386</v>
      </c>
      <c r="AD305" s="284" t="s">
        <v>60</v>
      </c>
      <c r="AE305" s="287" t="s">
        <v>45</v>
      </c>
      <c r="AF305" s="286">
        <v>57000</v>
      </c>
      <c r="AG305" s="286">
        <v>3700</v>
      </c>
      <c r="AH305" s="286">
        <v>255300000</v>
      </c>
      <c r="AI305" s="286">
        <v>57350000</v>
      </c>
      <c r="AJ305" s="286">
        <v>1300</v>
      </c>
      <c r="AK305" s="286">
        <v>89700000</v>
      </c>
      <c r="AL305" s="286">
        <v>20150000</v>
      </c>
      <c r="AM305" s="286">
        <v>2400</v>
      </c>
      <c r="AN305" s="286">
        <v>165600000</v>
      </c>
      <c r="AO305" s="286">
        <v>37200000</v>
      </c>
      <c r="AP305" s="286">
        <v>3583</v>
      </c>
      <c r="AQ305" s="286">
        <v>247227000</v>
      </c>
      <c r="AR305" s="286">
        <v>55536500</v>
      </c>
      <c r="AS305" s="286">
        <v>3583</v>
      </c>
      <c r="AT305" s="286">
        <v>247227000</v>
      </c>
      <c r="AU305" s="286">
        <v>55536500</v>
      </c>
      <c r="AV305" s="286"/>
      <c r="AW305" s="286"/>
      <c r="AX305" s="286">
        <v>0</v>
      </c>
      <c r="AY305" s="286">
        <v>3417</v>
      </c>
      <c r="AZ305" s="286">
        <v>235773000</v>
      </c>
      <c r="BA305" s="286">
        <v>-11</v>
      </c>
      <c r="BB305" s="286">
        <v>-759000</v>
      </c>
      <c r="BC305" s="286">
        <v>21</v>
      </c>
      <c r="BD305" s="286">
        <v>1449000</v>
      </c>
      <c r="BE305" s="286">
        <v>622714</v>
      </c>
      <c r="BF305" s="286">
        <v>325500</v>
      </c>
      <c r="BG305" s="286">
        <v>3409</v>
      </c>
      <c r="BH305" s="286">
        <v>235221000</v>
      </c>
      <c r="BI305" s="286">
        <v>139709799</v>
      </c>
      <c r="BJ305" s="286">
        <v>52839500</v>
      </c>
      <c r="BK305" s="286">
        <v>8</v>
      </c>
      <c r="BL305" s="286">
        <v>166</v>
      </c>
      <c r="BM305" s="286">
        <v>174</v>
      </c>
      <c r="BN305" s="286">
        <v>12006000</v>
      </c>
      <c r="BO305" s="286">
        <v>2697000</v>
      </c>
      <c r="BP305" s="287" t="s">
        <v>4034</v>
      </c>
      <c r="BQ305" s="287" t="s">
        <v>4039</v>
      </c>
      <c r="BR305" t="s">
        <v>45</v>
      </c>
    </row>
    <row r="306" spans="1:70" hidden="1" x14ac:dyDescent="0.3">
      <c r="A306" s="281">
        <v>303</v>
      </c>
      <c r="B306" s="288" t="s">
        <v>2952</v>
      </c>
      <c r="C306" s="288" t="s">
        <v>2953</v>
      </c>
      <c r="D306" s="288" t="s">
        <v>3003</v>
      </c>
      <c r="E306" s="288" t="s">
        <v>2959</v>
      </c>
      <c r="F306" s="288" t="s">
        <v>2970</v>
      </c>
      <c r="G306" s="288" t="s">
        <v>2974</v>
      </c>
      <c r="H306" s="288" t="s">
        <v>2976</v>
      </c>
      <c r="I306" s="288" t="s">
        <v>2962</v>
      </c>
      <c r="J306" s="288" t="s">
        <v>60</v>
      </c>
      <c r="K306" s="288" t="s">
        <v>2958</v>
      </c>
      <c r="L306" s="288" t="s">
        <v>45</v>
      </c>
      <c r="M306" s="289" t="s">
        <v>1663</v>
      </c>
      <c r="N306" s="288" t="s">
        <v>1662</v>
      </c>
      <c r="O306" s="288" t="s">
        <v>50</v>
      </c>
      <c r="P306" s="288" t="s">
        <v>51</v>
      </c>
      <c r="Q306" s="290" t="s">
        <v>45</v>
      </c>
      <c r="R306" s="288" t="s">
        <v>45</v>
      </c>
      <c r="S306" s="1">
        <v>45559</v>
      </c>
      <c r="T306" s="1">
        <v>45457</v>
      </c>
      <c r="U306" s="290" t="s">
        <v>45</v>
      </c>
      <c r="V306" s="1">
        <v>45457</v>
      </c>
      <c r="W306" s="1">
        <v>45498</v>
      </c>
      <c r="X306" s="1">
        <v>45504</v>
      </c>
      <c r="Y306" s="291">
        <v>59000</v>
      </c>
      <c r="Z306" s="291">
        <v>69000</v>
      </c>
      <c r="AA306" s="291">
        <v>16100</v>
      </c>
      <c r="AB306" s="291">
        <v>69000</v>
      </c>
      <c r="AC306" s="292" t="s">
        <v>1013</v>
      </c>
      <c r="AD306" s="290" t="s">
        <v>60</v>
      </c>
      <c r="AE306" s="292" t="s">
        <v>45</v>
      </c>
      <c r="AF306" s="291">
        <v>59000</v>
      </c>
      <c r="AG306" s="291">
        <v>5080</v>
      </c>
      <c r="AH306" s="291">
        <v>350520000</v>
      </c>
      <c r="AI306" s="291">
        <v>81788000</v>
      </c>
      <c r="AJ306" s="291">
        <v>1300</v>
      </c>
      <c r="AK306" s="291">
        <v>89700000</v>
      </c>
      <c r="AL306" s="291">
        <v>20930000</v>
      </c>
      <c r="AM306" s="291">
        <v>3780</v>
      </c>
      <c r="AN306" s="291">
        <v>260820000</v>
      </c>
      <c r="AO306" s="291">
        <v>60858000</v>
      </c>
      <c r="AP306" s="291">
        <v>5060</v>
      </c>
      <c r="AQ306" s="291">
        <v>349140000</v>
      </c>
      <c r="AR306" s="291">
        <v>81466000</v>
      </c>
      <c r="AS306" s="291">
        <v>5060</v>
      </c>
      <c r="AT306" s="291">
        <v>349140000</v>
      </c>
      <c r="AU306" s="291">
        <v>81466000</v>
      </c>
      <c r="AV306" s="291"/>
      <c r="AW306" s="291"/>
      <c r="AX306" s="291">
        <v>0</v>
      </c>
      <c r="AY306" s="291">
        <v>4964</v>
      </c>
      <c r="AZ306" s="291">
        <v>342516000</v>
      </c>
      <c r="BA306" s="291">
        <v>-38</v>
      </c>
      <c r="BB306" s="291">
        <v>-2622000</v>
      </c>
      <c r="BC306" s="291">
        <v>2</v>
      </c>
      <c r="BD306" s="291">
        <v>138000</v>
      </c>
      <c r="BE306" s="291">
        <v>94000</v>
      </c>
      <c r="BF306" s="291">
        <v>32200</v>
      </c>
      <c r="BG306" s="291">
        <v>4797</v>
      </c>
      <c r="BH306" s="291">
        <v>330993000</v>
      </c>
      <c r="BI306" s="291">
        <v>228369924</v>
      </c>
      <c r="BJ306" s="291">
        <v>77231700</v>
      </c>
      <c r="BK306" s="291">
        <v>167</v>
      </c>
      <c r="BL306" s="291">
        <v>96</v>
      </c>
      <c r="BM306" s="291">
        <v>263</v>
      </c>
      <c r="BN306" s="291">
        <v>18147000</v>
      </c>
      <c r="BO306" s="291">
        <v>4234300</v>
      </c>
      <c r="BP306" s="292" t="s">
        <v>4068</v>
      </c>
      <c r="BQ306" s="292" t="s">
        <v>640</v>
      </c>
      <c r="BR306" t="s">
        <v>45</v>
      </c>
    </row>
    <row r="307" spans="1:70" hidden="1" x14ac:dyDescent="0.3">
      <c r="A307" s="281">
        <v>304</v>
      </c>
      <c r="B307" s="282" t="s">
        <v>2952</v>
      </c>
      <c r="C307" s="282" t="s">
        <v>2953</v>
      </c>
      <c r="D307" s="282" t="s">
        <v>3003</v>
      </c>
      <c r="E307" s="282" t="s">
        <v>2959</v>
      </c>
      <c r="F307" s="282" t="s">
        <v>2970</v>
      </c>
      <c r="G307" s="282" t="s">
        <v>2974</v>
      </c>
      <c r="H307" s="282" t="s">
        <v>2976</v>
      </c>
      <c r="I307" s="282" t="s">
        <v>2962</v>
      </c>
      <c r="J307" s="282" t="s">
        <v>60</v>
      </c>
      <c r="K307" s="282" t="s">
        <v>2958</v>
      </c>
      <c r="L307" s="282" t="s">
        <v>45</v>
      </c>
      <c r="M307" s="283" t="s">
        <v>1661</v>
      </c>
      <c r="N307" s="282" t="s">
        <v>1660</v>
      </c>
      <c r="O307" s="282" t="s">
        <v>50</v>
      </c>
      <c r="P307" s="282" t="s">
        <v>51</v>
      </c>
      <c r="Q307" s="284" t="s">
        <v>45</v>
      </c>
      <c r="R307" s="282" t="s">
        <v>45</v>
      </c>
      <c r="S307" s="285">
        <v>45524</v>
      </c>
      <c r="T307" s="285">
        <v>45461</v>
      </c>
      <c r="U307" s="284" t="s">
        <v>45</v>
      </c>
      <c r="V307" s="285">
        <v>45461</v>
      </c>
      <c r="W307" s="285">
        <v>45518</v>
      </c>
      <c r="X307" s="285">
        <v>45527</v>
      </c>
      <c r="Y307" s="286">
        <v>69000</v>
      </c>
      <c r="Z307" s="286">
        <v>69000</v>
      </c>
      <c r="AA307" s="286">
        <v>18000</v>
      </c>
      <c r="AB307" s="286">
        <v>69000</v>
      </c>
      <c r="AC307" s="287" t="s">
        <v>527</v>
      </c>
      <c r="AD307" s="284" t="s">
        <v>60</v>
      </c>
      <c r="AE307" s="287" t="s">
        <v>45</v>
      </c>
      <c r="AF307" s="286">
        <v>69000</v>
      </c>
      <c r="AG307" s="286">
        <v>1100</v>
      </c>
      <c r="AH307" s="286">
        <v>75900000</v>
      </c>
      <c r="AI307" s="286">
        <v>19800000</v>
      </c>
      <c r="AJ307" s="286">
        <v>700</v>
      </c>
      <c r="AK307" s="286">
        <v>48300000</v>
      </c>
      <c r="AL307" s="286">
        <v>12600000</v>
      </c>
      <c r="AM307" s="286">
        <v>400</v>
      </c>
      <c r="AN307" s="286">
        <v>27600000</v>
      </c>
      <c r="AO307" s="286">
        <v>7200000</v>
      </c>
      <c r="AP307" s="286">
        <v>1109</v>
      </c>
      <c r="AQ307" s="286">
        <v>76521000</v>
      </c>
      <c r="AR307" s="286">
        <v>19962000</v>
      </c>
      <c r="AS307" s="286">
        <v>1109</v>
      </c>
      <c r="AT307" s="286">
        <v>76521000</v>
      </c>
      <c r="AU307" s="286">
        <v>19962000</v>
      </c>
      <c r="AV307" s="286"/>
      <c r="AW307" s="286"/>
      <c r="AX307" s="286">
        <v>0</v>
      </c>
      <c r="AY307" s="286">
        <v>83</v>
      </c>
      <c r="AZ307" s="286">
        <v>5727000</v>
      </c>
      <c r="BA307" s="286">
        <v>1</v>
      </c>
      <c r="BB307" s="286">
        <v>69000</v>
      </c>
      <c r="BC307" s="286">
        <v>2</v>
      </c>
      <c r="BD307" s="286">
        <v>138000</v>
      </c>
      <c r="BE307" s="286">
        <v>100250</v>
      </c>
      <c r="BF307" s="286">
        <v>36000</v>
      </c>
      <c r="BG307" s="286">
        <v>121</v>
      </c>
      <c r="BH307" s="286">
        <v>8349000</v>
      </c>
      <c r="BI307" s="286">
        <v>5649186</v>
      </c>
      <c r="BJ307" s="286">
        <v>2178000</v>
      </c>
      <c r="BK307" s="286">
        <v>-38</v>
      </c>
      <c r="BL307" s="286">
        <v>1026</v>
      </c>
      <c r="BM307" s="286">
        <v>988</v>
      </c>
      <c r="BN307" s="286">
        <v>68172000</v>
      </c>
      <c r="BO307" s="286">
        <v>17784000</v>
      </c>
      <c r="BP307" s="287" t="s">
        <v>3688</v>
      </c>
      <c r="BQ307" s="287" t="s">
        <v>3871</v>
      </c>
      <c r="BR307" t="s">
        <v>45</v>
      </c>
    </row>
    <row r="308" spans="1:70" hidden="1" x14ac:dyDescent="0.3">
      <c r="A308" s="281">
        <v>305</v>
      </c>
      <c r="B308" s="288" t="s">
        <v>2952</v>
      </c>
      <c r="C308" s="288" t="s">
        <v>2953</v>
      </c>
      <c r="D308" s="288" t="s">
        <v>3003</v>
      </c>
      <c r="E308" s="288" t="s">
        <v>2959</v>
      </c>
      <c r="F308" s="288" t="s">
        <v>2970</v>
      </c>
      <c r="G308" s="288" t="s">
        <v>2974</v>
      </c>
      <c r="H308" s="288" t="s">
        <v>2976</v>
      </c>
      <c r="I308" s="288" t="s">
        <v>2962</v>
      </c>
      <c r="J308" s="288" t="s">
        <v>60</v>
      </c>
      <c r="K308" s="288" t="s">
        <v>2958</v>
      </c>
      <c r="L308" s="288" t="s">
        <v>45</v>
      </c>
      <c r="M308" s="289" t="s">
        <v>1659</v>
      </c>
      <c r="N308" s="288" t="s">
        <v>1658</v>
      </c>
      <c r="O308" s="288" t="s">
        <v>50</v>
      </c>
      <c r="P308" s="288" t="s">
        <v>51</v>
      </c>
      <c r="Q308" s="290" t="s">
        <v>45</v>
      </c>
      <c r="R308" s="288" t="s">
        <v>45</v>
      </c>
      <c r="S308" s="1">
        <v>45547</v>
      </c>
      <c r="T308" s="1">
        <v>45454</v>
      </c>
      <c r="U308" s="290" t="s">
        <v>45</v>
      </c>
      <c r="V308" s="1">
        <v>45454</v>
      </c>
      <c r="W308" s="1">
        <v>45510</v>
      </c>
      <c r="X308" s="1">
        <v>45516</v>
      </c>
      <c r="Y308" s="291">
        <v>45000</v>
      </c>
      <c r="Z308" s="291">
        <v>45000</v>
      </c>
      <c r="AA308" s="291">
        <v>12000</v>
      </c>
      <c r="AB308" s="291">
        <v>45000</v>
      </c>
      <c r="AC308" s="292" t="s">
        <v>691</v>
      </c>
      <c r="AD308" s="290" t="s">
        <v>60</v>
      </c>
      <c r="AE308" s="292" t="s">
        <v>45</v>
      </c>
      <c r="AF308" s="291">
        <v>45000</v>
      </c>
      <c r="AG308" s="291">
        <v>1600</v>
      </c>
      <c r="AH308" s="291">
        <v>72000000</v>
      </c>
      <c r="AI308" s="291">
        <v>19200000</v>
      </c>
      <c r="AJ308" s="291">
        <v>1100</v>
      </c>
      <c r="AK308" s="291">
        <v>49500000</v>
      </c>
      <c r="AL308" s="291">
        <v>13200000</v>
      </c>
      <c r="AM308" s="291">
        <v>500</v>
      </c>
      <c r="AN308" s="291">
        <v>22500000</v>
      </c>
      <c r="AO308" s="291">
        <v>6000000</v>
      </c>
      <c r="AP308" s="291">
        <v>1683</v>
      </c>
      <c r="AQ308" s="291">
        <v>75735000</v>
      </c>
      <c r="AR308" s="291">
        <v>20196000</v>
      </c>
      <c r="AS308" s="291">
        <v>1683</v>
      </c>
      <c r="AT308" s="291">
        <v>75735000</v>
      </c>
      <c r="AU308" s="291">
        <v>20196000</v>
      </c>
      <c r="AV308" s="291"/>
      <c r="AW308" s="291"/>
      <c r="AX308" s="291">
        <v>0</v>
      </c>
      <c r="AY308" s="291">
        <v>1492</v>
      </c>
      <c r="AZ308" s="291">
        <v>67140000</v>
      </c>
      <c r="BA308" s="291">
        <v>-3</v>
      </c>
      <c r="BB308" s="291">
        <v>-135000</v>
      </c>
      <c r="BC308" s="291"/>
      <c r="BD308" s="291"/>
      <c r="BE308" s="291"/>
      <c r="BF308" s="291">
        <v>0</v>
      </c>
      <c r="BG308" s="291">
        <v>1403</v>
      </c>
      <c r="BH308" s="291">
        <v>63135000</v>
      </c>
      <c r="BI308" s="291">
        <v>50866653</v>
      </c>
      <c r="BJ308" s="291">
        <v>16836000</v>
      </c>
      <c r="BK308" s="291">
        <v>89</v>
      </c>
      <c r="BL308" s="291">
        <v>191</v>
      </c>
      <c r="BM308" s="291">
        <v>280</v>
      </c>
      <c r="BN308" s="291">
        <v>12600000</v>
      </c>
      <c r="BO308" s="291">
        <v>3360000</v>
      </c>
      <c r="BP308" s="292" t="s">
        <v>3555</v>
      </c>
      <c r="BQ308" s="292" t="s">
        <v>3893</v>
      </c>
      <c r="BR308" t="s">
        <v>45</v>
      </c>
    </row>
    <row r="309" spans="1:70" hidden="1" x14ac:dyDescent="0.3">
      <c r="A309" s="281">
        <v>306</v>
      </c>
      <c r="B309" s="282" t="s">
        <v>2952</v>
      </c>
      <c r="C309" s="282" t="s">
        <v>2953</v>
      </c>
      <c r="D309" s="282" t="s">
        <v>3003</v>
      </c>
      <c r="E309" s="282" t="s">
        <v>2959</v>
      </c>
      <c r="F309" s="282" t="s">
        <v>2970</v>
      </c>
      <c r="G309" s="282" t="s">
        <v>2974</v>
      </c>
      <c r="H309" s="282" t="s">
        <v>2976</v>
      </c>
      <c r="I309" s="282" t="s">
        <v>2962</v>
      </c>
      <c r="J309" s="282" t="s">
        <v>60</v>
      </c>
      <c r="K309" s="282" t="s">
        <v>2958</v>
      </c>
      <c r="L309" s="282" t="s">
        <v>45</v>
      </c>
      <c r="M309" s="283" t="s">
        <v>1657</v>
      </c>
      <c r="N309" s="282" t="s">
        <v>1656</v>
      </c>
      <c r="O309" s="282" t="s">
        <v>50</v>
      </c>
      <c r="P309" s="282" t="s">
        <v>142</v>
      </c>
      <c r="Q309" s="284" t="s">
        <v>45</v>
      </c>
      <c r="R309" s="282" t="s">
        <v>45</v>
      </c>
      <c r="S309" s="285">
        <v>45504</v>
      </c>
      <c r="T309" s="285">
        <v>45476</v>
      </c>
      <c r="U309" s="284" t="s">
        <v>45</v>
      </c>
      <c r="V309" s="285">
        <v>45476</v>
      </c>
      <c r="W309" s="285">
        <v>45504</v>
      </c>
      <c r="X309" s="285">
        <v>45525</v>
      </c>
      <c r="Y309" s="286">
        <v>63000</v>
      </c>
      <c r="Z309" s="286">
        <v>63000</v>
      </c>
      <c r="AA309" s="286">
        <v>16300</v>
      </c>
      <c r="AB309" s="286">
        <v>63000</v>
      </c>
      <c r="AC309" s="287" t="s">
        <v>396</v>
      </c>
      <c r="AD309" s="284" t="s">
        <v>60</v>
      </c>
      <c r="AE309" s="287" t="s">
        <v>45</v>
      </c>
      <c r="AF309" s="286">
        <v>63000</v>
      </c>
      <c r="AG309" s="286">
        <v>1300</v>
      </c>
      <c r="AH309" s="286">
        <v>81900000</v>
      </c>
      <c r="AI309" s="286">
        <v>21190000</v>
      </c>
      <c r="AJ309" s="286">
        <v>1300</v>
      </c>
      <c r="AK309" s="286">
        <v>81900000</v>
      </c>
      <c r="AL309" s="286">
        <v>21190000</v>
      </c>
      <c r="AM309" s="286"/>
      <c r="AN309" s="286"/>
      <c r="AO309" s="286">
        <v>0</v>
      </c>
      <c r="AP309" s="286">
        <v>1298</v>
      </c>
      <c r="AQ309" s="286">
        <v>81774000</v>
      </c>
      <c r="AR309" s="286">
        <v>21157400</v>
      </c>
      <c r="AS309" s="286">
        <v>1298</v>
      </c>
      <c r="AT309" s="286">
        <v>81774000</v>
      </c>
      <c r="AU309" s="286">
        <v>21157400</v>
      </c>
      <c r="AV309" s="286"/>
      <c r="AW309" s="286"/>
      <c r="AX309" s="286">
        <v>0</v>
      </c>
      <c r="AY309" s="286">
        <v>1050</v>
      </c>
      <c r="AZ309" s="286">
        <v>66150000</v>
      </c>
      <c r="BA309" s="286">
        <v>-5</v>
      </c>
      <c r="BB309" s="286">
        <v>-315000</v>
      </c>
      <c r="BC309" s="286">
        <v>-1</v>
      </c>
      <c r="BD309" s="286">
        <v>-63000</v>
      </c>
      <c r="BE309" s="286">
        <v>-44000</v>
      </c>
      <c r="BF309" s="286">
        <v>-16300</v>
      </c>
      <c r="BG309" s="286">
        <v>1049</v>
      </c>
      <c r="BH309" s="286">
        <v>66087000</v>
      </c>
      <c r="BI309" s="286">
        <v>24977636</v>
      </c>
      <c r="BJ309" s="286">
        <v>17098700</v>
      </c>
      <c r="BK309" s="286">
        <v>1</v>
      </c>
      <c r="BL309" s="286">
        <v>248</v>
      </c>
      <c r="BM309" s="286">
        <v>249</v>
      </c>
      <c r="BN309" s="286">
        <v>15687000</v>
      </c>
      <c r="BO309" s="286">
        <v>4058700</v>
      </c>
      <c r="BP309" s="287" t="s">
        <v>606</v>
      </c>
      <c r="BQ309" s="287" t="s">
        <v>3936</v>
      </c>
      <c r="BR309" t="s">
        <v>45</v>
      </c>
    </row>
    <row r="310" spans="1:70" hidden="1" x14ac:dyDescent="0.3">
      <c r="A310" s="281">
        <v>307</v>
      </c>
      <c r="B310" s="288" t="s">
        <v>2952</v>
      </c>
      <c r="C310" s="288" t="s">
        <v>2953</v>
      </c>
      <c r="D310" s="288" t="s">
        <v>3003</v>
      </c>
      <c r="E310" s="288" t="s">
        <v>2959</v>
      </c>
      <c r="F310" s="288" t="s">
        <v>2970</v>
      </c>
      <c r="G310" s="288" t="s">
        <v>2974</v>
      </c>
      <c r="H310" s="288" t="s">
        <v>2976</v>
      </c>
      <c r="I310" s="288" t="s">
        <v>2962</v>
      </c>
      <c r="J310" s="288" t="s">
        <v>60</v>
      </c>
      <c r="K310" s="288" t="s">
        <v>2958</v>
      </c>
      <c r="L310" s="288" t="s">
        <v>45</v>
      </c>
      <c r="M310" s="289" t="s">
        <v>1655</v>
      </c>
      <c r="N310" s="288" t="s">
        <v>1654</v>
      </c>
      <c r="O310" s="288" t="s">
        <v>50</v>
      </c>
      <c r="P310" s="288" t="s">
        <v>51</v>
      </c>
      <c r="Q310" s="290" t="s">
        <v>45</v>
      </c>
      <c r="R310" s="288" t="s">
        <v>45</v>
      </c>
      <c r="S310" s="1">
        <v>45561</v>
      </c>
      <c r="T310" s="1">
        <v>45467</v>
      </c>
      <c r="U310" s="290" t="s">
        <v>45</v>
      </c>
      <c r="V310" s="1">
        <v>45467</v>
      </c>
      <c r="W310" s="1">
        <v>45533</v>
      </c>
      <c r="X310" s="1">
        <v>45534</v>
      </c>
      <c r="Y310" s="291">
        <v>59000</v>
      </c>
      <c r="Z310" s="291">
        <v>59000</v>
      </c>
      <c r="AA310" s="291">
        <v>16000</v>
      </c>
      <c r="AB310" s="291">
        <v>59000</v>
      </c>
      <c r="AC310" s="292" t="s">
        <v>874</v>
      </c>
      <c r="AD310" s="290" t="s">
        <v>60</v>
      </c>
      <c r="AE310" s="292" t="s">
        <v>45</v>
      </c>
      <c r="AF310" s="291">
        <v>59000</v>
      </c>
      <c r="AG310" s="291">
        <v>3390</v>
      </c>
      <c r="AH310" s="291">
        <v>200010000</v>
      </c>
      <c r="AI310" s="291">
        <v>54240000</v>
      </c>
      <c r="AJ310" s="291">
        <v>1500</v>
      </c>
      <c r="AK310" s="291">
        <v>88500000</v>
      </c>
      <c r="AL310" s="291">
        <v>24000000</v>
      </c>
      <c r="AM310" s="291">
        <v>1890</v>
      </c>
      <c r="AN310" s="291">
        <v>111510000</v>
      </c>
      <c r="AO310" s="291">
        <v>30240000</v>
      </c>
      <c r="AP310" s="291">
        <v>3609</v>
      </c>
      <c r="AQ310" s="291">
        <v>212931000</v>
      </c>
      <c r="AR310" s="291">
        <v>57744000</v>
      </c>
      <c r="AS310" s="291">
        <v>3609</v>
      </c>
      <c r="AT310" s="291">
        <v>212931000</v>
      </c>
      <c r="AU310" s="291">
        <v>57744000</v>
      </c>
      <c r="AV310" s="291"/>
      <c r="AW310" s="291"/>
      <c r="AX310" s="291">
        <v>0</v>
      </c>
      <c r="AY310" s="291">
        <v>2811</v>
      </c>
      <c r="AZ310" s="291">
        <v>165849000</v>
      </c>
      <c r="BA310" s="291">
        <v>-7</v>
      </c>
      <c r="BB310" s="291">
        <v>-413000</v>
      </c>
      <c r="BC310" s="291"/>
      <c r="BD310" s="291"/>
      <c r="BE310" s="291"/>
      <c r="BF310" s="291">
        <v>0</v>
      </c>
      <c r="BG310" s="291">
        <v>2799</v>
      </c>
      <c r="BH310" s="291">
        <v>165141000</v>
      </c>
      <c r="BI310" s="291">
        <v>122719772</v>
      </c>
      <c r="BJ310" s="291">
        <v>44784000</v>
      </c>
      <c r="BK310" s="291">
        <v>12</v>
      </c>
      <c r="BL310" s="291">
        <v>798</v>
      </c>
      <c r="BM310" s="291">
        <v>810</v>
      </c>
      <c r="BN310" s="291">
        <v>47790000</v>
      </c>
      <c r="BO310" s="291">
        <v>12960000</v>
      </c>
      <c r="BP310" s="292" t="s">
        <v>3797</v>
      </c>
      <c r="BQ310" s="292" t="s">
        <v>3309</v>
      </c>
      <c r="BR310" t="s">
        <v>45</v>
      </c>
    </row>
    <row r="311" spans="1:70" hidden="1" x14ac:dyDescent="0.3">
      <c r="A311" s="281">
        <v>308</v>
      </c>
      <c r="B311" s="282" t="s">
        <v>2952</v>
      </c>
      <c r="C311" s="282" t="s">
        <v>2953</v>
      </c>
      <c r="D311" s="282" t="s">
        <v>3003</v>
      </c>
      <c r="E311" s="282" t="s">
        <v>2959</v>
      </c>
      <c r="F311" s="282" t="s">
        <v>2970</v>
      </c>
      <c r="G311" s="282" t="s">
        <v>2974</v>
      </c>
      <c r="H311" s="282" t="s">
        <v>2976</v>
      </c>
      <c r="I311" s="282" t="s">
        <v>2962</v>
      </c>
      <c r="J311" s="282" t="s">
        <v>60</v>
      </c>
      <c r="K311" s="282" t="s">
        <v>2958</v>
      </c>
      <c r="L311" s="282" t="s">
        <v>45</v>
      </c>
      <c r="M311" s="283" t="s">
        <v>1652</v>
      </c>
      <c r="N311" s="282" t="s">
        <v>1651</v>
      </c>
      <c r="O311" s="282" t="s">
        <v>50</v>
      </c>
      <c r="P311" s="282" t="s">
        <v>51</v>
      </c>
      <c r="Q311" s="284" t="s">
        <v>45</v>
      </c>
      <c r="R311" s="282" t="s">
        <v>45</v>
      </c>
      <c r="S311" s="285">
        <v>45637</v>
      </c>
      <c r="T311" s="285">
        <v>45467</v>
      </c>
      <c r="U311" s="284" t="s">
        <v>45</v>
      </c>
      <c r="V311" s="285">
        <v>45467</v>
      </c>
      <c r="W311" s="285">
        <v>45512</v>
      </c>
      <c r="X311" s="285">
        <v>45524</v>
      </c>
      <c r="Y311" s="286">
        <v>49000</v>
      </c>
      <c r="Z311" s="286">
        <v>49000</v>
      </c>
      <c r="AA311" s="286">
        <v>12800</v>
      </c>
      <c r="AB311" s="286">
        <v>49000</v>
      </c>
      <c r="AC311" s="287" t="s">
        <v>527</v>
      </c>
      <c r="AD311" s="284" t="s">
        <v>60</v>
      </c>
      <c r="AE311" s="287" t="s">
        <v>45</v>
      </c>
      <c r="AF311" s="286">
        <v>49000</v>
      </c>
      <c r="AG311" s="286">
        <v>2539</v>
      </c>
      <c r="AH311" s="286">
        <v>124411000</v>
      </c>
      <c r="AI311" s="286">
        <v>32499200</v>
      </c>
      <c r="AJ311" s="286">
        <v>1000</v>
      </c>
      <c r="AK311" s="286">
        <v>49000000</v>
      </c>
      <c r="AL311" s="286">
        <v>12800000</v>
      </c>
      <c r="AM311" s="286">
        <v>1539</v>
      </c>
      <c r="AN311" s="286">
        <v>75411000</v>
      </c>
      <c r="AO311" s="286">
        <v>19699200</v>
      </c>
      <c r="AP311" s="286">
        <v>2651</v>
      </c>
      <c r="AQ311" s="286">
        <v>129899000</v>
      </c>
      <c r="AR311" s="286">
        <v>33932800</v>
      </c>
      <c r="AS311" s="286">
        <v>2651</v>
      </c>
      <c r="AT311" s="286">
        <v>129899000</v>
      </c>
      <c r="AU311" s="286">
        <v>33932800</v>
      </c>
      <c r="AV311" s="286"/>
      <c r="AW311" s="286"/>
      <c r="AX311" s="286">
        <v>0</v>
      </c>
      <c r="AY311" s="286">
        <v>2251</v>
      </c>
      <c r="AZ311" s="286">
        <v>110299000</v>
      </c>
      <c r="BA311" s="286">
        <v>-4</v>
      </c>
      <c r="BB311" s="286">
        <v>-196000</v>
      </c>
      <c r="BC311" s="286"/>
      <c r="BD311" s="286"/>
      <c r="BE311" s="286"/>
      <c r="BF311" s="286">
        <v>0</v>
      </c>
      <c r="BG311" s="286">
        <v>2245</v>
      </c>
      <c r="BH311" s="286">
        <v>110005000</v>
      </c>
      <c r="BI311" s="286">
        <v>90439481</v>
      </c>
      <c r="BJ311" s="286">
        <v>28736000</v>
      </c>
      <c r="BK311" s="286">
        <v>6</v>
      </c>
      <c r="BL311" s="286">
        <v>400</v>
      </c>
      <c r="BM311" s="286">
        <v>406</v>
      </c>
      <c r="BN311" s="286">
        <v>19894000</v>
      </c>
      <c r="BO311" s="286">
        <v>5196800</v>
      </c>
      <c r="BP311" s="287" t="s">
        <v>4038</v>
      </c>
      <c r="BQ311" s="287" t="s">
        <v>3905</v>
      </c>
      <c r="BR311" t="s">
        <v>45</v>
      </c>
    </row>
    <row r="312" spans="1:70" hidden="1" x14ac:dyDescent="0.3">
      <c r="A312" s="281">
        <v>309</v>
      </c>
      <c r="B312" s="288" t="s">
        <v>2952</v>
      </c>
      <c r="C312" s="288" t="s">
        <v>2953</v>
      </c>
      <c r="D312" s="288" t="s">
        <v>3003</v>
      </c>
      <c r="E312" s="288" t="s">
        <v>2959</v>
      </c>
      <c r="F312" s="288" t="s">
        <v>2970</v>
      </c>
      <c r="G312" s="288" t="s">
        <v>2974</v>
      </c>
      <c r="H312" s="288" t="s">
        <v>2976</v>
      </c>
      <c r="I312" s="288" t="s">
        <v>2962</v>
      </c>
      <c r="J312" s="288" t="s">
        <v>60</v>
      </c>
      <c r="K312" s="288" t="s">
        <v>2958</v>
      </c>
      <c r="L312" s="288" t="s">
        <v>45</v>
      </c>
      <c r="M312" s="289" t="s">
        <v>1650</v>
      </c>
      <c r="N312" s="288" t="s">
        <v>1649</v>
      </c>
      <c r="O312" s="288" t="s">
        <v>50</v>
      </c>
      <c r="P312" s="288" t="s">
        <v>51</v>
      </c>
      <c r="Q312" s="290" t="s">
        <v>45</v>
      </c>
      <c r="R312" s="288" t="s">
        <v>45</v>
      </c>
      <c r="S312" s="1">
        <v>45524</v>
      </c>
      <c r="T312" s="1">
        <v>45523</v>
      </c>
      <c r="U312" s="290" t="s">
        <v>45</v>
      </c>
      <c r="V312" s="1">
        <v>45523</v>
      </c>
      <c r="W312" s="1">
        <v>45524</v>
      </c>
      <c r="X312" s="1">
        <v>45545</v>
      </c>
      <c r="Y312" s="291">
        <v>65000</v>
      </c>
      <c r="Z312" s="291">
        <v>65000</v>
      </c>
      <c r="AA312" s="291">
        <v>17500</v>
      </c>
      <c r="AB312" s="291">
        <v>65000</v>
      </c>
      <c r="AC312" s="292" t="s">
        <v>399</v>
      </c>
      <c r="AD312" s="290" t="s">
        <v>60</v>
      </c>
      <c r="AE312" s="292" t="s">
        <v>45</v>
      </c>
      <c r="AF312" s="291">
        <v>65000</v>
      </c>
      <c r="AG312" s="291">
        <v>1000</v>
      </c>
      <c r="AH312" s="291">
        <v>65000000</v>
      </c>
      <c r="AI312" s="291">
        <v>17500000</v>
      </c>
      <c r="AJ312" s="291">
        <v>1000</v>
      </c>
      <c r="AK312" s="291">
        <v>65000000</v>
      </c>
      <c r="AL312" s="291">
        <v>17500000</v>
      </c>
      <c r="AM312" s="291"/>
      <c r="AN312" s="291"/>
      <c r="AO312" s="291">
        <v>0</v>
      </c>
      <c r="AP312" s="291">
        <v>1023</v>
      </c>
      <c r="AQ312" s="291">
        <v>66495000</v>
      </c>
      <c r="AR312" s="291">
        <v>17902500</v>
      </c>
      <c r="AS312" s="291">
        <v>1023</v>
      </c>
      <c r="AT312" s="291">
        <v>66495000</v>
      </c>
      <c r="AU312" s="291">
        <v>17902500</v>
      </c>
      <c r="AV312" s="291"/>
      <c r="AW312" s="291"/>
      <c r="AX312" s="291">
        <v>0</v>
      </c>
      <c r="AY312" s="291">
        <v>680</v>
      </c>
      <c r="AZ312" s="291">
        <v>44200000</v>
      </c>
      <c r="BA312" s="291">
        <v>-4</v>
      </c>
      <c r="BB312" s="291">
        <v>-260000</v>
      </c>
      <c r="BC312" s="291">
        <v>1</v>
      </c>
      <c r="BD312" s="291">
        <v>65000</v>
      </c>
      <c r="BE312" s="291">
        <v>52000</v>
      </c>
      <c r="BF312" s="291">
        <v>17500</v>
      </c>
      <c r="BG312" s="291">
        <v>699</v>
      </c>
      <c r="BH312" s="291">
        <v>45435000</v>
      </c>
      <c r="BI312" s="291">
        <v>33755857</v>
      </c>
      <c r="BJ312" s="291">
        <v>12232500</v>
      </c>
      <c r="BK312" s="291">
        <v>-19</v>
      </c>
      <c r="BL312" s="291">
        <v>343</v>
      </c>
      <c r="BM312" s="291">
        <v>324</v>
      </c>
      <c r="BN312" s="291">
        <v>21060000</v>
      </c>
      <c r="BO312" s="291">
        <v>5670000</v>
      </c>
      <c r="BP312" s="292" t="s">
        <v>4102</v>
      </c>
      <c r="BQ312" s="292" t="s">
        <v>3546</v>
      </c>
      <c r="BR312" t="s">
        <v>45</v>
      </c>
    </row>
    <row r="313" spans="1:70" x14ac:dyDescent="0.3">
      <c r="A313" s="281">
        <v>310</v>
      </c>
      <c r="B313" s="282" t="s">
        <v>2952</v>
      </c>
      <c r="C313" s="282" t="s">
        <v>2953</v>
      </c>
      <c r="D313" s="282" t="s">
        <v>3003</v>
      </c>
      <c r="E313" s="282" t="s">
        <v>2959</v>
      </c>
      <c r="F313" s="282" t="s">
        <v>2970</v>
      </c>
      <c r="G313" s="282" t="s">
        <v>2974</v>
      </c>
      <c r="H313" s="282" t="s">
        <v>2976</v>
      </c>
      <c r="I313" s="282" t="s">
        <v>2962</v>
      </c>
      <c r="J313" s="282" t="s">
        <v>60</v>
      </c>
      <c r="K313" s="282" t="s">
        <v>2958</v>
      </c>
      <c r="L313" s="282" t="s">
        <v>45</v>
      </c>
      <c r="M313" s="283" t="s">
        <v>479</v>
      </c>
      <c r="N313" s="282" t="s">
        <v>407</v>
      </c>
      <c r="O313" s="282" t="s">
        <v>50</v>
      </c>
      <c r="P313" s="282" t="s">
        <v>51</v>
      </c>
      <c r="Q313" s="284" t="s">
        <v>45</v>
      </c>
      <c r="R313" s="282" t="s">
        <v>45</v>
      </c>
      <c r="S313" s="285">
        <v>45985</v>
      </c>
      <c r="T313" s="285">
        <v>45518</v>
      </c>
      <c r="U313" s="284" t="s">
        <v>45</v>
      </c>
      <c r="V313" s="285">
        <v>45518</v>
      </c>
      <c r="W313" s="285">
        <v>45525</v>
      </c>
      <c r="X313" s="285">
        <v>45526</v>
      </c>
      <c r="Y313" s="286">
        <v>55000</v>
      </c>
      <c r="Z313" s="286">
        <v>67000</v>
      </c>
      <c r="AA313" s="286">
        <v>14900</v>
      </c>
      <c r="AB313" s="286">
        <v>67000</v>
      </c>
      <c r="AC313" s="287" t="s">
        <v>211</v>
      </c>
      <c r="AD313" s="284" t="s">
        <v>60</v>
      </c>
      <c r="AE313" s="287" t="s">
        <v>45</v>
      </c>
      <c r="AF313" s="286">
        <v>55000</v>
      </c>
      <c r="AG313" s="286">
        <v>10635</v>
      </c>
      <c r="AH313" s="286">
        <v>712545000</v>
      </c>
      <c r="AI313" s="286">
        <v>158461500</v>
      </c>
      <c r="AJ313" s="286">
        <v>5000</v>
      </c>
      <c r="AK313" s="286">
        <v>335000000</v>
      </c>
      <c r="AL313" s="286">
        <v>74500000</v>
      </c>
      <c r="AM313" s="286">
        <v>5635</v>
      </c>
      <c r="AN313" s="286">
        <v>377545000</v>
      </c>
      <c r="AO313" s="286">
        <v>83961500</v>
      </c>
      <c r="AP313" s="286">
        <v>9421</v>
      </c>
      <c r="AQ313" s="286">
        <v>631207000</v>
      </c>
      <c r="AR313" s="286">
        <v>140372900</v>
      </c>
      <c r="AS313" s="286">
        <v>9421</v>
      </c>
      <c r="AT313" s="286">
        <v>631207000</v>
      </c>
      <c r="AU313" s="286">
        <v>140372900</v>
      </c>
      <c r="AV313" s="286"/>
      <c r="AW313" s="286"/>
      <c r="AX313" s="286">
        <v>0</v>
      </c>
      <c r="AY313" s="286">
        <v>4687</v>
      </c>
      <c r="AZ313" s="286">
        <v>314029000</v>
      </c>
      <c r="BA313" s="286">
        <v>-20</v>
      </c>
      <c r="BB313" s="286">
        <v>-1340000</v>
      </c>
      <c r="BC313" s="286">
        <v>50</v>
      </c>
      <c r="BD313" s="286">
        <v>3350000</v>
      </c>
      <c r="BE313" s="286">
        <v>2094791</v>
      </c>
      <c r="BF313" s="286">
        <v>745000</v>
      </c>
      <c r="BG313" s="286">
        <v>4411</v>
      </c>
      <c r="BH313" s="286">
        <v>295537000</v>
      </c>
      <c r="BI313" s="286">
        <v>179107142</v>
      </c>
      <c r="BJ313" s="286">
        <v>65723900</v>
      </c>
      <c r="BK313" s="286">
        <v>276</v>
      </c>
      <c r="BL313" s="286">
        <v>4734</v>
      </c>
      <c r="BM313" s="286">
        <v>5010</v>
      </c>
      <c r="BN313" s="286">
        <v>335670000</v>
      </c>
      <c r="BO313" s="286">
        <v>74649000</v>
      </c>
      <c r="BP313" s="287" t="s">
        <v>750</v>
      </c>
      <c r="BQ313" s="287" t="s">
        <v>4115</v>
      </c>
      <c r="BR313" t="s">
        <v>3793</v>
      </c>
    </row>
    <row r="314" spans="1:70" hidden="1" x14ac:dyDescent="0.3">
      <c r="A314" s="281">
        <v>311</v>
      </c>
      <c r="B314" s="288" t="s">
        <v>2952</v>
      </c>
      <c r="C314" s="288" t="s">
        <v>2953</v>
      </c>
      <c r="D314" s="288" t="s">
        <v>3003</v>
      </c>
      <c r="E314" s="288" t="s">
        <v>2959</v>
      </c>
      <c r="F314" s="288" t="s">
        <v>2970</v>
      </c>
      <c r="G314" s="288" t="s">
        <v>2974</v>
      </c>
      <c r="H314" s="288" t="s">
        <v>2976</v>
      </c>
      <c r="I314" s="288" t="s">
        <v>2962</v>
      </c>
      <c r="J314" s="288" t="s">
        <v>60</v>
      </c>
      <c r="K314" s="288" t="s">
        <v>2958</v>
      </c>
      <c r="L314" s="288" t="s">
        <v>45</v>
      </c>
      <c r="M314" s="289" t="s">
        <v>1647</v>
      </c>
      <c r="N314" s="288" t="s">
        <v>1646</v>
      </c>
      <c r="O314" s="288" t="s">
        <v>50</v>
      </c>
      <c r="P314" s="288" t="s">
        <v>142</v>
      </c>
      <c r="Q314" s="290" t="s">
        <v>45</v>
      </c>
      <c r="R314" s="288" t="s">
        <v>45</v>
      </c>
      <c r="S314" s="1">
        <v>45523</v>
      </c>
      <c r="T314" s="1">
        <v>45476</v>
      </c>
      <c r="U314" s="290" t="s">
        <v>45</v>
      </c>
      <c r="V314" s="1">
        <v>45476</v>
      </c>
      <c r="W314" s="1">
        <v>45523</v>
      </c>
      <c r="X314" s="1">
        <v>45541</v>
      </c>
      <c r="Y314" s="291">
        <v>59000</v>
      </c>
      <c r="Z314" s="291">
        <v>59000</v>
      </c>
      <c r="AA314" s="291">
        <v>15700</v>
      </c>
      <c r="AB314" s="291">
        <v>59000</v>
      </c>
      <c r="AC314" s="292" t="s">
        <v>531</v>
      </c>
      <c r="AD314" s="290" t="s">
        <v>60</v>
      </c>
      <c r="AE314" s="292" t="s">
        <v>45</v>
      </c>
      <c r="AF314" s="291">
        <v>59000</v>
      </c>
      <c r="AG314" s="291">
        <v>600</v>
      </c>
      <c r="AH314" s="291">
        <v>35400000</v>
      </c>
      <c r="AI314" s="291">
        <v>9420000</v>
      </c>
      <c r="AJ314" s="291">
        <v>600</v>
      </c>
      <c r="AK314" s="291">
        <v>35400000</v>
      </c>
      <c r="AL314" s="291">
        <v>9420000</v>
      </c>
      <c r="AM314" s="291"/>
      <c r="AN314" s="291"/>
      <c r="AO314" s="291">
        <v>0</v>
      </c>
      <c r="AP314" s="291">
        <v>608</v>
      </c>
      <c r="AQ314" s="291">
        <v>35872000</v>
      </c>
      <c r="AR314" s="291">
        <v>9545600</v>
      </c>
      <c r="AS314" s="291">
        <v>608</v>
      </c>
      <c r="AT314" s="291">
        <v>35872000</v>
      </c>
      <c r="AU314" s="291">
        <v>9545600</v>
      </c>
      <c r="AV314" s="291"/>
      <c r="AW314" s="291"/>
      <c r="AX314" s="291">
        <v>0</v>
      </c>
      <c r="AY314" s="291">
        <v>221</v>
      </c>
      <c r="AZ314" s="291">
        <v>13039000</v>
      </c>
      <c r="BA314" s="291">
        <v>-3</v>
      </c>
      <c r="BB314" s="291">
        <v>-177000</v>
      </c>
      <c r="BC314" s="291"/>
      <c r="BD314" s="291"/>
      <c r="BE314" s="291"/>
      <c r="BF314" s="291">
        <v>0</v>
      </c>
      <c r="BG314" s="291">
        <v>221</v>
      </c>
      <c r="BH314" s="291">
        <v>13039000</v>
      </c>
      <c r="BI314" s="291">
        <v>8942586</v>
      </c>
      <c r="BJ314" s="291">
        <v>3469700</v>
      </c>
      <c r="BK314" s="291"/>
      <c r="BL314" s="291">
        <v>387</v>
      </c>
      <c r="BM314" s="291">
        <v>387</v>
      </c>
      <c r="BN314" s="291">
        <v>22833000</v>
      </c>
      <c r="BO314" s="291">
        <v>6075900</v>
      </c>
      <c r="BP314" s="292" t="s">
        <v>3290</v>
      </c>
      <c r="BQ314" s="292" t="s">
        <v>3977</v>
      </c>
      <c r="BR314" t="s">
        <v>45</v>
      </c>
    </row>
    <row r="315" spans="1:70" hidden="1" x14ac:dyDescent="0.3">
      <c r="A315" s="281">
        <v>312</v>
      </c>
      <c r="B315" s="282" t="s">
        <v>2952</v>
      </c>
      <c r="C315" s="282" t="s">
        <v>2953</v>
      </c>
      <c r="D315" s="282" t="s">
        <v>3003</v>
      </c>
      <c r="E315" s="282" t="s">
        <v>2959</v>
      </c>
      <c r="F315" s="282" t="s">
        <v>2970</v>
      </c>
      <c r="G315" s="282" t="s">
        <v>2974</v>
      </c>
      <c r="H315" s="282" t="s">
        <v>2976</v>
      </c>
      <c r="I315" s="282" t="s">
        <v>2962</v>
      </c>
      <c r="J315" s="282" t="s">
        <v>60</v>
      </c>
      <c r="K315" s="282" t="s">
        <v>2958</v>
      </c>
      <c r="L315" s="282" t="s">
        <v>45</v>
      </c>
      <c r="M315" s="283" t="s">
        <v>1645</v>
      </c>
      <c r="N315" s="282" t="s">
        <v>1644</v>
      </c>
      <c r="O315" s="282" t="s">
        <v>50</v>
      </c>
      <c r="P315" s="282" t="s">
        <v>51</v>
      </c>
      <c r="Q315" s="284" t="s">
        <v>45</v>
      </c>
      <c r="R315" s="282" t="s">
        <v>45</v>
      </c>
      <c r="S315" s="285">
        <v>45972</v>
      </c>
      <c r="T315" s="284" t="s">
        <v>45</v>
      </c>
      <c r="U315" s="284" t="s">
        <v>45</v>
      </c>
      <c r="V315" s="284" t="s">
        <v>45</v>
      </c>
      <c r="W315" s="284" t="s">
        <v>45</v>
      </c>
      <c r="X315" s="285">
        <v>45775</v>
      </c>
      <c r="Y315" s="286">
        <v>45000</v>
      </c>
      <c r="Z315" s="286">
        <v>45000</v>
      </c>
      <c r="AA315" s="286">
        <v>12000</v>
      </c>
      <c r="AB315" s="286">
        <v>45000</v>
      </c>
      <c r="AC315" s="287" t="s">
        <v>691</v>
      </c>
      <c r="AD315" s="284" t="s">
        <v>60</v>
      </c>
      <c r="AE315" s="287" t="s">
        <v>45</v>
      </c>
      <c r="AF315" s="286">
        <v>45000</v>
      </c>
      <c r="AG315" s="286">
        <v>6</v>
      </c>
      <c r="AH315" s="286">
        <v>270000</v>
      </c>
      <c r="AI315" s="286">
        <v>72000</v>
      </c>
      <c r="AJ315" s="286">
        <v>6</v>
      </c>
      <c r="AK315" s="286">
        <v>270000</v>
      </c>
      <c r="AL315" s="286">
        <v>72000</v>
      </c>
      <c r="AM315" s="286"/>
      <c r="AN315" s="286"/>
      <c r="AO315" s="286">
        <v>0</v>
      </c>
      <c r="AP315" s="286"/>
      <c r="AQ315" s="286"/>
      <c r="AR315" s="286">
        <v>0</v>
      </c>
      <c r="AS315" s="286"/>
      <c r="AT315" s="286"/>
      <c r="AU315" s="286">
        <v>0</v>
      </c>
      <c r="AV315" s="286"/>
      <c r="AW315" s="286"/>
      <c r="AX315" s="286">
        <v>0</v>
      </c>
      <c r="AY315" s="286">
        <v>-1</v>
      </c>
      <c r="AZ315" s="286">
        <v>-45000</v>
      </c>
      <c r="BA315" s="286"/>
      <c r="BB315" s="286"/>
      <c r="BC315" s="286"/>
      <c r="BD315" s="286"/>
      <c r="BE315" s="286"/>
      <c r="BF315" s="286">
        <v>0</v>
      </c>
      <c r="BG315" s="286">
        <v>-1</v>
      </c>
      <c r="BH315" s="286">
        <v>-45000</v>
      </c>
      <c r="BI315" s="286"/>
      <c r="BJ315" s="286">
        <v>-12000</v>
      </c>
      <c r="BK315" s="286"/>
      <c r="BL315" s="286">
        <v>1</v>
      </c>
      <c r="BM315" s="286">
        <v>1</v>
      </c>
      <c r="BN315" s="286">
        <v>45000</v>
      </c>
      <c r="BO315" s="286">
        <v>12000</v>
      </c>
      <c r="BP315" s="287" t="s">
        <v>45</v>
      </c>
      <c r="BQ315" s="287" t="s">
        <v>45</v>
      </c>
      <c r="BR315" t="s">
        <v>45</v>
      </c>
    </row>
    <row r="316" spans="1:70" x14ac:dyDescent="0.3">
      <c r="A316" s="281">
        <v>313</v>
      </c>
      <c r="B316" s="288" t="s">
        <v>2952</v>
      </c>
      <c r="C316" s="288" t="s">
        <v>2953</v>
      </c>
      <c r="D316" s="288" t="s">
        <v>3003</v>
      </c>
      <c r="E316" s="288" t="s">
        <v>2959</v>
      </c>
      <c r="F316" s="288" t="s">
        <v>2970</v>
      </c>
      <c r="G316" s="288" t="s">
        <v>2974</v>
      </c>
      <c r="H316" s="288" t="s">
        <v>2976</v>
      </c>
      <c r="I316" s="288" t="s">
        <v>2962</v>
      </c>
      <c r="J316" s="288" t="s">
        <v>60</v>
      </c>
      <c r="K316" s="288" t="s">
        <v>2958</v>
      </c>
      <c r="L316" s="288" t="s">
        <v>45</v>
      </c>
      <c r="M316" s="289" t="s">
        <v>1643</v>
      </c>
      <c r="N316" s="288" t="s">
        <v>1540</v>
      </c>
      <c r="O316" s="288" t="s">
        <v>50</v>
      </c>
      <c r="P316" s="288" t="s">
        <v>51</v>
      </c>
      <c r="Q316" s="290" t="s">
        <v>45</v>
      </c>
      <c r="R316" s="288" t="s">
        <v>45</v>
      </c>
      <c r="S316" s="1">
        <v>45635</v>
      </c>
      <c r="T316" s="1">
        <v>45476</v>
      </c>
      <c r="U316" s="290" t="s">
        <v>45</v>
      </c>
      <c r="V316" s="1">
        <v>45476</v>
      </c>
      <c r="W316" s="1">
        <v>45525</v>
      </c>
      <c r="X316" s="1">
        <v>45527</v>
      </c>
      <c r="Y316" s="291">
        <v>47000</v>
      </c>
      <c r="Z316" s="291">
        <v>59000</v>
      </c>
      <c r="AA316" s="291">
        <v>12500</v>
      </c>
      <c r="AB316" s="291">
        <v>59000</v>
      </c>
      <c r="AC316" s="292" t="s">
        <v>531</v>
      </c>
      <c r="AD316" s="290" t="s">
        <v>60</v>
      </c>
      <c r="AE316" s="292" t="s">
        <v>45</v>
      </c>
      <c r="AF316" s="291">
        <v>47000</v>
      </c>
      <c r="AG316" s="291">
        <v>11130</v>
      </c>
      <c r="AH316" s="291">
        <v>656670000</v>
      </c>
      <c r="AI316" s="291">
        <v>139125000</v>
      </c>
      <c r="AJ316" s="291">
        <v>8980</v>
      </c>
      <c r="AK316" s="291">
        <v>529820000</v>
      </c>
      <c r="AL316" s="291">
        <v>112250000</v>
      </c>
      <c r="AM316" s="291">
        <v>2150</v>
      </c>
      <c r="AN316" s="291">
        <v>126850000</v>
      </c>
      <c r="AO316" s="291">
        <v>26875000</v>
      </c>
      <c r="AP316" s="291">
        <v>11302</v>
      </c>
      <c r="AQ316" s="291">
        <v>666818000</v>
      </c>
      <c r="AR316" s="291">
        <v>141275000</v>
      </c>
      <c r="AS316" s="291">
        <v>11302</v>
      </c>
      <c r="AT316" s="291">
        <v>666818000</v>
      </c>
      <c r="AU316" s="291">
        <v>141275000</v>
      </c>
      <c r="AV316" s="291"/>
      <c r="AW316" s="291"/>
      <c r="AX316" s="291">
        <v>0</v>
      </c>
      <c r="AY316" s="291">
        <v>8032</v>
      </c>
      <c r="AZ316" s="291">
        <v>473888000</v>
      </c>
      <c r="BA316" s="291">
        <v>-71</v>
      </c>
      <c r="BB316" s="291">
        <v>-4189000</v>
      </c>
      <c r="BC316" s="291">
        <v>633</v>
      </c>
      <c r="BD316" s="291">
        <v>37347000</v>
      </c>
      <c r="BE316" s="291">
        <v>16732478</v>
      </c>
      <c r="BF316" s="291">
        <v>7912500</v>
      </c>
      <c r="BG316" s="291">
        <v>8039</v>
      </c>
      <c r="BH316" s="291">
        <v>474301000</v>
      </c>
      <c r="BI316" s="291">
        <v>278911405</v>
      </c>
      <c r="BJ316" s="291">
        <v>100487500</v>
      </c>
      <c r="BK316" s="291">
        <v>-7</v>
      </c>
      <c r="BL316" s="291">
        <v>3270</v>
      </c>
      <c r="BM316" s="291">
        <v>3263</v>
      </c>
      <c r="BN316" s="291">
        <v>192517000</v>
      </c>
      <c r="BO316" s="291">
        <v>40787500</v>
      </c>
      <c r="BP316" s="292" t="s">
        <v>3994</v>
      </c>
      <c r="BQ316" s="292" t="s">
        <v>4012</v>
      </c>
      <c r="BR316" t="s">
        <v>3793</v>
      </c>
    </row>
    <row r="317" spans="1:70" hidden="1" x14ac:dyDescent="0.3">
      <c r="A317" s="281">
        <v>314</v>
      </c>
      <c r="B317" s="282" t="s">
        <v>2952</v>
      </c>
      <c r="C317" s="282" t="s">
        <v>2953</v>
      </c>
      <c r="D317" s="282" t="s">
        <v>3003</v>
      </c>
      <c r="E317" s="282" t="s">
        <v>2959</v>
      </c>
      <c r="F317" s="282" t="s">
        <v>2970</v>
      </c>
      <c r="G317" s="282" t="s">
        <v>2974</v>
      </c>
      <c r="H317" s="282" t="s">
        <v>2976</v>
      </c>
      <c r="I317" s="282" t="s">
        <v>2962</v>
      </c>
      <c r="J317" s="282" t="s">
        <v>60</v>
      </c>
      <c r="K317" s="282" t="s">
        <v>2958</v>
      </c>
      <c r="L317" s="282" t="s">
        <v>45</v>
      </c>
      <c r="M317" s="283" t="s">
        <v>1642</v>
      </c>
      <c r="N317" s="282" t="s">
        <v>1641</v>
      </c>
      <c r="O317" s="282" t="s">
        <v>50</v>
      </c>
      <c r="P317" s="282" t="s">
        <v>51</v>
      </c>
      <c r="Q317" s="284" t="s">
        <v>45</v>
      </c>
      <c r="R317" s="282" t="s">
        <v>45</v>
      </c>
      <c r="S317" s="285">
        <v>45555</v>
      </c>
      <c r="T317" s="285">
        <v>45533</v>
      </c>
      <c r="U317" s="284" t="s">
        <v>45</v>
      </c>
      <c r="V317" s="285">
        <v>45533</v>
      </c>
      <c r="W317" s="285">
        <v>45555</v>
      </c>
      <c r="X317" s="285">
        <v>45561</v>
      </c>
      <c r="Y317" s="286">
        <v>73000</v>
      </c>
      <c r="Z317" s="286">
        <v>73000</v>
      </c>
      <c r="AA317" s="286">
        <v>19500</v>
      </c>
      <c r="AB317" s="286">
        <v>73000</v>
      </c>
      <c r="AC317" s="287" t="s">
        <v>208</v>
      </c>
      <c r="AD317" s="284" t="s">
        <v>60</v>
      </c>
      <c r="AE317" s="287" t="s">
        <v>45</v>
      </c>
      <c r="AF317" s="286">
        <v>73000</v>
      </c>
      <c r="AG317" s="286">
        <v>600</v>
      </c>
      <c r="AH317" s="286">
        <v>43800000</v>
      </c>
      <c r="AI317" s="286">
        <v>11700000</v>
      </c>
      <c r="AJ317" s="286">
        <v>600</v>
      </c>
      <c r="AK317" s="286">
        <v>43800000</v>
      </c>
      <c r="AL317" s="286">
        <v>11700000</v>
      </c>
      <c r="AM317" s="286"/>
      <c r="AN317" s="286"/>
      <c r="AO317" s="286">
        <v>0</v>
      </c>
      <c r="AP317" s="286">
        <v>605</v>
      </c>
      <c r="AQ317" s="286">
        <v>44165000</v>
      </c>
      <c r="AR317" s="286">
        <v>11797500</v>
      </c>
      <c r="AS317" s="286">
        <v>605</v>
      </c>
      <c r="AT317" s="286">
        <v>44165000</v>
      </c>
      <c r="AU317" s="286">
        <v>11797500</v>
      </c>
      <c r="AV317" s="286"/>
      <c r="AW317" s="286"/>
      <c r="AX317" s="286">
        <v>0</v>
      </c>
      <c r="AY317" s="286">
        <v>444</v>
      </c>
      <c r="AZ317" s="286">
        <v>32412000</v>
      </c>
      <c r="BA317" s="286">
        <v>5</v>
      </c>
      <c r="BB317" s="286">
        <v>365000</v>
      </c>
      <c r="BC317" s="286">
        <v>1</v>
      </c>
      <c r="BD317" s="286">
        <v>73000</v>
      </c>
      <c r="BE317" s="286">
        <v>35000</v>
      </c>
      <c r="BF317" s="286">
        <v>19500</v>
      </c>
      <c r="BG317" s="286">
        <v>433</v>
      </c>
      <c r="BH317" s="286">
        <v>31609000</v>
      </c>
      <c r="BI317" s="286">
        <v>23284162</v>
      </c>
      <c r="BJ317" s="286">
        <v>8443500</v>
      </c>
      <c r="BK317" s="286">
        <v>11</v>
      </c>
      <c r="BL317" s="286">
        <v>161</v>
      </c>
      <c r="BM317" s="286">
        <v>172</v>
      </c>
      <c r="BN317" s="286">
        <v>12556000</v>
      </c>
      <c r="BO317" s="286">
        <v>3354000</v>
      </c>
      <c r="BP317" s="287" t="s">
        <v>1638</v>
      </c>
      <c r="BQ317" s="287" t="s">
        <v>3475</v>
      </c>
      <c r="BR317" t="s">
        <v>45</v>
      </c>
    </row>
    <row r="318" spans="1:70" hidden="1" x14ac:dyDescent="0.3">
      <c r="A318" s="281">
        <v>315</v>
      </c>
      <c r="B318" s="288" t="s">
        <v>2952</v>
      </c>
      <c r="C318" s="288" t="s">
        <v>2953</v>
      </c>
      <c r="D318" s="288" t="s">
        <v>3003</v>
      </c>
      <c r="E318" s="288" t="s">
        <v>2959</v>
      </c>
      <c r="F318" s="288" t="s">
        <v>2977</v>
      </c>
      <c r="G318" s="288" t="s">
        <v>2978</v>
      </c>
      <c r="H318" s="288" t="s">
        <v>3005</v>
      </c>
      <c r="I318" s="288" t="s">
        <v>2962</v>
      </c>
      <c r="J318" s="288" t="s">
        <v>60</v>
      </c>
      <c r="K318" s="288" t="s">
        <v>2958</v>
      </c>
      <c r="L318" s="288" t="s">
        <v>45</v>
      </c>
      <c r="M318" s="289" t="s">
        <v>1640</v>
      </c>
      <c r="N318" s="288" t="s">
        <v>1639</v>
      </c>
      <c r="O318" s="288" t="s">
        <v>50</v>
      </c>
      <c r="P318" s="288" t="s">
        <v>51</v>
      </c>
      <c r="Q318" s="290" t="s">
        <v>45</v>
      </c>
      <c r="R318" s="288" t="s">
        <v>45</v>
      </c>
      <c r="S318" s="1">
        <v>45531</v>
      </c>
      <c r="T318" s="1">
        <v>45461</v>
      </c>
      <c r="U318" s="290" t="s">
        <v>45</v>
      </c>
      <c r="V318" s="1">
        <v>45461</v>
      </c>
      <c r="W318" s="1">
        <v>45531</v>
      </c>
      <c r="X318" s="1">
        <v>45581</v>
      </c>
      <c r="Y318" s="291">
        <v>98000</v>
      </c>
      <c r="Z318" s="291">
        <v>98000</v>
      </c>
      <c r="AA318" s="291">
        <v>28000</v>
      </c>
      <c r="AB318" s="291">
        <v>98000</v>
      </c>
      <c r="AC318" s="292" t="s">
        <v>1118</v>
      </c>
      <c r="AD318" s="290" t="s">
        <v>60</v>
      </c>
      <c r="AE318" s="292" t="s">
        <v>45</v>
      </c>
      <c r="AF318" s="291">
        <v>98000</v>
      </c>
      <c r="AG318" s="291">
        <v>250</v>
      </c>
      <c r="AH318" s="291">
        <v>24500000</v>
      </c>
      <c r="AI318" s="291">
        <v>7000000</v>
      </c>
      <c r="AJ318" s="291">
        <v>250</v>
      </c>
      <c r="AK318" s="291">
        <v>24500000</v>
      </c>
      <c r="AL318" s="291">
        <v>7000000</v>
      </c>
      <c r="AM318" s="291"/>
      <c r="AN318" s="291"/>
      <c r="AO318" s="291">
        <v>0</v>
      </c>
      <c r="AP318" s="291">
        <v>249</v>
      </c>
      <c r="AQ318" s="291">
        <v>24402000</v>
      </c>
      <c r="AR318" s="291">
        <v>6972000</v>
      </c>
      <c r="AS318" s="291">
        <v>249</v>
      </c>
      <c r="AT318" s="291">
        <v>24402000</v>
      </c>
      <c r="AU318" s="291">
        <v>6972000</v>
      </c>
      <c r="AV318" s="291"/>
      <c r="AW318" s="291"/>
      <c r="AX318" s="291">
        <v>0</v>
      </c>
      <c r="AY318" s="291">
        <v>42</v>
      </c>
      <c r="AZ318" s="291">
        <v>4116000</v>
      </c>
      <c r="BA318" s="291"/>
      <c r="BB318" s="291"/>
      <c r="BC318" s="291"/>
      <c r="BD318" s="291"/>
      <c r="BE318" s="291"/>
      <c r="BF318" s="291">
        <v>0</v>
      </c>
      <c r="BG318" s="291">
        <v>41</v>
      </c>
      <c r="BH318" s="291">
        <v>4018000</v>
      </c>
      <c r="BI318" s="291">
        <v>1919763</v>
      </c>
      <c r="BJ318" s="291">
        <v>1148000</v>
      </c>
      <c r="BK318" s="291">
        <v>1</v>
      </c>
      <c r="BL318" s="291">
        <v>207</v>
      </c>
      <c r="BM318" s="291">
        <v>208</v>
      </c>
      <c r="BN318" s="291">
        <v>20384000</v>
      </c>
      <c r="BO318" s="291">
        <v>5824000</v>
      </c>
      <c r="BP318" s="292" t="s">
        <v>3985</v>
      </c>
      <c r="BQ318" s="292" t="s">
        <v>3600</v>
      </c>
      <c r="BR318" t="s">
        <v>45</v>
      </c>
    </row>
    <row r="319" spans="1:70" hidden="1" x14ac:dyDescent="0.3">
      <c r="A319" s="281">
        <v>316</v>
      </c>
      <c r="B319" s="282" t="s">
        <v>2952</v>
      </c>
      <c r="C319" s="282" t="s">
        <v>2953</v>
      </c>
      <c r="D319" s="282" t="s">
        <v>3003</v>
      </c>
      <c r="E319" s="282" t="s">
        <v>2959</v>
      </c>
      <c r="F319" s="282" t="s">
        <v>2977</v>
      </c>
      <c r="G319" s="282" t="s">
        <v>2978</v>
      </c>
      <c r="H319" s="282" t="s">
        <v>3005</v>
      </c>
      <c r="I319" s="282" t="s">
        <v>2962</v>
      </c>
      <c r="J319" s="282" t="s">
        <v>60</v>
      </c>
      <c r="K319" s="282" t="s">
        <v>2958</v>
      </c>
      <c r="L319" s="282" t="s">
        <v>45</v>
      </c>
      <c r="M319" s="283" t="s">
        <v>1637</v>
      </c>
      <c r="N319" s="282" t="s">
        <v>1636</v>
      </c>
      <c r="O319" s="282" t="s">
        <v>50</v>
      </c>
      <c r="P319" s="282" t="s">
        <v>51</v>
      </c>
      <c r="Q319" s="284" t="s">
        <v>45</v>
      </c>
      <c r="R319" s="282" t="s">
        <v>45</v>
      </c>
      <c r="S319" s="285">
        <v>45518</v>
      </c>
      <c r="T319" s="285">
        <v>45467</v>
      </c>
      <c r="U319" s="284" t="s">
        <v>45</v>
      </c>
      <c r="V319" s="285">
        <v>45467</v>
      </c>
      <c r="W319" s="285">
        <v>45518</v>
      </c>
      <c r="X319" s="285">
        <v>45527</v>
      </c>
      <c r="Y319" s="286">
        <v>49000</v>
      </c>
      <c r="Z319" s="286">
        <v>49000</v>
      </c>
      <c r="AA319" s="286">
        <v>13000</v>
      </c>
      <c r="AB319" s="286">
        <v>49000</v>
      </c>
      <c r="AC319" s="287" t="s">
        <v>52</v>
      </c>
      <c r="AD319" s="284" t="s">
        <v>60</v>
      </c>
      <c r="AE319" s="287" t="s">
        <v>45</v>
      </c>
      <c r="AF319" s="286">
        <v>49000</v>
      </c>
      <c r="AG319" s="286">
        <v>610</v>
      </c>
      <c r="AH319" s="286">
        <v>29890000</v>
      </c>
      <c r="AI319" s="286">
        <v>7930000</v>
      </c>
      <c r="AJ319" s="286">
        <v>610</v>
      </c>
      <c r="AK319" s="286">
        <v>29890000</v>
      </c>
      <c r="AL319" s="286">
        <v>7930000</v>
      </c>
      <c r="AM319" s="286"/>
      <c r="AN319" s="286"/>
      <c r="AO319" s="286">
        <v>0</v>
      </c>
      <c r="AP319" s="286">
        <v>661</v>
      </c>
      <c r="AQ319" s="286">
        <v>32389000</v>
      </c>
      <c r="AR319" s="286">
        <v>8593000</v>
      </c>
      <c r="AS319" s="286">
        <v>661</v>
      </c>
      <c r="AT319" s="286">
        <v>32389000</v>
      </c>
      <c r="AU319" s="286">
        <v>8593000</v>
      </c>
      <c r="AV319" s="286"/>
      <c r="AW319" s="286"/>
      <c r="AX319" s="286">
        <v>0</v>
      </c>
      <c r="AY319" s="286">
        <v>589</v>
      </c>
      <c r="AZ319" s="286">
        <v>28861000</v>
      </c>
      <c r="BA319" s="286">
        <v>-7</v>
      </c>
      <c r="BB319" s="286">
        <v>-343000</v>
      </c>
      <c r="BC319" s="286">
        <v>2</v>
      </c>
      <c r="BD319" s="286">
        <v>98000</v>
      </c>
      <c r="BE319" s="286">
        <v>74100</v>
      </c>
      <c r="BF319" s="286">
        <v>26000</v>
      </c>
      <c r="BG319" s="286">
        <v>583</v>
      </c>
      <c r="BH319" s="286">
        <v>28567000</v>
      </c>
      <c r="BI319" s="286">
        <v>22880669</v>
      </c>
      <c r="BJ319" s="286">
        <v>7579000</v>
      </c>
      <c r="BK319" s="286">
        <v>6</v>
      </c>
      <c r="BL319" s="286">
        <v>72</v>
      </c>
      <c r="BM319" s="286">
        <v>78</v>
      </c>
      <c r="BN319" s="286">
        <v>3822000</v>
      </c>
      <c r="BO319" s="286">
        <v>1014000</v>
      </c>
      <c r="BP319" s="287" t="s">
        <v>4032</v>
      </c>
      <c r="BQ319" s="287" t="s">
        <v>3109</v>
      </c>
      <c r="BR319" t="s">
        <v>45</v>
      </c>
    </row>
    <row r="320" spans="1:70" hidden="1" x14ac:dyDescent="0.3">
      <c r="A320" s="281">
        <v>317</v>
      </c>
      <c r="B320" s="288" t="s">
        <v>2952</v>
      </c>
      <c r="C320" s="288" t="s">
        <v>2953</v>
      </c>
      <c r="D320" s="288" t="s">
        <v>3003</v>
      </c>
      <c r="E320" s="288" t="s">
        <v>2959</v>
      </c>
      <c r="F320" s="288" t="s">
        <v>2977</v>
      </c>
      <c r="G320" s="288" t="s">
        <v>2980</v>
      </c>
      <c r="H320" s="288" t="s">
        <v>2982</v>
      </c>
      <c r="I320" s="288" t="s">
        <v>2962</v>
      </c>
      <c r="J320" s="288" t="s">
        <v>60</v>
      </c>
      <c r="K320" s="288" t="s">
        <v>2958</v>
      </c>
      <c r="L320" s="288" t="s">
        <v>45</v>
      </c>
      <c r="M320" s="289" t="s">
        <v>1634</v>
      </c>
      <c r="N320" s="288" t="s">
        <v>1633</v>
      </c>
      <c r="O320" s="288" t="s">
        <v>50</v>
      </c>
      <c r="P320" s="288" t="s">
        <v>51</v>
      </c>
      <c r="Q320" s="290" t="s">
        <v>45</v>
      </c>
      <c r="R320" s="288" t="s">
        <v>45</v>
      </c>
      <c r="S320" s="1">
        <v>45554</v>
      </c>
      <c r="T320" s="1">
        <v>45457</v>
      </c>
      <c r="U320" s="290" t="s">
        <v>45</v>
      </c>
      <c r="V320" s="1">
        <v>45457</v>
      </c>
      <c r="W320" s="1">
        <v>45511</v>
      </c>
      <c r="X320" s="1">
        <v>45527</v>
      </c>
      <c r="Y320" s="291">
        <v>139000</v>
      </c>
      <c r="Z320" s="291">
        <v>175000</v>
      </c>
      <c r="AA320" s="291">
        <v>39500</v>
      </c>
      <c r="AB320" s="291">
        <v>175000</v>
      </c>
      <c r="AC320" s="292" t="s">
        <v>393</v>
      </c>
      <c r="AD320" s="290" t="s">
        <v>60</v>
      </c>
      <c r="AE320" s="292" t="s">
        <v>45</v>
      </c>
      <c r="AF320" s="291">
        <v>139000</v>
      </c>
      <c r="AG320" s="291">
        <v>730</v>
      </c>
      <c r="AH320" s="291">
        <v>127750000</v>
      </c>
      <c r="AI320" s="291">
        <v>28835000</v>
      </c>
      <c r="AJ320" s="291">
        <v>600</v>
      </c>
      <c r="AK320" s="291">
        <v>105000000</v>
      </c>
      <c r="AL320" s="291">
        <v>23700000</v>
      </c>
      <c r="AM320" s="291">
        <v>130</v>
      </c>
      <c r="AN320" s="291">
        <v>22750000</v>
      </c>
      <c r="AO320" s="291">
        <v>5135000</v>
      </c>
      <c r="AP320" s="291">
        <v>668</v>
      </c>
      <c r="AQ320" s="291">
        <v>116900000</v>
      </c>
      <c r="AR320" s="291">
        <v>26386000</v>
      </c>
      <c r="AS320" s="291">
        <v>668</v>
      </c>
      <c r="AT320" s="291">
        <v>116900000</v>
      </c>
      <c r="AU320" s="291">
        <v>26386000</v>
      </c>
      <c r="AV320" s="291"/>
      <c r="AW320" s="291"/>
      <c r="AX320" s="291">
        <v>0</v>
      </c>
      <c r="AY320" s="291">
        <v>557</v>
      </c>
      <c r="AZ320" s="291">
        <v>97475000</v>
      </c>
      <c r="BA320" s="291">
        <v>-2</v>
      </c>
      <c r="BB320" s="291">
        <v>-350000</v>
      </c>
      <c r="BC320" s="291">
        <v>1</v>
      </c>
      <c r="BD320" s="291">
        <v>175000</v>
      </c>
      <c r="BE320" s="291">
        <v>-39118</v>
      </c>
      <c r="BF320" s="291">
        <v>39500</v>
      </c>
      <c r="BG320" s="291">
        <v>553</v>
      </c>
      <c r="BH320" s="291">
        <v>96775000</v>
      </c>
      <c r="BI320" s="291">
        <v>51895723</v>
      </c>
      <c r="BJ320" s="291">
        <v>21843500</v>
      </c>
      <c r="BK320" s="291">
        <v>4</v>
      </c>
      <c r="BL320" s="291">
        <v>111</v>
      </c>
      <c r="BM320" s="291">
        <v>115</v>
      </c>
      <c r="BN320" s="291">
        <v>20125000</v>
      </c>
      <c r="BO320" s="291">
        <v>4542500</v>
      </c>
      <c r="BP320" s="292" t="s">
        <v>3718</v>
      </c>
      <c r="BQ320" s="292" t="s">
        <v>3134</v>
      </c>
      <c r="BR320" t="s">
        <v>45</v>
      </c>
    </row>
    <row r="321" spans="1:70" hidden="1" x14ac:dyDescent="0.3">
      <c r="A321" s="281">
        <v>318</v>
      </c>
      <c r="B321" s="282" t="s">
        <v>2952</v>
      </c>
      <c r="C321" s="282" t="s">
        <v>2953</v>
      </c>
      <c r="D321" s="282" t="s">
        <v>3003</v>
      </c>
      <c r="E321" s="282" t="s">
        <v>2959</v>
      </c>
      <c r="F321" s="282" t="s">
        <v>2977</v>
      </c>
      <c r="G321" s="282" t="s">
        <v>2980</v>
      </c>
      <c r="H321" s="282" t="s">
        <v>2982</v>
      </c>
      <c r="I321" s="282" t="s">
        <v>2962</v>
      </c>
      <c r="J321" s="282" t="s">
        <v>60</v>
      </c>
      <c r="K321" s="282" t="s">
        <v>2958</v>
      </c>
      <c r="L321" s="282" t="s">
        <v>45</v>
      </c>
      <c r="M321" s="283" t="s">
        <v>1632</v>
      </c>
      <c r="N321" s="282" t="s">
        <v>1631</v>
      </c>
      <c r="O321" s="282" t="s">
        <v>50</v>
      </c>
      <c r="P321" s="282" t="s">
        <v>51</v>
      </c>
      <c r="Q321" s="284" t="s">
        <v>45</v>
      </c>
      <c r="R321" s="282" t="s">
        <v>45</v>
      </c>
      <c r="S321" s="285">
        <v>45546</v>
      </c>
      <c r="T321" s="285">
        <v>45461</v>
      </c>
      <c r="U321" s="284" t="s">
        <v>45</v>
      </c>
      <c r="V321" s="285">
        <v>45461</v>
      </c>
      <c r="W321" s="285">
        <v>45538</v>
      </c>
      <c r="X321" s="285">
        <v>45544</v>
      </c>
      <c r="Y321" s="286">
        <v>119000</v>
      </c>
      <c r="Z321" s="286">
        <v>119000</v>
      </c>
      <c r="AA321" s="286">
        <v>33000</v>
      </c>
      <c r="AB321" s="286">
        <v>119000</v>
      </c>
      <c r="AC321" s="287" t="s">
        <v>379</v>
      </c>
      <c r="AD321" s="284" t="s">
        <v>60</v>
      </c>
      <c r="AE321" s="287" t="s">
        <v>45</v>
      </c>
      <c r="AF321" s="286">
        <v>119000</v>
      </c>
      <c r="AG321" s="286">
        <v>1000</v>
      </c>
      <c r="AH321" s="286">
        <v>119000000</v>
      </c>
      <c r="AI321" s="286">
        <v>33000000</v>
      </c>
      <c r="AJ321" s="286">
        <v>1000</v>
      </c>
      <c r="AK321" s="286">
        <v>119000000</v>
      </c>
      <c r="AL321" s="286">
        <v>33000000</v>
      </c>
      <c r="AM321" s="286"/>
      <c r="AN321" s="286"/>
      <c r="AO321" s="286">
        <v>0</v>
      </c>
      <c r="AP321" s="286">
        <v>999</v>
      </c>
      <c r="AQ321" s="286">
        <v>118881000</v>
      </c>
      <c r="AR321" s="286">
        <v>32967000</v>
      </c>
      <c r="AS321" s="286">
        <v>999</v>
      </c>
      <c r="AT321" s="286">
        <v>118881000</v>
      </c>
      <c r="AU321" s="286">
        <v>32967000</v>
      </c>
      <c r="AV321" s="286"/>
      <c r="AW321" s="286"/>
      <c r="AX321" s="286">
        <v>0</v>
      </c>
      <c r="AY321" s="286">
        <v>994</v>
      </c>
      <c r="AZ321" s="286">
        <v>118286000</v>
      </c>
      <c r="BA321" s="286">
        <v>-5</v>
      </c>
      <c r="BB321" s="286">
        <v>-595000</v>
      </c>
      <c r="BC321" s="286"/>
      <c r="BD321" s="286"/>
      <c r="BE321" s="286"/>
      <c r="BF321" s="286">
        <v>0</v>
      </c>
      <c r="BG321" s="286">
        <v>984</v>
      </c>
      <c r="BH321" s="286">
        <v>117096000</v>
      </c>
      <c r="BI321" s="286">
        <v>80246989</v>
      </c>
      <c r="BJ321" s="286">
        <v>32472000</v>
      </c>
      <c r="BK321" s="286">
        <v>10</v>
      </c>
      <c r="BL321" s="286">
        <v>5</v>
      </c>
      <c r="BM321" s="286">
        <v>15</v>
      </c>
      <c r="BN321" s="286">
        <v>1785000</v>
      </c>
      <c r="BO321" s="286">
        <v>495000</v>
      </c>
      <c r="BP321" s="287" t="s">
        <v>3720</v>
      </c>
      <c r="BQ321" s="287" t="s">
        <v>3318</v>
      </c>
      <c r="BR321" t="s">
        <v>45</v>
      </c>
    </row>
    <row r="322" spans="1:70" hidden="1" x14ac:dyDescent="0.3">
      <c r="A322" s="281">
        <v>319</v>
      </c>
      <c r="B322" s="288" t="s">
        <v>2952</v>
      </c>
      <c r="C322" s="288" t="s">
        <v>2953</v>
      </c>
      <c r="D322" s="288" t="s">
        <v>3003</v>
      </c>
      <c r="E322" s="288" t="s">
        <v>2959</v>
      </c>
      <c r="F322" s="288" t="s">
        <v>2977</v>
      </c>
      <c r="G322" s="288" t="s">
        <v>2980</v>
      </c>
      <c r="H322" s="288" t="s">
        <v>2982</v>
      </c>
      <c r="I322" s="288" t="s">
        <v>2962</v>
      </c>
      <c r="J322" s="288" t="s">
        <v>60</v>
      </c>
      <c r="K322" s="288" t="s">
        <v>2958</v>
      </c>
      <c r="L322" s="288" t="s">
        <v>45</v>
      </c>
      <c r="M322" s="289" t="s">
        <v>1630</v>
      </c>
      <c r="N322" s="288" t="s">
        <v>1629</v>
      </c>
      <c r="O322" s="288" t="s">
        <v>50</v>
      </c>
      <c r="P322" s="288" t="s">
        <v>51</v>
      </c>
      <c r="Q322" s="290" t="s">
        <v>45</v>
      </c>
      <c r="R322" s="288" t="s">
        <v>45</v>
      </c>
      <c r="S322" s="1">
        <v>45510</v>
      </c>
      <c r="T322" s="1">
        <v>45454</v>
      </c>
      <c r="U322" s="290" t="s">
        <v>45</v>
      </c>
      <c r="V322" s="1">
        <v>45454</v>
      </c>
      <c r="W322" s="1">
        <v>45498</v>
      </c>
      <c r="X322" s="1">
        <v>45506</v>
      </c>
      <c r="Y322" s="291">
        <v>93000</v>
      </c>
      <c r="Z322" s="291">
        <v>115000</v>
      </c>
      <c r="AA322" s="291">
        <v>25800</v>
      </c>
      <c r="AB322" s="291">
        <v>115000</v>
      </c>
      <c r="AC322" s="292" t="s">
        <v>379</v>
      </c>
      <c r="AD322" s="290" t="s">
        <v>60</v>
      </c>
      <c r="AE322" s="292" t="s">
        <v>45</v>
      </c>
      <c r="AF322" s="291">
        <v>93000</v>
      </c>
      <c r="AG322" s="291">
        <v>1100</v>
      </c>
      <c r="AH322" s="291">
        <v>126500000</v>
      </c>
      <c r="AI322" s="291">
        <v>28380000</v>
      </c>
      <c r="AJ322" s="291">
        <v>1100</v>
      </c>
      <c r="AK322" s="291">
        <v>126500000</v>
      </c>
      <c r="AL322" s="291">
        <v>28380000</v>
      </c>
      <c r="AM322" s="291"/>
      <c r="AN322" s="291"/>
      <c r="AO322" s="291">
        <v>0</v>
      </c>
      <c r="AP322" s="291">
        <v>1091</v>
      </c>
      <c r="AQ322" s="291">
        <v>125465000</v>
      </c>
      <c r="AR322" s="291">
        <v>28147800</v>
      </c>
      <c r="AS322" s="291">
        <v>1091</v>
      </c>
      <c r="AT322" s="291">
        <v>125465000</v>
      </c>
      <c r="AU322" s="291">
        <v>28147800</v>
      </c>
      <c r="AV322" s="291"/>
      <c r="AW322" s="291"/>
      <c r="AX322" s="291">
        <v>0</v>
      </c>
      <c r="AY322" s="291">
        <v>577</v>
      </c>
      <c r="AZ322" s="291">
        <v>66355000</v>
      </c>
      <c r="BA322" s="291">
        <v>-2</v>
      </c>
      <c r="BB322" s="291">
        <v>-230000</v>
      </c>
      <c r="BC322" s="291">
        <v>1</v>
      </c>
      <c r="BD322" s="291">
        <v>115000</v>
      </c>
      <c r="BE322" s="291">
        <v>74000</v>
      </c>
      <c r="BF322" s="291">
        <v>25800</v>
      </c>
      <c r="BG322" s="291">
        <v>537</v>
      </c>
      <c r="BH322" s="291">
        <v>61755000</v>
      </c>
      <c r="BI322" s="291">
        <v>35784622</v>
      </c>
      <c r="BJ322" s="291">
        <v>13854600</v>
      </c>
      <c r="BK322" s="291">
        <v>40</v>
      </c>
      <c r="BL322" s="291">
        <v>514</v>
      </c>
      <c r="BM322" s="291">
        <v>554</v>
      </c>
      <c r="BN322" s="291">
        <v>63710000</v>
      </c>
      <c r="BO322" s="291">
        <v>14293200</v>
      </c>
      <c r="BP322" s="292" t="s">
        <v>3305</v>
      </c>
      <c r="BQ322" s="292" t="s">
        <v>3481</v>
      </c>
      <c r="BR322" t="s">
        <v>45</v>
      </c>
    </row>
    <row r="323" spans="1:70" hidden="1" x14ac:dyDescent="0.3">
      <c r="A323" s="281">
        <v>320</v>
      </c>
      <c r="B323" s="282" t="s">
        <v>2952</v>
      </c>
      <c r="C323" s="282" t="s">
        <v>2953</v>
      </c>
      <c r="D323" s="282" t="s">
        <v>3003</v>
      </c>
      <c r="E323" s="282" t="s">
        <v>2959</v>
      </c>
      <c r="F323" s="282" t="s">
        <v>2977</v>
      </c>
      <c r="G323" s="282" t="s">
        <v>2980</v>
      </c>
      <c r="H323" s="282" t="s">
        <v>2982</v>
      </c>
      <c r="I323" s="282" t="s">
        <v>2962</v>
      </c>
      <c r="J323" s="282" t="s">
        <v>60</v>
      </c>
      <c r="K323" s="282" t="s">
        <v>2958</v>
      </c>
      <c r="L323" s="282" t="s">
        <v>45</v>
      </c>
      <c r="M323" s="283" t="s">
        <v>1628</v>
      </c>
      <c r="N323" s="282" t="s">
        <v>1627</v>
      </c>
      <c r="O323" s="282" t="s">
        <v>50</v>
      </c>
      <c r="P323" s="282" t="s">
        <v>127</v>
      </c>
      <c r="Q323" s="284" t="s">
        <v>45</v>
      </c>
      <c r="R323" s="282" t="s">
        <v>45</v>
      </c>
      <c r="S323" s="285">
        <v>45531</v>
      </c>
      <c r="T323" s="285">
        <v>45454</v>
      </c>
      <c r="U323" s="284" t="s">
        <v>45</v>
      </c>
      <c r="V323" s="285">
        <v>45454</v>
      </c>
      <c r="W323" s="285">
        <v>45517</v>
      </c>
      <c r="X323" s="285">
        <v>45523</v>
      </c>
      <c r="Y323" s="286">
        <v>135000</v>
      </c>
      <c r="Z323" s="286">
        <v>135000</v>
      </c>
      <c r="AA323" s="286">
        <v>38800</v>
      </c>
      <c r="AB323" s="286">
        <v>135000</v>
      </c>
      <c r="AC323" s="287" t="s">
        <v>1613</v>
      </c>
      <c r="AD323" s="284" t="s">
        <v>60</v>
      </c>
      <c r="AE323" s="287" t="s">
        <v>45</v>
      </c>
      <c r="AF323" s="286">
        <v>135000</v>
      </c>
      <c r="AG323" s="286">
        <v>1050</v>
      </c>
      <c r="AH323" s="286">
        <v>141750000</v>
      </c>
      <c r="AI323" s="286">
        <v>40740000</v>
      </c>
      <c r="AJ323" s="286">
        <v>700</v>
      </c>
      <c r="AK323" s="286">
        <v>94500000</v>
      </c>
      <c r="AL323" s="286">
        <v>27160000</v>
      </c>
      <c r="AM323" s="286">
        <v>350</v>
      </c>
      <c r="AN323" s="286">
        <v>47250000</v>
      </c>
      <c r="AO323" s="286">
        <v>13580000</v>
      </c>
      <c r="AP323" s="286">
        <v>1119</v>
      </c>
      <c r="AQ323" s="286">
        <v>151065000</v>
      </c>
      <c r="AR323" s="286">
        <v>43417200</v>
      </c>
      <c r="AS323" s="286">
        <v>1119</v>
      </c>
      <c r="AT323" s="286">
        <v>151065000</v>
      </c>
      <c r="AU323" s="286">
        <v>43417200</v>
      </c>
      <c r="AV323" s="286"/>
      <c r="AW323" s="286"/>
      <c r="AX323" s="286">
        <v>0</v>
      </c>
      <c r="AY323" s="286">
        <v>1011</v>
      </c>
      <c r="AZ323" s="286">
        <v>136485000</v>
      </c>
      <c r="BA323" s="286">
        <v>-5</v>
      </c>
      <c r="BB323" s="286">
        <v>-675000</v>
      </c>
      <c r="BC323" s="286">
        <v>1</v>
      </c>
      <c r="BD323" s="286">
        <v>135000</v>
      </c>
      <c r="BE323" s="286">
        <v>121000</v>
      </c>
      <c r="BF323" s="286">
        <v>38800</v>
      </c>
      <c r="BG323" s="286">
        <v>962</v>
      </c>
      <c r="BH323" s="286">
        <v>129870000</v>
      </c>
      <c r="BI323" s="286">
        <v>87152152</v>
      </c>
      <c r="BJ323" s="286">
        <v>37325600</v>
      </c>
      <c r="BK323" s="286">
        <v>49</v>
      </c>
      <c r="BL323" s="286">
        <v>108</v>
      </c>
      <c r="BM323" s="286">
        <v>157</v>
      </c>
      <c r="BN323" s="286">
        <v>21195000</v>
      </c>
      <c r="BO323" s="286">
        <v>6091600</v>
      </c>
      <c r="BP323" s="287" t="s">
        <v>3860</v>
      </c>
      <c r="BQ323" s="287" t="s">
        <v>677</v>
      </c>
      <c r="BR323" t="s">
        <v>45</v>
      </c>
    </row>
    <row r="324" spans="1:70" hidden="1" x14ac:dyDescent="0.3">
      <c r="A324" s="281">
        <v>321</v>
      </c>
      <c r="B324" s="288" t="s">
        <v>2952</v>
      </c>
      <c r="C324" s="288" t="s">
        <v>2953</v>
      </c>
      <c r="D324" s="288" t="s">
        <v>3003</v>
      </c>
      <c r="E324" s="288" t="s">
        <v>2959</v>
      </c>
      <c r="F324" s="288" t="s">
        <v>2977</v>
      </c>
      <c r="G324" s="288" t="s">
        <v>2980</v>
      </c>
      <c r="H324" s="288" t="s">
        <v>2982</v>
      </c>
      <c r="I324" s="288" t="s">
        <v>2962</v>
      </c>
      <c r="J324" s="288" t="s">
        <v>60</v>
      </c>
      <c r="K324" s="288" t="s">
        <v>2958</v>
      </c>
      <c r="L324" s="288" t="s">
        <v>45</v>
      </c>
      <c r="M324" s="289" t="s">
        <v>1626</v>
      </c>
      <c r="N324" s="288" t="s">
        <v>1625</v>
      </c>
      <c r="O324" s="288" t="s">
        <v>50</v>
      </c>
      <c r="P324" s="288" t="s">
        <v>51</v>
      </c>
      <c r="Q324" s="290" t="s">
        <v>45</v>
      </c>
      <c r="R324" s="288" t="s">
        <v>45</v>
      </c>
      <c r="S324" s="1">
        <v>45518</v>
      </c>
      <c r="T324" s="1">
        <v>45467</v>
      </c>
      <c r="U324" s="290" t="s">
        <v>45</v>
      </c>
      <c r="V324" s="1">
        <v>45467</v>
      </c>
      <c r="W324" s="1">
        <v>45518</v>
      </c>
      <c r="X324" s="1">
        <v>45527</v>
      </c>
      <c r="Y324" s="291">
        <v>67000</v>
      </c>
      <c r="Z324" s="291">
        <v>67000</v>
      </c>
      <c r="AA324" s="291">
        <v>17000</v>
      </c>
      <c r="AB324" s="291">
        <v>67000</v>
      </c>
      <c r="AC324" s="292" t="s">
        <v>678</v>
      </c>
      <c r="AD324" s="290" t="s">
        <v>60</v>
      </c>
      <c r="AE324" s="292" t="s">
        <v>45</v>
      </c>
      <c r="AF324" s="291">
        <v>67000</v>
      </c>
      <c r="AG324" s="291">
        <v>1000</v>
      </c>
      <c r="AH324" s="291">
        <v>67000000</v>
      </c>
      <c r="AI324" s="291">
        <v>17000000</v>
      </c>
      <c r="AJ324" s="291">
        <v>700</v>
      </c>
      <c r="AK324" s="291">
        <v>46900000</v>
      </c>
      <c r="AL324" s="291">
        <v>11900000</v>
      </c>
      <c r="AM324" s="291">
        <v>300</v>
      </c>
      <c r="AN324" s="291">
        <v>20100000</v>
      </c>
      <c r="AO324" s="291">
        <v>5100000</v>
      </c>
      <c r="AP324" s="291">
        <v>991</v>
      </c>
      <c r="AQ324" s="291">
        <v>66397000</v>
      </c>
      <c r="AR324" s="291">
        <v>16847000</v>
      </c>
      <c r="AS324" s="291">
        <v>991</v>
      </c>
      <c r="AT324" s="291">
        <v>66397000</v>
      </c>
      <c r="AU324" s="291">
        <v>16847000</v>
      </c>
      <c r="AV324" s="291"/>
      <c r="AW324" s="291"/>
      <c r="AX324" s="291">
        <v>0</v>
      </c>
      <c r="AY324" s="291">
        <v>866</v>
      </c>
      <c r="AZ324" s="291">
        <v>58022000</v>
      </c>
      <c r="BA324" s="291">
        <v>-10</v>
      </c>
      <c r="BB324" s="291">
        <v>-670000</v>
      </c>
      <c r="BC324" s="291"/>
      <c r="BD324" s="291"/>
      <c r="BE324" s="291"/>
      <c r="BF324" s="291">
        <v>0</v>
      </c>
      <c r="BG324" s="291">
        <v>853</v>
      </c>
      <c r="BH324" s="291">
        <v>57151000</v>
      </c>
      <c r="BI324" s="291">
        <v>43359513</v>
      </c>
      <c r="BJ324" s="291">
        <v>14501000</v>
      </c>
      <c r="BK324" s="291">
        <v>13</v>
      </c>
      <c r="BL324" s="291">
        <v>125</v>
      </c>
      <c r="BM324" s="291">
        <v>138</v>
      </c>
      <c r="BN324" s="291">
        <v>9246000</v>
      </c>
      <c r="BO324" s="291">
        <v>2346000</v>
      </c>
      <c r="BP324" s="292" t="s">
        <v>3903</v>
      </c>
      <c r="BQ324" s="292" t="s">
        <v>3470</v>
      </c>
      <c r="BR324" t="s">
        <v>45</v>
      </c>
    </row>
    <row r="325" spans="1:70" hidden="1" x14ac:dyDescent="0.3">
      <c r="A325" s="281">
        <v>322</v>
      </c>
      <c r="B325" s="282" t="s">
        <v>2952</v>
      </c>
      <c r="C325" s="282" t="s">
        <v>2953</v>
      </c>
      <c r="D325" s="282" t="s">
        <v>3003</v>
      </c>
      <c r="E325" s="282" t="s">
        <v>2959</v>
      </c>
      <c r="F325" s="282" t="s">
        <v>2977</v>
      </c>
      <c r="G325" s="282" t="s">
        <v>2980</v>
      </c>
      <c r="H325" s="282" t="s">
        <v>2982</v>
      </c>
      <c r="I325" s="282" t="s">
        <v>2962</v>
      </c>
      <c r="J325" s="282" t="s">
        <v>60</v>
      </c>
      <c r="K325" s="282" t="s">
        <v>2958</v>
      </c>
      <c r="L325" s="282" t="s">
        <v>45</v>
      </c>
      <c r="M325" s="283" t="s">
        <v>1624</v>
      </c>
      <c r="N325" s="282" t="s">
        <v>1623</v>
      </c>
      <c r="O325" s="282" t="s">
        <v>50</v>
      </c>
      <c r="P325" s="282" t="s">
        <v>51</v>
      </c>
      <c r="Q325" s="284" t="s">
        <v>45</v>
      </c>
      <c r="R325" s="282" t="s">
        <v>45</v>
      </c>
      <c r="S325" s="285">
        <v>45573</v>
      </c>
      <c r="T325" s="285">
        <v>45477</v>
      </c>
      <c r="U325" s="284" t="s">
        <v>45</v>
      </c>
      <c r="V325" s="285">
        <v>45477</v>
      </c>
      <c r="W325" s="285">
        <v>45567</v>
      </c>
      <c r="X325" s="285">
        <v>45569</v>
      </c>
      <c r="Y325" s="286">
        <v>95000</v>
      </c>
      <c r="Z325" s="286">
        <v>95000</v>
      </c>
      <c r="AA325" s="286">
        <v>25800</v>
      </c>
      <c r="AB325" s="286">
        <v>95000</v>
      </c>
      <c r="AC325" s="287" t="s">
        <v>874</v>
      </c>
      <c r="AD325" s="284" t="s">
        <v>60</v>
      </c>
      <c r="AE325" s="287" t="s">
        <v>45</v>
      </c>
      <c r="AF325" s="286">
        <v>95000</v>
      </c>
      <c r="AG325" s="286">
        <v>1000</v>
      </c>
      <c r="AH325" s="286">
        <v>95000000</v>
      </c>
      <c r="AI325" s="286">
        <v>25800000</v>
      </c>
      <c r="AJ325" s="286">
        <v>1000</v>
      </c>
      <c r="AK325" s="286">
        <v>95000000</v>
      </c>
      <c r="AL325" s="286">
        <v>25800000</v>
      </c>
      <c r="AM325" s="286"/>
      <c r="AN325" s="286"/>
      <c r="AO325" s="286">
        <v>0</v>
      </c>
      <c r="AP325" s="286">
        <v>965</v>
      </c>
      <c r="AQ325" s="286">
        <v>91675000</v>
      </c>
      <c r="AR325" s="286">
        <v>24897000</v>
      </c>
      <c r="AS325" s="286">
        <v>965</v>
      </c>
      <c r="AT325" s="286">
        <v>91675000</v>
      </c>
      <c r="AU325" s="286">
        <v>24897000</v>
      </c>
      <c r="AV325" s="286"/>
      <c r="AW325" s="286"/>
      <c r="AX325" s="286">
        <v>0</v>
      </c>
      <c r="AY325" s="286">
        <v>314</v>
      </c>
      <c r="AZ325" s="286">
        <v>29830000</v>
      </c>
      <c r="BA325" s="286">
        <v>5</v>
      </c>
      <c r="BB325" s="286">
        <v>475000</v>
      </c>
      <c r="BC325" s="286"/>
      <c r="BD325" s="286"/>
      <c r="BE325" s="286">
        <v>-10050</v>
      </c>
      <c r="BF325" s="286">
        <v>0</v>
      </c>
      <c r="BG325" s="286">
        <v>294</v>
      </c>
      <c r="BH325" s="286">
        <v>27930000</v>
      </c>
      <c r="BI325" s="286">
        <v>16252590</v>
      </c>
      <c r="BJ325" s="286">
        <v>7585200</v>
      </c>
      <c r="BK325" s="286">
        <v>20</v>
      </c>
      <c r="BL325" s="286">
        <v>651</v>
      </c>
      <c r="BM325" s="286">
        <v>671</v>
      </c>
      <c r="BN325" s="286">
        <v>63745000</v>
      </c>
      <c r="BO325" s="286">
        <v>17311800</v>
      </c>
      <c r="BP325" s="287" t="s">
        <v>3936</v>
      </c>
      <c r="BQ325" s="287" t="s">
        <v>3937</v>
      </c>
      <c r="BR325" t="s">
        <v>45</v>
      </c>
    </row>
    <row r="326" spans="1:70" hidden="1" x14ac:dyDescent="0.3">
      <c r="A326" s="281">
        <v>323</v>
      </c>
      <c r="B326" s="288" t="s">
        <v>2952</v>
      </c>
      <c r="C326" s="288" t="s">
        <v>2953</v>
      </c>
      <c r="D326" s="288" t="s">
        <v>3003</v>
      </c>
      <c r="E326" s="288" t="s">
        <v>2959</v>
      </c>
      <c r="F326" s="288" t="s">
        <v>2977</v>
      </c>
      <c r="G326" s="288" t="s">
        <v>2980</v>
      </c>
      <c r="H326" s="288" t="s">
        <v>2982</v>
      </c>
      <c r="I326" s="288" t="s">
        <v>2962</v>
      </c>
      <c r="J326" s="288" t="s">
        <v>60</v>
      </c>
      <c r="K326" s="288" t="s">
        <v>2958</v>
      </c>
      <c r="L326" s="288" t="s">
        <v>45</v>
      </c>
      <c r="M326" s="289" t="s">
        <v>1621</v>
      </c>
      <c r="N326" s="288" t="s">
        <v>1620</v>
      </c>
      <c r="O326" s="288" t="s">
        <v>50</v>
      </c>
      <c r="P326" s="288" t="s">
        <v>127</v>
      </c>
      <c r="Q326" s="290" t="s">
        <v>45</v>
      </c>
      <c r="R326" s="288" t="s">
        <v>45</v>
      </c>
      <c r="S326" s="1">
        <v>45531</v>
      </c>
      <c r="T326" s="1">
        <v>45477</v>
      </c>
      <c r="U326" s="290" t="s">
        <v>45</v>
      </c>
      <c r="V326" s="1">
        <v>45477</v>
      </c>
      <c r="W326" s="1">
        <v>45531</v>
      </c>
      <c r="X326" s="1">
        <v>45534</v>
      </c>
      <c r="Y326" s="291">
        <v>139000</v>
      </c>
      <c r="Z326" s="291">
        <v>139000</v>
      </c>
      <c r="AA326" s="291">
        <v>39000</v>
      </c>
      <c r="AB326" s="291">
        <v>139000</v>
      </c>
      <c r="AC326" s="292" t="s">
        <v>1467</v>
      </c>
      <c r="AD326" s="290" t="s">
        <v>60</v>
      </c>
      <c r="AE326" s="292" t="s">
        <v>45</v>
      </c>
      <c r="AF326" s="291">
        <v>139000</v>
      </c>
      <c r="AG326" s="291">
        <v>500</v>
      </c>
      <c r="AH326" s="291">
        <v>69500000</v>
      </c>
      <c r="AI326" s="291">
        <v>19500000</v>
      </c>
      <c r="AJ326" s="291">
        <v>400</v>
      </c>
      <c r="AK326" s="291">
        <v>55600000</v>
      </c>
      <c r="AL326" s="291">
        <v>15600000</v>
      </c>
      <c r="AM326" s="291">
        <v>100</v>
      </c>
      <c r="AN326" s="291">
        <v>13900000</v>
      </c>
      <c r="AO326" s="291">
        <v>3900000</v>
      </c>
      <c r="AP326" s="291">
        <v>532</v>
      </c>
      <c r="AQ326" s="291">
        <v>73948000</v>
      </c>
      <c r="AR326" s="291">
        <v>20748000</v>
      </c>
      <c r="AS326" s="291">
        <v>532</v>
      </c>
      <c r="AT326" s="291">
        <v>73948000</v>
      </c>
      <c r="AU326" s="291">
        <v>20748000</v>
      </c>
      <c r="AV326" s="291"/>
      <c r="AW326" s="291"/>
      <c r="AX326" s="291">
        <v>0</v>
      </c>
      <c r="AY326" s="291">
        <v>474</v>
      </c>
      <c r="AZ326" s="291">
        <v>65886000</v>
      </c>
      <c r="BA326" s="291">
        <v>-2</v>
      </c>
      <c r="BB326" s="291">
        <v>-278000</v>
      </c>
      <c r="BC326" s="291">
        <v>1</v>
      </c>
      <c r="BD326" s="291">
        <v>139000</v>
      </c>
      <c r="BE326" s="291">
        <v>45900</v>
      </c>
      <c r="BF326" s="291">
        <v>39000</v>
      </c>
      <c r="BG326" s="291">
        <v>460</v>
      </c>
      <c r="BH326" s="291">
        <v>63940000</v>
      </c>
      <c r="BI326" s="291">
        <v>42657278</v>
      </c>
      <c r="BJ326" s="291">
        <v>17940000</v>
      </c>
      <c r="BK326" s="291">
        <v>14</v>
      </c>
      <c r="BL326" s="291">
        <v>58</v>
      </c>
      <c r="BM326" s="291">
        <v>72</v>
      </c>
      <c r="BN326" s="291">
        <v>10008000</v>
      </c>
      <c r="BO326" s="291">
        <v>2808000</v>
      </c>
      <c r="BP326" s="292" t="s">
        <v>3404</v>
      </c>
      <c r="BQ326" s="292" t="s">
        <v>677</v>
      </c>
      <c r="BR326" t="s">
        <v>45</v>
      </c>
    </row>
    <row r="327" spans="1:70" hidden="1" x14ac:dyDescent="0.3">
      <c r="A327" s="281">
        <v>324</v>
      </c>
      <c r="B327" s="282" t="s">
        <v>2952</v>
      </c>
      <c r="C327" s="282" t="s">
        <v>2953</v>
      </c>
      <c r="D327" s="282" t="s">
        <v>3003</v>
      </c>
      <c r="E327" s="282" t="s">
        <v>2959</v>
      </c>
      <c r="F327" s="282" t="s">
        <v>2977</v>
      </c>
      <c r="G327" s="282" t="s">
        <v>2980</v>
      </c>
      <c r="H327" s="282" t="s">
        <v>2983</v>
      </c>
      <c r="I327" s="282" t="s">
        <v>2962</v>
      </c>
      <c r="J327" s="282" t="s">
        <v>60</v>
      </c>
      <c r="K327" s="282" t="s">
        <v>2958</v>
      </c>
      <c r="L327" s="282" t="s">
        <v>45</v>
      </c>
      <c r="M327" s="283" t="s">
        <v>1618</v>
      </c>
      <c r="N327" s="282" t="s">
        <v>1617</v>
      </c>
      <c r="O327" s="282" t="s">
        <v>50</v>
      </c>
      <c r="P327" s="282" t="s">
        <v>1619</v>
      </c>
      <c r="Q327" s="284" t="s">
        <v>45</v>
      </c>
      <c r="R327" s="282" t="s">
        <v>45</v>
      </c>
      <c r="S327" s="285">
        <v>45590</v>
      </c>
      <c r="T327" s="285">
        <v>45457</v>
      </c>
      <c r="U327" s="284" t="s">
        <v>45</v>
      </c>
      <c r="V327" s="285">
        <v>45457</v>
      </c>
      <c r="W327" s="285">
        <v>45540</v>
      </c>
      <c r="X327" s="285">
        <v>45548</v>
      </c>
      <c r="Y327" s="286">
        <v>159000</v>
      </c>
      <c r="Z327" s="286">
        <v>195000</v>
      </c>
      <c r="AA327" s="286">
        <v>45000</v>
      </c>
      <c r="AB327" s="286">
        <v>195000</v>
      </c>
      <c r="AC327" s="287" t="s">
        <v>346</v>
      </c>
      <c r="AD327" s="284" t="s">
        <v>60</v>
      </c>
      <c r="AE327" s="287" t="s">
        <v>45</v>
      </c>
      <c r="AF327" s="286">
        <v>159000</v>
      </c>
      <c r="AG327" s="286">
        <v>1120</v>
      </c>
      <c r="AH327" s="286">
        <v>218400000</v>
      </c>
      <c r="AI327" s="286">
        <v>50400000</v>
      </c>
      <c r="AJ327" s="286">
        <v>500</v>
      </c>
      <c r="AK327" s="286">
        <v>97500000</v>
      </c>
      <c r="AL327" s="286">
        <v>22500000</v>
      </c>
      <c r="AM327" s="286">
        <v>620</v>
      </c>
      <c r="AN327" s="286">
        <v>120900000</v>
      </c>
      <c r="AO327" s="286">
        <v>27900000</v>
      </c>
      <c r="AP327" s="286">
        <v>1158</v>
      </c>
      <c r="AQ327" s="286">
        <v>225810000</v>
      </c>
      <c r="AR327" s="286">
        <v>52110000</v>
      </c>
      <c r="AS327" s="286">
        <v>1158</v>
      </c>
      <c r="AT327" s="286">
        <v>225810000</v>
      </c>
      <c r="AU327" s="286">
        <v>52110000</v>
      </c>
      <c r="AV327" s="286"/>
      <c r="AW327" s="286"/>
      <c r="AX327" s="286">
        <v>0</v>
      </c>
      <c r="AY327" s="286">
        <v>855</v>
      </c>
      <c r="AZ327" s="286">
        <v>166725000</v>
      </c>
      <c r="BA327" s="286">
        <v>1</v>
      </c>
      <c r="BB327" s="286">
        <v>195000</v>
      </c>
      <c r="BC327" s="286">
        <v>6</v>
      </c>
      <c r="BD327" s="286">
        <v>1170000</v>
      </c>
      <c r="BE327" s="286">
        <v>411676</v>
      </c>
      <c r="BF327" s="286">
        <v>270000</v>
      </c>
      <c r="BG327" s="286">
        <v>836</v>
      </c>
      <c r="BH327" s="286">
        <v>163020000</v>
      </c>
      <c r="BI327" s="286">
        <v>86347654</v>
      </c>
      <c r="BJ327" s="286">
        <v>37620000</v>
      </c>
      <c r="BK327" s="286">
        <v>19</v>
      </c>
      <c r="BL327" s="286">
        <v>303</v>
      </c>
      <c r="BM327" s="286">
        <v>322</v>
      </c>
      <c r="BN327" s="286">
        <v>62790000</v>
      </c>
      <c r="BO327" s="286">
        <v>14490000</v>
      </c>
      <c r="BP327" s="287" t="s">
        <v>3274</v>
      </c>
      <c r="BQ327" s="287" t="s">
        <v>3291</v>
      </c>
      <c r="BR327" t="s">
        <v>45</v>
      </c>
    </row>
    <row r="328" spans="1:70" hidden="1" x14ac:dyDescent="0.3">
      <c r="A328" s="281">
        <v>325</v>
      </c>
      <c r="B328" s="288" t="s">
        <v>2952</v>
      </c>
      <c r="C328" s="288" t="s">
        <v>2953</v>
      </c>
      <c r="D328" s="288" t="s">
        <v>3003</v>
      </c>
      <c r="E328" s="288" t="s">
        <v>2959</v>
      </c>
      <c r="F328" s="288" t="s">
        <v>2977</v>
      </c>
      <c r="G328" s="288" t="s">
        <v>2980</v>
      </c>
      <c r="H328" s="288" t="s">
        <v>2983</v>
      </c>
      <c r="I328" s="288" t="s">
        <v>2962</v>
      </c>
      <c r="J328" s="288" t="s">
        <v>60</v>
      </c>
      <c r="K328" s="288" t="s">
        <v>2958</v>
      </c>
      <c r="L328" s="288" t="s">
        <v>45</v>
      </c>
      <c r="M328" s="289" t="s">
        <v>1616</v>
      </c>
      <c r="N328" s="288" t="s">
        <v>1615</v>
      </c>
      <c r="O328" s="288" t="s">
        <v>50</v>
      </c>
      <c r="P328" s="288" t="s">
        <v>51</v>
      </c>
      <c r="Q328" s="290" t="s">
        <v>45</v>
      </c>
      <c r="R328" s="288" t="s">
        <v>45</v>
      </c>
      <c r="S328" s="1">
        <v>45580</v>
      </c>
      <c r="T328" s="1">
        <v>45461</v>
      </c>
      <c r="U328" s="290" t="s">
        <v>45</v>
      </c>
      <c r="V328" s="1">
        <v>45461</v>
      </c>
      <c r="W328" s="1">
        <v>45575</v>
      </c>
      <c r="X328" s="1">
        <v>45579</v>
      </c>
      <c r="Y328" s="291">
        <v>99000</v>
      </c>
      <c r="Z328" s="291">
        <v>139000</v>
      </c>
      <c r="AA328" s="291">
        <v>27900</v>
      </c>
      <c r="AB328" s="291">
        <v>139000</v>
      </c>
      <c r="AC328" s="292" t="s">
        <v>204</v>
      </c>
      <c r="AD328" s="290" t="s">
        <v>60</v>
      </c>
      <c r="AE328" s="292" t="s">
        <v>45</v>
      </c>
      <c r="AF328" s="291">
        <v>99000</v>
      </c>
      <c r="AG328" s="291">
        <v>4000</v>
      </c>
      <c r="AH328" s="291">
        <v>556000000</v>
      </c>
      <c r="AI328" s="291">
        <v>111600000</v>
      </c>
      <c r="AJ328" s="291">
        <v>3000</v>
      </c>
      <c r="AK328" s="291">
        <v>417000000</v>
      </c>
      <c r="AL328" s="291">
        <v>83700000</v>
      </c>
      <c r="AM328" s="291">
        <v>1000</v>
      </c>
      <c r="AN328" s="291">
        <v>139000000</v>
      </c>
      <c r="AO328" s="291">
        <v>27900000</v>
      </c>
      <c r="AP328" s="291">
        <v>3907</v>
      </c>
      <c r="AQ328" s="291">
        <v>543073000</v>
      </c>
      <c r="AR328" s="291">
        <v>109005300</v>
      </c>
      <c r="AS328" s="291">
        <v>3907</v>
      </c>
      <c r="AT328" s="291">
        <v>543073000</v>
      </c>
      <c r="AU328" s="291">
        <v>109005300</v>
      </c>
      <c r="AV328" s="291"/>
      <c r="AW328" s="291"/>
      <c r="AX328" s="291">
        <v>0</v>
      </c>
      <c r="AY328" s="291">
        <v>3021</v>
      </c>
      <c r="AZ328" s="291">
        <v>419919000</v>
      </c>
      <c r="BA328" s="291">
        <v>11</v>
      </c>
      <c r="BB328" s="291">
        <v>1529000</v>
      </c>
      <c r="BC328" s="291">
        <v>5</v>
      </c>
      <c r="BD328" s="291">
        <v>695000</v>
      </c>
      <c r="BE328" s="291">
        <v>247750</v>
      </c>
      <c r="BF328" s="291">
        <v>139500</v>
      </c>
      <c r="BG328" s="291">
        <v>2793</v>
      </c>
      <c r="BH328" s="291">
        <v>388227000</v>
      </c>
      <c r="BI328" s="291">
        <v>177224509</v>
      </c>
      <c r="BJ328" s="291">
        <v>77924700</v>
      </c>
      <c r="BK328" s="291">
        <v>228</v>
      </c>
      <c r="BL328" s="291">
        <v>886</v>
      </c>
      <c r="BM328" s="291">
        <v>1114</v>
      </c>
      <c r="BN328" s="291">
        <v>154846000</v>
      </c>
      <c r="BO328" s="291">
        <v>31080600</v>
      </c>
      <c r="BP328" s="292" t="s">
        <v>1204</v>
      </c>
      <c r="BQ328" s="292" t="s">
        <v>2175</v>
      </c>
      <c r="BR328" t="s">
        <v>45</v>
      </c>
    </row>
    <row r="329" spans="1:70" x14ac:dyDescent="0.3">
      <c r="A329" s="281">
        <v>326</v>
      </c>
      <c r="B329" s="282" t="s">
        <v>2952</v>
      </c>
      <c r="C329" s="282" t="s">
        <v>2953</v>
      </c>
      <c r="D329" s="282" t="s">
        <v>3003</v>
      </c>
      <c r="E329" s="282" t="s">
        <v>2959</v>
      </c>
      <c r="F329" s="282" t="s">
        <v>2977</v>
      </c>
      <c r="G329" s="282" t="s">
        <v>2980</v>
      </c>
      <c r="H329" s="282" t="s">
        <v>2983</v>
      </c>
      <c r="I329" s="282" t="s">
        <v>2962</v>
      </c>
      <c r="J329" s="282" t="s">
        <v>60</v>
      </c>
      <c r="K329" s="282" t="s">
        <v>2958</v>
      </c>
      <c r="L329" s="282" t="s">
        <v>45</v>
      </c>
      <c r="M329" s="283" t="s">
        <v>1611</v>
      </c>
      <c r="N329" s="282" t="s">
        <v>1610</v>
      </c>
      <c r="O329" s="282" t="s">
        <v>50</v>
      </c>
      <c r="P329" s="282" t="s">
        <v>51</v>
      </c>
      <c r="Q329" s="284" t="s">
        <v>45</v>
      </c>
      <c r="R329" s="282" t="s">
        <v>45</v>
      </c>
      <c r="S329" s="285">
        <v>45665</v>
      </c>
      <c r="T329" s="285">
        <v>45643</v>
      </c>
      <c r="U329" s="284" t="s">
        <v>45</v>
      </c>
      <c r="V329" s="285">
        <v>45643</v>
      </c>
      <c r="W329" s="285">
        <v>45492</v>
      </c>
      <c r="X329" s="285">
        <v>45503</v>
      </c>
      <c r="Y329" s="286">
        <v>99000</v>
      </c>
      <c r="Z329" s="286">
        <v>99000</v>
      </c>
      <c r="AA329" s="286">
        <v>28500</v>
      </c>
      <c r="AB329" s="286">
        <v>99000</v>
      </c>
      <c r="AC329" s="287" t="s">
        <v>1613</v>
      </c>
      <c r="AD329" s="284" t="s">
        <v>60</v>
      </c>
      <c r="AE329" s="287" t="s">
        <v>45</v>
      </c>
      <c r="AF329" s="286">
        <v>99000</v>
      </c>
      <c r="AG329" s="286">
        <v>1700</v>
      </c>
      <c r="AH329" s="286">
        <v>168300000</v>
      </c>
      <c r="AI329" s="286">
        <v>48450000</v>
      </c>
      <c r="AJ329" s="286">
        <v>500</v>
      </c>
      <c r="AK329" s="286">
        <v>49500000</v>
      </c>
      <c r="AL329" s="286">
        <v>14250000</v>
      </c>
      <c r="AM329" s="286">
        <v>1200</v>
      </c>
      <c r="AN329" s="286">
        <v>118800000</v>
      </c>
      <c r="AO329" s="286">
        <v>34200000</v>
      </c>
      <c r="AP329" s="286">
        <v>1651</v>
      </c>
      <c r="AQ329" s="286">
        <v>163449000</v>
      </c>
      <c r="AR329" s="286">
        <v>47053500</v>
      </c>
      <c r="AS329" s="286">
        <v>1651</v>
      </c>
      <c r="AT329" s="286">
        <v>163449000</v>
      </c>
      <c r="AU329" s="286">
        <v>47053500</v>
      </c>
      <c r="AV329" s="286"/>
      <c r="AW329" s="286"/>
      <c r="AX329" s="286">
        <v>0</v>
      </c>
      <c r="AY329" s="286">
        <v>1399</v>
      </c>
      <c r="AZ329" s="286">
        <v>138501000</v>
      </c>
      <c r="BA329" s="286">
        <v>-2</v>
      </c>
      <c r="BB329" s="286">
        <v>-198000</v>
      </c>
      <c r="BC329" s="286">
        <v>5</v>
      </c>
      <c r="BD329" s="286">
        <v>495000</v>
      </c>
      <c r="BE329" s="286">
        <v>331810</v>
      </c>
      <c r="BF329" s="286">
        <v>142500</v>
      </c>
      <c r="BG329" s="286">
        <v>1380</v>
      </c>
      <c r="BH329" s="286">
        <v>136620000</v>
      </c>
      <c r="BI329" s="286">
        <v>88872871</v>
      </c>
      <c r="BJ329" s="286">
        <v>39330000</v>
      </c>
      <c r="BK329" s="286">
        <v>19</v>
      </c>
      <c r="BL329" s="286">
        <v>252</v>
      </c>
      <c r="BM329" s="286">
        <v>271</v>
      </c>
      <c r="BN329" s="286">
        <v>26829000</v>
      </c>
      <c r="BO329" s="286">
        <v>7723500</v>
      </c>
      <c r="BP329" s="287" t="s">
        <v>3399</v>
      </c>
      <c r="BQ329" s="287" t="s">
        <v>3876</v>
      </c>
      <c r="BR329" t="s">
        <v>3793</v>
      </c>
    </row>
    <row r="330" spans="1:70" hidden="1" x14ac:dyDescent="0.3">
      <c r="A330" s="281">
        <v>327</v>
      </c>
      <c r="B330" s="288" t="s">
        <v>2952</v>
      </c>
      <c r="C330" s="288" t="s">
        <v>2953</v>
      </c>
      <c r="D330" s="288" t="s">
        <v>3003</v>
      </c>
      <c r="E330" s="288" t="s">
        <v>2959</v>
      </c>
      <c r="F330" s="288" t="s">
        <v>2977</v>
      </c>
      <c r="G330" s="288" t="s">
        <v>2980</v>
      </c>
      <c r="H330" s="288" t="s">
        <v>2983</v>
      </c>
      <c r="I330" s="288" t="s">
        <v>2962</v>
      </c>
      <c r="J330" s="288" t="s">
        <v>60</v>
      </c>
      <c r="K330" s="288" t="s">
        <v>2958</v>
      </c>
      <c r="L330" s="288" t="s">
        <v>45</v>
      </c>
      <c r="M330" s="289" t="s">
        <v>1609</v>
      </c>
      <c r="N330" s="288" t="s">
        <v>1608</v>
      </c>
      <c r="O330" s="288" t="s">
        <v>50</v>
      </c>
      <c r="P330" s="288" t="s">
        <v>51</v>
      </c>
      <c r="Q330" s="290" t="s">
        <v>45</v>
      </c>
      <c r="R330" s="288" t="s">
        <v>45</v>
      </c>
      <c r="S330" s="1">
        <v>45554</v>
      </c>
      <c r="T330" s="1">
        <v>45454</v>
      </c>
      <c r="U330" s="290" t="s">
        <v>45</v>
      </c>
      <c r="V330" s="1">
        <v>45454</v>
      </c>
      <c r="W330" s="1">
        <v>45524</v>
      </c>
      <c r="X330" s="1">
        <v>45526</v>
      </c>
      <c r="Y330" s="291">
        <v>129000</v>
      </c>
      <c r="Z330" s="291">
        <v>169000</v>
      </c>
      <c r="AA330" s="291">
        <v>34500</v>
      </c>
      <c r="AB330" s="291">
        <v>169000</v>
      </c>
      <c r="AC330" s="292" t="s">
        <v>208</v>
      </c>
      <c r="AD330" s="290" t="s">
        <v>60</v>
      </c>
      <c r="AE330" s="292" t="s">
        <v>45</v>
      </c>
      <c r="AF330" s="291">
        <v>129000</v>
      </c>
      <c r="AG330" s="291">
        <v>1500</v>
      </c>
      <c r="AH330" s="291">
        <v>253500000</v>
      </c>
      <c r="AI330" s="291">
        <v>51750000</v>
      </c>
      <c r="AJ330" s="291">
        <v>800</v>
      </c>
      <c r="AK330" s="291">
        <v>135200000</v>
      </c>
      <c r="AL330" s="291">
        <v>27600000</v>
      </c>
      <c r="AM330" s="291">
        <v>700</v>
      </c>
      <c r="AN330" s="291">
        <v>118300000</v>
      </c>
      <c r="AO330" s="291">
        <v>24150000</v>
      </c>
      <c r="AP330" s="291">
        <v>1588</v>
      </c>
      <c r="AQ330" s="291">
        <v>268372000</v>
      </c>
      <c r="AR330" s="291">
        <v>54786000</v>
      </c>
      <c r="AS330" s="291">
        <v>1588</v>
      </c>
      <c r="AT330" s="291">
        <v>268372000</v>
      </c>
      <c r="AU330" s="291">
        <v>54786000</v>
      </c>
      <c r="AV330" s="291"/>
      <c r="AW330" s="291"/>
      <c r="AX330" s="291">
        <v>0</v>
      </c>
      <c r="AY330" s="291">
        <v>1537</v>
      </c>
      <c r="AZ330" s="291">
        <v>259753000</v>
      </c>
      <c r="BA330" s="291">
        <v>-3</v>
      </c>
      <c r="BB330" s="291">
        <v>-507000</v>
      </c>
      <c r="BC330" s="291">
        <v>3</v>
      </c>
      <c r="BD330" s="291">
        <v>507000</v>
      </c>
      <c r="BE330" s="291">
        <v>233290</v>
      </c>
      <c r="BF330" s="291">
        <v>103500</v>
      </c>
      <c r="BG330" s="291">
        <v>1450</v>
      </c>
      <c r="BH330" s="291">
        <v>245050000</v>
      </c>
      <c r="BI330" s="291">
        <v>129579730</v>
      </c>
      <c r="BJ330" s="291">
        <v>50025000</v>
      </c>
      <c r="BK330" s="291">
        <v>87</v>
      </c>
      <c r="BL330" s="291">
        <v>51</v>
      </c>
      <c r="BM330" s="291">
        <v>138</v>
      </c>
      <c r="BN330" s="291">
        <v>23322000</v>
      </c>
      <c r="BO330" s="291">
        <v>4761000</v>
      </c>
      <c r="BP330" s="292" t="s">
        <v>971</v>
      </c>
      <c r="BQ330" s="292" t="s">
        <v>888</v>
      </c>
      <c r="BR330" t="s">
        <v>45</v>
      </c>
    </row>
    <row r="331" spans="1:70" hidden="1" x14ac:dyDescent="0.3">
      <c r="A331" s="281">
        <v>328</v>
      </c>
      <c r="B331" s="282" t="s">
        <v>2952</v>
      </c>
      <c r="C331" s="282" t="s">
        <v>2953</v>
      </c>
      <c r="D331" s="282" t="s">
        <v>3003</v>
      </c>
      <c r="E331" s="282" t="s">
        <v>2959</v>
      </c>
      <c r="F331" s="282" t="s">
        <v>2977</v>
      </c>
      <c r="G331" s="282" t="s">
        <v>2980</v>
      </c>
      <c r="H331" s="282" t="s">
        <v>2983</v>
      </c>
      <c r="I331" s="282" t="s">
        <v>2962</v>
      </c>
      <c r="J331" s="282" t="s">
        <v>60</v>
      </c>
      <c r="K331" s="282" t="s">
        <v>2958</v>
      </c>
      <c r="L331" s="282" t="s">
        <v>45</v>
      </c>
      <c r="M331" s="283" t="s">
        <v>1606</v>
      </c>
      <c r="N331" s="282" t="s">
        <v>1605</v>
      </c>
      <c r="O331" s="282" t="s">
        <v>50</v>
      </c>
      <c r="P331" s="282" t="s">
        <v>51</v>
      </c>
      <c r="Q331" s="284" t="s">
        <v>45</v>
      </c>
      <c r="R331" s="282" t="s">
        <v>45</v>
      </c>
      <c r="S331" s="285">
        <v>45594</v>
      </c>
      <c r="T331" s="285">
        <v>45477</v>
      </c>
      <c r="U331" s="284" t="s">
        <v>45</v>
      </c>
      <c r="V331" s="285">
        <v>45477</v>
      </c>
      <c r="W331" s="285">
        <v>45594</v>
      </c>
      <c r="X331" s="285">
        <v>45595</v>
      </c>
      <c r="Y331" s="286">
        <v>129000</v>
      </c>
      <c r="Z331" s="286">
        <v>159000</v>
      </c>
      <c r="AA331" s="286">
        <v>38000</v>
      </c>
      <c r="AB331" s="286">
        <v>159000</v>
      </c>
      <c r="AC331" s="287" t="s">
        <v>1607</v>
      </c>
      <c r="AD331" s="284" t="s">
        <v>60</v>
      </c>
      <c r="AE331" s="287" t="s">
        <v>45</v>
      </c>
      <c r="AF331" s="286">
        <v>129000</v>
      </c>
      <c r="AG331" s="286">
        <v>1000</v>
      </c>
      <c r="AH331" s="286">
        <v>159000000</v>
      </c>
      <c r="AI331" s="286">
        <v>38000000</v>
      </c>
      <c r="AJ331" s="286">
        <v>1000</v>
      </c>
      <c r="AK331" s="286">
        <v>159000000</v>
      </c>
      <c r="AL331" s="286">
        <v>38000000</v>
      </c>
      <c r="AM331" s="286"/>
      <c r="AN331" s="286"/>
      <c r="AO331" s="286">
        <v>0</v>
      </c>
      <c r="AP331" s="286">
        <v>1002</v>
      </c>
      <c r="AQ331" s="286">
        <v>159318000</v>
      </c>
      <c r="AR331" s="286">
        <v>38076000</v>
      </c>
      <c r="AS331" s="286">
        <v>1002</v>
      </c>
      <c r="AT331" s="286">
        <v>159318000</v>
      </c>
      <c r="AU331" s="286">
        <v>38076000</v>
      </c>
      <c r="AV331" s="286"/>
      <c r="AW331" s="286"/>
      <c r="AX331" s="286">
        <v>0</v>
      </c>
      <c r="AY331" s="286">
        <v>970</v>
      </c>
      <c r="AZ331" s="286">
        <v>154230000</v>
      </c>
      <c r="BA331" s="286">
        <v>-4</v>
      </c>
      <c r="BB331" s="286">
        <v>-636000</v>
      </c>
      <c r="BC331" s="286"/>
      <c r="BD331" s="286"/>
      <c r="BE331" s="286"/>
      <c r="BF331" s="286">
        <v>0</v>
      </c>
      <c r="BG331" s="286">
        <v>923</v>
      </c>
      <c r="BH331" s="286">
        <v>146757000</v>
      </c>
      <c r="BI331" s="286">
        <v>86044259</v>
      </c>
      <c r="BJ331" s="286">
        <v>35074000</v>
      </c>
      <c r="BK331" s="286">
        <v>47</v>
      </c>
      <c r="BL331" s="286">
        <v>32</v>
      </c>
      <c r="BM331" s="286">
        <v>79</v>
      </c>
      <c r="BN331" s="286">
        <v>12561000</v>
      </c>
      <c r="BO331" s="286">
        <v>3002000</v>
      </c>
      <c r="BP331" s="287" t="s">
        <v>3709</v>
      </c>
      <c r="BQ331" s="287" t="s">
        <v>3545</v>
      </c>
      <c r="BR331" t="s">
        <v>45</v>
      </c>
    </row>
    <row r="332" spans="1:70" hidden="1" x14ac:dyDescent="0.3">
      <c r="A332" s="281">
        <v>329</v>
      </c>
      <c r="B332" s="288" t="s">
        <v>2952</v>
      </c>
      <c r="C332" s="288" t="s">
        <v>2953</v>
      </c>
      <c r="D332" s="288" t="s">
        <v>3003</v>
      </c>
      <c r="E332" s="288" t="s">
        <v>2959</v>
      </c>
      <c r="F332" s="288" t="s">
        <v>2985</v>
      </c>
      <c r="G332" s="288" t="s">
        <v>2986</v>
      </c>
      <c r="H332" s="288" t="s">
        <v>2987</v>
      </c>
      <c r="I332" s="288" t="s">
        <v>2962</v>
      </c>
      <c r="J332" s="288" t="s">
        <v>60</v>
      </c>
      <c r="K332" s="288" t="s">
        <v>2958</v>
      </c>
      <c r="L332" s="288" t="s">
        <v>45</v>
      </c>
      <c r="M332" s="289" t="s">
        <v>1604</v>
      </c>
      <c r="N332" s="288" t="s">
        <v>1603</v>
      </c>
      <c r="O332" s="288" t="s">
        <v>50</v>
      </c>
      <c r="P332" s="288" t="s">
        <v>51</v>
      </c>
      <c r="Q332" s="290" t="s">
        <v>45</v>
      </c>
      <c r="R332" s="288" t="s">
        <v>45</v>
      </c>
      <c r="S332" s="1">
        <v>45518</v>
      </c>
      <c r="T332" s="1">
        <v>45456</v>
      </c>
      <c r="U332" s="290" t="s">
        <v>45</v>
      </c>
      <c r="V332" s="1">
        <v>45456</v>
      </c>
      <c r="W332" s="1">
        <v>45518</v>
      </c>
      <c r="X332" s="1">
        <v>45524</v>
      </c>
      <c r="Y332" s="291">
        <v>65000</v>
      </c>
      <c r="Z332" s="291">
        <v>65000</v>
      </c>
      <c r="AA332" s="291">
        <v>18000</v>
      </c>
      <c r="AB332" s="291">
        <v>65000</v>
      </c>
      <c r="AC332" s="292" t="s">
        <v>379</v>
      </c>
      <c r="AD332" s="290" t="s">
        <v>60</v>
      </c>
      <c r="AE332" s="292" t="s">
        <v>45</v>
      </c>
      <c r="AF332" s="291">
        <v>65000</v>
      </c>
      <c r="AG332" s="291">
        <v>300</v>
      </c>
      <c r="AH332" s="291">
        <v>19500000</v>
      </c>
      <c r="AI332" s="291">
        <v>5400000</v>
      </c>
      <c r="AJ332" s="291">
        <v>300</v>
      </c>
      <c r="AK332" s="291">
        <v>19500000</v>
      </c>
      <c r="AL332" s="291">
        <v>5400000</v>
      </c>
      <c r="AM332" s="291"/>
      <c r="AN332" s="291"/>
      <c r="AO332" s="291">
        <v>0</v>
      </c>
      <c r="AP332" s="291">
        <v>312</v>
      </c>
      <c r="AQ332" s="291">
        <v>20280000</v>
      </c>
      <c r="AR332" s="291">
        <v>5616000</v>
      </c>
      <c r="AS332" s="291">
        <v>312</v>
      </c>
      <c r="AT332" s="291">
        <v>20280000</v>
      </c>
      <c r="AU332" s="291">
        <v>5616000</v>
      </c>
      <c r="AV332" s="291"/>
      <c r="AW332" s="291"/>
      <c r="AX332" s="291">
        <v>0</v>
      </c>
      <c r="AY332" s="291">
        <v>110</v>
      </c>
      <c r="AZ332" s="291">
        <v>7150000</v>
      </c>
      <c r="BA332" s="291"/>
      <c r="BB332" s="291"/>
      <c r="BC332" s="291">
        <v>1</v>
      </c>
      <c r="BD332" s="291">
        <v>65000</v>
      </c>
      <c r="BE332" s="291">
        <v>39100</v>
      </c>
      <c r="BF332" s="291">
        <v>18000</v>
      </c>
      <c r="BG332" s="291">
        <v>108</v>
      </c>
      <c r="BH332" s="291">
        <v>7020000</v>
      </c>
      <c r="BI332" s="291">
        <v>4816153</v>
      </c>
      <c r="BJ332" s="291">
        <v>1944000</v>
      </c>
      <c r="BK332" s="291">
        <v>2</v>
      </c>
      <c r="BL332" s="291">
        <v>202</v>
      </c>
      <c r="BM332" s="291">
        <v>204</v>
      </c>
      <c r="BN332" s="291">
        <v>13260000</v>
      </c>
      <c r="BO332" s="291">
        <v>3672000</v>
      </c>
      <c r="BP332" s="292" t="s">
        <v>3548</v>
      </c>
      <c r="BQ332" s="292" t="s">
        <v>3943</v>
      </c>
      <c r="BR332" t="s">
        <v>45</v>
      </c>
    </row>
    <row r="333" spans="1:70" hidden="1" x14ac:dyDescent="0.3">
      <c r="A333" s="281">
        <v>330</v>
      </c>
      <c r="B333" s="282" t="s">
        <v>2952</v>
      </c>
      <c r="C333" s="282" t="s">
        <v>2953</v>
      </c>
      <c r="D333" s="282" t="s">
        <v>3003</v>
      </c>
      <c r="E333" s="282" t="s">
        <v>2959</v>
      </c>
      <c r="F333" s="282" t="s">
        <v>2985</v>
      </c>
      <c r="G333" s="282" t="s">
        <v>2986</v>
      </c>
      <c r="H333" s="282" t="s">
        <v>2987</v>
      </c>
      <c r="I333" s="282" t="s">
        <v>2962</v>
      </c>
      <c r="J333" s="282" t="s">
        <v>60</v>
      </c>
      <c r="K333" s="282" t="s">
        <v>2958</v>
      </c>
      <c r="L333" s="282" t="s">
        <v>45</v>
      </c>
      <c r="M333" s="283" t="s">
        <v>1601</v>
      </c>
      <c r="N333" s="282" t="s">
        <v>1600</v>
      </c>
      <c r="O333" s="282" t="s">
        <v>50</v>
      </c>
      <c r="P333" s="282" t="s">
        <v>51</v>
      </c>
      <c r="Q333" s="284" t="s">
        <v>45</v>
      </c>
      <c r="R333" s="282" t="s">
        <v>45</v>
      </c>
      <c r="S333" s="285">
        <v>45559</v>
      </c>
      <c r="T333" s="285">
        <v>45525</v>
      </c>
      <c r="U333" s="284" t="s">
        <v>45</v>
      </c>
      <c r="V333" s="285">
        <v>45525</v>
      </c>
      <c r="W333" s="285">
        <v>45541</v>
      </c>
      <c r="X333" s="285">
        <v>45548</v>
      </c>
      <c r="Y333" s="286">
        <v>53000</v>
      </c>
      <c r="Z333" s="286">
        <v>65000</v>
      </c>
      <c r="AA333" s="286">
        <v>14800</v>
      </c>
      <c r="AB333" s="286">
        <v>65000</v>
      </c>
      <c r="AC333" s="287" t="s">
        <v>1602</v>
      </c>
      <c r="AD333" s="284" t="s">
        <v>60</v>
      </c>
      <c r="AE333" s="287" t="s">
        <v>45</v>
      </c>
      <c r="AF333" s="286">
        <v>53000</v>
      </c>
      <c r="AG333" s="286">
        <v>1780</v>
      </c>
      <c r="AH333" s="286">
        <v>115700000</v>
      </c>
      <c r="AI333" s="286">
        <v>26344000</v>
      </c>
      <c r="AJ333" s="286">
        <v>1300</v>
      </c>
      <c r="AK333" s="286">
        <v>84500000</v>
      </c>
      <c r="AL333" s="286">
        <v>19240000</v>
      </c>
      <c r="AM333" s="286">
        <v>480</v>
      </c>
      <c r="AN333" s="286">
        <v>31200000</v>
      </c>
      <c r="AO333" s="286">
        <v>7104000</v>
      </c>
      <c r="AP333" s="286">
        <v>1864</v>
      </c>
      <c r="AQ333" s="286">
        <v>121160000</v>
      </c>
      <c r="AR333" s="286">
        <v>27587200</v>
      </c>
      <c r="AS333" s="286">
        <v>1864</v>
      </c>
      <c r="AT333" s="286">
        <v>121160000</v>
      </c>
      <c r="AU333" s="286">
        <v>27587200</v>
      </c>
      <c r="AV333" s="286"/>
      <c r="AW333" s="286"/>
      <c r="AX333" s="286">
        <v>0</v>
      </c>
      <c r="AY333" s="286">
        <v>1338</v>
      </c>
      <c r="AZ333" s="286">
        <v>86970000</v>
      </c>
      <c r="BA333" s="286">
        <v>-2</v>
      </c>
      <c r="BB333" s="286">
        <v>-130000</v>
      </c>
      <c r="BC333" s="286">
        <v>4</v>
      </c>
      <c r="BD333" s="286">
        <v>260000</v>
      </c>
      <c r="BE333" s="286">
        <v>126000</v>
      </c>
      <c r="BF333" s="286">
        <v>59200</v>
      </c>
      <c r="BG333" s="286">
        <v>1338</v>
      </c>
      <c r="BH333" s="286">
        <v>86970000</v>
      </c>
      <c r="BI333" s="286">
        <v>55248445</v>
      </c>
      <c r="BJ333" s="286">
        <v>19802400</v>
      </c>
      <c r="BK333" s="286"/>
      <c r="BL333" s="286">
        <v>526</v>
      </c>
      <c r="BM333" s="286">
        <v>526</v>
      </c>
      <c r="BN333" s="286">
        <v>34190000</v>
      </c>
      <c r="BO333" s="286">
        <v>7784800</v>
      </c>
      <c r="BP333" s="287" t="s">
        <v>4047</v>
      </c>
      <c r="BQ333" s="287" t="s">
        <v>3964</v>
      </c>
      <c r="BR333" t="s">
        <v>45</v>
      </c>
    </row>
    <row r="334" spans="1:70" hidden="1" x14ac:dyDescent="0.3">
      <c r="A334" s="281">
        <v>331</v>
      </c>
      <c r="B334" s="288" t="s">
        <v>2952</v>
      </c>
      <c r="C334" s="288" t="s">
        <v>2953</v>
      </c>
      <c r="D334" s="288" t="s">
        <v>3003</v>
      </c>
      <c r="E334" s="288" t="s">
        <v>2959</v>
      </c>
      <c r="F334" s="288" t="s">
        <v>2985</v>
      </c>
      <c r="G334" s="288" t="s">
        <v>2986</v>
      </c>
      <c r="H334" s="288" t="s">
        <v>3006</v>
      </c>
      <c r="I334" s="288" t="s">
        <v>2962</v>
      </c>
      <c r="J334" s="288" t="s">
        <v>60</v>
      </c>
      <c r="K334" s="288" t="s">
        <v>2958</v>
      </c>
      <c r="L334" s="288" t="s">
        <v>45</v>
      </c>
      <c r="M334" s="289" t="s">
        <v>1599</v>
      </c>
      <c r="N334" s="288" t="s">
        <v>1598</v>
      </c>
      <c r="O334" s="288" t="s">
        <v>50</v>
      </c>
      <c r="P334" s="288" t="s">
        <v>51</v>
      </c>
      <c r="Q334" s="290" t="s">
        <v>45</v>
      </c>
      <c r="R334" s="288" t="s">
        <v>45</v>
      </c>
      <c r="S334" s="1">
        <v>45530</v>
      </c>
      <c r="T334" s="1">
        <v>45476</v>
      </c>
      <c r="U334" s="290" t="s">
        <v>45</v>
      </c>
      <c r="V334" s="1">
        <v>45476</v>
      </c>
      <c r="W334" s="1">
        <v>45525</v>
      </c>
      <c r="X334" s="1">
        <v>45538</v>
      </c>
      <c r="Y334" s="291">
        <v>59000</v>
      </c>
      <c r="Z334" s="291">
        <v>59000</v>
      </c>
      <c r="AA334" s="291">
        <v>15600</v>
      </c>
      <c r="AB334" s="291">
        <v>59000</v>
      </c>
      <c r="AC334" s="292" t="s">
        <v>363</v>
      </c>
      <c r="AD334" s="290" t="s">
        <v>60</v>
      </c>
      <c r="AE334" s="292" t="s">
        <v>45</v>
      </c>
      <c r="AF334" s="291">
        <v>59000</v>
      </c>
      <c r="AG334" s="291">
        <v>800</v>
      </c>
      <c r="AH334" s="291">
        <v>47200000</v>
      </c>
      <c r="AI334" s="291">
        <v>12480000</v>
      </c>
      <c r="AJ334" s="291">
        <v>800</v>
      </c>
      <c r="AK334" s="291">
        <v>47200000</v>
      </c>
      <c r="AL334" s="291">
        <v>12480000</v>
      </c>
      <c r="AM334" s="291"/>
      <c r="AN334" s="291"/>
      <c r="AO334" s="291">
        <v>0</v>
      </c>
      <c r="AP334" s="291">
        <v>818</v>
      </c>
      <c r="AQ334" s="291">
        <v>48262000</v>
      </c>
      <c r="AR334" s="291">
        <v>12760800</v>
      </c>
      <c r="AS334" s="291">
        <v>818</v>
      </c>
      <c r="AT334" s="291">
        <v>48262000</v>
      </c>
      <c r="AU334" s="291">
        <v>12760800</v>
      </c>
      <c r="AV334" s="291"/>
      <c r="AW334" s="291"/>
      <c r="AX334" s="291">
        <v>0</v>
      </c>
      <c r="AY334" s="291">
        <v>570</v>
      </c>
      <c r="AZ334" s="291">
        <v>33630000</v>
      </c>
      <c r="BA334" s="291"/>
      <c r="BB334" s="291"/>
      <c r="BC334" s="291">
        <v>2</v>
      </c>
      <c r="BD334" s="291">
        <v>118000</v>
      </c>
      <c r="BE334" s="291">
        <v>77700</v>
      </c>
      <c r="BF334" s="291">
        <v>31200</v>
      </c>
      <c r="BG334" s="291">
        <v>550</v>
      </c>
      <c r="BH334" s="291">
        <v>32450000</v>
      </c>
      <c r="BI334" s="291">
        <v>22430842</v>
      </c>
      <c r="BJ334" s="291">
        <v>8580000</v>
      </c>
      <c r="BK334" s="291">
        <v>20</v>
      </c>
      <c r="BL334" s="291">
        <v>248</v>
      </c>
      <c r="BM334" s="291">
        <v>268</v>
      </c>
      <c r="BN334" s="291">
        <v>15812000</v>
      </c>
      <c r="BO334" s="291">
        <v>4180800</v>
      </c>
      <c r="BP334" s="292" t="s">
        <v>3893</v>
      </c>
      <c r="BQ334" s="292" t="s">
        <v>3940</v>
      </c>
      <c r="BR334" t="s">
        <v>45</v>
      </c>
    </row>
    <row r="335" spans="1:70" hidden="1" x14ac:dyDescent="0.3">
      <c r="A335" s="281">
        <v>332</v>
      </c>
      <c r="B335" s="282" t="s">
        <v>2952</v>
      </c>
      <c r="C335" s="282" t="s">
        <v>2953</v>
      </c>
      <c r="D335" s="282" t="s">
        <v>3003</v>
      </c>
      <c r="E335" s="282" t="s">
        <v>2959</v>
      </c>
      <c r="F335" s="282" t="s">
        <v>2985</v>
      </c>
      <c r="G335" s="282" t="s">
        <v>2986</v>
      </c>
      <c r="H335" s="282" t="s">
        <v>2989</v>
      </c>
      <c r="I335" s="282" t="s">
        <v>2962</v>
      </c>
      <c r="J335" s="282" t="s">
        <v>60</v>
      </c>
      <c r="K335" s="282" t="s">
        <v>2958</v>
      </c>
      <c r="L335" s="282" t="s">
        <v>45</v>
      </c>
      <c r="M335" s="283" t="s">
        <v>1597</v>
      </c>
      <c r="N335" s="282" t="s">
        <v>1596</v>
      </c>
      <c r="O335" s="282" t="s">
        <v>50</v>
      </c>
      <c r="P335" s="282" t="s">
        <v>120</v>
      </c>
      <c r="Q335" s="284" t="s">
        <v>45</v>
      </c>
      <c r="R335" s="282" t="s">
        <v>45</v>
      </c>
      <c r="S335" s="285">
        <v>45876</v>
      </c>
      <c r="T335" s="285">
        <v>45461</v>
      </c>
      <c r="U335" s="284" t="s">
        <v>45</v>
      </c>
      <c r="V335" s="285">
        <v>45461</v>
      </c>
      <c r="W335" s="285">
        <v>45504</v>
      </c>
      <c r="X335" s="285">
        <v>45524</v>
      </c>
      <c r="Y335" s="286">
        <v>55000</v>
      </c>
      <c r="Z335" s="286">
        <v>69000</v>
      </c>
      <c r="AA335" s="286">
        <v>15000</v>
      </c>
      <c r="AB335" s="286">
        <v>69000</v>
      </c>
      <c r="AC335" s="287" t="s">
        <v>1013</v>
      </c>
      <c r="AD335" s="284" t="s">
        <v>60</v>
      </c>
      <c r="AE335" s="287" t="s">
        <v>45</v>
      </c>
      <c r="AF335" s="286">
        <v>55000</v>
      </c>
      <c r="AG335" s="286">
        <v>4350</v>
      </c>
      <c r="AH335" s="286">
        <v>300150000</v>
      </c>
      <c r="AI335" s="286">
        <v>65250000</v>
      </c>
      <c r="AJ335" s="286">
        <v>2000</v>
      </c>
      <c r="AK335" s="286">
        <v>138000000</v>
      </c>
      <c r="AL335" s="286">
        <v>30000000</v>
      </c>
      <c r="AM335" s="286">
        <v>2350</v>
      </c>
      <c r="AN335" s="286">
        <v>162150000</v>
      </c>
      <c r="AO335" s="286">
        <v>35250000</v>
      </c>
      <c r="AP335" s="286">
        <v>3813</v>
      </c>
      <c r="AQ335" s="286">
        <v>263097000</v>
      </c>
      <c r="AR335" s="286">
        <v>57195000</v>
      </c>
      <c r="AS335" s="286">
        <v>3813</v>
      </c>
      <c r="AT335" s="286">
        <v>263097000</v>
      </c>
      <c r="AU335" s="286">
        <v>57195000</v>
      </c>
      <c r="AV335" s="286"/>
      <c r="AW335" s="286"/>
      <c r="AX335" s="286">
        <v>0</v>
      </c>
      <c r="AY335" s="286">
        <v>3670</v>
      </c>
      <c r="AZ335" s="286">
        <v>253230000</v>
      </c>
      <c r="BA335" s="286">
        <v>-11</v>
      </c>
      <c r="BB335" s="286">
        <v>-759000</v>
      </c>
      <c r="BC335" s="286">
        <v>1</v>
      </c>
      <c r="BD335" s="286">
        <v>69000</v>
      </c>
      <c r="BE335" s="286">
        <v>43470</v>
      </c>
      <c r="BF335" s="286">
        <v>15000</v>
      </c>
      <c r="BG335" s="286">
        <v>3626</v>
      </c>
      <c r="BH335" s="286">
        <v>250194000</v>
      </c>
      <c r="BI335" s="286">
        <v>129319775</v>
      </c>
      <c r="BJ335" s="286">
        <v>54390000</v>
      </c>
      <c r="BK335" s="286">
        <v>44</v>
      </c>
      <c r="BL335" s="286">
        <v>143</v>
      </c>
      <c r="BM335" s="286">
        <v>187</v>
      </c>
      <c r="BN335" s="286">
        <v>12903000</v>
      </c>
      <c r="BO335" s="286">
        <v>2805000</v>
      </c>
      <c r="BP335" s="287" t="s">
        <v>4034</v>
      </c>
      <c r="BQ335" s="287" t="s">
        <v>3305</v>
      </c>
      <c r="BR335" t="s">
        <v>45</v>
      </c>
    </row>
    <row r="336" spans="1:70" x14ac:dyDescent="0.3">
      <c r="A336" s="281">
        <v>333</v>
      </c>
      <c r="B336" s="288" t="s">
        <v>2952</v>
      </c>
      <c r="C336" s="288" t="s">
        <v>2953</v>
      </c>
      <c r="D336" s="288" t="s">
        <v>3003</v>
      </c>
      <c r="E336" s="288" t="s">
        <v>2959</v>
      </c>
      <c r="F336" s="288" t="s">
        <v>2985</v>
      </c>
      <c r="G336" s="288" t="s">
        <v>2986</v>
      </c>
      <c r="H336" s="288" t="s">
        <v>2989</v>
      </c>
      <c r="I336" s="288" t="s">
        <v>2962</v>
      </c>
      <c r="J336" s="288" t="s">
        <v>60</v>
      </c>
      <c r="K336" s="288" t="s">
        <v>2958</v>
      </c>
      <c r="L336" s="288" t="s">
        <v>45</v>
      </c>
      <c r="M336" s="289" t="s">
        <v>473</v>
      </c>
      <c r="N336" s="288" t="s">
        <v>355</v>
      </c>
      <c r="O336" s="288" t="s">
        <v>50</v>
      </c>
      <c r="P336" s="288" t="s">
        <v>120</v>
      </c>
      <c r="Q336" s="290" t="s">
        <v>45</v>
      </c>
      <c r="R336" s="288" t="s">
        <v>45</v>
      </c>
      <c r="S336" s="1">
        <v>45988</v>
      </c>
      <c r="T336" s="1">
        <v>45534</v>
      </c>
      <c r="U336" s="290" t="s">
        <v>45</v>
      </c>
      <c r="V336" s="1">
        <v>45534</v>
      </c>
      <c r="W336" s="1">
        <v>45554</v>
      </c>
      <c r="X336" s="1">
        <v>45559</v>
      </c>
      <c r="Y336" s="291">
        <v>63000</v>
      </c>
      <c r="Z336" s="291">
        <v>78000</v>
      </c>
      <c r="AA336" s="291">
        <v>16500</v>
      </c>
      <c r="AB336" s="291">
        <v>78000</v>
      </c>
      <c r="AC336" s="292" t="s">
        <v>672</v>
      </c>
      <c r="AD336" s="290" t="s">
        <v>60</v>
      </c>
      <c r="AE336" s="292" t="s">
        <v>45</v>
      </c>
      <c r="AF336" s="291">
        <v>63000</v>
      </c>
      <c r="AG336" s="291">
        <v>7975</v>
      </c>
      <c r="AH336" s="291">
        <v>622050000</v>
      </c>
      <c r="AI336" s="291">
        <v>131587500</v>
      </c>
      <c r="AJ336" s="291">
        <v>2500</v>
      </c>
      <c r="AK336" s="291">
        <v>195000000</v>
      </c>
      <c r="AL336" s="291">
        <v>41250000</v>
      </c>
      <c r="AM336" s="291">
        <v>5475</v>
      </c>
      <c r="AN336" s="291">
        <v>427050000</v>
      </c>
      <c r="AO336" s="291">
        <v>90337500</v>
      </c>
      <c r="AP336" s="291">
        <v>7493</v>
      </c>
      <c r="AQ336" s="291">
        <v>584454000</v>
      </c>
      <c r="AR336" s="291">
        <v>123634500</v>
      </c>
      <c r="AS336" s="291">
        <v>2535</v>
      </c>
      <c r="AT336" s="291">
        <v>197730000</v>
      </c>
      <c r="AU336" s="291">
        <v>41827500</v>
      </c>
      <c r="AV336" s="291">
        <v>4958</v>
      </c>
      <c r="AW336" s="291">
        <v>386724000</v>
      </c>
      <c r="AX336" s="291">
        <v>81807000</v>
      </c>
      <c r="AY336" s="291">
        <v>3618</v>
      </c>
      <c r="AZ336" s="291">
        <v>282204000</v>
      </c>
      <c r="BA336" s="291">
        <v>-5</v>
      </c>
      <c r="BB336" s="291">
        <v>-390000</v>
      </c>
      <c r="BC336" s="291"/>
      <c r="BD336" s="291"/>
      <c r="BE336" s="291">
        <v>122000</v>
      </c>
      <c r="BF336" s="291">
        <v>0</v>
      </c>
      <c r="BG336" s="291">
        <v>3493</v>
      </c>
      <c r="BH336" s="291">
        <v>272454000</v>
      </c>
      <c r="BI336" s="291">
        <v>142186670</v>
      </c>
      <c r="BJ336" s="291">
        <v>57634500</v>
      </c>
      <c r="BK336" s="291">
        <v>125</v>
      </c>
      <c r="BL336" s="291">
        <v>3875</v>
      </c>
      <c r="BM336" s="291">
        <v>4000</v>
      </c>
      <c r="BN336" s="291">
        <v>312000000</v>
      </c>
      <c r="BO336" s="291">
        <v>66000000</v>
      </c>
      <c r="BP336" s="292" t="s">
        <v>3973</v>
      </c>
      <c r="BQ336" s="292" t="s">
        <v>4110</v>
      </c>
      <c r="BR336" t="s">
        <v>3793</v>
      </c>
    </row>
    <row r="337" spans="1:70" hidden="1" x14ac:dyDescent="0.3">
      <c r="A337" s="281">
        <v>334</v>
      </c>
      <c r="B337" s="282" t="s">
        <v>2952</v>
      </c>
      <c r="C337" s="282" t="s">
        <v>2953</v>
      </c>
      <c r="D337" s="282" t="s">
        <v>3003</v>
      </c>
      <c r="E337" s="282" t="s">
        <v>2959</v>
      </c>
      <c r="F337" s="282" t="s">
        <v>2985</v>
      </c>
      <c r="G337" s="282" t="s">
        <v>2986</v>
      </c>
      <c r="H337" s="282" t="s">
        <v>2989</v>
      </c>
      <c r="I337" s="282" t="s">
        <v>2962</v>
      </c>
      <c r="J337" s="282" t="s">
        <v>60</v>
      </c>
      <c r="K337" s="282" t="s">
        <v>2958</v>
      </c>
      <c r="L337" s="282" t="s">
        <v>45</v>
      </c>
      <c r="M337" s="283" t="s">
        <v>1595</v>
      </c>
      <c r="N337" s="282" t="s">
        <v>355</v>
      </c>
      <c r="O337" s="282" t="s">
        <v>50</v>
      </c>
      <c r="P337" s="282" t="s">
        <v>120</v>
      </c>
      <c r="Q337" s="284" t="s">
        <v>45</v>
      </c>
      <c r="R337" s="282" t="s">
        <v>45</v>
      </c>
      <c r="S337" s="285">
        <v>45988</v>
      </c>
      <c r="T337" s="285">
        <v>45534</v>
      </c>
      <c r="U337" s="284" t="s">
        <v>45</v>
      </c>
      <c r="V337" s="285">
        <v>45534</v>
      </c>
      <c r="W337" s="285">
        <v>45554</v>
      </c>
      <c r="X337" s="285">
        <v>45565</v>
      </c>
      <c r="Y337" s="286">
        <v>63000</v>
      </c>
      <c r="Z337" s="286">
        <v>78000</v>
      </c>
      <c r="AA337" s="286">
        <v>16500</v>
      </c>
      <c r="AB337" s="286">
        <v>78000</v>
      </c>
      <c r="AC337" s="287" t="s">
        <v>672</v>
      </c>
      <c r="AD337" s="284" t="s">
        <v>60</v>
      </c>
      <c r="AE337" s="287" t="s">
        <v>45</v>
      </c>
      <c r="AF337" s="286">
        <v>63000</v>
      </c>
      <c r="AG337" s="286">
        <v>3480</v>
      </c>
      <c r="AH337" s="286">
        <v>271440000</v>
      </c>
      <c r="AI337" s="286">
        <v>57420000</v>
      </c>
      <c r="AJ337" s="286">
        <v>2500</v>
      </c>
      <c r="AK337" s="286">
        <v>195000000</v>
      </c>
      <c r="AL337" s="286">
        <v>41250000</v>
      </c>
      <c r="AM337" s="286">
        <v>980</v>
      </c>
      <c r="AN337" s="286">
        <v>76440000</v>
      </c>
      <c r="AO337" s="286">
        <v>16170000</v>
      </c>
      <c r="AP337" s="286">
        <v>3077</v>
      </c>
      <c r="AQ337" s="286">
        <v>240006000</v>
      </c>
      <c r="AR337" s="286">
        <v>50770500</v>
      </c>
      <c r="AS337" s="286">
        <v>3077</v>
      </c>
      <c r="AT337" s="286">
        <v>240006000</v>
      </c>
      <c r="AU337" s="286">
        <v>50770500</v>
      </c>
      <c r="AV337" s="286"/>
      <c r="AW337" s="286"/>
      <c r="AX337" s="286">
        <v>0</v>
      </c>
      <c r="AY337" s="286">
        <v>1465</v>
      </c>
      <c r="AZ337" s="286">
        <v>114270000</v>
      </c>
      <c r="BA337" s="286">
        <v>8</v>
      </c>
      <c r="BB337" s="286">
        <v>624000</v>
      </c>
      <c r="BC337" s="286">
        <v>5</v>
      </c>
      <c r="BD337" s="286">
        <v>390000</v>
      </c>
      <c r="BE337" s="286">
        <v>278120</v>
      </c>
      <c r="BF337" s="286">
        <v>82500</v>
      </c>
      <c r="BG337" s="286">
        <v>1413</v>
      </c>
      <c r="BH337" s="286">
        <v>110214000</v>
      </c>
      <c r="BI337" s="286">
        <v>58321076</v>
      </c>
      <c r="BJ337" s="286">
        <v>23314500</v>
      </c>
      <c r="BK337" s="286">
        <v>52</v>
      </c>
      <c r="BL337" s="286">
        <v>1612</v>
      </c>
      <c r="BM337" s="286">
        <v>1664</v>
      </c>
      <c r="BN337" s="286">
        <v>129792000</v>
      </c>
      <c r="BO337" s="286">
        <v>27456000</v>
      </c>
      <c r="BP337" s="287" t="s">
        <v>3760</v>
      </c>
      <c r="BQ337" s="287" t="s">
        <v>4110</v>
      </c>
      <c r="BR337" t="s">
        <v>45</v>
      </c>
    </row>
    <row r="338" spans="1:70" hidden="1" x14ac:dyDescent="0.3">
      <c r="A338" s="281">
        <v>335</v>
      </c>
      <c r="B338" s="288" t="s">
        <v>2952</v>
      </c>
      <c r="C338" s="288" t="s">
        <v>2953</v>
      </c>
      <c r="D338" s="288" t="s">
        <v>3003</v>
      </c>
      <c r="E338" s="288" t="s">
        <v>2959</v>
      </c>
      <c r="F338" s="288" t="s">
        <v>2985</v>
      </c>
      <c r="G338" s="288" t="s">
        <v>2986</v>
      </c>
      <c r="H338" s="288" t="s">
        <v>2989</v>
      </c>
      <c r="I338" s="288" t="s">
        <v>2962</v>
      </c>
      <c r="J338" s="288" t="s">
        <v>60</v>
      </c>
      <c r="K338" s="288" t="s">
        <v>2958</v>
      </c>
      <c r="L338" s="288" t="s">
        <v>45</v>
      </c>
      <c r="M338" s="289" t="s">
        <v>1594</v>
      </c>
      <c r="N338" s="288" t="s">
        <v>1593</v>
      </c>
      <c r="O338" s="288" t="s">
        <v>50</v>
      </c>
      <c r="P338" s="288" t="s">
        <v>51</v>
      </c>
      <c r="Q338" s="290" t="s">
        <v>45</v>
      </c>
      <c r="R338" s="288" t="s">
        <v>45</v>
      </c>
      <c r="S338" s="1">
        <v>45586</v>
      </c>
      <c r="T338" s="1">
        <v>45456</v>
      </c>
      <c r="U338" s="290" t="s">
        <v>45</v>
      </c>
      <c r="V338" s="1">
        <v>45456</v>
      </c>
      <c r="W338" s="1">
        <v>45547</v>
      </c>
      <c r="X338" s="1">
        <v>45561</v>
      </c>
      <c r="Y338" s="291">
        <v>79000</v>
      </c>
      <c r="Z338" s="291">
        <v>79000</v>
      </c>
      <c r="AA338" s="291">
        <v>22500</v>
      </c>
      <c r="AB338" s="291">
        <v>79000</v>
      </c>
      <c r="AC338" s="292" t="s">
        <v>187</v>
      </c>
      <c r="AD338" s="290" t="s">
        <v>60</v>
      </c>
      <c r="AE338" s="292" t="s">
        <v>45</v>
      </c>
      <c r="AF338" s="291">
        <v>79000</v>
      </c>
      <c r="AG338" s="291">
        <v>2180</v>
      </c>
      <c r="AH338" s="291">
        <v>172220000</v>
      </c>
      <c r="AI338" s="291">
        <v>49050000</v>
      </c>
      <c r="AJ338" s="291">
        <v>930</v>
      </c>
      <c r="AK338" s="291">
        <v>73470000</v>
      </c>
      <c r="AL338" s="291">
        <v>20925000</v>
      </c>
      <c r="AM338" s="291">
        <v>1250</v>
      </c>
      <c r="AN338" s="291">
        <v>98750000</v>
      </c>
      <c r="AO338" s="291">
        <v>28125000</v>
      </c>
      <c r="AP338" s="291">
        <v>2143</v>
      </c>
      <c r="AQ338" s="291">
        <v>169297000</v>
      </c>
      <c r="AR338" s="291">
        <v>48217500</v>
      </c>
      <c r="AS338" s="291">
        <v>2143</v>
      </c>
      <c r="AT338" s="291">
        <v>169297000</v>
      </c>
      <c r="AU338" s="291">
        <v>48217500</v>
      </c>
      <c r="AV338" s="291"/>
      <c r="AW338" s="291"/>
      <c r="AX338" s="291">
        <v>0</v>
      </c>
      <c r="AY338" s="291">
        <v>1490</v>
      </c>
      <c r="AZ338" s="291">
        <v>117710000</v>
      </c>
      <c r="BA338" s="291">
        <v>19</v>
      </c>
      <c r="BB338" s="291">
        <v>1501000</v>
      </c>
      <c r="BC338" s="291">
        <v>12</v>
      </c>
      <c r="BD338" s="291">
        <v>948000</v>
      </c>
      <c r="BE338" s="291">
        <v>628837</v>
      </c>
      <c r="BF338" s="291">
        <v>270000</v>
      </c>
      <c r="BG338" s="291">
        <v>1499</v>
      </c>
      <c r="BH338" s="291">
        <v>118421000</v>
      </c>
      <c r="BI338" s="291">
        <v>81869086</v>
      </c>
      <c r="BJ338" s="291">
        <v>33727500</v>
      </c>
      <c r="BK338" s="291">
        <v>-9</v>
      </c>
      <c r="BL338" s="291">
        <v>653</v>
      </c>
      <c r="BM338" s="291">
        <v>644</v>
      </c>
      <c r="BN338" s="291">
        <v>50876000</v>
      </c>
      <c r="BO338" s="291">
        <v>14490000</v>
      </c>
      <c r="BP338" s="292" t="s">
        <v>3904</v>
      </c>
      <c r="BQ338" s="292" t="s">
        <v>597</v>
      </c>
      <c r="BR338" t="s">
        <v>45</v>
      </c>
    </row>
    <row r="339" spans="1:70" hidden="1" x14ac:dyDescent="0.3">
      <c r="A339" s="281">
        <v>336</v>
      </c>
      <c r="B339" s="282" t="s">
        <v>2952</v>
      </c>
      <c r="C339" s="282" t="s">
        <v>2953</v>
      </c>
      <c r="D339" s="282" t="s">
        <v>3003</v>
      </c>
      <c r="E339" s="282" t="s">
        <v>2959</v>
      </c>
      <c r="F339" s="282" t="s">
        <v>2985</v>
      </c>
      <c r="G339" s="282" t="s">
        <v>2986</v>
      </c>
      <c r="H339" s="282" t="s">
        <v>2989</v>
      </c>
      <c r="I339" s="282" t="s">
        <v>2962</v>
      </c>
      <c r="J339" s="282" t="s">
        <v>60</v>
      </c>
      <c r="K339" s="282" t="s">
        <v>2958</v>
      </c>
      <c r="L339" s="282" t="s">
        <v>45</v>
      </c>
      <c r="M339" s="283" t="s">
        <v>1592</v>
      </c>
      <c r="N339" s="282" t="s">
        <v>1591</v>
      </c>
      <c r="O339" s="282" t="s">
        <v>50</v>
      </c>
      <c r="P339" s="282" t="s">
        <v>51</v>
      </c>
      <c r="Q339" s="284" t="s">
        <v>45</v>
      </c>
      <c r="R339" s="282" t="s">
        <v>45</v>
      </c>
      <c r="S339" s="285">
        <v>45597</v>
      </c>
      <c r="T339" s="285">
        <v>45525</v>
      </c>
      <c r="U339" s="284" t="s">
        <v>45</v>
      </c>
      <c r="V339" s="285">
        <v>45525</v>
      </c>
      <c r="W339" s="285">
        <v>45546</v>
      </c>
      <c r="X339" s="285">
        <v>45548</v>
      </c>
      <c r="Y339" s="286">
        <v>55000</v>
      </c>
      <c r="Z339" s="286">
        <v>69000</v>
      </c>
      <c r="AA339" s="286">
        <v>14600</v>
      </c>
      <c r="AB339" s="286">
        <v>69000</v>
      </c>
      <c r="AC339" s="287" t="s">
        <v>531</v>
      </c>
      <c r="AD339" s="284" t="s">
        <v>60</v>
      </c>
      <c r="AE339" s="287" t="s">
        <v>45</v>
      </c>
      <c r="AF339" s="286">
        <v>55000</v>
      </c>
      <c r="AG339" s="286">
        <v>3000</v>
      </c>
      <c r="AH339" s="286">
        <v>207000000</v>
      </c>
      <c r="AI339" s="286">
        <v>43800000</v>
      </c>
      <c r="AJ339" s="286">
        <v>3000</v>
      </c>
      <c r="AK339" s="286">
        <v>207000000</v>
      </c>
      <c r="AL339" s="286">
        <v>43800000</v>
      </c>
      <c r="AM339" s="286"/>
      <c r="AN339" s="286"/>
      <c r="AO339" s="286">
        <v>0</v>
      </c>
      <c r="AP339" s="286">
        <v>3060</v>
      </c>
      <c r="AQ339" s="286">
        <v>211140000</v>
      </c>
      <c r="AR339" s="286">
        <v>44676000</v>
      </c>
      <c r="AS339" s="286">
        <v>3060</v>
      </c>
      <c r="AT339" s="286">
        <v>211140000</v>
      </c>
      <c r="AU339" s="286">
        <v>44676000</v>
      </c>
      <c r="AV339" s="286"/>
      <c r="AW339" s="286"/>
      <c r="AX339" s="286">
        <v>0</v>
      </c>
      <c r="AY339" s="286">
        <v>1997</v>
      </c>
      <c r="AZ339" s="286">
        <v>137793000</v>
      </c>
      <c r="BA339" s="286">
        <v>-23</v>
      </c>
      <c r="BB339" s="286">
        <v>-1587000</v>
      </c>
      <c r="BC339" s="286">
        <v>4</v>
      </c>
      <c r="BD339" s="286">
        <v>276000</v>
      </c>
      <c r="BE339" s="286">
        <v>158560</v>
      </c>
      <c r="BF339" s="286">
        <v>58400</v>
      </c>
      <c r="BG339" s="286">
        <v>1976</v>
      </c>
      <c r="BH339" s="286">
        <v>136344000</v>
      </c>
      <c r="BI339" s="286">
        <v>81893901</v>
      </c>
      <c r="BJ339" s="286">
        <v>28849600</v>
      </c>
      <c r="BK339" s="286">
        <v>21</v>
      </c>
      <c r="BL339" s="286">
        <v>1063</v>
      </c>
      <c r="BM339" s="286">
        <v>1084</v>
      </c>
      <c r="BN339" s="286">
        <v>74796000</v>
      </c>
      <c r="BO339" s="286">
        <v>15826400</v>
      </c>
      <c r="BP339" s="287" t="s">
        <v>3921</v>
      </c>
      <c r="BQ339" s="287" t="s">
        <v>576</v>
      </c>
      <c r="BR339" t="s">
        <v>45</v>
      </c>
    </row>
    <row r="340" spans="1:70" hidden="1" x14ac:dyDescent="0.3">
      <c r="A340" s="281">
        <v>337</v>
      </c>
      <c r="B340" s="288" t="s">
        <v>2952</v>
      </c>
      <c r="C340" s="288" t="s">
        <v>2953</v>
      </c>
      <c r="D340" s="288" t="s">
        <v>3003</v>
      </c>
      <c r="E340" s="288" t="s">
        <v>2959</v>
      </c>
      <c r="F340" s="288" t="s">
        <v>2985</v>
      </c>
      <c r="G340" s="288" t="s">
        <v>2991</v>
      </c>
      <c r="H340" s="288" t="s">
        <v>2992</v>
      </c>
      <c r="I340" s="288" t="s">
        <v>2962</v>
      </c>
      <c r="J340" s="288" t="s">
        <v>60</v>
      </c>
      <c r="K340" s="288" t="s">
        <v>2958</v>
      </c>
      <c r="L340" s="288" t="s">
        <v>45</v>
      </c>
      <c r="M340" s="289" t="s">
        <v>1590</v>
      </c>
      <c r="N340" s="288" t="s">
        <v>1589</v>
      </c>
      <c r="O340" s="288" t="s">
        <v>50</v>
      </c>
      <c r="P340" s="288" t="s">
        <v>51</v>
      </c>
      <c r="Q340" s="290" t="s">
        <v>45</v>
      </c>
      <c r="R340" s="288" t="s">
        <v>45</v>
      </c>
      <c r="S340" s="1">
        <v>45540</v>
      </c>
      <c r="T340" s="1">
        <v>45455</v>
      </c>
      <c r="U340" s="290" t="s">
        <v>45</v>
      </c>
      <c r="V340" s="1">
        <v>45455</v>
      </c>
      <c r="W340" s="1">
        <v>45478</v>
      </c>
      <c r="X340" s="1">
        <v>45497</v>
      </c>
      <c r="Y340" s="291">
        <v>49000</v>
      </c>
      <c r="Z340" s="291">
        <v>49000</v>
      </c>
      <c r="AA340" s="291">
        <v>13000</v>
      </c>
      <c r="AB340" s="291">
        <v>49000</v>
      </c>
      <c r="AC340" s="292" t="s">
        <v>52</v>
      </c>
      <c r="AD340" s="290" t="s">
        <v>60</v>
      </c>
      <c r="AE340" s="292" t="s">
        <v>45</v>
      </c>
      <c r="AF340" s="291">
        <v>49000</v>
      </c>
      <c r="AG340" s="291">
        <v>780</v>
      </c>
      <c r="AH340" s="291">
        <v>38220000</v>
      </c>
      <c r="AI340" s="291">
        <v>10140000</v>
      </c>
      <c r="AJ340" s="291">
        <v>650</v>
      </c>
      <c r="AK340" s="291">
        <v>31850000</v>
      </c>
      <c r="AL340" s="291">
        <v>8450000</v>
      </c>
      <c r="AM340" s="291">
        <v>130</v>
      </c>
      <c r="AN340" s="291">
        <v>6370000</v>
      </c>
      <c r="AO340" s="291">
        <v>1690000</v>
      </c>
      <c r="AP340" s="291">
        <v>751</v>
      </c>
      <c r="AQ340" s="291">
        <v>36799000</v>
      </c>
      <c r="AR340" s="291">
        <v>9763000</v>
      </c>
      <c r="AS340" s="291">
        <v>751</v>
      </c>
      <c r="AT340" s="291">
        <v>36799000</v>
      </c>
      <c r="AU340" s="291">
        <v>9763000</v>
      </c>
      <c r="AV340" s="291"/>
      <c r="AW340" s="291"/>
      <c r="AX340" s="291">
        <v>0</v>
      </c>
      <c r="AY340" s="291">
        <v>687</v>
      </c>
      <c r="AZ340" s="291">
        <v>33663000</v>
      </c>
      <c r="BA340" s="291">
        <v>3</v>
      </c>
      <c r="BB340" s="291">
        <v>147000</v>
      </c>
      <c r="BC340" s="291">
        <v>2</v>
      </c>
      <c r="BD340" s="291">
        <v>98000</v>
      </c>
      <c r="BE340" s="291">
        <v>78000</v>
      </c>
      <c r="BF340" s="291">
        <v>26000</v>
      </c>
      <c r="BG340" s="291">
        <v>674</v>
      </c>
      <c r="BH340" s="291">
        <v>33026000</v>
      </c>
      <c r="BI340" s="291">
        <v>26153664</v>
      </c>
      <c r="BJ340" s="291">
        <v>8762000</v>
      </c>
      <c r="BK340" s="291">
        <v>13</v>
      </c>
      <c r="BL340" s="291">
        <v>64</v>
      </c>
      <c r="BM340" s="291">
        <v>77</v>
      </c>
      <c r="BN340" s="291">
        <v>3773000</v>
      </c>
      <c r="BO340" s="291">
        <v>1001000</v>
      </c>
      <c r="BP340" s="292" t="s">
        <v>4112</v>
      </c>
      <c r="BQ340" s="292" t="s">
        <v>3994</v>
      </c>
      <c r="BR340" t="s">
        <v>45</v>
      </c>
    </row>
    <row r="341" spans="1:70" hidden="1" x14ac:dyDescent="0.3">
      <c r="A341" s="281">
        <v>338</v>
      </c>
      <c r="B341" s="282" t="s">
        <v>2952</v>
      </c>
      <c r="C341" s="282" t="s">
        <v>2953</v>
      </c>
      <c r="D341" s="282" t="s">
        <v>3003</v>
      </c>
      <c r="E341" s="282" t="s">
        <v>2959</v>
      </c>
      <c r="F341" s="282" t="s">
        <v>2985</v>
      </c>
      <c r="G341" s="282" t="s">
        <v>2991</v>
      </c>
      <c r="H341" s="282" t="s">
        <v>2992</v>
      </c>
      <c r="I341" s="282" t="s">
        <v>2962</v>
      </c>
      <c r="J341" s="282" t="s">
        <v>60</v>
      </c>
      <c r="K341" s="282" t="s">
        <v>2958</v>
      </c>
      <c r="L341" s="282" t="s">
        <v>45</v>
      </c>
      <c r="M341" s="283" t="s">
        <v>1588</v>
      </c>
      <c r="N341" s="282" t="s">
        <v>1587</v>
      </c>
      <c r="O341" s="282" t="s">
        <v>50</v>
      </c>
      <c r="P341" s="282" t="s">
        <v>127</v>
      </c>
      <c r="Q341" s="284" t="s">
        <v>45</v>
      </c>
      <c r="R341" s="282" t="s">
        <v>45</v>
      </c>
      <c r="S341" s="285">
        <v>45580</v>
      </c>
      <c r="T341" s="285">
        <v>45455</v>
      </c>
      <c r="U341" s="284" t="s">
        <v>45</v>
      </c>
      <c r="V341" s="285">
        <v>45455</v>
      </c>
      <c r="W341" s="285">
        <v>45510</v>
      </c>
      <c r="X341" s="285">
        <v>45513</v>
      </c>
      <c r="Y341" s="286">
        <v>75000</v>
      </c>
      <c r="Z341" s="286">
        <v>75000</v>
      </c>
      <c r="AA341" s="286">
        <v>20500</v>
      </c>
      <c r="AB341" s="286">
        <v>75000</v>
      </c>
      <c r="AC341" s="287" t="s">
        <v>1013</v>
      </c>
      <c r="AD341" s="284" t="s">
        <v>60</v>
      </c>
      <c r="AE341" s="287" t="s">
        <v>45</v>
      </c>
      <c r="AF341" s="286">
        <v>75000</v>
      </c>
      <c r="AG341" s="286">
        <v>5374</v>
      </c>
      <c r="AH341" s="286">
        <v>403050000</v>
      </c>
      <c r="AI341" s="286">
        <v>110167000</v>
      </c>
      <c r="AJ341" s="286">
        <v>1050</v>
      </c>
      <c r="AK341" s="286">
        <v>78750000</v>
      </c>
      <c r="AL341" s="286">
        <v>21525000</v>
      </c>
      <c r="AM341" s="286">
        <v>4324</v>
      </c>
      <c r="AN341" s="286">
        <v>324300000</v>
      </c>
      <c r="AO341" s="286">
        <v>88642000</v>
      </c>
      <c r="AP341" s="286">
        <v>5482</v>
      </c>
      <c r="AQ341" s="286">
        <v>411150000</v>
      </c>
      <c r="AR341" s="286">
        <v>112381000</v>
      </c>
      <c r="AS341" s="286">
        <v>5482</v>
      </c>
      <c r="AT341" s="286">
        <v>411150000</v>
      </c>
      <c r="AU341" s="286">
        <v>112381000</v>
      </c>
      <c r="AV341" s="286"/>
      <c r="AW341" s="286"/>
      <c r="AX341" s="286">
        <v>0</v>
      </c>
      <c r="AY341" s="286">
        <v>4454</v>
      </c>
      <c r="AZ341" s="286">
        <v>334050000</v>
      </c>
      <c r="BA341" s="286">
        <v>-8</v>
      </c>
      <c r="BB341" s="286">
        <v>-600000</v>
      </c>
      <c r="BC341" s="286">
        <v>37</v>
      </c>
      <c r="BD341" s="286">
        <v>2775000</v>
      </c>
      <c r="BE341" s="286">
        <v>1923380</v>
      </c>
      <c r="BF341" s="286">
        <v>758500</v>
      </c>
      <c r="BG341" s="286">
        <v>4431</v>
      </c>
      <c r="BH341" s="286">
        <v>332325000</v>
      </c>
      <c r="BI341" s="286">
        <v>236354293</v>
      </c>
      <c r="BJ341" s="286">
        <v>90835500</v>
      </c>
      <c r="BK341" s="286">
        <v>23</v>
      </c>
      <c r="BL341" s="286">
        <v>1028</v>
      </c>
      <c r="BM341" s="286">
        <v>1051</v>
      </c>
      <c r="BN341" s="286">
        <v>78825000</v>
      </c>
      <c r="BO341" s="286">
        <v>21545500</v>
      </c>
      <c r="BP341" s="287" t="s">
        <v>606</v>
      </c>
      <c r="BQ341" s="287" t="s">
        <v>3238</v>
      </c>
      <c r="BR341" t="s">
        <v>45</v>
      </c>
    </row>
    <row r="342" spans="1:70" hidden="1" x14ac:dyDescent="0.3">
      <c r="A342" s="281">
        <v>339</v>
      </c>
      <c r="B342" s="288" t="s">
        <v>2952</v>
      </c>
      <c r="C342" s="288" t="s">
        <v>2953</v>
      </c>
      <c r="D342" s="288" t="s">
        <v>3003</v>
      </c>
      <c r="E342" s="288" t="s">
        <v>2959</v>
      </c>
      <c r="F342" s="288" t="s">
        <v>2985</v>
      </c>
      <c r="G342" s="288" t="s">
        <v>2991</v>
      </c>
      <c r="H342" s="288" t="s">
        <v>2992</v>
      </c>
      <c r="I342" s="288" t="s">
        <v>2962</v>
      </c>
      <c r="J342" s="288" t="s">
        <v>60</v>
      </c>
      <c r="K342" s="288" t="s">
        <v>2958</v>
      </c>
      <c r="L342" s="288" t="s">
        <v>45</v>
      </c>
      <c r="M342" s="289" t="s">
        <v>1586</v>
      </c>
      <c r="N342" s="288" t="s">
        <v>1585</v>
      </c>
      <c r="O342" s="288" t="s">
        <v>50</v>
      </c>
      <c r="P342" s="288" t="s">
        <v>51</v>
      </c>
      <c r="Q342" s="290" t="s">
        <v>45</v>
      </c>
      <c r="R342" s="288" t="s">
        <v>45</v>
      </c>
      <c r="S342" s="1">
        <v>45558</v>
      </c>
      <c r="T342" s="1">
        <v>45455</v>
      </c>
      <c r="U342" s="290" t="s">
        <v>45</v>
      </c>
      <c r="V342" s="1">
        <v>45455</v>
      </c>
      <c r="W342" s="1">
        <v>45509</v>
      </c>
      <c r="X342" s="1">
        <v>45527</v>
      </c>
      <c r="Y342" s="291">
        <v>55000</v>
      </c>
      <c r="Z342" s="291">
        <v>55000</v>
      </c>
      <c r="AA342" s="291">
        <v>14800</v>
      </c>
      <c r="AB342" s="291">
        <v>55000</v>
      </c>
      <c r="AC342" s="292" t="s">
        <v>399</v>
      </c>
      <c r="AD342" s="290" t="s">
        <v>60</v>
      </c>
      <c r="AE342" s="292" t="s">
        <v>45</v>
      </c>
      <c r="AF342" s="291">
        <v>55000</v>
      </c>
      <c r="AG342" s="291">
        <v>950</v>
      </c>
      <c r="AH342" s="291">
        <v>52250000</v>
      </c>
      <c r="AI342" s="291">
        <v>14060000</v>
      </c>
      <c r="AJ342" s="291">
        <v>950</v>
      </c>
      <c r="AK342" s="291">
        <v>52250000</v>
      </c>
      <c r="AL342" s="291">
        <v>14060000</v>
      </c>
      <c r="AM342" s="291"/>
      <c r="AN342" s="291"/>
      <c r="AO342" s="291">
        <v>0</v>
      </c>
      <c r="AP342" s="291">
        <v>800</v>
      </c>
      <c r="AQ342" s="291">
        <v>44000000</v>
      </c>
      <c r="AR342" s="291">
        <v>11840000</v>
      </c>
      <c r="AS342" s="291">
        <v>800</v>
      </c>
      <c r="AT342" s="291">
        <v>44000000</v>
      </c>
      <c r="AU342" s="291">
        <v>11840000</v>
      </c>
      <c r="AV342" s="291"/>
      <c r="AW342" s="291"/>
      <c r="AX342" s="291">
        <v>0</v>
      </c>
      <c r="AY342" s="291">
        <v>579</v>
      </c>
      <c r="AZ342" s="291">
        <v>31845000</v>
      </c>
      <c r="BA342" s="291">
        <v>-4</v>
      </c>
      <c r="BB342" s="291">
        <v>-220000</v>
      </c>
      <c r="BC342" s="291">
        <v>1</v>
      </c>
      <c r="BD342" s="291">
        <v>55000</v>
      </c>
      <c r="BE342" s="291"/>
      <c r="BF342" s="291">
        <v>14800</v>
      </c>
      <c r="BG342" s="291">
        <v>580</v>
      </c>
      <c r="BH342" s="291">
        <v>31900000</v>
      </c>
      <c r="BI342" s="291">
        <v>23968241</v>
      </c>
      <c r="BJ342" s="291">
        <v>8584000</v>
      </c>
      <c r="BK342" s="291">
        <v>-1</v>
      </c>
      <c r="BL342" s="291">
        <v>221</v>
      </c>
      <c r="BM342" s="291">
        <v>220</v>
      </c>
      <c r="BN342" s="291">
        <v>12100000</v>
      </c>
      <c r="BO342" s="291">
        <v>3256000</v>
      </c>
      <c r="BP342" s="292" t="s">
        <v>3841</v>
      </c>
      <c r="BQ342" s="292" t="s">
        <v>3866</v>
      </c>
      <c r="BR342" t="s">
        <v>45</v>
      </c>
    </row>
    <row r="343" spans="1:70" hidden="1" x14ac:dyDescent="0.3">
      <c r="A343" s="281">
        <v>340</v>
      </c>
      <c r="B343" s="282" t="s">
        <v>2952</v>
      </c>
      <c r="C343" s="282" t="s">
        <v>2953</v>
      </c>
      <c r="D343" s="282" t="s">
        <v>3003</v>
      </c>
      <c r="E343" s="282" t="s">
        <v>2959</v>
      </c>
      <c r="F343" s="282" t="s">
        <v>2985</v>
      </c>
      <c r="G343" s="282" t="s">
        <v>2991</v>
      </c>
      <c r="H343" s="282" t="s">
        <v>2992</v>
      </c>
      <c r="I343" s="282" t="s">
        <v>2962</v>
      </c>
      <c r="J343" s="282" t="s">
        <v>60</v>
      </c>
      <c r="K343" s="282" t="s">
        <v>2958</v>
      </c>
      <c r="L343" s="282" t="s">
        <v>45</v>
      </c>
      <c r="M343" s="283" t="s">
        <v>1581</v>
      </c>
      <c r="N343" s="282" t="s">
        <v>1580</v>
      </c>
      <c r="O343" s="282" t="s">
        <v>50</v>
      </c>
      <c r="P343" s="282" t="s">
        <v>51</v>
      </c>
      <c r="Q343" s="284" t="s">
        <v>45</v>
      </c>
      <c r="R343" s="282" t="s">
        <v>45</v>
      </c>
      <c r="S343" s="285">
        <v>45580</v>
      </c>
      <c r="T343" s="285">
        <v>45455</v>
      </c>
      <c r="U343" s="284" t="s">
        <v>45</v>
      </c>
      <c r="V343" s="285">
        <v>45455</v>
      </c>
      <c r="W343" s="285">
        <v>45559</v>
      </c>
      <c r="X343" s="285">
        <v>45560</v>
      </c>
      <c r="Y343" s="286">
        <v>65000</v>
      </c>
      <c r="Z343" s="286">
        <v>65000</v>
      </c>
      <c r="AA343" s="286">
        <v>17000</v>
      </c>
      <c r="AB343" s="286">
        <v>65000</v>
      </c>
      <c r="AC343" s="287" t="s">
        <v>527</v>
      </c>
      <c r="AD343" s="284" t="s">
        <v>60</v>
      </c>
      <c r="AE343" s="287" t="s">
        <v>45</v>
      </c>
      <c r="AF343" s="286">
        <v>65000</v>
      </c>
      <c r="AG343" s="286">
        <v>2560</v>
      </c>
      <c r="AH343" s="286">
        <v>166400000</v>
      </c>
      <c r="AI343" s="286">
        <v>43520000</v>
      </c>
      <c r="AJ343" s="286">
        <v>980</v>
      </c>
      <c r="AK343" s="286">
        <v>63700000</v>
      </c>
      <c r="AL343" s="286">
        <v>16660000</v>
      </c>
      <c r="AM343" s="286">
        <v>1580</v>
      </c>
      <c r="AN343" s="286">
        <v>102700000</v>
      </c>
      <c r="AO343" s="286">
        <v>26860000</v>
      </c>
      <c r="AP343" s="286">
        <v>2719</v>
      </c>
      <c r="AQ343" s="286">
        <v>176735000</v>
      </c>
      <c r="AR343" s="286">
        <v>46223000</v>
      </c>
      <c r="AS343" s="286">
        <v>2719</v>
      </c>
      <c r="AT343" s="286">
        <v>176735000</v>
      </c>
      <c r="AU343" s="286">
        <v>46223000</v>
      </c>
      <c r="AV343" s="286"/>
      <c r="AW343" s="286"/>
      <c r="AX343" s="286">
        <v>0</v>
      </c>
      <c r="AY343" s="286">
        <v>2378</v>
      </c>
      <c r="AZ343" s="286">
        <v>154570000</v>
      </c>
      <c r="BA343" s="286">
        <v>-23</v>
      </c>
      <c r="BB343" s="286">
        <v>-1495000</v>
      </c>
      <c r="BC343" s="286">
        <v>6</v>
      </c>
      <c r="BD343" s="286">
        <v>390000</v>
      </c>
      <c r="BE343" s="286">
        <v>267074</v>
      </c>
      <c r="BF343" s="286">
        <v>102000</v>
      </c>
      <c r="BG343" s="286">
        <v>2392</v>
      </c>
      <c r="BH343" s="286">
        <v>155480000</v>
      </c>
      <c r="BI343" s="286">
        <v>121260264</v>
      </c>
      <c r="BJ343" s="286">
        <v>40664000</v>
      </c>
      <c r="BK343" s="286">
        <v>-14</v>
      </c>
      <c r="BL343" s="286">
        <v>341</v>
      </c>
      <c r="BM343" s="286">
        <v>327</v>
      </c>
      <c r="BN343" s="286">
        <v>21255000</v>
      </c>
      <c r="BO343" s="286">
        <v>5559000</v>
      </c>
      <c r="BP343" s="287" t="s">
        <v>3879</v>
      </c>
      <c r="BQ343" s="287" t="s">
        <v>3670</v>
      </c>
      <c r="BR343" t="s">
        <v>45</v>
      </c>
    </row>
    <row r="344" spans="1:70" hidden="1" x14ac:dyDescent="0.3">
      <c r="A344" s="281">
        <v>341</v>
      </c>
      <c r="B344" s="288" t="s">
        <v>2952</v>
      </c>
      <c r="C344" s="288" t="s">
        <v>2953</v>
      </c>
      <c r="D344" s="288" t="s">
        <v>3003</v>
      </c>
      <c r="E344" s="288" t="s">
        <v>2959</v>
      </c>
      <c r="F344" s="288" t="s">
        <v>2985</v>
      </c>
      <c r="G344" s="288" t="s">
        <v>2991</v>
      </c>
      <c r="H344" s="288" t="s">
        <v>2992</v>
      </c>
      <c r="I344" s="288" t="s">
        <v>2962</v>
      </c>
      <c r="J344" s="288" t="s">
        <v>60</v>
      </c>
      <c r="K344" s="288" t="s">
        <v>2958</v>
      </c>
      <c r="L344" s="288" t="s">
        <v>45</v>
      </c>
      <c r="M344" s="289" t="s">
        <v>1579</v>
      </c>
      <c r="N344" s="288" t="s">
        <v>1578</v>
      </c>
      <c r="O344" s="288" t="s">
        <v>50</v>
      </c>
      <c r="P344" s="288" t="s">
        <v>51</v>
      </c>
      <c r="Q344" s="290" t="s">
        <v>45</v>
      </c>
      <c r="R344" s="288" t="s">
        <v>45</v>
      </c>
      <c r="S344" s="1">
        <v>45586</v>
      </c>
      <c r="T344" s="1">
        <v>45455</v>
      </c>
      <c r="U344" s="290" t="s">
        <v>45</v>
      </c>
      <c r="V344" s="1">
        <v>45455</v>
      </c>
      <c r="W344" s="1">
        <v>45579</v>
      </c>
      <c r="X344" s="1">
        <v>45580</v>
      </c>
      <c r="Y344" s="291">
        <v>57000</v>
      </c>
      <c r="Z344" s="291">
        <v>63000</v>
      </c>
      <c r="AA344" s="291">
        <v>14700</v>
      </c>
      <c r="AB344" s="291">
        <v>63000</v>
      </c>
      <c r="AC344" s="292" t="s">
        <v>540</v>
      </c>
      <c r="AD344" s="290" t="s">
        <v>60</v>
      </c>
      <c r="AE344" s="292" t="s">
        <v>45</v>
      </c>
      <c r="AF344" s="291">
        <v>57000</v>
      </c>
      <c r="AG344" s="291">
        <v>2020</v>
      </c>
      <c r="AH344" s="291">
        <v>127260000</v>
      </c>
      <c r="AI344" s="291">
        <v>29694000</v>
      </c>
      <c r="AJ344" s="291">
        <v>1200</v>
      </c>
      <c r="AK344" s="291">
        <v>75600000</v>
      </c>
      <c r="AL344" s="291">
        <v>17640000</v>
      </c>
      <c r="AM344" s="291">
        <v>820</v>
      </c>
      <c r="AN344" s="291">
        <v>51660000</v>
      </c>
      <c r="AO344" s="291">
        <v>12054000</v>
      </c>
      <c r="AP344" s="291">
        <v>1894</v>
      </c>
      <c r="AQ344" s="291">
        <v>119322000</v>
      </c>
      <c r="AR344" s="291">
        <v>27841800</v>
      </c>
      <c r="AS344" s="291">
        <v>1894</v>
      </c>
      <c r="AT344" s="291">
        <v>119322000</v>
      </c>
      <c r="AU344" s="291">
        <v>27841800</v>
      </c>
      <c r="AV344" s="291"/>
      <c r="AW344" s="291"/>
      <c r="AX344" s="291">
        <v>0</v>
      </c>
      <c r="AY344" s="291">
        <v>1852</v>
      </c>
      <c r="AZ344" s="291">
        <v>116676000</v>
      </c>
      <c r="BA344" s="291">
        <v>7</v>
      </c>
      <c r="BB344" s="291">
        <v>441000</v>
      </c>
      <c r="BC344" s="291">
        <v>5</v>
      </c>
      <c r="BD344" s="291">
        <v>315000</v>
      </c>
      <c r="BE344" s="291">
        <v>183720</v>
      </c>
      <c r="BF344" s="291">
        <v>73500</v>
      </c>
      <c r="BG344" s="291">
        <v>1840</v>
      </c>
      <c r="BH344" s="291">
        <v>115920000</v>
      </c>
      <c r="BI344" s="291">
        <v>78733991</v>
      </c>
      <c r="BJ344" s="291">
        <v>27048000</v>
      </c>
      <c r="BK344" s="291">
        <v>12</v>
      </c>
      <c r="BL344" s="291">
        <v>42</v>
      </c>
      <c r="BM344" s="291">
        <v>54</v>
      </c>
      <c r="BN344" s="291">
        <v>3402000</v>
      </c>
      <c r="BO344" s="291">
        <v>793800</v>
      </c>
      <c r="BP344" s="292" t="s">
        <v>4062</v>
      </c>
      <c r="BQ344" s="292" t="s">
        <v>3843</v>
      </c>
      <c r="BR344" t="s">
        <v>45</v>
      </c>
    </row>
    <row r="345" spans="1:70" hidden="1" x14ac:dyDescent="0.3">
      <c r="A345" s="281">
        <v>342</v>
      </c>
      <c r="B345" s="282" t="s">
        <v>2952</v>
      </c>
      <c r="C345" s="282" t="s">
        <v>2953</v>
      </c>
      <c r="D345" s="282" t="s">
        <v>3003</v>
      </c>
      <c r="E345" s="282" t="s">
        <v>2959</v>
      </c>
      <c r="F345" s="282" t="s">
        <v>2985</v>
      </c>
      <c r="G345" s="282" t="s">
        <v>2991</v>
      </c>
      <c r="H345" s="282" t="s">
        <v>2992</v>
      </c>
      <c r="I345" s="282" t="s">
        <v>2962</v>
      </c>
      <c r="J345" s="282" t="s">
        <v>60</v>
      </c>
      <c r="K345" s="282" t="s">
        <v>2958</v>
      </c>
      <c r="L345" s="282" t="s">
        <v>45</v>
      </c>
      <c r="M345" s="283" t="s">
        <v>1577</v>
      </c>
      <c r="N345" s="282" t="s">
        <v>1576</v>
      </c>
      <c r="O345" s="282" t="s">
        <v>50</v>
      </c>
      <c r="P345" s="282" t="s">
        <v>51</v>
      </c>
      <c r="Q345" s="284" t="s">
        <v>45</v>
      </c>
      <c r="R345" s="282" t="s">
        <v>45</v>
      </c>
      <c r="S345" s="285">
        <v>45559</v>
      </c>
      <c r="T345" s="285">
        <v>45467</v>
      </c>
      <c r="U345" s="284" t="s">
        <v>45</v>
      </c>
      <c r="V345" s="285">
        <v>45467</v>
      </c>
      <c r="W345" s="285">
        <v>45523</v>
      </c>
      <c r="X345" s="285">
        <v>45534</v>
      </c>
      <c r="Y345" s="286">
        <v>59000</v>
      </c>
      <c r="Z345" s="286">
        <v>59000</v>
      </c>
      <c r="AA345" s="286">
        <v>15500</v>
      </c>
      <c r="AB345" s="286">
        <v>59000</v>
      </c>
      <c r="AC345" s="287" t="s">
        <v>116</v>
      </c>
      <c r="AD345" s="284" t="s">
        <v>60</v>
      </c>
      <c r="AE345" s="287" t="s">
        <v>45</v>
      </c>
      <c r="AF345" s="286">
        <v>59000</v>
      </c>
      <c r="AG345" s="286">
        <v>1050</v>
      </c>
      <c r="AH345" s="286">
        <v>61950000</v>
      </c>
      <c r="AI345" s="286">
        <v>16275000</v>
      </c>
      <c r="AJ345" s="286">
        <v>400</v>
      </c>
      <c r="AK345" s="286">
        <v>23600000</v>
      </c>
      <c r="AL345" s="286">
        <v>6200000</v>
      </c>
      <c r="AM345" s="286">
        <v>650</v>
      </c>
      <c r="AN345" s="286">
        <v>38350000</v>
      </c>
      <c r="AO345" s="286">
        <v>10075000</v>
      </c>
      <c r="AP345" s="286">
        <v>1084</v>
      </c>
      <c r="AQ345" s="286">
        <v>63956000</v>
      </c>
      <c r="AR345" s="286">
        <v>16802000</v>
      </c>
      <c r="AS345" s="286">
        <v>1084</v>
      </c>
      <c r="AT345" s="286">
        <v>63956000</v>
      </c>
      <c r="AU345" s="286">
        <v>16802000</v>
      </c>
      <c r="AV345" s="286"/>
      <c r="AW345" s="286"/>
      <c r="AX345" s="286">
        <v>0</v>
      </c>
      <c r="AY345" s="286">
        <v>807</v>
      </c>
      <c r="AZ345" s="286">
        <v>47613000</v>
      </c>
      <c r="BA345" s="286">
        <v>-8</v>
      </c>
      <c r="BB345" s="286">
        <v>-472000</v>
      </c>
      <c r="BC345" s="286">
        <v>3</v>
      </c>
      <c r="BD345" s="286">
        <v>177000</v>
      </c>
      <c r="BE345" s="286">
        <v>100340</v>
      </c>
      <c r="BF345" s="286">
        <v>46500</v>
      </c>
      <c r="BG345" s="286">
        <v>820</v>
      </c>
      <c r="BH345" s="286">
        <v>48380000</v>
      </c>
      <c r="BI345" s="286">
        <v>34854061</v>
      </c>
      <c r="BJ345" s="286">
        <v>12710000</v>
      </c>
      <c r="BK345" s="286">
        <v>-13</v>
      </c>
      <c r="BL345" s="286">
        <v>277</v>
      </c>
      <c r="BM345" s="286">
        <v>264</v>
      </c>
      <c r="BN345" s="286">
        <v>15576000</v>
      </c>
      <c r="BO345" s="286">
        <v>4092000</v>
      </c>
      <c r="BP345" s="287" t="s">
        <v>3923</v>
      </c>
      <c r="BQ345" s="287" t="s">
        <v>3866</v>
      </c>
      <c r="BR345" t="s">
        <v>45</v>
      </c>
    </row>
    <row r="346" spans="1:70" hidden="1" x14ac:dyDescent="0.3">
      <c r="A346" s="281">
        <v>343</v>
      </c>
      <c r="B346" s="288" t="s">
        <v>2952</v>
      </c>
      <c r="C346" s="288" t="s">
        <v>2953</v>
      </c>
      <c r="D346" s="288" t="s">
        <v>3003</v>
      </c>
      <c r="E346" s="288" t="s">
        <v>2959</v>
      </c>
      <c r="F346" s="288" t="s">
        <v>2985</v>
      </c>
      <c r="G346" s="288" t="s">
        <v>2991</v>
      </c>
      <c r="H346" s="288" t="s">
        <v>2992</v>
      </c>
      <c r="I346" s="288" t="s">
        <v>2962</v>
      </c>
      <c r="J346" s="288" t="s">
        <v>60</v>
      </c>
      <c r="K346" s="288" t="s">
        <v>2958</v>
      </c>
      <c r="L346" s="288" t="s">
        <v>45</v>
      </c>
      <c r="M346" s="289" t="s">
        <v>1575</v>
      </c>
      <c r="N346" s="288" t="s">
        <v>1574</v>
      </c>
      <c r="O346" s="288" t="s">
        <v>50</v>
      </c>
      <c r="P346" s="288" t="s">
        <v>127</v>
      </c>
      <c r="Q346" s="290" t="s">
        <v>45</v>
      </c>
      <c r="R346" s="288" t="s">
        <v>45</v>
      </c>
      <c r="S346" s="1">
        <v>45517</v>
      </c>
      <c r="T346" s="1">
        <v>45477</v>
      </c>
      <c r="U346" s="290" t="s">
        <v>45</v>
      </c>
      <c r="V346" s="1">
        <v>45477</v>
      </c>
      <c r="W346" s="1">
        <v>45517</v>
      </c>
      <c r="X346" s="1">
        <v>45527</v>
      </c>
      <c r="Y346" s="291">
        <v>85000</v>
      </c>
      <c r="Z346" s="291">
        <v>85000</v>
      </c>
      <c r="AA346" s="291">
        <v>24000</v>
      </c>
      <c r="AB346" s="291">
        <v>85000</v>
      </c>
      <c r="AC346" s="292" t="s">
        <v>357</v>
      </c>
      <c r="AD346" s="290" t="s">
        <v>60</v>
      </c>
      <c r="AE346" s="292" t="s">
        <v>45</v>
      </c>
      <c r="AF346" s="291">
        <v>85000</v>
      </c>
      <c r="AG346" s="291">
        <v>800</v>
      </c>
      <c r="AH346" s="291">
        <v>68000000</v>
      </c>
      <c r="AI346" s="291">
        <v>19200000</v>
      </c>
      <c r="AJ346" s="291">
        <v>800</v>
      </c>
      <c r="AK346" s="291">
        <v>68000000</v>
      </c>
      <c r="AL346" s="291">
        <v>19200000</v>
      </c>
      <c r="AM346" s="291"/>
      <c r="AN346" s="291"/>
      <c r="AO346" s="291">
        <v>0</v>
      </c>
      <c r="AP346" s="291">
        <v>762</v>
      </c>
      <c r="AQ346" s="291">
        <v>64770000</v>
      </c>
      <c r="AR346" s="291">
        <v>18288000</v>
      </c>
      <c r="AS346" s="291">
        <v>762</v>
      </c>
      <c r="AT346" s="291">
        <v>64770000</v>
      </c>
      <c r="AU346" s="291">
        <v>18288000</v>
      </c>
      <c r="AV346" s="291"/>
      <c r="AW346" s="291"/>
      <c r="AX346" s="291">
        <v>0</v>
      </c>
      <c r="AY346" s="291">
        <v>657</v>
      </c>
      <c r="AZ346" s="291">
        <v>55845000</v>
      </c>
      <c r="BA346" s="291">
        <v>-1</v>
      </c>
      <c r="BB346" s="291">
        <v>-85000</v>
      </c>
      <c r="BC346" s="291">
        <v>10</v>
      </c>
      <c r="BD346" s="291">
        <v>850000</v>
      </c>
      <c r="BE346" s="291">
        <v>409082</v>
      </c>
      <c r="BF346" s="291">
        <v>240000</v>
      </c>
      <c r="BG346" s="291">
        <v>677</v>
      </c>
      <c r="BH346" s="291">
        <v>57545000</v>
      </c>
      <c r="BI346" s="291">
        <v>43802016</v>
      </c>
      <c r="BJ346" s="291">
        <v>16248000</v>
      </c>
      <c r="BK346" s="291">
        <v>-20</v>
      </c>
      <c r="BL346" s="291">
        <v>105</v>
      </c>
      <c r="BM346" s="291">
        <v>85</v>
      </c>
      <c r="BN346" s="291">
        <v>7225000</v>
      </c>
      <c r="BO346" s="291">
        <v>2040000</v>
      </c>
      <c r="BP346" s="292" t="s">
        <v>3315</v>
      </c>
      <c r="BQ346" s="292" t="s">
        <v>3998</v>
      </c>
      <c r="BR346" t="s">
        <v>45</v>
      </c>
    </row>
    <row r="347" spans="1:70" hidden="1" x14ac:dyDescent="0.3">
      <c r="A347" s="281">
        <v>344</v>
      </c>
      <c r="B347" s="282" t="s">
        <v>2952</v>
      </c>
      <c r="C347" s="282" t="s">
        <v>2953</v>
      </c>
      <c r="D347" s="282" t="s">
        <v>3003</v>
      </c>
      <c r="E347" s="282" t="s">
        <v>2959</v>
      </c>
      <c r="F347" s="282" t="s">
        <v>2985</v>
      </c>
      <c r="G347" s="282" t="s">
        <v>2991</v>
      </c>
      <c r="H347" s="282" t="s">
        <v>2992</v>
      </c>
      <c r="I347" s="282" t="s">
        <v>2962</v>
      </c>
      <c r="J347" s="282" t="s">
        <v>60</v>
      </c>
      <c r="K347" s="282" t="s">
        <v>2958</v>
      </c>
      <c r="L347" s="282" t="s">
        <v>45</v>
      </c>
      <c r="M347" s="283" t="s">
        <v>1573</v>
      </c>
      <c r="N347" s="282" t="s">
        <v>1572</v>
      </c>
      <c r="O347" s="282" t="s">
        <v>50</v>
      </c>
      <c r="P347" s="282" t="s">
        <v>51</v>
      </c>
      <c r="Q347" s="284" t="s">
        <v>45</v>
      </c>
      <c r="R347" s="282" t="s">
        <v>45</v>
      </c>
      <c r="S347" s="285">
        <v>45531</v>
      </c>
      <c r="T347" s="285">
        <v>45477</v>
      </c>
      <c r="U347" s="284" t="s">
        <v>45</v>
      </c>
      <c r="V347" s="285">
        <v>45477</v>
      </c>
      <c r="W347" s="285">
        <v>45531</v>
      </c>
      <c r="X347" s="285">
        <v>45534</v>
      </c>
      <c r="Y347" s="286">
        <v>55000</v>
      </c>
      <c r="Z347" s="286">
        <v>55000</v>
      </c>
      <c r="AA347" s="286">
        <v>14900</v>
      </c>
      <c r="AB347" s="286">
        <v>55000</v>
      </c>
      <c r="AC347" s="287" t="s">
        <v>211</v>
      </c>
      <c r="AD347" s="284" t="s">
        <v>60</v>
      </c>
      <c r="AE347" s="287" t="s">
        <v>45</v>
      </c>
      <c r="AF347" s="286">
        <v>55000</v>
      </c>
      <c r="AG347" s="286">
        <v>650</v>
      </c>
      <c r="AH347" s="286">
        <v>35750000</v>
      </c>
      <c r="AI347" s="286">
        <v>9685000</v>
      </c>
      <c r="AJ347" s="286">
        <v>650</v>
      </c>
      <c r="AK347" s="286">
        <v>35750000</v>
      </c>
      <c r="AL347" s="286">
        <v>9685000</v>
      </c>
      <c r="AM347" s="286"/>
      <c r="AN347" s="286"/>
      <c r="AO347" s="286">
        <v>0</v>
      </c>
      <c r="AP347" s="286">
        <v>692</v>
      </c>
      <c r="AQ347" s="286">
        <v>38060000</v>
      </c>
      <c r="AR347" s="286">
        <v>10310800</v>
      </c>
      <c r="AS347" s="286">
        <v>692</v>
      </c>
      <c r="AT347" s="286">
        <v>38060000</v>
      </c>
      <c r="AU347" s="286">
        <v>10310800</v>
      </c>
      <c r="AV347" s="286"/>
      <c r="AW347" s="286"/>
      <c r="AX347" s="286">
        <v>0</v>
      </c>
      <c r="AY347" s="286">
        <v>461</v>
      </c>
      <c r="AZ347" s="286">
        <v>25355000</v>
      </c>
      <c r="BA347" s="286">
        <v>-10</v>
      </c>
      <c r="BB347" s="286">
        <v>-550000</v>
      </c>
      <c r="BC347" s="286">
        <v>4</v>
      </c>
      <c r="BD347" s="286">
        <v>220000</v>
      </c>
      <c r="BE347" s="286">
        <v>114100</v>
      </c>
      <c r="BF347" s="286">
        <v>59600</v>
      </c>
      <c r="BG347" s="286">
        <v>370</v>
      </c>
      <c r="BH347" s="286">
        <v>20350000</v>
      </c>
      <c r="BI347" s="286">
        <v>13827768</v>
      </c>
      <c r="BJ347" s="286">
        <v>5513000</v>
      </c>
      <c r="BK347" s="286">
        <v>91</v>
      </c>
      <c r="BL347" s="286">
        <v>231</v>
      </c>
      <c r="BM347" s="286">
        <v>322</v>
      </c>
      <c r="BN347" s="286">
        <v>17710000</v>
      </c>
      <c r="BO347" s="286">
        <v>4797800</v>
      </c>
      <c r="BP347" s="287" t="s">
        <v>1131</v>
      </c>
      <c r="BQ347" s="287" t="s">
        <v>3290</v>
      </c>
      <c r="BR347" t="s">
        <v>45</v>
      </c>
    </row>
    <row r="348" spans="1:70" hidden="1" x14ac:dyDescent="0.3">
      <c r="A348" s="281">
        <v>345</v>
      </c>
      <c r="B348" s="288" t="s">
        <v>2952</v>
      </c>
      <c r="C348" s="288" t="s">
        <v>2953</v>
      </c>
      <c r="D348" s="288" t="s">
        <v>3003</v>
      </c>
      <c r="E348" s="288" t="s">
        <v>2959</v>
      </c>
      <c r="F348" s="288" t="s">
        <v>2985</v>
      </c>
      <c r="G348" s="288" t="s">
        <v>2991</v>
      </c>
      <c r="H348" s="288" t="s">
        <v>2992</v>
      </c>
      <c r="I348" s="288" t="s">
        <v>2962</v>
      </c>
      <c r="J348" s="288" t="s">
        <v>60</v>
      </c>
      <c r="K348" s="288" t="s">
        <v>2958</v>
      </c>
      <c r="L348" s="288" t="s">
        <v>45</v>
      </c>
      <c r="M348" s="289" t="s">
        <v>1571</v>
      </c>
      <c r="N348" s="288" t="s">
        <v>1570</v>
      </c>
      <c r="O348" s="288" t="s">
        <v>50</v>
      </c>
      <c r="P348" s="288" t="s">
        <v>51</v>
      </c>
      <c r="Q348" s="290" t="s">
        <v>45</v>
      </c>
      <c r="R348" s="288" t="s">
        <v>45</v>
      </c>
      <c r="S348" s="1">
        <v>45523</v>
      </c>
      <c r="T348" s="1">
        <v>45477</v>
      </c>
      <c r="U348" s="290" t="s">
        <v>45</v>
      </c>
      <c r="V348" s="1">
        <v>45477</v>
      </c>
      <c r="W348" s="1">
        <v>45523</v>
      </c>
      <c r="X348" s="1">
        <v>45527</v>
      </c>
      <c r="Y348" s="291">
        <v>35000</v>
      </c>
      <c r="Z348" s="291">
        <v>35000</v>
      </c>
      <c r="AA348" s="291">
        <v>8900</v>
      </c>
      <c r="AB348" s="291">
        <v>35000</v>
      </c>
      <c r="AC348" s="292" t="s">
        <v>678</v>
      </c>
      <c r="AD348" s="290" t="s">
        <v>60</v>
      </c>
      <c r="AE348" s="292" t="s">
        <v>45</v>
      </c>
      <c r="AF348" s="291">
        <v>35000</v>
      </c>
      <c r="AG348" s="291">
        <v>1000</v>
      </c>
      <c r="AH348" s="291">
        <v>35000000</v>
      </c>
      <c r="AI348" s="291">
        <v>8900000</v>
      </c>
      <c r="AJ348" s="291">
        <v>1000</v>
      </c>
      <c r="AK348" s="291">
        <v>35000000</v>
      </c>
      <c r="AL348" s="291">
        <v>8900000</v>
      </c>
      <c r="AM348" s="291"/>
      <c r="AN348" s="291"/>
      <c r="AO348" s="291">
        <v>0</v>
      </c>
      <c r="AP348" s="291">
        <v>1047</v>
      </c>
      <c r="AQ348" s="291">
        <v>36645000</v>
      </c>
      <c r="AR348" s="291">
        <v>9318300</v>
      </c>
      <c r="AS348" s="291">
        <v>1047</v>
      </c>
      <c r="AT348" s="291">
        <v>36645000</v>
      </c>
      <c r="AU348" s="291">
        <v>9318300</v>
      </c>
      <c r="AV348" s="291"/>
      <c r="AW348" s="291"/>
      <c r="AX348" s="291">
        <v>0</v>
      </c>
      <c r="AY348" s="291">
        <v>362</v>
      </c>
      <c r="AZ348" s="291">
        <v>12670000</v>
      </c>
      <c r="BA348" s="291">
        <v>-1</v>
      </c>
      <c r="BB348" s="291">
        <v>-35000</v>
      </c>
      <c r="BC348" s="291">
        <v>1</v>
      </c>
      <c r="BD348" s="291">
        <v>35000</v>
      </c>
      <c r="BE348" s="291">
        <v>17400</v>
      </c>
      <c r="BF348" s="291">
        <v>8900</v>
      </c>
      <c r="BG348" s="291">
        <v>360</v>
      </c>
      <c r="BH348" s="291">
        <v>12600000</v>
      </c>
      <c r="BI348" s="291">
        <v>10296108</v>
      </c>
      <c r="BJ348" s="291">
        <v>3204000</v>
      </c>
      <c r="BK348" s="291">
        <v>2</v>
      </c>
      <c r="BL348" s="291">
        <v>685</v>
      </c>
      <c r="BM348" s="291">
        <v>687</v>
      </c>
      <c r="BN348" s="291">
        <v>24045000</v>
      </c>
      <c r="BO348" s="291">
        <v>6114300</v>
      </c>
      <c r="BP348" s="292" t="s">
        <v>3946</v>
      </c>
      <c r="BQ348" s="292" t="s">
        <v>3795</v>
      </c>
      <c r="BR348" t="s">
        <v>45</v>
      </c>
    </row>
    <row r="349" spans="1:70" hidden="1" x14ac:dyDescent="0.3">
      <c r="A349" s="281">
        <v>346</v>
      </c>
      <c r="B349" s="282" t="s">
        <v>2952</v>
      </c>
      <c r="C349" s="282" t="s">
        <v>2953</v>
      </c>
      <c r="D349" s="282" t="s">
        <v>3003</v>
      </c>
      <c r="E349" s="282" t="s">
        <v>2959</v>
      </c>
      <c r="F349" s="282" t="s">
        <v>2985</v>
      </c>
      <c r="G349" s="282" t="s">
        <v>2991</v>
      </c>
      <c r="H349" s="282" t="s">
        <v>2992</v>
      </c>
      <c r="I349" s="282" t="s">
        <v>2962</v>
      </c>
      <c r="J349" s="282" t="s">
        <v>60</v>
      </c>
      <c r="K349" s="282" t="s">
        <v>2958</v>
      </c>
      <c r="L349" s="282" t="s">
        <v>45</v>
      </c>
      <c r="M349" s="283" t="s">
        <v>1569</v>
      </c>
      <c r="N349" s="282" t="s">
        <v>1568</v>
      </c>
      <c r="O349" s="282" t="s">
        <v>50</v>
      </c>
      <c r="P349" s="282" t="s">
        <v>51</v>
      </c>
      <c r="Q349" s="284" t="s">
        <v>45</v>
      </c>
      <c r="R349" s="282" t="s">
        <v>45</v>
      </c>
      <c r="S349" s="285">
        <v>45573</v>
      </c>
      <c r="T349" s="285">
        <v>45477</v>
      </c>
      <c r="U349" s="284" t="s">
        <v>45</v>
      </c>
      <c r="V349" s="285">
        <v>45477</v>
      </c>
      <c r="W349" s="285">
        <v>45573</v>
      </c>
      <c r="X349" s="285">
        <v>45575</v>
      </c>
      <c r="Y349" s="286">
        <v>59000</v>
      </c>
      <c r="Z349" s="286">
        <v>59000</v>
      </c>
      <c r="AA349" s="286">
        <v>16000</v>
      </c>
      <c r="AB349" s="286">
        <v>59000</v>
      </c>
      <c r="AC349" s="287" t="s">
        <v>874</v>
      </c>
      <c r="AD349" s="284" t="s">
        <v>60</v>
      </c>
      <c r="AE349" s="287" t="s">
        <v>45</v>
      </c>
      <c r="AF349" s="286">
        <v>59000</v>
      </c>
      <c r="AG349" s="286">
        <v>800</v>
      </c>
      <c r="AH349" s="286">
        <v>47200000</v>
      </c>
      <c r="AI349" s="286">
        <v>12800000</v>
      </c>
      <c r="AJ349" s="286">
        <v>800</v>
      </c>
      <c r="AK349" s="286">
        <v>47200000</v>
      </c>
      <c r="AL349" s="286">
        <v>12800000</v>
      </c>
      <c r="AM349" s="286"/>
      <c r="AN349" s="286"/>
      <c r="AO349" s="286">
        <v>0</v>
      </c>
      <c r="AP349" s="286">
        <v>818</v>
      </c>
      <c r="AQ349" s="286">
        <v>48262000</v>
      </c>
      <c r="AR349" s="286">
        <v>13088000</v>
      </c>
      <c r="AS349" s="286">
        <v>818</v>
      </c>
      <c r="AT349" s="286">
        <v>48262000</v>
      </c>
      <c r="AU349" s="286">
        <v>13088000</v>
      </c>
      <c r="AV349" s="286"/>
      <c r="AW349" s="286"/>
      <c r="AX349" s="286">
        <v>0</v>
      </c>
      <c r="AY349" s="286">
        <v>819</v>
      </c>
      <c r="AZ349" s="286">
        <v>48321000</v>
      </c>
      <c r="BA349" s="286">
        <v>-14</v>
      </c>
      <c r="BB349" s="286">
        <v>-826000</v>
      </c>
      <c r="BC349" s="286"/>
      <c r="BD349" s="286"/>
      <c r="BE349" s="286"/>
      <c r="BF349" s="286">
        <v>0</v>
      </c>
      <c r="BG349" s="286">
        <v>806</v>
      </c>
      <c r="BH349" s="286">
        <v>47554000</v>
      </c>
      <c r="BI349" s="286">
        <v>35187893</v>
      </c>
      <c r="BJ349" s="286">
        <v>12896000</v>
      </c>
      <c r="BK349" s="286">
        <v>13</v>
      </c>
      <c r="BL349" s="286">
        <v>-1</v>
      </c>
      <c r="BM349" s="286">
        <v>12</v>
      </c>
      <c r="BN349" s="286">
        <v>708000</v>
      </c>
      <c r="BO349" s="286">
        <v>192000</v>
      </c>
      <c r="BP349" s="287" t="s">
        <v>3720</v>
      </c>
      <c r="BQ349" s="287" t="s">
        <v>3746</v>
      </c>
      <c r="BR349" t="s">
        <v>45</v>
      </c>
    </row>
    <row r="350" spans="1:70" hidden="1" x14ac:dyDescent="0.3">
      <c r="A350" s="281">
        <v>347</v>
      </c>
      <c r="B350" s="288" t="s">
        <v>2952</v>
      </c>
      <c r="C350" s="288" t="s">
        <v>2953</v>
      </c>
      <c r="D350" s="288" t="s">
        <v>3003</v>
      </c>
      <c r="E350" s="288" t="s">
        <v>2959</v>
      </c>
      <c r="F350" s="288" t="s">
        <v>2956</v>
      </c>
      <c r="G350" s="288" t="s">
        <v>2956</v>
      </c>
      <c r="H350" s="288" t="s">
        <v>2993</v>
      </c>
      <c r="I350" s="288" t="s">
        <v>2962</v>
      </c>
      <c r="J350" s="288" t="s">
        <v>60</v>
      </c>
      <c r="K350" s="288" t="s">
        <v>2958</v>
      </c>
      <c r="L350" s="288" t="s">
        <v>45</v>
      </c>
      <c r="M350" s="289" t="s">
        <v>1567</v>
      </c>
      <c r="N350" s="288" t="s">
        <v>1566</v>
      </c>
      <c r="O350" s="288" t="s">
        <v>50</v>
      </c>
      <c r="P350" s="288" t="s">
        <v>585</v>
      </c>
      <c r="Q350" s="290" t="s">
        <v>45</v>
      </c>
      <c r="R350" s="288" t="s">
        <v>45</v>
      </c>
      <c r="S350" s="1">
        <v>45576</v>
      </c>
      <c r="T350" s="1">
        <v>45525</v>
      </c>
      <c r="U350" s="290" t="s">
        <v>45</v>
      </c>
      <c r="V350" s="1">
        <v>45525</v>
      </c>
      <c r="W350" s="1">
        <v>45576</v>
      </c>
      <c r="X350" s="1">
        <v>45589</v>
      </c>
      <c r="Y350" s="291">
        <v>69000</v>
      </c>
      <c r="Z350" s="291">
        <v>69000</v>
      </c>
      <c r="AA350" s="291">
        <v>15500</v>
      </c>
      <c r="AB350" s="291">
        <v>69000</v>
      </c>
      <c r="AC350" s="292" t="s">
        <v>593</v>
      </c>
      <c r="AD350" s="290" t="s">
        <v>60</v>
      </c>
      <c r="AE350" s="292" t="s">
        <v>45</v>
      </c>
      <c r="AF350" s="291">
        <v>69000</v>
      </c>
      <c r="AG350" s="291">
        <v>300</v>
      </c>
      <c r="AH350" s="291">
        <v>20700000</v>
      </c>
      <c r="AI350" s="291">
        <v>4650000</v>
      </c>
      <c r="AJ350" s="291">
        <v>300</v>
      </c>
      <c r="AK350" s="291">
        <v>20700000</v>
      </c>
      <c r="AL350" s="291">
        <v>4650000</v>
      </c>
      <c r="AM350" s="291"/>
      <c r="AN350" s="291"/>
      <c r="AO350" s="291">
        <v>0</v>
      </c>
      <c r="AP350" s="291">
        <v>294</v>
      </c>
      <c r="AQ350" s="291">
        <v>20286000</v>
      </c>
      <c r="AR350" s="291">
        <v>4557000</v>
      </c>
      <c r="AS350" s="291">
        <v>294</v>
      </c>
      <c r="AT350" s="291">
        <v>20286000</v>
      </c>
      <c r="AU350" s="291">
        <v>4557000</v>
      </c>
      <c r="AV350" s="291"/>
      <c r="AW350" s="291"/>
      <c r="AX350" s="291">
        <v>0</v>
      </c>
      <c r="AY350" s="291">
        <v>296</v>
      </c>
      <c r="AZ350" s="291">
        <v>20424000</v>
      </c>
      <c r="BA350" s="291">
        <v>-7</v>
      </c>
      <c r="BB350" s="291">
        <v>-483000</v>
      </c>
      <c r="BC350" s="291"/>
      <c r="BD350" s="291"/>
      <c r="BE350" s="291"/>
      <c r="BF350" s="291">
        <v>0</v>
      </c>
      <c r="BG350" s="291">
        <v>294</v>
      </c>
      <c r="BH350" s="291">
        <v>20286000</v>
      </c>
      <c r="BI350" s="291">
        <v>15971378</v>
      </c>
      <c r="BJ350" s="291">
        <v>4557000</v>
      </c>
      <c r="BK350" s="291">
        <v>2</v>
      </c>
      <c r="BL350" s="291">
        <v>-2</v>
      </c>
      <c r="BM350" s="291"/>
      <c r="BN350" s="291"/>
      <c r="BO350" s="291"/>
      <c r="BP350" s="292" t="s">
        <v>507</v>
      </c>
      <c r="BQ350" s="292" t="s">
        <v>3419</v>
      </c>
      <c r="BR350" t="s">
        <v>45</v>
      </c>
    </row>
    <row r="351" spans="1:70" hidden="1" x14ac:dyDescent="0.3">
      <c r="A351" s="281">
        <v>348</v>
      </c>
      <c r="B351" s="282" t="s">
        <v>2952</v>
      </c>
      <c r="C351" s="282" t="s">
        <v>2953</v>
      </c>
      <c r="D351" s="282" t="s">
        <v>3003</v>
      </c>
      <c r="E351" s="282" t="s">
        <v>2959</v>
      </c>
      <c r="F351" s="282" t="s">
        <v>2956</v>
      </c>
      <c r="G351" s="282" t="s">
        <v>2956</v>
      </c>
      <c r="H351" s="282" t="s">
        <v>2993</v>
      </c>
      <c r="I351" s="282" t="s">
        <v>2962</v>
      </c>
      <c r="J351" s="282" t="s">
        <v>60</v>
      </c>
      <c r="K351" s="282" t="s">
        <v>2958</v>
      </c>
      <c r="L351" s="282" t="s">
        <v>45</v>
      </c>
      <c r="M351" s="283" t="s">
        <v>1565</v>
      </c>
      <c r="N351" s="282" t="s">
        <v>1564</v>
      </c>
      <c r="O351" s="282" t="s">
        <v>50</v>
      </c>
      <c r="P351" s="282" t="s">
        <v>51</v>
      </c>
      <c r="Q351" s="284" t="s">
        <v>45</v>
      </c>
      <c r="R351" s="282" t="s">
        <v>45</v>
      </c>
      <c r="S351" s="285">
        <v>45461</v>
      </c>
      <c r="T351" s="284" t="s">
        <v>45</v>
      </c>
      <c r="U351" s="284" t="s">
        <v>45</v>
      </c>
      <c r="V351" s="284" t="s">
        <v>45</v>
      </c>
      <c r="W351" s="284" t="s">
        <v>45</v>
      </c>
      <c r="X351" s="284" t="s">
        <v>45</v>
      </c>
      <c r="Y351" s="286">
        <v>69000</v>
      </c>
      <c r="Z351" s="286">
        <v>69000</v>
      </c>
      <c r="AA351" s="286">
        <v>17500</v>
      </c>
      <c r="AB351" s="286">
        <v>69000</v>
      </c>
      <c r="AC351" s="287" t="s">
        <v>678</v>
      </c>
      <c r="AD351" s="284" t="s">
        <v>60</v>
      </c>
      <c r="AE351" s="287" t="s">
        <v>45</v>
      </c>
      <c r="AF351" s="286">
        <v>69000</v>
      </c>
      <c r="AG351" s="286">
        <v>2</v>
      </c>
      <c r="AH351" s="286">
        <v>138000</v>
      </c>
      <c r="AI351" s="286">
        <v>35000</v>
      </c>
      <c r="AJ351" s="286">
        <v>2</v>
      </c>
      <c r="AK351" s="286">
        <v>138000</v>
      </c>
      <c r="AL351" s="286">
        <v>35000</v>
      </c>
      <c r="AM351" s="286"/>
      <c r="AN351" s="286"/>
      <c r="AO351" s="286">
        <v>0</v>
      </c>
      <c r="AP351" s="286"/>
      <c r="AQ351" s="286"/>
      <c r="AR351" s="286">
        <v>0</v>
      </c>
      <c r="AS351" s="286"/>
      <c r="AT351" s="286"/>
      <c r="AU351" s="286">
        <v>0</v>
      </c>
      <c r="AV351" s="286"/>
      <c r="AW351" s="286"/>
      <c r="AX351" s="286">
        <v>0</v>
      </c>
      <c r="AY351" s="286"/>
      <c r="AZ351" s="286"/>
      <c r="BA351" s="286"/>
      <c r="BB351" s="286"/>
      <c r="BC351" s="286"/>
      <c r="BD351" s="286"/>
      <c r="BE351" s="286"/>
      <c r="BF351" s="286">
        <v>0</v>
      </c>
      <c r="BG351" s="286"/>
      <c r="BH351" s="286"/>
      <c r="BI351" s="286"/>
      <c r="BJ351" s="286">
        <v>0</v>
      </c>
      <c r="BK351" s="286"/>
      <c r="BL351" s="286"/>
      <c r="BM351" s="286"/>
      <c r="BN351" s="286"/>
      <c r="BO351" s="286"/>
      <c r="BP351" s="287" t="s">
        <v>45</v>
      </c>
      <c r="BQ351" s="287" t="s">
        <v>45</v>
      </c>
      <c r="BR351" t="s">
        <v>45</v>
      </c>
    </row>
    <row r="352" spans="1:70" hidden="1" x14ac:dyDescent="0.3">
      <c r="A352" s="281">
        <v>349</v>
      </c>
      <c r="B352" s="288" t="s">
        <v>2952</v>
      </c>
      <c r="C352" s="288" t="s">
        <v>2953</v>
      </c>
      <c r="D352" s="288" t="s">
        <v>3003</v>
      </c>
      <c r="E352" s="288" t="s">
        <v>2959</v>
      </c>
      <c r="F352" s="288" t="s">
        <v>2956</v>
      </c>
      <c r="G352" s="288" t="s">
        <v>2956</v>
      </c>
      <c r="H352" s="288" t="s">
        <v>2994</v>
      </c>
      <c r="I352" s="288" t="s">
        <v>2962</v>
      </c>
      <c r="J352" s="288" t="s">
        <v>60</v>
      </c>
      <c r="K352" s="288" t="s">
        <v>2958</v>
      </c>
      <c r="L352" s="288" t="s">
        <v>45</v>
      </c>
      <c r="M352" s="289" t="s">
        <v>1562</v>
      </c>
      <c r="N352" s="288" t="s">
        <v>1561</v>
      </c>
      <c r="O352" s="288" t="s">
        <v>50</v>
      </c>
      <c r="P352" s="288" t="s">
        <v>585</v>
      </c>
      <c r="Q352" s="290" t="s">
        <v>45</v>
      </c>
      <c r="R352" s="288" t="s">
        <v>45</v>
      </c>
      <c r="S352" s="1">
        <v>45575</v>
      </c>
      <c r="T352" s="1">
        <v>45525</v>
      </c>
      <c r="U352" s="290" t="s">
        <v>45</v>
      </c>
      <c r="V352" s="1">
        <v>45525</v>
      </c>
      <c r="W352" s="1">
        <v>45575</v>
      </c>
      <c r="X352" s="1">
        <v>45586</v>
      </c>
      <c r="Y352" s="291">
        <v>37000</v>
      </c>
      <c r="Z352" s="291">
        <v>37000</v>
      </c>
      <c r="AA352" s="291">
        <v>7500</v>
      </c>
      <c r="AB352" s="291">
        <v>37000</v>
      </c>
      <c r="AC352" s="292" t="s">
        <v>1563</v>
      </c>
      <c r="AD352" s="290" t="s">
        <v>60</v>
      </c>
      <c r="AE352" s="292" t="s">
        <v>45</v>
      </c>
      <c r="AF352" s="291">
        <v>37000</v>
      </c>
      <c r="AG352" s="291">
        <v>600</v>
      </c>
      <c r="AH352" s="291">
        <v>22200000</v>
      </c>
      <c r="AI352" s="291">
        <v>4500000</v>
      </c>
      <c r="AJ352" s="291">
        <v>600</v>
      </c>
      <c r="AK352" s="291">
        <v>22200000</v>
      </c>
      <c r="AL352" s="291">
        <v>4500000</v>
      </c>
      <c r="AM352" s="291"/>
      <c r="AN352" s="291"/>
      <c r="AO352" s="291">
        <v>0</v>
      </c>
      <c r="AP352" s="291">
        <v>588</v>
      </c>
      <c r="AQ352" s="291">
        <v>21756000</v>
      </c>
      <c r="AR352" s="291">
        <v>4410000</v>
      </c>
      <c r="AS352" s="291">
        <v>588</v>
      </c>
      <c r="AT352" s="291">
        <v>21756000</v>
      </c>
      <c r="AU352" s="291">
        <v>4410000</v>
      </c>
      <c r="AV352" s="291"/>
      <c r="AW352" s="291"/>
      <c r="AX352" s="291">
        <v>0</v>
      </c>
      <c r="AY352" s="291">
        <v>67</v>
      </c>
      <c r="AZ352" s="291">
        <v>2479000</v>
      </c>
      <c r="BA352" s="291">
        <v>-4</v>
      </c>
      <c r="BB352" s="291">
        <v>-148000</v>
      </c>
      <c r="BC352" s="291"/>
      <c r="BD352" s="291"/>
      <c r="BE352" s="291"/>
      <c r="BF352" s="291">
        <v>0</v>
      </c>
      <c r="BG352" s="291">
        <v>54</v>
      </c>
      <c r="BH352" s="291">
        <v>1998000</v>
      </c>
      <c r="BI352" s="291">
        <v>1348038</v>
      </c>
      <c r="BJ352" s="291">
        <v>405000</v>
      </c>
      <c r="BK352" s="291">
        <v>13</v>
      </c>
      <c r="BL352" s="291">
        <v>521</v>
      </c>
      <c r="BM352" s="291">
        <v>534</v>
      </c>
      <c r="BN352" s="291">
        <v>19758000</v>
      </c>
      <c r="BO352" s="291">
        <v>4005000</v>
      </c>
      <c r="BP352" s="292" t="s">
        <v>4018</v>
      </c>
      <c r="BQ352" s="292" t="s">
        <v>3466</v>
      </c>
      <c r="BR352" t="s">
        <v>45</v>
      </c>
    </row>
    <row r="353" spans="1:70" hidden="1" x14ac:dyDescent="0.3">
      <c r="A353" s="281">
        <v>350</v>
      </c>
      <c r="B353" s="282" t="s">
        <v>2952</v>
      </c>
      <c r="C353" s="282" t="s">
        <v>2953</v>
      </c>
      <c r="D353" s="282" t="s">
        <v>3003</v>
      </c>
      <c r="E353" s="282" t="s">
        <v>2959</v>
      </c>
      <c r="F353" s="282" t="s">
        <v>2956</v>
      </c>
      <c r="G353" s="282" t="s">
        <v>2956</v>
      </c>
      <c r="H353" s="282" t="s">
        <v>2994</v>
      </c>
      <c r="I353" s="282" t="s">
        <v>2962</v>
      </c>
      <c r="J353" s="282" t="s">
        <v>60</v>
      </c>
      <c r="K353" s="282" t="s">
        <v>2958</v>
      </c>
      <c r="L353" s="282" t="s">
        <v>45</v>
      </c>
      <c r="M353" s="283" t="s">
        <v>1560</v>
      </c>
      <c r="N353" s="282" t="s">
        <v>1559</v>
      </c>
      <c r="O353" s="282" t="s">
        <v>50</v>
      </c>
      <c r="P353" s="282" t="s">
        <v>51</v>
      </c>
      <c r="Q353" s="284" t="s">
        <v>45</v>
      </c>
      <c r="R353" s="282" t="s">
        <v>45</v>
      </c>
      <c r="S353" s="285">
        <v>45582</v>
      </c>
      <c r="T353" s="285">
        <v>45525</v>
      </c>
      <c r="U353" s="284" t="s">
        <v>45</v>
      </c>
      <c r="V353" s="285">
        <v>45525</v>
      </c>
      <c r="W353" s="285">
        <v>45582</v>
      </c>
      <c r="X353" s="285">
        <v>45590</v>
      </c>
      <c r="Y353" s="286">
        <v>29000</v>
      </c>
      <c r="Z353" s="286">
        <v>29000</v>
      </c>
      <c r="AA353" s="286">
        <v>6500</v>
      </c>
      <c r="AB353" s="286">
        <v>29000</v>
      </c>
      <c r="AC353" s="287" t="s">
        <v>1265</v>
      </c>
      <c r="AD353" s="284" t="s">
        <v>60</v>
      </c>
      <c r="AE353" s="287" t="s">
        <v>45</v>
      </c>
      <c r="AF353" s="286">
        <v>29000</v>
      </c>
      <c r="AG353" s="286">
        <v>1000</v>
      </c>
      <c r="AH353" s="286">
        <v>29000000</v>
      </c>
      <c r="AI353" s="286">
        <v>6500000</v>
      </c>
      <c r="AJ353" s="286">
        <v>1000</v>
      </c>
      <c r="AK353" s="286">
        <v>29000000</v>
      </c>
      <c r="AL353" s="286">
        <v>6500000</v>
      </c>
      <c r="AM353" s="286"/>
      <c r="AN353" s="286"/>
      <c r="AO353" s="286">
        <v>0</v>
      </c>
      <c r="AP353" s="286">
        <v>1307</v>
      </c>
      <c r="AQ353" s="286">
        <v>37903000</v>
      </c>
      <c r="AR353" s="286">
        <v>8495500</v>
      </c>
      <c r="AS353" s="286">
        <v>1307</v>
      </c>
      <c r="AT353" s="286">
        <v>37903000</v>
      </c>
      <c r="AU353" s="286">
        <v>8495500</v>
      </c>
      <c r="AV353" s="286"/>
      <c r="AW353" s="286"/>
      <c r="AX353" s="286">
        <v>0</v>
      </c>
      <c r="AY353" s="286">
        <v>765</v>
      </c>
      <c r="AZ353" s="286">
        <v>22185000</v>
      </c>
      <c r="BA353" s="286">
        <v>-31</v>
      </c>
      <c r="BB353" s="286">
        <v>-899000</v>
      </c>
      <c r="BC353" s="286">
        <v>22</v>
      </c>
      <c r="BD353" s="286">
        <v>638000</v>
      </c>
      <c r="BE353" s="286">
        <v>484933</v>
      </c>
      <c r="BF353" s="286">
        <v>143000</v>
      </c>
      <c r="BG353" s="286">
        <v>612</v>
      </c>
      <c r="BH353" s="286">
        <v>17748000</v>
      </c>
      <c r="BI353" s="286">
        <v>12556891</v>
      </c>
      <c r="BJ353" s="286">
        <v>3978000</v>
      </c>
      <c r="BK353" s="286">
        <v>153</v>
      </c>
      <c r="BL353" s="286">
        <v>542</v>
      </c>
      <c r="BM353" s="286">
        <v>695</v>
      </c>
      <c r="BN353" s="286">
        <v>20155000</v>
      </c>
      <c r="BO353" s="286">
        <v>4517500</v>
      </c>
      <c r="BP353" s="287" t="s">
        <v>750</v>
      </c>
      <c r="BQ353" s="287" t="s">
        <v>3516</v>
      </c>
      <c r="BR353" t="s">
        <v>45</v>
      </c>
    </row>
    <row r="354" spans="1:70" hidden="1" x14ac:dyDescent="0.3">
      <c r="A354" s="281">
        <v>351</v>
      </c>
      <c r="B354" s="288" t="s">
        <v>2952</v>
      </c>
      <c r="C354" s="288" t="s">
        <v>2953</v>
      </c>
      <c r="D354" s="288" t="s">
        <v>3003</v>
      </c>
      <c r="E354" s="288" t="s">
        <v>2959</v>
      </c>
      <c r="F354" s="288" t="s">
        <v>2956</v>
      </c>
      <c r="G354" s="288" t="s">
        <v>2956</v>
      </c>
      <c r="H354" s="288" t="s">
        <v>2994</v>
      </c>
      <c r="I354" s="288" t="s">
        <v>2962</v>
      </c>
      <c r="J354" s="288" t="s">
        <v>60</v>
      </c>
      <c r="K354" s="288" t="s">
        <v>2958</v>
      </c>
      <c r="L354" s="288" t="s">
        <v>45</v>
      </c>
      <c r="M354" s="289" t="s">
        <v>1558</v>
      </c>
      <c r="N354" s="288" t="s">
        <v>1557</v>
      </c>
      <c r="O354" s="288" t="s">
        <v>50</v>
      </c>
      <c r="P354" s="288" t="s">
        <v>51</v>
      </c>
      <c r="Q354" s="290" t="s">
        <v>45</v>
      </c>
      <c r="R354" s="288" t="s">
        <v>45</v>
      </c>
      <c r="S354" s="1">
        <v>45601</v>
      </c>
      <c r="T354" s="1">
        <v>45547</v>
      </c>
      <c r="U354" s="290" t="s">
        <v>45</v>
      </c>
      <c r="V354" s="1">
        <v>45547</v>
      </c>
      <c r="W354" s="1">
        <v>45601</v>
      </c>
      <c r="X354" s="1">
        <v>45617</v>
      </c>
      <c r="Y354" s="291">
        <v>23000</v>
      </c>
      <c r="Z354" s="291">
        <v>23000</v>
      </c>
      <c r="AA354" s="291">
        <v>5100</v>
      </c>
      <c r="AB354" s="291">
        <v>23000</v>
      </c>
      <c r="AC354" s="292" t="s">
        <v>923</v>
      </c>
      <c r="AD354" s="290" t="s">
        <v>60</v>
      </c>
      <c r="AE354" s="292" t="s">
        <v>45</v>
      </c>
      <c r="AF354" s="291">
        <v>23000</v>
      </c>
      <c r="AG354" s="291">
        <v>1800</v>
      </c>
      <c r="AH354" s="291">
        <v>41400000</v>
      </c>
      <c r="AI354" s="291">
        <v>9180000</v>
      </c>
      <c r="AJ354" s="291">
        <v>1800</v>
      </c>
      <c r="AK354" s="291">
        <v>41400000</v>
      </c>
      <c r="AL354" s="291">
        <v>9180000</v>
      </c>
      <c r="AM354" s="291"/>
      <c r="AN354" s="291"/>
      <c r="AO354" s="291">
        <v>0</v>
      </c>
      <c r="AP354" s="291">
        <v>799</v>
      </c>
      <c r="AQ354" s="291">
        <v>18377000</v>
      </c>
      <c r="AR354" s="291">
        <v>4074900</v>
      </c>
      <c r="AS354" s="291">
        <v>799</v>
      </c>
      <c r="AT354" s="291">
        <v>18377000</v>
      </c>
      <c r="AU354" s="291">
        <v>4074900</v>
      </c>
      <c r="AV354" s="291"/>
      <c r="AW354" s="291"/>
      <c r="AX354" s="291">
        <v>0</v>
      </c>
      <c r="AY354" s="291">
        <v>746</v>
      </c>
      <c r="AZ354" s="291">
        <v>17158000</v>
      </c>
      <c r="BA354" s="291">
        <v>-2</v>
      </c>
      <c r="BB354" s="291">
        <v>-46000</v>
      </c>
      <c r="BC354" s="291">
        <v>13</v>
      </c>
      <c r="BD354" s="291">
        <v>299000</v>
      </c>
      <c r="BE354" s="291">
        <v>219314</v>
      </c>
      <c r="BF354" s="291">
        <v>66300</v>
      </c>
      <c r="BG354" s="291">
        <v>611</v>
      </c>
      <c r="BH354" s="291">
        <v>14053000</v>
      </c>
      <c r="BI354" s="291">
        <v>11636555</v>
      </c>
      <c r="BJ354" s="291">
        <v>3116100</v>
      </c>
      <c r="BK354" s="291">
        <v>135</v>
      </c>
      <c r="BL354" s="291">
        <v>53</v>
      </c>
      <c r="BM354" s="291">
        <v>188</v>
      </c>
      <c r="BN354" s="291">
        <v>4324000</v>
      </c>
      <c r="BO354" s="291">
        <v>958800</v>
      </c>
      <c r="BP354" s="292" t="s">
        <v>1274</v>
      </c>
      <c r="BQ354" s="292" t="s">
        <v>3941</v>
      </c>
      <c r="BR354" t="s">
        <v>45</v>
      </c>
    </row>
    <row r="355" spans="1:70" hidden="1" x14ac:dyDescent="0.3">
      <c r="A355" s="281">
        <v>352</v>
      </c>
      <c r="B355" s="282" t="s">
        <v>2952</v>
      </c>
      <c r="C355" s="282" t="s">
        <v>2953</v>
      </c>
      <c r="D355" s="282" t="s">
        <v>3003</v>
      </c>
      <c r="E355" s="282" t="s">
        <v>2959</v>
      </c>
      <c r="F355" s="282" t="s">
        <v>2956</v>
      </c>
      <c r="G355" s="282" t="s">
        <v>2956</v>
      </c>
      <c r="H355" s="282" t="s">
        <v>2995</v>
      </c>
      <c r="I355" s="282" t="s">
        <v>2962</v>
      </c>
      <c r="J355" s="282" t="s">
        <v>60</v>
      </c>
      <c r="K355" s="282" t="s">
        <v>2958</v>
      </c>
      <c r="L355" s="282" t="s">
        <v>45</v>
      </c>
      <c r="M355" s="283" t="s">
        <v>1556</v>
      </c>
      <c r="N355" s="282" t="s">
        <v>1555</v>
      </c>
      <c r="O355" s="282" t="s">
        <v>50</v>
      </c>
      <c r="P355" s="282" t="s">
        <v>585</v>
      </c>
      <c r="Q355" s="284" t="s">
        <v>45</v>
      </c>
      <c r="R355" s="282" t="s">
        <v>45</v>
      </c>
      <c r="S355" s="285">
        <v>45477</v>
      </c>
      <c r="T355" s="285">
        <v>45455</v>
      </c>
      <c r="U355" s="284" t="s">
        <v>45</v>
      </c>
      <c r="V355" s="285">
        <v>45455</v>
      </c>
      <c r="W355" s="285">
        <v>45477</v>
      </c>
      <c r="X355" s="285">
        <v>45495</v>
      </c>
      <c r="Y355" s="286">
        <v>23000</v>
      </c>
      <c r="Z355" s="286">
        <v>23000</v>
      </c>
      <c r="AA355" s="286">
        <v>3700</v>
      </c>
      <c r="AB355" s="286">
        <v>23000</v>
      </c>
      <c r="AC355" s="287" t="s">
        <v>634</v>
      </c>
      <c r="AD355" s="284" t="s">
        <v>60</v>
      </c>
      <c r="AE355" s="287" t="s">
        <v>45</v>
      </c>
      <c r="AF355" s="286">
        <v>23000</v>
      </c>
      <c r="AG355" s="286">
        <v>1000</v>
      </c>
      <c r="AH355" s="286">
        <v>23000000</v>
      </c>
      <c r="AI355" s="286">
        <v>3700000</v>
      </c>
      <c r="AJ355" s="286">
        <v>1000</v>
      </c>
      <c r="AK355" s="286">
        <v>23000000</v>
      </c>
      <c r="AL355" s="286">
        <v>3700000</v>
      </c>
      <c r="AM355" s="286"/>
      <c r="AN355" s="286"/>
      <c r="AO355" s="286">
        <v>0</v>
      </c>
      <c r="AP355" s="286">
        <v>1125</v>
      </c>
      <c r="AQ355" s="286">
        <v>25875000</v>
      </c>
      <c r="AR355" s="286">
        <v>4162500</v>
      </c>
      <c r="AS355" s="286">
        <v>1125</v>
      </c>
      <c r="AT355" s="286">
        <v>25875000</v>
      </c>
      <c r="AU355" s="286">
        <v>4162500</v>
      </c>
      <c r="AV355" s="286"/>
      <c r="AW355" s="286"/>
      <c r="AX355" s="286">
        <v>0</v>
      </c>
      <c r="AY355" s="286">
        <v>860</v>
      </c>
      <c r="AZ355" s="286">
        <v>19780000</v>
      </c>
      <c r="BA355" s="286"/>
      <c r="BB355" s="286"/>
      <c r="BC355" s="286">
        <v>5</v>
      </c>
      <c r="BD355" s="286">
        <v>115000</v>
      </c>
      <c r="BE355" s="286">
        <v>89000</v>
      </c>
      <c r="BF355" s="286">
        <v>18500</v>
      </c>
      <c r="BG355" s="286">
        <v>739</v>
      </c>
      <c r="BH355" s="286">
        <v>16997000</v>
      </c>
      <c r="BI355" s="286">
        <v>14855879</v>
      </c>
      <c r="BJ355" s="286">
        <v>2734300</v>
      </c>
      <c r="BK355" s="286">
        <v>121</v>
      </c>
      <c r="BL355" s="286">
        <v>265</v>
      </c>
      <c r="BM355" s="286">
        <v>386</v>
      </c>
      <c r="BN355" s="286">
        <v>8878000</v>
      </c>
      <c r="BO355" s="286">
        <v>1428200</v>
      </c>
      <c r="BP355" s="287" t="s">
        <v>3499</v>
      </c>
      <c r="BQ355" s="287" t="s">
        <v>1300</v>
      </c>
      <c r="BR355" t="s">
        <v>45</v>
      </c>
    </row>
    <row r="356" spans="1:70" hidden="1" x14ac:dyDescent="0.3">
      <c r="A356" s="281">
        <v>353</v>
      </c>
      <c r="B356" s="288" t="s">
        <v>2952</v>
      </c>
      <c r="C356" s="288" t="s">
        <v>2953</v>
      </c>
      <c r="D356" s="288" t="s">
        <v>3003</v>
      </c>
      <c r="E356" s="288" t="s">
        <v>2959</v>
      </c>
      <c r="F356" s="288" t="s">
        <v>2956</v>
      </c>
      <c r="G356" s="288" t="s">
        <v>2956</v>
      </c>
      <c r="H356" s="288" t="s">
        <v>2995</v>
      </c>
      <c r="I356" s="288" t="s">
        <v>2962</v>
      </c>
      <c r="J356" s="288" t="s">
        <v>60</v>
      </c>
      <c r="K356" s="288" t="s">
        <v>2958</v>
      </c>
      <c r="L356" s="288" t="s">
        <v>45</v>
      </c>
      <c r="M356" s="289" t="s">
        <v>1554</v>
      </c>
      <c r="N356" s="288" t="s">
        <v>1553</v>
      </c>
      <c r="O356" s="288" t="s">
        <v>50</v>
      </c>
      <c r="P356" s="288" t="s">
        <v>51</v>
      </c>
      <c r="Q356" s="290" t="s">
        <v>45</v>
      </c>
      <c r="R356" s="288" t="s">
        <v>45</v>
      </c>
      <c r="S356" s="1">
        <v>45482</v>
      </c>
      <c r="T356" s="1">
        <v>45455</v>
      </c>
      <c r="U356" s="290" t="s">
        <v>45</v>
      </c>
      <c r="V356" s="1">
        <v>45455</v>
      </c>
      <c r="W356" s="1">
        <v>45482</v>
      </c>
      <c r="X356" s="1">
        <v>45527</v>
      </c>
      <c r="Y356" s="291">
        <v>35000</v>
      </c>
      <c r="Z356" s="291">
        <v>35000</v>
      </c>
      <c r="AA356" s="291">
        <v>8500</v>
      </c>
      <c r="AB356" s="291">
        <v>35000</v>
      </c>
      <c r="AC356" s="292" t="s">
        <v>601</v>
      </c>
      <c r="AD356" s="290" t="s">
        <v>60</v>
      </c>
      <c r="AE356" s="292" t="s">
        <v>45</v>
      </c>
      <c r="AF356" s="291">
        <v>35000</v>
      </c>
      <c r="AG356" s="291">
        <v>450</v>
      </c>
      <c r="AH356" s="291">
        <v>15750000</v>
      </c>
      <c r="AI356" s="291">
        <v>3825000</v>
      </c>
      <c r="AJ356" s="291">
        <v>450</v>
      </c>
      <c r="AK356" s="291">
        <v>15750000</v>
      </c>
      <c r="AL356" s="291">
        <v>3825000</v>
      </c>
      <c r="AM356" s="291"/>
      <c r="AN356" s="291"/>
      <c r="AO356" s="291">
        <v>0</v>
      </c>
      <c r="AP356" s="291">
        <v>484</v>
      </c>
      <c r="AQ356" s="291">
        <v>16940000</v>
      </c>
      <c r="AR356" s="291">
        <v>4114000</v>
      </c>
      <c r="AS356" s="291">
        <v>484</v>
      </c>
      <c r="AT356" s="291">
        <v>16940000</v>
      </c>
      <c r="AU356" s="291">
        <v>4114000</v>
      </c>
      <c r="AV356" s="291"/>
      <c r="AW356" s="291"/>
      <c r="AX356" s="291">
        <v>0</v>
      </c>
      <c r="AY356" s="291">
        <v>470</v>
      </c>
      <c r="AZ356" s="291">
        <v>16450000</v>
      </c>
      <c r="BA356" s="291">
        <v>-1</v>
      </c>
      <c r="BB356" s="291">
        <v>-35000</v>
      </c>
      <c r="BC356" s="291">
        <v>1</v>
      </c>
      <c r="BD356" s="291">
        <v>35000</v>
      </c>
      <c r="BE356" s="291">
        <v>29000</v>
      </c>
      <c r="BF356" s="291">
        <v>8500</v>
      </c>
      <c r="BG356" s="291">
        <v>466</v>
      </c>
      <c r="BH356" s="291">
        <v>16310000</v>
      </c>
      <c r="BI356" s="291">
        <v>12385544</v>
      </c>
      <c r="BJ356" s="291">
        <v>3961000</v>
      </c>
      <c r="BK356" s="291">
        <v>4</v>
      </c>
      <c r="BL356" s="291">
        <v>14</v>
      </c>
      <c r="BM356" s="291">
        <v>18</v>
      </c>
      <c r="BN356" s="291">
        <v>630000</v>
      </c>
      <c r="BO356" s="291">
        <v>153000</v>
      </c>
      <c r="BP356" s="292" t="s">
        <v>3865</v>
      </c>
      <c r="BQ356" s="292" t="s">
        <v>3833</v>
      </c>
      <c r="BR356" t="s">
        <v>45</v>
      </c>
    </row>
    <row r="357" spans="1:70" hidden="1" x14ac:dyDescent="0.3">
      <c r="A357" s="281">
        <v>354</v>
      </c>
      <c r="B357" s="282" t="s">
        <v>2952</v>
      </c>
      <c r="C357" s="282" t="s">
        <v>2953</v>
      </c>
      <c r="D357" s="282" t="s">
        <v>3003</v>
      </c>
      <c r="E357" s="282" t="s">
        <v>2959</v>
      </c>
      <c r="F357" s="282" t="s">
        <v>2956</v>
      </c>
      <c r="G357" s="282" t="s">
        <v>2956</v>
      </c>
      <c r="H357" s="282" t="s">
        <v>2995</v>
      </c>
      <c r="I357" s="282" t="s">
        <v>2962</v>
      </c>
      <c r="J357" s="282" t="s">
        <v>60</v>
      </c>
      <c r="K357" s="282" t="s">
        <v>2958</v>
      </c>
      <c r="L357" s="282" t="s">
        <v>45</v>
      </c>
      <c r="M357" s="283" t="s">
        <v>1551</v>
      </c>
      <c r="N357" s="282" t="s">
        <v>1550</v>
      </c>
      <c r="O357" s="282" t="s">
        <v>50</v>
      </c>
      <c r="P357" s="282" t="s">
        <v>51</v>
      </c>
      <c r="Q357" s="284" t="s">
        <v>45</v>
      </c>
      <c r="R357" s="282" t="s">
        <v>45</v>
      </c>
      <c r="S357" s="285">
        <v>45482</v>
      </c>
      <c r="T357" s="285">
        <v>45455</v>
      </c>
      <c r="U357" s="284" t="s">
        <v>45</v>
      </c>
      <c r="V357" s="285">
        <v>45455</v>
      </c>
      <c r="W357" s="285">
        <v>45482</v>
      </c>
      <c r="X357" s="285">
        <v>45532</v>
      </c>
      <c r="Y357" s="286">
        <v>38000</v>
      </c>
      <c r="Z357" s="286">
        <v>38000</v>
      </c>
      <c r="AA357" s="286">
        <v>8800</v>
      </c>
      <c r="AB357" s="286">
        <v>38000</v>
      </c>
      <c r="AC357" s="287" t="s">
        <v>631</v>
      </c>
      <c r="AD357" s="284" t="s">
        <v>60</v>
      </c>
      <c r="AE357" s="287" t="s">
        <v>45</v>
      </c>
      <c r="AF357" s="286">
        <v>38000</v>
      </c>
      <c r="AG357" s="286">
        <v>450</v>
      </c>
      <c r="AH357" s="286">
        <v>17100000</v>
      </c>
      <c r="AI357" s="286">
        <v>3960000</v>
      </c>
      <c r="AJ357" s="286">
        <v>450</v>
      </c>
      <c r="AK357" s="286">
        <v>17100000</v>
      </c>
      <c r="AL357" s="286">
        <v>3960000</v>
      </c>
      <c r="AM357" s="286"/>
      <c r="AN357" s="286"/>
      <c r="AO357" s="286">
        <v>0</v>
      </c>
      <c r="AP357" s="286">
        <v>434</v>
      </c>
      <c r="AQ357" s="286">
        <v>16492000</v>
      </c>
      <c r="AR357" s="286">
        <v>3819200</v>
      </c>
      <c r="AS357" s="286">
        <v>434</v>
      </c>
      <c r="AT357" s="286">
        <v>16492000</v>
      </c>
      <c r="AU357" s="286">
        <v>3819200</v>
      </c>
      <c r="AV357" s="286"/>
      <c r="AW357" s="286"/>
      <c r="AX357" s="286">
        <v>0</v>
      </c>
      <c r="AY357" s="286">
        <v>421</v>
      </c>
      <c r="AZ357" s="286">
        <v>15998000</v>
      </c>
      <c r="BA357" s="286">
        <v>-2</v>
      </c>
      <c r="BB357" s="286">
        <v>-76000</v>
      </c>
      <c r="BC357" s="286">
        <v>1</v>
      </c>
      <c r="BD357" s="286">
        <v>38000</v>
      </c>
      <c r="BE357" s="286">
        <v>19250</v>
      </c>
      <c r="BF357" s="286">
        <v>8800</v>
      </c>
      <c r="BG357" s="286">
        <v>416</v>
      </c>
      <c r="BH357" s="286">
        <v>15808000</v>
      </c>
      <c r="BI357" s="286">
        <v>13410706</v>
      </c>
      <c r="BJ357" s="286">
        <v>3660800</v>
      </c>
      <c r="BK357" s="286">
        <v>5</v>
      </c>
      <c r="BL357" s="286">
        <v>13</v>
      </c>
      <c r="BM357" s="286">
        <v>18</v>
      </c>
      <c r="BN357" s="286">
        <v>684000</v>
      </c>
      <c r="BO357" s="286">
        <v>158400</v>
      </c>
      <c r="BP357" s="287" t="s">
        <v>3730</v>
      </c>
      <c r="BQ357" s="287" t="s">
        <v>4056</v>
      </c>
      <c r="BR357" t="s">
        <v>45</v>
      </c>
    </row>
    <row r="358" spans="1:70" hidden="1" x14ac:dyDescent="0.3">
      <c r="A358" s="281">
        <v>355</v>
      </c>
      <c r="B358" s="288" t="s">
        <v>2952</v>
      </c>
      <c r="C358" s="288" t="s">
        <v>2953</v>
      </c>
      <c r="D358" s="288" t="s">
        <v>3003</v>
      </c>
      <c r="E358" s="288" t="s">
        <v>2959</v>
      </c>
      <c r="F358" s="288" t="s">
        <v>2956</v>
      </c>
      <c r="G358" s="288" t="s">
        <v>2956</v>
      </c>
      <c r="H358" s="288" t="s">
        <v>2957</v>
      </c>
      <c r="I358" s="288" t="s">
        <v>2962</v>
      </c>
      <c r="J358" s="288" t="s">
        <v>60</v>
      </c>
      <c r="K358" s="288" t="s">
        <v>2958</v>
      </c>
      <c r="L358" s="288" t="s">
        <v>45</v>
      </c>
      <c r="M358" s="289" t="s">
        <v>1549</v>
      </c>
      <c r="N358" s="288" t="s">
        <v>1548</v>
      </c>
      <c r="O358" s="288" t="s">
        <v>50</v>
      </c>
      <c r="P358" s="288" t="s">
        <v>51</v>
      </c>
      <c r="Q358" s="290" t="s">
        <v>45</v>
      </c>
      <c r="R358" s="288" t="s">
        <v>45</v>
      </c>
      <c r="S358" s="1">
        <v>45534</v>
      </c>
      <c r="T358" s="1">
        <v>45525</v>
      </c>
      <c r="U358" s="290" t="s">
        <v>45</v>
      </c>
      <c r="V358" s="1">
        <v>45525</v>
      </c>
      <c r="W358" s="1">
        <v>45534</v>
      </c>
      <c r="X358" s="1">
        <v>45548</v>
      </c>
      <c r="Y358" s="291">
        <v>7000</v>
      </c>
      <c r="Z358" s="291">
        <v>7000</v>
      </c>
      <c r="AA358" s="291">
        <v>1870</v>
      </c>
      <c r="AB358" s="291">
        <v>7000</v>
      </c>
      <c r="AC358" s="292" t="s">
        <v>208</v>
      </c>
      <c r="AD358" s="290" t="s">
        <v>60</v>
      </c>
      <c r="AE358" s="292" t="s">
        <v>45</v>
      </c>
      <c r="AF358" s="291">
        <v>7000</v>
      </c>
      <c r="AG358" s="291">
        <v>600</v>
      </c>
      <c r="AH358" s="291">
        <v>4200000</v>
      </c>
      <c r="AI358" s="291">
        <v>1122000</v>
      </c>
      <c r="AJ358" s="291">
        <v>600</v>
      </c>
      <c r="AK358" s="291">
        <v>4200000</v>
      </c>
      <c r="AL358" s="291">
        <v>1122000</v>
      </c>
      <c r="AM358" s="291"/>
      <c r="AN358" s="291"/>
      <c r="AO358" s="291">
        <v>0</v>
      </c>
      <c r="AP358" s="291">
        <v>598</v>
      </c>
      <c r="AQ358" s="291">
        <v>4186000</v>
      </c>
      <c r="AR358" s="291">
        <v>1118260</v>
      </c>
      <c r="AS358" s="291">
        <v>598</v>
      </c>
      <c r="AT358" s="291">
        <v>4186000</v>
      </c>
      <c r="AU358" s="291">
        <v>1118260</v>
      </c>
      <c r="AV358" s="291"/>
      <c r="AW358" s="291"/>
      <c r="AX358" s="291">
        <v>0</v>
      </c>
      <c r="AY358" s="291">
        <v>329</v>
      </c>
      <c r="AZ358" s="291">
        <v>2303000</v>
      </c>
      <c r="BA358" s="291"/>
      <c r="BB358" s="291"/>
      <c r="BC358" s="291">
        <v>6</v>
      </c>
      <c r="BD358" s="291">
        <v>42000</v>
      </c>
      <c r="BE358" s="291">
        <v>59480</v>
      </c>
      <c r="BF358" s="291">
        <v>11220</v>
      </c>
      <c r="BG358" s="291">
        <v>324</v>
      </c>
      <c r="BH358" s="291">
        <v>2268000</v>
      </c>
      <c r="BI358" s="291">
        <v>2734839</v>
      </c>
      <c r="BJ358" s="291">
        <v>605880</v>
      </c>
      <c r="BK358" s="291">
        <v>5</v>
      </c>
      <c r="BL358" s="291">
        <v>269</v>
      </c>
      <c r="BM358" s="291">
        <v>274</v>
      </c>
      <c r="BN358" s="291">
        <v>1918000</v>
      </c>
      <c r="BO358" s="291">
        <v>512380</v>
      </c>
      <c r="BP358" s="292" t="s">
        <v>3947</v>
      </c>
      <c r="BQ358" s="292" t="s">
        <v>3470</v>
      </c>
      <c r="BR358" t="s">
        <v>45</v>
      </c>
    </row>
    <row r="359" spans="1:70" hidden="1" x14ac:dyDescent="0.3">
      <c r="A359" s="281">
        <v>356</v>
      </c>
      <c r="B359" s="282" t="s">
        <v>2952</v>
      </c>
      <c r="C359" s="282" t="s">
        <v>2953</v>
      </c>
      <c r="D359" s="282" t="s">
        <v>3003</v>
      </c>
      <c r="E359" s="282" t="s">
        <v>2997</v>
      </c>
      <c r="F359" s="282" t="s">
        <v>2970</v>
      </c>
      <c r="G359" s="282" t="s">
        <v>2971</v>
      </c>
      <c r="H359" s="282" t="s">
        <v>2972</v>
      </c>
      <c r="I359" s="282" t="s">
        <v>2962</v>
      </c>
      <c r="J359" s="282" t="s">
        <v>60</v>
      </c>
      <c r="K359" s="282" t="s">
        <v>2958</v>
      </c>
      <c r="L359" s="282" t="s">
        <v>45</v>
      </c>
      <c r="M359" s="283" t="s">
        <v>1547</v>
      </c>
      <c r="N359" s="282" t="s">
        <v>440</v>
      </c>
      <c r="O359" s="282" t="s">
        <v>50</v>
      </c>
      <c r="P359" s="282" t="s">
        <v>51</v>
      </c>
      <c r="Q359" s="284" t="s">
        <v>45</v>
      </c>
      <c r="R359" s="282" t="s">
        <v>45</v>
      </c>
      <c r="S359" s="285">
        <v>45531</v>
      </c>
      <c r="T359" s="285">
        <v>45457</v>
      </c>
      <c r="U359" s="284" t="s">
        <v>45</v>
      </c>
      <c r="V359" s="285">
        <v>45457</v>
      </c>
      <c r="W359" s="285">
        <v>45502</v>
      </c>
      <c r="X359" s="285">
        <v>45511</v>
      </c>
      <c r="Y359" s="286">
        <v>63000</v>
      </c>
      <c r="Z359" s="286">
        <v>63000</v>
      </c>
      <c r="AA359" s="286">
        <v>16800</v>
      </c>
      <c r="AB359" s="286">
        <v>63000</v>
      </c>
      <c r="AC359" s="287" t="s">
        <v>691</v>
      </c>
      <c r="AD359" s="284" t="s">
        <v>60</v>
      </c>
      <c r="AE359" s="287" t="s">
        <v>45</v>
      </c>
      <c r="AF359" s="286">
        <v>63000</v>
      </c>
      <c r="AG359" s="286">
        <v>1220</v>
      </c>
      <c r="AH359" s="286">
        <v>76860000</v>
      </c>
      <c r="AI359" s="286">
        <v>20496000</v>
      </c>
      <c r="AJ359" s="286">
        <v>990</v>
      </c>
      <c r="AK359" s="286">
        <v>62370000</v>
      </c>
      <c r="AL359" s="286">
        <v>16632000</v>
      </c>
      <c r="AM359" s="286">
        <v>230</v>
      </c>
      <c r="AN359" s="286">
        <v>14490000</v>
      </c>
      <c r="AO359" s="286">
        <v>3864000</v>
      </c>
      <c r="AP359" s="286">
        <v>1200</v>
      </c>
      <c r="AQ359" s="286">
        <v>75600000</v>
      </c>
      <c r="AR359" s="286">
        <v>20160000</v>
      </c>
      <c r="AS359" s="286">
        <v>1200</v>
      </c>
      <c r="AT359" s="286">
        <v>75600000</v>
      </c>
      <c r="AU359" s="286">
        <v>20160000</v>
      </c>
      <c r="AV359" s="286"/>
      <c r="AW359" s="286"/>
      <c r="AX359" s="286">
        <v>0</v>
      </c>
      <c r="AY359" s="286">
        <v>1062</v>
      </c>
      <c r="AZ359" s="286">
        <v>66906000</v>
      </c>
      <c r="BA359" s="286">
        <v>-9</v>
      </c>
      <c r="BB359" s="286">
        <v>-567000</v>
      </c>
      <c r="BC359" s="286">
        <v>3</v>
      </c>
      <c r="BD359" s="286">
        <v>189000</v>
      </c>
      <c r="BE359" s="286">
        <v>99000</v>
      </c>
      <c r="BF359" s="286">
        <v>50400</v>
      </c>
      <c r="BG359" s="286">
        <v>1052</v>
      </c>
      <c r="BH359" s="286">
        <v>66276000</v>
      </c>
      <c r="BI359" s="286">
        <v>48254784</v>
      </c>
      <c r="BJ359" s="286">
        <v>17673600</v>
      </c>
      <c r="BK359" s="286">
        <v>10</v>
      </c>
      <c r="BL359" s="286">
        <v>138</v>
      </c>
      <c r="BM359" s="286">
        <v>148</v>
      </c>
      <c r="BN359" s="286">
        <v>9324000</v>
      </c>
      <c r="BO359" s="286">
        <v>2486400</v>
      </c>
      <c r="BP359" s="287" t="s">
        <v>4061</v>
      </c>
      <c r="BQ359" s="287" t="s">
        <v>3840</v>
      </c>
      <c r="BR359" t="s">
        <v>45</v>
      </c>
    </row>
    <row r="360" spans="1:70" hidden="1" x14ac:dyDescent="0.3">
      <c r="A360" s="281">
        <v>357</v>
      </c>
      <c r="B360" s="288" t="s">
        <v>2952</v>
      </c>
      <c r="C360" s="288" t="s">
        <v>2953</v>
      </c>
      <c r="D360" s="288" t="s">
        <v>3003</v>
      </c>
      <c r="E360" s="288" t="s">
        <v>2997</v>
      </c>
      <c r="F360" s="288" t="s">
        <v>2970</v>
      </c>
      <c r="G360" s="288" t="s">
        <v>2971</v>
      </c>
      <c r="H360" s="288" t="s">
        <v>2972</v>
      </c>
      <c r="I360" s="288" t="s">
        <v>2962</v>
      </c>
      <c r="J360" s="288" t="s">
        <v>60</v>
      </c>
      <c r="K360" s="288" t="s">
        <v>2958</v>
      </c>
      <c r="L360" s="288" t="s">
        <v>45</v>
      </c>
      <c r="M360" s="289" t="s">
        <v>1546</v>
      </c>
      <c r="N360" s="288" t="s">
        <v>1545</v>
      </c>
      <c r="O360" s="288" t="s">
        <v>50</v>
      </c>
      <c r="P360" s="288" t="s">
        <v>51</v>
      </c>
      <c r="Q360" s="290" t="s">
        <v>45</v>
      </c>
      <c r="R360" s="288" t="s">
        <v>45</v>
      </c>
      <c r="S360" s="1">
        <v>45547</v>
      </c>
      <c r="T360" s="1">
        <v>45512</v>
      </c>
      <c r="U360" s="290" t="s">
        <v>45</v>
      </c>
      <c r="V360" s="1">
        <v>45512</v>
      </c>
      <c r="W360" s="1">
        <v>45547</v>
      </c>
      <c r="X360" s="1">
        <v>45562</v>
      </c>
      <c r="Y360" s="291">
        <v>69000</v>
      </c>
      <c r="Z360" s="291">
        <v>69000</v>
      </c>
      <c r="AA360" s="291">
        <v>18000</v>
      </c>
      <c r="AB360" s="291">
        <v>69000</v>
      </c>
      <c r="AC360" s="292" t="s">
        <v>527</v>
      </c>
      <c r="AD360" s="290" t="s">
        <v>60</v>
      </c>
      <c r="AE360" s="292" t="s">
        <v>45</v>
      </c>
      <c r="AF360" s="291">
        <v>69000</v>
      </c>
      <c r="AG360" s="291">
        <v>500</v>
      </c>
      <c r="AH360" s="291">
        <v>34500000</v>
      </c>
      <c r="AI360" s="291">
        <v>9000000</v>
      </c>
      <c r="AJ360" s="291">
        <v>500</v>
      </c>
      <c r="AK360" s="291">
        <v>34500000</v>
      </c>
      <c r="AL360" s="291">
        <v>9000000</v>
      </c>
      <c r="AM360" s="291"/>
      <c r="AN360" s="291"/>
      <c r="AO360" s="291">
        <v>0</v>
      </c>
      <c r="AP360" s="291">
        <v>485</v>
      </c>
      <c r="AQ360" s="291">
        <v>33465000</v>
      </c>
      <c r="AR360" s="291">
        <v>8730000</v>
      </c>
      <c r="AS360" s="291">
        <v>485</v>
      </c>
      <c r="AT360" s="291">
        <v>33465000</v>
      </c>
      <c r="AU360" s="291">
        <v>8730000</v>
      </c>
      <c r="AV360" s="291"/>
      <c r="AW360" s="291"/>
      <c r="AX360" s="291">
        <v>0</v>
      </c>
      <c r="AY360" s="291">
        <v>364</v>
      </c>
      <c r="AZ360" s="291">
        <v>25116000</v>
      </c>
      <c r="BA360" s="291">
        <v>-1</v>
      </c>
      <c r="BB360" s="291">
        <v>-69000</v>
      </c>
      <c r="BC360" s="291">
        <v>5</v>
      </c>
      <c r="BD360" s="291">
        <v>345000</v>
      </c>
      <c r="BE360" s="291">
        <v>145750</v>
      </c>
      <c r="BF360" s="291">
        <v>90000</v>
      </c>
      <c r="BG360" s="291">
        <v>362</v>
      </c>
      <c r="BH360" s="291">
        <v>24978000</v>
      </c>
      <c r="BI360" s="291">
        <v>16929811</v>
      </c>
      <c r="BJ360" s="291">
        <v>6516000</v>
      </c>
      <c r="BK360" s="291">
        <v>2</v>
      </c>
      <c r="BL360" s="291">
        <v>121</v>
      </c>
      <c r="BM360" s="291">
        <v>123</v>
      </c>
      <c r="BN360" s="291">
        <v>8487000</v>
      </c>
      <c r="BO360" s="291">
        <v>2214000</v>
      </c>
      <c r="BP360" s="292" t="s">
        <v>3950</v>
      </c>
      <c r="BQ360" s="292" t="s">
        <v>3543</v>
      </c>
      <c r="BR360" t="s">
        <v>45</v>
      </c>
    </row>
    <row r="361" spans="1:70" hidden="1" x14ac:dyDescent="0.3">
      <c r="A361" s="281">
        <v>358</v>
      </c>
      <c r="B361" s="282" t="s">
        <v>2952</v>
      </c>
      <c r="C361" s="282" t="s">
        <v>2953</v>
      </c>
      <c r="D361" s="282" t="s">
        <v>3003</v>
      </c>
      <c r="E361" s="282" t="s">
        <v>2997</v>
      </c>
      <c r="F361" s="282" t="s">
        <v>2970</v>
      </c>
      <c r="G361" s="282" t="s">
        <v>2974</v>
      </c>
      <c r="H361" s="282" t="s">
        <v>2976</v>
      </c>
      <c r="I361" s="282" t="s">
        <v>2962</v>
      </c>
      <c r="J361" s="282" t="s">
        <v>60</v>
      </c>
      <c r="K361" s="282" t="s">
        <v>2958</v>
      </c>
      <c r="L361" s="282" t="s">
        <v>45</v>
      </c>
      <c r="M361" s="283" t="s">
        <v>1543</v>
      </c>
      <c r="N361" s="282" t="s">
        <v>1542</v>
      </c>
      <c r="O361" s="282" t="s">
        <v>50</v>
      </c>
      <c r="P361" s="282" t="s">
        <v>51</v>
      </c>
      <c r="Q361" s="284" t="s">
        <v>45</v>
      </c>
      <c r="R361" s="282" t="s">
        <v>45</v>
      </c>
      <c r="S361" s="285">
        <v>45547</v>
      </c>
      <c r="T361" s="285">
        <v>45457</v>
      </c>
      <c r="U361" s="284" t="s">
        <v>45</v>
      </c>
      <c r="V361" s="285">
        <v>45457</v>
      </c>
      <c r="W361" s="285">
        <v>45498</v>
      </c>
      <c r="X361" s="285">
        <v>45506</v>
      </c>
      <c r="Y361" s="286">
        <v>55000</v>
      </c>
      <c r="Z361" s="286">
        <v>55000</v>
      </c>
      <c r="AA361" s="286">
        <v>15400</v>
      </c>
      <c r="AB361" s="286">
        <v>55000</v>
      </c>
      <c r="AC361" s="287" t="s">
        <v>1247</v>
      </c>
      <c r="AD361" s="284" t="s">
        <v>60</v>
      </c>
      <c r="AE361" s="287" t="s">
        <v>45</v>
      </c>
      <c r="AF361" s="286">
        <v>55000</v>
      </c>
      <c r="AG361" s="286">
        <v>880</v>
      </c>
      <c r="AH361" s="286">
        <v>48400000</v>
      </c>
      <c r="AI361" s="286">
        <v>13552000</v>
      </c>
      <c r="AJ361" s="286">
        <v>600</v>
      </c>
      <c r="AK361" s="286">
        <v>33000000</v>
      </c>
      <c r="AL361" s="286">
        <v>9240000</v>
      </c>
      <c r="AM361" s="286">
        <v>280</v>
      </c>
      <c r="AN361" s="286">
        <v>15400000</v>
      </c>
      <c r="AO361" s="286">
        <v>4312000</v>
      </c>
      <c r="AP361" s="286">
        <v>872</v>
      </c>
      <c r="AQ361" s="286">
        <v>47960000</v>
      </c>
      <c r="AR361" s="286">
        <v>13428800</v>
      </c>
      <c r="AS361" s="286">
        <v>872</v>
      </c>
      <c r="AT361" s="286">
        <v>47960000</v>
      </c>
      <c r="AU361" s="286">
        <v>13428800</v>
      </c>
      <c r="AV361" s="286"/>
      <c r="AW361" s="286"/>
      <c r="AX361" s="286">
        <v>0</v>
      </c>
      <c r="AY361" s="286">
        <v>824</v>
      </c>
      <c r="AZ361" s="286">
        <v>45320000</v>
      </c>
      <c r="BA361" s="286">
        <v>-18</v>
      </c>
      <c r="BB361" s="286">
        <v>-990000</v>
      </c>
      <c r="BC361" s="286">
        <v>1</v>
      </c>
      <c r="BD361" s="286">
        <v>55000</v>
      </c>
      <c r="BE361" s="286">
        <v>36720</v>
      </c>
      <c r="BF361" s="286">
        <v>15400</v>
      </c>
      <c r="BG361" s="286">
        <v>811</v>
      </c>
      <c r="BH361" s="286">
        <v>44605000</v>
      </c>
      <c r="BI361" s="286">
        <v>29381814</v>
      </c>
      <c r="BJ361" s="286">
        <v>12489400</v>
      </c>
      <c r="BK361" s="286">
        <v>13</v>
      </c>
      <c r="BL361" s="286">
        <v>48</v>
      </c>
      <c r="BM361" s="286">
        <v>61</v>
      </c>
      <c r="BN361" s="286">
        <v>3355000</v>
      </c>
      <c r="BO361" s="286">
        <v>939400</v>
      </c>
      <c r="BP361" s="287" t="s">
        <v>1001</v>
      </c>
      <c r="BQ361" s="287" t="s">
        <v>3526</v>
      </c>
      <c r="BR361" t="s">
        <v>45</v>
      </c>
    </row>
    <row r="362" spans="1:70" hidden="1" x14ac:dyDescent="0.3">
      <c r="A362" s="281">
        <v>359</v>
      </c>
      <c r="B362" s="288" t="s">
        <v>2952</v>
      </c>
      <c r="C362" s="288" t="s">
        <v>2953</v>
      </c>
      <c r="D362" s="288" t="s">
        <v>3003</v>
      </c>
      <c r="E362" s="288" t="s">
        <v>2997</v>
      </c>
      <c r="F362" s="288" t="s">
        <v>2970</v>
      </c>
      <c r="G362" s="288" t="s">
        <v>2974</v>
      </c>
      <c r="H362" s="288" t="s">
        <v>2976</v>
      </c>
      <c r="I362" s="288" t="s">
        <v>2962</v>
      </c>
      <c r="J362" s="288" t="s">
        <v>60</v>
      </c>
      <c r="K362" s="288" t="s">
        <v>2958</v>
      </c>
      <c r="L362" s="288" t="s">
        <v>45</v>
      </c>
      <c r="M362" s="289" t="s">
        <v>1541</v>
      </c>
      <c r="N362" s="288" t="s">
        <v>1540</v>
      </c>
      <c r="O362" s="288" t="s">
        <v>50</v>
      </c>
      <c r="P362" s="288" t="s">
        <v>51</v>
      </c>
      <c r="Q362" s="290" t="s">
        <v>45</v>
      </c>
      <c r="R362" s="288" t="s">
        <v>45</v>
      </c>
      <c r="S362" s="1">
        <v>45531</v>
      </c>
      <c r="T362" s="1">
        <v>45457</v>
      </c>
      <c r="U362" s="290" t="s">
        <v>45</v>
      </c>
      <c r="V362" s="1">
        <v>45457</v>
      </c>
      <c r="W362" s="1">
        <v>45490</v>
      </c>
      <c r="X362" s="1">
        <v>45510</v>
      </c>
      <c r="Y362" s="291">
        <v>55000</v>
      </c>
      <c r="Z362" s="291">
        <v>55000</v>
      </c>
      <c r="AA362" s="291">
        <v>15000</v>
      </c>
      <c r="AB362" s="291">
        <v>55000</v>
      </c>
      <c r="AC362" s="292" t="s">
        <v>1013</v>
      </c>
      <c r="AD362" s="290" t="s">
        <v>60</v>
      </c>
      <c r="AE362" s="292" t="s">
        <v>45</v>
      </c>
      <c r="AF362" s="291">
        <v>55000</v>
      </c>
      <c r="AG362" s="291">
        <v>830</v>
      </c>
      <c r="AH362" s="291">
        <v>45650000</v>
      </c>
      <c r="AI362" s="291">
        <v>12450000</v>
      </c>
      <c r="AJ362" s="291">
        <v>600</v>
      </c>
      <c r="AK362" s="291">
        <v>33000000</v>
      </c>
      <c r="AL362" s="291">
        <v>9000000</v>
      </c>
      <c r="AM362" s="291">
        <v>230</v>
      </c>
      <c r="AN362" s="291">
        <v>12650000</v>
      </c>
      <c r="AO362" s="291">
        <v>3450000</v>
      </c>
      <c r="AP362" s="291">
        <v>804</v>
      </c>
      <c r="AQ362" s="291">
        <v>44220000</v>
      </c>
      <c r="AR362" s="291">
        <v>12060000</v>
      </c>
      <c r="AS362" s="291">
        <v>804</v>
      </c>
      <c r="AT362" s="291">
        <v>44220000</v>
      </c>
      <c r="AU362" s="291">
        <v>12060000</v>
      </c>
      <c r="AV362" s="291"/>
      <c r="AW362" s="291"/>
      <c r="AX362" s="291">
        <v>0</v>
      </c>
      <c r="AY362" s="291">
        <v>767</v>
      </c>
      <c r="AZ362" s="291">
        <v>42185000</v>
      </c>
      <c r="BA362" s="291">
        <v>-7</v>
      </c>
      <c r="BB362" s="291">
        <v>-385000</v>
      </c>
      <c r="BC362" s="291">
        <v>7</v>
      </c>
      <c r="BD362" s="291">
        <v>385000</v>
      </c>
      <c r="BE362" s="291">
        <v>188173</v>
      </c>
      <c r="BF362" s="291">
        <v>105000</v>
      </c>
      <c r="BG362" s="291">
        <v>758</v>
      </c>
      <c r="BH362" s="291">
        <v>41690000</v>
      </c>
      <c r="BI362" s="291">
        <v>28571924</v>
      </c>
      <c r="BJ362" s="291">
        <v>11370000</v>
      </c>
      <c r="BK362" s="291">
        <v>9</v>
      </c>
      <c r="BL362" s="291">
        <v>37</v>
      </c>
      <c r="BM362" s="291">
        <v>46</v>
      </c>
      <c r="BN362" s="291">
        <v>2530000</v>
      </c>
      <c r="BO362" s="291">
        <v>690000</v>
      </c>
      <c r="BP362" s="292" t="s">
        <v>1239</v>
      </c>
      <c r="BQ362" s="292" t="s">
        <v>3921</v>
      </c>
      <c r="BR362" t="s">
        <v>45</v>
      </c>
    </row>
    <row r="363" spans="1:70" hidden="1" x14ac:dyDescent="0.3">
      <c r="A363" s="281">
        <v>360</v>
      </c>
      <c r="B363" s="282" t="s">
        <v>2952</v>
      </c>
      <c r="C363" s="282" t="s">
        <v>2953</v>
      </c>
      <c r="D363" s="282" t="s">
        <v>3003</v>
      </c>
      <c r="E363" s="282" t="s">
        <v>2997</v>
      </c>
      <c r="F363" s="282" t="s">
        <v>2970</v>
      </c>
      <c r="G363" s="282" t="s">
        <v>2974</v>
      </c>
      <c r="H363" s="282" t="s">
        <v>2976</v>
      </c>
      <c r="I363" s="282" t="s">
        <v>2962</v>
      </c>
      <c r="J363" s="282" t="s">
        <v>60</v>
      </c>
      <c r="K363" s="282" t="s">
        <v>2958</v>
      </c>
      <c r="L363" s="282" t="s">
        <v>45</v>
      </c>
      <c r="M363" s="283" t="s">
        <v>1539</v>
      </c>
      <c r="N363" s="282" t="s">
        <v>1538</v>
      </c>
      <c r="O363" s="282" t="s">
        <v>50</v>
      </c>
      <c r="P363" s="282" t="s">
        <v>51</v>
      </c>
      <c r="Q363" s="284" t="s">
        <v>45</v>
      </c>
      <c r="R363" s="282" t="s">
        <v>45</v>
      </c>
      <c r="S363" s="285">
        <v>45516</v>
      </c>
      <c r="T363" s="285">
        <v>45457</v>
      </c>
      <c r="U363" s="284" t="s">
        <v>45</v>
      </c>
      <c r="V363" s="285">
        <v>45457</v>
      </c>
      <c r="W363" s="285">
        <v>45516</v>
      </c>
      <c r="X363" s="285">
        <v>45532</v>
      </c>
      <c r="Y363" s="286">
        <v>55000</v>
      </c>
      <c r="Z363" s="286">
        <v>55000</v>
      </c>
      <c r="AA363" s="286">
        <v>14600</v>
      </c>
      <c r="AB363" s="286">
        <v>55000</v>
      </c>
      <c r="AC363" s="287" t="s">
        <v>531</v>
      </c>
      <c r="AD363" s="284" t="s">
        <v>60</v>
      </c>
      <c r="AE363" s="287" t="s">
        <v>45</v>
      </c>
      <c r="AF363" s="286">
        <v>55000</v>
      </c>
      <c r="AG363" s="286">
        <v>950</v>
      </c>
      <c r="AH363" s="286">
        <v>52250000</v>
      </c>
      <c r="AI363" s="286">
        <v>13870000</v>
      </c>
      <c r="AJ363" s="286">
        <v>950</v>
      </c>
      <c r="AK363" s="286">
        <v>52250000</v>
      </c>
      <c r="AL363" s="286">
        <v>13870000</v>
      </c>
      <c r="AM363" s="286"/>
      <c r="AN363" s="286"/>
      <c r="AO363" s="286">
        <v>0</v>
      </c>
      <c r="AP363" s="286">
        <v>940</v>
      </c>
      <c r="AQ363" s="286">
        <v>51700000</v>
      </c>
      <c r="AR363" s="286">
        <v>13724000</v>
      </c>
      <c r="AS363" s="286">
        <v>940</v>
      </c>
      <c r="AT363" s="286">
        <v>51700000</v>
      </c>
      <c r="AU363" s="286">
        <v>13724000</v>
      </c>
      <c r="AV363" s="286"/>
      <c r="AW363" s="286"/>
      <c r="AX363" s="286">
        <v>0</v>
      </c>
      <c r="AY363" s="286">
        <v>590</v>
      </c>
      <c r="AZ363" s="286">
        <v>32450000</v>
      </c>
      <c r="BA363" s="286">
        <v>5</v>
      </c>
      <c r="BB363" s="286">
        <v>275000</v>
      </c>
      <c r="BC363" s="286"/>
      <c r="BD363" s="286"/>
      <c r="BE363" s="286"/>
      <c r="BF363" s="286">
        <v>0</v>
      </c>
      <c r="BG363" s="286">
        <v>588</v>
      </c>
      <c r="BH363" s="286">
        <v>32340000</v>
      </c>
      <c r="BI363" s="286">
        <v>25643704</v>
      </c>
      <c r="BJ363" s="286">
        <v>8584800</v>
      </c>
      <c r="BK363" s="286">
        <v>2</v>
      </c>
      <c r="BL363" s="286">
        <v>350</v>
      </c>
      <c r="BM363" s="286">
        <v>352</v>
      </c>
      <c r="BN363" s="286">
        <v>19360000</v>
      </c>
      <c r="BO363" s="286">
        <v>5139200</v>
      </c>
      <c r="BP363" s="287" t="s">
        <v>3561</v>
      </c>
      <c r="BQ363" s="287" t="s">
        <v>3892</v>
      </c>
      <c r="BR363" t="s">
        <v>45</v>
      </c>
    </row>
    <row r="364" spans="1:70" hidden="1" x14ac:dyDescent="0.3">
      <c r="A364" s="281">
        <v>361</v>
      </c>
      <c r="B364" s="288" t="s">
        <v>2952</v>
      </c>
      <c r="C364" s="288" t="s">
        <v>2953</v>
      </c>
      <c r="D364" s="288" t="s">
        <v>3003</v>
      </c>
      <c r="E364" s="288" t="s">
        <v>2997</v>
      </c>
      <c r="F364" s="288" t="s">
        <v>2970</v>
      </c>
      <c r="G364" s="288" t="s">
        <v>2974</v>
      </c>
      <c r="H364" s="288" t="s">
        <v>2976</v>
      </c>
      <c r="I364" s="288" t="s">
        <v>2962</v>
      </c>
      <c r="J364" s="288" t="s">
        <v>60</v>
      </c>
      <c r="K364" s="288" t="s">
        <v>2958</v>
      </c>
      <c r="L364" s="288" t="s">
        <v>45</v>
      </c>
      <c r="M364" s="289" t="s">
        <v>1537</v>
      </c>
      <c r="N364" s="288" t="s">
        <v>1536</v>
      </c>
      <c r="O364" s="288" t="s">
        <v>50</v>
      </c>
      <c r="P364" s="288" t="s">
        <v>51</v>
      </c>
      <c r="Q364" s="290" t="s">
        <v>45</v>
      </c>
      <c r="R364" s="288" t="s">
        <v>45</v>
      </c>
      <c r="S364" s="1">
        <v>45559</v>
      </c>
      <c r="T364" s="1">
        <v>45512</v>
      </c>
      <c r="U364" s="290" t="s">
        <v>45</v>
      </c>
      <c r="V364" s="1">
        <v>45512</v>
      </c>
      <c r="W364" s="1">
        <v>45559</v>
      </c>
      <c r="X364" s="1">
        <v>45562</v>
      </c>
      <c r="Y364" s="291">
        <v>65000</v>
      </c>
      <c r="Z364" s="291">
        <v>65000</v>
      </c>
      <c r="AA364" s="291">
        <v>17500</v>
      </c>
      <c r="AB364" s="291">
        <v>65000</v>
      </c>
      <c r="AC364" s="292" t="s">
        <v>399</v>
      </c>
      <c r="AD364" s="290" t="s">
        <v>60</v>
      </c>
      <c r="AE364" s="292" t="s">
        <v>45</v>
      </c>
      <c r="AF364" s="291">
        <v>65000</v>
      </c>
      <c r="AG364" s="291">
        <v>500</v>
      </c>
      <c r="AH364" s="291">
        <v>32500000</v>
      </c>
      <c r="AI364" s="291">
        <v>8750000</v>
      </c>
      <c r="AJ364" s="291">
        <v>500</v>
      </c>
      <c r="AK364" s="291">
        <v>32500000</v>
      </c>
      <c r="AL364" s="291">
        <v>8750000</v>
      </c>
      <c r="AM364" s="291"/>
      <c r="AN364" s="291"/>
      <c r="AO364" s="291">
        <v>0</v>
      </c>
      <c r="AP364" s="291">
        <v>517</v>
      </c>
      <c r="AQ364" s="291">
        <v>33605000</v>
      </c>
      <c r="AR364" s="291">
        <v>9047500</v>
      </c>
      <c r="AS364" s="291">
        <v>517</v>
      </c>
      <c r="AT364" s="291">
        <v>33605000</v>
      </c>
      <c r="AU364" s="291">
        <v>9047500</v>
      </c>
      <c r="AV364" s="291"/>
      <c r="AW364" s="291"/>
      <c r="AX364" s="291">
        <v>0</v>
      </c>
      <c r="AY364" s="291">
        <v>434</v>
      </c>
      <c r="AZ364" s="291">
        <v>28210000</v>
      </c>
      <c r="BA364" s="291">
        <v>-3</v>
      </c>
      <c r="BB364" s="291">
        <v>-195000</v>
      </c>
      <c r="BC364" s="291">
        <v>2</v>
      </c>
      <c r="BD364" s="291">
        <v>130000</v>
      </c>
      <c r="BE364" s="291">
        <v>50566</v>
      </c>
      <c r="BF364" s="291">
        <v>35000</v>
      </c>
      <c r="BG364" s="291">
        <v>431</v>
      </c>
      <c r="BH364" s="291">
        <v>28015000</v>
      </c>
      <c r="BI364" s="291">
        <v>20602306</v>
      </c>
      <c r="BJ364" s="291">
        <v>7542500</v>
      </c>
      <c r="BK364" s="291">
        <v>3</v>
      </c>
      <c r="BL364" s="291">
        <v>83</v>
      </c>
      <c r="BM364" s="291">
        <v>86</v>
      </c>
      <c r="BN364" s="291">
        <v>5590000</v>
      </c>
      <c r="BO364" s="291">
        <v>1505000</v>
      </c>
      <c r="BP364" s="292" t="s">
        <v>3555</v>
      </c>
      <c r="BQ364" s="292" t="s">
        <v>3526</v>
      </c>
      <c r="BR364" t="s">
        <v>45</v>
      </c>
    </row>
    <row r="365" spans="1:70" hidden="1" x14ac:dyDescent="0.3">
      <c r="A365" s="281">
        <v>362</v>
      </c>
      <c r="B365" s="282" t="s">
        <v>2952</v>
      </c>
      <c r="C365" s="282" t="s">
        <v>2953</v>
      </c>
      <c r="D365" s="282" t="s">
        <v>3003</v>
      </c>
      <c r="E365" s="282" t="s">
        <v>2997</v>
      </c>
      <c r="F365" s="282" t="s">
        <v>2970</v>
      </c>
      <c r="G365" s="282" t="s">
        <v>2974</v>
      </c>
      <c r="H365" s="282" t="s">
        <v>2976</v>
      </c>
      <c r="I365" s="282" t="s">
        <v>2962</v>
      </c>
      <c r="J365" s="282" t="s">
        <v>60</v>
      </c>
      <c r="K365" s="282" t="s">
        <v>2958</v>
      </c>
      <c r="L365" s="282" t="s">
        <v>45</v>
      </c>
      <c r="M365" s="283" t="s">
        <v>1535</v>
      </c>
      <c r="N365" s="282" t="s">
        <v>1534</v>
      </c>
      <c r="O365" s="282" t="s">
        <v>50</v>
      </c>
      <c r="P365" s="282" t="s">
        <v>51</v>
      </c>
      <c r="Q365" s="284" t="s">
        <v>45</v>
      </c>
      <c r="R365" s="282" t="s">
        <v>45</v>
      </c>
      <c r="S365" s="285">
        <v>45544</v>
      </c>
      <c r="T365" s="285">
        <v>45512</v>
      </c>
      <c r="U365" s="284" t="s">
        <v>45</v>
      </c>
      <c r="V365" s="285">
        <v>45512</v>
      </c>
      <c r="W365" s="285">
        <v>45540</v>
      </c>
      <c r="X365" s="285">
        <v>45547</v>
      </c>
      <c r="Y365" s="286">
        <v>69000</v>
      </c>
      <c r="Z365" s="286">
        <v>69000</v>
      </c>
      <c r="AA365" s="286">
        <v>19800</v>
      </c>
      <c r="AB365" s="286">
        <v>69000</v>
      </c>
      <c r="AC365" s="287" t="s">
        <v>193</v>
      </c>
      <c r="AD365" s="284" t="s">
        <v>60</v>
      </c>
      <c r="AE365" s="287" t="s">
        <v>45</v>
      </c>
      <c r="AF365" s="286">
        <v>69000</v>
      </c>
      <c r="AG365" s="286">
        <v>300</v>
      </c>
      <c r="AH365" s="286">
        <v>20700000</v>
      </c>
      <c r="AI365" s="286">
        <v>5940000</v>
      </c>
      <c r="AJ365" s="286">
        <v>300</v>
      </c>
      <c r="AK365" s="286">
        <v>20700000</v>
      </c>
      <c r="AL365" s="286">
        <v>5940000</v>
      </c>
      <c r="AM365" s="286"/>
      <c r="AN365" s="286"/>
      <c r="AO365" s="286">
        <v>0</v>
      </c>
      <c r="AP365" s="286">
        <v>296</v>
      </c>
      <c r="AQ365" s="286">
        <v>20424000</v>
      </c>
      <c r="AR365" s="286">
        <v>5860800</v>
      </c>
      <c r="AS365" s="286">
        <v>296</v>
      </c>
      <c r="AT365" s="286">
        <v>20424000</v>
      </c>
      <c r="AU365" s="286">
        <v>5860800</v>
      </c>
      <c r="AV365" s="286"/>
      <c r="AW365" s="286"/>
      <c r="AX365" s="286">
        <v>0</v>
      </c>
      <c r="AY365" s="286">
        <v>250</v>
      </c>
      <c r="AZ365" s="286">
        <v>17250000</v>
      </c>
      <c r="BA365" s="286">
        <v>-2</v>
      </c>
      <c r="BB365" s="286">
        <v>-138000</v>
      </c>
      <c r="BC365" s="286"/>
      <c r="BD365" s="286"/>
      <c r="BE365" s="286"/>
      <c r="BF365" s="286">
        <v>0</v>
      </c>
      <c r="BG365" s="286">
        <v>247</v>
      </c>
      <c r="BH365" s="286">
        <v>17043000</v>
      </c>
      <c r="BI365" s="286">
        <v>13413343</v>
      </c>
      <c r="BJ365" s="286">
        <v>4890600</v>
      </c>
      <c r="BK365" s="286">
        <v>3</v>
      </c>
      <c r="BL365" s="286">
        <v>46</v>
      </c>
      <c r="BM365" s="286">
        <v>49</v>
      </c>
      <c r="BN365" s="286">
        <v>3381000</v>
      </c>
      <c r="BO365" s="286">
        <v>970200</v>
      </c>
      <c r="BP365" s="287" t="s">
        <v>3555</v>
      </c>
      <c r="BQ365" s="287" t="s">
        <v>3499</v>
      </c>
      <c r="BR365" t="s">
        <v>45</v>
      </c>
    </row>
    <row r="366" spans="1:70" hidden="1" x14ac:dyDescent="0.3">
      <c r="A366" s="281">
        <v>363</v>
      </c>
      <c r="B366" s="288" t="s">
        <v>2952</v>
      </c>
      <c r="C366" s="288" t="s">
        <v>2953</v>
      </c>
      <c r="D366" s="288" t="s">
        <v>3003</v>
      </c>
      <c r="E366" s="288" t="s">
        <v>2997</v>
      </c>
      <c r="F366" s="288" t="s">
        <v>2985</v>
      </c>
      <c r="G366" s="288" t="s">
        <v>2986</v>
      </c>
      <c r="H366" s="288" t="s">
        <v>2989</v>
      </c>
      <c r="I366" s="288" t="s">
        <v>2962</v>
      </c>
      <c r="J366" s="288" t="s">
        <v>60</v>
      </c>
      <c r="K366" s="288" t="s">
        <v>2958</v>
      </c>
      <c r="L366" s="288" t="s">
        <v>45</v>
      </c>
      <c r="M366" s="289" t="s">
        <v>1533</v>
      </c>
      <c r="N366" s="288" t="s">
        <v>1532</v>
      </c>
      <c r="O366" s="288" t="s">
        <v>50</v>
      </c>
      <c r="P366" s="288" t="s">
        <v>51</v>
      </c>
      <c r="Q366" s="290" t="s">
        <v>45</v>
      </c>
      <c r="R366" s="288" t="s">
        <v>45</v>
      </c>
      <c r="S366" s="1">
        <v>45523</v>
      </c>
      <c r="T366" s="1">
        <v>45467</v>
      </c>
      <c r="U366" s="290" t="s">
        <v>45</v>
      </c>
      <c r="V366" s="1">
        <v>45467</v>
      </c>
      <c r="W366" s="1">
        <v>45523</v>
      </c>
      <c r="X366" s="1">
        <v>45532</v>
      </c>
      <c r="Y366" s="291">
        <v>75000</v>
      </c>
      <c r="Z366" s="291">
        <v>75000</v>
      </c>
      <c r="AA366" s="291">
        <v>22000</v>
      </c>
      <c r="AB366" s="291">
        <v>75000</v>
      </c>
      <c r="AC366" s="292" t="s">
        <v>1260</v>
      </c>
      <c r="AD366" s="290" t="s">
        <v>60</v>
      </c>
      <c r="AE366" s="292" t="s">
        <v>45</v>
      </c>
      <c r="AF366" s="291">
        <v>75000</v>
      </c>
      <c r="AG366" s="291">
        <v>400</v>
      </c>
      <c r="AH366" s="291">
        <v>30000000</v>
      </c>
      <c r="AI366" s="291">
        <v>8800000</v>
      </c>
      <c r="AJ366" s="291">
        <v>400</v>
      </c>
      <c r="AK366" s="291">
        <v>30000000</v>
      </c>
      <c r="AL366" s="291">
        <v>8800000</v>
      </c>
      <c r="AM366" s="291"/>
      <c r="AN366" s="291"/>
      <c r="AO366" s="291">
        <v>0</v>
      </c>
      <c r="AP366" s="291">
        <v>385</v>
      </c>
      <c r="AQ366" s="291">
        <v>28875000</v>
      </c>
      <c r="AR366" s="291">
        <v>8470000</v>
      </c>
      <c r="AS366" s="291">
        <v>385</v>
      </c>
      <c r="AT366" s="291">
        <v>28875000</v>
      </c>
      <c r="AU366" s="291">
        <v>8470000</v>
      </c>
      <c r="AV366" s="291"/>
      <c r="AW366" s="291"/>
      <c r="AX366" s="291">
        <v>0</v>
      </c>
      <c r="AY366" s="291">
        <v>233</v>
      </c>
      <c r="AZ366" s="291">
        <v>17475000</v>
      </c>
      <c r="BA366" s="291"/>
      <c r="BB366" s="291"/>
      <c r="BC366" s="291">
        <v>1</v>
      </c>
      <c r="BD366" s="291">
        <v>75000</v>
      </c>
      <c r="BE366" s="291">
        <v>59000</v>
      </c>
      <c r="BF366" s="291">
        <v>22000</v>
      </c>
      <c r="BG366" s="291">
        <v>225</v>
      </c>
      <c r="BH366" s="291">
        <v>16875000</v>
      </c>
      <c r="BI366" s="291">
        <v>11221145</v>
      </c>
      <c r="BJ366" s="291">
        <v>4950000</v>
      </c>
      <c r="BK366" s="291">
        <v>8</v>
      </c>
      <c r="BL366" s="291">
        <v>152</v>
      </c>
      <c r="BM366" s="291">
        <v>160</v>
      </c>
      <c r="BN366" s="291">
        <v>12000000</v>
      </c>
      <c r="BO366" s="291">
        <v>3520000</v>
      </c>
      <c r="BP366" s="292" t="s">
        <v>3899</v>
      </c>
      <c r="BQ366" s="292" t="s">
        <v>891</v>
      </c>
      <c r="BR366" t="s">
        <v>45</v>
      </c>
    </row>
    <row r="367" spans="1:70" hidden="1" x14ac:dyDescent="0.3">
      <c r="A367" s="281">
        <v>364</v>
      </c>
      <c r="B367" s="282" t="s">
        <v>2952</v>
      </c>
      <c r="C367" s="282" t="s">
        <v>2953</v>
      </c>
      <c r="D367" s="282" t="s">
        <v>3003</v>
      </c>
      <c r="E367" s="282" t="s">
        <v>2997</v>
      </c>
      <c r="F367" s="282" t="s">
        <v>2985</v>
      </c>
      <c r="G367" s="282" t="s">
        <v>2986</v>
      </c>
      <c r="H367" s="282" t="s">
        <v>2989</v>
      </c>
      <c r="I367" s="282" t="s">
        <v>2962</v>
      </c>
      <c r="J367" s="282" t="s">
        <v>60</v>
      </c>
      <c r="K367" s="282" t="s">
        <v>2958</v>
      </c>
      <c r="L367" s="282" t="s">
        <v>45</v>
      </c>
      <c r="M367" s="283" t="s">
        <v>1531</v>
      </c>
      <c r="N367" s="282" t="s">
        <v>1530</v>
      </c>
      <c r="O367" s="282" t="s">
        <v>50</v>
      </c>
      <c r="P367" s="282" t="s">
        <v>120</v>
      </c>
      <c r="Q367" s="284" t="s">
        <v>45</v>
      </c>
      <c r="R367" s="282" t="s">
        <v>45</v>
      </c>
      <c r="S367" s="285">
        <v>45504</v>
      </c>
      <c r="T367" s="285">
        <v>45461</v>
      </c>
      <c r="U367" s="284" t="s">
        <v>45</v>
      </c>
      <c r="V367" s="285">
        <v>45461</v>
      </c>
      <c r="W367" s="285">
        <v>45504</v>
      </c>
      <c r="X367" s="285">
        <v>45520</v>
      </c>
      <c r="Y367" s="286">
        <v>57000</v>
      </c>
      <c r="Z367" s="286">
        <v>69000</v>
      </c>
      <c r="AA367" s="286">
        <v>16000</v>
      </c>
      <c r="AB367" s="286">
        <v>69000</v>
      </c>
      <c r="AC367" s="287" t="s">
        <v>1467</v>
      </c>
      <c r="AD367" s="284" t="s">
        <v>60</v>
      </c>
      <c r="AE367" s="287" t="s">
        <v>45</v>
      </c>
      <c r="AF367" s="286">
        <v>57000</v>
      </c>
      <c r="AG367" s="286">
        <v>800</v>
      </c>
      <c r="AH367" s="286">
        <v>55200000</v>
      </c>
      <c r="AI367" s="286">
        <v>12800000</v>
      </c>
      <c r="AJ367" s="286">
        <v>800</v>
      </c>
      <c r="AK367" s="286">
        <v>55200000</v>
      </c>
      <c r="AL367" s="286">
        <v>12800000</v>
      </c>
      <c r="AM367" s="286"/>
      <c r="AN367" s="286"/>
      <c r="AO367" s="286">
        <v>0</v>
      </c>
      <c r="AP367" s="286">
        <v>818</v>
      </c>
      <c r="AQ367" s="286">
        <v>56442000</v>
      </c>
      <c r="AR367" s="286">
        <v>13088000</v>
      </c>
      <c r="AS367" s="286">
        <v>818</v>
      </c>
      <c r="AT367" s="286">
        <v>56442000</v>
      </c>
      <c r="AU367" s="286">
        <v>13088000</v>
      </c>
      <c r="AV367" s="286"/>
      <c r="AW367" s="286"/>
      <c r="AX367" s="286">
        <v>0</v>
      </c>
      <c r="AY367" s="286">
        <v>653</v>
      </c>
      <c r="AZ367" s="286">
        <v>45057000</v>
      </c>
      <c r="BA367" s="286">
        <v>-4</v>
      </c>
      <c r="BB367" s="286">
        <v>-276000</v>
      </c>
      <c r="BC367" s="286">
        <v>1</v>
      </c>
      <c r="BD367" s="286">
        <v>69000</v>
      </c>
      <c r="BE367" s="286">
        <v>149378</v>
      </c>
      <c r="BF367" s="286">
        <v>16000</v>
      </c>
      <c r="BG367" s="286">
        <v>598</v>
      </c>
      <c r="BH367" s="286">
        <v>41262000</v>
      </c>
      <c r="BI367" s="286">
        <v>23064857</v>
      </c>
      <c r="BJ367" s="286">
        <v>9568000</v>
      </c>
      <c r="BK367" s="286">
        <v>55</v>
      </c>
      <c r="BL367" s="286">
        <v>165</v>
      </c>
      <c r="BM367" s="286">
        <v>220</v>
      </c>
      <c r="BN367" s="286">
        <v>15180000</v>
      </c>
      <c r="BO367" s="286">
        <v>3520000</v>
      </c>
      <c r="BP367" s="287" t="s">
        <v>3833</v>
      </c>
      <c r="BQ367" s="287" t="s">
        <v>3496</v>
      </c>
      <c r="BR367" t="s">
        <v>45</v>
      </c>
    </row>
    <row r="368" spans="1:70" hidden="1" x14ac:dyDescent="0.3">
      <c r="A368" s="281">
        <v>365</v>
      </c>
      <c r="B368" s="288" t="s">
        <v>2952</v>
      </c>
      <c r="C368" s="288" t="s">
        <v>2953</v>
      </c>
      <c r="D368" s="288" t="s">
        <v>3003</v>
      </c>
      <c r="E368" s="288" t="s">
        <v>2997</v>
      </c>
      <c r="F368" s="288" t="s">
        <v>2985</v>
      </c>
      <c r="G368" s="288" t="s">
        <v>2986</v>
      </c>
      <c r="H368" s="288" t="s">
        <v>2989</v>
      </c>
      <c r="I368" s="288" t="s">
        <v>2962</v>
      </c>
      <c r="J368" s="288" t="s">
        <v>60</v>
      </c>
      <c r="K368" s="288" t="s">
        <v>2958</v>
      </c>
      <c r="L368" s="288" t="s">
        <v>45</v>
      </c>
      <c r="M368" s="289" t="s">
        <v>1529</v>
      </c>
      <c r="N368" s="288" t="s">
        <v>1528</v>
      </c>
      <c r="O368" s="288" t="s">
        <v>50</v>
      </c>
      <c r="P368" s="288" t="s">
        <v>120</v>
      </c>
      <c r="Q368" s="290" t="s">
        <v>45</v>
      </c>
      <c r="R368" s="288" t="s">
        <v>45</v>
      </c>
      <c r="S368" s="1">
        <v>45504</v>
      </c>
      <c r="T368" s="1">
        <v>45461</v>
      </c>
      <c r="U368" s="290" t="s">
        <v>45</v>
      </c>
      <c r="V368" s="1">
        <v>45461</v>
      </c>
      <c r="W368" s="1">
        <v>45504</v>
      </c>
      <c r="X368" s="1">
        <v>45520</v>
      </c>
      <c r="Y368" s="291">
        <v>59000</v>
      </c>
      <c r="Z368" s="291">
        <v>75000</v>
      </c>
      <c r="AA368" s="291">
        <v>16500</v>
      </c>
      <c r="AB368" s="291">
        <v>75000</v>
      </c>
      <c r="AC368" s="292" t="s">
        <v>1247</v>
      </c>
      <c r="AD368" s="290" t="s">
        <v>60</v>
      </c>
      <c r="AE368" s="292" t="s">
        <v>45</v>
      </c>
      <c r="AF368" s="291">
        <v>59000</v>
      </c>
      <c r="AG368" s="291">
        <v>600</v>
      </c>
      <c r="AH368" s="291">
        <v>45000000</v>
      </c>
      <c r="AI368" s="291">
        <v>9900000</v>
      </c>
      <c r="AJ368" s="291">
        <v>600</v>
      </c>
      <c r="AK368" s="291">
        <v>45000000</v>
      </c>
      <c r="AL368" s="291">
        <v>9900000</v>
      </c>
      <c r="AM368" s="291"/>
      <c r="AN368" s="291"/>
      <c r="AO368" s="291">
        <v>0</v>
      </c>
      <c r="AP368" s="291">
        <v>595</v>
      </c>
      <c r="AQ368" s="291">
        <v>44625000</v>
      </c>
      <c r="AR368" s="291">
        <v>9817500</v>
      </c>
      <c r="AS368" s="291">
        <v>595</v>
      </c>
      <c r="AT368" s="291">
        <v>44625000</v>
      </c>
      <c r="AU368" s="291">
        <v>9817500</v>
      </c>
      <c r="AV368" s="291"/>
      <c r="AW368" s="291"/>
      <c r="AX368" s="291">
        <v>0</v>
      </c>
      <c r="AY368" s="291">
        <v>489</v>
      </c>
      <c r="AZ368" s="291">
        <v>36675000</v>
      </c>
      <c r="BA368" s="291">
        <v>-1</v>
      </c>
      <c r="BB368" s="291">
        <v>-75000</v>
      </c>
      <c r="BC368" s="291"/>
      <c r="BD368" s="291"/>
      <c r="BE368" s="291"/>
      <c r="BF368" s="291">
        <v>0</v>
      </c>
      <c r="BG368" s="291">
        <v>494</v>
      </c>
      <c r="BH368" s="291">
        <v>37050000</v>
      </c>
      <c r="BI368" s="291">
        <v>20045073</v>
      </c>
      <c r="BJ368" s="291">
        <v>8151000</v>
      </c>
      <c r="BK368" s="291">
        <v>-5</v>
      </c>
      <c r="BL368" s="291">
        <v>106</v>
      </c>
      <c r="BM368" s="291">
        <v>101</v>
      </c>
      <c r="BN368" s="291">
        <v>7575000</v>
      </c>
      <c r="BO368" s="291">
        <v>1666500</v>
      </c>
      <c r="BP368" s="292" t="s">
        <v>1083</v>
      </c>
      <c r="BQ368" s="292" t="s">
        <v>3240</v>
      </c>
      <c r="BR368" t="s">
        <v>45</v>
      </c>
    </row>
    <row r="369" spans="1:70" hidden="1" x14ac:dyDescent="0.3">
      <c r="A369" s="281">
        <v>366</v>
      </c>
      <c r="B369" s="282" t="s">
        <v>2952</v>
      </c>
      <c r="C369" s="282" t="s">
        <v>2953</v>
      </c>
      <c r="D369" s="282" t="s">
        <v>3003</v>
      </c>
      <c r="E369" s="282" t="s">
        <v>2997</v>
      </c>
      <c r="F369" s="282" t="s">
        <v>2985</v>
      </c>
      <c r="G369" s="282" t="s">
        <v>2986</v>
      </c>
      <c r="H369" s="282" t="s">
        <v>2989</v>
      </c>
      <c r="I369" s="282" t="s">
        <v>2962</v>
      </c>
      <c r="J369" s="282" t="s">
        <v>60</v>
      </c>
      <c r="K369" s="282" t="s">
        <v>2958</v>
      </c>
      <c r="L369" s="282" t="s">
        <v>45</v>
      </c>
      <c r="M369" s="283" t="s">
        <v>1527</v>
      </c>
      <c r="N369" s="282" t="s">
        <v>1526</v>
      </c>
      <c r="O369" s="282" t="s">
        <v>50</v>
      </c>
      <c r="P369" s="282" t="s">
        <v>51</v>
      </c>
      <c r="Q369" s="284" t="s">
        <v>45</v>
      </c>
      <c r="R369" s="282" t="s">
        <v>45</v>
      </c>
      <c r="S369" s="285">
        <v>45513</v>
      </c>
      <c r="T369" s="285">
        <v>45461</v>
      </c>
      <c r="U369" s="284" t="s">
        <v>45</v>
      </c>
      <c r="V369" s="285">
        <v>45461</v>
      </c>
      <c r="W369" s="285">
        <v>45513</v>
      </c>
      <c r="X369" s="285">
        <v>45569</v>
      </c>
      <c r="Y369" s="286">
        <v>69000</v>
      </c>
      <c r="Z369" s="286">
        <v>69000</v>
      </c>
      <c r="AA369" s="286">
        <v>20000</v>
      </c>
      <c r="AB369" s="286">
        <v>69000</v>
      </c>
      <c r="AC369" s="287" t="s">
        <v>197</v>
      </c>
      <c r="AD369" s="284" t="s">
        <v>60</v>
      </c>
      <c r="AE369" s="287" t="s">
        <v>45</v>
      </c>
      <c r="AF369" s="286">
        <v>69000</v>
      </c>
      <c r="AG369" s="286">
        <v>400</v>
      </c>
      <c r="AH369" s="286">
        <v>27600000</v>
      </c>
      <c r="AI369" s="286">
        <v>8000000</v>
      </c>
      <c r="AJ369" s="286">
        <v>400</v>
      </c>
      <c r="AK369" s="286">
        <v>27600000</v>
      </c>
      <c r="AL369" s="286">
        <v>8000000</v>
      </c>
      <c r="AM369" s="286"/>
      <c r="AN369" s="286"/>
      <c r="AO369" s="286">
        <v>0</v>
      </c>
      <c r="AP369" s="286">
        <v>442</v>
      </c>
      <c r="AQ369" s="286">
        <v>30498000</v>
      </c>
      <c r="AR369" s="286">
        <v>8840000</v>
      </c>
      <c r="AS369" s="286">
        <v>442</v>
      </c>
      <c r="AT369" s="286">
        <v>30498000</v>
      </c>
      <c r="AU369" s="286">
        <v>8840000</v>
      </c>
      <c r="AV369" s="286"/>
      <c r="AW369" s="286"/>
      <c r="AX369" s="286">
        <v>0</v>
      </c>
      <c r="AY369" s="286">
        <v>339</v>
      </c>
      <c r="AZ369" s="286">
        <v>23391000</v>
      </c>
      <c r="BA369" s="286"/>
      <c r="BB369" s="286"/>
      <c r="BC369" s="286">
        <v>1</v>
      </c>
      <c r="BD369" s="286">
        <v>69000</v>
      </c>
      <c r="BE369" s="286">
        <v>54898</v>
      </c>
      <c r="BF369" s="286">
        <v>20000</v>
      </c>
      <c r="BG369" s="286">
        <v>336</v>
      </c>
      <c r="BH369" s="286">
        <v>23184000</v>
      </c>
      <c r="BI369" s="286">
        <v>17142478</v>
      </c>
      <c r="BJ369" s="286">
        <v>6720000</v>
      </c>
      <c r="BK369" s="286">
        <v>3</v>
      </c>
      <c r="BL369" s="286">
        <v>103</v>
      </c>
      <c r="BM369" s="286">
        <v>106</v>
      </c>
      <c r="BN369" s="286">
        <v>7314000</v>
      </c>
      <c r="BO369" s="286">
        <v>2120000</v>
      </c>
      <c r="BP369" s="287" t="s">
        <v>3387</v>
      </c>
      <c r="BQ369" s="287" t="s">
        <v>3273</v>
      </c>
      <c r="BR369" t="s">
        <v>45</v>
      </c>
    </row>
    <row r="370" spans="1:70" hidden="1" x14ac:dyDescent="0.3">
      <c r="A370" s="281">
        <v>367</v>
      </c>
      <c r="B370" s="288" t="s">
        <v>2952</v>
      </c>
      <c r="C370" s="288" t="s">
        <v>2953</v>
      </c>
      <c r="D370" s="288" t="s">
        <v>3003</v>
      </c>
      <c r="E370" s="288" t="s">
        <v>2997</v>
      </c>
      <c r="F370" s="288" t="s">
        <v>2985</v>
      </c>
      <c r="G370" s="288" t="s">
        <v>2986</v>
      </c>
      <c r="H370" s="288" t="s">
        <v>2989</v>
      </c>
      <c r="I370" s="288" t="s">
        <v>2962</v>
      </c>
      <c r="J370" s="288" t="s">
        <v>60</v>
      </c>
      <c r="K370" s="288" t="s">
        <v>2958</v>
      </c>
      <c r="L370" s="288" t="s">
        <v>45</v>
      </c>
      <c r="M370" s="289" t="s">
        <v>1525</v>
      </c>
      <c r="N370" s="288" t="s">
        <v>1523</v>
      </c>
      <c r="O370" s="288" t="s">
        <v>50</v>
      </c>
      <c r="P370" s="288" t="s">
        <v>120</v>
      </c>
      <c r="Q370" s="290" t="s">
        <v>45</v>
      </c>
      <c r="R370" s="288" t="s">
        <v>45</v>
      </c>
      <c r="S370" s="1">
        <v>45596</v>
      </c>
      <c r="T370" s="1">
        <v>45554</v>
      </c>
      <c r="U370" s="290" t="s">
        <v>45</v>
      </c>
      <c r="V370" s="1">
        <v>45554</v>
      </c>
      <c r="W370" s="1">
        <v>45596</v>
      </c>
      <c r="X370" s="1">
        <v>45611</v>
      </c>
      <c r="Y370" s="291">
        <v>63000</v>
      </c>
      <c r="Z370" s="291">
        <v>78000</v>
      </c>
      <c r="AA370" s="291">
        <v>17500</v>
      </c>
      <c r="AB370" s="291">
        <v>78000</v>
      </c>
      <c r="AC370" s="292" t="s">
        <v>1432</v>
      </c>
      <c r="AD370" s="290" t="s">
        <v>60</v>
      </c>
      <c r="AE370" s="292" t="s">
        <v>45</v>
      </c>
      <c r="AF370" s="291">
        <v>63000</v>
      </c>
      <c r="AG370" s="291">
        <v>1100</v>
      </c>
      <c r="AH370" s="291">
        <v>85800000</v>
      </c>
      <c r="AI370" s="291">
        <v>19250000</v>
      </c>
      <c r="AJ370" s="291">
        <v>1100</v>
      </c>
      <c r="AK370" s="291">
        <v>85800000</v>
      </c>
      <c r="AL370" s="291">
        <v>19250000</v>
      </c>
      <c r="AM370" s="291"/>
      <c r="AN370" s="291"/>
      <c r="AO370" s="291">
        <v>0</v>
      </c>
      <c r="AP370" s="291">
        <v>1106</v>
      </c>
      <c r="AQ370" s="291">
        <v>86268000</v>
      </c>
      <c r="AR370" s="291">
        <v>19355000</v>
      </c>
      <c r="AS370" s="291">
        <v>1106</v>
      </c>
      <c r="AT370" s="291">
        <v>86268000</v>
      </c>
      <c r="AU370" s="291">
        <v>19355000</v>
      </c>
      <c r="AV370" s="291"/>
      <c r="AW370" s="291"/>
      <c r="AX370" s="291">
        <v>0</v>
      </c>
      <c r="AY370" s="291">
        <v>546</v>
      </c>
      <c r="AZ370" s="291">
        <v>42588000</v>
      </c>
      <c r="BA370" s="291">
        <v>-9</v>
      </c>
      <c r="BB370" s="291">
        <v>-702000</v>
      </c>
      <c r="BC370" s="291">
        <v>1</v>
      </c>
      <c r="BD370" s="291">
        <v>78000</v>
      </c>
      <c r="BE370" s="291">
        <v>49800</v>
      </c>
      <c r="BF370" s="291">
        <v>17500</v>
      </c>
      <c r="BG370" s="291">
        <v>541</v>
      </c>
      <c r="BH370" s="291">
        <v>42198000</v>
      </c>
      <c r="BI370" s="291">
        <v>21457188</v>
      </c>
      <c r="BJ370" s="291">
        <v>9467500</v>
      </c>
      <c r="BK370" s="291">
        <v>5</v>
      </c>
      <c r="BL370" s="291">
        <v>560</v>
      </c>
      <c r="BM370" s="291">
        <v>565</v>
      </c>
      <c r="BN370" s="291">
        <v>44070000</v>
      </c>
      <c r="BO370" s="291">
        <v>9887500</v>
      </c>
      <c r="BP370" s="292" t="s">
        <v>1460</v>
      </c>
      <c r="BQ370" s="292" t="s">
        <v>3977</v>
      </c>
      <c r="BR370" t="s">
        <v>45</v>
      </c>
    </row>
    <row r="371" spans="1:70" hidden="1" x14ac:dyDescent="0.3">
      <c r="A371" s="281">
        <v>368</v>
      </c>
      <c r="B371" s="282" t="s">
        <v>2952</v>
      </c>
      <c r="C371" s="282" t="s">
        <v>2953</v>
      </c>
      <c r="D371" s="282" t="s">
        <v>3003</v>
      </c>
      <c r="E371" s="282" t="s">
        <v>2997</v>
      </c>
      <c r="F371" s="282" t="s">
        <v>2985</v>
      </c>
      <c r="G371" s="282" t="s">
        <v>2986</v>
      </c>
      <c r="H371" s="282" t="s">
        <v>2989</v>
      </c>
      <c r="I371" s="282" t="s">
        <v>2962</v>
      </c>
      <c r="J371" s="282" t="s">
        <v>60</v>
      </c>
      <c r="K371" s="282" t="s">
        <v>2958</v>
      </c>
      <c r="L371" s="282" t="s">
        <v>45</v>
      </c>
      <c r="M371" s="283" t="s">
        <v>1524</v>
      </c>
      <c r="N371" s="282" t="s">
        <v>1523</v>
      </c>
      <c r="O371" s="282" t="s">
        <v>50</v>
      </c>
      <c r="P371" s="282" t="s">
        <v>120</v>
      </c>
      <c r="Q371" s="284" t="s">
        <v>45</v>
      </c>
      <c r="R371" s="282" t="s">
        <v>45</v>
      </c>
      <c r="S371" s="285">
        <v>45596</v>
      </c>
      <c r="T371" s="285">
        <v>45554</v>
      </c>
      <c r="U371" s="284" t="s">
        <v>45</v>
      </c>
      <c r="V371" s="285">
        <v>45554</v>
      </c>
      <c r="W371" s="285">
        <v>45596</v>
      </c>
      <c r="X371" s="285">
        <v>45611</v>
      </c>
      <c r="Y371" s="286">
        <v>63000</v>
      </c>
      <c r="Z371" s="286">
        <v>78000</v>
      </c>
      <c r="AA371" s="286">
        <v>17500</v>
      </c>
      <c r="AB371" s="286">
        <v>78000</v>
      </c>
      <c r="AC371" s="287" t="s">
        <v>1432</v>
      </c>
      <c r="AD371" s="284" t="s">
        <v>60</v>
      </c>
      <c r="AE371" s="287" t="s">
        <v>45</v>
      </c>
      <c r="AF371" s="286">
        <v>63000</v>
      </c>
      <c r="AG371" s="286">
        <v>900</v>
      </c>
      <c r="AH371" s="286">
        <v>70200000</v>
      </c>
      <c r="AI371" s="286">
        <v>15750000</v>
      </c>
      <c r="AJ371" s="286">
        <v>900</v>
      </c>
      <c r="AK371" s="286">
        <v>70200000</v>
      </c>
      <c r="AL371" s="286">
        <v>15750000</v>
      </c>
      <c r="AM371" s="286"/>
      <c r="AN371" s="286"/>
      <c r="AO371" s="286">
        <v>0</v>
      </c>
      <c r="AP371" s="286">
        <v>899</v>
      </c>
      <c r="AQ371" s="286">
        <v>70122000</v>
      </c>
      <c r="AR371" s="286">
        <v>15732500</v>
      </c>
      <c r="AS371" s="286">
        <v>899</v>
      </c>
      <c r="AT371" s="286">
        <v>70122000</v>
      </c>
      <c r="AU371" s="286">
        <v>15732500</v>
      </c>
      <c r="AV371" s="286"/>
      <c r="AW371" s="286"/>
      <c r="AX371" s="286">
        <v>0</v>
      </c>
      <c r="AY371" s="286">
        <v>280</v>
      </c>
      <c r="AZ371" s="286">
        <v>21840000</v>
      </c>
      <c r="BA371" s="286">
        <v>-3</v>
      </c>
      <c r="BB371" s="286">
        <v>-234000</v>
      </c>
      <c r="BC371" s="286"/>
      <c r="BD371" s="286"/>
      <c r="BE371" s="286"/>
      <c r="BF371" s="286">
        <v>0</v>
      </c>
      <c r="BG371" s="286">
        <v>277</v>
      </c>
      <c r="BH371" s="286">
        <v>21606000</v>
      </c>
      <c r="BI371" s="286">
        <v>11191015</v>
      </c>
      <c r="BJ371" s="286">
        <v>4847500</v>
      </c>
      <c r="BK371" s="286">
        <v>3</v>
      </c>
      <c r="BL371" s="286">
        <v>619</v>
      </c>
      <c r="BM371" s="286">
        <v>622</v>
      </c>
      <c r="BN371" s="286">
        <v>48516000</v>
      </c>
      <c r="BO371" s="286">
        <v>10885000</v>
      </c>
      <c r="BP371" s="287" t="s">
        <v>4033</v>
      </c>
      <c r="BQ371" s="287" t="s">
        <v>3980</v>
      </c>
      <c r="BR371" t="s">
        <v>45</v>
      </c>
    </row>
    <row r="372" spans="1:70" hidden="1" x14ac:dyDescent="0.3">
      <c r="A372" s="281">
        <v>369</v>
      </c>
      <c r="B372" s="288" t="s">
        <v>2952</v>
      </c>
      <c r="C372" s="288" t="s">
        <v>2953</v>
      </c>
      <c r="D372" s="288" t="s">
        <v>3003</v>
      </c>
      <c r="E372" s="288" t="s">
        <v>2997</v>
      </c>
      <c r="F372" s="288" t="s">
        <v>2956</v>
      </c>
      <c r="G372" s="288" t="s">
        <v>2956</v>
      </c>
      <c r="H372" s="288" t="s">
        <v>3000</v>
      </c>
      <c r="I372" s="288" t="s">
        <v>2962</v>
      </c>
      <c r="J372" s="288" t="s">
        <v>60</v>
      </c>
      <c r="K372" s="288" t="s">
        <v>2958</v>
      </c>
      <c r="L372" s="288" t="s">
        <v>45</v>
      </c>
      <c r="M372" s="289" t="s">
        <v>1521</v>
      </c>
      <c r="N372" s="288" t="s">
        <v>1520</v>
      </c>
      <c r="O372" s="288" t="s">
        <v>50</v>
      </c>
      <c r="P372" s="288" t="s">
        <v>51</v>
      </c>
      <c r="Q372" s="290" t="s">
        <v>45</v>
      </c>
      <c r="R372" s="288" t="s">
        <v>45</v>
      </c>
      <c r="S372" s="1">
        <v>45538</v>
      </c>
      <c r="T372" s="1">
        <v>45461</v>
      </c>
      <c r="U372" s="290" t="s">
        <v>45</v>
      </c>
      <c r="V372" s="1">
        <v>45461</v>
      </c>
      <c r="W372" s="1">
        <v>45538</v>
      </c>
      <c r="X372" s="1">
        <v>45545</v>
      </c>
      <c r="Y372" s="291">
        <v>27000</v>
      </c>
      <c r="Z372" s="291">
        <v>27000</v>
      </c>
      <c r="AA372" s="291">
        <v>5800</v>
      </c>
      <c r="AB372" s="291">
        <v>27000</v>
      </c>
      <c r="AC372" s="292" t="s">
        <v>1522</v>
      </c>
      <c r="AD372" s="290" t="s">
        <v>60</v>
      </c>
      <c r="AE372" s="292" t="s">
        <v>45</v>
      </c>
      <c r="AF372" s="291">
        <v>27000</v>
      </c>
      <c r="AG372" s="291">
        <v>400</v>
      </c>
      <c r="AH372" s="291">
        <v>10800000</v>
      </c>
      <c r="AI372" s="291">
        <v>2320000</v>
      </c>
      <c r="AJ372" s="291">
        <v>400</v>
      </c>
      <c r="AK372" s="291">
        <v>10800000</v>
      </c>
      <c r="AL372" s="291">
        <v>2320000</v>
      </c>
      <c r="AM372" s="291"/>
      <c r="AN372" s="291"/>
      <c r="AO372" s="291">
        <v>0</v>
      </c>
      <c r="AP372" s="291">
        <v>395</v>
      </c>
      <c r="AQ372" s="291">
        <v>10665000</v>
      </c>
      <c r="AR372" s="291">
        <v>2291000</v>
      </c>
      <c r="AS372" s="291">
        <v>395</v>
      </c>
      <c r="AT372" s="291">
        <v>10665000</v>
      </c>
      <c r="AU372" s="291">
        <v>2291000</v>
      </c>
      <c r="AV372" s="291"/>
      <c r="AW372" s="291"/>
      <c r="AX372" s="291">
        <v>0</v>
      </c>
      <c r="AY372" s="291">
        <v>392</v>
      </c>
      <c r="AZ372" s="291">
        <v>10584000</v>
      </c>
      <c r="BA372" s="291">
        <v>-10</v>
      </c>
      <c r="BB372" s="291">
        <v>-270000</v>
      </c>
      <c r="BC372" s="291"/>
      <c r="BD372" s="291"/>
      <c r="BE372" s="291"/>
      <c r="BF372" s="291">
        <v>0</v>
      </c>
      <c r="BG372" s="291">
        <v>375</v>
      </c>
      <c r="BH372" s="291">
        <v>10125000</v>
      </c>
      <c r="BI372" s="291">
        <v>8460256</v>
      </c>
      <c r="BJ372" s="291">
        <v>2175000</v>
      </c>
      <c r="BK372" s="291">
        <v>17</v>
      </c>
      <c r="BL372" s="291">
        <v>3</v>
      </c>
      <c r="BM372" s="291">
        <v>20</v>
      </c>
      <c r="BN372" s="291">
        <v>540000</v>
      </c>
      <c r="BO372" s="291">
        <v>116000</v>
      </c>
      <c r="BP372" s="292" t="s">
        <v>3406</v>
      </c>
      <c r="BQ372" s="292" t="s">
        <v>3878</v>
      </c>
      <c r="BR372" t="s">
        <v>45</v>
      </c>
    </row>
    <row r="373" spans="1:70" hidden="1" x14ac:dyDescent="0.3">
      <c r="A373" s="281">
        <v>370</v>
      </c>
      <c r="B373" s="282" t="s">
        <v>2952</v>
      </c>
      <c r="C373" s="282" t="s">
        <v>2953</v>
      </c>
      <c r="D373" s="282" t="s">
        <v>3007</v>
      </c>
      <c r="E373" s="282" t="s">
        <v>2959</v>
      </c>
      <c r="F373" s="282" t="s">
        <v>2955</v>
      </c>
      <c r="G373" s="282" t="s">
        <v>2960</v>
      </c>
      <c r="H373" s="282" t="s">
        <v>2963</v>
      </c>
      <c r="I373" s="282" t="s">
        <v>2962</v>
      </c>
      <c r="J373" s="282" t="s">
        <v>60</v>
      </c>
      <c r="K373" s="282" t="s">
        <v>2958</v>
      </c>
      <c r="L373" s="282" t="s">
        <v>45</v>
      </c>
      <c r="M373" s="283" t="s">
        <v>1519</v>
      </c>
      <c r="N373" s="282" t="s">
        <v>1518</v>
      </c>
      <c r="O373" s="282" t="s">
        <v>50</v>
      </c>
      <c r="P373" s="282" t="s">
        <v>51</v>
      </c>
      <c r="Q373" s="284" t="s">
        <v>45</v>
      </c>
      <c r="R373" s="282" t="s">
        <v>45</v>
      </c>
      <c r="S373" s="285">
        <v>45622</v>
      </c>
      <c r="T373" s="285">
        <v>45586</v>
      </c>
      <c r="U373" s="284" t="s">
        <v>45</v>
      </c>
      <c r="V373" s="285">
        <v>45586</v>
      </c>
      <c r="W373" s="285">
        <v>45621</v>
      </c>
      <c r="X373" s="285">
        <v>45625</v>
      </c>
      <c r="Y373" s="286">
        <v>79000</v>
      </c>
      <c r="Z373" s="286">
        <v>79000</v>
      </c>
      <c r="AA373" s="286">
        <v>21000</v>
      </c>
      <c r="AB373" s="286">
        <v>79000</v>
      </c>
      <c r="AC373" s="287" t="s">
        <v>531</v>
      </c>
      <c r="AD373" s="284" t="s">
        <v>60</v>
      </c>
      <c r="AE373" s="287" t="s">
        <v>45</v>
      </c>
      <c r="AF373" s="286">
        <v>79000</v>
      </c>
      <c r="AG373" s="286">
        <v>500</v>
      </c>
      <c r="AH373" s="286">
        <v>39500000</v>
      </c>
      <c r="AI373" s="286">
        <v>10500000</v>
      </c>
      <c r="AJ373" s="286">
        <v>500</v>
      </c>
      <c r="AK373" s="286">
        <v>39500000</v>
      </c>
      <c r="AL373" s="286">
        <v>10500000</v>
      </c>
      <c r="AM373" s="286"/>
      <c r="AN373" s="286"/>
      <c r="AO373" s="286">
        <v>0</v>
      </c>
      <c r="AP373" s="286">
        <v>494</v>
      </c>
      <c r="AQ373" s="286">
        <v>39026000</v>
      </c>
      <c r="AR373" s="286">
        <v>10374000</v>
      </c>
      <c r="AS373" s="286">
        <v>494</v>
      </c>
      <c r="AT373" s="286">
        <v>39026000</v>
      </c>
      <c r="AU373" s="286">
        <v>10374000</v>
      </c>
      <c r="AV373" s="286"/>
      <c r="AW373" s="286"/>
      <c r="AX373" s="286">
        <v>0</v>
      </c>
      <c r="AY373" s="286">
        <v>409</v>
      </c>
      <c r="AZ373" s="286">
        <v>32311000</v>
      </c>
      <c r="BA373" s="286">
        <v>-1</v>
      </c>
      <c r="BB373" s="286">
        <v>-79000</v>
      </c>
      <c r="BC373" s="286">
        <v>9</v>
      </c>
      <c r="BD373" s="286">
        <v>711000</v>
      </c>
      <c r="BE373" s="286">
        <v>352178</v>
      </c>
      <c r="BF373" s="286">
        <v>189000</v>
      </c>
      <c r="BG373" s="286">
        <v>418</v>
      </c>
      <c r="BH373" s="286">
        <v>33022000</v>
      </c>
      <c r="BI373" s="286">
        <v>20815073</v>
      </c>
      <c r="BJ373" s="286">
        <v>8778000</v>
      </c>
      <c r="BK373" s="286">
        <v>-9</v>
      </c>
      <c r="BL373" s="286">
        <v>85</v>
      </c>
      <c r="BM373" s="286">
        <v>76</v>
      </c>
      <c r="BN373" s="286">
        <v>6004000</v>
      </c>
      <c r="BO373" s="286">
        <v>1596000</v>
      </c>
      <c r="BP373" s="287" t="s">
        <v>3287</v>
      </c>
      <c r="BQ373" s="287" t="s">
        <v>3748</v>
      </c>
      <c r="BR373" t="s">
        <v>45</v>
      </c>
    </row>
    <row r="374" spans="1:70" hidden="1" x14ac:dyDescent="0.3">
      <c r="A374" s="281">
        <v>371</v>
      </c>
      <c r="B374" s="288" t="s">
        <v>2952</v>
      </c>
      <c r="C374" s="288" t="s">
        <v>2953</v>
      </c>
      <c r="D374" s="288" t="s">
        <v>3007</v>
      </c>
      <c r="E374" s="288" t="s">
        <v>2959</v>
      </c>
      <c r="F374" s="288" t="s">
        <v>2955</v>
      </c>
      <c r="G374" s="288" t="s">
        <v>2960</v>
      </c>
      <c r="H374" s="288" t="s">
        <v>2964</v>
      </c>
      <c r="I374" s="288" t="s">
        <v>2962</v>
      </c>
      <c r="J374" s="288" t="s">
        <v>60</v>
      </c>
      <c r="K374" s="288" t="s">
        <v>2958</v>
      </c>
      <c r="L374" s="288" t="s">
        <v>45</v>
      </c>
      <c r="M374" s="289" t="s">
        <v>1517</v>
      </c>
      <c r="N374" s="288" t="s">
        <v>1516</v>
      </c>
      <c r="O374" s="288" t="s">
        <v>50</v>
      </c>
      <c r="P374" s="288" t="s">
        <v>74</v>
      </c>
      <c r="Q374" s="290" t="s">
        <v>45</v>
      </c>
      <c r="R374" s="288" t="s">
        <v>45</v>
      </c>
      <c r="S374" s="1">
        <v>45589</v>
      </c>
      <c r="T374" s="1">
        <v>45554</v>
      </c>
      <c r="U374" s="290" t="s">
        <v>45</v>
      </c>
      <c r="V374" s="1">
        <v>45554</v>
      </c>
      <c r="W374" s="1">
        <v>45589</v>
      </c>
      <c r="X374" s="1">
        <v>45597</v>
      </c>
      <c r="Y374" s="291">
        <v>59000</v>
      </c>
      <c r="Z374" s="291">
        <v>59000</v>
      </c>
      <c r="AA374" s="291">
        <v>16800</v>
      </c>
      <c r="AB374" s="291">
        <v>59000</v>
      </c>
      <c r="AC374" s="292" t="s">
        <v>187</v>
      </c>
      <c r="AD374" s="290" t="s">
        <v>60</v>
      </c>
      <c r="AE374" s="292" t="s">
        <v>45</v>
      </c>
      <c r="AF374" s="291">
        <v>59000</v>
      </c>
      <c r="AG374" s="291">
        <v>1200</v>
      </c>
      <c r="AH374" s="291">
        <v>70800000</v>
      </c>
      <c r="AI374" s="291">
        <v>20160000</v>
      </c>
      <c r="AJ374" s="291">
        <v>1200</v>
      </c>
      <c r="AK374" s="291">
        <v>70800000</v>
      </c>
      <c r="AL374" s="291">
        <v>20160000</v>
      </c>
      <c r="AM374" s="291"/>
      <c r="AN374" s="291"/>
      <c r="AO374" s="291">
        <v>0</v>
      </c>
      <c r="AP374" s="291">
        <v>1265</v>
      </c>
      <c r="AQ374" s="291">
        <v>74635000</v>
      </c>
      <c r="AR374" s="291">
        <v>21252000</v>
      </c>
      <c r="AS374" s="291">
        <v>1265</v>
      </c>
      <c r="AT374" s="291">
        <v>74635000</v>
      </c>
      <c r="AU374" s="291">
        <v>21252000</v>
      </c>
      <c r="AV374" s="291"/>
      <c r="AW374" s="291"/>
      <c r="AX374" s="291">
        <v>0</v>
      </c>
      <c r="AY374" s="291">
        <v>377</v>
      </c>
      <c r="AZ374" s="291">
        <v>22243000</v>
      </c>
      <c r="BA374" s="291">
        <v>-2</v>
      </c>
      <c r="BB374" s="291">
        <v>-118000</v>
      </c>
      <c r="BC374" s="291"/>
      <c r="BD374" s="291"/>
      <c r="BE374" s="291"/>
      <c r="BF374" s="291">
        <v>0</v>
      </c>
      <c r="BG374" s="291">
        <v>374</v>
      </c>
      <c r="BH374" s="291">
        <v>22066000</v>
      </c>
      <c r="BI374" s="291">
        <v>15721556</v>
      </c>
      <c r="BJ374" s="291">
        <v>6283200</v>
      </c>
      <c r="BK374" s="291">
        <v>3</v>
      </c>
      <c r="BL374" s="291">
        <v>888</v>
      </c>
      <c r="BM374" s="291">
        <v>891</v>
      </c>
      <c r="BN374" s="291">
        <v>52569000</v>
      </c>
      <c r="BO374" s="291">
        <v>14968800</v>
      </c>
      <c r="BP374" s="292" t="s">
        <v>3753</v>
      </c>
      <c r="BQ374" s="292" t="s">
        <v>4009</v>
      </c>
      <c r="BR374" t="s">
        <v>45</v>
      </c>
    </row>
    <row r="375" spans="1:70" hidden="1" x14ac:dyDescent="0.3">
      <c r="A375" s="281">
        <v>372</v>
      </c>
      <c r="B375" s="282" t="s">
        <v>2952</v>
      </c>
      <c r="C375" s="282" t="s">
        <v>2953</v>
      </c>
      <c r="D375" s="282" t="s">
        <v>3007</v>
      </c>
      <c r="E375" s="282" t="s">
        <v>2959</v>
      </c>
      <c r="F375" s="282" t="s">
        <v>2955</v>
      </c>
      <c r="G375" s="282" t="s">
        <v>2960</v>
      </c>
      <c r="H375" s="282" t="s">
        <v>2964</v>
      </c>
      <c r="I375" s="282" t="s">
        <v>2962</v>
      </c>
      <c r="J375" s="282" t="s">
        <v>60</v>
      </c>
      <c r="K375" s="282" t="s">
        <v>2958</v>
      </c>
      <c r="L375" s="282" t="s">
        <v>45</v>
      </c>
      <c r="M375" s="283" t="s">
        <v>1515</v>
      </c>
      <c r="N375" s="282" t="s">
        <v>1514</v>
      </c>
      <c r="O375" s="282" t="s">
        <v>50</v>
      </c>
      <c r="P375" s="282" t="s">
        <v>74</v>
      </c>
      <c r="Q375" s="284" t="s">
        <v>45</v>
      </c>
      <c r="R375" s="282" t="s">
        <v>45</v>
      </c>
      <c r="S375" s="285">
        <v>45565</v>
      </c>
      <c r="T375" s="285">
        <v>45554</v>
      </c>
      <c r="U375" s="284" t="s">
        <v>45</v>
      </c>
      <c r="V375" s="285">
        <v>45554</v>
      </c>
      <c r="W375" s="285">
        <v>45565</v>
      </c>
      <c r="X375" s="285">
        <v>45581</v>
      </c>
      <c r="Y375" s="286">
        <v>59000</v>
      </c>
      <c r="Z375" s="286">
        <v>59000</v>
      </c>
      <c r="AA375" s="286">
        <v>16800</v>
      </c>
      <c r="AB375" s="286">
        <v>59000</v>
      </c>
      <c r="AC375" s="287" t="s">
        <v>187</v>
      </c>
      <c r="AD375" s="284" t="s">
        <v>60</v>
      </c>
      <c r="AE375" s="287" t="s">
        <v>45</v>
      </c>
      <c r="AF375" s="286">
        <v>59000</v>
      </c>
      <c r="AG375" s="286">
        <v>800</v>
      </c>
      <c r="AH375" s="286">
        <v>47200000</v>
      </c>
      <c r="AI375" s="286">
        <v>13440000</v>
      </c>
      <c r="AJ375" s="286">
        <v>800</v>
      </c>
      <c r="AK375" s="286">
        <v>47200000</v>
      </c>
      <c r="AL375" s="286">
        <v>13440000</v>
      </c>
      <c r="AM375" s="286"/>
      <c r="AN375" s="286"/>
      <c r="AO375" s="286">
        <v>0</v>
      </c>
      <c r="AP375" s="286">
        <v>864</v>
      </c>
      <c r="AQ375" s="286">
        <v>50976000</v>
      </c>
      <c r="AR375" s="286">
        <v>14515200</v>
      </c>
      <c r="AS375" s="286">
        <v>864</v>
      </c>
      <c r="AT375" s="286">
        <v>50976000</v>
      </c>
      <c r="AU375" s="286">
        <v>14515200</v>
      </c>
      <c r="AV375" s="286"/>
      <c r="AW375" s="286"/>
      <c r="AX375" s="286">
        <v>0</v>
      </c>
      <c r="AY375" s="286">
        <v>209</v>
      </c>
      <c r="AZ375" s="286">
        <v>12331000</v>
      </c>
      <c r="BA375" s="286">
        <v>-1</v>
      </c>
      <c r="BB375" s="286">
        <v>-59000</v>
      </c>
      <c r="BC375" s="286"/>
      <c r="BD375" s="286"/>
      <c r="BE375" s="286"/>
      <c r="BF375" s="286">
        <v>0</v>
      </c>
      <c r="BG375" s="286">
        <v>186</v>
      </c>
      <c r="BH375" s="286">
        <v>10974000</v>
      </c>
      <c r="BI375" s="286">
        <v>6337593</v>
      </c>
      <c r="BJ375" s="286">
        <v>3124800</v>
      </c>
      <c r="BK375" s="286">
        <v>23</v>
      </c>
      <c r="BL375" s="286">
        <v>655</v>
      </c>
      <c r="BM375" s="286">
        <v>678</v>
      </c>
      <c r="BN375" s="286">
        <v>40002000</v>
      </c>
      <c r="BO375" s="286">
        <v>11390400</v>
      </c>
      <c r="BP375" s="287" t="s">
        <v>3991</v>
      </c>
      <c r="BQ375" s="287" t="s">
        <v>3997</v>
      </c>
      <c r="BR375" t="s">
        <v>45</v>
      </c>
    </row>
    <row r="376" spans="1:70" hidden="1" x14ac:dyDescent="0.3">
      <c r="A376" s="281">
        <v>373</v>
      </c>
      <c r="B376" s="288" t="s">
        <v>2952</v>
      </c>
      <c r="C376" s="288" t="s">
        <v>2953</v>
      </c>
      <c r="D376" s="288" t="s">
        <v>3007</v>
      </c>
      <c r="E376" s="288" t="s">
        <v>2959</v>
      </c>
      <c r="F376" s="288" t="s">
        <v>2955</v>
      </c>
      <c r="G376" s="288" t="s">
        <v>2960</v>
      </c>
      <c r="H376" s="288" t="s">
        <v>2964</v>
      </c>
      <c r="I376" s="288" t="s">
        <v>2962</v>
      </c>
      <c r="J376" s="288" t="s">
        <v>60</v>
      </c>
      <c r="K376" s="288" t="s">
        <v>2958</v>
      </c>
      <c r="L376" s="288" t="s">
        <v>45</v>
      </c>
      <c r="M376" s="289" t="s">
        <v>1513</v>
      </c>
      <c r="N376" s="288" t="s">
        <v>1512</v>
      </c>
      <c r="O376" s="288" t="s">
        <v>50</v>
      </c>
      <c r="P376" s="288" t="s">
        <v>74</v>
      </c>
      <c r="Q376" s="290" t="s">
        <v>45</v>
      </c>
      <c r="R376" s="288" t="s">
        <v>45</v>
      </c>
      <c r="S376" s="1">
        <v>45565</v>
      </c>
      <c r="T376" s="1">
        <v>45554</v>
      </c>
      <c r="U376" s="290" t="s">
        <v>45</v>
      </c>
      <c r="V376" s="1">
        <v>45554</v>
      </c>
      <c r="W376" s="1">
        <v>45565</v>
      </c>
      <c r="X376" s="1">
        <v>45581</v>
      </c>
      <c r="Y376" s="291">
        <v>59000</v>
      </c>
      <c r="Z376" s="291">
        <v>59000</v>
      </c>
      <c r="AA376" s="291">
        <v>16800</v>
      </c>
      <c r="AB376" s="291">
        <v>59000</v>
      </c>
      <c r="AC376" s="292" t="s">
        <v>187</v>
      </c>
      <c r="AD376" s="290" t="s">
        <v>60</v>
      </c>
      <c r="AE376" s="292" t="s">
        <v>45</v>
      </c>
      <c r="AF376" s="291">
        <v>59000</v>
      </c>
      <c r="AG376" s="291">
        <v>800</v>
      </c>
      <c r="AH376" s="291">
        <v>47200000</v>
      </c>
      <c r="AI376" s="291">
        <v>13440000</v>
      </c>
      <c r="AJ376" s="291">
        <v>800</v>
      </c>
      <c r="AK376" s="291">
        <v>47200000</v>
      </c>
      <c r="AL376" s="291">
        <v>13440000</v>
      </c>
      <c r="AM376" s="291"/>
      <c r="AN376" s="291"/>
      <c r="AO376" s="291">
        <v>0</v>
      </c>
      <c r="AP376" s="291">
        <v>822</v>
      </c>
      <c r="AQ376" s="291">
        <v>48498000</v>
      </c>
      <c r="AR376" s="291">
        <v>13809600</v>
      </c>
      <c r="AS376" s="291">
        <v>822</v>
      </c>
      <c r="AT376" s="291">
        <v>48498000</v>
      </c>
      <c r="AU376" s="291">
        <v>13809600</v>
      </c>
      <c r="AV376" s="291"/>
      <c r="AW376" s="291"/>
      <c r="AX376" s="291">
        <v>0</v>
      </c>
      <c r="AY376" s="291">
        <v>149</v>
      </c>
      <c r="AZ376" s="291">
        <v>8791000</v>
      </c>
      <c r="BA376" s="291"/>
      <c r="BB376" s="291"/>
      <c r="BC376" s="291"/>
      <c r="BD376" s="291"/>
      <c r="BE376" s="291"/>
      <c r="BF376" s="291">
        <v>0</v>
      </c>
      <c r="BG376" s="291">
        <v>147</v>
      </c>
      <c r="BH376" s="291">
        <v>8673000</v>
      </c>
      <c r="BI376" s="291">
        <v>5371015</v>
      </c>
      <c r="BJ376" s="291">
        <v>2469600</v>
      </c>
      <c r="BK376" s="291">
        <v>2</v>
      </c>
      <c r="BL376" s="291">
        <v>673</v>
      </c>
      <c r="BM376" s="291">
        <v>675</v>
      </c>
      <c r="BN376" s="291">
        <v>39825000</v>
      </c>
      <c r="BO376" s="291">
        <v>11340000</v>
      </c>
      <c r="BP376" s="292" t="s">
        <v>4017</v>
      </c>
      <c r="BQ376" s="292" t="s">
        <v>4091</v>
      </c>
      <c r="BR376" t="s">
        <v>45</v>
      </c>
    </row>
    <row r="377" spans="1:70" hidden="1" x14ac:dyDescent="0.3">
      <c r="A377" s="281">
        <v>374</v>
      </c>
      <c r="B377" s="282" t="s">
        <v>2952</v>
      </c>
      <c r="C377" s="282" t="s">
        <v>2953</v>
      </c>
      <c r="D377" s="282" t="s">
        <v>3007</v>
      </c>
      <c r="E377" s="282" t="s">
        <v>2959</v>
      </c>
      <c r="F377" s="282" t="s">
        <v>2955</v>
      </c>
      <c r="G377" s="282" t="s">
        <v>2960</v>
      </c>
      <c r="H377" s="282" t="s">
        <v>2964</v>
      </c>
      <c r="I377" s="282" t="s">
        <v>2962</v>
      </c>
      <c r="J377" s="282" t="s">
        <v>60</v>
      </c>
      <c r="K377" s="282" t="s">
        <v>2958</v>
      </c>
      <c r="L377" s="282" t="s">
        <v>45</v>
      </c>
      <c r="M377" s="283" t="s">
        <v>1511</v>
      </c>
      <c r="N377" s="282" t="s">
        <v>1510</v>
      </c>
      <c r="O377" s="282" t="s">
        <v>50</v>
      </c>
      <c r="P377" s="282" t="s">
        <v>74</v>
      </c>
      <c r="Q377" s="284" t="s">
        <v>45</v>
      </c>
      <c r="R377" s="282" t="s">
        <v>45</v>
      </c>
      <c r="S377" s="285">
        <v>45565</v>
      </c>
      <c r="T377" s="285">
        <v>45554</v>
      </c>
      <c r="U377" s="284" t="s">
        <v>45</v>
      </c>
      <c r="V377" s="285">
        <v>45554</v>
      </c>
      <c r="W377" s="285">
        <v>45565</v>
      </c>
      <c r="X377" s="285">
        <v>45581</v>
      </c>
      <c r="Y377" s="286">
        <v>69000</v>
      </c>
      <c r="Z377" s="286">
        <v>69000</v>
      </c>
      <c r="AA377" s="286">
        <v>20900</v>
      </c>
      <c r="AB377" s="286">
        <v>69000</v>
      </c>
      <c r="AC377" s="287" t="s">
        <v>1356</v>
      </c>
      <c r="AD377" s="284" t="s">
        <v>60</v>
      </c>
      <c r="AE377" s="287" t="s">
        <v>45</v>
      </c>
      <c r="AF377" s="286">
        <v>69000</v>
      </c>
      <c r="AG377" s="286">
        <v>800</v>
      </c>
      <c r="AH377" s="286">
        <v>55200000</v>
      </c>
      <c r="AI377" s="286">
        <v>16720000</v>
      </c>
      <c r="AJ377" s="286">
        <v>800</v>
      </c>
      <c r="AK377" s="286">
        <v>55200000</v>
      </c>
      <c r="AL377" s="286">
        <v>16720000</v>
      </c>
      <c r="AM377" s="286"/>
      <c r="AN377" s="286"/>
      <c r="AO377" s="286">
        <v>0</v>
      </c>
      <c r="AP377" s="286">
        <v>832</v>
      </c>
      <c r="AQ377" s="286">
        <v>57408000</v>
      </c>
      <c r="AR377" s="286">
        <v>17388800</v>
      </c>
      <c r="AS377" s="286">
        <v>832</v>
      </c>
      <c r="AT377" s="286">
        <v>57408000</v>
      </c>
      <c r="AU377" s="286">
        <v>17388800</v>
      </c>
      <c r="AV377" s="286"/>
      <c r="AW377" s="286"/>
      <c r="AX377" s="286">
        <v>0</v>
      </c>
      <c r="AY377" s="286">
        <v>211</v>
      </c>
      <c r="AZ377" s="286">
        <v>14559000</v>
      </c>
      <c r="BA377" s="286">
        <v>1</v>
      </c>
      <c r="BB377" s="286">
        <v>69000</v>
      </c>
      <c r="BC377" s="286"/>
      <c r="BD377" s="286"/>
      <c r="BE377" s="286"/>
      <c r="BF377" s="286">
        <v>0</v>
      </c>
      <c r="BG377" s="286">
        <v>204</v>
      </c>
      <c r="BH377" s="286">
        <v>14076000</v>
      </c>
      <c r="BI377" s="286">
        <v>8405880</v>
      </c>
      <c r="BJ377" s="286">
        <v>4263600</v>
      </c>
      <c r="BK377" s="286">
        <v>7</v>
      </c>
      <c r="BL377" s="286">
        <v>621</v>
      </c>
      <c r="BM377" s="286">
        <v>628</v>
      </c>
      <c r="BN377" s="286">
        <v>43332000</v>
      </c>
      <c r="BO377" s="286">
        <v>13125200</v>
      </c>
      <c r="BP377" s="287" t="s">
        <v>3955</v>
      </c>
      <c r="BQ377" s="287" t="s">
        <v>3968</v>
      </c>
      <c r="BR377" t="s">
        <v>45</v>
      </c>
    </row>
    <row r="378" spans="1:70" hidden="1" x14ac:dyDescent="0.3">
      <c r="A378" s="281">
        <v>375</v>
      </c>
      <c r="B378" s="288" t="s">
        <v>2952</v>
      </c>
      <c r="C378" s="288" t="s">
        <v>2953</v>
      </c>
      <c r="D378" s="288" t="s">
        <v>3007</v>
      </c>
      <c r="E378" s="288" t="s">
        <v>2959</v>
      </c>
      <c r="F378" s="288" t="s">
        <v>2955</v>
      </c>
      <c r="G378" s="288" t="s">
        <v>2960</v>
      </c>
      <c r="H378" s="288" t="s">
        <v>2964</v>
      </c>
      <c r="I378" s="288" t="s">
        <v>2962</v>
      </c>
      <c r="J378" s="288" t="s">
        <v>60</v>
      </c>
      <c r="K378" s="288" t="s">
        <v>2958</v>
      </c>
      <c r="L378" s="288" t="s">
        <v>45</v>
      </c>
      <c r="M378" s="289" t="s">
        <v>1509</v>
      </c>
      <c r="N378" s="288" t="s">
        <v>1508</v>
      </c>
      <c r="O378" s="288" t="s">
        <v>50</v>
      </c>
      <c r="P378" s="288" t="s">
        <v>74</v>
      </c>
      <c r="Q378" s="290" t="s">
        <v>45</v>
      </c>
      <c r="R378" s="288" t="s">
        <v>45</v>
      </c>
      <c r="S378" s="1">
        <v>45590</v>
      </c>
      <c r="T378" s="1">
        <v>45554</v>
      </c>
      <c r="U378" s="290" t="s">
        <v>45</v>
      </c>
      <c r="V378" s="1">
        <v>45554</v>
      </c>
      <c r="W378" s="1">
        <v>45590</v>
      </c>
      <c r="X378" s="1">
        <v>45593</v>
      </c>
      <c r="Y378" s="291">
        <v>65000</v>
      </c>
      <c r="Z378" s="291">
        <v>65000</v>
      </c>
      <c r="AA378" s="291">
        <v>17700</v>
      </c>
      <c r="AB378" s="291">
        <v>65000</v>
      </c>
      <c r="AC378" s="292" t="s">
        <v>386</v>
      </c>
      <c r="AD378" s="290" t="s">
        <v>60</v>
      </c>
      <c r="AE378" s="292" t="s">
        <v>45</v>
      </c>
      <c r="AF378" s="291">
        <v>65000</v>
      </c>
      <c r="AG378" s="291">
        <v>600</v>
      </c>
      <c r="AH378" s="291">
        <v>39000000</v>
      </c>
      <c r="AI378" s="291">
        <v>10620000</v>
      </c>
      <c r="AJ378" s="291">
        <v>600</v>
      </c>
      <c r="AK378" s="291">
        <v>39000000</v>
      </c>
      <c r="AL378" s="291">
        <v>10620000</v>
      </c>
      <c r="AM378" s="291"/>
      <c r="AN378" s="291"/>
      <c r="AO378" s="291">
        <v>0</v>
      </c>
      <c r="AP378" s="291">
        <v>671</v>
      </c>
      <c r="AQ378" s="291">
        <v>43615000</v>
      </c>
      <c r="AR378" s="291">
        <v>11876700</v>
      </c>
      <c r="AS378" s="291">
        <v>671</v>
      </c>
      <c r="AT378" s="291">
        <v>43615000</v>
      </c>
      <c r="AU378" s="291">
        <v>11876700</v>
      </c>
      <c r="AV378" s="291"/>
      <c r="AW378" s="291"/>
      <c r="AX378" s="291">
        <v>0</v>
      </c>
      <c r="AY378" s="291">
        <v>228</v>
      </c>
      <c r="AZ378" s="291">
        <v>14820000</v>
      </c>
      <c r="BA378" s="291">
        <v>6</v>
      </c>
      <c r="BB378" s="291">
        <v>390000</v>
      </c>
      <c r="BC378" s="291"/>
      <c r="BD378" s="291"/>
      <c r="BE378" s="291"/>
      <c r="BF378" s="291">
        <v>0</v>
      </c>
      <c r="BG378" s="291">
        <v>221</v>
      </c>
      <c r="BH378" s="291">
        <v>14365000</v>
      </c>
      <c r="BI378" s="291">
        <v>9609946</v>
      </c>
      <c r="BJ378" s="291">
        <v>3911700</v>
      </c>
      <c r="BK378" s="291">
        <v>7</v>
      </c>
      <c r="BL378" s="291">
        <v>443</v>
      </c>
      <c r="BM378" s="291">
        <v>450</v>
      </c>
      <c r="BN378" s="291">
        <v>29250000</v>
      </c>
      <c r="BO378" s="291">
        <v>7965000</v>
      </c>
      <c r="BP378" s="292" t="s">
        <v>3819</v>
      </c>
      <c r="BQ378" s="292" t="s">
        <v>3975</v>
      </c>
      <c r="BR378" t="s">
        <v>45</v>
      </c>
    </row>
    <row r="379" spans="1:70" hidden="1" x14ac:dyDescent="0.3">
      <c r="A379" s="281">
        <v>376</v>
      </c>
      <c r="B379" s="282" t="s">
        <v>2952</v>
      </c>
      <c r="C379" s="282" t="s">
        <v>2953</v>
      </c>
      <c r="D379" s="282" t="s">
        <v>3007</v>
      </c>
      <c r="E379" s="282" t="s">
        <v>2959</v>
      </c>
      <c r="F379" s="282" t="s">
        <v>2955</v>
      </c>
      <c r="G379" s="282" t="s">
        <v>2960</v>
      </c>
      <c r="H379" s="282" t="s">
        <v>2964</v>
      </c>
      <c r="I379" s="282" t="s">
        <v>2962</v>
      </c>
      <c r="J379" s="282" t="s">
        <v>60</v>
      </c>
      <c r="K379" s="282" t="s">
        <v>2958</v>
      </c>
      <c r="L379" s="282" t="s">
        <v>45</v>
      </c>
      <c r="M379" s="283" t="s">
        <v>1507</v>
      </c>
      <c r="N379" s="282" t="s">
        <v>1506</v>
      </c>
      <c r="O379" s="282" t="s">
        <v>50</v>
      </c>
      <c r="P379" s="282" t="s">
        <v>74</v>
      </c>
      <c r="Q379" s="284" t="s">
        <v>45</v>
      </c>
      <c r="R379" s="282" t="s">
        <v>45</v>
      </c>
      <c r="S379" s="285">
        <v>45590</v>
      </c>
      <c r="T379" s="285">
        <v>45554</v>
      </c>
      <c r="U379" s="284" t="s">
        <v>45</v>
      </c>
      <c r="V379" s="285">
        <v>45554</v>
      </c>
      <c r="W379" s="285">
        <v>45590</v>
      </c>
      <c r="X379" s="285">
        <v>45593</v>
      </c>
      <c r="Y379" s="286">
        <v>67000</v>
      </c>
      <c r="Z379" s="286">
        <v>67000</v>
      </c>
      <c r="AA379" s="286">
        <v>17900</v>
      </c>
      <c r="AB379" s="286">
        <v>67000</v>
      </c>
      <c r="AC379" s="287" t="s">
        <v>208</v>
      </c>
      <c r="AD379" s="284" t="s">
        <v>60</v>
      </c>
      <c r="AE379" s="287" t="s">
        <v>45</v>
      </c>
      <c r="AF379" s="286">
        <v>67000</v>
      </c>
      <c r="AG379" s="286">
        <v>600</v>
      </c>
      <c r="AH379" s="286">
        <v>40200000</v>
      </c>
      <c r="AI379" s="286">
        <v>10740000</v>
      </c>
      <c r="AJ379" s="286">
        <v>600</v>
      </c>
      <c r="AK379" s="286">
        <v>40200000</v>
      </c>
      <c r="AL379" s="286">
        <v>10740000</v>
      </c>
      <c r="AM379" s="286"/>
      <c r="AN379" s="286"/>
      <c r="AO379" s="286">
        <v>0</v>
      </c>
      <c r="AP379" s="286">
        <v>650</v>
      </c>
      <c r="AQ379" s="286">
        <v>43550000</v>
      </c>
      <c r="AR379" s="286">
        <v>11635000</v>
      </c>
      <c r="AS379" s="286">
        <v>650</v>
      </c>
      <c r="AT379" s="286">
        <v>43550000</v>
      </c>
      <c r="AU379" s="286">
        <v>11635000</v>
      </c>
      <c r="AV379" s="286"/>
      <c r="AW379" s="286"/>
      <c r="AX379" s="286">
        <v>0</v>
      </c>
      <c r="AY379" s="286">
        <v>262</v>
      </c>
      <c r="AZ379" s="286">
        <v>17554000</v>
      </c>
      <c r="BA379" s="286">
        <v>2</v>
      </c>
      <c r="BB379" s="286">
        <v>134000</v>
      </c>
      <c r="BC379" s="286"/>
      <c r="BD379" s="286"/>
      <c r="BE379" s="286"/>
      <c r="BF379" s="286">
        <v>0</v>
      </c>
      <c r="BG379" s="286">
        <v>261</v>
      </c>
      <c r="BH379" s="286">
        <v>17487000</v>
      </c>
      <c r="BI379" s="286">
        <v>11288165</v>
      </c>
      <c r="BJ379" s="286">
        <v>4671900</v>
      </c>
      <c r="BK379" s="286">
        <v>1</v>
      </c>
      <c r="BL379" s="286">
        <v>388</v>
      </c>
      <c r="BM379" s="286">
        <v>389</v>
      </c>
      <c r="BN379" s="286">
        <v>26063000</v>
      </c>
      <c r="BO379" s="286">
        <v>6963100</v>
      </c>
      <c r="BP379" s="287" t="s">
        <v>3498</v>
      </c>
      <c r="BQ379" s="287" t="s">
        <v>3953</v>
      </c>
      <c r="BR379" t="s">
        <v>45</v>
      </c>
    </row>
    <row r="380" spans="1:70" hidden="1" x14ac:dyDescent="0.3">
      <c r="A380" s="281">
        <v>377</v>
      </c>
      <c r="B380" s="288" t="s">
        <v>2952</v>
      </c>
      <c r="C380" s="288" t="s">
        <v>2953</v>
      </c>
      <c r="D380" s="288" t="s">
        <v>3007</v>
      </c>
      <c r="E380" s="288" t="s">
        <v>2959</v>
      </c>
      <c r="F380" s="288" t="s">
        <v>2955</v>
      </c>
      <c r="G380" s="288" t="s">
        <v>2960</v>
      </c>
      <c r="H380" s="288" t="s">
        <v>2965</v>
      </c>
      <c r="I380" s="288" t="s">
        <v>2962</v>
      </c>
      <c r="J380" s="288" t="s">
        <v>60</v>
      </c>
      <c r="K380" s="288" t="s">
        <v>2958</v>
      </c>
      <c r="L380" s="288" t="s">
        <v>45</v>
      </c>
      <c r="M380" s="289" t="s">
        <v>1505</v>
      </c>
      <c r="N380" s="288" t="s">
        <v>1504</v>
      </c>
      <c r="O380" s="288" t="s">
        <v>50</v>
      </c>
      <c r="P380" s="288" t="s">
        <v>1503</v>
      </c>
      <c r="Q380" s="290" t="s">
        <v>45</v>
      </c>
      <c r="R380" s="288" t="s">
        <v>45</v>
      </c>
      <c r="S380" s="1">
        <v>45555</v>
      </c>
      <c r="T380" s="1">
        <v>45533</v>
      </c>
      <c r="U380" s="290" t="s">
        <v>45</v>
      </c>
      <c r="V380" s="1">
        <v>45533</v>
      </c>
      <c r="W380" s="1">
        <v>45555</v>
      </c>
      <c r="X380" s="1">
        <v>45569</v>
      </c>
      <c r="Y380" s="291">
        <v>29000</v>
      </c>
      <c r="Z380" s="291">
        <v>39000</v>
      </c>
      <c r="AA380" s="291">
        <v>7000</v>
      </c>
      <c r="AB380" s="291">
        <v>39000</v>
      </c>
      <c r="AC380" s="292" t="s">
        <v>920</v>
      </c>
      <c r="AD380" s="290" t="s">
        <v>60</v>
      </c>
      <c r="AE380" s="292" t="s">
        <v>45</v>
      </c>
      <c r="AF380" s="291">
        <v>29000</v>
      </c>
      <c r="AG380" s="291">
        <v>7000</v>
      </c>
      <c r="AH380" s="291">
        <v>273000000</v>
      </c>
      <c r="AI380" s="291">
        <v>49000000</v>
      </c>
      <c r="AJ380" s="291">
        <v>7000</v>
      </c>
      <c r="AK380" s="291">
        <v>273000000</v>
      </c>
      <c r="AL380" s="291">
        <v>49000000</v>
      </c>
      <c r="AM380" s="291"/>
      <c r="AN380" s="291"/>
      <c r="AO380" s="291">
        <v>0</v>
      </c>
      <c r="AP380" s="291">
        <v>7044</v>
      </c>
      <c r="AQ380" s="291">
        <v>274716000</v>
      </c>
      <c r="AR380" s="291">
        <v>49308000</v>
      </c>
      <c r="AS380" s="291">
        <v>7044</v>
      </c>
      <c r="AT380" s="291">
        <v>274716000</v>
      </c>
      <c r="AU380" s="291">
        <v>49308000</v>
      </c>
      <c r="AV380" s="291"/>
      <c r="AW380" s="291"/>
      <c r="AX380" s="291">
        <v>0</v>
      </c>
      <c r="AY380" s="291">
        <v>3325</v>
      </c>
      <c r="AZ380" s="291">
        <v>129675000</v>
      </c>
      <c r="BA380" s="291">
        <v>-1</v>
      </c>
      <c r="BB380" s="291">
        <v>-39000</v>
      </c>
      <c r="BC380" s="291">
        <v>4</v>
      </c>
      <c r="BD380" s="291">
        <v>156000</v>
      </c>
      <c r="BE380" s="291">
        <v>107125</v>
      </c>
      <c r="BF380" s="291">
        <v>28000</v>
      </c>
      <c r="BG380" s="291">
        <v>3199</v>
      </c>
      <c r="BH380" s="291">
        <v>124761000</v>
      </c>
      <c r="BI380" s="291">
        <v>67149131</v>
      </c>
      <c r="BJ380" s="291">
        <v>22393000</v>
      </c>
      <c r="BK380" s="291">
        <v>126</v>
      </c>
      <c r="BL380" s="291">
        <v>3719</v>
      </c>
      <c r="BM380" s="291">
        <v>3845</v>
      </c>
      <c r="BN380" s="291">
        <v>149955000</v>
      </c>
      <c r="BO380" s="291">
        <v>26915000</v>
      </c>
      <c r="BP380" s="292" t="s">
        <v>3547</v>
      </c>
      <c r="BQ380" s="292" t="s">
        <v>3524</v>
      </c>
      <c r="BR380" t="s">
        <v>45</v>
      </c>
    </row>
    <row r="381" spans="1:70" hidden="1" x14ac:dyDescent="0.3">
      <c r="A381" s="281">
        <v>378</v>
      </c>
      <c r="B381" s="282" t="s">
        <v>2952</v>
      </c>
      <c r="C381" s="282" t="s">
        <v>2953</v>
      </c>
      <c r="D381" s="282" t="s">
        <v>3007</v>
      </c>
      <c r="E381" s="282" t="s">
        <v>2959</v>
      </c>
      <c r="F381" s="282" t="s">
        <v>2955</v>
      </c>
      <c r="G381" s="282" t="s">
        <v>2960</v>
      </c>
      <c r="H381" s="282" t="s">
        <v>2965</v>
      </c>
      <c r="I381" s="282" t="s">
        <v>2962</v>
      </c>
      <c r="J381" s="282" t="s">
        <v>60</v>
      </c>
      <c r="K381" s="282" t="s">
        <v>2958</v>
      </c>
      <c r="L381" s="282" t="s">
        <v>45</v>
      </c>
      <c r="M381" s="283" t="s">
        <v>1502</v>
      </c>
      <c r="N381" s="282" t="s">
        <v>1501</v>
      </c>
      <c r="O381" s="282" t="s">
        <v>50</v>
      </c>
      <c r="P381" s="282" t="s">
        <v>1503</v>
      </c>
      <c r="Q381" s="284" t="s">
        <v>45</v>
      </c>
      <c r="R381" s="282" t="s">
        <v>45</v>
      </c>
      <c r="S381" s="285">
        <v>45565</v>
      </c>
      <c r="T381" s="285">
        <v>45533</v>
      </c>
      <c r="U381" s="284" t="s">
        <v>45</v>
      </c>
      <c r="V381" s="285">
        <v>45533</v>
      </c>
      <c r="W381" s="285">
        <v>45565</v>
      </c>
      <c r="X381" s="285">
        <v>45569</v>
      </c>
      <c r="Y381" s="286">
        <v>29000</v>
      </c>
      <c r="Z381" s="286">
        <v>39000</v>
      </c>
      <c r="AA381" s="286">
        <v>7000</v>
      </c>
      <c r="AB381" s="286">
        <v>39000</v>
      </c>
      <c r="AC381" s="287" t="s">
        <v>920</v>
      </c>
      <c r="AD381" s="284" t="s">
        <v>60</v>
      </c>
      <c r="AE381" s="287" t="s">
        <v>45</v>
      </c>
      <c r="AF381" s="286">
        <v>29000</v>
      </c>
      <c r="AG381" s="286">
        <v>13000</v>
      </c>
      <c r="AH381" s="286">
        <v>507000000</v>
      </c>
      <c r="AI381" s="286">
        <v>91000000</v>
      </c>
      <c r="AJ381" s="286">
        <v>13000</v>
      </c>
      <c r="AK381" s="286">
        <v>507000000</v>
      </c>
      <c r="AL381" s="286">
        <v>91000000</v>
      </c>
      <c r="AM381" s="286"/>
      <c r="AN381" s="286"/>
      <c r="AO381" s="286">
        <v>0</v>
      </c>
      <c r="AP381" s="286">
        <v>12998</v>
      </c>
      <c r="AQ381" s="286">
        <v>506922000</v>
      </c>
      <c r="AR381" s="286">
        <v>90986000</v>
      </c>
      <c r="AS381" s="286">
        <v>12998</v>
      </c>
      <c r="AT381" s="286">
        <v>506922000</v>
      </c>
      <c r="AU381" s="286">
        <v>90986000</v>
      </c>
      <c r="AV381" s="286"/>
      <c r="AW381" s="286"/>
      <c r="AX381" s="286">
        <v>0</v>
      </c>
      <c r="AY381" s="286">
        <v>4485</v>
      </c>
      <c r="AZ381" s="286">
        <v>174915000</v>
      </c>
      <c r="BA381" s="286">
        <v>-1</v>
      </c>
      <c r="BB381" s="286">
        <v>-39000</v>
      </c>
      <c r="BC381" s="286"/>
      <c r="BD381" s="286"/>
      <c r="BE381" s="286"/>
      <c r="BF381" s="286">
        <v>0</v>
      </c>
      <c r="BG381" s="286">
        <v>4423</v>
      </c>
      <c r="BH381" s="286">
        <v>172497000</v>
      </c>
      <c r="BI381" s="286">
        <v>85380601</v>
      </c>
      <c r="BJ381" s="286">
        <v>30961000</v>
      </c>
      <c r="BK381" s="286">
        <v>62</v>
      </c>
      <c r="BL381" s="286">
        <v>8513</v>
      </c>
      <c r="BM381" s="286">
        <v>8575</v>
      </c>
      <c r="BN381" s="286">
        <v>334425000</v>
      </c>
      <c r="BO381" s="286">
        <v>60025000</v>
      </c>
      <c r="BP381" s="287" t="s">
        <v>3970</v>
      </c>
      <c r="BQ381" s="287" t="s">
        <v>3945</v>
      </c>
      <c r="BR381" t="s">
        <v>45</v>
      </c>
    </row>
    <row r="382" spans="1:70" hidden="1" x14ac:dyDescent="0.3">
      <c r="A382" s="281">
        <v>379</v>
      </c>
      <c r="B382" s="288" t="s">
        <v>2952</v>
      </c>
      <c r="C382" s="288" t="s">
        <v>2953</v>
      </c>
      <c r="D382" s="288" t="s">
        <v>3007</v>
      </c>
      <c r="E382" s="288" t="s">
        <v>2959</v>
      </c>
      <c r="F382" s="288" t="s">
        <v>2955</v>
      </c>
      <c r="G382" s="288" t="s">
        <v>2960</v>
      </c>
      <c r="H382" s="288" t="s">
        <v>2965</v>
      </c>
      <c r="I382" s="288" t="s">
        <v>2962</v>
      </c>
      <c r="J382" s="288" t="s">
        <v>60</v>
      </c>
      <c r="K382" s="288" t="s">
        <v>2958</v>
      </c>
      <c r="L382" s="288" t="s">
        <v>45</v>
      </c>
      <c r="M382" s="289" t="s">
        <v>1500</v>
      </c>
      <c r="N382" s="288" t="s">
        <v>1499</v>
      </c>
      <c r="O382" s="288" t="s">
        <v>50</v>
      </c>
      <c r="P382" s="288" t="s">
        <v>74</v>
      </c>
      <c r="Q382" s="290" t="s">
        <v>45</v>
      </c>
      <c r="R382" s="288" t="s">
        <v>45</v>
      </c>
      <c r="S382" s="1">
        <v>45544</v>
      </c>
      <c r="T382" s="1">
        <v>45533</v>
      </c>
      <c r="U382" s="290" t="s">
        <v>45</v>
      </c>
      <c r="V382" s="1">
        <v>45533</v>
      </c>
      <c r="W382" s="1">
        <v>45544</v>
      </c>
      <c r="X382" s="1">
        <v>45555</v>
      </c>
      <c r="Y382" s="291">
        <v>43000</v>
      </c>
      <c r="Z382" s="291">
        <v>43000</v>
      </c>
      <c r="AA382" s="291">
        <v>11400</v>
      </c>
      <c r="AB382" s="291">
        <v>43000</v>
      </c>
      <c r="AC382" s="292" t="s">
        <v>52</v>
      </c>
      <c r="AD382" s="290" t="s">
        <v>60</v>
      </c>
      <c r="AE382" s="292" t="s">
        <v>45</v>
      </c>
      <c r="AF382" s="291">
        <v>43000</v>
      </c>
      <c r="AG382" s="291">
        <v>800</v>
      </c>
      <c r="AH382" s="291">
        <v>34400000</v>
      </c>
      <c r="AI382" s="291">
        <v>9120000</v>
      </c>
      <c r="AJ382" s="291">
        <v>800</v>
      </c>
      <c r="AK382" s="291">
        <v>34400000</v>
      </c>
      <c r="AL382" s="291">
        <v>9120000</v>
      </c>
      <c r="AM382" s="291"/>
      <c r="AN382" s="291"/>
      <c r="AO382" s="291">
        <v>0</v>
      </c>
      <c r="AP382" s="291">
        <v>771</v>
      </c>
      <c r="AQ382" s="291">
        <v>33153000</v>
      </c>
      <c r="AR382" s="291">
        <v>8789400</v>
      </c>
      <c r="AS382" s="291">
        <v>771</v>
      </c>
      <c r="AT382" s="291">
        <v>33153000</v>
      </c>
      <c r="AU382" s="291">
        <v>8789400</v>
      </c>
      <c r="AV382" s="291"/>
      <c r="AW382" s="291"/>
      <c r="AX382" s="291">
        <v>0</v>
      </c>
      <c r="AY382" s="291">
        <v>226</v>
      </c>
      <c r="AZ382" s="291">
        <v>9718000</v>
      </c>
      <c r="BA382" s="291">
        <v>-3</v>
      </c>
      <c r="BB382" s="291">
        <v>-129000</v>
      </c>
      <c r="BC382" s="291">
        <v>-1</v>
      </c>
      <c r="BD382" s="291">
        <v>-43000</v>
      </c>
      <c r="BE382" s="291">
        <v>-20550</v>
      </c>
      <c r="BF382" s="291">
        <v>-11400</v>
      </c>
      <c r="BG382" s="291">
        <v>226</v>
      </c>
      <c r="BH382" s="291">
        <v>9718000</v>
      </c>
      <c r="BI382" s="291">
        <v>7085412</v>
      </c>
      <c r="BJ382" s="291">
        <v>2576400</v>
      </c>
      <c r="BK382" s="291"/>
      <c r="BL382" s="291">
        <v>545</v>
      </c>
      <c r="BM382" s="291">
        <v>545</v>
      </c>
      <c r="BN382" s="291">
        <v>23435000</v>
      </c>
      <c r="BO382" s="291">
        <v>6213000</v>
      </c>
      <c r="BP382" s="292" t="s">
        <v>3408</v>
      </c>
      <c r="BQ382" s="292" t="s">
        <v>3321</v>
      </c>
      <c r="BR382" t="s">
        <v>45</v>
      </c>
    </row>
    <row r="383" spans="1:70" hidden="1" x14ac:dyDescent="0.3">
      <c r="A383" s="281">
        <v>380</v>
      </c>
      <c r="B383" s="282" t="s">
        <v>2952</v>
      </c>
      <c r="C383" s="282" t="s">
        <v>2953</v>
      </c>
      <c r="D383" s="282" t="s">
        <v>3007</v>
      </c>
      <c r="E383" s="282" t="s">
        <v>2959</v>
      </c>
      <c r="F383" s="282" t="s">
        <v>2955</v>
      </c>
      <c r="G383" s="282" t="s">
        <v>2960</v>
      </c>
      <c r="H383" s="282" t="s">
        <v>2965</v>
      </c>
      <c r="I383" s="282" t="s">
        <v>2962</v>
      </c>
      <c r="J383" s="282" t="s">
        <v>60</v>
      </c>
      <c r="K383" s="282" t="s">
        <v>2958</v>
      </c>
      <c r="L383" s="282" t="s">
        <v>45</v>
      </c>
      <c r="M383" s="283" t="s">
        <v>1498</v>
      </c>
      <c r="N383" s="282" t="s">
        <v>1497</v>
      </c>
      <c r="O383" s="282" t="s">
        <v>50</v>
      </c>
      <c r="P383" s="282" t="s">
        <v>74</v>
      </c>
      <c r="Q383" s="284" t="s">
        <v>45</v>
      </c>
      <c r="R383" s="282" t="s">
        <v>45</v>
      </c>
      <c r="S383" s="285">
        <v>45565</v>
      </c>
      <c r="T383" s="285">
        <v>45533</v>
      </c>
      <c r="U383" s="284" t="s">
        <v>45</v>
      </c>
      <c r="V383" s="285">
        <v>45533</v>
      </c>
      <c r="W383" s="285">
        <v>45565</v>
      </c>
      <c r="X383" s="285">
        <v>45575</v>
      </c>
      <c r="Y383" s="286">
        <v>59000</v>
      </c>
      <c r="Z383" s="286">
        <v>59000</v>
      </c>
      <c r="AA383" s="286">
        <v>18500</v>
      </c>
      <c r="AB383" s="286">
        <v>59000</v>
      </c>
      <c r="AC383" s="287" t="s">
        <v>1363</v>
      </c>
      <c r="AD383" s="284" t="s">
        <v>60</v>
      </c>
      <c r="AE383" s="287" t="s">
        <v>45</v>
      </c>
      <c r="AF383" s="286">
        <v>59000</v>
      </c>
      <c r="AG383" s="286">
        <v>750</v>
      </c>
      <c r="AH383" s="286">
        <v>44250000</v>
      </c>
      <c r="AI383" s="286">
        <v>13875000</v>
      </c>
      <c r="AJ383" s="286">
        <v>750</v>
      </c>
      <c r="AK383" s="286">
        <v>44250000</v>
      </c>
      <c r="AL383" s="286">
        <v>13875000</v>
      </c>
      <c r="AM383" s="286"/>
      <c r="AN383" s="286"/>
      <c r="AO383" s="286">
        <v>0</v>
      </c>
      <c r="AP383" s="286">
        <v>847</v>
      </c>
      <c r="AQ383" s="286">
        <v>49973000</v>
      </c>
      <c r="AR383" s="286">
        <v>15669500</v>
      </c>
      <c r="AS383" s="286">
        <v>847</v>
      </c>
      <c r="AT383" s="286">
        <v>49973000</v>
      </c>
      <c r="AU383" s="286">
        <v>15669500</v>
      </c>
      <c r="AV383" s="286"/>
      <c r="AW383" s="286"/>
      <c r="AX383" s="286">
        <v>0</v>
      </c>
      <c r="AY383" s="286">
        <v>134</v>
      </c>
      <c r="AZ383" s="286">
        <v>7906000</v>
      </c>
      <c r="BA383" s="286">
        <v>2</v>
      </c>
      <c r="BB383" s="286">
        <v>118000</v>
      </c>
      <c r="BC383" s="286"/>
      <c r="BD383" s="286"/>
      <c r="BE383" s="286"/>
      <c r="BF383" s="286">
        <v>0</v>
      </c>
      <c r="BG383" s="286">
        <v>60</v>
      </c>
      <c r="BH383" s="286">
        <v>3540000</v>
      </c>
      <c r="BI383" s="286">
        <v>2721825</v>
      </c>
      <c r="BJ383" s="286">
        <v>1110000</v>
      </c>
      <c r="BK383" s="286">
        <v>74</v>
      </c>
      <c r="BL383" s="286">
        <v>713</v>
      </c>
      <c r="BM383" s="286">
        <v>787</v>
      </c>
      <c r="BN383" s="286">
        <v>46433000</v>
      </c>
      <c r="BO383" s="286">
        <v>14559500</v>
      </c>
      <c r="BP383" s="287" t="s">
        <v>4116</v>
      </c>
      <c r="BQ383" s="287" t="s">
        <v>3678</v>
      </c>
      <c r="BR383" t="s">
        <v>45</v>
      </c>
    </row>
    <row r="384" spans="1:70" hidden="1" x14ac:dyDescent="0.3">
      <c r="A384" s="281">
        <v>381</v>
      </c>
      <c r="B384" s="288" t="s">
        <v>2952</v>
      </c>
      <c r="C384" s="288" t="s">
        <v>2953</v>
      </c>
      <c r="D384" s="288" t="s">
        <v>3007</v>
      </c>
      <c r="E384" s="288" t="s">
        <v>2959</v>
      </c>
      <c r="F384" s="288" t="s">
        <v>2955</v>
      </c>
      <c r="G384" s="288" t="s">
        <v>2960</v>
      </c>
      <c r="H384" s="288" t="s">
        <v>2965</v>
      </c>
      <c r="I384" s="288" t="s">
        <v>2962</v>
      </c>
      <c r="J384" s="288" t="s">
        <v>60</v>
      </c>
      <c r="K384" s="288" t="s">
        <v>2958</v>
      </c>
      <c r="L384" s="288" t="s">
        <v>45</v>
      </c>
      <c r="M384" s="289" t="s">
        <v>1496</v>
      </c>
      <c r="N384" s="288" t="s">
        <v>1495</v>
      </c>
      <c r="O384" s="288" t="s">
        <v>50</v>
      </c>
      <c r="P384" s="288" t="s">
        <v>74</v>
      </c>
      <c r="Q384" s="290" t="s">
        <v>45</v>
      </c>
      <c r="R384" s="288" t="s">
        <v>45</v>
      </c>
      <c r="S384" s="1">
        <v>45580</v>
      </c>
      <c r="T384" s="1">
        <v>45533</v>
      </c>
      <c r="U384" s="290" t="s">
        <v>45</v>
      </c>
      <c r="V384" s="1">
        <v>45533</v>
      </c>
      <c r="W384" s="1">
        <v>45544</v>
      </c>
      <c r="X384" s="1">
        <v>45554</v>
      </c>
      <c r="Y384" s="291">
        <v>43000</v>
      </c>
      <c r="Z384" s="291">
        <v>43000</v>
      </c>
      <c r="AA384" s="291">
        <v>10500</v>
      </c>
      <c r="AB384" s="291">
        <v>43000</v>
      </c>
      <c r="AC384" s="292" t="s">
        <v>1425</v>
      </c>
      <c r="AD384" s="290" t="s">
        <v>60</v>
      </c>
      <c r="AE384" s="292" t="s">
        <v>45</v>
      </c>
      <c r="AF384" s="291">
        <v>43000</v>
      </c>
      <c r="AG384" s="291">
        <v>1340</v>
      </c>
      <c r="AH384" s="291">
        <v>57620000</v>
      </c>
      <c r="AI384" s="291">
        <v>14070000</v>
      </c>
      <c r="AJ384" s="291">
        <v>600</v>
      </c>
      <c r="AK384" s="291">
        <v>25800000</v>
      </c>
      <c r="AL384" s="291">
        <v>6300000</v>
      </c>
      <c r="AM384" s="291">
        <v>740</v>
      </c>
      <c r="AN384" s="291">
        <v>31820000</v>
      </c>
      <c r="AO384" s="291">
        <v>7770000</v>
      </c>
      <c r="AP384" s="291">
        <v>1361</v>
      </c>
      <c r="AQ384" s="291">
        <v>58523000</v>
      </c>
      <c r="AR384" s="291">
        <v>14290500</v>
      </c>
      <c r="AS384" s="291">
        <v>1361</v>
      </c>
      <c r="AT384" s="291">
        <v>58523000</v>
      </c>
      <c r="AU384" s="291">
        <v>14290500</v>
      </c>
      <c r="AV384" s="291"/>
      <c r="AW384" s="291"/>
      <c r="AX384" s="291">
        <v>0</v>
      </c>
      <c r="AY384" s="291">
        <v>470</v>
      </c>
      <c r="AZ384" s="291">
        <v>20210000</v>
      </c>
      <c r="BA384" s="291">
        <v>18</v>
      </c>
      <c r="BB384" s="291">
        <v>774000</v>
      </c>
      <c r="BC384" s="291">
        <v>2</v>
      </c>
      <c r="BD384" s="291">
        <v>86000</v>
      </c>
      <c r="BE384" s="291">
        <v>43000</v>
      </c>
      <c r="BF384" s="291">
        <v>21000</v>
      </c>
      <c r="BG384" s="291">
        <v>467</v>
      </c>
      <c r="BH384" s="291">
        <v>20081000</v>
      </c>
      <c r="BI384" s="291">
        <v>14282082</v>
      </c>
      <c r="BJ384" s="291">
        <v>4903500</v>
      </c>
      <c r="BK384" s="291">
        <v>3</v>
      </c>
      <c r="BL384" s="291">
        <v>891</v>
      </c>
      <c r="BM384" s="291">
        <v>894</v>
      </c>
      <c r="BN384" s="291">
        <v>38442000</v>
      </c>
      <c r="BO384" s="291">
        <v>9387000</v>
      </c>
      <c r="BP384" s="292" t="s">
        <v>3966</v>
      </c>
      <c r="BQ384" s="292" t="s">
        <v>3524</v>
      </c>
      <c r="BR384" t="s">
        <v>45</v>
      </c>
    </row>
    <row r="385" spans="1:70" hidden="1" x14ac:dyDescent="0.3">
      <c r="A385" s="281">
        <v>382</v>
      </c>
      <c r="B385" s="282" t="s">
        <v>2952</v>
      </c>
      <c r="C385" s="282" t="s">
        <v>2953</v>
      </c>
      <c r="D385" s="282" t="s">
        <v>3007</v>
      </c>
      <c r="E385" s="282" t="s">
        <v>2959</v>
      </c>
      <c r="F385" s="282" t="s">
        <v>2955</v>
      </c>
      <c r="G385" s="282" t="s">
        <v>2960</v>
      </c>
      <c r="H385" s="282" t="s">
        <v>2965</v>
      </c>
      <c r="I385" s="282" t="s">
        <v>2962</v>
      </c>
      <c r="J385" s="282" t="s">
        <v>60</v>
      </c>
      <c r="K385" s="282" t="s">
        <v>2958</v>
      </c>
      <c r="L385" s="282" t="s">
        <v>45</v>
      </c>
      <c r="M385" s="283" t="s">
        <v>1494</v>
      </c>
      <c r="N385" s="282" t="s">
        <v>1493</v>
      </c>
      <c r="O385" s="282" t="s">
        <v>50</v>
      </c>
      <c r="P385" s="282" t="s">
        <v>74</v>
      </c>
      <c r="Q385" s="284" t="s">
        <v>45</v>
      </c>
      <c r="R385" s="282" t="s">
        <v>45</v>
      </c>
      <c r="S385" s="285">
        <v>45555</v>
      </c>
      <c r="T385" s="285">
        <v>45533</v>
      </c>
      <c r="U385" s="284" t="s">
        <v>45</v>
      </c>
      <c r="V385" s="285">
        <v>45533</v>
      </c>
      <c r="W385" s="285">
        <v>45555</v>
      </c>
      <c r="X385" s="285">
        <v>45558</v>
      </c>
      <c r="Y385" s="286">
        <v>39000</v>
      </c>
      <c r="Z385" s="286">
        <v>49000</v>
      </c>
      <c r="AA385" s="286">
        <v>9800</v>
      </c>
      <c r="AB385" s="286">
        <v>49000</v>
      </c>
      <c r="AC385" s="287" t="s">
        <v>1019</v>
      </c>
      <c r="AD385" s="284" t="s">
        <v>60</v>
      </c>
      <c r="AE385" s="287" t="s">
        <v>45</v>
      </c>
      <c r="AF385" s="286">
        <v>39000</v>
      </c>
      <c r="AG385" s="286">
        <v>2000</v>
      </c>
      <c r="AH385" s="286">
        <v>98000000</v>
      </c>
      <c r="AI385" s="286">
        <v>19600000</v>
      </c>
      <c r="AJ385" s="286">
        <v>2000</v>
      </c>
      <c r="AK385" s="286">
        <v>98000000</v>
      </c>
      <c r="AL385" s="286">
        <v>19600000</v>
      </c>
      <c r="AM385" s="286"/>
      <c r="AN385" s="286"/>
      <c r="AO385" s="286">
        <v>0</v>
      </c>
      <c r="AP385" s="286">
        <v>2150</v>
      </c>
      <c r="AQ385" s="286">
        <v>105350000</v>
      </c>
      <c r="AR385" s="286">
        <v>21070000</v>
      </c>
      <c r="AS385" s="286">
        <v>2150</v>
      </c>
      <c r="AT385" s="286">
        <v>105350000</v>
      </c>
      <c r="AU385" s="286">
        <v>21070000</v>
      </c>
      <c r="AV385" s="286"/>
      <c r="AW385" s="286"/>
      <c r="AX385" s="286">
        <v>0</v>
      </c>
      <c r="AY385" s="286">
        <v>1289</v>
      </c>
      <c r="AZ385" s="286">
        <v>63161000</v>
      </c>
      <c r="BA385" s="286">
        <v>6</v>
      </c>
      <c r="BB385" s="286">
        <v>294000</v>
      </c>
      <c r="BC385" s="286">
        <v>15</v>
      </c>
      <c r="BD385" s="286">
        <v>735000</v>
      </c>
      <c r="BE385" s="286">
        <v>375604</v>
      </c>
      <c r="BF385" s="286">
        <v>147000</v>
      </c>
      <c r="BG385" s="286">
        <v>1260</v>
      </c>
      <c r="BH385" s="286">
        <v>61740000</v>
      </c>
      <c r="BI385" s="286">
        <v>36280684</v>
      </c>
      <c r="BJ385" s="286">
        <v>12348000</v>
      </c>
      <c r="BK385" s="286">
        <v>29</v>
      </c>
      <c r="BL385" s="286">
        <v>861</v>
      </c>
      <c r="BM385" s="286">
        <v>890</v>
      </c>
      <c r="BN385" s="286">
        <v>43610000</v>
      </c>
      <c r="BO385" s="286">
        <v>8722000</v>
      </c>
      <c r="BP385" s="287" t="s">
        <v>712</v>
      </c>
      <c r="BQ385" s="287" t="s">
        <v>3946</v>
      </c>
      <c r="BR385" t="s">
        <v>45</v>
      </c>
    </row>
    <row r="386" spans="1:70" hidden="1" x14ac:dyDescent="0.3">
      <c r="A386" s="281">
        <v>383</v>
      </c>
      <c r="B386" s="288" t="s">
        <v>2952</v>
      </c>
      <c r="C386" s="288" t="s">
        <v>2953</v>
      </c>
      <c r="D386" s="288" t="s">
        <v>3007</v>
      </c>
      <c r="E386" s="288" t="s">
        <v>2959</v>
      </c>
      <c r="F386" s="288" t="s">
        <v>2955</v>
      </c>
      <c r="G386" s="288" t="s">
        <v>2960</v>
      </c>
      <c r="H386" s="288" t="s">
        <v>2965</v>
      </c>
      <c r="I386" s="288" t="s">
        <v>2962</v>
      </c>
      <c r="J386" s="288" t="s">
        <v>60</v>
      </c>
      <c r="K386" s="288" t="s">
        <v>2958</v>
      </c>
      <c r="L386" s="288" t="s">
        <v>45</v>
      </c>
      <c r="M386" s="289" t="s">
        <v>1492</v>
      </c>
      <c r="N386" s="288" t="s">
        <v>1491</v>
      </c>
      <c r="O386" s="288" t="s">
        <v>50</v>
      </c>
      <c r="P386" s="288" t="s">
        <v>74</v>
      </c>
      <c r="Q386" s="290" t="s">
        <v>45</v>
      </c>
      <c r="R386" s="288" t="s">
        <v>45</v>
      </c>
      <c r="S386" s="1">
        <v>45622</v>
      </c>
      <c r="T386" s="1">
        <v>45586</v>
      </c>
      <c r="U386" s="290" t="s">
        <v>45</v>
      </c>
      <c r="V386" s="1">
        <v>45586</v>
      </c>
      <c r="W386" s="1">
        <v>45622</v>
      </c>
      <c r="X386" s="1">
        <v>45625</v>
      </c>
      <c r="Y386" s="291">
        <v>75000</v>
      </c>
      <c r="Z386" s="291">
        <v>75000</v>
      </c>
      <c r="AA386" s="291">
        <v>19300</v>
      </c>
      <c r="AB386" s="291">
        <v>75000</v>
      </c>
      <c r="AC386" s="292" t="s">
        <v>540</v>
      </c>
      <c r="AD386" s="290" t="s">
        <v>60</v>
      </c>
      <c r="AE386" s="292" t="s">
        <v>45</v>
      </c>
      <c r="AF386" s="291">
        <v>75000</v>
      </c>
      <c r="AG386" s="291">
        <v>600</v>
      </c>
      <c r="AH386" s="291">
        <v>45000000</v>
      </c>
      <c r="AI386" s="291">
        <v>11580000</v>
      </c>
      <c r="AJ386" s="291">
        <v>600</v>
      </c>
      <c r="AK386" s="291">
        <v>45000000</v>
      </c>
      <c r="AL386" s="291">
        <v>11580000</v>
      </c>
      <c r="AM386" s="291"/>
      <c r="AN386" s="291"/>
      <c r="AO386" s="291">
        <v>0</v>
      </c>
      <c r="AP386" s="291">
        <v>653</v>
      </c>
      <c r="AQ386" s="291">
        <v>48975000</v>
      </c>
      <c r="AR386" s="291">
        <v>12602900</v>
      </c>
      <c r="AS386" s="291">
        <v>653</v>
      </c>
      <c r="AT386" s="291">
        <v>48975000</v>
      </c>
      <c r="AU386" s="291">
        <v>12602900</v>
      </c>
      <c r="AV386" s="291"/>
      <c r="AW386" s="291"/>
      <c r="AX386" s="291">
        <v>0</v>
      </c>
      <c r="AY386" s="291">
        <v>267</v>
      </c>
      <c r="AZ386" s="291">
        <v>20025000</v>
      </c>
      <c r="BA386" s="291"/>
      <c r="BB386" s="291"/>
      <c r="BC386" s="291">
        <v>6</v>
      </c>
      <c r="BD386" s="291">
        <v>450000</v>
      </c>
      <c r="BE386" s="291">
        <v>312150</v>
      </c>
      <c r="BF386" s="291">
        <v>115800</v>
      </c>
      <c r="BG386" s="291">
        <v>275</v>
      </c>
      <c r="BH386" s="291">
        <v>20625000</v>
      </c>
      <c r="BI386" s="291">
        <v>13475581</v>
      </c>
      <c r="BJ386" s="291">
        <v>5307500</v>
      </c>
      <c r="BK386" s="291">
        <v>-8</v>
      </c>
      <c r="BL386" s="291">
        <v>386</v>
      </c>
      <c r="BM386" s="291">
        <v>378</v>
      </c>
      <c r="BN386" s="291">
        <v>28350000</v>
      </c>
      <c r="BO386" s="291">
        <v>7295400</v>
      </c>
      <c r="BP386" s="292" t="s">
        <v>3311</v>
      </c>
      <c r="BQ386" s="292" t="s">
        <v>4090</v>
      </c>
      <c r="BR386" t="s">
        <v>45</v>
      </c>
    </row>
    <row r="387" spans="1:70" hidden="1" x14ac:dyDescent="0.3">
      <c r="A387" s="281">
        <v>384</v>
      </c>
      <c r="B387" s="282" t="s">
        <v>2952</v>
      </c>
      <c r="C387" s="282" t="s">
        <v>2953</v>
      </c>
      <c r="D387" s="282" t="s">
        <v>3007</v>
      </c>
      <c r="E387" s="282" t="s">
        <v>2959</v>
      </c>
      <c r="F387" s="282" t="s">
        <v>2955</v>
      </c>
      <c r="G387" s="282" t="s">
        <v>2966</v>
      </c>
      <c r="H387" s="282" t="s">
        <v>2967</v>
      </c>
      <c r="I387" s="282" t="s">
        <v>2962</v>
      </c>
      <c r="J387" s="282" t="s">
        <v>60</v>
      </c>
      <c r="K387" s="282" t="s">
        <v>2958</v>
      </c>
      <c r="L387" s="282" t="s">
        <v>45</v>
      </c>
      <c r="M387" s="283" t="s">
        <v>1490</v>
      </c>
      <c r="N387" s="282" t="s">
        <v>1489</v>
      </c>
      <c r="O387" s="282" t="s">
        <v>50</v>
      </c>
      <c r="P387" s="282" t="s">
        <v>51</v>
      </c>
      <c r="Q387" s="284" t="s">
        <v>45</v>
      </c>
      <c r="R387" s="282" t="s">
        <v>45</v>
      </c>
      <c r="S387" s="285">
        <v>45554</v>
      </c>
      <c r="T387" s="285">
        <v>45554</v>
      </c>
      <c r="U387" s="284" t="s">
        <v>45</v>
      </c>
      <c r="V387" s="285">
        <v>45554</v>
      </c>
      <c r="W387" s="285">
        <v>45555</v>
      </c>
      <c r="X387" s="285">
        <v>45559</v>
      </c>
      <c r="Y387" s="286">
        <v>37000</v>
      </c>
      <c r="Z387" s="286">
        <v>49000</v>
      </c>
      <c r="AA387" s="286">
        <v>10200</v>
      </c>
      <c r="AB387" s="286">
        <v>49000</v>
      </c>
      <c r="AC387" s="287" t="s">
        <v>662</v>
      </c>
      <c r="AD387" s="284" t="s">
        <v>60</v>
      </c>
      <c r="AE387" s="287" t="s">
        <v>45</v>
      </c>
      <c r="AF387" s="286">
        <v>37000</v>
      </c>
      <c r="AG387" s="286">
        <v>8</v>
      </c>
      <c r="AH387" s="286">
        <v>392000</v>
      </c>
      <c r="AI387" s="286">
        <v>81600</v>
      </c>
      <c r="AJ387" s="286">
        <v>8</v>
      </c>
      <c r="AK387" s="286">
        <v>392000</v>
      </c>
      <c r="AL387" s="286">
        <v>81600</v>
      </c>
      <c r="AM387" s="286"/>
      <c r="AN387" s="286"/>
      <c r="AO387" s="286">
        <v>0</v>
      </c>
      <c r="AP387" s="286">
        <v>1354</v>
      </c>
      <c r="AQ387" s="286">
        <v>66346000</v>
      </c>
      <c r="AR387" s="286">
        <v>13810800</v>
      </c>
      <c r="AS387" s="286">
        <v>1354</v>
      </c>
      <c r="AT387" s="286">
        <v>66346000</v>
      </c>
      <c r="AU387" s="286">
        <v>13810800</v>
      </c>
      <c r="AV387" s="286"/>
      <c r="AW387" s="286"/>
      <c r="AX387" s="286">
        <v>0</v>
      </c>
      <c r="AY387" s="286">
        <v>1347</v>
      </c>
      <c r="AZ387" s="286">
        <v>66003000</v>
      </c>
      <c r="BA387" s="286">
        <v>1</v>
      </c>
      <c r="BB387" s="286">
        <v>49000</v>
      </c>
      <c r="BC387" s="286">
        <v>1</v>
      </c>
      <c r="BD387" s="286">
        <v>49000</v>
      </c>
      <c r="BE387" s="286">
        <v>26720</v>
      </c>
      <c r="BF387" s="286">
        <v>10200</v>
      </c>
      <c r="BG387" s="286">
        <v>1347</v>
      </c>
      <c r="BH387" s="286">
        <v>66003000</v>
      </c>
      <c r="BI387" s="286">
        <v>30084398</v>
      </c>
      <c r="BJ387" s="286">
        <v>13739400</v>
      </c>
      <c r="BK387" s="286"/>
      <c r="BL387" s="286">
        <v>7</v>
      </c>
      <c r="BM387" s="286">
        <v>7</v>
      </c>
      <c r="BN387" s="286">
        <v>343000</v>
      </c>
      <c r="BO387" s="286">
        <v>71400</v>
      </c>
      <c r="BP387" s="287" t="s">
        <v>4076</v>
      </c>
      <c r="BQ387" s="287" t="s">
        <v>1937</v>
      </c>
      <c r="BR387" t="s">
        <v>45</v>
      </c>
    </row>
    <row r="388" spans="1:70" hidden="1" x14ac:dyDescent="0.3">
      <c r="A388" s="281">
        <v>385</v>
      </c>
      <c r="B388" s="288" t="s">
        <v>2952</v>
      </c>
      <c r="C388" s="288" t="s">
        <v>2953</v>
      </c>
      <c r="D388" s="288" t="s">
        <v>3007</v>
      </c>
      <c r="E388" s="288" t="s">
        <v>2959</v>
      </c>
      <c r="F388" s="288" t="s">
        <v>2955</v>
      </c>
      <c r="G388" s="288" t="s">
        <v>2966</v>
      </c>
      <c r="H388" s="288" t="s">
        <v>2967</v>
      </c>
      <c r="I388" s="288" t="s">
        <v>2962</v>
      </c>
      <c r="J388" s="288" t="s">
        <v>60</v>
      </c>
      <c r="K388" s="288" t="s">
        <v>2958</v>
      </c>
      <c r="L388" s="288" t="s">
        <v>45</v>
      </c>
      <c r="M388" s="289" t="s">
        <v>1488</v>
      </c>
      <c r="N388" s="288" t="s">
        <v>1487</v>
      </c>
      <c r="O388" s="288" t="s">
        <v>50</v>
      </c>
      <c r="P388" s="288" t="s">
        <v>51</v>
      </c>
      <c r="Q388" s="290" t="s">
        <v>45</v>
      </c>
      <c r="R388" s="288" t="s">
        <v>45</v>
      </c>
      <c r="S388" s="1">
        <v>45611</v>
      </c>
      <c r="T388" s="1">
        <v>45554</v>
      </c>
      <c r="U388" s="290" t="s">
        <v>45</v>
      </c>
      <c r="V388" s="1">
        <v>45554</v>
      </c>
      <c r="W388" s="1">
        <v>45611</v>
      </c>
      <c r="X388" s="1">
        <v>45611</v>
      </c>
      <c r="Y388" s="291">
        <v>55000</v>
      </c>
      <c r="Z388" s="291">
        <v>55000</v>
      </c>
      <c r="AA388" s="291">
        <v>14300</v>
      </c>
      <c r="AB388" s="291">
        <v>55000</v>
      </c>
      <c r="AC388" s="292" t="s">
        <v>201</v>
      </c>
      <c r="AD388" s="290" t="s">
        <v>60</v>
      </c>
      <c r="AE388" s="292" t="s">
        <v>45</v>
      </c>
      <c r="AF388" s="291">
        <v>55000</v>
      </c>
      <c r="AG388" s="291">
        <v>1900</v>
      </c>
      <c r="AH388" s="291">
        <v>104500000</v>
      </c>
      <c r="AI388" s="291">
        <v>27170000</v>
      </c>
      <c r="AJ388" s="291">
        <v>1900</v>
      </c>
      <c r="AK388" s="291">
        <v>104500000</v>
      </c>
      <c r="AL388" s="291">
        <v>27170000</v>
      </c>
      <c r="AM388" s="291"/>
      <c r="AN388" s="291"/>
      <c r="AO388" s="291">
        <v>0</v>
      </c>
      <c r="AP388" s="291">
        <v>2112</v>
      </c>
      <c r="AQ388" s="291">
        <v>116160000</v>
      </c>
      <c r="AR388" s="291">
        <v>30201600</v>
      </c>
      <c r="AS388" s="291">
        <v>2112</v>
      </c>
      <c r="AT388" s="291">
        <v>116160000</v>
      </c>
      <c r="AU388" s="291">
        <v>30201600</v>
      </c>
      <c r="AV388" s="291"/>
      <c r="AW388" s="291"/>
      <c r="AX388" s="291">
        <v>0</v>
      </c>
      <c r="AY388" s="291">
        <v>1050</v>
      </c>
      <c r="AZ388" s="291">
        <v>57750000</v>
      </c>
      <c r="BA388" s="291">
        <v>-1</v>
      </c>
      <c r="BB388" s="291">
        <v>-55000</v>
      </c>
      <c r="BC388" s="291">
        <v>3</v>
      </c>
      <c r="BD388" s="291">
        <v>165000</v>
      </c>
      <c r="BE388" s="291">
        <v>143885</v>
      </c>
      <c r="BF388" s="291">
        <v>42900</v>
      </c>
      <c r="BG388" s="291">
        <v>1023</v>
      </c>
      <c r="BH388" s="291">
        <v>56265000</v>
      </c>
      <c r="BI388" s="291">
        <v>32687373</v>
      </c>
      <c r="BJ388" s="291">
        <v>14628900</v>
      </c>
      <c r="BK388" s="291">
        <v>27</v>
      </c>
      <c r="BL388" s="291">
        <v>1062</v>
      </c>
      <c r="BM388" s="291">
        <v>1089</v>
      </c>
      <c r="BN388" s="291">
        <v>59895000</v>
      </c>
      <c r="BO388" s="291">
        <v>15572700</v>
      </c>
      <c r="BP388" s="292" t="s">
        <v>597</v>
      </c>
      <c r="BQ388" s="292" t="s">
        <v>3795</v>
      </c>
      <c r="BR388" t="s">
        <v>45</v>
      </c>
    </row>
    <row r="389" spans="1:70" hidden="1" x14ac:dyDescent="0.3">
      <c r="A389" s="281">
        <v>386</v>
      </c>
      <c r="B389" s="282" t="s">
        <v>2952</v>
      </c>
      <c r="C389" s="282" t="s">
        <v>2953</v>
      </c>
      <c r="D389" s="282" t="s">
        <v>3007</v>
      </c>
      <c r="E389" s="282" t="s">
        <v>2959</v>
      </c>
      <c r="F389" s="282" t="s">
        <v>2955</v>
      </c>
      <c r="G389" s="282" t="s">
        <v>2966</v>
      </c>
      <c r="H389" s="282" t="s">
        <v>2967</v>
      </c>
      <c r="I389" s="282" t="s">
        <v>2962</v>
      </c>
      <c r="J389" s="282" t="s">
        <v>60</v>
      </c>
      <c r="K389" s="282" t="s">
        <v>2958</v>
      </c>
      <c r="L389" s="282" t="s">
        <v>45</v>
      </c>
      <c r="M389" s="283" t="s">
        <v>1485</v>
      </c>
      <c r="N389" s="282" t="s">
        <v>1484</v>
      </c>
      <c r="O389" s="282" t="s">
        <v>50</v>
      </c>
      <c r="P389" s="282" t="s">
        <v>51</v>
      </c>
      <c r="Q389" s="284" t="s">
        <v>45</v>
      </c>
      <c r="R389" s="282" t="s">
        <v>45</v>
      </c>
      <c r="S389" s="285">
        <v>45583</v>
      </c>
      <c r="T389" s="285">
        <v>45534</v>
      </c>
      <c r="U389" s="284" t="s">
        <v>45</v>
      </c>
      <c r="V389" s="285">
        <v>45534</v>
      </c>
      <c r="W389" s="285">
        <v>45579</v>
      </c>
      <c r="X389" s="285">
        <v>45586</v>
      </c>
      <c r="Y389" s="286">
        <v>49000</v>
      </c>
      <c r="Z389" s="286">
        <v>49000</v>
      </c>
      <c r="AA389" s="286">
        <v>12500</v>
      </c>
      <c r="AB389" s="286">
        <v>49000</v>
      </c>
      <c r="AC389" s="287" t="s">
        <v>983</v>
      </c>
      <c r="AD389" s="284" t="s">
        <v>60</v>
      </c>
      <c r="AE389" s="287" t="s">
        <v>45</v>
      </c>
      <c r="AF389" s="286">
        <v>49000</v>
      </c>
      <c r="AG389" s="286">
        <v>1200</v>
      </c>
      <c r="AH389" s="286">
        <v>58800000</v>
      </c>
      <c r="AI389" s="286">
        <v>15000000</v>
      </c>
      <c r="AJ389" s="286">
        <v>1200</v>
      </c>
      <c r="AK389" s="286">
        <v>58800000</v>
      </c>
      <c r="AL389" s="286">
        <v>15000000</v>
      </c>
      <c r="AM389" s="286"/>
      <c r="AN389" s="286"/>
      <c r="AO389" s="286">
        <v>0</v>
      </c>
      <c r="AP389" s="286">
        <v>1228</v>
      </c>
      <c r="AQ389" s="286">
        <v>60172000</v>
      </c>
      <c r="AR389" s="286">
        <v>15350000</v>
      </c>
      <c r="AS389" s="286">
        <v>1228</v>
      </c>
      <c r="AT389" s="286">
        <v>60172000</v>
      </c>
      <c r="AU389" s="286">
        <v>15350000</v>
      </c>
      <c r="AV389" s="286"/>
      <c r="AW389" s="286"/>
      <c r="AX389" s="286">
        <v>0</v>
      </c>
      <c r="AY389" s="286">
        <v>741</v>
      </c>
      <c r="AZ389" s="286">
        <v>36309000</v>
      </c>
      <c r="BA389" s="286">
        <v>1</v>
      </c>
      <c r="BB389" s="286">
        <v>49000</v>
      </c>
      <c r="BC389" s="286">
        <v>-3</v>
      </c>
      <c r="BD389" s="286">
        <v>-147000</v>
      </c>
      <c r="BE389" s="286">
        <v>-101974</v>
      </c>
      <c r="BF389" s="286">
        <v>-37500</v>
      </c>
      <c r="BG389" s="286">
        <v>710</v>
      </c>
      <c r="BH389" s="286">
        <v>34790000</v>
      </c>
      <c r="BI389" s="286">
        <v>25302355</v>
      </c>
      <c r="BJ389" s="286">
        <v>8875000</v>
      </c>
      <c r="BK389" s="286">
        <v>31</v>
      </c>
      <c r="BL389" s="286">
        <v>487</v>
      </c>
      <c r="BM389" s="286">
        <v>518</v>
      </c>
      <c r="BN389" s="286">
        <v>25382000</v>
      </c>
      <c r="BO389" s="286">
        <v>6475000</v>
      </c>
      <c r="BP389" s="287" t="s">
        <v>3472</v>
      </c>
      <c r="BQ389" s="287" t="s">
        <v>3311</v>
      </c>
      <c r="BR389" t="s">
        <v>45</v>
      </c>
    </row>
    <row r="390" spans="1:70" hidden="1" x14ac:dyDescent="0.3">
      <c r="A390" s="281">
        <v>387</v>
      </c>
      <c r="B390" s="288" t="s">
        <v>2952</v>
      </c>
      <c r="C390" s="288" t="s">
        <v>2953</v>
      </c>
      <c r="D390" s="288" t="s">
        <v>3007</v>
      </c>
      <c r="E390" s="288" t="s">
        <v>2959</v>
      </c>
      <c r="F390" s="288" t="s">
        <v>2955</v>
      </c>
      <c r="G390" s="288" t="s">
        <v>2968</v>
      </c>
      <c r="H390" s="288" t="s">
        <v>2969</v>
      </c>
      <c r="I390" s="288" t="s">
        <v>2962</v>
      </c>
      <c r="J390" s="288" t="s">
        <v>60</v>
      </c>
      <c r="K390" s="288" t="s">
        <v>2958</v>
      </c>
      <c r="L390" s="288" t="s">
        <v>45</v>
      </c>
      <c r="M390" s="289" t="s">
        <v>1483</v>
      </c>
      <c r="N390" s="288" t="s">
        <v>1482</v>
      </c>
      <c r="O390" s="288" t="s">
        <v>50</v>
      </c>
      <c r="P390" s="288" t="s">
        <v>51</v>
      </c>
      <c r="Q390" s="290" t="s">
        <v>45</v>
      </c>
      <c r="R390" s="288" t="s">
        <v>45</v>
      </c>
      <c r="S390" s="1">
        <v>45567</v>
      </c>
      <c r="T390" s="1">
        <v>45534</v>
      </c>
      <c r="U390" s="290" t="s">
        <v>45</v>
      </c>
      <c r="V390" s="1">
        <v>45534</v>
      </c>
      <c r="W390" s="1">
        <v>45555</v>
      </c>
      <c r="X390" s="1">
        <v>45572</v>
      </c>
      <c r="Y390" s="291">
        <v>69000</v>
      </c>
      <c r="Z390" s="291">
        <v>69000</v>
      </c>
      <c r="AA390" s="291">
        <v>17700</v>
      </c>
      <c r="AB390" s="291">
        <v>69000</v>
      </c>
      <c r="AC390" s="292" t="s">
        <v>796</v>
      </c>
      <c r="AD390" s="290" t="s">
        <v>60</v>
      </c>
      <c r="AE390" s="292" t="s">
        <v>45</v>
      </c>
      <c r="AF390" s="291">
        <v>69000</v>
      </c>
      <c r="AG390" s="291">
        <v>1200</v>
      </c>
      <c r="AH390" s="291">
        <v>82800000</v>
      </c>
      <c r="AI390" s="291">
        <v>21240000</v>
      </c>
      <c r="AJ390" s="291">
        <v>1200</v>
      </c>
      <c r="AK390" s="291">
        <v>82800000</v>
      </c>
      <c r="AL390" s="291">
        <v>21240000</v>
      </c>
      <c r="AM390" s="291"/>
      <c r="AN390" s="291"/>
      <c r="AO390" s="291">
        <v>0</v>
      </c>
      <c r="AP390" s="291">
        <v>1141</v>
      </c>
      <c r="AQ390" s="291">
        <v>78729000</v>
      </c>
      <c r="AR390" s="291">
        <v>20195700</v>
      </c>
      <c r="AS390" s="291">
        <v>1141</v>
      </c>
      <c r="AT390" s="291">
        <v>78729000</v>
      </c>
      <c r="AU390" s="291">
        <v>20195700</v>
      </c>
      <c r="AV390" s="291"/>
      <c r="AW390" s="291"/>
      <c r="AX390" s="291">
        <v>0</v>
      </c>
      <c r="AY390" s="291">
        <v>252</v>
      </c>
      <c r="AZ390" s="291">
        <v>17388000</v>
      </c>
      <c r="BA390" s="291"/>
      <c r="BB390" s="291"/>
      <c r="BC390" s="291">
        <v>2</v>
      </c>
      <c r="BD390" s="291">
        <v>138000</v>
      </c>
      <c r="BE390" s="291">
        <v>90050</v>
      </c>
      <c r="BF390" s="291">
        <v>35400</v>
      </c>
      <c r="BG390" s="291">
        <v>212</v>
      </c>
      <c r="BH390" s="291">
        <v>14628000</v>
      </c>
      <c r="BI390" s="291">
        <v>11296054</v>
      </c>
      <c r="BJ390" s="291">
        <v>3752400</v>
      </c>
      <c r="BK390" s="291">
        <v>40</v>
      </c>
      <c r="BL390" s="291">
        <v>889</v>
      </c>
      <c r="BM390" s="291">
        <v>929</v>
      </c>
      <c r="BN390" s="291">
        <v>64101000</v>
      </c>
      <c r="BO390" s="291">
        <v>16443300</v>
      </c>
      <c r="BP390" s="292" t="s">
        <v>3999</v>
      </c>
      <c r="BQ390" s="292" t="s">
        <v>4117</v>
      </c>
      <c r="BR390" t="s">
        <v>45</v>
      </c>
    </row>
    <row r="391" spans="1:70" hidden="1" x14ac:dyDescent="0.3">
      <c r="A391" s="281">
        <v>388</v>
      </c>
      <c r="B391" s="282" t="s">
        <v>2952</v>
      </c>
      <c r="C391" s="282" t="s">
        <v>2953</v>
      </c>
      <c r="D391" s="282" t="s">
        <v>3007</v>
      </c>
      <c r="E391" s="282" t="s">
        <v>2959</v>
      </c>
      <c r="F391" s="282" t="s">
        <v>2955</v>
      </c>
      <c r="G391" s="282" t="s">
        <v>2968</v>
      </c>
      <c r="H391" s="282" t="s">
        <v>2969</v>
      </c>
      <c r="I391" s="282" t="s">
        <v>2962</v>
      </c>
      <c r="J391" s="282" t="s">
        <v>60</v>
      </c>
      <c r="K391" s="282" t="s">
        <v>2958</v>
      </c>
      <c r="L391" s="282" t="s">
        <v>45</v>
      </c>
      <c r="M391" s="283" t="s">
        <v>1481</v>
      </c>
      <c r="N391" s="282" t="s">
        <v>1480</v>
      </c>
      <c r="O391" s="282" t="s">
        <v>50</v>
      </c>
      <c r="P391" s="282" t="s">
        <v>51</v>
      </c>
      <c r="Q391" s="284" t="s">
        <v>45</v>
      </c>
      <c r="R391" s="282" t="s">
        <v>45</v>
      </c>
      <c r="S391" s="285">
        <v>45587</v>
      </c>
      <c r="T391" s="285">
        <v>45586</v>
      </c>
      <c r="U391" s="284" t="s">
        <v>45</v>
      </c>
      <c r="V391" s="285">
        <v>45586</v>
      </c>
      <c r="W391" s="285">
        <v>45587</v>
      </c>
      <c r="X391" s="285">
        <v>45609</v>
      </c>
      <c r="Y391" s="286">
        <v>63000</v>
      </c>
      <c r="Z391" s="286">
        <v>63000</v>
      </c>
      <c r="AA391" s="286">
        <v>15900</v>
      </c>
      <c r="AB391" s="286">
        <v>63000</v>
      </c>
      <c r="AC391" s="287" t="s">
        <v>442</v>
      </c>
      <c r="AD391" s="284" t="s">
        <v>60</v>
      </c>
      <c r="AE391" s="287" t="s">
        <v>45</v>
      </c>
      <c r="AF391" s="286">
        <v>63000</v>
      </c>
      <c r="AG391" s="286">
        <v>600</v>
      </c>
      <c r="AH391" s="286">
        <v>37800000</v>
      </c>
      <c r="AI391" s="286">
        <v>9540000</v>
      </c>
      <c r="AJ391" s="286">
        <v>600</v>
      </c>
      <c r="AK391" s="286">
        <v>37800000</v>
      </c>
      <c r="AL391" s="286">
        <v>9540000</v>
      </c>
      <c r="AM391" s="286"/>
      <c r="AN391" s="286"/>
      <c r="AO391" s="286">
        <v>0</v>
      </c>
      <c r="AP391" s="286">
        <v>601</v>
      </c>
      <c r="AQ391" s="286">
        <v>37863000</v>
      </c>
      <c r="AR391" s="286">
        <v>9555900</v>
      </c>
      <c r="AS391" s="286">
        <v>601</v>
      </c>
      <c r="AT391" s="286">
        <v>37863000</v>
      </c>
      <c r="AU391" s="286">
        <v>9555900</v>
      </c>
      <c r="AV391" s="286"/>
      <c r="AW391" s="286"/>
      <c r="AX391" s="286">
        <v>0</v>
      </c>
      <c r="AY391" s="286">
        <v>265</v>
      </c>
      <c r="AZ391" s="286">
        <v>16695000</v>
      </c>
      <c r="BA391" s="286"/>
      <c r="BB391" s="286"/>
      <c r="BC391" s="286">
        <v>1</v>
      </c>
      <c r="BD391" s="286">
        <v>63000</v>
      </c>
      <c r="BE391" s="286">
        <v>28464</v>
      </c>
      <c r="BF391" s="286">
        <v>15900</v>
      </c>
      <c r="BG391" s="286">
        <v>265</v>
      </c>
      <c r="BH391" s="286">
        <v>16695000</v>
      </c>
      <c r="BI391" s="286">
        <v>12559318</v>
      </c>
      <c r="BJ391" s="286">
        <v>4213500</v>
      </c>
      <c r="BK391" s="286"/>
      <c r="BL391" s="286">
        <v>336</v>
      </c>
      <c r="BM391" s="286">
        <v>336</v>
      </c>
      <c r="BN391" s="286">
        <v>21168000</v>
      </c>
      <c r="BO391" s="286">
        <v>5342400</v>
      </c>
      <c r="BP391" s="287" t="s">
        <v>3868</v>
      </c>
      <c r="BQ391" s="287" t="s">
        <v>3428</v>
      </c>
      <c r="BR391" t="s">
        <v>45</v>
      </c>
    </row>
    <row r="392" spans="1:70" hidden="1" x14ac:dyDescent="0.3">
      <c r="A392" s="281">
        <v>389</v>
      </c>
      <c r="B392" s="288" t="s">
        <v>2952</v>
      </c>
      <c r="C392" s="288" t="s">
        <v>2953</v>
      </c>
      <c r="D392" s="288" t="s">
        <v>3007</v>
      </c>
      <c r="E392" s="288" t="s">
        <v>2959</v>
      </c>
      <c r="F392" s="288" t="s">
        <v>2955</v>
      </c>
      <c r="G392" s="288" t="s">
        <v>2968</v>
      </c>
      <c r="H392" s="288" t="s">
        <v>2969</v>
      </c>
      <c r="I392" s="288" t="s">
        <v>2962</v>
      </c>
      <c r="J392" s="288" t="s">
        <v>60</v>
      </c>
      <c r="K392" s="288" t="s">
        <v>2958</v>
      </c>
      <c r="L392" s="288" t="s">
        <v>45</v>
      </c>
      <c r="M392" s="289" t="s">
        <v>1479</v>
      </c>
      <c r="N392" s="288" t="s">
        <v>1478</v>
      </c>
      <c r="O392" s="288" t="s">
        <v>50</v>
      </c>
      <c r="P392" s="288" t="s">
        <v>51</v>
      </c>
      <c r="Q392" s="290" t="s">
        <v>45</v>
      </c>
      <c r="R392" s="288" t="s">
        <v>45</v>
      </c>
      <c r="S392" s="1">
        <v>45596</v>
      </c>
      <c r="T392" s="1">
        <v>45586</v>
      </c>
      <c r="U392" s="290" t="s">
        <v>45</v>
      </c>
      <c r="V392" s="1">
        <v>45586</v>
      </c>
      <c r="W392" s="1">
        <v>45596</v>
      </c>
      <c r="X392" s="1">
        <v>45611</v>
      </c>
      <c r="Y392" s="291">
        <v>63000</v>
      </c>
      <c r="Z392" s="291">
        <v>63000</v>
      </c>
      <c r="AA392" s="291">
        <v>17600</v>
      </c>
      <c r="AB392" s="291">
        <v>63000</v>
      </c>
      <c r="AC392" s="292" t="s">
        <v>1247</v>
      </c>
      <c r="AD392" s="290" t="s">
        <v>60</v>
      </c>
      <c r="AE392" s="292" t="s">
        <v>45</v>
      </c>
      <c r="AF392" s="291">
        <v>63000</v>
      </c>
      <c r="AG392" s="291">
        <v>400</v>
      </c>
      <c r="AH392" s="291">
        <v>25200000</v>
      </c>
      <c r="AI392" s="291">
        <v>7040000</v>
      </c>
      <c r="AJ392" s="291">
        <v>400</v>
      </c>
      <c r="AK392" s="291">
        <v>25200000</v>
      </c>
      <c r="AL392" s="291">
        <v>7040000</v>
      </c>
      <c r="AM392" s="291"/>
      <c r="AN392" s="291"/>
      <c r="AO392" s="291">
        <v>0</v>
      </c>
      <c r="AP392" s="291">
        <v>392</v>
      </c>
      <c r="AQ392" s="291">
        <v>24696000</v>
      </c>
      <c r="AR392" s="291">
        <v>6899200</v>
      </c>
      <c r="AS392" s="291">
        <v>392</v>
      </c>
      <c r="AT392" s="291">
        <v>24696000</v>
      </c>
      <c r="AU392" s="291">
        <v>6899200</v>
      </c>
      <c r="AV392" s="291"/>
      <c r="AW392" s="291"/>
      <c r="AX392" s="291">
        <v>0</v>
      </c>
      <c r="AY392" s="291">
        <v>224</v>
      </c>
      <c r="AZ392" s="291">
        <v>14112000</v>
      </c>
      <c r="BA392" s="291">
        <v>-3</v>
      </c>
      <c r="BB392" s="291">
        <v>-189000</v>
      </c>
      <c r="BC392" s="291">
        <v>2</v>
      </c>
      <c r="BD392" s="291">
        <v>126000</v>
      </c>
      <c r="BE392" s="291">
        <v>52488</v>
      </c>
      <c r="BF392" s="291">
        <v>35200</v>
      </c>
      <c r="BG392" s="291">
        <v>222</v>
      </c>
      <c r="BH392" s="291">
        <v>13986000</v>
      </c>
      <c r="BI392" s="291">
        <v>10161486</v>
      </c>
      <c r="BJ392" s="291">
        <v>3907200</v>
      </c>
      <c r="BK392" s="291">
        <v>2</v>
      </c>
      <c r="BL392" s="291">
        <v>168</v>
      </c>
      <c r="BM392" s="291">
        <v>170</v>
      </c>
      <c r="BN392" s="291">
        <v>10710000</v>
      </c>
      <c r="BO392" s="291">
        <v>2992000</v>
      </c>
      <c r="BP392" s="292" t="s">
        <v>3431</v>
      </c>
      <c r="BQ392" s="292" t="s">
        <v>756</v>
      </c>
      <c r="BR392" t="s">
        <v>45</v>
      </c>
    </row>
    <row r="393" spans="1:70" hidden="1" x14ac:dyDescent="0.3">
      <c r="A393" s="281">
        <v>390</v>
      </c>
      <c r="B393" s="282" t="s">
        <v>2952</v>
      </c>
      <c r="C393" s="282" t="s">
        <v>2953</v>
      </c>
      <c r="D393" s="282" t="s">
        <v>3007</v>
      </c>
      <c r="E393" s="282" t="s">
        <v>2959</v>
      </c>
      <c r="F393" s="282" t="s">
        <v>2970</v>
      </c>
      <c r="G393" s="282" t="s">
        <v>2971</v>
      </c>
      <c r="H393" s="282" t="s">
        <v>2972</v>
      </c>
      <c r="I393" s="282" t="s">
        <v>2962</v>
      </c>
      <c r="J393" s="282" t="s">
        <v>60</v>
      </c>
      <c r="K393" s="282" t="s">
        <v>2958</v>
      </c>
      <c r="L393" s="282" t="s">
        <v>45</v>
      </c>
      <c r="M393" s="283" t="s">
        <v>1477</v>
      </c>
      <c r="N393" s="282" t="s">
        <v>1476</v>
      </c>
      <c r="O393" s="282" t="s">
        <v>50</v>
      </c>
      <c r="P393" s="282" t="s">
        <v>51</v>
      </c>
      <c r="Q393" s="284" t="s">
        <v>45</v>
      </c>
      <c r="R393" s="282" t="s">
        <v>45</v>
      </c>
      <c r="S393" s="285">
        <v>45575</v>
      </c>
      <c r="T393" s="285">
        <v>45512</v>
      </c>
      <c r="U393" s="284" t="s">
        <v>45</v>
      </c>
      <c r="V393" s="285">
        <v>45512</v>
      </c>
      <c r="W393" s="285">
        <v>45575</v>
      </c>
      <c r="X393" s="285">
        <v>45581</v>
      </c>
      <c r="Y393" s="286">
        <v>69000</v>
      </c>
      <c r="Z393" s="286">
        <v>69000</v>
      </c>
      <c r="AA393" s="286">
        <v>18700</v>
      </c>
      <c r="AB393" s="286">
        <v>69000</v>
      </c>
      <c r="AC393" s="287" t="s">
        <v>874</v>
      </c>
      <c r="AD393" s="284" t="s">
        <v>60</v>
      </c>
      <c r="AE393" s="287" t="s">
        <v>45</v>
      </c>
      <c r="AF393" s="286">
        <v>69000</v>
      </c>
      <c r="AG393" s="286">
        <v>750</v>
      </c>
      <c r="AH393" s="286">
        <v>51750000</v>
      </c>
      <c r="AI393" s="286">
        <v>14025000</v>
      </c>
      <c r="AJ393" s="286">
        <v>750</v>
      </c>
      <c r="AK393" s="286">
        <v>51750000</v>
      </c>
      <c r="AL393" s="286">
        <v>14025000</v>
      </c>
      <c r="AM393" s="286"/>
      <c r="AN393" s="286"/>
      <c r="AO393" s="286">
        <v>0</v>
      </c>
      <c r="AP393" s="286">
        <v>624</v>
      </c>
      <c r="AQ393" s="286">
        <v>43056000</v>
      </c>
      <c r="AR393" s="286">
        <v>11668800</v>
      </c>
      <c r="AS393" s="286">
        <v>624</v>
      </c>
      <c r="AT393" s="286">
        <v>43056000</v>
      </c>
      <c r="AU393" s="286">
        <v>11668800</v>
      </c>
      <c r="AV393" s="286"/>
      <c r="AW393" s="286"/>
      <c r="AX393" s="286">
        <v>0</v>
      </c>
      <c r="AY393" s="286">
        <v>339</v>
      </c>
      <c r="AZ393" s="286">
        <v>23391000</v>
      </c>
      <c r="BA393" s="286"/>
      <c r="BB393" s="286"/>
      <c r="BC393" s="286">
        <v>1</v>
      </c>
      <c r="BD393" s="286">
        <v>69000</v>
      </c>
      <c r="BE393" s="286">
        <v>41650</v>
      </c>
      <c r="BF393" s="286">
        <v>18700</v>
      </c>
      <c r="BG393" s="286">
        <v>335</v>
      </c>
      <c r="BH393" s="286">
        <v>23115000</v>
      </c>
      <c r="BI393" s="286">
        <v>16338265</v>
      </c>
      <c r="BJ393" s="286">
        <v>6264500</v>
      </c>
      <c r="BK393" s="286">
        <v>4</v>
      </c>
      <c r="BL393" s="286">
        <v>285</v>
      </c>
      <c r="BM393" s="286">
        <v>289</v>
      </c>
      <c r="BN393" s="286">
        <v>19941000</v>
      </c>
      <c r="BO393" s="286">
        <v>5404300</v>
      </c>
      <c r="BP393" s="287" t="s">
        <v>3676</v>
      </c>
      <c r="BQ393" s="287" t="s">
        <v>3755</v>
      </c>
      <c r="BR393" t="s">
        <v>45</v>
      </c>
    </row>
    <row r="394" spans="1:70" hidden="1" x14ac:dyDescent="0.3">
      <c r="A394" s="281">
        <v>391</v>
      </c>
      <c r="B394" s="288" t="s">
        <v>2952</v>
      </c>
      <c r="C394" s="288" t="s">
        <v>2953</v>
      </c>
      <c r="D394" s="288" t="s">
        <v>3007</v>
      </c>
      <c r="E394" s="288" t="s">
        <v>2959</v>
      </c>
      <c r="F394" s="288" t="s">
        <v>2970</v>
      </c>
      <c r="G394" s="288" t="s">
        <v>2971</v>
      </c>
      <c r="H394" s="288" t="s">
        <v>2972</v>
      </c>
      <c r="I394" s="288" t="s">
        <v>2962</v>
      </c>
      <c r="J394" s="288" t="s">
        <v>60</v>
      </c>
      <c r="K394" s="288" t="s">
        <v>2958</v>
      </c>
      <c r="L394" s="288" t="s">
        <v>45</v>
      </c>
      <c r="M394" s="289" t="s">
        <v>1474</v>
      </c>
      <c r="N394" s="288" t="s">
        <v>1473</v>
      </c>
      <c r="O394" s="288" t="s">
        <v>50</v>
      </c>
      <c r="P394" s="288" t="s">
        <v>51</v>
      </c>
      <c r="Q394" s="290" t="s">
        <v>45</v>
      </c>
      <c r="R394" s="288" t="s">
        <v>45</v>
      </c>
      <c r="S394" s="1">
        <v>45575</v>
      </c>
      <c r="T394" s="1">
        <v>45512</v>
      </c>
      <c r="U394" s="290" t="s">
        <v>45</v>
      </c>
      <c r="V394" s="1">
        <v>45512</v>
      </c>
      <c r="W394" s="1">
        <v>45575</v>
      </c>
      <c r="X394" s="1">
        <v>45583</v>
      </c>
      <c r="Y394" s="291">
        <v>69000</v>
      </c>
      <c r="Z394" s="291">
        <v>69000</v>
      </c>
      <c r="AA394" s="291">
        <v>19500</v>
      </c>
      <c r="AB394" s="291">
        <v>69000</v>
      </c>
      <c r="AC394" s="292" t="s">
        <v>357</v>
      </c>
      <c r="AD394" s="290" t="s">
        <v>60</v>
      </c>
      <c r="AE394" s="292" t="s">
        <v>45</v>
      </c>
      <c r="AF394" s="291">
        <v>69000</v>
      </c>
      <c r="AG394" s="291">
        <v>500</v>
      </c>
      <c r="AH394" s="291">
        <v>34500000</v>
      </c>
      <c r="AI394" s="291">
        <v>9750000</v>
      </c>
      <c r="AJ394" s="291">
        <v>500</v>
      </c>
      <c r="AK394" s="291">
        <v>34500000</v>
      </c>
      <c r="AL394" s="291">
        <v>9750000</v>
      </c>
      <c r="AM394" s="291"/>
      <c r="AN394" s="291"/>
      <c r="AO394" s="291">
        <v>0</v>
      </c>
      <c r="AP394" s="291">
        <v>497</v>
      </c>
      <c r="AQ394" s="291">
        <v>34293000</v>
      </c>
      <c r="AR394" s="291">
        <v>9691500</v>
      </c>
      <c r="AS394" s="291">
        <v>497</v>
      </c>
      <c r="AT394" s="291">
        <v>34293000</v>
      </c>
      <c r="AU394" s="291">
        <v>9691500</v>
      </c>
      <c r="AV394" s="291"/>
      <c r="AW394" s="291"/>
      <c r="AX394" s="291">
        <v>0</v>
      </c>
      <c r="AY394" s="291">
        <v>395</v>
      </c>
      <c r="AZ394" s="291">
        <v>27255000</v>
      </c>
      <c r="BA394" s="291">
        <v>-3</v>
      </c>
      <c r="BB394" s="291">
        <v>-207000</v>
      </c>
      <c r="BC394" s="291"/>
      <c r="BD394" s="291"/>
      <c r="BE394" s="291"/>
      <c r="BF394" s="291">
        <v>0</v>
      </c>
      <c r="BG394" s="291">
        <v>387</v>
      </c>
      <c r="BH394" s="291">
        <v>26703000</v>
      </c>
      <c r="BI394" s="291">
        <v>20260931</v>
      </c>
      <c r="BJ394" s="291">
        <v>7546500</v>
      </c>
      <c r="BK394" s="291">
        <v>8</v>
      </c>
      <c r="BL394" s="291">
        <v>102</v>
      </c>
      <c r="BM394" s="291">
        <v>110</v>
      </c>
      <c r="BN394" s="291">
        <v>7590000</v>
      </c>
      <c r="BO394" s="291">
        <v>2145000</v>
      </c>
      <c r="BP394" s="292" t="s">
        <v>621</v>
      </c>
      <c r="BQ394" s="292" t="s">
        <v>3869</v>
      </c>
      <c r="BR394" t="s">
        <v>45</v>
      </c>
    </row>
    <row r="395" spans="1:70" hidden="1" x14ac:dyDescent="0.3">
      <c r="A395" s="281">
        <v>392</v>
      </c>
      <c r="B395" s="282" t="s">
        <v>2952</v>
      </c>
      <c r="C395" s="282" t="s">
        <v>2953</v>
      </c>
      <c r="D395" s="282" t="s">
        <v>3007</v>
      </c>
      <c r="E395" s="282" t="s">
        <v>2959</v>
      </c>
      <c r="F395" s="282" t="s">
        <v>2970</v>
      </c>
      <c r="G395" s="282" t="s">
        <v>2971</v>
      </c>
      <c r="H395" s="282" t="s">
        <v>2972</v>
      </c>
      <c r="I395" s="282" t="s">
        <v>2962</v>
      </c>
      <c r="J395" s="282" t="s">
        <v>60</v>
      </c>
      <c r="K395" s="282" t="s">
        <v>2958</v>
      </c>
      <c r="L395" s="282" t="s">
        <v>45</v>
      </c>
      <c r="M395" s="283" t="s">
        <v>1472</v>
      </c>
      <c r="N395" s="282" t="s">
        <v>1471</v>
      </c>
      <c r="O395" s="282" t="s">
        <v>50</v>
      </c>
      <c r="P395" s="282" t="s">
        <v>51</v>
      </c>
      <c r="Q395" s="284" t="s">
        <v>45</v>
      </c>
      <c r="R395" s="282" t="s">
        <v>45</v>
      </c>
      <c r="S395" s="285">
        <v>45596</v>
      </c>
      <c r="T395" s="285">
        <v>45512</v>
      </c>
      <c r="U395" s="284" t="s">
        <v>45</v>
      </c>
      <c r="V395" s="285">
        <v>45512</v>
      </c>
      <c r="W395" s="285">
        <v>45596</v>
      </c>
      <c r="X395" s="285">
        <v>45607</v>
      </c>
      <c r="Y395" s="286">
        <v>79000</v>
      </c>
      <c r="Z395" s="286">
        <v>79000</v>
      </c>
      <c r="AA395" s="286">
        <v>22500</v>
      </c>
      <c r="AB395" s="286">
        <v>79000</v>
      </c>
      <c r="AC395" s="287" t="s">
        <v>187</v>
      </c>
      <c r="AD395" s="284" t="s">
        <v>60</v>
      </c>
      <c r="AE395" s="287" t="s">
        <v>45</v>
      </c>
      <c r="AF395" s="286">
        <v>79000</v>
      </c>
      <c r="AG395" s="286">
        <v>460</v>
      </c>
      <c r="AH395" s="286">
        <v>36340000</v>
      </c>
      <c r="AI395" s="286">
        <v>10350000</v>
      </c>
      <c r="AJ395" s="286">
        <v>460</v>
      </c>
      <c r="AK395" s="286">
        <v>36340000</v>
      </c>
      <c r="AL395" s="286">
        <v>10350000</v>
      </c>
      <c r="AM395" s="286"/>
      <c r="AN395" s="286"/>
      <c r="AO395" s="286">
        <v>0</v>
      </c>
      <c r="AP395" s="286">
        <v>462</v>
      </c>
      <c r="AQ395" s="286">
        <v>36498000</v>
      </c>
      <c r="AR395" s="286">
        <v>10395000</v>
      </c>
      <c r="AS395" s="286">
        <v>462</v>
      </c>
      <c r="AT395" s="286">
        <v>36498000</v>
      </c>
      <c r="AU395" s="286">
        <v>10395000</v>
      </c>
      <c r="AV395" s="286"/>
      <c r="AW395" s="286"/>
      <c r="AX395" s="286">
        <v>0</v>
      </c>
      <c r="AY395" s="286">
        <v>389</v>
      </c>
      <c r="AZ395" s="286">
        <v>30731000</v>
      </c>
      <c r="BA395" s="286"/>
      <c r="BB395" s="286"/>
      <c r="BC395" s="286">
        <v>1</v>
      </c>
      <c r="BD395" s="286">
        <v>79000</v>
      </c>
      <c r="BE395" s="286">
        <v>47600</v>
      </c>
      <c r="BF395" s="286">
        <v>22500</v>
      </c>
      <c r="BG395" s="286">
        <v>381</v>
      </c>
      <c r="BH395" s="286">
        <v>30099000</v>
      </c>
      <c r="BI395" s="286">
        <v>20738362</v>
      </c>
      <c r="BJ395" s="286">
        <v>8572500</v>
      </c>
      <c r="BK395" s="286">
        <v>8</v>
      </c>
      <c r="BL395" s="286">
        <v>73</v>
      </c>
      <c r="BM395" s="286">
        <v>81</v>
      </c>
      <c r="BN395" s="286">
        <v>6399000</v>
      </c>
      <c r="BO395" s="286">
        <v>1822500</v>
      </c>
      <c r="BP395" s="287" t="s">
        <v>3846</v>
      </c>
      <c r="BQ395" s="287" t="s">
        <v>1364</v>
      </c>
      <c r="BR395" t="s">
        <v>45</v>
      </c>
    </row>
    <row r="396" spans="1:70" hidden="1" x14ac:dyDescent="0.3">
      <c r="A396" s="281">
        <v>393</v>
      </c>
      <c r="B396" s="288" t="s">
        <v>2952</v>
      </c>
      <c r="C396" s="288" t="s">
        <v>2953</v>
      </c>
      <c r="D396" s="288" t="s">
        <v>3007</v>
      </c>
      <c r="E396" s="288" t="s">
        <v>2959</v>
      </c>
      <c r="F396" s="288" t="s">
        <v>2970</v>
      </c>
      <c r="G396" s="288" t="s">
        <v>2971</v>
      </c>
      <c r="H396" s="288" t="s">
        <v>2972</v>
      </c>
      <c r="I396" s="288" t="s">
        <v>2962</v>
      </c>
      <c r="J396" s="288" t="s">
        <v>60</v>
      </c>
      <c r="K396" s="288" t="s">
        <v>2958</v>
      </c>
      <c r="L396" s="288" t="s">
        <v>45</v>
      </c>
      <c r="M396" s="289" t="s">
        <v>1470</v>
      </c>
      <c r="N396" s="288" t="s">
        <v>1469</v>
      </c>
      <c r="O396" s="288" t="s">
        <v>50</v>
      </c>
      <c r="P396" s="288" t="s">
        <v>51</v>
      </c>
      <c r="Q396" s="290" t="s">
        <v>45</v>
      </c>
      <c r="R396" s="288" t="s">
        <v>45</v>
      </c>
      <c r="S396" s="1">
        <v>45573</v>
      </c>
      <c r="T396" s="1">
        <v>45547</v>
      </c>
      <c r="U396" s="290" t="s">
        <v>45</v>
      </c>
      <c r="V396" s="1">
        <v>45547</v>
      </c>
      <c r="W396" s="1">
        <v>45573</v>
      </c>
      <c r="X396" s="1">
        <v>45583</v>
      </c>
      <c r="Y396" s="291">
        <v>69000</v>
      </c>
      <c r="Z396" s="291">
        <v>69000</v>
      </c>
      <c r="AA396" s="291">
        <v>18000</v>
      </c>
      <c r="AB396" s="291">
        <v>69000</v>
      </c>
      <c r="AC396" s="292" t="s">
        <v>527</v>
      </c>
      <c r="AD396" s="290" t="s">
        <v>60</v>
      </c>
      <c r="AE396" s="292" t="s">
        <v>45</v>
      </c>
      <c r="AF396" s="291">
        <v>69000</v>
      </c>
      <c r="AG396" s="291">
        <v>1400</v>
      </c>
      <c r="AH396" s="291">
        <v>96600000</v>
      </c>
      <c r="AI396" s="291">
        <v>25200000</v>
      </c>
      <c r="AJ396" s="291">
        <v>1400</v>
      </c>
      <c r="AK396" s="291">
        <v>96600000</v>
      </c>
      <c r="AL396" s="291">
        <v>25200000</v>
      </c>
      <c r="AM396" s="291"/>
      <c r="AN396" s="291"/>
      <c r="AO396" s="291">
        <v>0</v>
      </c>
      <c r="AP396" s="291">
        <v>1467</v>
      </c>
      <c r="AQ396" s="291">
        <v>101223000</v>
      </c>
      <c r="AR396" s="291">
        <v>26406000</v>
      </c>
      <c r="AS396" s="291">
        <v>1467</v>
      </c>
      <c r="AT396" s="291">
        <v>101223000</v>
      </c>
      <c r="AU396" s="291">
        <v>26406000</v>
      </c>
      <c r="AV396" s="291"/>
      <c r="AW396" s="291"/>
      <c r="AX396" s="291">
        <v>0</v>
      </c>
      <c r="AY396" s="291">
        <v>1045</v>
      </c>
      <c r="AZ396" s="291">
        <v>72105000</v>
      </c>
      <c r="BA396" s="291">
        <v>-1</v>
      </c>
      <c r="BB396" s="291">
        <v>-69000</v>
      </c>
      <c r="BC396" s="291">
        <v>4</v>
      </c>
      <c r="BD396" s="291">
        <v>276000</v>
      </c>
      <c r="BE396" s="291">
        <v>133403</v>
      </c>
      <c r="BF396" s="291">
        <v>72000</v>
      </c>
      <c r="BG396" s="291">
        <v>1025</v>
      </c>
      <c r="BH396" s="291">
        <v>70725000</v>
      </c>
      <c r="BI396" s="291">
        <v>38237825</v>
      </c>
      <c r="BJ396" s="291">
        <v>18450000</v>
      </c>
      <c r="BK396" s="291">
        <v>20</v>
      </c>
      <c r="BL396" s="291">
        <v>422</v>
      </c>
      <c r="BM396" s="291">
        <v>442</v>
      </c>
      <c r="BN396" s="291">
        <v>30498000</v>
      </c>
      <c r="BO396" s="291">
        <v>7956000</v>
      </c>
      <c r="BP396" s="292" t="s">
        <v>3904</v>
      </c>
      <c r="BQ396" s="292" t="s">
        <v>3912</v>
      </c>
      <c r="BR396" t="s">
        <v>45</v>
      </c>
    </row>
    <row r="397" spans="1:70" hidden="1" x14ac:dyDescent="0.3">
      <c r="A397" s="281">
        <v>394</v>
      </c>
      <c r="B397" s="282" t="s">
        <v>2952</v>
      </c>
      <c r="C397" s="282" t="s">
        <v>2953</v>
      </c>
      <c r="D397" s="282" t="s">
        <v>3007</v>
      </c>
      <c r="E397" s="282" t="s">
        <v>2959</v>
      </c>
      <c r="F397" s="282" t="s">
        <v>2970</v>
      </c>
      <c r="G397" s="282" t="s">
        <v>2971</v>
      </c>
      <c r="H397" s="282" t="s">
        <v>2972</v>
      </c>
      <c r="I397" s="282" t="s">
        <v>2962</v>
      </c>
      <c r="J397" s="282" t="s">
        <v>60</v>
      </c>
      <c r="K397" s="282" t="s">
        <v>2958</v>
      </c>
      <c r="L397" s="282" t="s">
        <v>45</v>
      </c>
      <c r="M397" s="283" t="s">
        <v>1466</v>
      </c>
      <c r="N397" s="282" t="s">
        <v>1465</v>
      </c>
      <c r="O397" s="282" t="s">
        <v>50</v>
      </c>
      <c r="P397" s="282" t="s">
        <v>51</v>
      </c>
      <c r="Q397" s="284" t="s">
        <v>45</v>
      </c>
      <c r="R397" s="282" t="s">
        <v>45</v>
      </c>
      <c r="S397" s="285">
        <v>45573</v>
      </c>
      <c r="T397" s="285">
        <v>45533</v>
      </c>
      <c r="U397" s="284" t="s">
        <v>45</v>
      </c>
      <c r="V397" s="285">
        <v>45533</v>
      </c>
      <c r="W397" s="285">
        <v>45573</v>
      </c>
      <c r="X397" s="285">
        <v>45575</v>
      </c>
      <c r="Y397" s="286">
        <v>89000</v>
      </c>
      <c r="Z397" s="286">
        <v>89000</v>
      </c>
      <c r="AA397" s="286">
        <v>25000</v>
      </c>
      <c r="AB397" s="286">
        <v>89000</v>
      </c>
      <c r="AC397" s="287" t="s">
        <v>1467</v>
      </c>
      <c r="AD397" s="284" t="s">
        <v>60</v>
      </c>
      <c r="AE397" s="287" t="s">
        <v>45</v>
      </c>
      <c r="AF397" s="286">
        <v>89000</v>
      </c>
      <c r="AG397" s="286">
        <v>800</v>
      </c>
      <c r="AH397" s="286">
        <v>71200000</v>
      </c>
      <c r="AI397" s="286">
        <v>20000000</v>
      </c>
      <c r="AJ397" s="286">
        <v>800</v>
      </c>
      <c r="AK397" s="286">
        <v>71200000</v>
      </c>
      <c r="AL397" s="286">
        <v>20000000</v>
      </c>
      <c r="AM397" s="286"/>
      <c r="AN397" s="286"/>
      <c r="AO397" s="286">
        <v>0</v>
      </c>
      <c r="AP397" s="286">
        <v>795</v>
      </c>
      <c r="AQ397" s="286">
        <v>70755000</v>
      </c>
      <c r="AR397" s="286">
        <v>19875000</v>
      </c>
      <c r="AS397" s="286">
        <v>795</v>
      </c>
      <c r="AT397" s="286">
        <v>70755000</v>
      </c>
      <c r="AU397" s="286">
        <v>19875000</v>
      </c>
      <c r="AV397" s="286"/>
      <c r="AW397" s="286"/>
      <c r="AX397" s="286">
        <v>0</v>
      </c>
      <c r="AY397" s="286">
        <v>743</v>
      </c>
      <c r="AZ397" s="286">
        <v>66127000</v>
      </c>
      <c r="BA397" s="286">
        <v>-5</v>
      </c>
      <c r="BB397" s="286">
        <v>-445000</v>
      </c>
      <c r="BC397" s="286">
        <v>7</v>
      </c>
      <c r="BD397" s="286">
        <v>623000</v>
      </c>
      <c r="BE397" s="286">
        <v>290526</v>
      </c>
      <c r="BF397" s="286">
        <v>175000</v>
      </c>
      <c r="BG397" s="286">
        <v>715</v>
      </c>
      <c r="BH397" s="286">
        <v>63635000</v>
      </c>
      <c r="BI397" s="286">
        <v>46209924</v>
      </c>
      <c r="BJ397" s="286">
        <v>17875000</v>
      </c>
      <c r="BK397" s="286">
        <v>28</v>
      </c>
      <c r="BL397" s="286">
        <v>52</v>
      </c>
      <c r="BM397" s="286">
        <v>80</v>
      </c>
      <c r="BN397" s="286">
        <v>7120000</v>
      </c>
      <c r="BO397" s="286">
        <v>2000000</v>
      </c>
      <c r="BP397" s="287" t="s">
        <v>1389</v>
      </c>
      <c r="BQ397" s="287" t="s">
        <v>3470</v>
      </c>
      <c r="BR397" t="s">
        <v>45</v>
      </c>
    </row>
    <row r="398" spans="1:70" hidden="1" x14ac:dyDescent="0.3">
      <c r="A398" s="281">
        <v>395</v>
      </c>
      <c r="B398" s="288" t="s">
        <v>2952</v>
      </c>
      <c r="C398" s="288" t="s">
        <v>2953</v>
      </c>
      <c r="D398" s="288" t="s">
        <v>3007</v>
      </c>
      <c r="E398" s="288" t="s">
        <v>2959</v>
      </c>
      <c r="F398" s="288" t="s">
        <v>2970</v>
      </c>
      <c r="G398" s="288" t="s">
        <v>2971</v>
      </c>
      <c r="H398" s="288" t="s">
        <v>2972</v>
      </c>
      <c r="I398" s="288" t="s">
        <v>2962</v>
      </c>
      <c r="J398" s="288" t="s">
        <v>60</v>
      </c>
      <c r="K398" s="288" t="s">
        <v>2958</v>
      </c>
      <c r="L398" s="288" t="s">
        <v>45</v>
      </c>
      <c r="M398" s="289" t="s">
        <v>1464</v>
      </c>
      <c r="N398" s="288" t="s">
        <v>1463</v>
      </c>
      <c r="O398" s="288" t="s">
        <v>50</v>
      </c>
      <c r="P398" s="288" t="s">
        <v>51</v>
      </c>
      <c r="Q398" s="290" t="s">
        <v>45</v>
      </c>
      <c r="R398" s="288" t="s">
        <v>45</v>
      </c>
      <c r="S398" s="1">
        <v>45575</v>
      </c>
      <c r="T398" s="1">
        <v>45547</v>
      </c>
      <c r="U398" s="290" t="s">
        <v>45</v>
      </c>
      <c r="V398" s="1">
        <v>45547</v>
      </c>
      <c r="W398" s="1">
        <v>45575</v>
      </c>
      <c r="X398" s="1">
        <v>45586</v>
      </c>
      <c r="Y398" s="291">
        <v>69000</v>
      </c>
      <c r="Z398" s="291">
        <v>69000</v>
      </c>
      <c r="AA398" s="291">
        <v>19200</v>
      </c>
      <c r="AB398" s="291">
        <v>69000</v>
      </c>
      <c r="AC398" s="292" t="s">
        <v>1432</v>
      </c>
      <c r="AD398" s="290" t="s">
        <v>60</v>
      </c>
      <c r="AE398" s="292" t="s">
        <v>45</v>
      </c>
      <c r="AF398" s="291">
        <v>69000</v>
      </c>
      <c r="AG398" s="291">
        <v>1000</v>
      </c>
      <c r="AH398" s="291">
        <v>69000000</v>
      </c>
      <c r="AI398" s="291">
        <v>19200000</v>
      </c>
      <c r="AJ398" s="291">
        <v>1000</v>
      </c>
      <c r="AK398" s="291">
        <v>69000000</v>
      </c>
      <c r="AL398" s="291">
        <v>19200000</v>
      </c>
      <c r="AM398" s="291"/>
      <c r="AN398" s="291"/>
      <c r="AO398" s="291">
        <v>0</v>
      </c>
      <c r="AP398" s="291">
        <v>963</v>
      </c>
      <c r="AQ398" s="291">
        <v>66447000</v>
      </c>
      <c r="AR398" s="291">
        <v>18489600</v>
      </c>
      <c r="AS398" s="291">
        <v>963</v>
      </c>
      <c r="AT398" s="291">
        <v>66447000</v>
      </c>
      <c r="AU398" s="291">
        <v>18489600</v>
      </c>
      <c r="AV398" s="291"/>
      <c r="AW398" s="291"/>
      <c r="AX398" s="291">
        <v>0</v>
      </c>
      <c r="AY398" s="291">
        <v>702</v>
      </c>
      <c r="AZ398" s="291">
        <v>48438000</v>
      </c>
      <c r="BA398" s="291"/>
      <c r="BB398" s="291"/>
      <c r="BC398" s="291">
        <v>2</v>
      </c>
      <c r="BD398" s="291">
        <v>138000</v>
      </c>
      <c r="BE398" s="291">
        <v>41650</v>
      </c>
      <c r="BF398" s="291">
        <v>38400</v>
      </c>
      <c r="BG398" s="291">
        <v>698</v>
      </c>
      <c r="BH398" s="291">
        <v>48162000</v>
      </c>
      <c r="BI398" s="291">
        <v>35994364</v>
      </c>
      <c r="BJ398" s="291">
        <v>13401600</v>
      </c>
      <c r="BK398" s="291">
        <v>4</v>
      </c>
      <c r="BL398" s="291">
        <v>261</v>
      </c>
      <c r="BM398" s="291">
        <v>265</v>
      </c>
      <c r="BN398" s="291">
        <v>18285000</v>
      </c>
      <c r="BO398" s="291">
        <v>5088000</v>
      </c>
      <c r="BP398" s="292" t="s">
        <v>3841</v>
      </c>
      <c r="BQ398" s="292" t="s">
        <v>3947</v>
      </c>
      <c r="BR398" t="s">
        <v>45</v>
      </c>
    </row>
    <row r="399" spans="1:70" hidden="1" x14ac:dyDescent="0.3">
      <c r="A399" s="281">
        <v>396</v>
      </c>
      <c r="B399" s="282" t="s">
        <v>2952</v>
      </c>
      <c r="C399" s="282" t="s">
        <v>2953</v>
      </c>
      <c r="D399" s="282" t="s">
        <v>3007</v>
      </c>
      <c r="E399" s="282" t="s">
        <v>2959</v>
      </c>
      <c r="F399" s="282" t="s">
        <v>2970</v>
      </c>
      <c r="G399" s="282" t="s">
        <v>2971</v>
      </c>
      <c r="H399" s="282" t="s">
        <v>2972</v>
      </c>
      <c r="I399" s="282" t="s">
        <v>2962</v>
      </c>
      <c r="J399" s="282" t="s">
        <v>60</v>
      </c>
      <c r="K399" s="282" t="s">
        <v>2958</v>
      </c>
      <c r="L399" s="282" t="s">
        <v>45</v>
      </c>
      <c r="M399" s="283" t="s">
        <v>1462</v>
      </c>
      <c r="N399" s="282" t="s">
        <v>1461</v>
      </c>
      <c r="O399" s="282" t="s">
        <v>50</v>
      </c>
      <c r="P399" s="282" t="s">
        <v>51</v>
      </c>
      <c r="Q399" s="284" t="s">
        <v>45</v>
      </c>
      <c r="R399" s="282" t="s">
        <v>45</v>
      </c>
      <c r="S399" s="285">
        <v>45573</v>
      </c>
      <c r="T399" s="285">
        <v>45533</v>
      </c>
      <c r="U399" s="284" t="s">
        <v>45</v>
      </c>
      <c r="V399" s="285">
        <v>45533</v>
      </c>
      <c r="W399" s="285">
        <v>45573</v>
      </c>
      <c r="X399" s="285">
        <v>45581</v>
      </c>
      <c r="Y399" s="286">
        <v>69000</v>
      </c>
      <c r="Z399" s="286">
        <v>69000</v>
      </c>
      <c r="AA399" s="286">
        <v>18000</v>
      </c>
      <c r="AB399" s="286">
        <v>69000</v>
      </c>
      <c r="AC399" s="287" t="s">
        <v>527</v>
      </c>
      <c r="AD399" s="284" t="s">
        <v>60</v>
      </c>
      <c r="AE399" s="287" t="s">
        <v>45</v>
      </c>
      <c r="AF399" s="286">
        <v>69000</v>
      </c>
      <c r="AG399" s="286">
        <v>1110</v>
      </c>
      <c r="AH399" s="286">
        <v>76590000</v>
      </c>
      <c r="AI399" s="286">
        <v>19980000</v>
      </c>
      <c r="AJ399" s="286">
        <v>1110</v>
      </c>
      <c r="AK399" s="286">
        <v>76590000</v>
      </c>
      <c r="AL399" s="286">
        <v>19980000</v>
      </c>
      <c r="AM399" s="286"/>
      <c r="AN399" s="286"/>
      <c r="AO399" s="286">
        <v>0</v>
      </c>
      <c r="AP399" s="286">
        <v>1066</v>
      </c>
      <c r="AQ399" s="286">
        <v>73554000</v>
      </c>
      <c r="AR399" s="286">
        <v>19188000</v>
      </c>
      <c r="AS399" s="286">
        <v>1066</v>
      </c>
      <c r="AT399" s="286">
        <v>73554000</v>
      </c>
      <c r="AU399" s="286">
        <v>19188000</v>
      </c>
      <c r="AV399" s="286"/>
      <c r="AW399" s="286"/>
      <c r="AX399" s="286">
        <v>0</v>
      </c>
      <c r="AY399" s="286">
        <v>889</v>
      </c>
      <c r="AZ399" s="286">
        <v>61341000</v>
      </c>
      <c r="BA399" s="286"/>
      <c r="BB399" s="286"/>
      <c r="BC399" s="286">
        <v>14</v>
      </c>
      <c r="BD399" s="286">
        <v>966000</v>
      </c>
      <c r="BE399" s="286">
        <v>361026</v>
      </c>
      <c r="BF399" s="286">
        <v>252000</v>
      </c>
      <c r="BG399" s="286">
        <v>862</v>
      </c>
      <c r="BH399" s="286">
        <v>59478000</v>
      </c>
      <c r="BI399" s="286">
        <v>42561575</v>
      </c>
      <c r="BJ399" s="286">
        <v>15516000</v>
      </c>
      <c r="BK399" s="286">
        <v>27</v>
      </c>
      <c r="BL399" s="286">
        <v>177</v>
      </c>
      <c r="BM399" s="286">
        <v>204</v>
      </c>
      <c r="BN399" s="286">
        <v>14076000</v>
      </c>
      <c r="BO399" s="286">
        <v>3672000</v>
      </c>
      <c r="BP399" s="287" t="s">
        <v>3881</v>
      </c>
      <c r="BQ399" s="287" t="s">
        <v>3244</v>
      </c>
      <c r="BR399" t="s">
        <v>45</v>
      </c>
    </row>
    <row r="400" spans="1:70" x14ac:dyDescent="0.3">
      <c r="A400" s="281">
        <v>397</v>
      </c>
      <c r="B400" s="288" t="s">
        <v>2952</v>
      </c>
      <c r="C400" s="288" t="s">
        <v>2953</v>
      </c>
      <c r="D400" s="288" t="s">
        <v>3007</v>
      </c>
      <c r="E400" s="288" t="s">
        <v>2959</v>
      </c>
      <c r="F400" s="288" t="s">
        <v>2970</v>
      </c>
      <c r="G400" s="288" t="s">
        <v>2971</v>
      </c>
      <c r="H400" s="288" t="s">
        <v>2972</v>
      </c>
      <c r="I400" s="288" t="s">
        <v>2962</v>
      </c>
      <c r="J400" s="288" t="s">
        <v>60</v>
      </c>
      <c r="K400" s="288" t="s">
        <v>2958</v>
      </c>
      <c r="L400" s="288" t="s">
        <v>45</v>
      </c>
      <c r="M400" s="289" t="s">
        <v>486</v>
      </c>
      <c r="N400" s="288" t="s">
        <v>368</v>
      </c>
      <c r="O400" s="288" t="s">
        <v>50</v>
      </c>
      <c r="P400" s="288" t="s">
        <v>139</v>
      </c>
      <c r="Q400" s="290" t="s">
        <v>45</v>
      </c>
      <c r="R400" s="288" t="s">
        <v>45</v>
      </c>
      <c r="S400" s="1">
        <v>2958465</v>
      </c>
      <c r="T400" s="1">
        <v>45910</v>
      </c>
      <c r="U400" s="290" t="s">
        <v>45</v>
      </c>
      <c r="V400" s="1">
        <v>45910</v>
      </c>
      <c r="W400" s="1">
        <v>45565</v>
      </c>
      <c r="X400" s="1">
        <v>45573</v>
      </c>
      <c r="Y400" s="291">
        <v>79000</v>
      </c>
      <c r="Z400" s="291">
        <v>99000</v>
      </c>
      <c r="AA400" s="291">
        <v>17000</v>
      </c>
      <c r="AB400" s="291">
        <v>99000</v>
      </c>
      <c r="AC400" s="292" t="s">
        <v>1459</v>
      </c>
      <c r="AD400" s="290" t="s">
        <v>60</v>
      </c>
      <c r="AE400" s="292" t="s">
        <v>45</v>
      </c>
      <c r="AF400" s="291">
        <v>79000</v>
      </c>
      <c r="AG400" s="291">
        <v>55880</v>
      </c>
      <c r="AH400" s="291">
        <v>5532120000</v>
      </c>
      <c r="AI400" s="291">
        <v>949960000</v>
      </c>
      <c r="AJ400" s="291">
        <v>2000</v>
      </c>
      <c r="AK400" s="291">
        <v>198000000</v>
      </c>
      <c r="AL400" s="291">
        <v>34000000</v>
      </c>
      <c r="AM400" s="291">
        <v>53880</v>
      </c>
      <c r="AN400" s="291">
        <v>5334120000</v>
      </c>
      <c r="AO400" s="291">
        <v>915960000</v>
      </c>
      <c r="AP400" s="291">
        <v>18897</v>
      </c>
      <c r="AQ400" s="291">
        <v>1870803000</v>
      </c>
      <c r="AR400" s="291">
        <v>321249000</v>
      </c>
      <c r="AS400" s="291">
        <v>18897</v>
      </c>
      <c r="AT400" s="291">
        <v>1870803000</v>
      </c>
      <c r="AU400" s="291">
        <v>321249000</v>
      </c>
      <c r="AV400" s="291"/>
      <c r="AW400" s="291"/>
      <c r="AX400" s="291">
        <v>0</v>
      </c>
      <c r="AY400" s="291">
        <v>18627</v>
      </c>
      <c r="AZ400" s="291">
        <v>1844073000</v>
      </c>
      <c r="BA400" s="291">
        <v>-11</v>
      </c>
      <c r="BB400" s="291">
        <v>-1089000</v>
      </c>
      <c r="BC400" s="291">
        <v>28</v>
      </c>
      <c r="BD400" s="291">
        <v>2772000</v>
      </c>
      <c r="BE400" s="291">
        <v>1211850</v>
      </c>
      <c r="BF400" s="291">
        <v>476000</v>
      </c>
      <c r="BG400" s="291">
        <v>18650</v>
      </c>
      <c r="BH400" s="291">
        <v>1846350000</v>
      </c>
      <c r="BI400" s="291">
        <v>1138438696</v>
      </c>
      <c r="BJ400" s="291">
        <v>317050000</v>
      </c>
      <c r="BK400" s="291">
        <v>-23</v>
      </c>
      <c r="BL400" s="291">
        <v>270</v>
      </c>
      <c r="BM400" s="291">
        <v>247</v>
      </c>
      <c r="BN400" s="291">
        <v>24453000</v>
      </c>
      <c r="BO400" s="291">
        <v>4199000</v>
      </c>
      <c r="BP400" s="292" t="s">
        <v>3896</v>
      </c>
      <c r="BQ400" s="292" t="s">
        <v>3268</v>
      </c>
      <c r="BR400" t="s">
        <v>3793</v>
      </c>
    </row>
    <row r="401" spans="1:70" hidden="1" x14ac:dyDescent="0.3">
      <c r="A401" s="281">
        <v>398</v>
      </c>
      <c r="B401" s="282" t="s">
        <v>2952</v>
      </c>
      <c r="C401" s="282" t="s">
        <v>2953</v>
      </c>
      <c r="D401" s="282" t="s">
        <v>3007</v>
      </c>
      <c r="E401" s="282" t="s">
        <v>2959</v>
      </c>
      <c r="F401" s="282" t="s">
        <v>2970</v>
      </c>
      <c r="G401" s="282" t="s">
        <v>2971</v>
      </c>
      <c r="H401" s="282" t="s">
        <v>2972</v>
      </c>
      <c r="I401" s="282" t="s">
        <v>2962</v>
      </c>
      <c r="J401" s="282" t="s">
        <v>60</v>
      </c>
      <c r="K401" s="282" t="s">
        <v>2958</v>
      </c>
      <c r="L401" s="282" t="s">
        <v>45</v>
      </c>
      <c r="M401" s="283" t="s">
        <v>1458</v>
      </c>
      <c r="N401" s="282" t="s">
        <v>1457</v>
      </c>
      <c r="O401" s="282" t="s">
        <v>50</v>
      </c>
      <c r="P401" s="282" t="s">
        <v>51</v>
      </c>
      <c r="Q401" s="284" t="s">
        <v>45</v>
      </c>
      <c r="R401" s="282" t="s">
        <v>45</v>
      </c>
      <c r="S401" s="285">
        <v>45597</v>
      </c>
      <c r="T401" s="285">
        <v>45547</v>
      </c>
      <c r="U401" s="284" t="s">
        <v>45</v>
      </c>
      <c r="V401" s="285">
        <v>45547</v>
      </c>
      <c r="W401" s="285">
        <v>45597</v>
      </c>
      <c r="X401" s="285">
        <v>45607</v>
      </c>
      <c r="Y401" s="286">
        <v>53000</v>
      </c>
      <c r="Z401" s="286">
        <v>65000</v>
      </c>
      <c r="AA401" s="286">
        <v>14700</v>
      </c>
      <c r="AB401" s="286">
        <v>65000</v>
      </c>
      <c r="AC401" s="287" t="s">
        <v>379</v>
      </c>
      <c r="AD401" s="284" t="s">
        <v>60</v>
      </c>
      <c r="AE401" s="287" t="s">
        <v>45</v>
      </c>
      <c r="AF401" s="286">
        <v>53000</v>
      </c>
      <c r="AG401" s="286">
        <v>2000</v>
      </c>
      <c r="AH401" s="286">
        <v>130000000</v>
      </c>
      <c r="AI401" s="286">
        <v>29400000</v>
      </c>
      <c r="AJ401" s="286">
        <v>2000</v>
      </c>
      <c r="AK401" s="286">
        <v>130000000</v>
      </c>
      <c r="AL401" s="286">
        <v>29400000</v>
      </c>
      <c r="AM401" s="286"/>
      <c r="AN401" s="286"/>
      <c r="AO401" s="286">
        <v>0</v>
      </c>
      <c r="AP401" s="286">
        <v>1982</v>
      </c>
      <c r="AQ401" s="286">
        <v>128830000</v>
      </c>
      <c r="AR401" s="286">
        <v>29135400</v>
      </c>
      <c r="AS401" s="286">
        <v>1982</v>
      </c>
      <c r="AT401" s="286">
        <v>128830000</v>
      </c>
      <c r="AU401" s="286">
        <v>29135400</v>
      </c>
      <c r="AV401" s="286"/>
      <c r="AW401" s="286"/>
      <c r="AX401" s="286">
        <v>0</v>
      </c>
      <c r="AY401" s="286">
        <v>1483</v>
      </c>
      <c r="AZ401" s="286">
        <v>96395000</v>
      </c>
      <c r="BA401" s="286">
        <v>1</v>
      </c>
      <c r="BB401" s="286">
        <v>65000</v>
      </c>
      <c r="BC401" s="286">
        <v>9</v>
      </c>
      <c r="BD401" s="286">
        <v>585000</v>
      </c>
      <c r="BE401" s="286">
        <v>331500</v>
      </c>
      <c r="BF401" s="286">
        <v>132300</v>
      </c>
      <c r="BG401" s="286">
        <v>1468</v>
      </c>
      <c r="BH401" s="286">
        <v>95420000</v>
      </c>
      <c r="BI401" s="286">
        <v>59823336</v>
      </c>
      <c r="BJ401" s="286">
        <v>21579600</v>
      </c>
      <c r="BK401" s="286">
        <v>15</v>
      </c>
      <c r="BL401" s="286">
        <v>499</v>
      </c>
      <c r="BM401" s="286">
        <v>514</v>
      </c>
      <c r="BN401" s="286">
        <v>33410000</v>
      </c>
      <c r="BO401" s="286">
        <v>7555800</v>
      </c>
      <c r="BP401" s="287" t="s">
        <v>3494</v>
      </c>
      <c r="BQ401" s="287" t="s">
        <v>3411</v>
      </c>
      <c r="BR401" t="s">
        <v>45</v>
      </c>
    </row>
    <row r="402" spans="1:70" hidden="1" x14ac:dyDescent="0.3">
      <c r="A402" s="281">
        <v>399</v>
      </c>
      <c r="B402" s="288" t="s">
        <v>2952</v>
      </c>
      <c r="C402" s="288" t="s">
        <v>2953</v>
      </c>
      <c r="D402" s="288" t="s">
        <v>3007</v>
      </c>
      <c r="E402" s="288" t="s">
        <v>2959</v>
      </c>
      <c r="F402" s="288" t="s">
        <v>2970</v>
      </c>
      <c r="G402" s="288" t="s">
        <v>2971</v>
      </c>
      <c r="H402" s="288" t="s">
        <v>2972</v>
      </c>
      <c r="I402" s="288" t="s">
        <v>2962</v>
      </c>
      <c r="J402" s="288" t="s">
        <v>60</v>
      </c>
      <c r="K402" s="288" t="s">
        <v>2958</v>
      </c>
      <c r="L402" s="288" t="s">
        <v>45</v>
      </c>
      <c r="M402" s="289" t="s">
        <v>1455</v>
      </c>
      <c r="N402" s="288" t="s">
        <v>1454</v>
      </c>
      <c r="O402" s="288" t="s">
        <v>50</v>
      </c>
      <c r="P402" s="288" t="s">
        <v>51</v>
      </c>
      <c r="Q402" s="290" t="s">
        <v>45</v>
      </c>
      <c r="R402" s="288" t="s">
        <v>45</v>
      </c>
      <c r="S402" s="1">
        <v>45596</v>
      </c>
      <c r="T402" s="1">
        <v>45547</v>
      </c>
      <c r="U402" s="290" t="s">
        <v>45</v>
      </c>
      <c r="V402" s="1">
        <v>45547</v>
      </c>
      <c r="W402" s="1">
        <v>45596</v>
      </c>
      <c r="X402" s="1">
        <v>45602</v>
      </c>
      <c r="Y402" s="291">
        <v>65000</v>
      </c>
      <c r="Z402" s="291">
        <v>65000</v>
      </c>
      <c r="AA402" s="291">
        <v>17500</v>
      </c>
      <c r="AB402" s="291">
        <v>65000</v>
      </c>
      <c r="AC402" s="292" t="s">
        <v>399</v>
      </c>
      <c r="AD402" s="290" t="s">
        <v>60</v>
      </c>
      <c r="AE402" s="292" t="s">
        <v>45</v>
      </c>
      <c r="AF402" s="291">
        <v>65000</v>
      </c>
      <c r="AG402" s="291">
        <v>1600</v>
      </c>
      <c r="AH402" s="291">
        <v>104000000</v>
      </c>
      <c r="AI402" s="291">
        <v>28000000</v>
      </c>
      <c r="AJ402" s="291">
        <v>1600</v>
      </c>
      <c r="AK402" s="291">
        <v>104000000</v>
      </c>
      <c r="AL402" s="291">
        <v>28000000</v>
      </c>
      <c r="AM402" s="291"/>
      <c r="AN402" s="291"/>
      <c r="AO402" s="291">
        <v>0</v>
      </c>
      <c r="AP402" s="291">
        <v>1523</v>
      </c>
      <c r="AQ402" s="291">
        <v>98995000</v>
      </c>
      <c r="AR402" s="291">
        <v>26652500</v>
      </c>
      <c r="AS402" s="291">
        <v>1523</v>
      </c>
      <c r="AT402" s="291">
        <v>98995000</v>
      </c>
      <c r="AU402" s="291">
        <v>26652500</v>
      </c>
      <c r="AV402" s="291"/>
      <c r="AW402" s="291"/>
      <c r="AX402" s="291">
        <v>0</v>
      </c>
      <c r="AY402" s="291">
        <v>1500</v>
      </c>
      <c r="AZ402" s="291">
        <v>97500000</v>
      </c>
      <c r="BA402" s="291">
        <v>-3</v>
      </c>
      <c r="BB402" s="291">
        <v>-195000</v>
      </c>
      <c r="BC402" s="291">
        <v>2</v>
      </c>
      <c r="BD402" s="291">
        <v>130000</v>
      </c>
      <c r="BE402" s="291">
        <v>104000</v>
      </c>
      <c r="BF402" s="291">
        <v>35000</v>
      </c>
      <c r="BG402" s="291">
        <v>1476</v>
      </c>
      <c r="BH402" s="291">
        <v>95940000</v>
      </c>
      <c r="BI402" s="291">
        <v>74294065</v>
      </c>
      <c r="BJ402" s="291">
        <v>25830000</v>
      </c>
      <c r="BK402" s="291">
        <v>24</v>
      </c>
      <c r="BL402" s="291">
        <v>23</v>
      </c>
      <c r="BM402" s="291">
        <v>47</v>
      </c>
      <c r="BN402" s="291">
        <v>3055000</v>
      </c>
      <c r="BO402" s="291">
        <v>822500</v>
      </c>
      <c r="BP402" s="292" t="s">
        <v>1365</v>
      </c>
      <c r="BQ402" s="292" t="s">
        <v>3926</v>
      </c>
      <c r="BR402" t="s">
        <v>45</v>
      </c>
    </row>
    <row r="403" spans="1:70" hidden="1" x14ac:dyDescent="0.3">
      <c r="A403" s="281">
        <v>400</v>
      </c>
      <c r="B403" s="282" t="s">
        <v>2952</v>
      </c>
      <c r="C403" s="282" t="s">
        <v>2953</v>
      </c>
      <c r="D403" s="282" t="s">
        <v>3007</v>
      </c>
      <c r="E403" s="282" t="s">
        <v>2959</v>
      </c>
      <c r="F403" s="282" t="s">
        <v>2970</v>
      </c>
      <c r="G403" s="282" t="s">
        <v>2971</v>
      </c>
      <c r="H403" s="282" t="s">
        <v>2972</v>
      </c>
      <c r="I403" s="282" t="s">
        <v>2962</v>
      </c>
      <c r="J403" s="282" t="s">
        <v>60</v>
      </c>
      <c r="K403" s="282" t="s">
        <v>2958</v>
      </c>
      <c r="L403" s="282" t="s">
        <v>45</v>
      </c>
      <c r="M403" s="283" t="s">
        <v>1453</v>
      </c>
      <c r="N403" s="282" t="s">
        <v>1452</v>
      </c>
      <c r="O403" s="282" t="s">
        <v>50</v>
      </c>
      <c r="P403" s="282" t="s">
        <v>51</v>
      </c>
      <c r="Q403" s="284" t="s">
        <v>45</v>
      </c>
      <c r="R403" s="282" t="s">
        <v>45</v>
      </c>
      <c r="S403" s="285">
        <v>45609</v>
      </c>
      <c r="T403" s="285">
        <v>45586</v>
      </c>
      <c r="U403" s="284" t="s">
        <v>45</v>
      </c>
      <c r="V403" s="285">
        <v>45586</v>
      </c>
      <c r="W403" s="285">
        <v>45609</v>
      </c>
      <c r="X403" s="285">
        <v>45617</v>
      </c>
      <c r="Y403" s="286">
        <v>59000</v>
      </c>
      <c r="Z403" s="286">
        <v>59000</v>
      </c>
      <c r="AA403" s="286">
        <v>15700</v>
      </c>
      <c r="AB403" s="286">
        <v>59000</v>
      </c>
      <c r="AC403" s="287" t="s">
        <v>531</v>
      </c>
      <c r="AD403" s="284" t="s">
        <v>60</v>
      </c>
      <c r="AE403" s="287" t="s">
        <v>45</v>
      </c>
      <c r="AF403" s="286">
        <v>59000</v>
      </c>
      <c r="AG403" s="286">
        <v>3600</v>
      </c>
      <c r="AH403" s="286">
        <v>212400000</v>
      </c>
      <c r="AI403" s="286">
        <v>56520000</v>
      </c>
      <c r="AJ403" s="286">
        <v>3600</v>
      </c>
      <c r="AK403" s="286">
        <v>212400000</v>
      </c>
      <c r="AL403" s="286">
        <v>56520000</v>
      </c>
      <c r="AM403" s="286"/>
      <c r="AN403" s="286"/>
      <c r="AO403" s="286">
        <v>0</v>
      </c>
      <c r="AP403" s="286">
        <v>1817</v>
      </c>
      <c r="AQ403" s="286">
        <v>107203000</v>
      </c>
      <c r="AR403" s="286">
        <v>28526900</v>
      </c>
      <c r="AS403" s="286">
        <v>1817</v>
      </c>
      <c r="AT403" s="286">
        <v>107203000</v>
      </c>
      <c r="AU403" s="286">
        <v>28526900</v>
      </c>
      <c r="AV403" s="286"/>
      <c r="AW403" s="286"/>
      <c r="AX403" s="286">
        <v>0</v>
      </c>
      <c r="AY403" s="286">
        <v>881</v>
      </c>
      <c r="AZ403" s="286">
        <v>51979000</v>
      </c>
      <c r="BA403" s="286">
        <v>29</v>
      </c>
      <c r="BB403" s="286">
        <v>1711000</v>
      </c>
      <c r="BC403" s="286">
        <v>7</v>
      </c>
      <c r="BD403" s="286">
        <v>413000</v>
      </c>
      <c r="BE403" s="286">
        <v>286850</v>
      </c>
      <c r="BF403" s="286">
        <v>109900</v>
      </c>
      <c r="BG403" s="286">
        <v>900</v>
      </c>
      <c r="BH403" s="286">
        <v>53100000</v>
      </c>
      <c r="BI403" s="286">
        <v>37161964</v>
      </c>
      <c r="BJ403" s="286">
        <v>14130000</v>
      </c>
      <c r="BK403" s="286">
        <v>-19</v>
      </c>
      <c r="BL403" s="286">
        <v>936</v>
      </c>
      <c r="BM403" s="286">
        <v>917</v>
      </c>
      <c r="BN403" s="286">
        <v>54103000</v>
      </c>
      <c r="BO403" s="286">
        <v>14396900</v>
      </c>
      <c r="BP403" s="287" t="s">
        <v>740</v>
      </c>
      <c r="BQ403" s="287" t="s">
        <v>734</v>
      </c>
      <c r="BR403" t="s">
        <v>45</v>
      </c>
    </row>
    <row r="404" spans="1:70" hidden="1" x14ac:dyDescent="0.3">
      <c r="A404" s="281">
        <v>401</v>
      </c>
      <c r="B404" s="288" t="s">
        <v>2952</v>
      </c>
      <c r="C404" s="288" t="s">
        <v>2953</v>
      </c>
      <c r="D404" s="288" t="s">
        <v>3007</v>
      </c>
      <c r="E404" s="288" t="s">
        <v>2959</v>
      </c>
      <c r="F404" s="288" t="s">
        <v>2970</v>
      </c>
      <c r="G404" s="288" t="s">
        <v>2971</v>
      </c>
      <c r="H404" s="288" t="s">
        <v>2973</v>
      </c>
      <c r="I404" s="288" t="s">
        <v>2962</v>
      </c>
      <c r="J404" s="288" t="s">
        <v>60</v>
      </c>
      <c r="K404" s="288" t="s">
        <v>2958</v>
      </c>
      <c r="L404" s="288" t="s">
        <v>45</v>
      </c>
      <c r="M404" s="289" t="s">
        <v>1450</v>
      </c>
      <c r="N404" s="288" t="s">
        <v>1449</v>
      </c>
      <c r="O404" s="288" t="s">
        <v>50</v>
      </c>
      <c r="P404" s="288" t="s">
        <v>51</v>
      </c>
      <c r="Q404" s="290" t="s">
        <v>45</v>
      </c>
      <c r="R404" s="288" t="s">
        <v>45</v>
      </c>
      <c r="S404" s="1">
        <v>45580</v>
      </c>
      <c r="T404" s="1">
        <v>45534</v>
      </c>
      <c r="U404" s="290" t="s">
        <v>45</v>
      </c>
      <c r="V404" s="1">
        <v>45534</v>
      </c>
      <c r="W404" s="1">
        <v>45559</v>
      </c>
      <c r="X404" s="1">
        <v>45561</v>
      </c>
      <c r="Y404" s="291">
        <v>57000</v>
      </c>
      <c r="Z404" s="291">
        <v>69000</v>
      </c>
      <c r="AA404" s="291">
        <v>15000</v>
      </c>
      <c r="AB404" s="291">
        <v>69000</v>
      </c>
      <c r="AC404" s="292" t="s">
        <v>421</v>
      </c>
      <c r="AD404" s="290" t="s">
        <v>60</v>
      </c>
      <c r="AE404" s="292" t="s">
        <v>45</v>
      </c>
      <c r="AF404" s="291">
        <v>57000</v>
      </c>
      <c r="AG404" s="291">
        <v>5100</v>
      </c>
      <c r="AH404" s="291">
        <v>351900000</v>
      </c>
      <c r="AI404" s="291">
        <v>76500000</v>
      </c>
      <c r="AJ404" s="291">
        <v>4000</v>
      </c>
      <c r="AK404" s="291">
        <v>276000000</v>
      </c>
      <c r="AL404" s="291">
        <v>60000000</v>
      </c>
      <c r="AM404" s="291">
        <v>1100</v>
      </c>
      <c r="AN404" s="291">
        <v>75900000</v>
      </c>
      <c r="AO404" s="291">
        <v>16500000</v>
      </c>
      <c r="AP404" s="291">
        <v>5137</v>
      </c>
      <c r="AQ404" s="291">
        <v>354453000</v>
      </c>
      <c r="AR404" s="291">
        <v>77055000</v>
      </c>
      <c r="AS404" s="291">
        <v>5137</v>
      </c>
      <c r="AT404" s="291">
        <v>354453000</v>
      </c>
      <c r="AU404" s="291">
        <v>77055000</v>
      </c>
      <c r="AV404" s="291"/>
      <c r="AW404" s="291"/>
      <c r="AX404" s="291">
        <v>0</v>
      </c>
      <c r="AY404" s="291">
        <v>4147</v>
      </c>
      <c r="AZ404" s="291">
        <v>286143000</v>
      </c>
      <c r="BA404" s="291">
        <v>50</v>
      </c>
      <c r="BB404" s="291">
        <v>3450000</v>
      </c>
      <c r="BC404" s="291">
        <v>200</v>
      </c>
      <c r="BD404" s="291">
        <v>13800000</v>
      </c>
      <c r="BE404" s="291">
        <v>6328890</v>
      </c>
      <c r="BF404" s="291">
        <v>3000000</v>
      </c>
      <c r="BG404" s="291">
        <v>4125</v>
      </c>
      <c r="BH404" s="291">
        <v>284625000</v>
      </c>
      <c r="BI404" s="291">
        <v>169520060</v>
      </c>
      <c r="BJ404" s="291">
        <v>61875000</v>
      </c>
      <c r="BK404" s="291">
        <v>22</v>
      </c>
      <c r="BL404" s="291">
        <v>990</v>
      </c>
      <c r="BM404" s="291">
        <v>1012</v>
      </c>
      <c r="BN404" s="291">
        <v>69828000</v>
      </c>
      <c r="BO404" s="291">
        <v>15180000</v>
      </c>
      <c r="BP404" s="292" t="s">
        <v>4058</v>
      </c>
      <c r="BQ404" s="292" t="s">
        <v>4041</v>
      </c>
      <c r="BR404" t="s">
        <v>45</v>
      </c>
    </row>
    <row r="405" spans="1:70" hidden="1" x14ac:dyDescent="0.3">
      <c r="A405" s="281">
        <v>402</v>
      </c>
      <c r="B405" s="282" t="s">
        <v>2952</v>
      </c>
      <c r="C405" s="282" t="s">
        <v>2953</v>
      </c>
      <c r="D405" s="282" t="s">
        <v>3007</v>
      </c>
      <c r="E405" s="282" t="s">
        <v>2959</v>
      </c>
      <c r="F405" s="282" t="s">
        <v>2970</v>
      </c>
      <c r="G405" s="282" t="s">
        <v>2974</v>
      </c>
      <c r="H405" s="282" t="s">
        <v>2975</v>
      </c>
      <c r="I405" s="282" t="s">
        <v>2962</v>
      </c>
      <c r="J405" s="282" t="s">
        <v>60</v>
      </c>
      <c r="K405" s="282" t="s">
        <v>2958</v>
      </c>
      <c r="L405" s="282" t="s">
        <v>45</v>
      </c>
      <c r="M405" s="283" t="s">
        <v>1448</v>
      </c>
      <c r="N405" s="282" t="s">
        <v>1447</v>
      </c>
      <c r="O405" s="282" t="s">
        <v>50</v>
      </c>
      <c r="P405" s="282" t="s">
        <v>51</v>
      </c>
      <c r="Q405" s="284" t="s">
        <v>45</v>
      </c>
      <c r="R405" s="282" t="s">
        <v>45</v>
      </c>
      <c r="S405" s="285">
        <v>45580</v>
      </c>
      <c r="T405" s="285">
        <v>45534</v>
      </c>
      <c r="U405" s="284" t="s">
        <v>45</v>
      </c>
      <c r="V405" s="285">
        <v>45534</v>
      </c>
      <c r="W405" s="285">
        <v>45547</v>
      </c>
      <c r="X405" s="285">
        <v>45565</v>
      </c>
      <c r="Y405" s="286">
        <v>43000</v>
      </c>
      <c r="Z405" s="286">
        <v>55000</v>
      </c>
      <c r="AA405" s="286">
        <v>11000</v>
      </c>
      <c r="AB405" s="286">
        <v>55000</v>
      </c>
      <c r="AC405" s="287" t="s">
        <v>546</v>
      </c>
      <c r="AD405" s="284" t="s">
        <v>60</v>
      </c>
      <c r="AE405" s="287" t="s">
        <v>45</v>
      </c>
      <c r="AF405" s="286">
        <v>43000</v>
      </c>
      <c r="AG405" s="286">
        <v>5100</v>
      </c>
      <c r="AH405" s="286">
        <v>280500000</v>
      </c>
      <c r="AI405" s="286">
        <v>56100000</v>
      </c>
      <c r="AJ405" s="286">
        <v>4000</v>
      </c>
      <c r="AK405" s="286">
        <v>220000000</v>
      </c>
      <c r="AL405" s="286">
        <v>44000000</v>
      </c>
      <c r="AM405" s="286">
        <v>1100</v>
      </c>
      <c r="AN405" s="286">
        <v>60500000</v>
      </c>
      <c r="AO405" s="286">
        <v>12100000</v>
      </c>
      <c r="AP405" s="286">
        <v>5095</v>
      </c>
      <c r="AQ405" s="286">
        <v>280225000</v>
      </c>
      <c r="AR405" s="286">
        <v>56045000</v>
      </c>
      <c r="AS405" s="286">
        <v>5095</v>
      </c>
      <c r="AT405" s="286">
        <v>280225000</v>
      </c>
      <c r="AU405" s="286">
        <v>56045000</v>
      </c>
      <c r="AV405" s="286"/>
      <c r="AW405" s="286"/>
      <c r="AX405" s="286">
        <v>0</v>
      </c>
      <c r="AY405" s="286">
        <v>2070</v>
      </c>
      <c r="AZ405" s="286">
        <v>113850000</v>
      </c>
      <c r="BA405" s="286">
        <v>4</v>
      </c>
      <c r="BB405" s="286">
        <v>220000</v>
      </c>
      <c r="BC405" s="286">
        <v>43</v>
      </c>
      <c r="BD405" s="286">
        <v>2365000</v>
      </c>
      <c r="BE405" s="286">
        <v>1035944</v>
      </c>
      <c r="BF405" s="286">
        <v>473000</v>
      </c>
      <c r="BG405" s="286">
        <v>2058</v>
      </c>
      <c r="BH405" s="286">
        <v>113190000</v>
      </c>
      <c r="BI405" s="286">
        <v>67701466</v>
      </c>
      <c r="BJ405" s="286">
        <v>22638000</v>
      </c>
      <c r="BK405" s="286">
        <v>12</v>
      </c>
      <c r="BL405" s="286">
        <v>3025</v>
      </c>
      <c r="BM405" s="286">
        <v>3037</v>
      </c>
      <c r="BN405" s="286">
        <v>167035000</v>
      </c>
      <c r="BO405" s="286">
        <v>33407000</v>
      </c>
      <c r="BP405" s="287" t="s">
        <v>3249</v>
      </c>
      <c r="BQ405" s="287" t="s">
        <v>4087</v>
      </c>
      <c r="BR405" t="s">
        <v>45</v>
      </c>
    </row>
    <row r="406" spans="1:70" hidden="1" x14ac:dyDescent="0.3">
      <c r="A406" s="281">
        <v>403</v>
      </c>
      <c r="B406" s="288" t="s">
        <v>2952</v>
      </c>
      <c r="C406" s="288" t="s">
        <v>2953</v>
      </c>
      <c r="D406" s="288" t="s">
        <v>3007</v>
      </c>
      <c r="E406" s="288" t="s">
        <v>2959</v>
      </c>
      <c r="F406" s="288" t="s">
        <v>2970</v>
      </c>
      <c r="G406" s="288" t="s">
        <v>2974</v>
      </c>
      <c r="H406" s="288" t="s">
        <v>2976</v>
      </c>
      <c r="I406" s="288" t="s">
        <v>2962</v>
      </c>
      <c r="J406" s="288" t="s">
        <v>60</v>
      </c>
      <c r="K406" s="288" t="s">
        <v>2958</v>
      </c>
      <c r="L406" s="288" t="s">
        <v>45</v>
      </c>
      <c r="M406" s="289" t="s">
        <v>1446</v>
      </c>
      <c r="N406" s="288" t="s">
        <v>1444</v>
      </c>
      <c r="O406" s="288" t="s">
        <v>50</v>
      </c>
      <c r="P406" s="288" t="s">
        <v>51</v>
      </c>
      <c r="Q406" s="290" t="s">
        <v>45</v>
      </c>
      <c r="R406" s="288" t="s">
        <v>45</v>
      </c>
      <c r="S406" s="1">
        <v>45922</v>
      </c>
      <c r="T406" s="1">
        <v>45922</v>
      </c>
      <c r="U406" s="290" t="s">
        <v>45</v>
      </c>
      <c r="V406" s="1">
        <v>45922</v>
      </c>
      <c r="W406" s="290" t="s">
        <v>45</v>
      </c>
      <c r="X406" s="290" t="s">
        <v>45</v>
      </c>
      <c r="Y406" s="291">
        <v>1</v>
      </c>
      <c r="Z406" s="291">
        <v>1</v>
      </c>
      <c r="AA406" s="291">
        <v>18500</v>
      </c>
      <c r="AB406" s="291">
        <v>1</v>
      </c>
      <c r="AC406" s="292" t="s">
        <v>45</v>
      </c>
      <c r="AD406" s="290" t="s">
        <v>60</v>
      </c>
      <c r="AE406" s="292" t="s">
        <v>45</v>
      </c>
      <c r="AF406" s="291">
        <v>1</v>
      </c>
      <c r="AG406" s="291">
        <v>1</v>
      </c>
      <c r="AH406" s="291">
        <v>1</v>
      </c>
      <c r="AI406" s="291">
        <v>18500</v>
      </c>
      <c r="AJ406" s="291">
        <v>1</v>
      </c>
      <c r="AK406" s="291">
        <v>1</v>
      </c>
      <c r="AL406" s="291">
        <v>18500</v>
      </c>
      <c r="AM406" s="291"/>
      <c r="AN406" s="291"/>
      <c r="AO406" s="291">
        <v>0</v>
      </c>
      <c r="AP406" s="291"/>
      <c r="AQ406" s="291"/>
      <c r="AR406" s="291">
        <v>0</v>
      </c>
      <c r="AS406" s="291"/>
      <c r="AT406" s="291"/>
      <c r="AU406" s="291">
        <v>0</v>
      </c>
      <c r="AV406" s="291"/>
      <c r="AW406" s="291"/>
      <c r="AX406" s="291">
        <v>0</v>
      </c>
      <c r="AY406" s="291"/>
      <c r="AZ406" s="291"/>
      <c r="BA406" s="291"/>
      <c r="BB406" s="291"/>
      <c r="BC406" s="291"/>
      <c r="BD406" s="291"/>
      <c r="BE406" s="291"/>
      <c r="BF406" s="291">
        <v>0</v>
      </c>
      <c r="BG406" s="291"/>
      <c r="BH406" s="291"/>
      <c r="BI406" s="291"/>
      <c r="BJ406" s="291">
        <v>0</v>
      </c>
      <c r="BK406" s="291"/>
      <c r="BL406" s="291"/>
      <c r="BM406" s="291"/>
      <c r="BN406" s="291"/>
      <c r="BO406" s="291"/>
      <c r="BP406" s="292" t="s">
        <v>45</v>
      </c>
      <c r="BQ406" s="292" t="s">
        <v>45</v>
      </c>
      <c r="BR406" t="s">
        <v>45</v>
      </c>
    </row>
    <row r="407" spans="1:70" hidden="1" x14ac:dyDescent="0.3">
      <c r="A407" s="281">
        <v>404</v>
      </c>
      <c r="B407" s="282" t="s">
        <v>2952</v>
      </c>
      <c r="C407" s="282" t="s">
        <v>2953</v>
      </c>
      <c r="D407" s="282" t="s">
        <v>3007</v>
      </c>
      <c r="E407" s="282" t="s">
        <v>2959</v>
      </c>
      <c r="F407" s="282" t="s">
        <v>2970</v>
      </c>
      <c r="G407" s="282" t="s">
        <v>2974</v>
      </c>
      <c r="H407" s="282" t="s">
        <v>2976</v>
      </c>
      <c r="I407" s="282" t="s">
        <v>2962</v>
      </c>
      <c r="J407" s="282" t="s">
        <v>60</v>
      </c>
      <c r="K407" s="282" t="s">
        <v>2958</v>
      </c>
      <c r="L407" s="282" t="s">
        <v>45</v>
      </c>
      <c r="M407" s="283" t="s">
        <v>1445</v>
      </c>
      <c r="N407" s="282" t="s">
        <v>1444</v>
      </c>
      <c r="O407" s="282" t="s">
        <v>50</v>
      </c>
      <c r="P407" s="282" t="s">
        <v>51</v>
      </c>
      <c r="Q407" s="284" t="s">
        <v>45</v>
      </c>
      <c r="R407" s="282" t="s">
        <v>45</v>
      </c>
      <c r="S407" s="285">
        <v>45597</v>
      </c>
      <c r="T407" s="285">
        <v>45554</v>
      </c>
      <c r="U407" s="284" t="s">
        <v>45</v>
      </c>
      <c r="V407" s="285">
        <v>45554</v>
      </c>
      <c r="W407" s="285">
        <v>45597</v>
      </c>
      <c r="X407" s="285">
        <v>45610</v>
      </c>
      <c r="Y407" s="286">
        <v>67000</v>
      </c>
      <c r="Z407" s="286">
        <v>67000</v>
      </c>
      <c r="AA407" s="286">
        <v>18500</v>
      </c>
      <c r="AB407" s="286">
        <v>67000</v>
      </c>
      <c r="AC407" s="287" t="s">
        <v>687</v>
      </c>
      <c r="AD407" s="284" t="s">
        <v>60</v>
      </c>
      <c r="AE407" s="287" t="s">
        <v>45</v>
      </c>
      <c r="AF407" s="286">
        <v>67000</v>
      </c>
      <c r="AG407" s="286">
        <v>750</v>
      </c>
      <c r="AH407" s="286">
        <v>50250000</v>
      </c>
      <c r="AI407" s="286">
        <v>13875000</v>
      </c>
      <c r="AJ407" s="286">
        <v>750</v>
      </c>
      <c r="AK407" s="286">
        <v>50250000</v>
      </c>
      <c r="AL407" s="286">
        <v>13875000</v>
      </c>
      <c r="AM407" s="286"/>
      <c r="AN407" s="286"/>
      <c r="AO407" s="286">
        <v>0</v>
      </c>
      <c r="AP407" s="286">
        <v>781</v>
      </c>
      <c r="AQ407" s="286">
        <v>52327000</v>
      </c>
      <c r="AR407" s="286">
        <v>14448500</v>
      </c>
      <c r="AS407" s="286">
        <v>781</v>
      </c>
      <c r="AT407" s="286">
        <v>52327000</v>
      </c>
      <c r="AU407" s="286">
        <v>14448500</v>
      </c>
      <c r="AV407" s="286"/>
      <c r="AW407" s="286"/>
      <c r="AX407" s="286">
        <v>0</v>
      </c>
      <c r="AY407" s="286">
        <v>195</v>
      </c>
      <c r="AZ407" s="286">
        <v>13065000</v>
      </c>
      <c r="BA407" s="286">
        <v>-2</v>
      </c>
      <c r="BB407" s="286">
        <v>-134000</v>
      </c>
      <c r="BC407" s="286"/>
      <c r="BD407" s="286"/>
      <c r="BE407" s="286"/>
      <c r="BF407" s="286">
        <v>0</v>
      </c>
      <c r="BG407" s="286">
        <v>187</v>
      </c>
      <c r="BH407" s="286">
        <v>12529000</v>
      </c>
      <c r="BI407" s="286">
        <v>7888257</v>
      </c>
      <c r="BJ407" s="286">
        <v>3459500</v>
      </c>
      <c r="BK407" s="286">
        <v>8</v>
      </c>
      <c r="BL407" s="286">
        <v>586</v>
      </c>
      <c r="BM407" s="286">
        <v>594</v>
      </c>
      <c r="BN407" s="286">
        <v>39798000</v>
      </c>
      <c r="BO407" s="286">
        <v>10989000</v>
      </c>
      <c r="BP407" s="287" t="s">
        <v>3750</v>
      </c>
      <c r="BQ407" s="287" t="s">
        <v>3796</v>
      </c>
      <c r="BR407" t="s">
        <v>45</v>
      </c>
    </row>
    <row r="408" spans="1:70" hidden="1" x14ac:dyDescent="0.3">
      <c r="A408" s="281">
        <v>405</v>
      </c>
      <c r="B408" s="288" t="s">
        <v>2952</v>
      </c>
      <c r="C408" s="288" t="s">
        <v>2953</v>
      </c>
      <c r="D408" s="288" t="s">
        <v>3007</v>
      </c>
      <c r="E408" s="288" t="s">
        <v>2959</v>
      </c>
      <c r="F408" s="288" t="s">
        <v>2970</v>
      </c>
      <c r="G408" s="288" t="s">
        <v>2974</v>
      </c>
      <c r="H408" s="288" t="s">
        <v>2976</v>
      </c>
      <c r="I408" s="288" t="s">
        <v>2962</v>
      </c>
      <c r="J408" s="288" t="s">
        <v>60</v>
      </c>
      <c r="K408" s="288" t="s">
        <v>2958</v>
      </c>
      <c r="L408" s="288" t="s">
        <v>45</v>
      </c>
      <c r="M408" s="289" t="s">
        <v>1443</v>
      </c>
      <c r="N408" s="288" t="s">
        <v>1442</v>
      </c>
      <c r="O408" s="288" t="s">
        <v>50</v>
      </c>
      <c r="P408" s="288" t="s">
        <v>142</v>
      </c>
      <c r="Q408" s="290" t="s">
        <v>45</v>
      </c>
      <c r="R408" s="288" t="s">
        <v>45</v>
      </c>
      <c r="S408" s="1">
        <v>2958465</v>
      </c>
      <c r="T408" s="1">
        <v>45554</v>
      </c>
      <c r="U408" s="290" t="s">
        <v>45</v>
      </c>
      <c r="V408" s="1">
        <v>45554</v>
      </c>
      <c r="W408" s="1">
        <v>45596</v>
      </c>
      <c r="X408" s="1">
        <v>45609</v>
      </c>
      <c r="Y408" s="291">
        <v>69000</v>
      </c>
      <c r="Z408" s="291">
        <v>69000</v>
      </c>
      <c r="AA408" s="291">
        <v>18800</v>
      </c>
      <c r="AB408" s="291">
        <v>69000</v>
      </c>
      <c r="AC408" s="292" t="s">
        <v>386</v>
      </c>
      <c r="AD408" s="290" t="s">
        <v>60</v>
      </c>
      <c r="AE408" s="292" t="s">
        <v>45</v>
      </c>
      <c r="AF408" s="291">
        <v>69000</v>
      </c>
      <c r="AG408" s="291">
        <v>5170</v>
      </c>
      <c r="AH408" s="291">
        <v>356730000</v>
      </c>
      <c r="AI408" s="291">
        <v>97196000</v>
      </c>
      <c r="AJ408" s="291">
        <v>1770</v>
      </c>
      <c r="AK408" s="291">
        <v>122130000</v>
      </c>
      <c r="AL408" s="291">
        <v>33276000</v>
      </c>
      <c r="AM408" s="291">
        <v>3400</v>
      </c>
      <c r="AN408" s="291">
        <v>234600000</v>
      </c>
      <c r="AO408" s="291">
        <v>63920000</v>
      </c>
      <c r="AP408" s="291">
        <v>1092</v>
      </c>
      <c r="AQ408" s="291">
        <v>75348000</v>
      </c>
      <c r="AR408" s="291">
        <v>20529600</v>
      </c>
      <c r="AS408" s="291">
        <v>1092</v>
      </c>
      <c r="AT408" s="291">
        <v>75348000</v>
      </c>
      <c r="AU408" s="291">
        <v>20529600</v>
      </c>
      <c r="AV408" s="291"/>
      <c r="AW408" s="291"/>
      <c r="AX408" s="291">
        <v>0</v>
      </c>
      <c r="AY408" s="291">
        <v>1048</v>
      </c>
      <c r="AZ408" s="291">
        <v>72312000</v>
      </c>
      <c r="BA408" s="291">
        <v>-3</v>
      </c>
      <c r="BB408" s="291">
        <v>-207000</v>
      </c>
      <c r="BC408" s="291">
        <v>2</v>
      </c>
      <c r="BD408" s="291">
        <v>138000</v>
      </c>
      <c r="BE408" s="291">
        <v>47587</v>
      </c>
      <c r="BF408" s="291">
        <v>37600</v>
      </c>
      <c r="BG408" s="291">
        <v>1048</v>
      </c>
      <c r="BH408" s="291">
        <v>72312000</v>
      </c>
      <c r="BI408" s="291">
        <v>55337301</v>
      </c>
      <c r="BJ408" s="291">
        <v>19702400</v>
      </c>
      <c r="BK408" s="291"/>
      <c r="BL408" s="291">
        <v>44</v>
      </c>
      <c r="BM408" s="291">
        <v>44</v>
      </c>
      <c r="BN408" s="291">
        <v>3036000</v>
      </c>
      <c r="BO408" s="291">
        <v>827200</v>
      </c>
      <c r="BP408" s="292" t="s">
        <v>1372</v>
      </c>
      <c r="BQ408" s="292" t="s">
        <v>3738</v>
      </c>
      <c r="BR408" t="s">
        <v>45</v>
      </c>
    </row>
    <row r="409" spans="1:70" hidden="1" x14ac:dyDescent="0.3">
      <c r="A409" s="281">
        <v>406</v>
      </c>
      <c r="B409" s="282" t="s">
        <v>2952</v>
      </c>
      <c r="C409" s="282" t="s">
        <v>2953</v>
      </c>
      <c r="D409" s="282" t="s">
        <v>3007</v>
      </c>
      <c r="E409" s="282" t="s">
        <v>2959</v>
      </c>
      <c r="F409" s="282" t="s">
        <v>2970</v>
      </c>
      <c r="G409" s="282" t="s">
        <v>2974</v>
      </c>
      <c r="H409" s="282" t="s">
        <v>2976</v>
      </c>
      <c r="I409" s="282" t="s">
        <v>2962</v>
      </c>
      <c r="J409" s="282" t="s">
        <v>60</v>
      </c>
      <c r="K409" s="282" t="s">
        <v>2958</v>
      </c>
      <c r="L409" s="282" t="s">
        <v>45</v>
      </c>
      <c r="M409" s="283" t="s">
        <v>1441</v>
      </c>
      <c r="N409" s="282" t="s">
        <v>1440</v>
      </c>
      <c r="O409" s="282" t="s">
        <v>50</v>
      </c>
      <c r="P409" s="282" t="s">
        <v>51</v>
      </c>
      <c r="Q409" s="284" t="s">
        <v>45</v>
      </c>
      <c r="R409" s="282" t="s">
        <v>45</v>
      </c>
      <c r="S409" s="285">
        <v>45586</v>
      </c>
      <c r="T409" s="285">
        <v>45586</v>
      </c>
      <c r="U409" s="284" t="s">
        <v>45</v>
      </c>
      <c r="V409" s="285">
        <v>45586</v>
      </c>
      <c r="W409" s="284" t="s">
        <v>45</v>
      </c>
      <c r="X409" s="284" t="s">
        <v>45</v>
      </c>
      <c r="Y409" s="286">
        <v>63000</v>
      </c>
      <c r="Z409" s="286">
        <v>63000</v>
      </c>
      <c r="AA409" s="286">
        <v>15300</v>
      </c>
      <c r="AB409" s="286">
        <v>63000</v>
      </c>
      <c r="AC409" s="287" t="s">
        <v>601</v>
      </c>
      <c r="AD409" s="284" t="s">
        <v>60</v>
      </c>
      <c r="AE409" s="287" t="s">
        <v>45</v>
      </c>
      <c r="AF409" s="286">
        <v>63000</v>
      </c>
      <c r="AG409" s="286">
        <v>6</v>
      </c>
      <c r="AH409" s="286">
        <v>378000</v>
      </c>
      <c r="AI409" s="286">
        <v>91800</v>
      </c>
      <c r="AJ409" s="286">
        <v>6</v>
      </c>
      <c r="AK409" s="286">
        <v>378000</v>
      </c>
      <c r="AL409" s="286">
        <v>91800</v>
      </c>
      <c r="AM409" s="286"/>
      <c r="AN409" s="286"/>
      <c r="AO409" s="286">
        <v>0</v>
      </c>
      <c r="AP409" s="286"/>
      <c r="AQ409" s="286"/>
      <c r="AR409" s="286">
        <v>0</v>
      </c>
      <c r="AS409" s="286"/>
      <c r="AT409" s="286"/>
      <c r="AU409" s="286">
        <v>0</v>
      </c>
      <c r="AV409" s="286"/>
      <c r="AW409" s="286"/>
      <c r="AX409" s="286">
        <v>0</v>
      </c>
      <c r="AY409" s="286"/>
      <c r="AZ409" s="286"/>
      <c r="BA409" s="286"/>
      <c r="BB409" s="286"/>
      <c r="BC409" s="286"/>
      <c r="BD409" s="286"/>
      <c r="BE409" s="286"/>
      <c r="BF409" s="286">
        <v>0</v>
      </c>
      <c r="BG409" s="286"/>
      <c r="BH409" s="286"/>
      <c r="BI409" s="286"/>
      <c r="BJ409" s="286">
        <v>0</v>
      </c>
      <c r="BK409" s="286"/>
      <c r="BL409" s="286"/>
      <c r="BM409" s="286"/>
      <c r="BN409" s="286"/>
      <c r="BO409" s="286"/>
      <c r="BP409" s="287" t="s">
        <v>45</v>
      </c>
      <c r="BQ409" s="287" t="s">
        <v>45</v>
      </c>
      <c r="BR409" t="s">
        <v>45</v>
      </c>
    </row>
    <row r="410" spans="1:70" hidden="1" x14ac:dyDescent="0.3">
      <c r="A410" s="281">
        <v>407</v>
      </c>
      <c r="B410" s="288" t="s">
        <v>2952</v>
      </c>
      <c r="C410" s="288" t="s">
        <v>2953</v>
      </c>
      <c r="D410" s="288" t="s">
        <v>3007</v>
      </c>
      <c r="E410" s="288" t="s">
        <v>2959</v>
      </c>
      <c r="F410" s="288" t="s">
        <v>2970</v>
      </c>
      <c r="G410" s="288" t="s">
        <v>2974</v>
      </c>
      <c r="H410" s="288" t="s">
        <v>2976</v>
      </c>
      <c r="I410" s="288" t="s">
        <v>2962</v>
      </c>
      <c r="J410" s="288" t="s">
        <v>60</v>
      </c>
      <c r="K410" s="288" t="s">
        <v>2958</v>
      </c>
      <c r="L410" s="288" t="s">
        <v>45</v>
      </c>
      <c r="M410" s="289" t="s">
        <v>1438</v>
      </c>
      <c r="N410" s="288" t="s">
        <v>1437</v>
      </c>
      <c r="O410" s="288" t="s">
        <v>50</v>
      </c>
      <c r="P410" s="288" t="s">
        <v>142</v>
      </c>
      <c r="Q410" s="290" t="s">
        <v>45</v>
      </c>
      <c r="R410" s="288" t="s">
        <v>45</v>
      </c>
      <c r="S410" s="1">
        <v>45575</v>
      </c>
      <c r="T410" s="1">
        <v>45530</v>
      </c>
      <c r="U410" s="290" t="s">
        <v>45</v>
      </c>
      <c r="V410" s="1">
        <v>45530</v>
      </c>
      <c r="W410" s="1">
        <v>45530</v>
      </c>
      <c r="X410" s="1">
        <v>45544</v>
      </c>
      <c r="Y410" s="291">
        <v>57000</v>
      </c>
      <c r="Z410" s="291">
        <v>57000</v>
      </c>
      <c r="AA410" s="291">
        <v>15800</v>
      </c>
      <c r="AB410" s="291">
        <v>57000</v>
      </c>
      <c r="AC410" s="292" t="s">
        <v>379</v>
      </c>
      <c r="AD410" s="290" t="s">
        <v>60</v>
      </c>
      <c r="AE410" s="292" t="s">
        <v>45</v>
      </c>
      <c r="AF410" s="291">
        <v>57000</v>
      </c>
      <c r="AG410" s="291">
        <v>1650</v>
      </c>
      <c r="AH410" s="291">
        <v>94050000</v>
      </c>
      <c r="AI410" s="291">
        <v>26070000</v>
      </c>
      <c r="AJ410" s="291">
        <v>800</v>
      </c>
      <c r="AK410" s="291">
        <v>45600000</v>
      </c>
      <c r="AL410" s="291">
        <v>12640000</v>
      </c>
      <c r="AM410" s="291">
        <v>850</v>
      </c>
      <c r="AN410" s="291">
        <v>48450000</v>
      </c>
      <c r="AO410" s="291">
        <v>13430000</v>
      </c>
      <c r="AP410" s="291">
        <v>1633</v>
      </c>
      <c r="AQ410" s="291">
        <v>93081000</v>
      </c>
      <c r="AR410" s="291">
        <v>25801400</v>
      </c>
      <c r="AS410" s="291">
        <v>1633</v>
      </c>
      <c r="AT410" s="291">
        <v>93081000</v>
      </c>
      <c r="AU410" s="291">
        <v>25801400</v>
      </c>
      <c r="AV410" s="291"/>
      <c r="AW410" s="291"/>
      <c r="AX410" s="291">
        <v>0</v>
      </c>
      <c r="AY410" s="291">
        <v>1125</v>
      </c>
      <c r="AZ410" s="291">
        <v>64125000</v>
      </c>
      <c r="BA410" s="291">
        <v>-11</v>
      </c>
      <c r="BB410" s="291">
        <v>-627000</v>
      </c>
      <c r="BC410" s="291">
        <v>1</v>
      </c>
      <c r="BD410" s="291">
        <v>57000</v>
      </c>
      <c r="BE410" s="291">
        <v>30650</v>
      </c>
      <c r="BF410" s="291">
        <v>15800</v>
      </c>
      <c r="BG410" s="291">
        <v>1120</v>
      </c>
      <c r="BH410" s="291">
        <v>63840000</v>
      </c>
      <c r="BI410" s="291">
        <v>50935185</v>
      </c>
      <c r="BJ410" s="291">
        <v>17696000</v>
      </c>
      <c r="BK410" s="291">
        <v>5</v>
      </c>
      <c r="BL410" s="291">
        <v>508</v>
      </c>
      <c r="BM410" s="291">
        <v>513</v>
      </c>
      <c r="BN410" s="291">
        <v>29241000</v>
      </c>
      <c r="BO410" s="291">
        <v>8105400</v>
      </c>
      <c r="BP410" s="292" t="s">
        <v>3670</v>
      </c>
      <c r="BQ410" s="292" t="s">
        <v>1299</v>
      </c>
      <c r="BR410" t="s">
        <v>45</v>
      </c>
    </row>
    <row r="411" spans="1:70" hidden="1" x14ac:dyDescent="0.3">
      <c r="A411" s="281">
        <v>408</v>
      </c>
      <c r="B411" s="282" t="s">
        <v>2952</v>
      </c>
      <c r="C411" s="282" t="s">
        <v>2953</v>
      </c>
      <c r="D411" s="282" t="s">
        <v>3007</v>
      </c>
      <c r="E411" s="282" t="s">
        <v>2959</v>
      </c>
      <c r="F411" s="282" t="s">
        <v>2970</v>
      </c>
      <c r="G411" s="282" t="s">
        <v>2974</v>
      </c>
      <c r="H411" s="282" t="s">
        <v>2976</v>
      </c>
      <c r="I411" s="282" t="s">
        <v>2962</v>
      </c>
      <c r="J411" s="282" t="s">
        <v>60</v>
      </c>
      <c r="K411" s="282" t="s">
        <v>2958</v>
      </c>
      <c r="L411" s="282" t="s">
        <v>45</v>
      </c>
      <c r="M411" s="283" t="s">
        <v>1436</v>
      </c>
      <c r="N411" s="282" t="s">
        <v>1435</v>
      </c>
      <c r="O411" s="282" t="s">
        <v>50</v>
      </c>
      <c r="P411" s="282" t="s">
        <v>142</v>
      </c>
      <c r="Q411" s="284" t="s">
        <v>45</v>
      </c>
      <c r="R411" s="282" t="s">
        <v>45</v>
      </c>
      <c r="S411" s="285">
        <v>45530</v>
      </c>
      <c r="T411" s="285">
        <v>45530</v>
      </c>
      <c r="U411" s="284" t="s">
        <v>45</v>
      </c>
      <c r="V411" s="285">
        <v>45530</v>
      </c>
      <c r="W411" s="285">
        <v>45530</v>
      </c>
      <c r="X411" s="285">
        <v>45583</v>
      </c>
      <c r="Y411" s="286">
        <v>57000</v>
      </c>
      <c r="Z411" s="286">
        <v>57000</v>
      </c>
      <c r="AA411" s="286">
        <v>15300</v>
      </c>
      <c r="AB411" s="286">
        <v>57000</v>
      </c>
      <c r="AC411" s="287" t="s">
        <v>121</v>
      </c>
      <c r="AD411" s="284" t="s">
        <v>60</v>
      </c>
      <c r="AE411" s="287" t="s">
        <v>45</v>
      </c>
      <c r="AF411" s="286">
        <v>57000</v>
      </c>
      <c r="AG411" s="286">
        <v>1100</v>
      </c>
      <c r="AH411" s="286">
        <v>62700000</v>
      </c>
      <c r="AI411" s="286">
        <v>16830000</v>
      </c>
      <c r="AJ411" s="286">
        <v>1100</v>
      </c>
      <c r="AK411" s="286">
        <v>62700000</v>
      </c>
      <c r="AL411" s="286">
        <v>16830000</v>
      </c>
      <c r="AM411" s="286"/>
      <c r="AN411" s="286"/>
      <c r="AO411" s="286">
        <v>0</v>
      </c>
      <c r="AP411" s="286">
        <v>1100</v>
      </c>
      <c r="AQ411" s="286">
        <v>62700000</v>
      </c>
      <c r="AR411" s="286">
        <v>16830000</v>
      </c>
      <c r="AS411" s="286">
        <v>1100</v>
      </c>
      <c r="AT411" s="286">
        <v>62700000</v>
      </c>
      <c r="AU411" s="286">
        <v>16830000</v>
      </c>
      <c r="AV411" s="286"/>
      <c r="AW411" s="286"/>
      <c r="AX411" s="286">
        <v>0</v>
      </c>
      <c r="AY411" s="286">
        <v>649</v>
      </c>
      <c r="AZ411" s="286">
        <v>36993000</v>
      </c>
      <c r="BA411" s="286">
        <v>-1</v>
      </c>
      <c r="BB411" s="286">
        <v>-57000</v>
      </c>
      <c r="BC411" s="286">
        <v>1</v>
      </c>
      <c r="BD411" s="286">
        <v>57000</v>
      </c>
      <c r="BE411" s="286">
        <v>18880</v>
      </c>
      <c r="BF411" s="286">
        <v>15300</v>
      </c>
      <c r="BG411" s="286">
        <v>652</v>
      </c>
      <c r="BH411" s="286">
        <v>37164000</v>
      </c>
      <c r="BI411" s="286">
        <v>27066683</v>
      </c>
      <c r="BJ411" s="286">
        <v>9975600</v>
      </c>
      <c r="BK411" s="286">
        <v>-3</v>
      </c>
      <c r="BL411" s="286">
        <v>451</v>
      </c>
      <c r="BM411" s="286">
        <v>448</v>
      </c>
      <c r="BN411" s="286">
        <v>25536000</v>
      </c>
      <c r="BO411" s="286">
        <v>6854400</v>
      </c>
      <c r="BP411" s="287" t="s">
        <v>1736</v>
      </c>
      <c r="BQ411" s="287" t="s">
        <v>3432</v>
      </c>
      <c r="BR411" t="s">
        <v>45</v>
      </c>
    </row>
    <row r="412" spans="1:70" hidden="1" x14ac:dyDescent="0.3">
      <c r="A412" s="281">
        <v>409</v>
      </c>
      <c r="B412" s="288" t="s">
        <v>2952</v>
      </c>
      <c r="C412" s="288" t="s">
        <v>2953</v>
      </c>
      <c r="D412" s="288" t="s">
        <v>3007</v>
      </c>
      <c r="E412" s="288" t="s">
        <v>2959</v>
      </c>
      <c r="F412" s="288" t="s">
        <v>2970</v>
      </c>
      <c r="G412" s="288" t="s">
        <v>2974</v>
      </c>
      <c r="H412" s="288" t="s">
        <v>2976</v>
      </c>
      <c r="I412" s="288" t="s">
        <v>2962</v>
      </c>
      <c r="J412" s="288" t="s">
        <v>60</v>
      </c>
      <c r="K412" s="288" t="s">
        <v>2958</v>
      </c>
      <c r="L412" s="288" t="s">
        <v>45</v>
      </c>
      <c r="M412" s="289" t="s">
        <v>1434</v>
      </c>
      <c r="N412" s="288" t="s">
        <v>1433</v>
      </c>
      <c r="O412" s="288" t="s">
        <v>50</v>
      </c>
      <c r="P412" s="288" t="s">
        <v>51</v>
      </c>
      <c r="Q412" s="290" t="s">
        <v>45</v>
      </c>
      <c r="R412" s="288" t="s">
        <v>45</v>
      </c>
      <c r="S412" s="1">
        <v>45559</v>
      </c>
      <c r="T412" s="1">
        <v>45533</v>
      </c>
      <c r="U412" s="290" t="s">
        <v>45</v>
      </c>
      <c r="V412" s="1">
        <v>45533</v>
      </c>
      <c r="W412" s="1">
        <v>45559</v>
      </c>
      <c r="X412" s="1">
        <v>45561</v>
      </c>
      <c r="Y412" s="291">
        <v>53000</v>
      </c>
      <c r="Z412" s="291">
        <v>53000</v>
      </c>
      <c r="AA412" s="291">
        <v>13500</v>
      </c>
      <c r="AB412" s="291">
        <v>53000</v>
      </c>
      <c r="AC412" s="292" t="s">
        <v>839</v>
      </c>
      <c r="AD412" s="290" t="s">
        <v>60</v>
      </c>
      <c r="AE412" s="292" t="s">
        <v>45</v>
      </c>
      <c r="AF412" s="291">
        <v>53000</v>
      </c>
      <c r="AG412" s="291">
        <v>1350</v>
      </c>
      <c r="AH412" s="291">
        <v>71550000</v>
      </c>
      <c r="AI412" s="291">
        <v>18225000</v>
      </c>
      <c r="AJ412" s="291">
        <v>1350</v>
      </c>
      <c r="AK412" s="291">
        <v>71550000</v>
      </c>
      <c r="AL412" s="291">
        <v>18225000</v>
      </c>
      <c r="AM412" s="291"/>
      <c r="AN412" s="291"/>
      <c r="AO412" s="291">
        <v>0</v>
      </c>
      <c r="AP412" s="291">
        <v>1358</v>
      </c>
      <c r="AQ412" s="291">
        <v>71974000</v>
      </c>
      <c r="AR412" s="291">
        <v>18333000</v>
      </c>
      <c r="AS412" s="291">
        <v>1358</v>
      </c>
      <c r="AT412" s="291">
        <v>71974000</v>
      </c>
      <c r="AU412" s="291">
        <v>18333000</v>
      </c>
      <c r="AV412" s="291"/>
      <c r="AW412" s="291"/>
      <c r="AX412" s="291">
        <v>0</v>
      </c>
      <c r="AY412" s="291">
        <v>971</v>
      </c>
      <c r="AZ412" s="291">
        <v>51463000</v>
      </c>
      <c r="BA412" s="291">
        <v>-2</v>
      </c>
      <c r="BB412" s="291">
        <v>-106000</v>
      </c>
      <c r="BC412" s="291">
        <v>3</v>
      </c>
      <c r="BD412" s="291">
        <v>159000</v>
      </c>
      <c r="BE412" s="291">
        <v>83550</v>
      </c>
      <c r="BF412" s="291">
        <v>40500</v>
      </c>
      <c r="BG412" s="291">
        <v>949</v>
      </c>
      <c r="BH412" s="291">
        <v>50297000</v>
      </c>
      <c r="BI412" s="291">
        <v>36089020</v>
      </c>
      <c r="BJ412" s="291">
        <v>12811500</v>
      </c>
      <c r="BK412" s="291">
        <v>22</v>
      </c>
      <c r="BL412" s="291">
        <v>387</v>
      </c>
      <c r="BM412" s="291">
        <v>409</v>
      </c>
      <c r="BN412" s="291">
        <v>21677000</v>
      </c>
      <c r="BO412" s="291">
        <v>5521500</v>
      </c>
      <c r="BP412" s="292" t="s">
        <v>3904</v>
      </c>
      <c r="BQ412" s="292" t="s">
        <v>3450</v>
      </c>
      <c r="BR412" t="s">
        <v>45</v>
      </c>
    </row>
    <row r="413" spans="1:70" hidden="1" x14ac:dyDescent="0.3">
      <c r="A413" s="281">
        <v>410</v>
      </c>
      <c r="B413" s="282" t="s">
        <v>2952</v>
      </c>
      <c r="C413" s="282" t="s">
        <v>2953</v>
      </c>
      <c r="D413" s="282" t="s">
        <v>3007</v>
      </c>
      <c r="E413" s="282" t="s">
        <v>2959</v>
      </c>
      <c r="F413" s="282" t="s">
        <v>2970</v>
      </c>
      <c r="G413" s="282" t="s">
        <v>2974</v>
      </c>
      <c r="H413" s="282" t="s">
        <v>2976</v>
      </c>
      <c r="I413" s="282" t="s">
        <v>2962</v>
      </c>
      <c r="J413" s="282" t="s">
        <v>60</v>
      </c>
      <c r="K413" s="282" t="s">
        <v>2958</v>
      </c>
      <c r="L413" s="282" t="s">
        <v>45</v>
      </c>
      <c r="M413" s="283" t="s">
        <v>1431</v>
      </c>
      <c r="N413" s="282" t="s">
        <v>1430</v>
      </c>
      <c r="O413" s="282" t="s">
        <v>50</v>
      </c>
      <c r="P413" s="282" t="s">
        <v>51</v>
      </c>
      <c r="Q413" s="284" t="s">
        <v>45</v>
      </c>
      <c r="R413" s="282" t="s">
        <v>45</v>
      </c>
      <c r="S413" s="285">
        <v>45586</v>
      </c>
      <c r="T413" s="285">
        <v>45547</v>
      </c>
      <c r="U413" s="284" t="s">
        <v>45</v>
      </c>
      <c r="V413" s="285">
        <v>45547</v>
      </c>
      <c r="W413" s="285">
        <v>45547</v>
      </c>
      <c r="X413" s="285">
        <v>45559</v>
      </c>
      <c r="Y413" s="286">
        <v>63000</v>
      </c>
      <c r="Z413" s="286">
        <v>63000</v>
      </c>
      <c r="AA413" s="286">
        <v>17500</v>
      </c>
      <c r="AB413" s="286">
        <v>63000</v>
      </c>
      <c r="AC413" s="287" t="s">
        <v>1432</v>
      </c>
      <c r="AD413" s="284" t="s">
        <v>60</v>
      </c>
      <c r="AE413" s="287" t="s">
        <v>45</v>
      </c>
      <c r="AF413" s="286">
        <v>63000</v>
      </c>
      <c r="AG413" s="286">
        <v>2150</v>
      </c>
      <c r="AH413" s="286">
        <v>135450000</v>
      </c>
      <c r="AI413" s="286">
        <v>37625000</v>
      </c>
      <c r="AJ413" s="286">
        <v>1450</v>
      </c>
      <c r="AK413" s="286">
        <v>91350000</v>
      </c>
      <c r="AL413" s="286">
        <v>25375000</v>
      </c>
      <c r="AM413" s="286">
        <v>700</v>
      </c>
      <c r="AN413" s="286">
        <v>44100000</v>
      </c>
      <c r="AO413" s="286">
        <v>12250000</v>
      </c>
      <c r="AP413" s="286">
        <v>2112</v>
      </c>
      <c r="AQ413" s="286">
        <v>133056000</v>
      </c>
      <c r="AR413" s="286">
        <v>36960000</v>
      </c>
      <c r="AS413" s="286">
        <v>2112</v>
      </c>
      <c r="AT413" s="286">
        <v>133056000</v>
      </c>
      <c r="AU413" s="286">
        <v>36960000</v>
      </c>
      <c r="AV413" s="286"/>
      <c r="AW413" s="286"/>
      <c r="AX413" s="286">
        <v>0</v>
      </c>
      <c r="AY413" s="286">
        <v>1115</v>
      </c>
      <c r="AZ413" s="286">
        <v>70245000</v>
      </c>
      <c r="BA413" s="286">
        <v>-4</v>
      </c>
      <c r="BB413" s="286">
        <v>-252000</v>
      </c>
      <c r="BC413" s="286">
        <v>4</v>
      </c>
      <c r="BD413" s="286">
        <v>252000</v>
      </c>
      <c r="BE413" s="286">
        <v>161000</v>
      </c>
      <c r="BF413" s="286">
        <v>70000</v>
      </c>
      <c r="BG413" s="286">
        <v>1102</v>
      </c>
      <c r="BH413" s="286">
        <v>69426000</v>
      </c>
      <c r="BI413" s="286">
        <v>50145331</v>
      </c>
      <c r="BJ413" s="286">
        <v>19285000</v>
      </c>
      <c r="BK413" s="286">
        <v>13</v>
      </c>
      <c r="BL413" s="286">
        <v>997</v>
      </c>
      <c r="BM413" s="286">
        <v>1010</v>
      </c>
      <c r="BN413" s="286">
        <v>63630000</v>
      </c>
      <c r="BO413" s="286">
        <v>17675000</v>
      </c>
      <c r="BP413" s="287" t="s">
        <v>3429</v>
      </c>
      <c r="BQ413" s="287" t="s">
        <v>3323</v>
      </c>
      <c r="BR413" t="s">
        <v>45</v>
      </c>
    </row>
    <row r="414" spans="1:70" hidden="1" x14ac:dyDescent="0.3">
      <c r="A414" s="281">
        <v>411</v>
      </c>
      <c r="B414" s="288" t="s">
        <v>2952</v>
      </c>
      <c r="C414" s="288" t="s">
        <v>2953</v>
      </c>
      <c r="D414" s="288" t="s">
        <v>3007</v>
      </c>
      <c r="E414" s="288" t="s">
        <v>2959</v>
      </c>
      <c r="F414" s="288" t="s">
        <v>2970</v>
      </c>
      <c r="G414" s="288" t="s">
        <v>2974</v>
      </c>
      <c r="H414" s="288" t="s">
        <v>2976</v>
      </c>
      <c r="I414" s="288" t="s">
        <v>2962</v>
      </c>
      <c r="J414" s="288" t="s">
        <v>60</v>
      </c>
      <c r="K414" s="288" t="s">
        <v>2958</v>
      </c>
      <c r="L414" s="288" t="s">
        <v>45</v>
      </c>
      <c r="M414" s="289" t="s">
        <v>1429</v>
      </c>
      <c r="N414" s="288" t="s">
        <v>1428</v>
      </c>
      <c r="O414" s="288" t="s">
        <v>50</v>
      </c>
      <c r="P414" s="288" t="s">
        <v>51</v>
      </c>
      <c r="Q414" s="290" t="s">
        <v>45</v>
      </c>
      <c r="R414" s="288" t="s">
        <v>45</v>
      </c>
      <c r="S414" s="1">
        <v>45538</v>
      </c>
      <c r="T414" s="1">
        <v>45533</v>
      </c>
      <c r="U414" s="290" t="s">
        <v>45</v>
      </c>
      <c r="V414" s="1">
        <v>45533</v>
      </c>
      <c r="W414" s="1">
        <v>45538</v>
      </c>
      <c r="X414" s="1">
        <v>45548</v>
      </c>
      <c r="Y414" s="291">
        <v>65000</v>
      </c>
      <c r="Z414" s="291">
        <v>65000</v>
      </c>
      <c r="AA414" s="291">
        <v>17400</v>
      </c>
      <c r="AB414" s="291">
        <v>65000</v>
      </c>
      <c r="AC414" s="292" t="s">
        <v>208</v>
      </c>
      <c r="AD414" s="290" t="s">
        <v>60</v>
      </c>
      <c r="AE414" s="292" t="s">
        <v>45</v>
      </c>
      <c r="AF414" s="291">
        <v>65000</v>
      </c>
      <c r="AG414" s="291">
        <v>600</v>
      </c>
      <c r="AH414" s="291">
        <v>39000000</v>
      </c>
      <c r="AI414" s="291">
        <v>10440000</v>
      </c>
      <c r="AJ414" s="291">
        <v>600</v>
      </c>
      <c r="AK414" s="291">
        <v>39000000</v>
      </c>
      <c r="AL414" s="291">
        <v>10440000</v>
      </c>
      <c r="AM414" s="291"/>
      <c r="AN414" s="291"/>
      <c r="AO414" s="291">
        <v>0</v>
      </c>
      <c r="AP414" s="291">
        <v>594</v>
      </c>
      <c r="AQ414" s="291">
        <v>38610000</v>
      </c>
      <c r="AR414" s="291">
        <v>10335600</v>
      </c>
      <c r="AS414" s="291">
        <v>594</v>
      </c>
      <c r="AT414" s="291">
        <v>38610000</v>
      </c>
      <c r="AU414" s="291">
        <v>10335600</v>
      </c>
      <c r="AV414" s="291"/>
      <c r="AW414" s="291"/>
      <c r="AX414" s="291">
        <v>0</v>
      </c>
      <c r="AY414" s="291">
        <v>209</v>
      </c>
      <c r="AZ414" s="291">
        <v>13585000</v>
      </c>
      <c r="BA414" s="291">
        <v>-5</v>
      </c>
      <c r="BB414" s="291">
        <v>-325000</v>
      </c>
      <c r="BC414" s="291"/>
      <c r="BD414" s="291"/>
      <c r="BE414" s="291"/>
      <c r="BF414" s="291">
        <v>0</v>
      </c>
      <c r="BG414" s="291">
        <v>190</v>
      </c>
      <c r="BH414" s="291">
        <v>12350000</v>
      </c>
      <c r="BI414" s="291">
        <v>9569771</v>
      </c>
      <c r="BJ414" s="291">
        <v>3306000</v>
      </c>
      <c r="BK414" s="291">
        <v>19</v>
      </c>
      <c r="BL414" s="291">
        <v>385</v>
      </c>
      <c r="BM414" s="291">
        <v>404</v>
      </c>
      <c r="BN414" s="291">
        <v>26260000</v>
      </c>
      <c r="BO414" s="291">
        <v>7029600</v>
      </c>
      <c r="BP414" s="292" t="s">
        <v>3932</v>
      </c>
      <c r="BQ414" s="292" t="s">
        <v>4037</v>
      </c>
      <c r="BR414" t="s">
        <v>45</v>
      </c>
    </row>
    <row r="415" spans="1:70" hidden="1" x14ac:dyDescent="0.3">
      <c r="A415" s="281">
        <v>412</v>
      </c>
      <c r="B415" s="282" t="s">
        <v>2952</v>
      </c>
      <c r="C415" s="282" t="s">
        <v>2953</v>
      </c>
      <c r="D415" s="282" t="s">
        <v>3007</v>
      </c>
      <c r="E415" s="282" t="s">
        <v>2959</v>
      </c>
      <c r="F415" s="282" t="s">
        <v>2970</v>
      </c>
      <c r="G415" s="282" t="s">
        <v>2974</v>
      </c>
      <c r="H415" s="282" t="s">
        <v>2976</v>
      </c>
      <c r="I415" s="282" t="s">
        <v>2962</v>
      </c>
      <c r="J415" s="282" t="s">
        <v>60</v>
      </c>
      <c r="K415" s="282" t="s">
        <v>2958</v>
      </c>
      <c r="L415" s="282" t="s">
        <v>45</v>
      </c>
      <c r="M415" s="283" t="s">
        <v>1427</v>
      </c>
      <c r="N415" s="282" t="s">
        <v>1426</v>
      </c>
      <c r="O415" s="282" t="s">
        <v>50</v>
      </c>
      <c r="P415" s="282" t="s">
        <v>51</v>
      </c>
      <c r="Q415" s="284" t="s">
        <v>45</v>
      </c>
      <c r="R415" s="282" t="s">
        <v>45</v>
      </c>
      <c r="S415" s="285">
        <v>45581</v>
      </c>
      <c r="T415" s="285">
        <v>45533</v>
      </c>
      <c r="U415" s="284" t="s">
        <v>45</v>
      </c>
      <c r="V415" s="285">
        <v>45533</v>
      </c>
      <c r="W415" s="285">
        <v>45579</v>
      </c>
      <c r="X415" s="285">
        <v>45586</v>
      </c>
      <c r="Y415" s="286">
        <v>47000</v>
      </c>
      <c r="Z415" s="286">
        <v>57000</v>
      </c>
      <c r="AA415" s="286">
        <v>12300</v>
      </c>
      <c r="AB415" s="286">
        <v>57000</v>
      </c>
      <c r="AC415" s="287" t="s">
        <v>672</v>
      </c>
      <c r="AD415" s="284" t="s">
        <v>60</v>
      </c>
      <c r="AE415" s="287" t="s">
        <v>45</v>
      </c>
      <c r="AF415" s="286">
        <v>47000</v>
      </c>
      <c r="AG415" s="286">
        <v>1800</v>
      </c>
      <c r="AH415" s="286">
        <v>102600000</v>
      </c>
      <c r="AI415" s="286">
        <v>22140000</v>
      </c>
      <c r="AJ415" s="286">
        <v>1800</v>
      </c>
      <c r="AK415" s="286">
        <v>102600000</v>
      </c>
      <c r="AL415" s="286">
        <v>22140000</v>
      </c>
      <c r="AM415" s="286"/>
      <c r="AN415" s="286"/>
      <c r="AO415" s="286">
        <v>0</v>
      </c>
      <c r="AP415" s="286">
        <v>1710</v>
      </c>
      <c r="AQ415" s="286">
        <v>97470000</v>
      </c>
      <c r="AR415" s="286">
        <v>21033000</v>
      </c>
      <c r="AS415" s="286">
        <v>1710</v>
      </c>
      <c r="AT415" s="286">
        <v>97470000</v>
      </c>
      <c r="AU415" s="286">
        <v>21033000</v>
      </c>
      <c r="AV415" s="286"/>
      <c r="AW415" s="286"/>
      <c r="AX415" s="286">
        <v>0</v>
      </c>
      <c r="AY415" s="286">
        <v>598</v>
      </c>
      <c r="AZ415" s="286">
        <v>34086000</v>
      </c>
      <c r="BA415" s="286">
        <v>-6</v>
      </c>
      <c r="BB415" s="286">
        <v>-342000</v>
      </c>
      <c r="BC415" s="286"/>
      <c r="BD415" s="286"/>
      <c r="BE415" s="286"/>
      <c r="BF415" s="286">
        <v>0</v>
      </c>
      <c r="BG415" s="286">
        <v>593</v>
      </c>
      <c r="BH415" s="286">
        <v>33801000</v>
      </c>
      <c r="BI415" s="286">
        <v>19544723</v>
      </c>
      <c r="BJ415" s="286">
        <v>7293900</v>
      </c>
      <c r="BK415" s="286">
        <v>5</v>
      </c>
      <c r="BL415" s="286">
        <v>1112</v>
      </c>
      <c r="BM415" s="286">
        <v>1117</v>
      </c>
      <c r="BN415" s="286">
        <v>63669000</v>
      </c>
      <c r="BO415" s="286">
        <v>13739100</v>
      </c>
      <c r="BP415" s="287" t="s">
        <v>734</v>
      </c>
      <c r="BQ415" s="287" t="s">
        <v>4003</v>
      </c>
      <c r="BR415" t="s">
        <v>45</v>
      </c>
    </row>
    <row r="416" spans="1:70" hidden="1" x14ac:dyDescent="0.3">
      <c r="A416" s="281">
        <v>413</v>
      </c>
      <c r="B416" s="288" t="s">
        <v>2952</v>
      </c>
      <c r="C416" s="288" t="s">
        <v>2953</v>
      </c>
      <c r="D416" s="288" t="s">
        <v>3007</v>
      </c>
      <c r="E416" s="288" t="s">
        <v>2959</v>
      </c>
      <c r="F416" s="288" t="s">
        <v>2970</v>
      </c>
      <c r="G416" s="288" t="s">
        <v>2974</v>
      </c>
      <c r="H416" s="288" t="s">
        <v>2976</v>
      </c>
      <c r="I416" s="288" t="s">
        <v>2962</v>
      </c>
      <c r="J416" s="288" t="s">
        <v>60</v>
      </c>
      <c r="K416" s="288" t="s">
        <v>2958</v>
      </c>
      <c r="L416" s="288" t="s">
        <v>45</v>
      </c>
      <c r="M416" s="289" t="s">
        <v>1424</v>
      </c>
      <c r="N416" s="288" t="s">
        <v>1423</v>
      </c>
      <c r="O416" s="288" t="s">
        <v>50</v>
      </c>
      <c r="P416" s="288" t="s">
        <v>51</v>
      </c>
      <c r="Q416" s="290" t="s">
        <v>45</v>
      </c>
      <c r="R416" s="288" t="s">
        <v>45</v>
      </c>
      <c r="S416" s="1">
        <v>45544</v>
      </c>
      <c r="T416" s="1">
        <v>45533</v>
      </c>
      <c r="U416" s="290" t="s">
        <v>45</v>
      </c>
      <c r="V416" s="1">
        <v>45533</v>
      </c>
      <c r="W416" s="1">
        <v>45540</v>
      </c>
      <c r="X416" s="1">
        <v>45548</v>
      </c>
      <c r="Y416" s="291">
        <v>43000</v>
      </c>
      <c r="Z416" s="291">
        <v>43000</v>
      </c>
      <c r="AA416" s="291">
        <v>10500</v>
      </c>
      <c r="AB416" s="291">
        <v>43000</v>
      </c>
      <c r="AC416" s="292" t="s">
        <v>1425</v>
      </c>
      <c r="AD416" s="290" t="s">
        <v>60</v>
      </c>
      <c r="AE416" s="292" t="s">
        <v>45</v>
      </c>
      <c r="AF416" s="291">
        <v>43000</v>
      </c>
      <c r="AG416" s="291">
        <v>700</v>
      </c>
      <c r="AH416" s="291">
        <v>30100000</v>
      </c>
      <c r="AI416" s="291">
        <v>7350000</v>
      </c>
      <c r="AJ416" s="291">
        <v>700</v>
      </c>
      <c r="AK416" s="291">
        <v>30100000</v>
      </c>
      <c r="AL416" s="291">
        <v>7350000</v>
      </c>
      <c r="AM416" s="291"/>
      <c r="AN416" s="291"/>
      <c r="AO416" s="291">
        <v>0</v>
      </c>
      <c r="AP416" s="291">
        <v>714</v>
      </c>
      <c r="AQ416" s="291">
        <v>30702000</v>
      </c>
      <c r="AR416" s="291">
        <v>7497000</v>
      </c>
      <c r="AS416" s="291">
        <v>714</v>
      </c>
      <c r="AT416" s="291">
        <v>30702000</v>
      </c>
      <c r="AU416" s="291">
        <v>7497000</v>
      </c>
      <c r="AV416" s="291"/>
      <c r="AW416" s="291"/>
      <c r="AX416" s="291">
        <v>0</v>
      </c>
      <c r="AY416" s="291">
        <v>197</v>
      </c>
      <c r="AZ416" s="291">
        <v>8471000</v>
      </c>
      <c r="BA416" s="291">
        <v>-10</v>
      </c>
      <c r="BB416" s="291">
        <v>-430000</v>
      </c>
      <c r="BC416" s="291"/>
      <c r="BD416" s="291"/>
      <c r="BE416" s="291"/>
      <c r="BF416" s="291">
        <v>0</v>
      </c>
      <c r="BG416" s="291">
        <v>175</v>
      </c>
      <c r="BH416" s="291">
        <v>7525000</v>
      </c>
      <c r="BI416" s="291">
        <v>5626895</v>
      </c>
      <c r="BJ416" s="291">
        <v>1837500</v>
      </c>
      <c r="BK416" s="291">
        <v>22</v>
      </c>
      <c r="BL416" s="291">
        <v>517</v>
      </c>
      <c r="BM416" s="291">
        <v>539</v>
      </c>
      <c r="BN416" s="291">
        <v>23177000</v>
      </c>
      <c r="BO416" s="291">
        <v>5659500</v>
      </c>
      <c r="BP416" s="292" t="s">
        <v>3955</v>
      </c>
      <c r="BQ416" s="292" t="s">
        <v>4010</v>
      </c>
      <c r="BR416" t="s">
        <v>45</v>
      </c>
    </row>
    <row r="417" spans="1:70" hidden="1" x14ac:dyDescent="0.3">
      <c r="A417" s="281">
        <v>414</v>
      </c>
      <c r="B417" s="282" t="s">
        <v>2952</v>
      </c>
      <c r="C417" s="282" t="s">
        <v>2953</v>
      </c>
      <c r="D417" s="282" t="s">
        <v>3007</v>
      </c>
      <c r="E417" s="282" t="s">
        <v>2959</v>
      </c>
      <c r="F417" s="282" t="s">
        <v>2970</v>
      </c>
      <c r="G417" s="282" t="s">
        <v>2974</v>
      </c>
      <c r="H417" s="282" t="s">
        <v>2976</v>
      </c>
      <c r="I417" s="282" t="s">
        <v>2962</v>
      </c>
      <c r="J417" s="282" t="s">
        <v>60</v>
      </c>
      <c r="K417" s="282" t="s">
        <v>2958</v>
      </c>
      <c r="L417" s="282" t="s">
        <v>45</v>
      </c>
      <c r="M417" s="283" t="s">
        <v>1422</v>
      </c>
      <c r="N417" s="282" t="s">
        <v>1421</v>
      </c>
      <c r="O417" s="282" t="s">
        <v>50</v>
      </c>
      <c r="P417" s="282" t="s">
        <v>51</v>
      </c>
      <c r="Q417" s="284" t="s">
        <v>45</v>
      </c>
      <c r="R417" s="282" t="s">
        <v>45</v>
      </c>
      <c r="S417" s="285">
        <v>45544</v>
      </c>
      <c r="T417" s="285">
        <v>45533</v>
      </c>
      <c r="U417" s="284" t="s">
        <v>45</v>
      </c>
      <c r="V417" s="285">
        <v>45533</v>
      </c>
      <c r="W417" s="285">
        <v>45544</v>
      </c>
      <c r="X417" s="285">
        <v>45555</v>
      </c>
      <c r="Y417" s="286">
        <v>55000</v>
      </c>
      <c r="Z417" s="286">
        <v>55000</v>
      </c>
      <c r="AA417" s="286">
        <v>14200</v>
      </c>
      <c r="AB417" s="286">
        <v>55000</v>
      </c>
      <c r="AC417" s="287" t="s">
        <v>566</v>
      </c>
      <c r="AD417" s="284" t="s">
        <v>60</v>
      </c>
      <c r="AE417" s="287" t="s">
        <v>45</v>
      </c>
      <c r="AF417" s="286">
        <v>55000</v>
      </c>
      <c r="AG417" s="286">
        <v>1050</v>
      </c>
      <c r="AH417" s="286">
        <v>57750000</v>
      </c>
      <c r="AI417" s="286">
        <v>14910000</v>
      </c>
      <c r="AJ417" s="286">
        <v>1050</v>
      </c>
      <c r="AK417" s="286">
        <v>57750000</v>
      </c>
      <c r="AL417" s="286">
        <v>14910000</v>
      </c>
      <c r="AM417" s="286"/>
      <c r="AN417" s="286"/>
      <c r="AO417" s="286">
        <v>0</v>
      </c>
      <c r="AP417" s="286">
        <v>1052</v>
      </c>
      <c r="AQ417" s="286">
        <v>57860000</v>
      </c>
      <c r="AR417" s="286">
        <v>14938400</v>
      </c>
      <c r="AS417" s="286">
        <v>1052</v>
      </c>
      <c r="AT417" s="286">
        <v>57860000</v>
      </c>
      <c r="AU417" s="286">
        <v>14938400</v>
      </c>
      <c r="AV417" s="286"/>
      <c r="AW417" s="286"/>
      <c r="AX417" s="286">
        <v>0</v>
      </c>
      <c r="AY417" s="286">
        <v>238</v>
      </c>
      <c r="AZ417" s="286">
        <v>13090000</v>
      </c>
      <c r="BA417" s="286">
        <v>1</v>
      </c>
      <c r="BB417" s="286">
        <v>55000</v>
      </c>
      <c r="BC417" s="286"/>
      <c r="BD417" s="286"/>
      <c r="BE417" s="286"/>
      <c r="BF417" s="286">
        <v>0</v>
      </c>
      <c r="BG417" s="286">
        <v>213</v>
      </c>
      <c r="BH417" s="286">
        <v>11715000</v>
      </c>
      <c r="BI417" s="286">
        <v>8623183</v>
      </c>
      <c r="BJ417" s="286">
        <v>3024600</v>
      </c>
      <c r="BK417" s="286">
        <v>25</v>
      </c>
      <c r="BL417" s="286">
        <v>814</v>
      </c>
      <c r="BM417" s="286">
        <v>839</v>
      </c>
      <c r="BN417" s="286">
        <v>46145000</v>
      </c>
      <c r="BO417" s="286">
        <v>11913800</v>
      </c>
      <c r="BP417" s="287" t="s">
        <v>3717</v>
      </c>
      <c r="BQ417" s="287" t="s">
        <v>4043</v>
      </c>
      <c r="BR417" t="s">
        <v>45</v>
      </c>
    </row>
    <row r="418" spans="1:70" hidden="1" x14ac:dyDescent="0.3">
      <c r="A418" s="281">
        <v>415</v>
      </c>
      <c r="B418" s="288" t="s">
        <v>2952</v>
      </c>
      <c r="C418" s="288" t="s">
        <v>2953</v>
      </c>
      <c r="D418" s="288" t="s">
        <v>3007</v>
      </c>
      <c r="E418" s="288" t="s">
        <v>2959</v>
      </c>
      <c r="F418" s="288" t="s">
        <v>2970</v>
      </c>
      <c r="G418" s="288" t="s">
        <v>2974</v>
      </c>
      <c r="H418" s="288" t="s">
        <v>2976</v>
      </c>
      <c r="I418" s="288" t="s">
        <v>2962</v>
      </c>
      <c r="J418" s="288" t="s">
        <v>60</v>
      </c>
      <c r="K418" s="288" t="s">
        <v>2958</v>
      </c>
      <c r="L418" s="288" t="s">
        <v>45</v>
      </c>
      <c r="M418" s="289" t="s">
        <v>1420</v>
      </c>
      <c r="N418" s="288" t="s">
        <v>1419</v>
      </c>
      <c r="O418" s="288" t="s">
        <v>50</v>
      </c>
      <c r="P418" s="288" t="s">
        <v>51</v>
      </c>
      <c r="Q418" s="290" t="s">
        <v>45</v>
      </c>
      <c r="R418" s="288" t="s">
        <v>45</v>
      </c>
      <c r="S418" s="1">
        <v>45586</v>
      </c>
      <c r="T418" s="1">
        <v>45547</v>
      </c>
      <c r="U418" s="290" t="s">
        <v>45</v>
      </c>
      <c r="V418" s="1">
        <v>45547</v>
      </c>
      <c r="W418" s="1">
        <v>45586</v>
      </c>
      <c r="X418" s="1">
        <v>45588</v>
      </c>
      <c r="Y418" s="291">
        <v>33000</v>
      </c>
      <c r="Z418" s="291">
        <v>43000</v>
      </c>
      <c r="AA418" s="291">
        <v>8200</v>
      </c>
      <c r="AB418" s="291">
        <v>43000</v>
      </c>
      <c r="AC418" s="292" t="s">
        <v>789</v>
      </c>
      <c r="AD418" s="290" t="s">
        <v>60</v>
      </c>
      <c r="AE418" s="292" t="s">
        <v>45</v>
      </c>
      <c r="AF418" s="291">
        <v>33000</v>
      </c>
      <c r="AG418" s="291">
        <v>14000</v>
      </c>
      <c r="AH418" s="291">
        <v>602000000</v>
      </c>
      <c r="AI418" s="291">
        <v>114800000</v>
      </c>
      <c r="AJ418" s="291">
        <v>14000</v>
      </c>
      <c r="AK418" s="291">
        <v>602000000</v>
      </c>
      <c r="AL418" s="291">
        <v>114800000</v>
      </c>
      <c r="AM418" s="291"/>
      <c r="AN418" s="291"/>
      <c r="AO418" s="291">
        <v>0</v>
      </c>
      <c r="AP418" s="291">
        <v>13896</v>
      </c>
      <c r="AQ418" s="291">
        <v>597528000</v>
      </c>
      <c r="AR418" s="291">
        <v>113947200</v>
      </c>
      <c r="AS418" s="291">
        <v>13896</v>
      </c>
      <c r="AT418" s="291">
        <v>597528000</v>
      </c>
      <c r="AU418" s="291">
        <v>113947200</v>
      </c>
      <c r="AV418" s="291"/>
      <c r="AW418" s="291"/>
      <c r="AX418" s="291">
        <v>0</v>
      </c>
      <c r="AY418" s="291">
        <v>3826</v>
      </c>
      <c r="AZ418" s="291">
        <v>164518000</v>
      </c>
      <c r="BA418" s="291">
        <v>59</v>
      </c>
      <c r="BB418" s="291">
        <v>2537000</v>
      </c>
      <c r="BC418" s="291">
        <v>-2</v>
      </c>
      <c r="BD418" s="291">
        <v>-86000</v>
      </c>
      <c r="BE418" s="291">
        <v>-56000</v>
      </c>
      <c r="BF418" s="291">
        <v>-16400</v>
      </c>
      <c r="BG418" s="291">
        <v>3582</v>
      </c>
      <c r="BH418" s="291">
        <v>154026000</v>
      </c>
      <c r="BI418" s="291">
        <v>92481062</v>
      </c>
      <c r="BJ418" s="291">
        <v>29372400</v>
      </c>
      <c r="BK418" s="291">
        <v>244</v>
      </c>
      <c r="BL418" s="291">
        <v>10070</v>
      </c>
      <c r="BM418" s="291">
        <v>10314</v>
      </c>
      <c r="BN418" s="291">
        <v>443502000</v>
      </c>
      <c r="BO418" s="291">
        <v>84574800</v>
      </c>
      <c r="BP418" s="292" t="s">
        <v>4044</v>
      </c>
      <c r="BQ418" s="292" t="s">
        <v>3726</v>
      </c>
      <c r="BR418" t="s">
        <v>45</v>
      </c>
    </row>
    <row r="419" spans="1:70" hidden="1" x14ac:dyDescent="0.3">
      <c r="A419" s="281">
        <v>416</v>
      </c>
      <c r="B419" s="282" t="s">
        <v>2952</v>
      </c>
      <c r="C419" s="282" t="s">
        <v>2953</v>
      </c>
      <c r="D419" s="282" t="s">
        <v>3007</v>
      </c>
      <c r="E419" s="282" t="s">
        <v>2959</v>
      </c>
      <c r="F419" s="282" t="s">
        <v>2970</v>
      </c>
      <c r="G419" s="282" t="s">
        <v>2974</v>
      </c>
      <c r="H419" s="282" t="s">
        <v>2976</v>
      </c>
      <c r="I419" s="282" t="s">
        <v>2962</v>
      </c>
      <c r="J419" s="282" t="s">
        <v>60</v>
      </c>
      <c r="K419" s="282" t="s">
        <v>2958</v>
      </c>
      <c r="L419" s="282" t="s">
        <v>45</v>
      </c>
      <c r="M419" s="283" t="s">
        <v>1417</v>
      </c>
      <c r="N419" s="282" t="s">
        <v>1416</v>
      </c>
      <c r="O419" s="282" t="s">
        <v>50</v>
      </c>
      <c r="P419" s="282" t="s">
        <v>51</v>
      </c>
      <c r="Q419" s="284" t="s">
        <v>45</v>
      </c>
      <c r="R419" s="282" t="s">
        <v>45</v>
      </c>
      <c r="S419" s="285">
        <v>45596</v>
      </c>
      <c r="T419" s="285">
        <v>45547</v>
      </c>
      <c r="U419" s="284" t="s">
        <v>45</v>
      </c>
      <c r="V419" s="285">
        <v>45547</v>
      </c>
      <c r="W419" s="285">
        <v>45587</v>
      </c>
      <c r="X419" s="285">
        <v>45601</v>
      </c>
      <c r="Y419" s="286">
        <v>53000</v>
      </c>
      <c r="Z419" s="286">
        <v>65000</v>
      </c>
      <c r="AA419" s="286">
        <v>14500</v>
      </c>
      <c r="AB419" s="286">
        <v>65000</v>
      </c>
      <c r="AC419" s="287" t="s">
        <v>374</v>
      </c>
      <c r="AD419" s="284" t="s">
        <v>60</v>
      </c>
      <c r="AE419" s="287" t="s">
        <v>45</v>
      </c>
      <c r="AF419" s="286">
        <v>53000</v>
      </c>
      <c r="AG419" s="286">
        <v>1200</v>
      </c>
      <c r="AH419" s="286">
        <v>78000000</v>
      </c>
      <c r="AI419" s="286">
        <v>17400000</v>
      </c>
      <c r="AJ419" s="286">
        <v>1200</v>
      </c>
      <c r="AK419" s="286">
        <v>78000000</v>
      </c>
      <c r="AL419" s="286">
        <v>17400000</v>
      </c>
      <c r="AM419" s="286"/>
      <c r="AN419" s="286"/>
      <c r="AO419" s="286">
        <v>0</v>
      </c>
      <c r="AP419" s="286">
        <v>1217</v>
      </c>
      <c r="AQ419" s="286">
        <v>79105000</v>
      </c>
      <c r="AR419" s="286">
        <v>17646500</v>
      </c>
      <c r="AS419" s="286">
        <v>1217</v>
      </c>
      <c r="AT419" s="286">
        <v>79105000</v>
      </c>
      <c r="AU419" s="286">
        <v>17646500</v>
      </c>
      <c r="AV419" s="286"/>
      <c r="AW419" s="286"/>
      <c r="AX419" s="286">
        <v>0</v>
      </c>
      <c r="AY419" s="286">
        <v>579</v>
      </c>
      <c r="AZ419" s="286">
        <v>37635000</v>
      </c>
      <c r="BA419" s="286">
        <v>-1</v>
      </c>
      <c r="BB419" s="286">
        <v>-65000</v>
      </c>
      <c r="BC419" s="286">
        <v>1</v>
      </c>
      <c r="BD419" s="286">
        <v>65000</v>
      </c>
      <c r="BE419" s="286">
        <v>47600</v>
      </c>
      <c r="BF419" s="286">
        <v>14500</v>
      </c>
      <c r="BG419" s="286">
        <v>541</v>
      </c>
      <c r="BH419" s="286">
        <v>35165000</v>
      </c>
      <c r="BI419" s="286">
        <v>21138946</v>
      </c>
      <c r="BJ419" s="286">
        <v>7844500</v>
      </c>
      <c r="BK419" s="286">
        <v>38</v>
      </c>
      <c r="BL419" s="286">
        <v>638</v>
      </c>
      <c r="BM419" s="286">
        <v>676</v>
      </c>
      <c r="BN419" s="286">
        <v>43940000</v>
      </c>
      <c r="BO419" s="286">
        <v>9802000</v>
      </c>
      <c r="BP419" s="287" t="s">
        <v>3502</v>
      </c>
      <c r="BQ419" s="287" t="s">
        <v>3137</v>
      </c>
      <c r="BR419" t="s">
        <v>45</v>
      </c>
    </row>
    <row r="420" spans="1:70" hidden="1" x14ac:dyDescent="0.3">
      <c r="A420" s="281">
        <v>417</v>
      </c>
      <c r="B420" s="288" t="s">
        <v>2952</v>
      </c>
      <c r="C420" s="288" t="s">
        <v>2953</v>
      </c>
      <c r="D420" s="288" t="s">
        <v>3007</v>
      </c>
      <c r="E420" s="288" t="s">
        <v>2959</v>
      </c>
      <c r="F420" s="288" t="s">
        <v>2970</v>
      </c>
      <c r="G420" s="288" t="s">
        <v>2974</v>
      </c>
      <c r="H420" s="288" t="s">
        <v>2976</v>
      </c>
      <c r="I420" s="288" t="s">
        <v>2962</v>
      </c>
      <c r="J420" s="288" t="s">
        <v>60</v>
      </c>
      <c r="K420" s="288" t="s">
        <v>2958</v>
      </c>
      <c r="L420" s="288" t="s">
        <v>45</v>
      </c>
      <c r="M420" s="289" t="s">
        <v>1415</v>
      </c>
      <c r="N420" s="288" t="s">
        <v>1414</v>
      </c>
      <c r="O420" s="288" t="s">
        <v>50</v>
      </c>
      <c r="P420" s="288" t="s">
        <v>51</v>
      </c>
      <c r="Q420" s="290" t="s">
        <v>45</v>
      </c>
      <c r="R420" s="288" t="s">
        <v>45</v>
      </c>
      <c r="S420" s="1">
        <v>45579</v>
      </c>
      <c r="T420" s="1">
        <v>45547</v>
      </c>
      <c r="U420" s="290" t="s">
        <v>45</v>
      </c>
      <c r="V420" s="1">
        <v>45547</v>
      </c>
      <c r="W420" s="1">
        <v>45579</v>
      </c>
      <c r="X420" s="1">
        <v>45586</v>
      </c>
      <c r="Y420" s="291">
        <v>59000</v>
      </c>
      <c r="Z420" s="291">
        <v>59000</v>
      </c>
      <c r="AA420" s="291">
        <v>16000</v>
      </c>
      <c r="AB420" s="291">
        <v>59000</v>
      </c>
      <c r="AC420" s="292" t="s">
        <v>874</v>
      </c>
      <c r="AD420" s="290" t="s">
        <v>60</v>
      </c>
      <c r="AE420" s="292" t="s">
        <v>45</v>
      </c>
      <c r="AF420" s="291">
        <v>59000</v>
      </c>
      <c r="AG420" s="291">
        <v>1300</v>
      </c>
      <c r="AH420" s="291">
        <v>76700000</v>
      </c>
      <c r="AI420" s="291">
        <v>20800000</v>
      </c>
      <c r="AJ420" s="291">
        <v>1300</v>
      </c>
      <c r="AK420" s="291">
        <v>76700000</v>
      </c>
      <c r="AL420" s="291">
        <v>20800000</v>
      </c>
      <c r="AM420" s="291"/>
      <c r="AN420" s="291"/>
      <c r="AO420" s="291">
        <v>0</v>
      </c>
      <c r="AP420" s="291">
        <v>1303</v>
      </c>
      <c r="AQ420" s="291">
        <v>76877000</v>
      </c>
      <c r="AR420" s="291">
        <v>20848000</v>
      </c>
      <c r="AS420" s="291">
        <v>1303</v>
      </c>
      <c r="AT420" s="291">
        <v>76877000</v>
      </c>
      <c r="AU420" s="291">
        <v>20848000</v>
      </c>
      <c r="AV420" s="291"/>
      <c r="AW420" s="291"/>
      <c r="AX420" s="291">
        <v>0</v>
      </c>
      <c r="AY420" s="291">
        <v>864</v>
      </c>
      <c r="AZ420" s="291">
        <v>50976000</v>
      </c>
      <c r="BA420" s="291">
        <v>-2</v>
      </c>
      <c r="BB420" s="291">
        <v>-118000</v>
      </c>
      <c r="BC420" s="291">
        <v>3</v>
      </c>
      <c r="BD420" s="291">
        <v>177000</v>
      </c>
      <c r="BE420" s="291">
        <v>55992</v>
      </c>
      <c r="BF420" s="291">
        <v>48000</v>
      </c>
      <c r="BG420" s="291">
        <v>800</v>
      </c>
      <c r="BH420" s="291">
        <v>47200000</v>
      </c>
      <c r="BI420" s="291">
        <v>32685431</v>
      </c>
      <c r="BJ420" s="291">
        <v>12800000</v>
      </c>
      <c r="BK420" s="291">
        <v>64</v>
      </c>
      <c r="BL420" s="291">
        <v>439</v>
      </c>
      <c r="BM420" s="291">
        <v>503</v>
      </c>
      <c r="BN420" s="291">
        <v>29677000</v>
      </c>
      <c r="BO420" s="291">
        <v>8048000</v>
      </c>
      <c r="BP420" s="292" t="s">
        <v>3460</v>
      </c>
      <c r="BQ420" s="292" t="s">
        <v>846</v>
      </c>
      <c r="BR420" t="s">
        <v>45</v>
      </c>
    </row>
    <row r="421" spans="1:70" hidden="1" x14ac:dyDescent="0.3">
      <c r="A421" s="281">
        <v>418</v>
      </c>
      <c r="B421" s="282" t="s">
        <v>2952</v>
      </c>
      <c r="C421" s="282" t="s">
        <v>2953</v>
      </c>
      <c r="D421" s="282" t="s">
        <v>3007</v>
      </c>
      <c r="E421" s="282" t="s">
        <v>2959</v>
      </c>
      <c r="F421" s="282" t="s">
        <v>2970</v>
      </c>
      <c r="G421" s="282" t="s">
        <v>2974</v>
      </c>
      <c r="H421" s="282" t="s">
        <v>2976</v>
      </c>
      <c r="I421" s="282" t="s">
        <v>2962</v>
      </c>
      <c r="J421" s="282" t="s">
        <v>60</v>
      </c>
      <c r="K421" s="282" t="s">
        <v>2958</v>
      </c>
      <c r="L421" s="282" t="s">
        <v>45</v>
      </c>
      <c r="M421" s="283" t="s">
        <v>1413</v>
      </c>
      <c r="N421" s="282" t="s">
        <v>1412</v>
      </c>
      <c r="O421" s="282" t="s">
        <v>50</v>
      </c>
      <c r="P421" s="282" t="s">
        <v>51</v>
      </c>
      <c r="Q421" s="284" t="s">
        <v>45</v>
      </c>
      <c r="R421" s="282" t="s">
        <v>45</v>
      </c>
      <c r="S421" s="285">
        <v>45601</v>
      </c>
      <c r="T421" s="285">
        <v>45547</v>
      </c>
      <c r="U421" s="284" t="s">
        <v>45</v>
      </c>
      <c r="V421" s="285">
        <v>45547</v>
      </c>
      <c r="W421" s="285">
        <v>45587</v>
      </c>
      <c r="X421" s="285">
        <v>45597</v>
      </c>
      <c r="Y421" s="286">
        <v>49000</v>
      </c>
      <c r="Z421" s="286">
        <v>49000</v>
      </c>
      <c r="AA421" s="286">
        <v>13300</v>
      </c>
      <c r="AB421" s="286">
        <v>49000</v>
      </c>
      <c r="AC421" s="287" t="s">
        <v>874</v>
      </c>
      <c r="AD421" s="284" t="s">
        <v>60</v>
      </c>
      <c r="AE421" s="287" t="s">
        <v>45</v>
      </c>
      <c r="AF421" s="286">
        <v>49000</v>
      </c>
      <c r="AG421" s="286">
        <v>1300</v>
      </c>
      <c r="AH421" s="286">
        <v>63700000</v>
      </c>
      <c r="AI421" s="286">
        <v>17290000</v>
      </c>
      <c r="AJ421" s="286">
        <v>1300</v>
      </c>
      <c r="AK421" s="286">
        <v>63700000</v>
      </c>
      <c r="AL421" s="286">
        <v>17290000</v>
      </c>
      <c r="AM421" s="286"/>
      <c r="AN421" s="286"/>
      <c r="AO421" s="286">
        <v>0</v>
      </c>
      <c r="AP421" s="286">
        <v>1246</v>
      </c>
      <c r="AQ421" s="286">
        <v>61054000</v>
      </c>
      <c r="AR421" s="286">
        <v>16571800</v>
      </c>
      <c r="AS421" s="286">
        <v>1246</v>
      </c>
      <c r="AT421" s="286">
        <v>61054000</v>
      </c>
      <c r="AU421" s="286">
        <v>16571800</v>
      </c>
      <c r="AV421" s="286"/>
      <c r="AW421" s="286"/>
      <c r="AX421" s="286">
        <v>0</v>
      </c>
      <c r="AY421" s="286">
        <v>959</v>
      </c>
      <c r="AZ421" s="286">
        <v>46991000</v>
      </c>
      <c r="BA421" s="286">
        <v>-6</v>
      </c>
      <c r="BB421" s="286">
        <v>-294000</v>
      </c>
      <c r="BC421" s="286"/>
      <c r="BD421" s="286"/>
      <c r="BE421" s="286"/>
      <c r="BF421" s="286">
        <v>0</v>
      </c>
      <c r="BG421" s="286">
        <v>953</v>
      </c>
      <c r="BH421" s="286">
        <v>46697000</v>
      </c>
      <c r="BI421" s="286">
        <v>33548276</v>
      </c>
      <c r="BJ421" s="286">
        <v>12674900</v>
      </c>
      <c r="BK421" s="286">
        <v>6</v>
      </c>
      <c r="BL421" s="286">
        <v>287</v>
      </c>
      <c r="BM421" s="286">
        <v>293</v>
      </c>
      <c r="BN421" s="286">
        <v>14357000</v>
      </c>
      <c r="BO421" s="286">
        <v>3896900</v>
      </c>
      <c r="BP421" s="287" t="s">
        <v>1274</v>
      </c>
      <c r="BQ421" s="287" t="s">
        <v>1799</v>
      </c>
      <c r="BR421" t="s">
        <v>45</v>
      </c>
    </row>
    <row r="422" spans="1:70" hidden="1" x14ac:dyDescent="0.3">
      <c r="A422" s="281">
        <v>419</v>
      </c>
      <c r="B422" s="288" t="s">
        <v>2952</v>
      </c>
      <c r="C422" s="288" t="s">
        <v>2953</v>
      </c>
      <c r="D422" s="288" t="s">
        <v>3007</v>
      </c>
      <c r="E422" s="288" t="s">
        <v>2959</v>
      </c>
      <c r="F422" s="288" t="s">
        <v>2970</v>
      </c>
      <c r="G422" s="288" t="s">
        <v>2974</v>
      </c>
      <c r="H422" s="288" t="s">
        <v>2976</v>
      </c>
      <c r="I422" s="288" t="s">
        <v>2962</v>
      </c>
      <c r="J422" s="288" t="s">
        <v>60</v>
      </c>
      <c r="K422" s="288" t="s">
        <v>2958</v>
      </c>
      <c r="L422" s="288" t="s">
        <v>45</v>
      </c>
      <c r="M422" s="289" t="s">
        <v>1411</v>
      </c>
      <c r="N422" s="288" t="s">
        <v>1410</v>
      </c>
      <c r="O422" s="288" t="s">
        <v>50</v>
      </c>
      <c r="P422" s="288" t="s">
        <v>51</v>
      </c>
      <c r="Q422" s="290" t="s">
        <v>45</v>
      </c>
      <c r="R422" s="288" t="s">
        <v>45</v>
      </c>
      <c r="S422" s="1">
        <v>45621</v>
      </c>
      <c r="T422" s="1">
        <v>45586</v>
      </c>
      <c r="U422" s="290" t="s">
        <v>45</v>
      </c>
      <c r="V422" s="1">
        <v>45586</v>
      </c>
      <c r="W422" s="1">
        <v>45621</v>
      </c>
      <c r="X422" s="1">
        <v>45625</v>
      </c>
      <c r="Y422" s="291">
        <v>65000</v>
      </c>
      <c r="Z422" s="291">
        <v>65000</v>
      </c>
      <c r="AA422" s="291">
        <v>17500</v>
      </c>
      <c r="AB422" s="291">
        <v>65000</v>
      </c>
      <c r="AC422" s="292" t="s">
        <v>399</v>
      </c>
      <c r="AD422" s="290" t="s">
        <v>60</v>
      </c>
      <c r="AE422" s="292" t="s">
        <v>45</v>
      </c>
      <c r="AF422" s="291">
        <v>65000</v>
      </c>
      <c r="AG422" s="291">
        <v>800</v>
      </c>
      <c r="AH422" s="291">
        <v>52000000</v>
      </c>
      <c r="AI422" s="291">
        <v>14000000</v>
      </c>
      <c r="AJ422" s="291">
        <v>800</v>
      </c>
      <c r="AK422" s="291">
        <v>52000000</v>
      </c>
      <c r="AL422" s="291">
        <v>14000000</v>
      </c>
      <c r="AM422" s="291"/>
      <c r="AN422" s="291"/>
      <c r="AO422" s="291">
        <v>0</v>
      </c>
      <c r="AP422" s="291">
        <v>795</v>
      </c>
      <c r="AQ422" s="291">
        <v>51675000</v>
      </c>
      <c r="AR422" s="291">
        <v>13912500</v>
      </c>
      <c r="AS422" s="291">
        <v>795</v>
      </c>
      <c r="AT422" s="291">
        <v>51675000</v>
      </c>
      <c r="AU422" s="291">
        <v>13912500</v>
      </c>
      <c r="AV422" s="291"/>
      <c r="AW422" s="291"/>
      <c r="AX422" s="291">
        <v>0</v>
      </c>
      <c r="AY422" s="291">
        <v>352</v>
      </c>
      <c r="AZ422" s="291">
        <v>22880000</v>
      </c>
      <c r="BA422" s="291">
        <v>-4</v>
      </c>
      <c r="BB422" s="291">
        <v>-260000</v>
      </c>
      <c r="BC422" s="291">
        <v>2</v>
      </c>
      <c r="BD422" s="291">
        <v>130000</v>
      </c>
      <c r="BE422" s="291">
        <v>104000</v>
      </c>
      <c r="BF422" s="291">
        <v>35000</v>
      </c>
      <c r="BG422" s="291">
        <v>350</v>
      </c>
      <c r="BH422" s="291">
        <v>22750000</v>
      </c>
      <c r="BI422" s="291">
        <v>16171152</v>
      </c>
      <c r="BJ422" s="291">
        <v>6125000</v>
      </c>
      <c r="BK422" s="291">
        <v>2</v>
      </c>
      <c r="BL422" s="291">
        <v>443</v>
      </c>
      <c r="BM422" s="291">
        <v>445</v>
      </c>
      <c r="BN422" s="291">
        <v>28925000</v>
      </c>
      <c r="BO422" s="291">
        <v>7787500</v>
      </c>
      <c r="BP422" s="292" t="s">
        <v>3324</v>
      </c>
      <c r="BQ422" s="292" t="s">
        <v>4023</v>
      </c>
      <c r="BR422" t="s">
        <v>45</v>
      </c>
    </row>
    <row r="423" spans="1:70" hidden="1" x14ac:dyDescent="0.3">
      <c r="A423" s="281">
        <v>420</v>
      </c>
      <c r="B423" s="282" t="s">
        <v>2952</v>
      </c>
      <c r="C423" s="282" t="s">
        <v>2953</v>
      </c>
      <c r="D423" s="282" t="s">
        <v>3007</v>
      </c>
      <c r="E423" s="282" t="s">
        <v>2959</v>
      </c>
      <c r="F423" s="282" t="s">
        <v>2970</v>
      </c>
      <c r="G423" s="282" t="s">
        <v>2974</v>
      </c>
      <c r="H423" s="282" t="s">
        <v>2976</v>
      </c>
      <c r="I423" s="282" t="s">
        <v>2962</v>
      </c>
      <c r="J423" s="282" t="s">
        <v>60</v>
      </c>
      <c r="K423" s="282" t="s">
        <v>2958</v>
      </c>
      <c r="L423" s="282" t="s">
        <v>45</v>
      </c>
      <c r="M423" s="283" t="s">
        <v>1408</v>
      </c>
      <c r="N423" s="282" t="s">
        <v>1407</v>
      </c>
      <c r="O423" s="282" t="s">
        <v>50</v>
      </c>
      <c r="P423" s="282" t="s">
        <v>51</v>
      </c>
      <c r="Q423" s="284" t="s">
        <v>45</v>
      </c>
      <c r="R423" s="282" t="s">
        <v>45</v>
      </c>
      <c r="S423" s="285">
        <v>45587</v>
      </c>
      <c r="T423" s="285">
        <v>45586</v>
      </c>
      <c r="U423" s="284" t="s">
        <v>45</v>
      </c>
      <c r="V423" s="285">
        <v>45586</v>
      </c>
      <c r="W423" s="285">
        <v>45587</v>
      </c>
      <c r="X423" s="285">
        <v>45593</v>
      </c>
      <c r="Y423" s="286">
        <v>65000</v>
      </c>
      <c r="Z423" s="286">
        <v>65000</v>
      </c>
      <c r="AA423" s="286">
        <v>17000</v>
      </c>
      <c r="AB423" s="286">
        <v>65000</v>
      </c>
      <c r="AC423" s="287" t="s">
        <v>527</v>
      </c>
      <c r="AD423" s="284" t="s">
        <v>60</v>
      </c>
      <c r="AE423" s="287" t="s">
        <v>45</v>
      </c>
      <c r="AF423" s="286">
        <v>65000</v>
      </c>
      <c r="AG423" s="286">
        <v>700</v>
      </c>
      <c r="AH423" s="286">
        <v>45500000</v>
      </c>
      <c r="AI423" s="286">
        <v>11900000</v>
      </c>
      <c r="AJ423" s="286">
        <v>700</v>
      </c>
      <c r="AK423" s="286">
        <v>45500000</v>
      </c>
      <c r="AL423" s="286">
        <v>11900000</v>
      </c>
      <c r="AM423" s="286"/>
      <c r="AN423" s="286"/>
      <c r="AO423" s="286">
        <v>0</v>
      </c>
      <c r="AP423" s="286">
        <v>712</v>
      </c>
      <c r="AQ423" s="286">
        <v>46280000</v>
      </c>
      <c r="AR423" s="286">
        <v>12104000</v>
      </c>
      <c r="AS423" s="286">
        <v>712</v>
      </c>
      <c r="AT423" s="286">
        <v>46280000</v>
      </c>
      <c r="AU423" s="286">
        <v>12104000</v>
      </c>
      <c r="AV423" s="286"/>
      <c r="AW423" s="286"/>
      <c r="AX423" s="286">
        <v>0</v>
      </c>
      <c r="AY423" s="286">
        <v>563</v>
      </c>
      <c r="AZ423" s="286">
        <v>36595000</v>
      </c>
      <c r="BA423" s="286">
        <v>-10</v>
      </c>
      <c r="BB423" s="286">
        <v>-650000</v>
      </c>
      <c r="BC423" s="286">
        <v>7</v>
      </c>
      <c r="BD423" s="286">
        <v>455000</v>
      </c>
      <c r="BE423" s="286">
        <v>170734</v>
      </c>
      <c r="BF423" s="286">
        <v>119000</v>
      </c>
      <c r="BG423" s="286">
        <v>562</v>
      </c>
      <c r="BH423" s="286">
        <v>36530000</v>
      </c>
      <c r="BI423" s="286">
        <v>29307694</v>
      </c>
      <c r="BJ423" s="286">
        <v>9554000</v>
      </c>
      <c r="BK423" s="286">
        <v>1</v>
      </c>
      <c r="BL423" s="286">
        <v>149</v>
      </c>
      <c r="BM423" s="286">
        <v>150</v>
      </c>
      <c r="BN423" s="286">
        <v>9750000</v>
      </c>
      <c r="BO423" s="286">
        <v>2550000</v>
      </c>
      <c r="BP423" s="287" t="s">
        <v>4118</v>
      </c>
      <c r="BQ423" s="287" t="s">
        <v>3941</v>
      </c>
      <c r="BR423" t="s">
        <v>45</v>
      </c>
    </row>
    <row r="424" spans="1:70" hidden="1" x14ac:dyDescent="0.3">
      <c r="A424" s="281">
        <v>421</v>
      </c>
      <c r="B424" s="288" t="s">
        <v>2952</v>
      </c>
      <c r="C424" s="288" t="s">
        <v>2953</v>
      </c>
      <c r="D424" s="288" t="s">
        <v>3007</v>
      </c>
      <c r="E424" s="288" t="s">
        <v>2959</v>
      </c>
      <c r="F424" s="288" t="s">
        <v>2970</v>
      </c>
      <c r="G424" s="288" t="s">
        <v>2974</v>
      </c>
      <c r="H424" s="288" t="s">
        <v>2976</v>
      </c>
      <c r="I424" s="288" t="s">
        <v>2962</v>
      </c>
      <c r="J424" s="288" t="s">
        <v>60</v>
      </c>
      <c r="K424" s="288" t="s">
        <v>2958</v>
      </c>
      <c r="L424" s="288" t="s">
        <v>45</v>
      </c>
      <c r="M424" s="289" t="s">
        <v>1405</v>
      </c>
      <c r="N424" s="288" t="s">
        <v>1404</v>
      </c>
      <c r="O424" s="288" t="s">
        <v>50</v>
      </c>
      <c r="P424" s="288" t="s">
        <v>142</v>
      </c>
      <c r="Q424" s="290" t="s">
        <v>45</v>
      </c>
      <c r="R424" s="288" t="s">
        <v>45</v>
      </c>
      <c r="S424" s="1">
        <v>45596</v>
      </c>
      <c r="T424" s="1">
        <v>45586</v>
      </c>
      <c r="U424" s="290" t="s">
        <v>45</v>
      </c>
      <c r="V424" s="1">
        <v>45586</v>
      </c>
      <c r="W424" s="1">
        <v>45596</v>
      </c>
      <c r="X424" s="1">
        <v>45610</v>
      </c>
      <c r="Y424" s="291">
        <v>65000</v>
      </c>
      <c r="Z424" s="291">
        <v>65000</v>
      </c>
      <c r="AA424" s="291">
        <v>16800</v>
      </c>
      <c r="AB424" s="291">
        <v>65000</v>
      </c>
      <c r="AC424" s="292" t="s">
        <v>566</v>
      </c>
      <c r="AD424" s="290" t="s">
        <v>60</v>
      </c>
      <c r="AE424" s="292" t="s">
        <v>45</v>
      </c>
      <c r="AF424" s="291">
        <v>65000</v>
      </c>
      <c r="AG424" s="291">
        <v>1200</v>
      </c>
      <c r="AH424" s="291">
        <v>78000000</v>
      </c>
      <c r="AI424" s="291">
        <v>20160000</v>
      </c>
      <c r="AJ424" s="291">
        <v>1200</v>
      </c>
      <c r="AK424" s="291">
        <v>78000000</v>
      </c>
      <c r="AL424" s="291">
        <v>20160000</v>
      </c>
      <c r="AM424" s="291"/>
      <c r="AN424" s="291"/>
      <c r="AO424" s="291">
        <v>0</v>
      </c>
      <c r="AP424" s="291">
        <v>1182</v>
      </c>
      <c r="AQ424" s="291">
        <v>76830000</v>
      </c>
      <c r="AR424" s="291">
        <v>19857600</v>
      </c>
      <c r="AS424" s="291">
        <v>1182</v>
      </c>
      <c r="AT424" s="291">
        <v>76830000</v>
      </c>
      <c r="AU424" s="291">
        <v>19857600</v>
      </c>
      <c r="AV424" s="291"/>
      <c r="AW424" s="291"/>
      <c r="AX424" s="291">
        <v>0</v>
      </c>
      <c r="AY424" s="291">
        <v>1103</v>
      </c>
      <c r="AZ424" s="291">
        <v>71695000</v>
      </c>
      <c r="BA424" s="291">
        <v>-2</v>
      </c>
      <c r="BB424" s="291">
        <v>-130000</v>
      </c>
      <c r="BC424" s="291"/>
      <c r="BD424" s="291"/>
      <c r="BE424" s="291"/>
      <c r="BF424" s="291">
        <v>0</v>
      </c>
      <c r="BG424" s="291">
        <v>1088</v>
      </c>
      <c r="BH424" s="291">
        <v>70720000</v>
      </c>
      <c r="BI424" s="291">
        <v>57375594</v>
      </c>
      <c r="BJ424" s="291">
        <v>18278400</v>
      </c>
      <c r="BK424" s="291">
        <v>15</v>
      </c>
      <c r="BL424" s="291">
        <v>79</v>
      </c>
      <c r="BM424" s="291">
        <v>94</v>
      </c>
      <c r="BN424" s="291">
        <v>6110000</v>
      </c>
      <c r="BO424" s="291">
        <v>1579200</v>
      </c>
      <c r="BP424" s="292" t="s">
        <v>515</v>
      </c>
      <c r="BQ424" s="292" t="s">
        <v>3389</v>
      </c>
      <c r="BR424" t="s">
        <v>45</v>
      </c>
    </row>
    <row r="425" spans="1:70" hidden="1" x14ac:dyDescent="0.3">
      <c r="A425" s="281">
        <v>422</v>
      </c>
      <c r="B425" s="282" t="s">
        <v>2952</v>
      </c>
      <c r="C425" s="282" t="s">
        <v>2953</v>
      </c>
      <c r="D425" s="282" t="s">
        <v>3007</v>
      </c>
      <c r="E425" s="282" t="s">
        <v>2959</v>
      </c>
      <c r="F425" s="282" t="s">
        <v>2970</v>
      </c>
      <c r="G425" s="282" t="s">
        <v>2974</v>
      </c>
      <c r="H425" s="282" t="s">
        <v>2976</v>
      </c>
      <c r="I425" s="282" t="s">
        <v>2962</v>
      </c>
      <c r="J425" s="282" t="s">
        <v>60</v>
      </c>
      <c r="K425" s="282" t="s">
        <v>2958</v>
      </c>
      <c r="L425" s="282" t="s">
        <v>45</v>
      </c>
      <c r="M425" s="283" t="s">
        <v>1403</v>
      </c>
      <c r="N425" s="282" t="s">
        <v>1402</v>
      </c>
      <c r="O425" s="282" t="s">
        <v>50</v>
      </c>
      <c r="P425" s="282" t="s">
        <v>51</v>
      </c>
      <c r="Q425" s="284" t="s">
        <v>45</v>
      </c>
      <c r="R425" s="282" t="s">
        <v>45</v>
      </c>
      <c r="S425" s="285">
        <v>45597</v>
      </c>
      <c r="T425" s="285">
        <v>45586</v>
      </c>
      <c r="U425" s="284" t="s">
        <v>45</v>
      </c>
      <c r="V425" s="285">
        <v>45586</v>
      </c>
      <c r="W425" s="285">
        <v>45597</v>
      </c>
      <c r="X425" s="285">
        <v>45607</v>
      </c>
      <c r="Y425" s="286">
        <v>69000</v>
      </c>
      <c r="Z425" s="286">
        <v>69000</v>
      </c>
      <c r="AA425" s="286">
        <v>17500</v>
      </c>
      <c r="AB425" s="286">
        <v>69000</v>
      </c>
      <c r="AC425" s="287" t="s">
        <v>678</v>
      </c>
      <c r="AD425" s="284" t="s">
        <v>60</v>
      </c>
      <c r="AE425" s="287" t="s">
        <v>45</v>
      </c>
      <c r="AF425" s="286">
        <v>69000</v>
      </c>
      <c r="AG425" s="286">
        <v>1400</v>
      </c>
      <c r="AH425" s="286">
        <v>96600000</v>
      </c>
      <c r="AI425" s="286">
        <v>24500000</v>
      </c>
      <c r="AJ425" s="286">
        <v>1400</v>
      </c>
      <c r="AK425" s="286">
        <v>96600000</v>
      </c>
      <c r="AL425" s="286">
        <v>24500000</v>
      </c>
      <c r="AM425" s="286"/>
      <c r="AN425" s="286"/>
      <c r="AO425" s="286">
        <v>0</v>
      </c>
      <c r="AP425" s="286">
        <v>1421</v>
      </c>
      <c r="AQ425" s="286">
        <v>98049000</v>
      </c>
      <c r="AR425" s="286">
        <v>24867500</v>
      </c>
      <c r="AS425" s="286">
        <v>1421</v>
      </c>
      <c r="AT425" s="286">
        <v>98049000</v>
      </c>
      <c r="AU425" s="286">
        <v>24867500</v>
      </c>
      <c r="AV425" s="286"/>
      <c r="AW425" s="286"/>
      <c r="AX425" s="286">
        <v>0</v>
      </c>
      <c r="AY425" s="286">
        <v>637</v>
      </c>
      <c r="AZ425" s="286">
        <v>43953000</v>
      </c>
      <c r="BA425" s="286">
        <v>4</v>
      </c>
      <c r="BB425" s="286">
        <v>276000</v>
      </c>
      <c r="BC425" s="286">
        <v>1</v>
      </c>
      <c r="BD425" s="286">
        <v>69000</v>
      </c>
      <c r="BE425" s="286">
        <v>66050</v>
      </c>
      <c r="BF425" s="286">
        <v>17500</v>
      </c>
      <c r="BG425" s="286">
        <v>633</v>
      </c>
      <c r="BH425" s="286">
        <v>43677000</v>
      </c>
      <c r="BI425" s="286">
        <v>30428409</v>
      </c>
      <c r="BJ425" s="286">
        <v>11077500</v>
      </c>
      <c r="BK425" s="286">
        <v>4</v>
      </c>
      <c r="BL425" s="286">
        <v>784</v>
      </c>
      <c r="BM425" s="286">
        <v>788</v>
      </c>
      <c r="BN425" s="286">
        <v>54372000</v>
      </c>
      <c r="BO425" s="286">
        <v>13790000</v>
      </c>
      <c r="BP425" s="287" t="s">
        <v>3502</v>
      </c>
      <c r="BQ425" s="287" t="s">
        <v>3740</v>
      </c>
      <c r="BR425" t="s">
        <v>45</v>
      </c>
    </row>
    <row r="426" spans="1:70" hidden="1" x14ac:dyDescent="0.3">
      <c r="A426" s="281">
        <v>423</v>
      </c>
      <c r="B426" s="288" t="s">
        <v>2952</v>
      </c>
      <c r="C426" s="288" t="s">
        <v>2953</v>
      </c>
      <c r="D426" s="288" t="s">
        <v>3007</v>
      </c>
      <c r="E426" s="288" t="s">
        <v>2959</v>
      </c>
      <c r="F426" s="288" t="s">
        <v>2970</v>
      </c>
      <c r="G426" s="288" t="s">
        <v>2974</v>
      </c>
      <c r="H426" s="288" t="s">
        <v>2976</v>
      </c>
      <c r="I426" s="288" t="s">
        <v>2962</v>
      </c>
      <c r="J426" s="288" t="s">
        <v>60</v>
      </c>
      <c r="K426" s="288" t="s">
        <v>2958</v>
      </c>
      <c r="L426" s="288" t="s">
        <v>45</v>
      </c>
      <c r="M426" s="289" t="s">
        <v>1401</v>
      </c>
      <c r="N426" s="288" t="s">
        <v>1400</v>
      </c>
      <c r="O426" s="288" t="s">
        <v>50</v>
      </c>
      <c r="P426" s="288" t="s">
        <v>51</v>
      </c>
      <c r="Q426" s="290" t="s">
        <v>45</v>
      </c>
      <c r="R426" s="288" t="s">
        <v>45</v>
      </c>
      <c r="S426" s="1">
        <v>45610</v>
      </c>
      <c r="T426" s="1">
        <v>45586</v>
      </c>
      <c r="U426" s="290" t="s">
        <v>45</v>
      </c>
      <c r="V426" s="1">
        <v>45586</v>
      </c>
      <c r="W426" s="1">
        <v>45609</v>
      </c>
      <c r="X426" s="1">
        <v>45614</v>
      </c>
      <c r="Y426" s="291">
        <v>63000</v>
      </c>
      <c r="Z426" s="291">
        <v>63000</v>
      </c>
      <c r="AA426" s="291">
        <v>16000</v>
      </c>
      <c r="AB426" s="291">
        <v>63000</v>
      </c>
      <c r="AC426" s="292" t="s">
        <v>678</v>
      </c>
      <c r="AD426" s="290" t="s">
        <v>60</v>
      </c>
      <c r="AE426" s="292" t="s">
        <v>45</v>
      </c>
      <c r="AF426" s="291">
        <v>63000</v>
      </c>
      <c r="AG426" s="291">
        <v>1350</v>
      </c>
      <c r="AH426" s="291">
        <v>85050000</v>
      </c>
      <c r="AI426" s="291">
        <v>21600000</v>
      </c>
      <c r="AJ426" s="291">
        <v>700</v>
      </c>
      <c r="AK426" s="291">
        <v>44100000</v>
      </c>
      <c r="AL426" s="291">
        <v>11200000</v>
      </c>
      <c r="AM426" s="291">
        <v>650</v>
      </c>
      <c r="AN426" s="291">
        <v>40950000</v>
      </c>
      <c r="AO426" s="291">
        <v>10400000</v>
      </c>
      <c r="AP426" s="291">
        <v>1339</v>
      </c>
      <c r="AQ426" s="291">
        <v>84357000</v>
      </c>
      <c r="AR426" s="291">
        <v>21424000</v>
      </c>
      <c r="AS426" s="291">
        <v>1339</v>
      </c>
      <c r="AT426" s="291">
        <v>84357000</v>
      </c>
      <c r="AU426" s="291">
        <v>21424000</v>
      </c>
      <c r="AV426" s="291"/>
      <c r="AW426" s="291"/>
      <c r="AX426" s="291">
        <v>0</v>
      </c>
      <c r="AY426" s="291">
        <v>1160</v>
      </c>
      <c r="AZ426" s="291">
        <v>73080000</v>
      </c>
      <c r="BA426" s="291">
        <v>4</v>
      </c>
      <c r="BB426" s="291">
        <v>252000</v>
      </c>
      <c r="BC426" s="291">
        <v>1</v>
      </c>
      <c r="BD426" s="291">
        <v>63000</v>
      </c>
      <c r="BE426" s="291">
        <v>18000</v>
      </c>
      <c r="BF426" s="291">
        <v>16000</v>
      </c>
      <c r="BG426" s="291">
        <v>1154</v>
      </c>
      <c r="BH426" s="291">
        <v>72702000</v>
      </c>
      <c r="BI426" s="291">
        <v>49936498</v>
      </c>
      <c r="BJ426" s="291">
        <v>18464000</v>
      </c>
      <c r="BK426" s="291">
        <v>6</v>
      </c>
      <c r="BL426" s="291">
        <v>179</v>
      </c>
      <c r="BM426" s="291">
        <v>185</v>
      </c>
      <c r="BN426" s="291">
        <v>11655000</v>
      </c>
      <c r="BO426" s="291">
        <v>2960000</v>
      </c>
      <c r="BP426" s="292" t="s">
        <v>932</v>
      </c>
      <c r="BQ426" s="292" t="s">
        <v>3424</v>
      </c>
      <c r="BR426" t="s">
        <v>45</v>
      </c>
    </row>
    <row r="427" spans="1:70" hidden="1" x14ac:dyDescent="0.3">
      <c r="A427" s="281">
        <v>424</v>
      </c>
      <c r="B427" s="282" t="s">
        <v>2952</v>
      </c>
      <c r="C427" s="282" t="s">
        <v>2953</v>
      </c>
      <c r="D427" s="282" t="s">
        <v>3007</v>
      </c>
      <c r="E427" s="282" t="s">
        <v>2959</v>
      </c>
      <c r="F427" s="282" t="s">
        <v>2970</v>
      </c>
      <c r="G427" s="282" t="s">
        <v>2974</v>
      </c>
      <c r="H427" s="282" t="s">
        <v>2976</v>
      </c>
      <c r="I427" s="282" t="s">
        <v>2962</v>
      </c>
      <c r="J427" s="282" t="s">
        <v>60</v>
      </c>
      <c r="K427" s="282" t="s">
        <v>2958</v>
      </c>
      <c r="L427" s="282" t="s">
        <v>45</v>
      </c>
      <c r="M427" s="283" t="s">
        <v>1399</v>
      </c>
      <c r="N427" s="282" t="s">
        <v>1398</v>
      </c>
      <c r="O427" s="282" t="s">
        <v>50</v>
      </c>
      <c r="P427" s="282" t="s">
        <v>51</v>
      </c>
      <c r="Q427" s="284" t="s">
        <v>45</v>
      </c>
      <c r="R427" s="282" t="s">
        <v>45</v>
      </c>
      <c r="S427" s="285">
        <v>45580</v>
      </c>
      <c r="T427" s="285">
        <v>45533</v>
      </c>
      <c r="U427" s="284" t="s">
        <v>45</v>
      </c>
      <c r="V427" s="285">
        <v>45533</v>
      </c>
      <c r="W427" s="285">
        <v>45555</v>
      </c>
      <c r="X427" s="285">
        <v>45561</v>
      </c>
      <c r="Y427" s="286">
        <v>55000</v>
      </c>
      <c r="Z427" s="286">
        <v>55000</v>
      </c>
      <c r="AA427" s="286">
        <v>14500</v>
      </c>
      <c r="AB427" s="286">
        <v>55000</v>
      </c>
      <c r="AC427" s="287" t="s">
        <v>421</v>
      </c>
      <c r="AD427" s="284" t="s">
        <v>60</v>
      </c>
      <c r="AE427" s="287" t="s">
        <v>45</v>
      </c>
      <c r="AF427" s="286">
        <v>55000</v>
      </c>
      <c r="AG427" s="286">
        <v>1200</v>
      </c>
      <c r="AH427" s="286">
        <v>66000000</v>
      </c>
      <c r="AI427" s="286">
        <v>17400000</v>
      </c>
      <c r="AJ427" s="286">
        <v>500</v>
      </c>
      <c r="AK427" s="286">
        <v>27500000</v>
      </c>
      <c r="AL427" s="286">
        <v>7250000</v>
      </c>
      <c r="AM427" s="286">
        <v>700</v>
      </c>
      <c r="AN427" s="286">
        <v>38500000</v>
      </c>
      <c r="AO427" s="286">
        <v>10150000</v>
      </c>
      <c r="AP427" s="286">
        <v>1179</v>
      </c>
      <c r="AQ427" s="286">
        <v>64845000</v>
      </c>
      <c r="AR427" s="286">
        <v>17095500</v>
      </c>
      <c r="AS427" s="286">
        <v>1179</v>
      </c>
      <c r="AT427" s="286">
        <v>64845000</v>
      </c>
      <c r="AU427" s="286">
        <v>17095500</v>
      </c>
      <c r="AV427" s="286"/>
      <c r="AW427" s="286"/>
      <c r="AX427" s="286">
        <v>0</v>
      </c>
      <c r="AY427" s="286">
        <v>1022</v>
      </c>
      <c r="AZ427" s="286">
        <v>56210000</v>
      </c>
      <c r="BA427" s="286">
        <v>-6</v>
      </c>
      <c r="BB427" s="286">
        <v>-330000</v>
      </c>
      <c r="BC427" s="286">
        <v>3</v>
      </c>
      <c r="BD427" s="286">
        <v>165000</v>
      </c>
      <c r="BE427" s="286">
        <v>104916</v>
      </c>
      <c r="BF427" s="286">
        <v>43500</v>
      </c>
      <c r="BG427" s="286">
        <v>1011</v>
      </c>
      <c r="BH427" s="286">
        <v>55605000</v>
      </c>
      <c r="BI427" s="286">
        <v>42421339</v>
      </c>
      <c r="BJ427" s="286">
        <v>14659500</v>
      </c>
      <c r="BK427" s="286">
        <v>11</v>
      </c>
      <c r="BL427" s="286">
        <v>157</v>
      </c>
      <c r="BM427" s="286">
        <v>168</v>
      </c>
      <c r="BN427" s="286">
        <v>9240000</v>
      </c>
      <c r="BO427" s="286">
        <v>2436000</v>
      </c>
      <c r="BP427" s="287" t="s">
        <v>3906</v>
      </c>
      <c r="BQ427" s="287" t="s">
        <v>640</v>
      </c>
      <c r="BR427" t="s">
        <v>45</v>
      </c>
    </row>
    <row r="428" spans="1:70" hidden="1" x14ac:dyDescent="0.3">
      <c r="A428" s="281">
        <v>425</v>
      </c>
      <c r="B428" s="288" t="s">
        <v>2952</v>
      </c>
      <c r="C428" s="288" t="s">
        <v>2953</v>
      </c>
      <c r="D428" s="288" t="s">
        <v>3007</v>
      </c>
      <c r="E428" s="288" t="s">
        <v>2959</v>
      </c>
      <c r="F428" s="288" t="s">
        <v>2977</v>
      </c>
      <c r="G428" s="288" t="s">
        <v>2978</v>
      </c>
      <c r="H428" s="288" t="s">
        <v>2979</v>
      </c>
      <c r="I428" s="288" t="s">
        <v>2962</v>
      </c>
      <c r="J428" s="288" t="s">
        <v>60</v>
      </c>
      <c r="K428" s="288" t="s">
        <v>2958</v>
      </c>
      <c r="L428" s="288" t="s">
        <v>45</v>
      </c>
      <c r="M428" s="289" t="s">
        <v>1397</v>
      </c>
      <c r="N428" s="288" t="s">
        <v>1396</v>
      </c>
      <c r="O428" s="288" t="s">
        <v>50</v>
      </c>
      <c r="P428" s="288" t="s">
        <v>51</v>
      </c>
      <c r="Q428" s="290" t="s">
        <v>45</v>
      </c>
      <c r="R428" s="288" t="s">
        <v>45</v>
      </c>
      <c r="S428" s="1">
        <v>45540</v>
      </c>
      <c r="T428" s="1">
        <v>45534</v>
      </c>
      <c r="U428" s="290" t="s">
        <v>45</v>
      </c>
      <c r="V428" s="1">
        <v>45534</v>
      </c>
      <c r="W428" s="1">
        <v>45540</v>
      </c>
      <c r="X428" s="1">
        <v>45548</v>
      </c>
      <c r="Y428" s="291">
        <v>53000</v>
      </c>
      <c r="Z428" s="291">
        <v>53000</v>
      </c>
      <c r="AA428" s="291">
        <v>13700</v>
      </c>
      <c r="AB428" s="291">
        <v>53000</v>
      </c>
      <c r="AC428" s="292" t="s">
        <v>566</v>
      </c>
      <c r="AD428" s="290" t="s">
        <v>60</v>
      </c>
      <c r="AE428" s="292" t="s">
        <v>45</v>
      </c>
      <c r="AF428" s="291">
        <v>53000</v>
      </c>
      <c r="AG428" s="291">
        <v>1200</v>
      </c>
      <c r="AH428" s="291">
        <v>63600000</v>
      </c>
      <c r="AI428" s="291">
        <v>16440000</v>
      </c>
      <c r="AJ428" s="291">
        <v>1200</v>
      </c>
      <c r="AK428" s="291">
        <v>63600000</v>
      </c>
      <c r="AL428" s="291">
        <v>16440000</v>
      </c>
      <c r="AM428" s="291"/>
      <c r="AN428" s="291"/>
      <c r="AO428" s="291">
        <v>0</v>
      </c>
      <c r="AP428" s="291">
        <v>1194</v>
      </c>
      <c r="AQ428" s="291">
        <v>63282000</v>
      </c>
      <c r="AR428" s="291">
        <v>16357800</v>
      </c>
      <c r="AS428" s="291">
        <v>1194</v>
      </c>
      <c r="AT428" s="291">
        <v>63282000</v>
      </c>
      <c r="AU428" s="291">
        <v>16357800</v>
      </c>
      <c r="AV428" s="291"/>
      <c r="AW428" s="291"/>
      <c r="AX428" s="291">
        <v>0</v>
      </c>
      <c r="AY428" s="291">
        <v>487</v>
      </c>
      <c r="AZ428" s="291">
        <v>25811000</v>
      </c>
      <c r="BA428" s="291">
        <v>-1</v>
      </c>
      <c r="BB428" s="291">
        <v>-53000</v>
      </c>
      <c r="BC428" s="291">
        <v>1</v>
      </c>
      <c r="BD428" s="291">
        <v>53000</v>
      </c>
      <c r="BE428" s="291">
        <v>42000</v>
      </c>
      <c r="BF428" s="291">
        <v>13700</v>
      </c>
      <c r="BG428" s="291">
        <v>466</v>
      </c>
      <c r="BH428" s="291">
        <v>24698000</v>
      </c>
      <c r="BI428" s="291">
        <v>18239323</v>
      </c>
      <c r="BJ428" s="291">
        <v>6384200</v>
      </c>
      <c r="BK428" s="291">
        <v>21</v>
      </c>
      <c r="BL428" s="291">
        <v>707</v>
      </c>
      <c r="BM428" s="291">
        <v>728</v>
      </c>
      <c r="BN428" s="291">
        <v>38584000</v>
      </c>
      <c r="BO428" s="291">
        <v>9973600</v>
      </c>
      <c r="BP428" s="292" t="s">
        <v>643</v>
      </c>
      <c r="BQ428" s="292" t="s">
        <v>723</v>
      </c>
      <c r="BR428" t="s">
        <v>45</v>
      </c>
    </row>
    <row r="429" spans="1:70" hidden="1" x14ac:dyDescent="0.3">
      <c r="A429" s="281">
        <v>426</v>
      </c>
      <c r="B429" s="282" t="s">
        <v>2952</v>
      </c>
      <c r="C429" s="282" t="s">
        <v>2953</v>
      </c>
      <c r="D429" s="282" t="s">
        <v>3007</v>
      </c>
      <c r="E429" s="282" t="s">
        <v>2959</v>
      </c>
      <c r="F429" s="282" t="s">
        <v>2977</v>
      </c>
      <c r="G429" s="282" t="s">
        <v>2978</v>
      </c>
      <c r="H429" s="282" t="s">
        <v>2979</v>
      </c>
      <c r="I429" s="282" t="s">
        <v>2962</v>
      </c>
      <c r="J429" s="282" t="s">
        <v>60</v>
      </c>
      <c r="K429" s="282" t="s">
        <v>2958</v>
      </c>
      <c r="L429" s="282" t="s">
        <v>45</v>
      </c>
      <c r="M429" s="283" t="s">
        <v>1395</v>
      </c>
      <c r="N429" s="282" t="s">
        <v>1394</v>
      </c>
      <c r="O429" s="282" t="s">
        <v>50</v>
      </c>
      <c r="P429" s="282" t="s">
        <v>51</v>
      </c>
      <c r="Q429" s="284" t="s">
        <v>45</v>
      </c>
      <c r="R429" s="282" t="s">
        <v>45</v>
      </c>
      <c r="S429" s="285">
        <v>45587</v>
      </c>
      <c r="T429" s="285">
        <v>45586</v>
      </c>
      <c r="U429" s="284" t="s">
        <v>45</v>
      </c>
      <c r="V429" s="285">
        <v>45586</v>
      </c>
      <c r="W429" s="285">
        <v>45587</v>
      </c>
      <c r="X429" s="285">
        <v>45593</v>
      </c>
      <c r="Y429" s="286">
        <v>47000</v>
      </c>
      <c r="Z429" s="286">
        <v>47000</v>
      </c>
      <c r="AA429" s="286">
        <v>11800</v>
      </c>
      <c r="AB429" s="286">
        <v>47000</v>
      </c>
      <c r="AC429" s="287" t="s">
        <v>1019</v>
      </c>
      <c r="AD429" s="284" t="s">
        <v>60</v>
      </c>
      <c r="AE429" s="287" t="s">
        <v>45</v>
      </c>
      <c r="AF429" s="286">
        <v>47000</v>
      </c>
      <c r="AG429" s="286">
        <v>930</v>
      </c>
      <c r="AH429" s="286">
        <v>43710000</v>
      </c>
      <c r="AI429" s="286">
        <v>10974000</v>
      </c>
      <c r="AJ429" s="286">
        <v>930</v>
      </c>
      <c r="AK429" s="286">
        <v>43710000</v>
      </c>
      <c r="AL429" s="286">
        <v>10974000</v>
      </c>
      <c r="AM429" s="286"/>
      <c r="AN429" s="286"/>
      <c r="AO429" s="286">
        <v>0</v>
      </c>
      <c r="AP429" s="286">
        <v>918</v>
      </c>
      <c r="AQ429" s="286">
        <v>43146000</v>
      </c>
      <c r="AR429" s="286">
        <v>10832400</v>
      </c>
      <c r="AS429" s="286">
        <v>918</v>
      </c>
      <c r="AT429" s="286">
        <v>43146000</v>
      </c>
      <c r="AU429" s="286">
        <v>10832400</v>
      </c>
      <c r="AV429" s="286"/>
      <c r="AW429" s="286"/>
      <c r="AX429" s="286">
        <v>0</v>
      </c>
      <c r="AY429" s="286">
        <v>636</v>
      </c>
      <c r="AZ429" s="286">
        <v>29892000</v>
      </c>
      <c r="BA429" s="286">
        <v>-3</v>
      </c>
      <c r="BB429" s="286">
        <v>-141000</v>
      </c>
      <c r="BC429" s="286">
        <v>1</v>
      </c>
      <c r="BD429" s="286">
        <v>47000</v>
      </c>
      <c r="BE429" s="286">
        <v>28050</v>
      </c>
      <c r="BF429" s="286">
        <v>11800</v>
      </c>
      <c r="BG429" s="286">
        <v>636</v>
      </c>
      <c r="BH429" s="286">
        <v>29892000</v>
      </c>
      <c r="BI429" s="286">
        <v>22767343</v>
      </c>
      <c r="BJ429" s="286">
        <v>7504800</v>
      </c>
      <c r="BK429" s="286"/>
      <c r="BL429" s="286">
        <v>282</v>
      </c>
      <c r="BM429" s="286">
        <v>282</v>
      </c>
      <c r="BN429" s="286">
        <v>13254000</v>
      </c>
      <c r="BO429" s="286">
        <v>3327600</v>
      </c>
      <c r="BP429" s="287" t="s">
        <v>3889</v>
      </c>
      <c r="BQ429" s="287" t="s">
        <v>3488</v>
      </c>
      <c r="BR429" t="s">
        <v>45</v>
      </c>
    </row>
    <row r="430" spans="1:70" hidden="1" x14ac:dyDescent="0.3">
      <c r="A430" s="281">
        <v>427</v>
      </c>
      <c r="B430" s="288" t="s">
        <v>2952</v>
      </c>
      <c r="C430" s="288" t="s">
        <v>2953</v>
      </c>
      <c r="D430" s="288" t="s">
        <v>3007</v>
      </c>
      <c r="E430" s="288" t="s">
        <v>2959</v>
      </c>
      <c r="F430" s="288" t="s">
        <v>2977</v>
      </c>
      <c r="G430" s="288" t="s">
        <v>2978</v>
      </c>
      <c r="H430" s="288" t="s">
        <v>3005</v>
      </c>
      <c r="I430" s="288" t="s">
        <v>2962</v>
      </c>
      <c r="J430" s="288" t="s">
        <v>60</v>
      </c>
      <c r="K430" s="288" t="s">
        <v>2958</v>
      </c>
      <c r="L430" s="288" t="s">
        <v>45</v>
      </c>
      <c r="M430" s="289" t="s">
        <v>1393</v>
      </c>
      <c r="N430" s="288" t="s">
        <v>1392</v>
      </c>
      <c r="O430" s="288" t="s">
        <v>50</v>
      </c>
      <c r="P430" s="288" t="s">
        <v>51</v>
      </c>
      <c r="Q430" s="290" t="s">
        <v>45</v>
      </c>
      <c r="R430" s="288" t="s">
        <v>45</v>
      </c>
      <c r="S430" s="1">
        <v>45587</v>
      </c>
      <c r="T430" s="1">
        <v>45547</v>
      </c>
      <c r="U430" s="290" t="s">
        <v>45</v>
      </c>
      <c r="V430" s="1">
        <v>45547</v>
      </c>
      <c r="W430" s="1">
        <v>45587</v>
      </c>
      <c r="X430" s="1">
        <v>45596</v>
      </c>
      <c r="Y430" s="291">
        <v>109000</v>
      </c>
      <c r="Z430" s="291">
        <v>109000</v>
      </c>
      <c r="AA430" s="291">
        <v>30500</v>
      </c>
      <c r="AB430" s="291">
        <v>109000</v>
      </c>
      <c r="AC430" s="292" t="s">
        <v>1247</v>
      </c>
      <c r="AD430" s="290" t="s">
        <v>60</v>
      </c>
      <c r="AE430" s="292" t="s">
        <v>45</v>
      </c>
      <c r="AF430" s="291">
        <v>109000</v>
      </c>
      <c r="AG430" s="291">
        <v>600</v>
      </c>
      <c r="AH430" s="291">
        <v>65400000</v>
      </c>
      <c r="AI430" s="291">
        <v>18300000</v>
      </c>
      <c r="AJ430" s="291">
        <v>600</v>
      </c>
      <c r="AK430" s="291">
        <v>65400000</v>
      </c>
      <c r="AL430" s="291">
        <v>18300000</v>
      </c>
      <c r="AM430" s="291"/>
      <c r="AN430" s="291"/>
      <c r="AO430" s="291">
        <v>0</v>
      </c>
      <c r="AP430" s="291">
        <v>594</v>
      </c>
      <c r="AQ430" s="291">
        <v>64746000</v>
      </c>
      <c r="AR430" s="291">
        <v>18117000</v>
      </c>
      <c r="AS430" s="291">
        <v>594</v>
      </c>
      <c r="AT430" s="291">
        <v>64746000</v>
      </c>
      <c r="AU430" s="291">
        <v>18117000</v>
      </c>
      <c r="AV430" s="291"/>
      <c r="AW430" s="291"/>
      <c r="AX430" s="291">
        <v>0</v>
      </c>
      <c r="AY430" s="291">
        <v>372</v>
      </c>
      <c r="AZ430" s="291">
        <v>40548000</v>
      </c>
      <c r="BA430" s="291">
        <v>-1</v>
      </c>
      <c r="BB430" s="291">
        <v>-109000</v>
      </c>
      <c r="BC430" s="291">
        <v>1</v>
      </c>
      <c r="BD430" s="291">
        <v>109000</v>
      </c>
      <c r="BE430" s="291">
        <v>3275</v>
      </c>
      <c r="BF430" s="291">
        <v>30500</v>
      </c>
      <c r="BG430" s="291">
        <v>376</v>
      </c>
      <c r="BH430" s="291">
        <v>40984000</v>
      </c>
      <c r="BI430" s="291">
        <v>26746345</v>
      </c>
      <c r="BJ430" s="291">
        <v>11468000</v>
      </c>
      <c r="BK430" s="291">
        <v>-4</v>
      </c>
      <c r="BL430" s="291">
        <v>222</v>
      </c>
      <c r="BM430" s="291">
        <v>218</v>
      </c>
      <c r="BN430" s="291">
        <v>23762000</v>
      </c>
      <c r="BO430" s="291">
        <v>6649000</v>
      </c>
      <c r="BP430" s="292" t="s">
        <v>3941</v>
      </c>
      <c r="BQ430" s="292" t="s">
        <v>3857</v>
      </c>
      <c r="BR430" t="s">
        <v>45</v>
      </c>
    </row>
    <row r="431" spans="1:70" hidden="1" x14ac:dyDescent="0.3">
      <c r="A431" s="281">
        <v>428</v>
      </c>
      <c r="B431" s="282" t="s">
        <v>2952</v>
      </c>
      <c r="C431" s="282" t="s">
        <v>2953</v>
      </c>
      <c r="D431" s="282" t="s">
        <v>3007</v>
      </c>
      <c r="E431" s="282" t="s">
        <v>2959</v>
      </c>
      <c r="F431" s="282" t="s">
        <v>2977</v>
      </c>
      <c r="G431" s="282" t="s">
        <v>2978</v>
      </c>
      <c r="H431" s="282" t="s">
        <v>3005</v>
      </c>
      <c r="I431" s="282" t="s">
        <v>2962</v>
      </c>
      <c r="J431" s="282" t="s">
        <v>60</v>
      </c>
      <c r="K431" s="282" t="s">
        <v>2958</v>
      </c>
      <c r="L431" s="282" t="s">
        <v>45</v>
      </c>
      <c r="M431" s="283" t="s">
        <v>1391</v>
      </c>
      <c r="N431" s="282" t="s">
        <v>1390</v>
      </c>
      <c r="O431" s="282" t="s">
        <v>50</v>
      </c>
      <c r="P431" s="282" t="s">
        <v>51</v>
      </c>
      <c r="Q431" s="284" t="s">
        <v>45</v>
      </c>
      <c r="R431" s="282" t="s">
        <v>45</v>
      </c>
      <c r="S431" s="285">
        <v>45611</v>
      </c>
      <c r="T431" s="285">
        <v>45586</v>
      </c>
      <c r="U431" s="284" t="s">
        <v>45</v>
      </c>
      <c r="V431" s="285">
        <v>45586</v>
      </c>
      <c r="W431" s="285">
        <v>45611</v>
      </c>
      <c r="X431" s="285">
        <v>45617</v>
      </c>
      <c r="Y431" s="286">
        <v>57000</v>
      </c>
      <c r="Z431" s="286">
        <v>57000</v>
      </c>
      <c r="AA431" s="286">
        <v>12800</v>
      </c>
      <c r="AB431" s="286">
        <v>57000</v>
      </c>
      <c r="AC431" s="287" t="s">
        <v>593</v>
      </c>
      <c r="AD431" s="284" t="s">
        <v>60</v>
      </c>
      <c r="AE431" s="287" t="s">
        <v>45</v>
      </c>
      <c r="AF431" s="286">
        <v>57000</v>
      </c>
      <c r="AG431" s="286">
        <v>600</v>
      </c>
      <c r="AH431" s="286">
        <v>34200000</v>
      </c>
      <c r="AI431" s="286">
        <v>7680000</v>
      </c>
      <c r="AJ431" s="286">
        <v>600</v>
      </c>
      <c r="AK431" s="286">
        <v>34200000</v>
      </c>
      <c r="AL431" s="286">
        <v>7680000</v>
      </c>
      <c r="AM431" s="286"/>
      <c r="AN431" s="286"/>
      <c r="AO431" s="286">
        <v>0</v>
      </c>
      <c r="AP431" s="286">
        <v>660</v>
      </c>
      <c r="AQ431" s="286">
        <v>37620000</v>
      </c>
      <c r="AR431" s="286">
        <v>8448000</v>
      </c>
      <c r="AS431" s="286">
        <v>660</v>
      </c>
      <c r="AT431" s="286">
        <v>37620000</v>
      </c>
      <c r="AU431" s="286">
        <v>8448000</v>
      </c>
      <c r="AV431" s="286"/>
      <c r="AW431" s="286"/>
      <c r="AX431" s="286">
        <v>0</v>
      </c>
      <c r="AY431" s="286">
        <v>594</v>
      </c>
      <c r="AZ431" s="286">
        <v>33858000</v>
      </c>
      <c r="BA431" s="286">
        <v>-5</v>
      </c>
      <c r="BB431" s="286">
        <v>-285000</v>
      </c>
      <c r="BC431" s="286">
        <v>3</v>
      </c>
      <c r="BD431" s="286">
        <v>171000</v>
      </c>
      <c r="BE431" s="286">
        <v>77880</v>
      </c>
      <c r="BF431" s="286">
        <v>38400</v>
      </c>
      <c r="BG431" s="286">
        <v>594</v>
      </c>
      <c r="BH431" s="286">
        <v>33858000</v>
      </c>
      <c r="BI431" s="286">
        <v>24801667</v>
      </c>
      <c r="BJ431" s="286">
        <v>7603200</v>
      </c>
      <c r="BK431" s="286"/>
      <c r="BL431" s="286">
        <v>66</v>
      </c>
      <c r="BM431" s="286">
        <v>66</v>
      </c>
      <c r="BN431" s="286">
        <v>3762000</v>
      </c>
      <c r="BO431" s="286">
        <v>844800</v>
      </c>
      <c r="BP431" s="287" t="s">
        <v>1002</v>
      </c>
      <c r="BQ431" s="287" t="s">
        <v>3960</v>
      </c>
      <c r="BR431" t="s">
        <v>45</v>
      </c>
    </row>
    <row r="432" spans="1:70" hidden="1" x14ac:dyDescent="0.3">
      <c r="A432" s="281">
        <v>429</v>
      </c>
      <c r="B432" s="288" t="s">
        <v>2952</v>
      </c>
      <c r="C432" s="288" t="s">
        <v>2953</v>
      </c>
      <c r="D432" s="288" t="s">
        <v>3007</v>
      </c>
      <c r="E432" s="288" t="s">
        <v>2959</v>
      </c>
      <c r="F432" s="288" t="s">
        <v>2977</v>
      </c>
      <c r="G432" s="288" t="s">
        <v>2980</v>
      </c>
      <c r="H432" s="288" t="s">
        <v>2982</v>
      </c>
      <c r="I432" s="288" t="s">
        <v>2962</v>
      </c>
      <c r="J432" s="288" t="s">
        <v>60</v>
      </c>
      <c r="K432" s="288" t="s">
        <v>2958</v>
      </c>
      <c r="L432" s="288" t="s">
        <v>45</v>
      </c>
      <c r="M432" s="289" t="s">
        <v>1388</v>
      </c>
      <c r="N432" s="288" t="s">
        <v>1387</v>
      </c>
      <c r="O432" s="288" t="s">
        <v>50</v>
      </c>
      <c r="P432" s="288" t="s">
        <v>127</v>
      </c>
      <c r="Q432" s="290" t="s">
        <v>45</v>
      </c>
      <c r="R432" s="288" t="s">
        <v>45</v>
      </c>
      <c r="S432" s="1">
        <v>45581</v>
      </c>
      <c r="T432" s="1">
        <v>45547</v>
      </c>
      <c r="U432" s="290" t="s">
        <v>45</v>
      </c>
      <c r="V432" s="1">
        <v>45547</v>
      </c>
      <c r="W432" s="1">
        <v>45581</v>
      </c>
      <c r="X432" s="1">
        <v>45586</v>
      </c>
      <c r="Y432" s="291">
        <v>159000</v>
      </c>
      <c r="Z432" s="291">
        <v>159000</v>
      </c>
      <c r="AA432" s="291">
        <v>45000</v>
      </c>
      <c r="AB432" s="291">
        <v>159000</v>
      </c>
      <c r="AC432" s="292" t="s">
        <v>346</v>
      </c>
      <c r="AD432" s="290" t="s">
        <v>60</v>
      </c>
      <c r="AE432" s="292" t="s">
        <v>45</v>
      </c>
      <c r="AF432" s="291">
        <v>159000</v>
      </c>
      <c r="AG432" s="291">
        <v>700</v>
      </c>
      <c r="AH432" s="291">
        <v>111300000</v>
      </c>
      <c r="AI432" s="291">
        <v>31500000</v>
      </c>
      <c r="AJ432" s="291">
        <v>700</v>
      </c>
      <c r="AK432" s="291">
        <v>111300000</v>
      </c>
      <c r="AL432" s="291">
        <v>31500000</v>
      </c>
      <c r="AM432" s="291"/>
      <c r="AN432" s="291"/>
      <c r="AO432" s="291">
        <v>0</v>
      </c>
      <c r="AP432" s="291">
        <v>727</v>
      </c>
      <c r="AQ432" s="291">
        <v>115593000</v>
      </c>
      <c r="AR432" s="291">
        <v>32715000</v>
      </c>
      <c r="AS432" s="291">
        <v>727</v>
      </c>
      <c r="AT432" s="291">
        <v>115593000</v>
      </c>
      <c r="AU432" s="291">
        <v>32715000</v>
      </c>
      <c r="AV432" s="291"/>
      <c r="AW432" s="291"/>
      <c r="AX432" s="291">
        <v>0</v>
      </c>
      <c r="AY432" s="291">
        <v>545</v>
      </c>
      <c r="AZ432" s="291">
        <v>86655000</v>
      </c>
      <c r="BA432" s="291">
        <v>3</v>
      </c>
      <c r="BB432" s="291">
        <v>477000</v>
      </c>
      <c r="BC432" s="291">
        <v>3</v>
      </c>
      <c r="BD432" s="291">
        <v>477000</v>
      </c>
      <c r="BE432" s="291">
        <v>188340</v>
      </c>
      <c r="BF432" s="291">
        <v>135000</v>
      </c>
      <c r="BG432" s="291">
        <v>508</v>
      </c>
      <c r="BH432" s="291">
        <v>80772000</v>
      </c>
      <c r="BI432" s="291">
        <v>53915181</v>
      </c>
      <c r="BJ432" s="291">
        <v>22860000</v>
      </c>
      <c r="BK432" s="291">
        <v>37</v>
      </c>
      <c r="BL432" s="291">
        <v>182</v>
      </c>
      <c r="BM432" s="291">
        <v>219</v>
      </c>
      <c r="BN432" s="291">
        <v>34821000</v>
      </c>
      <c r="BO432" s="291">
        <v>9855000</v>
      </c>
      <c r="BP432" s="292" t="s">
        <v>3904</v>
      </c>
      <c r="BQ432" s="292" t="s">
        <v>3973</v>
      </c>
      <c r="BR432" t="s">
        <v>45</v>
      </c>
    </row>
    <row r="433" spans="1:70" hidden="1" x14ac:dyDescent="0.3">
      <c r="A433" s="281">
        <v>430</v>
      </c>
      <c r="B433" s="282" t="s">
        <v>2952</v>
      </c>
      <c r="C433" s="282" t="s">
        <v>2953</v>
      </c>
      <c r="D433" s="282" t="s">
        <v>3007</v>
      </c>
      <c r="E433" s="282" t="s">
        <v>2959</v>
      </c>
      <c r="F433" s="282" t="s">
        <v>2977</v>
      </c>
      <c r="G433" s="282" t="s">
        <v>2980</v>
      </c>
      <c r="H433" s="282" t="s">
        <v>2982</v>
      </c>
      <c r="I433" s="282" t="s">
        <v>2962</v>
      </c>
      <c r="J433" s="282" t="s">
        <v>60</v>
      </c>
      <c r="K433" s="282" t="s">
        <v>2958</v>
      </c>
      <c r="L433" s="282" t="s">
        <v>45</v>
      </c>
      <c r="M433" s="283" t="s">
        <v>1386</v>
      </c>
      <c r="N433" s="282" t="s">
        <v>1385</v>
      </c>
      <c r="O433" s="282" t="s">
        <v>50</v>
      </c>
      <c r="P433" s="282" t="s">
        <v>51</v>
      </c>
      <c r="Q433" s="284" t="s">
        <v>45</v>
      </c>
      <c r="R433" s="282" t="s">
        <v>45</v>
      </c>
      <c r="S433" s="285">
        <v>45617</v>
      </c>
      <c r="T433" s="285">
        <v>45586</v>
      </c>
      <c r="U433" s="284" t="s">
        <v>45</v>
      </c>
      <c r="V433" s="285">
        <v>45586</v>
      </c>
      <c r="W433" s="285">
        <v>45617</v>
      </c>
      <c r="X433" s="285">
        <v>45618</v>
      </c>
      <c r="Y433" s="286">
        <v>159000</v>
      </c>
      <c r="Z433" s="286">
        <v>159000</v>
      </c>
      <c r="AA433" s="286">
        <v>43500</v>
      </c>
      <c r="AB433" s="286">
        <v>159000</v>
      </c>
      <c r="AC433" s="287" t="s">
        <v>374</v>
      </c>
      <c r="AD433" s="284" t="s">
        <v>60</v>
      </c>
      <c r="AE433" s="287" t="s">
        <v>45</v>
      </c>
      <c r="AF433" s="286">
        <v>159000</v>
      </c>
      <c r="AG433" s="286">
        <v>700</v>
      </c>
      <c r="AH433" s="286">
        <v>111300000</v>
      </c>
      <c r="AI433" s="286">
        <v>30450000</v>
      </c>
      <c r="AJ433" s="286">
        <v>700</v>
      </c>
      <c r="AK433" s="286">
        <v>111300000</v>
      </c>
      <c r="AL433" s="286">
        <v>30450000</v>
      </c>
      <c r="AM433" s="286"/>
      <c r="AN433" s="286"/>
      <c r="AO433" s="286">
        <v>0</v>
      </c>
      <c r="AP433" s="286">
        <v>619</v>
      </c>
      <c r="AQ433" s="286">
        <v>98421000</v>
      </c>
      <c r="AR433" s="286">
        <v>26926500</v>
      </c>
      <c r="AS433" s="286">
        <v>619</v>
      </c>
      <c r="AT433" s="286">
        <v>98421000</v>
      </c>
      <c r="AU433" s="286">
        <v>26926500</v>
      </c>
      <c r="AV433" s="286"/>
      <c r="AW433" s="286"/>
      <c r="AX433" s="286">
        <v>0</v>
      </c>
      <c r="AY433" s="286">
        <v>219</v>
      </c>
      <c r="AZ433" s="286">
        <v>34821000</v>
      </c>
      <c r="BA433" s="286">
        <v>-3</v>
      </c>
      <c r="BB433" s="286">
        <v>-477000</v>
      </c>
      <c r="BC433" s="286"/>
      <c r="BD433" s="286"/>
      <c r="BE433" s="286">
        <v>-27900</v>
      </c>
      <c r="BF433" s="286">
        <v>0</v>
      </c>
      <c r="BG433" s="286">
        <v>194</v>
      </c>
      <c r="BH433" s="286">
        <v>30846000</v>
      </c>
      <c r="BI433" s="286">
        <v>22309219</v>
      </c>
      <c r="BJ433" s="286">
        <v>8439000</v>
      </c>
      <c r="BK433" s="286">
        <v>25</v>
      </c>
      <c r="BL433" s="286">
        <v>400</v>
      </c>
      <c r="BM433" s="286">
        <v>425</v>
      </c>
      <c r="BN433" s="286">
        <v>67575000</v>
      </c>
      <c r="BO433" s="286">
        <v>18487500</v>
      </c>
      <c r="BP433" s="287" t="s">
        <v>4023</v>
      </c>
      <c r="BQ433" s="287" t="s">
        <v>3984</v>
      </c>
      <c r="BR433" t="s">
        <v>45</v>
      </c>
    </row>
    <row r="434" spans="1:70" hidden="1" x14ac:dyDescent="0.3">
      <c r="A434" s="281">
        <v>431</v>
      </c>
      <c r="B434" s="288" t="s">
        <v>2952</v>
      </c>
      <c r="C434" s="288" t="s">
        <v>2953</v>
      </c>
      <c r="D434" s="288" t="s">
        <v>3007</v>
      </c>
      <c r="E434" s="288" t="s">
        <v>2959</v>
      </c>
      <c r="F434" s="288" t="s">
        <v>2977</v>
      </c>
      <c r="G434" s="288" t="s">
        <v>2980</v>
      </c>
      <c r="H434" s="288" t="s">
        <v>2982</v>
      </c>
      <c r="I434" s="288" t="s">
        <v>2962</v>
      </c>
      <c r="J434" s="288" t="s">
        <v>60</v>
      </c>
      <c r="K434" s="288" t="s">
        <v>2958</v>
      </c>
      <c r="L434" s="288" t="s">
        <v>45</v>
      </c>
      <c r="M434" s="289" t="s">
        <v>1384</v>
      </c>
      <c r="N434" s="288" t="s">
        <v>1383</v>
      </c>
      <c r="O434" s="288" t="s">
        <v>50</v>
      </c>
      <c r="P434" s="288" t="s">
        <v>127</v>
      </c>
      <c r="Q434" s="290" t="s">
        <v>45</v>
      </c>
      <c r="R434" s="288" t="s">
        <v>45</v>
      </c>
      <c r="S434" s="1">
        <v>45596</v>
      </c>
      <c r="T434" s="1">
        <v>45547</v>
      </c>
      <c r="U434" s="290" t="s">
        <v>45</v>
      </c>
      <c r="V434" s="1">
        <v>45547</v>
      </c>
      <c r="W434" s="1">
        <v>45596</v>
      </c>
      <c r="X434" s="1">
        <v>45603</v>
      </c>
      <c r="Y434" s="291">
        <v>159000</v>
      </c>
      <c r="Z434" s="291">
        <v>198000</v>
      </c>
      <c r="AA434" s="291">
        <v>46000</v>
      </c>
      <c r="AB434" s="291">
        <v>198000</v>
      </c>
      <c r="AC434" s="292" t="s">
        <v>197</v>
      </c>
      <c r="AD434" s="290" t="s">
        <v>60</v>
      </c>
      <c r="AE434" s="292" t="s">
        <v>45</v>
      </c>
      <c r="AF434" s="291">
        <v>159000</v>
      </c>
      <c r="AG434" s="291">
        <v>800</v>
      </c>
      <c r="AH434" s="291">
        <v>158400000</v>
      </c>
      <c r="AI434" s="291">
        <v>36800000</v>
      </c>
      <c r="AJ434" s="291">
        <v>800</v>
      </c>
      <c r="AK434" s="291">
        <v>158400000</v>
      </c>
      <c r="AL434" s="291">
        <v>36800000</v>
      </c>
      <c r="AM434" s="291"/>
      <c r="AN434" s="291"/>
      <c r="AO434" s="291">
        <v>0</v>
      </c>
      <c r="AP434" s="291">
        <v>703</v>
      </c>
      <c r="AQ434" s="291">
        <v>139194000</v>
      </c>
      <c r="AR434" s="291">
        <v>32338000</v>
      </c>
      <c r="AS434" s="291">
        <v>703</v>
      </c>
      <c r="AT434" s="291">
        <v>139194000</v>
      </c>
      <c r="AU434" s="291">
        <v>32338000</v>
      </c>
      <c r="AV434" s="291"/>
      <c r="AW434" s="291"/>
      <c r="AX434" s="291">
        <v>0</v>
      </c>
      <c r="AY434" s="291">
        <v>693</v>
      </c>
      <c r="AZ434" s="291">
        <v>137214000</v>
      </c>
      <c r="BA434" s="291"/>
      <c r="BB434" s="291"/>
      <c r="BC434" s="291">
        <v>1</v>
      </c>
      <c r="BD434" s="291">
        <v>198000</v>
      </c>
      <c r="BE434" s="291">
        <v>66400</v>
      </c>
      <c r="BF434" s="291">
        <v>46000</v>
      </c>
      <c r="BG434" s="291">
        <v>692</v>
      </c>
      <c r="BH434" s="291">
        <v>137016000</v>
      </c>
      <c r="BI434" s="291">
        <v>82254981</v>
      </c>
      <c r="BJ434" s="291">
        <v>31832000</v>
      </c>
      <c r="BK434" s="291">
        <v>1</v>
      </c>
      <c r="BL434" s="291">
        <v>10</v>
      </c>
      <c r="BM434" s="291">
        <v>11</v>
      </c>
      <c r="BN434" s="291">
        <v>2178000</v>
      </c>
      <c r="BO434" s="291">
        <v>506000</v>
      </c>
      <c r="BP434" s="292" t="s">
        <v>1451</v>
      </c>
      <c r="BQ434" s="292" t="s">
        <v>3869</v>
      </c>
      <c r="BR434" t="s">
        <v>45</v>
      </c>
    </row>
    <row r="435" spans="1:70" hidden="1" x14ac:dyDescent="0.3">
      <c r="A435" s="281">
        <v>432</v>
      </c>
      <c r="B435" s="282" t="s">
        <v>2952</v>
      </c>
      <c r="C435" s="282" t="s">
        <v>2953</v>
      </c>
      <c r="D435" s="282" t="s">
        <v>3007</v>
      </c>
      <c r="E435" s="282" t="s">
        <v>2959</v>
      </c>
      <c r="F435" s="282" t="s">
        <v>2977</v>
      </c>
      <c r="G435" s="282" t="s">
        <v>2980</v>
      </c>
      <c r="H435" s="282" t="s">
        <v>2982</v>
      </c>
      <c r="I435" s="282" t="s">
        <v>2962</v>
      </c>
      <c r="J435" s="282" t="s">
        <v>60</v>
      </c>
      <c r="K435" s="282" t="s">
        <v>2958</v>
      </c>
      <c r="L435" s="282" t="s">
        <v>45</v>
      </c>
      <c r="M435" s="283" t="s">
        <v>1382</v>
      </c>
      <c r="N435" s="282" t="s">
        <v>1381</v>
      </c>
      <c r="O435" s="282" t="s">
        <v>50</v>
      </c>
      <c r="P435" s="282" t="s">
        <v>51</v>
      </c>
      <c r="Q435" s="284" t="s">
        <v>45</v>
      </c>
      <c r="R435" s="282" t="s">
        <v>45</v>
      </c>
      <c r="S435" s="285">
        <v>45588</v>
      </c>
      <c r="T435" s="285">
        <v>45586</v>
      </c>
      <c r="U435" s="284" t="s">
        <v>45</v>
      </c>
      <c r="V435" s="285">
        <v>45586</v>
      </c>
      <c r="W435" s="285">
        <v>45588</v>
      </c>
      <c r="X435" s="285">
        <v>45593</v>
      </c>
      <c r="Y435" s="286">
        <v>119000</v>
      </c>
      <c r="Z435" s="286">
        <v>119000</v>
      </c>
      <c r="AA435" s="286">
        <v>33500</v>
      </c>
      <c r="AB435" s="286">
        <v>119000</v>
      </c>
      <c r="AC435" s="287" t="s">
        <v>204</v>
      </c>
      <c r="AD435" s="284" t="s">
        <v>60</v>
      </c>
      <c r="AE435" s="287" t="s">
        <v>45</v>
      </c>
      <c r="AF435" s="286">
        <v>119000</v>
      </c>
      <c r="AG435" s="286">
        <v>600</v>
      </c>
      <c r="AH435" s="286">
        <v>71400000</v>
      </c>
      <c r="AI435" s="286">
        <v>20100000</v>
      </c>
      <c r="AJ435" s="286">
        <v>600</v>
      </c>
      <c r="AK435" s="286">
        <v>71400000</v>
      </c>
      <c r="AL435" s="286">
        <v>20100000</v>
      </c>
      <c r="AM435" s="286"/>
      <c r="AN435" s="286"/>
      <c r="AO435" s="286">
        <v>0</v>
      </c>
      <c r="AP435" s="286">
        <v>612</v>
      </c>
      <c r="AQ435" s="286">
        <v>72828000</v>
      </c>
      <c r="AR435" s="286">
        <v>20502000</v>
      </c>
      <c r="AS435" s="286">
        <v>612</v>
      </c>
      <c r="AT435" s="286">
        <v>72828000</v>
      </c>
      <c r="AU435" s="286">
        <v>20502000</v>
      </c>
      <c r="AV435" s="286"/>
      <c r="AW435" s="286"/>
      <c r="AX435" s="286">
        <v>0</v>
      </c>
      <c r="AY435" s="286">
        <v>133</v>
      </c>
      <c r="AZ435" s="286">
        <v>15827000</v>
      </c>
      <c r="BA435" s="286"/>
      <c r="BB435" s="286"/>
      <c r="BC435" s="286">
        <v>2</v>
      </c>
      <c r="BD435" s="286">
        <v>238000</v>
      </c>
      <c r="BE435" s="286">
        <v>98682</v>
      </c>
      <c r="BF435" s="286">
        <v>67000</v>
      </c>
      <c r="BG435" s="286">
        <v>130</v>
      </c>
      <c r="BH435" s="286">
        <v>15470000</v>
      </c>
      <c r="BI435" s="286">
        <v>8800425</v>
      </c>
      <c r="BJ435" s="286">
        <v>4355000</v>
      </c>
      <c r="BK435" s="286">
        <v>3</v>
      </c>
      <c r="BL435" s="286">
        <v>479</v>
      </c>
      <c r="BM435" s="286">
        <v>482</v>
      </c>
      <c r="BN435" s="286">
        <v>57358000</v>
      </c>
      <c r="BO435" s="286">
        <v>16147000</v>
      </c>
      <c r="BP435" s="287" t="s">
        <v>4014</v>
      </c>
      <c r="BQ435" s="287" t="s">
        <v>3396</v>
      </c>
      <c r="BR435" t="s">
        <v>45</v>
      </c>
    </row>
    <row r="436" spans="1:70" hidden="1" x14ac:dyDescent="0.3">
      <c r="A436" s="281">
        <v>433</v>
      </c>
      <c r="B436" s="288" t="s">
        <v>2952</v>
      </c>
      <c r="C436" s="288" t="s">
        <v>2953</v>
      </c>
      <c r="D436" s="288" t="s">
        <v>3007</v>
      </c>
      <c r="E436" s="288" t="s">
        <v>2959</v>
      </c>
      <c r="F436" s="288" t="s">
        <v>2977</v>
      </c>
      <c r="G436" s="288" t="s">
        <v>2980</v>
      </c>
      <c r="H436" s="288" t="s">
        <v>2982</v>
      </c>
      <c r="I436" s="288" t="s">
        <v>2962</v>
      </c>
      <c r="J436" s="288" t="s">
        <v>60</v>
      </c>
      <c r="K436" s="288" t="s">
        <v>2958</v>
      </c>
      <c r="L436" s="288" t="s">
        <v>45</v>
      </c>
      <c r="M436" s="289" t="s">
        <v>1380</v>
      </c>
      <c r="N436" s="288" t="s">
        <v>1379</v>
      </c>
      <c r="O436" s="288" t="s">
        <v>50</v>
      </c>
      <c r="P436" s="288" t="s">
        <v>51</v>
      </c>
      <c r="Q436" s="290" t="s">
        <v>45</v>
      </c>
      <c r="R436" s="288" t="s">
        <v>45</v>
      </c>
      <c r="S436" s="1">
        <v>45616</v>
      </c>
      <c r="T436" s="1">
        <v>45586</v>
      </c>
      <c r="U436" s="290" t="s">
        <v>45</v>
      </c>
      <c r="V436" s="1">
        <v>45586</v>
      </c>
      <c r="W436" s="1">
        <v>45611</v>
      </c>
      <c r="X436" s="1">
        <v>45617</v>
      </c>
      <c r="Y436" s="291">
        <v>139000</v>
      </c>
      <c r="Z436" s="291">
        <v>139000</v>
      </c>
      <c r="AA436" s="291">
        <v>37900</v>
      </c>
      <c r="AB436" s="291">
        <v>139000</v>
      </c>
      <c r="AC436" s="292" t="s">
        <v>1013</v>
      </c>
      <c r="AD436" s="290" t="s">
        <v>60</v>
      </c>
      <c r="AE436" s="292" t="s">
        <v>45</v>
      </c>
      <c r="AF436" s="291">
        <v>139000</v>
      </c>
      <c r="AG436" s="291">
        <v>900</v>
      </c>
      <c r="AH436" s="291">
        <v>125100000</v>
      </c>
      <c r="AI436" s="291">
        <v>34110000</v>
      </c>
      <c r="AJ436" s="291">
        <v>900</v>
      </c>
      <c r="AK436" s="291">
        <v>125100000</v>
      </c>
      <c r="AL436" s="291">
        <v>34110000</v>
      </c>
      <c r="AM436" s="291"/>
      <c r="AN436" s="291"/>
      <c r="AO436" s="291">
        <v>0</v>
      </c>
      <c r="AP436" s="291">
        <v>828</v>
      </c>
      <c r="AQ436" s="291">
        <v>115092000</v>
      </c>
      <c r="AR436" s="291">
        <v>31381200</v>
      </c>
      <c r="AS436" s="291">
        <v>828</v>
      </c>
      <c r="AT436" s="291">
        <v>115092000</v>
      </c>
      <c r="AU436" s="291">
        <v>31381200</v>
      </c>
      <c r="AV436" s="291"/>
      <c r="AW436" s="291"/>
      <c r="AX436" s="291">
        <v>0</v>
      </c>
      <c r="AY436" s="291">
        <v>559</v>
      </c>
      <c r="AZ436" s="291">
        <v>77701000</v>
      </c>
      <c r="BA436" s="291">
        <v>2</v>
      </c>
      <c r="BB436" s="291">
        <v>278000</v>
      </c>
      <c r="BC436" s="291">
        <v>1</v>
      </c>
      <c r="BD436" s="291">
        <v>139000</v>
      </c>
      <c r="BE436" s="291">
        <v>16813</v>
      </c>
      <c r="BF436" s="291">
        <v>37900</v>
      </c>
      <c r="BG436" s="291">
        <v>557</v>
      </c>
      <c r="BH436" s="291">
        <v>77423000</v>
      </c>
      <c r="BI436" s="291">
        <v>58975981</v>
      </c>
      <c r="BJ436" s="291">
        <v>21110300</v>
      </c>
      <c r="BK436" s="291">
        <v>2</v>
      </c>
      <c r="BL436" s="291">
        <v>269</v>
      </c>
      <c r="BM436" s="291">
        <v>271</v>
      </c>
      <c r="BN436" s="291">
        <v>37669000</v>
      </c>
      <c r="BO436" s="291">
        <v>10270900</v>
      </c>
      <c r="BP436" s="292" t="s">
        <v>3822</v>
      </c>
      <c r="BQ436" s="292" t="s">
        <v>733</v>
      </c>
      <c r="BR436" t="s">
        <v>45</v>
      </c>
    </row>
    <row r="437" spans="1:70" hidden="1" x14ac:dyDescent="0.3">
      <c r="A437" s="281">
        <v>434</v>
      </c>
      <c r="B437" s="282" t="s">
        <v>2952</v>
      </c>
      <c r="C437" s="282" t="s">
        <v>2953</v>
      </c>
      <c r="D437" s="282" t="s">
        <v>3007</v>
      </c>
      <c r="E437" s="282" t="s">
        <v>2959</v>
      </c>
      <c r="F437" s="282" t="s">
        <v>2977</v>
      </c>
      <c r="G437" s="282" t="s">
        <v>2980</v>
      </c>
      <c r="H437" s="282" t="s">
        <v>2983</v>
      </c>
      <c r="I437" s="282" t="s">
        <v>2962</v>
      </c>
      <c r="J437" s="282" t="s">
        <v>60</v>
      </c>
      <c r="K437" s="282" t="s">
        <v>2958</v>
      </c>
      <c r="L437" s="282" t="s">
        <v>45</v>
      </c>
      <c r="M437" s="283" t="s">
        <v>1378</v>
      </c>
      <c r="N437" s="282" t="s">
        <v>1377</v>
      </c>
      <c r="O437" s="282" t="s">
        <v>50</v>
      </c>
      <c r="P437" s="282" t="s">
        <v>51</v>
      </c>
      <c r="Q437" s="284" t="s">
        <v>45</v>
      </c>
      <c r="R437" s="282" t="s">
        <v>45</v>
      </c>
      <c r="S437" s="285">
        <v>45618</v>
      </c>
      <c r="T437" s="285">
        <v>45618</v>
      </c>
      <c r="U437" s="284" t="s">
        <v>45</v>
      </c>
      <c r="V437" s="285">
        <v>45618</v>
      </c>
      <c r="W437" s="285">
        <v>45618</v>
      </c>
      <c r="X437" s="285">
        <v>45623</v>
      </c>
      <c r="Y437" s="286">
        <v>95000</v>
      </c>
      <c r="Z437" s="286">
        <v>95000</v>
      </c>
      <c r="AA437" s="286">
        <v>28000</v>
      </c>
      <c r="AB437" s="286">
        <v>95000</v>
      </c>
      <c r="AC437" s="287" t="s">
        <v>1334</v>
      </c>
      <c r="AD437" s="284" t="s">
        <v>60</v>
      </c>
      <c r="AE437" s="287" t="s">
        <v>45</v>
      </c>
      <c r="AF437" s="286">
        <v>95000</v>
      </c>
      <c r="AG437" s="286">
        <v>250</v>
      </c>
      <c r="AH437" s="286">
        <v>23750000</v>
      </c>
      <c r="AI437" s="286">
        <v>7000000</v>
      </c>
      <c r="AJ437" s="286">
        <v>250</v>
      </c>
      <c r="AK437" s="286">
        <v>23750000</v>
      </c>
      <c r="AL437" s="286">
        <v>7000000</v>
      </c>
      <c r="AM437" s="286"/>
      <c r="AN437" s="286"/>
      <c r="AO437" s="286">
        <v>0</v>
      </c>
      <c r="AP437" s="286">
        <v>240</v>
      </c>
      <c r="AQ437" s="286">
        <v>22800000</v>
      </c>
      <c r="AR437" s="286">
        <v>6720000</v>
      </c>
      <c r="AS437" s="286">
        <v>240</v>
      </c>
      <c r="AT437" s="286">
        <v>22800000</v>
      </c>
      <c r="AU437" s="286">
        <v>6720000</v>
      </c>
      <c r="AV437" s="286"/>
      <c r="AW437" s="286"/>
      <c r="AX437" s="286">
        <v>0</v>
      </c>
      <c r="AY437" s="286">
        <v>152</v>
      </c>
      <c r="AZ437" s="286">
        <v>14440000</v>
      </c>
      <c r="BA437" s="286">
        <v>5</v>
      </c>
      <c r="BB437" s="286">
        <v>475000</v>
      </c>
      <c r="BC437" s="286"/>
      <c r="BD437" s="286"/>
      <c r="BE437" s="286"/>
      <c r="BF437" s="286">
        <v>0</v>
      </c>
      <c r="BG437" s="286">
        <v>141</v>
      </c>
      <c r="BH437" s="286">
        <v>13395000</v>
      </c>
      <c r="BI437" s="286">
        <v>7750434</v>
      </c>
      <c r="BJ437" s="286">
        <v>3948000</v>
      </c>
      <c r="BK437" s="286">
        <v>11</v>
      </c>
      <c r="BL437" s="286">
        <v>88</v>
      </c>
      <c r="BM437" s="286">
        <v>99</v>
      </c>
      <c r="BN437" s="286">
        <v>9405000</v>
      </c>
      <c r="BO437" s="286">
        <v>2772000</v>
      </c>
      <c r="BP437" s="287" t="s">
        <v>3385</v>
      </c>
      <c r="BQ437" s="287" t="s">
        <v>3970</v>
      </c>
      <c r="BR437" t="s">
        <v>45</v>
      </c>
    </row>
    <row r="438" spans="1:70" hidden="1" x14ac:dyDescent="0.3">
      <c r="A438" s="281">
        <v>435</v>
      </c>
      <c r="B438" s="288" t="s">
        <v>2952</v>
      </c>
      <c r="C438" s="288" t="s">
        <v>2953</v>
      </c>
      <c r="D438" s="288" t="s">
        <v>3007</v>
      </c>
      <c r="E438" s="288" t="s">
        <v>2959</v>
      </c>
      <c r="F438" s="288" t="s">
        <v>2977</v>
      </c>
      <c r="G438" s="288" t="s">
        <v>2980</v>
      </c>
      <c r="H438" s="288" t="s">
        <v>2983</v>
      </c>
      <c r="I438" s="288" t="s">
        <v>2962</v>
      </c>
      <c r="J438" s="288" t="s">
        <v>60</v>
      </c>
      <c r="K438" s="288" t="s">
        <v>2958</v>
      </c>
      <c r="L438" s="288" t="s">
        <v>45</v>
      </c>
      <c r="M438" s="289" t="s">
        <v>1376</v>
      </c>
      <c r="N438" s="288" t="s">
        <v>1375</v>
      </c>
      <c r="O438" s="288" t="s">
        <v>50</v>
      </c>
      <c r="P438" s="288" t="s">
        <v>74</v>
      </c>
      <c r="Q438" s="290" t="s">
        <v>45</v>
      </c>
      <c r="R438" s="288" t="s">
        <v>45</v>
      </c>
      <c r="S438" s="1">
        <v>45589</v>
      </c>
      <c r="T438" s="1">
        <v>45547</v>
      </c>
      <c r="U438" s="290" t="s">
        <v>45</v>
      </c>
      <c r="V438" s="1">
        <v>45547</v>
      </c>
      <c r="W438" s="1">
        <v>45589</v>
      </c>
      <c r="X438" s="1">
        <v>45589</v>
      </c>
      <c r="Y438" s="291">
        <v>69000</v>
      </c>
      <c r="Z438" s="291">
        <v>110000</v>
      </c>
      <c r="AA438" s="291">
        <v>18900</v>
      </c>
      <c r="AB438" s="291">
        <v>110000</v>
      </c>
      <c r="AC438" s="292" t="s">
        <v>374</v>
      </c>
      <c r="AD438" s="290" t="s">
        <v>60</v>
      </c>
      <c r="AE438" s="292" t="s">
        <v>45</v>
      </c>
      <c r="AF438" s="291">
        <v>69000</v>
      </c>
      <c r="AG438" s="291">
        <v>18000</v>
      </c>
      <c r="AH438" s="291">
        <v>1980000000</v>
      </c>
      <c r="AI438" s="291">
        <v>340200000</v>
      </c>
      <c r="AJ438" s="291">
        <v>10000</v>
      </c>
      <c r="AK438" s="291">
        <v>1100000000</v>
      </c>
      <c r="AL438" s="291">
        <v>189000000</v>
      </c>
      <c r="AM438" s="291">
        <v>8000</v>
      </c>
      <c r="AN438" s="291">
        <v>880000000</v>
      </c>
      <c r="AO438" s="291">
        <v>151200000</v>
      </c>
      <c r="AP438" s="291">
        <v>17945</v>
      </c>
      <c r="AQ438" s="291">
        <v>1973950000</v>
      </c>
      <c r="AR438" s="291">
        <v>339160500</v>
      </c>
      <c r="AS438" s="291">
        <v>17945</v>
      </c>
      <c r="AT438" s="291">
        <v>1973950000</v>
      </c>
      <c r="AU438" s="291">
        <v>339160500</v>
      </c>
      <c r="AV438" s="291"/>
      <c r="AW438" s="291"/>
      <c r="AX438" s="291">
        <v>0</v>
      </c>
      <c r="AY438" s="291">
        <v>6520</v>
      </c>
      <c r="AZ438" s="291">
        <v>717200000</v>
      </c>
      <c r="BA438" s="291">
        <v>-2</v>
      </c>
      <c r="BB438" s="291">
        <v>-220000</v>
      </c>
      <c r="BC438" s="291">
        <v>29</v>
      </c>
      <c r="BD438" s="291">
        <v>3190000</v>
      </c>
      <c r="BE438" s="291">
        <v>1057389</v>
      </c>
      <c r="BF438" s="291">
        <v>548100</v>
      </c>
      <c r="BG438" s="291">
        <v>6205</v>
      </c>
      <c r="BH438" s="291">
        <v>682550000</v>
      </c>
      <c r="BI438" s="291">
        <v>252059447</v>
      </c>
      <c r="BJ438" s="291">
        <v>117274500</v>
      </c>
      <c r="BK438" s="291">
        <v>315</v>
      </c>
      <c r="BL438" s="291">
        <v>11425</v>
      </c>
      <c r="BM438" s="291">
        <v>11740</v>
      </c>
      <c r="BN438" s="291">
        <v>1291400000</v>
      </c>
      <c r="BO438" s="291">
        <v>221886000</v>
      </c>
      <c r="BP438" s="292" t="s">
        <v>3548</v>
      </c>
      <c r="BQ438" s="292" t="s">
        <v>3996</v>
      </c>
      <c r="BR438" t="s">
        <v>45</v>
      </c>
    </row>
    <row r="439" spans="1:70" hidden="1" x14ac:dyDescent="0.3">
      <c r="A439" s="281">
        <v>436</v>
      </c>
      <c r="B439" s="282" t="s">
        <v>2952</v>
      </c>
      <c r="C439" s="282" t="s">
        <v>2953</v>
      </c>
      <c r="D439" s="282" t="s">
        <v>3007</v>
      </c>
      <c r="E439" s="282" t="s">
        <v>2959</v>
      </c>
      <c r="F439" s="282" t="s">
        <v>2977</v>
      </c>
      <c r="G439" s="282" t="s">
        <v>2980</v>
      </c>
      <c r="H439" s="282" t="s">
        <v>2983</v>
      </c>
      <c r="I439" s="282" t="s">
        <v>2962</v>
      </c>
      <c r="J439" s="282" t="s">
        <v>60</v>
      </c>
      <c r="K439" s="282" t="s">
        <v>2958</v>
      </c>
      <c r="L439" s="282" t="s">
        <v>45</v>
      </c>
      <c r="M439" s="283" t="s">
        <v>1374</v>
      </c>
      <c r="N439" s="282" t="s">
        <v>1373</v>
      </c>
      <c r="O439" s="282" t="s">
        <v>50</v>
      </c>
      <c r="P439" s="282" t="s">
        <v>51</v>
      </c>
      <c r="Q439" s="284" t="s">
        <v>45</v>
      </c>
      <c r="R439" s="282" t="s">
        <v>45</v>
      </c>
      <c r="S439" s="285">
        <v>45597</v>
      </c>
      <c r="T439" s="285">
        <v>45534</v>
      </c>
      <c r="U439" s="284" t="s">
        <v>45</v>
      </c>
      <c r="V439" s="285">
        <v>45534</v>
      </c>
      <c r="W439" s="285">
        <v>45597</v>
      </c>
      <c r="X439" s="285">
        <v>45607</v>
      </c>
      <c r="Y439" s="286">
        <v>89000</v>
      </c>
      <c r="Z439" s="286">
        <v>115000</v>
      </c>
      <c r="AA439" s="286">
        <v>24500</v>
      </c>
      <c r="AB439" s="286">
        <v>115000</v>
      </c>
      <c r="AC439" s="287" t="s">
        <v>662</v>
      </c>
      <c r="AD439" s="284" t="s">
        <v>60</v>
      </c>
      <c r="AE439" s="287" t="s">
        <v>45</v>
      </c>
      <c r="AF439" s="286">
        <v>89000</v>
      </c>
      <c r="AG439" s="286">
        <v>3000</v>
      </c>
      <c r="AH439" s="286">
        <v>345000000</v>
      </c>
      <c r="AI439" s="286">
        <v>73500000</v>
      </c>
      <c r="AJ439" s="286">
        <v>3000</v>
      </c>
      <c r="AK439" s="286">
        <v>345000000</v>
      </c>
      <c r="AL439" s="286">
        <v>73500000</v>
      </c>
      <c r="AM439" s="286"/>
      <c r="AN439" s="286"/>
      <c r="AO439" s="286">
        <v>0</v>
      </c>
      <c r="AP439" s="286">
        <v>2908</v>
      </c>
      <c r="AQ439" s="286">
        <v>334420000</v>
      </c>
      <c r="AR439" s="286">
        <v>71246000</v>
      </c>
      <c r="AS439" s="286">
        <v>2908</v>
      </c>
      <c r="AT439" s="286">
        <v>334420000</v>
      </c>
      <c r="AU439" s="286">
        <v>71246000</v>
      </c>
      <c r="AV439" s="286"/>
      <c r="AW439" s="286"/>
      <c r="AX439" s="286">
        <v>0</v>
      </c>
      <c r="AY439" s="286">
        <v>733</v>
      </c>
      <c r="AZ439" s="286">
        <v>84295000</v>
      </c>
      <c r="BA439" s="286"/>
      <c r="BB439" s="286"/>
      <c r="BC439" s="286"/>
      <c r="BD439" s="286"/>
      <c r="BE439" s="286"/>
      <c r="BF439" s="286">
        <v>0</v>
      </c>
      <c r="BG439" s="286">
        <v>705</v>
      </c>
      <c r="BH439" s="286">
        <v>81075000</v>
      </c>
      <c r="BI439" s="286">
        <v>45469067</v>
      </c>
      <c r="BJ439" s="286">
        <v>17272500</v>
      </c>
      <c r="BK439" s="286">
        <v>28</v>
      </c>
      <c r="BL439" s="286">
        <v>2175</v>
      </c>
      <c r="BM439" s="286">
        <v>2203</v>
      </c>
      <c r="BN439" s="286">
        <v>253345000</v>
      </c>
      <c r="BO439" s="286">
        <v>53973500</v>
      </c>
      <c r="BP439" s="287" t="s">
        <v>4087</v>
      </c>
      <c r="BQ439" s="287" t="s">
        <v>4119</v>
      </c>
      <c r="BR439" t="s">
        <v>45</v>
      </c>
    </row>
    <row r="440" spans="1:70" hidden="1" x14ac:dyDescent="0.3">
      <c r="A440" s="281">
        <v>437</v>
      </c>
      <c r="B440" s="288" t="s">
        <v>2952</v>
      </c>
      <c r="C440" s="288" t="s">
        <v>2953</v>
      </c>
      <c r="D440" s="288" t="s">
        <v>3007</v>
      </c>
      <c r="E440" s="288" t="s">
        <v>2959</v>
      </c>
      <c r="F440" s="288" t="s">
        <v>2977</v>
      </c>
      <c r="G440" s="288" t="s">
        <v>2980</v>
      </c>
      <c r="H440" s="288" t="s">
        <v>2983</v>
      </c>
      <c r="I440" s="288" t="s">
        <v>2962</v>
      </c>
      <c r="J440" s="288" t="s">
        <v>60</v>
      </c>
      <c r="K440" s="288" t="s">
        <v>2958</v>
      </c>
      <c r="L440" s="288" t="s">
        <v>45</v>
      </c>
      <c r="M440" s="289" t="s">
        <v>1371</v>
      </c>
      <c r="N440" s="288" t="s">
        <v>1370</v>
      </c>
      <c r="O440" s="288" t="s">
        <v>50</v>
      </c>
      <c r="P440" s="288" t="s">
        <v>51</v>
      </c>
      <c r="Q440" s="290" t="s">
        <v>45</v>
      </c>
      <c r="R440" s="288" t="s">
        <v>45</v>
      </c>
      <c r="S440" s="1">
        <v>45618</v>
      </c>
      <c r="T440" s="1">
        <v>45586</v>
      </c>
      <c r="U440" s="290" t="s">
        <v>45</v>
      </c>
      <c r="V440" s="1">
        <v>45586</v>
      </c>
      <c r="W440" s="1">
        <v>45618</v>
      </c>
      <c r="X440" s="1">
        <v>45622</v>
      </c>
      <c r="Y440" s="291">
        <v>149000</v>
      </c>
      <c r="Z440" s="291">
        <v>179000</v>
      </c>
      <c r="AA440" s="291">
        <v>44000</v>
      </c>
      <c r="AB440" s="291">
        <v>179000</v>
      </c>
      <c r="AC440" s="292" t="s">
        <v>1334</v>
      </c>
      <c r="AD440" s="290" t="s">
        <v>60</v>
      </c>
      <c r="AE440" s="292" t="s">
        <v>45</v>
      </c>
      <c r="AF440" s="291">
        <v>149000</v>
      </c>
      <c r="AG440" s="291">
        <v>400</v>
      </c>
      <c r="AH440" s="291">
        <v>71600000</v>
      </c>
      <c r="AI440" s="291">
        <v>17600000</v>
      </c>
      <c r="AJ440" s="291">
        <v>400</v>
      </c>
      <c r="AK440" s="291">
        <v>71600000</v>
      </c>
      <c r="AL440" s="291">
        <v>17600000</v>
      </c>
      <c r="AM440" s="291"/>
      <c r="AN440" s="291"/>
      <c r="AO440" s="291">
        <v>0</v>
      </c>
      <c r="AP440" s="291">
        <v>401</v>
      </c>
      <c r="AQ440" s="291">
        <v>71779000</v>
      </c>
      <c r="AR440" s="291">
        <v>17644000</v>
      </c>
      <c r="AS440" s="291">
        <v>401</v>
      </c>
      <c r="AT440" s="291">
        <v>71779000</v>
      </c>
      <c r="AU440" s="291">
        <v>17644000</v>
      </c>
      <c r="AV440" s="291"/>
      <c r="AW440" s="291"/>
      <c r="AX440" s="291">
        <v>0</v>
      </c>
      <c r="AY440" s="291">
        <v>189</v>
      </c>
      <c r="AZ440" s="291">
        <v>33831000</v>
      </c>
      <c r="BA440" s="291">
        <v>-8</v>
      </c>
      <c r="BB440" s="291">
        <v>-1432000</v>
      </c>
      <c r="BC440" s="291">
        <v>1</v>
      </c>
      <c r="BD440" s="291">
        <v>179000</v>
      </c>
      <c r="BE440" s="291">
        <v>39682</v>
      </c>
      <c r="BF440" s="291">
        <v>44000</v>
      </c>
      <c r="BG440" s="291">
        <v>187</v>
      </c>
      <c r="BH440" s="291">
        <v>33473000</v>
      </c>
      <c r="BI440" s="291">
        <v>19524730</v>
      </c>
      <c r="BJ440" s="291">
        <v>8228000</v>
      </c>
      <c r="BK440" s="291">
        <v>2</v>
      </c>
      <c r="BL440" s="291">
        <v>212</v>
      </c>
      <c r="BM440" s="291">
        <v>214</v>
      </c>
      <c r="BN440" s="291">
        <v>38306000</v>
      </c>
      <c r="BO440" s="291">
        <v>9416000</v>
      </c>
      <c r="BP440" s="292" t="s">
        <v>3973</v>
      </c>
      <c r="BQ440" s="292" t="s">
        <v>3489</v>
      </c>
      <c r="BR440" t="s">
        <v>45</v>
      </c>
    </row>
    <row r="441" spans="1:70" hidden="1" x14ac:dyDescent="0.3">
      <c r="A441" s="281">
        <v>438</v>
      </c>
      <c r="B441" s="282" t="s">
        <v>2952</v>
      </c>
      <c r="C441" s="282" t="s">
        <v>2953</v>
      </c>
      <c r="D441" s="282" t="s">
        <v>3007</v>
      </c>
      <c r="E441" s="282" t="s">
        <v>2959</v>
      </c>
      <c r="F441" s="282" t="s">
        <v>2977</v>
      </c>
      <c r="G441" s="282" t="s">
        <v>2980</v>
      </c>
      <c r="H441" s="282" t="s">
        <v>2984</v>
      </c>
      <c r="I441" s="282" t="s">
        <v>2962</v>
      </c>
      <c r="J441" s="282" t="s">
        <v>60</v>
      </c>
      <c r="K441" s="282" t="s">
        <v>2958</v>
      </c>
      <c r="L441" s="282" t="s">
        <v>45</v>
      </c>
      <c r="M441" s="283" t="s">
        <v>1369</v>
      </c>
      <c r="N441" s="282" t="s">
        <v>1368</v>
      </c>
      <c r="O441" s="282" t="s">
        <v>50</v>
      </c>
      <c r="P441" s="282" t="s">
        <v>51</v>
      </c>
      <c r="Q441" s="284" t="s">
        <v>45</v>
      </c>
      <c r="R441" s="282" t="s">
        <v>45</v>
      </c>
      <c r="S441" s="285">
        <v>45555</v>
      </c>
      <c r="T441" s="285">
        <v>45534</v>
      </c>
      <c r="U441" s="284" t="s">
        <v>45</v>
      </c>
      <c r="V441" s="285">
        <v>45534</v>
      </c>
      <c r="W441" s="285">
        <v>45555</v>
      </c>
      <c r="X441" s="285">
        <v>45562</v>
      </c>
      <c r="Y441" s="286">
        <v>49000</v>
      </c>
      <c r="Z441" s="286">
        <v>49000</v>
      </c>
      <c r="AA441" s="286">
        <v>12900</v>
      </c>
      <c r="AB441" s="286">
        <v>49000</v>
      </c>
      <c r="AC441" s="287" t="s">
        <v>421</v>
      </c>
      <c r="AD441" s="284" t="s">
        <v>60</v>
      </c>
      <c r="AE441" s="287" t="s">
        <v>45</v>
      </c>
      <c r="AF441" s="286">
        <v>49000</v>
      </c>
      <c r="AG441" s="286">
        <v>700</v>
      </c>
      <c r="AH441" s="286">
        <v>34300000</v>
      </c>
      <c r="AI441" s="286">
        <v>9030000</v>
      </c>
      <c r="AJ441" s="286">
        <v>700</v>
      </c>
      <c r="AK441" s="286">
        <v>34300000</v>
      </c>
      <c r="AL441" s="286">
        <v>9030000</v>
      </c>
      <c r="AM441" s="286"/>
      <c r="AN441" s="286"/>
      <c r="AO441" s="286">
        <v>0</v>
      </c>
      <c r="AP441" s="286">
        <v>694</v>
      </c>
      <c r="AQ441" s="286">
        <v>34006000</v>
      </c>
      <c r="AR441" s="286">
        <v>8952600</v>
      </c>
      <c r="AS441" s="286">
        <v>694</v>
      </c>
      <c r="AT441" s="286">
        <v>34006000</v>
      </c>
      <c r="AU441" s="286">
        <v>8952600</v>
      </c>
      <c r="AV441" s="286"/>
      <c r="AW441" s="286"/>
      <c r="AX441" s="286">
        <v>0</v>
      </c>
      <c r="AY441" s="286">
        <v>663</v>
      </c>
      <c r="AZ441" s="286">
        <v>32487000</v>
      </c>
      <c r="BA441" s="286"/>
      <c r="BB441" s="286"/>
      <c r="BC441" s="286"/>
      <c r="BD441" s="286"/>
      <c r="BE441" s="286"/>
      <c r="BF441" s="286">
        <v>0</v>
      </c>
      <c r="BG441" s="286">
        <v>658</v>
      </c>
      <c r="BH441" s="286">
        <v>32242000</v>
      </c>
      <c r="BI441" s="286">
        <v>24225775</v>
      </c>
      <c r="BJ441" s="286">
        <v>8488200</v>
      </c>
      <c r="BK441" s="286">
        <v>5</v>
      </c>
      <c r="BL441" s="286">
        <v>31</v>
      </c>
      <c r="BM441" s="286">
        <v>36</v>
      </c>
      <c r="BN441" s="286">
        <v>1764000</v>
      </c>
      <c r="BO441" s="286">
        <v>464400</v>
      </c>
      <c r="BP441" s="287" t="s">
        <v>4068</v>
      </c>
      <c r="BQ441" s="287" t="s">
        <v>3910</v>
      </c>
      <c r="BR441" t="s">
        <v>45</v>
      </c>
    </row>
    <row r="442" spans="1:70" hidden="1" x14ac:dyDescent="0.3">
      <c r="A442" s="281">
        <v>439</v>
      </c>
      <c r="B442" s="288" t="s">
        <v>2952</v>
      </c>
      <c r="C442" s="288" t="s">
        <v>2953</v>
      </c>
      <c r="D442" s="288" t="s">
        <v>3007</v>
      </c>
      <c r="E442" s="288" t="s">
        <v>2959</v>
      </c>
      <c r="F442" s="288" t="s">
        <v>2977</v>
      </c>
      <c r="G442" s="288" t="s">
        <v>3008</v>
      </c>
      <c r="H442" s="288" t="s">
        <v>3009</v>
      </c>
      <c r="I442" s="288" t="s">
        <v>2962</v>
      </c>
      <c r="J442" s="288" t="s">
        <v>60</v>
      </c>
      <c r="K442" s="288" t="s">
        <v>2958</v>
      </c>
      <c r="L442" s="288" t="s">
        <v>45</v>
      </c>
      <c r="M442" s="289" t="s">
        <v>1366</v>
      </c>
      <c r="N442" s="288" t="s">
        <v>1240</v>
      </c>
      <c r="O442" s="288" t="s">
        <v>50</v>
      </c>
      <c r="P442" s="288" t="s">
        <v>127</v>
      </c>
      <c r="Q442" s="290" t="s">
        <v>45</v>
      </c>
      <c r="R442" s="288" t="s">
        <v>45</v>
      </c>
      <c r="S442" s="1">
        <v>45596</v>
      </c>
      <c r="T442" s="1">
        <v>45534</v>
      </c>
      <c r="U442" s="290" t="s">
        <v>45</v>
      </c>
      <c r="V442" s="1">
        <v>45534</v>
      </c>
      <c r="W442" s="1">
        <v>45596</v>
      </c>
      <c r="X442" s="1">
        <v>45603</v>
      </c>
      <c r="Y442" s="291">
        <v>195000</v>
      </c>
      <c r="Z442" s="291">
        <v>239000</v>
      </c>
      <c r="AA442" s="291">
        <v>56200</v>
      </c>
      <c r="AB442" s="291">
        <v>239000</v>
      </c>
      <c r="AC442" s="292" t="s">
        <v>1186</v>
      </c>
      <c r="AD442" s="290" t="s">
        <v>60</v>
      </c>
      <c r="AE442" s="292" t="s">
        <v>45</v>
      </c>
      <c r="AF442" s="291">
        <v>195000</v>
      </c>
      <c r="AG442" s="291">
        <v>1000</v>
      </c>
      <c r="AH442" s="291">
        <v>239000000</v>
      </c>
      <c r="AI442" s="291">
        <v>56200000</v>
      </c>
      <c r="AJ442" s="291">
        <v>1000</v>
      </c>
      <c r="AK442" s="291">
        <v>239000000</v>
      </c>
      <c r="AL442" s="291">
        <v>56200000</v>
      </c>
      <c r="AM442" s="291"/>
      <c r="AN442" s="291"/>
      <c r="AO442" s="291">
        <v>0</v>
      </c>
      <c r="AP442" s="291">
        <v>938</v>
      </c>
      <c r="AQ442" s="291">
        <v>224182000</v>
      </c>
      <c r="AR442" s="291">
        <v>52715600</v>
      </c>
      <c r="AS442" s="291">
        <v>938</v>
      </c>
      <c r="AT442" s="291">
        <v>224182000</v>
      </c>
      <c r="AU442" s="291">
        <v>52715600</v>
      </c>
      <c r="AV442" s="291"/>
      <c r="AW442" s="291"/>
      <c r="AX442" s="291">
        <v>0</v>
      </c>
      <c r="AY442" s="291">
        <v>719</v>
      </c>
      <c r="AZ442" s="291">
        <v>171841000</v>
      </c>
      <c r="BA442" s="291">
        <v>-3</v>
      </c>
      <c r="BB442" s="291">
        <v>-717000</v>
      </c>
      <c r="BC442" s="291">
        <v>3</v>
      </c>
      <c r="BD442" s="291">
        <v>717000</v>
      </c>
      <c r="BE442" s="291">
        <v>178000</v>
      </c>
      <c r="BF442" s="291">
        <v>168600</v>
      </c>
      <c r="BG442" s="291">
        <v>707</v>
      </c>
      <c r="BH442" s="291">
        <v>168973000</v>
      </c>
      <c r="BI442" s="291">
        <v>92760920</v>
      </c>
      <c r="BJ442" s="291">
        <v>39733400</v>
      </c>
      <c r="BK442" s="291">
        <v>12</v>
      </c>
      <c r="BL442" s="291">
        <v>219</v>
      </c>
      <c r="BM442" s="291">
        <v>231</v>
      </c>
      <c r="BN442" s="291">
        <v>55209000</v>
      </c>
      <c r="BO442" s="291">
        <v>12982200</v>
      </c>
      <c r="BP442" s="292" t="s">
        <v>3886</v>
      </c>
      <c r="BQ442" s="292" t="s">
        <v>3875</v>
      </c>
      <c r="BR442" t="s">
        <v>45</v>
      </c>
    </row>
    <row r="443" spans="1:70" hidden="1" x14ac:dyDescent="0.3">
      <c r="A443" s="281">
        <v>440</v>
      </c>
      <c r="B443" s="282" t="s">
        <v>2952</v>
      </c>
      <c r="C443" s="282" t="s">
        <v>2953</v>
      </c>
      <c r="D443" s="282" t="s">
        <v>3007</v>
      </c>
      <c r="E443" s="282" t="s">
        <v>2959</v>
      </c>
      <c r="F443" s="282" t="s">
        <v>2977</v>
      </c>
      <c r="G443" s="282" t="s">
        <v>3008</v>
      </c>
      <c r="H443" s="282" t="s">
        <v>3009</v>
      </c>
      <c r="I443" s="282" t="s">
        <v>2962</v>
      </c>
      <c r="J443" s="282" t="s">
        <v>60</v>
      </c>
      <c r="K443" s="282" t="s">
        <v>2958</v>
      </c>
      <c r="L443" s="282" t="s">
        <v>45</v>
      </c>
      <c r="M443" s="283" t="s">
        <v>1362</v>
      </c>
      <c r="N443" s="282" t="s">
        <v>1361</v>
      </c>
      <c r="O443" s="282" t="s">
        <v>50</v>
      </c>
      <c r="P443" s="282" t="s">
        <v>127</v>
      </c>
      <c r="Q443" s="284" t="s">
        <v>45</v>
      </c>
      <c r="R443" s="282" t="s">
        <v>45</v>
      </c>
      <c r="S443" s="285">
        <v>45600</v>
      </c>
      <c r="T443" s="285">
        <v>45547</v>
      </c>
      <c r="U443" s="284" t="s">
        <v>45</v>
      </c>
      <c r="V443" s="285">
        <v>45547</v>
      </c>
      <c r="W443" s="285">
        <v>45596</v>
      </c>
      <c r="X443" s="285">
        <v>45602</v>
      </c>
      <c r="Y443" s="286">
        <v>198000</v>
      </c>
      <c r="Z443" s="286">
        <v>239000</v>
      </c>
      <c r="AA443" s="286">
        <v>62000</v>
      </c>
      <c r="AB443" s="286">
        <v>239000</v>
      </c>
      <c r="AC443" s="287" t="s">
        <v>1363</v>
      </c>
      <c r="AD443" s="284" t="s">
        <v>60</v>
      </c>
      <c r="AE443" s="287" t="s">
        <v>45</v>
      </c>
      <c r="AF443" s="286">
        <v>198000</v>
      </c>
      <c r="AG443" s="286">
        <v>860</v>
      </c>
      <c r="AH443" s="286">
        <v>205540000</v>
      </c>
      <c r="AI443" s="286">
        <v>53320000</v>
      </c>
      <c r="AJ443" s="286">
        <v>560</v>
      </c>
      <c r="AK443" s="286">
        <v>133840000</v>
      </c>
      <c r="AL443" s="286">
        <v>34720000</v>
      </c>
      <c r="AM443" s="286">
        <v>300</v>
      </c>
      <c r="AN443" s="286">
        <v>71700000</v>
      </c>
      <c r="AO443" s="286">
        <v>18600000</v>
      </c>
      <c r="AP443" s="286">
        <v>843</v>
      </c>
      <c r="AQ443" s="286">
        <v>201477000</v>
      </c>
      <c r="AR443" s="286">
        <v>52266000</v>
      </c>
      <c r="AS443" s="286">
        <v>843</v>
      </c>
      <c r="AT443" s="286">
        <v>201477000</v>
      </c>
      <c r="AU443" s="286">
        <v>52266000</v>
      </c>
      <c r="AV443" s="286"/>
      <c r="AW443" s="286"/>
      <c r="AX443" s="286">
        <v>0</v>
      </c>
      <c r="AY443" s="286">
        <v>830</v>
      </c>
      <c r="AZ443" s="286">
        <v>198370000</v>
      </c>
      <c r="BA443" s="286">
        <v>-21</v>
      </c>
      <c r="BB443" s="286">
        <v>-5019000</v>
      </c>
      <c r="BC443" s="286">
        <v>5</v>
      </c>
      <c r="BD443" s="286">
        <v>1195000</v>
      </c>
      <c r="BE443" s="286">
        <v>276845</v>
      </c>
      <c r="BF443" s="286">
        <v>310000</v>
      </c>
      <c r="BG443" s="286">
        <v>824</v>
      </c>
      <c r="BH443" s="286">
        <v>196936000</v>
      </c>
      <c r="BI443" s="286">
        <v>110757998</v>
      </c>
      <c r="BJ443" s="286">
        <v>51088000</v>
      </c>
      <c r="BK443" s="286">
        <v>6</v>
      </c>
      <c r="BL443" s="286">
        <v>13</v>
      </c>
      <c r="BM443" s="286">
        <v>19</v>
      </c>
      <c r="BN443" s="286">
        <v>4541000</v>
      </c>
      <c r="BO443" s="286">
        <v>1178000</v>
      </c>
      <c r="BP443" s="287" t="s">
        <v>3272</v>
      </c>
      <c r="BQ443" s="287" t="s">
        <v>1088</v>
      </c>
      <c r="BR443" t="s">
        <v>45</v>
      </c>
    </row>
    <row r="444" spans="1:70" hidden="1" x14ac:dyDescent="0.3">
      <c r="A444" s="281">
        <v>441</v>
      </c>
      <c r="B444" s="288" t="s">
        <v>2952</v>
      </c>
      <c r="C444" s="288" t="s">
        <v>2953</v>
      </c>
      <c r="D444" s="288" t="s">
        <v>3007</v>
      </c>
      <c r="E444" s="288" t="s">
        <v>2959</v>
      </c>
      <c r="F444" s="288" t="s">
        <v>2977</v>
      </c>
      <c r="G444" s="288" t="s">
        <v>3008</v>
      </c>
      <c r="H444" s="288" t="s">
        <v>3009</v>
      </c>
      <c r="I444" s="288" t="s">
        <v>2962</v>
      </c>
      <c r="J444" s="288" t="s">
        <v>60</v>
      </c>
      <c r="K444" s="288" t="s">
        <v>2958</v>
      </c>
      <c r="L444" s="288" t="s">
        <v>45</v>
      </c>
      <c r="M444" s="289" t="s">
        <v>1358</v>
      </c>
      <c r="N444" s="288" t="s">
        <v>1357</v>
      </c>
      <c r="O444" s="288" t="s">
        <v>50</v>
      </c>
      <c r="P444" s="288" t="s">
        <v>51</v>
      </c>
      <c r="Q444" s="290" t="s">
        <v>45</v>
      </c>
      <c r="R444" s="288" t="s">
        <v>45</v>
      </c>
      <c r="S444" s="1">
        <v>45611</v>
      </c>
      <c r="T444" s="1">
        <v>45586</v>
      </c>
      <c r="U444" s="290" t="s">
        <v>45</v>
      </c>
      <c r="V444" s="1">
        <v>45586</v>
      </c>
      <c r="W444" s="1">
        <v>45611</v>
      </c>
      <c r="X444" s="1">
        <v>45611</v>
      </c>
      <c r="Y444" s="291">
        <v>290000</v>
      </c>
      <c r="Z444" s="291">
        <v>350000</v>
      </c>
      <c r="AA444" s="291">
        <v>88000</v>
      </c>
      <c r="AB444" s="291">
        <v>350000</v>
      </c>
      <c r="AC444" s="292" t="s">
        <v>1356</v>
      </c>
      <c r="AD444" s="290" t="s">
        <v>60</v>
      </c>
      <c r="AE444" s="292" t="s">
        <v>45</v>
      </c>
      <c r="AF444" s="291">
        <v>290000</v>
      </c>
      <c r="AG444" s="291">
        <v>240</v>
      </c>
      <c r="AH444" s="291">
        <v>84000000</v>
      </c>
      <c r="AI444" s="291">
        <v>21120000</v>
      </c>
      <c r="AJ444" s="291">
        <v>240</v>
      </c>
      <c r="AK444" s="291">
        <v>84000000</v>
      </c>
      <c r="AL444" s="291">
        <v>21120000</v>
      </c>
      <c r="AM444" s="291"/>
      <c r="AN444" s="291"/>
      <c r="AO444" s="291">
        <v>0</v>
      </c>
      <c r="AP444" s="291">
        <v>237</v>
      </c>
      <c r="AQ444" s="291">
        <v>82950000</v>
      </c>
      <c r="AR444" s="291">
        <v>20856000</v>
      </c>
      <c r="AS444" s="291">
        <v>237</v>
      </c>
      <c r="AT444" s="291">
        <v>82950000</v>
      </c>
      <c r="AU444" s="291">
        <v>20856000</v>
      </c>
      <c r="AV444" s="291"/>
      <c r="AW444" s="291"/>
      <c r="AX444" s="291">
        <v>0</v>
      </c>
      <c r="AY444" s="291">
        <v>198</v>
      </c>
      <c r="AZ444" s="291">
        <v>69300000</v>
      </c>
      <c r="BA444" s="291"/>
      <c r="BB444" s="291"/>
      <c r="BC444" s="291">
        <v>1</v>
      </c>
      <c r="BD444" s="291">
        <v>350000</v>
      </c>
      <c r="BE444" s="291"/>
      <c r="BF444" s="291">
        <v>88000</v>
      </c>
      <c r="BG444" s="291">
        <v>199</v>
      </c>
      <c r="BH444" s="291">
        <v>69650000</v>
      </c>
      <c r="BI444" s="291">
        <v>33285114</v>
      </c>
      <c r="BJ444" s="291">
        <v>17512000</v>
      </c>
      <c r="BK444" s="291">
        <v>-1</v>
      </c>
      <c r="BL444" s="291">
        <v>39</v>
      </c>
      <c r="BM444" s="291">
        <v>38</v>
      </c>
      <c r="BN444" s="291">
        <v>13300000</v>
      </c>
      <c r="BO444" s="291">
        <v>3344000</v>
      </c>
      <c r="BP444" s="292" t="s">
        <v>2132</v>
      </c>
      <c r="BQ444" s="292" t="s">
        <v>1055</v>
      </c>
      <c r="BR444" t="s">
        <v>45</v>
      </c>
    </row>
    <row r="445" spans="1:70" hidden="1" x14ac:dyDescent="0.3">
      <c r="A445" s="281">
        <v>442</v>
      </c>
      <c r="B445" s="282" t="s">
        <v>2952</v>
      </c>
      <c r="C445" s="282" t="s">
        <v>2953</v>
      </c>
      <c r="D445" s="282" t="s">
        <v>3007</v>
      </c>
      <c r="E445" s="282" t="s">
        <v>2959</v>
      </c>
      <c r="F445" s="282" t="s">
        <v>2977</v>
      </c>
      <c r="G445" s="282" t="s">
        <v>3008</v>
      </c>
      <c r="H445" s="282" t="s">
        <v>3009</v>
      </c>
      <c r="I445" s="282" t="s">
        <v>2962</v>
      </c>
      <c r="J445" s="282" t="s">
        <v>60</v>
      </c>
      <c r="K445" s="282" t="s">
        <v>2958</v>
      </c>
      <c r="L445" s="282" t="s">
        <v>45</v>
      </c>
      <c r="M445" s="283" t="s">
        <v>1355</v>
      </c>
      <c r="N445" s="282" t="s">
        <v>1354</v>
      </c>
      <c r="O445" s="282" t="s">
        <v>50</v>
      </c>
      <c r="P445" s="282" t="s">
        <v>51</v>
      </c>
      <c r="Q445" s="284" t="s">
        <v>45</v>
      </c>
      <c r="R445" s="282" t="s">
        <v>45</v>
      </c>
      <c r="S445" s="285">
        <v>45611</v>
      </c>
      <c r="T445" s="285">
        <v>45586</v>
      </c>
      <c r="U445" s="284" t="s">
        <v>45</v>
      </c>
      <c r="V445" s="285">
        <v>45586</v>
      </c>
      <c r="W445" s="285">
        <v>45611</v>
      </c>
      <c r="X445" s="285">
        <v>45611</v>
      </c>
      <c r="Y445" s="286">
        <v>290000</v>
      </c>
      <c r="Z445" s="286">
        <v>350000</v>
      </c>
      <c r="AA445" s="286">
        <v>88000</v>
      </c>
      <c r="AB445" s="286">
        <v>350000</v>
      </c>
      <c r="AC445" s="287" t="s">
        <v>1356</v>
      </c>
      <c r="AD445" s="284" t="s">
        <v>60</v>
      </c>
      <c r="AE445" s="287" t="s">
        <v>45</v>
      </c>
      <c r="AF445" s="286">
        <v>290000</v>
      </c>
      <c r="AG445" s="286">
        <v>200</v>
      </c>
      <c r="AH445" s="286">
        <v>70000000</v>
      </c>
      <c r="AI445" s="286">
        <v>17600000</v>
      </c>
      <c r="AJ445" s="286">
        <v>200</v>
      </c>
      <c r="AK445" s="286">
        <v>70000000</v>
      </c>
      <c r="AL445" s="286">
        <v>17600000</v>
      </c>
      <c r="AM445" s="286"/>
      <c r="AN445" s="286"/>
      <c r="AO445" s="286">
        <v>0</v>
      </c>
      <c r="AP445" s="286">
        <v>199</v>
      </c>
      <c r="AQ445" s="286">
        <v>69650000</v>
      </c>
      <c r="AR445" s="286">
        <v>17512000</v>
      </c>
      <c r="AS445" s="286">
        <v>199</v>
      </c>
      <c r="AT445" s="286">
        <v>69650000</v>
      </c>
      <c r="AU445" s="286">
        <v>17512000</v>
      </c>
      <c r="AV445" s="286"/>
      <c r="AW445" s="286"/>
      <c r="AX445" s="286">
        <v>0</v>
      </c>
      <c r="AY445" s="286">
        <v>162</v>
      </c>
      <c r="AZ445" s="286">
        <v>56700000</v>
      </c>
      <c r="BA445" s="286"/>
      <c r="BB445" s="286"/>
      <c r="BC445" s="286">
        <v>2</v>
      </c>
      <c r="BD445" s="286">
        <v>700000</v>
      </c>
      <c r="BE445" s="286">
        <v>113750</v>
      </c>
      <c r="BF445" s="286">
        <v>176000</v>
      </c>
      <c r="BG445" s="286">
        <v>163</v>
      </c>
      <c r="BH445" s="286">
        <v>57050000</v>
      </c>
      <c r="BI445" s="286">
        <v>27544356</v>
      </c>
      <c r="BJ445" s="286">
        <v>14344000</v>
      </c>
      <c r="BK445" s="286">
        <v>-1</v>
      </c>
      <c r="BL445" s="286">
        <v>37</v>
      </c>
      <c r="BM445" s="286">
        <v>36</v>
      </c>
      <c r="BN445" s="286">
        <v>12600000</v>
      </c>
      <c r="BO445" s="286">
        <v>3168000</v>
      </c>
      <c r="BP445" s="287" t="s">
        <v>3416</v>
      </c>
      <c r="BQ445" s="287" t="s">
        <v>3882</v>
      </c>
      <c r="BR445" t="s">
        <v>45</v>
      </c>
    </row>
    <row r="446" spans="1:70" hidden="1" x14ac:dyDescent="0.3">
      <c r="A446" s="281">
        <v>443</v>
      </c>
      <c r="B446" s="288" t="s">
        <v>2952</v>
      </c>
      <c r="C446" s="288" t="s">
        <v>2953</v>
      </c>
      <c r="D446" s="288" t="s">
        <v>3007</v>
      </c>
      <c r="E446" s="288" t="s">
        <v>2959</v>
      </c>
      <c r="F446" s="288" t="s">
        <v>2985</v>
      </c>
      <c r="G446" s="288" t="s">
        <v>2986</v>
      </c>
      <c r="H446" s="288" t="s">
        <v>2988</v>
      </c>
      <c r="I446" s="288" t="s">
        <v>2962</v>
      </c>
      <c r="J446" s="288" t="s">
        <v>60</v>
      </c>
      <c r="K446" s="288" t="s">
        <v>2958</v>
      </c>
      <c r="L446" s="288" t="s">
        <v>45</v>
      </c>
      <c r="M446" s="289" t="s">
        <v>1352</v>
      </c>
      <c r="N446" s="288" t="s">
        <v>1351</v>
      </c>
      <c r="O446" s="288" t="s">
        <v>50</v>
      </c>
      <c r="P446" s="288" t="s">
        <v>51</v>
      </c>
      <c r="Q446" s="290" t="s">
        <v>45</v>
      </c>
      <c r="R446" s="288" t="s">
        <v>45</v>
      </c>
      <c r="S446" s="1">
        <v>45622</v>
      </c>
      <c r="T446" s="1">
        <v>45586</v>
      </c>
      <c r="U446" s="290" t="s">
        <v>45</v>
      </c>
      <c r="V446" s="1">
        <v>45586</v>
      </c>
      <c r="W446" s="1">
        <v>45621</v>
      </c>
      <c r="X446" s="1">
        <v>45625</v>
      </c>
      <c r="Y446" s="291">
        <v>59000</v>
      </c>
      <c r="Z446" s="291">
        <v>59000</v>
      </c>
      <c r="AA446" s="291">
        <v>16000</v>
      </c>
      <c r="AB446" s="291">
        <v>59000</v>
      </c>
      <c r="AC446" s="292" t="s">
        <v>874</v>
      </c>
      <c r="AD446" s="290" t="s">
        <v>60</v>
      </c>
      <c r="AE446" s="292" t="s">
        <v>45</v>
      </c>
      <c r="AF446" s="291">
        <v>59000</v>
      </c>
      <c r="AG446" s="291">
        <v>500</v>
      </c>
      <c r="AH446" s="291">
        <v>29500000</v>
      </c>
      <c r="AI446" s="291">
        <v>8000000</v>
      </c>
      <c r="AJ446" s="291">
        <v>500</v>
      </c>
      <c r="AK446" s="291">
        <v>29500000</v>
      </c>
      <c r="AL446" s="291">
        <v>8000000</v>
      </c>
      <c r="AM446" s="291"/>
      <c r="AN446" s="291"/>
      <c r="AO446" s="291">
        <v>0</v>
      </c>
      <c r="AP446" s="291">
        <v>498</v>
      </c>
      <c r="AQ446" s="291">
        <v>29382000</v>
      </c>
      <c r="AR446" s="291">
        <v>7968000</v>
      </c>
      <c r="AS446" s="291">
        <v>498</v>
      </c>
      <c r="AT446" s="291">
        <v>29382000</v>
      </c>
      <c r="AU446" s="291">
        <v>7968000</v>
      </c>
      <c r="AV446" s="291"/>
      <c r="AW446" s="291"/>
      <c r="AX446" s="291">
        <v>0</v>
      </c>
      <c r="AY446" s="291">
        <v>404</v>
      </c>
      <c r="AZ446" s="291">
        <v>23836000</v>
      </c>
      <c r="BA446" s="291"/>
      <c r="BB446" s="291"/>
      <c r="BC446" s="291">
        <v>4</v>
      </c>
      <c r="BD446" s="291">
        <v>236000</v>
      </c>
      <c r="BE446" s="291">
        <v>101992</v>
      </c>
      <c r="BF446" s="291">
        <v>64000</v>
      </c>
      <c r="BG446" s="291">
        <v>413</v>
      </c>
      <c r="BH446" s="291">
        <v>24367000</v>
      </c>
      <c r="BI446" s="291">
        <v>17279883</v>
      </c>
      <c r="BJ446" s="291">
        <v>6608000</v>
      </c>
      <c r="BK446" s="291">
        <v>-9</v>
      </c>
      <c r="BL446" s="291">
        <v>94</v>
      </c>
      <c r="BM446" s="291">
        <v>85</v>
      </c>
      <c r="BN446" s="291">
        <v>5015000</v>
      </c>
      <c r="BO446" s="291">
        <v>1360000</v>
      </c>
      <c r="BP446" s="292" t="s">
        <v>969</v>
      </c>
      <c r="BQ446" s="292" t="s">
        <v>3385</v>
      </c>
      <c r="BR446" t="s">
        <v>45</v>
      </c>
    </row>
    <row r="447" spans="1:70" hidden="1" x14ac:dyDescent="0.3">
      <c r="A447" s="281">
        <v>444</v>
      </c>
      <c r="B447" s="282" t="s">
        <v>2952</v>
      </c>
      <c r="C447" s="282" t="s">
        <v>2953</v>
      </c>
      <c r="D447" s="282" t="s">
        <v>3007</v>
      </c>
      <c r="E447" s="282" t="s">
        <v>2959</v>
      </c>
      <c r="F447" s="282" t="s">
        <v>2985</v>
      </c>
      <c r="G447" s="282" t="s">
        <v>2986</v>
      </c>
      <c r="H447" s="282" t="s">
        <v>2989</v>
      </c>
      <c r="I447" s="282" t="s">
        <v>2962</v>
      </c>
      <c r="J447" s="282" t="s">
        <v>60</v>
      </c>
      <c r="K447" s="282" t="s">
        <v>2958</v>
      </c>
      <c r="L447" s="282" t="s">
        <v>45</v>
      </c>
      <c r="M447" s="283" t="s">
        <v>1350</v>
      </c>
      <c r="N447" s="282" t="s">
        <v>1349</v>
      </c>
      <c r="O447" s="282" t="s">
        <v>50</v>
      </c>
      <c r="P447" s="282" t="s">
        <v>120</v>
      </c>
      <c r="Q447" s="284" t="s">
        <v>45</v>
      </c>
      <c r="R447" s="282" t="s">
        <v>45</v>
      </c>
      <c r="S447" s="285">
        <v>45533</v>
      </c>
      <c r="T447" s="285">
        <v>45533</v>
      </c>
      <c r="U447" s="284" t="s">
        <v>45</v>
      </c>
      <c r="V447" s="285">
        <v>45533</v>
      </c>
      <c r="W447" s="285">
        <v>45533</v>
      </c>
      <c r="X447" s="285">
        <v>45548</v>
      </c>
      <c r="Y447" s="286">
        <v>59000</v>
      </c>
      <c r="Z447" s="286">
        <v>75000</v>
      </c>
      <c r="AA447" s="286">
        <v>15500</v>
      </c>
      <c r="AB447" s="286">
        <v>75000</v>
      </c>
      <c r="AC447" s="287" t="s">
        <v>116</v>
      </c>
      <c r="AD447" s="284" t="s">
        <v>60</v>
      </c>
      <c r="AE447" s="287" t="s">
        <v>45</v>
      </c>
      <c r="AF447" s="286">
        <v>59000</v>
      </c>
      <c r="AG447" s="286">
        <v>1850</v>
      </c>
      <c r="AH447" s="286">
        <v>138750000</v>
      </c>
      <c r="AI447" s="286">
        <v>28675000</v>
      </c>
      <c r="AJ447" s="286">
        <v>1850</v>
      </c>
      <c r="AK447" s="286">
        <v>138750000</v>
      </c>
      <c r="AL447" s="286">
        <v>28675000</v>
      </c>
      <c r="AM447" s="286"/>
      <c r="AN447" s="286"/>
      <c r="AO447" s="286">
        <v>0</v>
      </c>
      <c r="AP447" s="286">
        <v>1850</v>
      </c>
      <c r="AQ447" s="286">
        <v>138750000</v>
      </c>
      <c r="AR447" s="286">
        <v>28675000</v>
      </c>
      <c r="AS447" s="286">
        <v>1850</v>
      </c>
      <c r="AT447" s="286">
        <v>138750000</v>
      </c>
      <c r="AU447" s="286">
        <v>28675000</v>
      </c>
      <c r="AV447" s="286"/>
      <c r="AW447" s="286"/>
      <c r="AX447" s="286">
        <v>0</v>
      </c>
      <c r="AY447" s="286">
        <v>1193</v>
      </c>
      <c r="AZ447" s="286">
        <v>89475000</v>
      </c>
      <c r="BA447" s="286">
        <v>3</v>
      </c>
      <c r="BB447" s="286">
        <v>225000</v>
      </c>
      <c r="BC447" s="286">
        <v>5</v>
      </c>
      <c r="BD447" s="286">
        <v>375000</v>
      </c>
      <c r="BE447" s="286">
        <v>178410</v>
      </c>
      <c r="BF447" s="286">
        <v>77500</v>
      </c>
      <c r="BG447" s="286">
        <v>1191</v>
      </c>
      <c r="BH447" s="286">
        <v>89325000</v>
      </c>
      <c r="BI447" s="286">
        <v>49357203</v>
      </c>
      <c r="BJ447" s="286">
        <v>18460500</v>
      </c>
      <c r="BK447" s="286">
        <v>2</v>
      </c>
      <c r="BL447" s="286">
        <v>657</v>
      </c>
      <c r="BM447" s="286">
        <v>659</v>
      </c>
      <c r="BN447" s="286">
        <v>49425000</v>
      </c>
      <c r="BO447" s="286">
        <v>10214500</v>
      </c>
      <c r="BP447" s="287" t="s">
        <v>3539</v>
      </c>
      <c r="BQ447" s="287" t="s">
        <v>4030</v>
      </c>
      <c r="BR447" t="s">
        <v>45</v>
      </c>
    </row>
    <row r="448" spans="1:70" hidden="1" x14ac:dyDescent="0.3">
      <c r="A448" s="281">
        <v>445</v>
      </c>
      <c r="B448" s="288" t="s">
        <v>2952</v>
      </c>
      <c r="C448" s="288" t="s">
        <v>2953</v>
      </c>
      <c r="D448" s="288" t="s">
        <v>3007</v>
      </c>
      <c r="E448" s="288" t="s">
        <v>2959</v>
      </c>
      <c r="F448" s="288" t="s">
        <v>2985</v>
      </c>
      <c r="G448" s="288" t="s">
        <v>2986</v>
      </c>
      <c r="H448" s="288" t="s">
        <v>2989</v>
      </c>
      <c r="I448" s="288" t="s">
        <v>2962</v>
      </c>
      <c r="J448" s="288" t="s">
        <v>60</v>
      </c>
      <c r="K448" s="288" t="s">
        <v>2958</v>
      </c>
      <c r="L448" s="288" t="s">
        <v>45</v>
      </c>
      <c r="M448" s="289" t="s">
        <v>1348</v>
      </c>
      <c r="N448" s="288" t="s">
        <v>1347</v>
      </c>
      <c r="O448" s="288" t="s">
        <v>50</v>
      </c>
      <c r="P448" s="288" t="s">
        <v>51</v>
      </c>
      <c r="Q448" s="290" t="s">
        <v>45</v>
      </c>
      <c r="R448" s="288" t="s">
        <v>45</v>
      </c>
      <c r="S448" s="1">
        <v>45611</v>
      </c>
      <c r="T448" s="1">
        <v>45534</v>
      </c>
      <c r="U448" s="290" t="s">
        <v>45</v>
      </c>
      <c r="V448" s="1">
        <v>45534</v>
      </c>
      <c r="W448" s="1">
        <v>45611</v>
      </c>
      <c r="X448" s="1">
        <v>45621</v>
      </c>
      <c r="Y448" s="291">
        <v>69000</v>
      </c>
      <c r="Z448" s="291">
        <v>85000</v>
      </c>
      <c r="AA448" s="291">
        <v>19500</v>
      </c>
      <c r="AB448" s="291">
        <v>85000</v>
      </c>
      <c r="AC448" s="292" t="s">
        <v>357</v>
      </c>
      <c r="AD448" s="290" t="s">
        <v>60</v>
      </c>
      <c r="AE448" s="292" t="s">
        <v>45</v>
      </c>
      <c r="AF448" s="291">
        <v>69000</v>
      </c>
      <c r="AG448" s="291">
        <v>1400</v>
      </c>
      <c r="AH448" s="291">
        <v>119000000</v>
      </c>
      <c r="AI448" s="291">
        <v>27300000</v>
      </c>
      <c r="AJ448" s="291">
        <v>1400</v>
      </c>
      <c r="AK448" s="291">
        <v>119000000</v>
      </c>
      <c r="AL448" s="291">
        <v>27300000</v>
      </c>
      <c r="AM448" s="291"/>
      <c r="AN448" s="291"/>
      <c r="AO448" s="291">
        <v>0</v>
      </c>
      <c r="AP448" s="291">
        <v>1379</v>
      </c>
      <c r="AQ448" s="291">
        <v>117215000</v>
      </c>
      <c r="AR448" s="291">
        <v>26890500</v>
      </c>
      <c r="AS448" s="291">
        <v>1379</v>
      </c>
      <c r="AT448" s="291">
        <v>117215000</v>
      </c>
      <c r="AU448" s="291">
        <v>26890500</v>
      </c>
      <c r="AV448" s="291"/>
      <c r="AW448" s="291"/>
      <c r="AX448" s="291">
        <v>0</v>
      </c>
      <c r="AY448" s="291">
        <v>1323</v>
      </c>
      <c r="AZ448" s="291">
        <v>112455000</v>
      </c>
      <c r="BA448" s="291">
        <v>1</v>
      </c>
      <c r="BB448" s="291">
        <v>85000</v>
      </c>
      <c r="BC448" s="291">
        <v>1</v>
      </c>
      <c r="BD448" s="291">
        <v>85000</v>
      </c>
      <c r="BE448" s="291">
        <v>30000</v>
      </c>
      <c r="BF448" s="291">
        <v>19500</v>
      </c>
      <c r="BG448" s="291">
        <v>1080</v>
      </c>
      <c r="BH448" s="291">
        <v>91800000</v>
      </c>
      <c r="BI448" s="291">
        <v>52300896</v>
      </c>
      <c r="BJ448" s="291">
        <v>21060000</v>
      </c>
      <c r="BK448" s="291">
        <v>243</v>
      </c>
      <c r="BL448" s="291">
        <v>56</v>
      </c>
      <c r="BM448" s="291">
        <v>299</v>
      </c>
      <c r="BN448" s="291">
        <v>25415000</v>
      </c>
      <c r="BO448" s="291">
        <v>5830500</v>
      </c>
      <c r="BP448" s="292" t="s">
        <v>4073</v>
      </c>
      <c r="BQ448" s="292" t="s">
        <v>3913</v>
      </c>
      <c r="BR448" t="s">
        <v>45</v>
      </c>
    </row>
    <row r="449" spans="1:70" hidden="1" x14ac:dyDescent="0.3">
      <c r="A449" s="281">
        <v>446</v>
      </c>
      <c r="B449" s="282" t="s">
        <v>2952</v>
      </c>
      <c r="C449" s="282" t="s">
        <v>2953</v>
      </c>
      <c r="D449" s="282" t="s">
        <v>3007</v>
      </c>
      <c r="E449" s="282" t="s">
        <v>2959</v>
      </c>
      <c r="F449" s="282" t="s">
        <v>2985</v>
      </c>
      <c r="G449" s="282" t="s">
        <v>2986</v>
      </c>
      <c r="H449" s="282" t="s">
        <v>2989</v>
      </c>
      <c r="I449" s="282" t="s">
        <v>2962</v>
      </c>
      <c r="J449" s="282" t="s">
        <v>60</v>
      </c>
      <c r="K449" s="282" t="s">
        <v>2958</v>
      </c>
      <c r="L449" s="282" t="s">
        <v>45</v>
      </c>
      <c r="M449" s="283" t="s">
        <v>1346</v>
      </c>
      <c r="N449" s="282" t="s">
        <v>1345</v>
      </c>
      <c r="O449" s="282" t="s">
        <v>50</v>
      </c>
      <c r="P449" s="282" t="s">
        <v>51</v>
      </c>
      <c r="Q449" s="284" t="s">
        <v>45</v>
      </c>
      <c r="R449" s="282" t="s">
        <v>45</v>
      </c>
      <c r="S449" s="285">
        <v>45621</v>
      </c>
      <c r="T449" s="285">
        <v>45586</v>
      </c>
      <c r="U449" s="284" t="s">
        <v>45</v>
      </c>
      <c r="V449" s="285">
        <v>45586</v>
      </c>
      <c r="W449" s="285">
        <v>45618</v>
      </c>
      <c r="X449" s="285">
        <v>45623</v>
      </c>
      <c r="Y449" s="286">
        <v>69000</v>
      </c>
      <c r="Z449" s="286">
        <v>69000</v>
      </c>
      <c r="AA449" s="286">
        <v>18800</v>
      </c>
      <c r="AB449" s="286">
        <v>69000</v>
      </c>
      <c r="AC449" s="287" t="s">
        <v>386</v>
      </c>
      <c r="AD449" s="284" t="s">
        <v>60</v>
      </c>
      <c r="AE449" s="287" t="s">
        <v>45</v>
      </c>
      <c r="AF449" s="286">
        <v>69000</v>
      </c>
      <c r="AG449" s="286">
        <v>600</v>
      </c>
      <c r="AH449" s="286">
        <v>41400000</v>
      </c>
      <c r="AI449" s="286">
        <v>11280000</v>
      </c>
      <c r="AJ449" s="286">
        <v>600</v>
      </c>
      <c r="AK449" s="286">
        <v>41400000</v>
      </c>
      <c r="AL449" s="286">
        <v>11280000</v>
      </c>
      <c r="AM449" s="286"/>
      <c r="AN449" s="286"/>
      <c r="AO449" s="286">
        <v>0</v>
      </c>
      <c r="AP449" s="286">
        <v>618</v>
      </c>
      <c r="AQ449" s="286">
        <v>42642000</v>
      </c>
      <c r="AR449" s="286">
        <v>11618400</v>
      </c>
      <c r="AS449" s="286">
        <v>618</v>
      </c>
      <c r="AT449" s="286">
        <v>42642000</v>
      </c>
      <c r="AU449" s="286">
        <v>11618400</v>
      </c>
      <c r="AV449" s="286"/>
      <c r="AW449" s="286"/>
      <c r="AX449" s="286">
        <v>0</v>
      </c>
      <c r="AY449" s="286">
        <v>614</v>
      </c>
      <c r="AZ449" s="286">
        <v>42366000</v>
      </c>
      <c r="BA449" s="286"/>
      <c r="BB449" s="286"/>
      <c r="BC449" s="286"/>
      <c r="BD449" s="286"/>
      <c r="BE449" s="286"/>
      <c r="BF449" s="286">
        <v>0</v>
      </c>
      <c r="BG449" s="286">
        <v>611</v>
      </c>
      <c r="BH449" s="286">
        <v>42159000</v>
      </c>
      <c r="BI449" s="286">
        <v>30583275</v>
      </c>
      <c r="BJ449" s="286">
        <v>11486800</v>
      </c>
      <c r="BK449" s="286">
        <v>3</v>
      </c>
      <c r="BL449" s="286">
        <v>4</v>
      </c>
      <c r="BM449" s="286">
        <v>7</v>
      </c>
      <c r="BN449" s="286">
        <v>483000</v>
      </c>
      <c r="BO449" s="286">
        <v>131600</v>
      </c>
      <c r="BP449" s="287" t="s">
        <v>3859</v>
      </c>
      <c r="BQ449" s="287" t="s">
        <v>3284</v>
      </c>
      <c r="BR449" t="s">
        <v>45</v>
      </c>
    </row>
    <row r="450" spans="1:70" hidden="1" x14ac:dyDescent="0.3">
      <c r="A450" s="281">
        <v>447</v>
      </c>
      <c r="B450" s="288" t="s">
        <v>2952</v>
      </c>
      <c r="C450" s="288" t="s">
        <v>2953</v>
      </c>
      <c r="D450" s="288" t="s">
        <v>3007</v>
      </c>
      <c r="E450" s="288" t="s">
        <v>2959</v>
      </c>
      <c r="F450" s="288" t="s">
        <v>2985</v>
      </c>
      <c r="G450" s="288" t="s">
        <v>2986</v>
      </c>
      <c r="H450" s="288" t="s">
        <v>2990</v>
      </c>
      <c r="I450" s="288" t="s">
        <v>2962</v>
      </c>
      <c r="J450" s="288" t="s">
        <v>60</v>
      </c>
      <c r="K450" s="288" t="s">
        <v>2958</v>
      </c>
      <c r="L450" s="288" t="s">
        <v>45</v>
      </c>
      <c r="M450" s="289" t="s">
        <v>1344</v>
      </c>
      <c r="N450" s="288" t="s">
        <v>1343</v>
      </c>
      <c r="O450" s="288" t="s">
        <v>50</v>
      </c>
      <c r="P450" s="288" t="s">
        <v>51</v>
      </c>
      <c r="Q450" s="290" t="s">
        <v>45</v>
      </c>
      <c r="R450" s="288" t="s">
        <v>45</v>
      </c>
      <c r="S450" s="1">
        <v>45573</v>
      </c>
      <c r="T450" s="1">
        <v>45534</v>
      </c>
      <c r="U450" s="290" t="s">
        <v>45</v>
      </c>
      <c r="V450" s="1">
        <v>45534</v>
      </c>
      <c r="W450" s="1">
        <v>45573</v>
      </c>
      <c r="X450" s="1">
        <v>45575</v>
      </c>
      <c r="Y450" s="291">
        <v>57000</v>
      </c>
      <c r="Z450" s="291">
        <v>57000</v>
      </c>
      <c r="AA450" s="291">
        <v>15000</v>
      </c>
      <c r="AB450" s="291">
        <v>57000</v>
      </c>
      <c r="AC450" s="292" t="s">
        <v>421</v>
      </c>
      <c r="AD450" s="290" t="s">
        <v>60</v>
      </c>
      <c r="AE450" s="292" t="s">
        <v>45</v>
      </c>
      <c r="AF450" s="291">
        <v>57000</v>
      </c>
      <c r="AG450" s="291">
        <v>900</v>
      </c>
      <c r="AH450" s="291">
        <v>51300000</v>
      </c>
      <c r="AI450" s="291">
        <v>13500000</v>
      </c>
      <c r="AJ450" s="291">
        <v>900</v>
      </c>
      <c r="AK450" s="291">
        <v>51300000</v>
      </c>
      <c r="AL450" s="291">
        <v>13500000</v>
      </c>
      <c r="AM450" s="291"/>
      <c r="AN450" s="291"/>
      <c r="AO450" s="291">
        <v>0</v>
      </c>
      <c r="AP450" s="291">
        <v>869</v>
      </c>
      <c r="AQ450" s="291">
        <v>49533000</v>
      </c>
      <c r="AR450" s="291">
        <v>13035000</v>
      </c>
      <c r="AS450" s="291">
        <v>869</v>
      </c>
      <c r="AT450" s="291">
        <v>49533000</v>
      </c>
      <c r="AU450" s="291">
        <v>13035000</v>
      </c>
      <c r="AV450" s="291"/>
      <c r="AW450" s="291"/>
      <c r="AX450" s="291">
        <v>0</v>
      </c>
      <c r="AY450" s="291">
        <v>744</v>
      </c>
      <c r="AZ450" s="291">
        <v>42408000</v>
      </c>
      <c r="BA450" s="291"/>
      <c r="BB450" s="291"/>
      <c r="BC450" s="291">
        <v>2</v>
      </c>
      <c r="BD450" s="291">
        <v>114000</v>
      </c>
      <c r="BE450" s="291">
        <v>27688</v>
      </c>
      <c r="BF450" s="291">
        <v>30000</v>
      </c>
      <c r="BG450" s="291">
        <v>732</v>
      </c>
      <c r="BH450" s="291">
        <v>41724000</v>
      </c>
      <c r="BI450" s="291">
        <v>29888873</v>
      </c>
      <c r="BJ450" s="291">
        <v>10980000</v>
      </c>
      <c r="BK450" s="291">
        <v>12</v>
      </c>
      <c r="BL450" s="291">
        <v>125</v>
      </c>
      <c r="BM450" s="291">
        <v>137</v>
      </c>
      <c r="BN450" s="291">
        <v>7809000</v>
      </c>
      <c r="BO450" s="291">
        <v>2055000</v>
      </c>
      <c r="BP450" s="292" t="s">
        <v>1653</v>
      </c>
      <c r="BQ450" s="292" t="s">
        <v>3919</v>
      </c>
      <c r="BR450" t="s">
        <v>45</v>
      </c>
    </row>
    <row r="451" spans="1:70" hidden="1" x14ac:dyDescent="0.3">
      <c r="A451" s="281">
        <v>448</v>
      </c>
      <c r="B451" s="282" t="s">
        <v>2952</v>
      </c>
      <c r="C451" s="282" t="s">
        <v>2953</v>
      </c>
      <c r="D451" s="282" t="s">
        <v>3007</v>
      </c>
      <c r="E451" s="282" t="s">
        <v>2959</v>
      </c>
      <c r="F451" s="282" t="s">
        <v>2985</v>
      </c>
      <c r="G451" s="282" t="s">
        <v>2991</v>
      </c>
      <c r="H451" s="282" t="s">
        <v>2992</v>
      </c>
      <c r="I451" s="282" t="s">
        <v>2962</v>
      </c>
      <c r="J451" s="282" t="s">
        <v>60</v>
      </c>
      <c r="K451" s="282" t="s">
        <v>2958</v>
      </c>
      <c r="L451" s="282" t="s">
        <v>45</v>
      </c>
      <c r="M451" s="283" t="s">
        <v>1342</v>
      </c>
      <c r="N451" s="282" t="s">
        <v>1341</v>
      </c>
      <c r="O451" s="282" t="s">
        <v>50</v>
      </c>
      <c r="P451" s="282" t="s">
        <v>51</v>
      </c>
      <c r="Q451" s="284" t="s">
        <v>45</v>
      </c>
      <c r="R451" s="282" t="s">
        <v>45</v>
      </c>
      <c r="S451" s="285">
        <v>45600</v>
      </c>
      <c r="T451" s="285">
        <v>45534</v>
      </c>
      <c r="U451" s="284" t="s">
        <v>45</v>
      </c>
      <c r="V451" s="285">
        <v>45534</v>
      </c>
      <c r="W451" s="285">
        <v>45582</v>
      </c>
      <c r="X451" s="285">
        <v>45587</v>
      </c>
      <c r="Y451" s="286">
        <v>55000</v>
      </c>
      <c r="Z451" s="286">
        <v>55000</v>
      </c>
      <c r="AA451" s="286">
        <v>14800</v>
      </c>
      <c r="AB451" s="286">
        <v>55000</v>
      </c>
      <c r="AC451" s="287" t="s">
        <v>399</v>
      </c>
      <c r="AD451" s="284" t="s">
        <v>60</v>
      </c>
      <c r="AE451" s="287" t="s">
        <v>45</v>
      </c>
      <c r="AF451" s="286">
        <v>55000</v>
      </c>
      <c r="AG451" s="286">
        <v>1150</v>
      </c>
      <c r="AH451" s="286">
        <v>63250000</v>
      </c>
      <c r="AI451" s="286">
        <v>17020000</v>
      </c>
      <c r="AJ451" s="286">
        <v>800</v>
      </c>
      <c r="AK451" s="286">
        <v>44000000</v>
      </c>
      <c r="AL451" s="286">
        <v>11840000</v>
      </c>
      <c r="AM451" s="286">
        <v>350</v>
      </c>
      <c r="AN451" s="286">
        <v>19250000</v>
      </c>
      <c r="AO451" s="286">
        <v>5180000</v>
      </c>
      <c r="AP451" s="286">
        <v>1117</v>
      </c>
      <c r="AQ451" s="286">
        <v>61435000</v>
      </c>
      <c r="AR451" s="286">
        <v>16531600</v>
      </c>
      <c r="AS451" s="286">
        <v>1117</v>
      </c>
      <c r="AT451" s="286">
        <v>61435000</v>
      </c>
      <c r="AU451" s="286">
        <v>16531600</v>
      </c>
      <c r="AV451" s="286"/>
      <c r="AW451" s="286"/>
      <c r="AX451" s="286">
        <v>0</v>
      </c>
      <c r="AY451" s="286">
        <v>894</v>
      </c>
      <c r="AZ451" s="286">
        <v>49170000</v>
      </c>
      <c r="BA451" s="286"/>
      <c r="BB451" s="286"/>
      <c r="BC451" s="286"/>
      <c r="BD451" s="286"/>
      <c r="BE451" s="286"/>
      <c r="BF451" s="286">
        <v>0</v>
      </c>
      <c r="BG451" s="286">
        <v>884</v>
      </c>
      <c r="BH451" s="286">
        <v>48620000</v>
      </c>
      <c r="BI451" s="286">
        <v>39569617</v>
      </c>
      <c r="BJ451" s="286">
        <v>13083200</v>
      </c>
      <c r="BK451" s="286">
        <v>10</v>
      </c>
      <c r="BL451" s="286">
        <v>223</v>
      </c>
      <c r="BM451" s="286">
        <v>233</v>
      </c>
      <c r="BN451" s="286">
        <v>12815000</v>
      </c>
      <c r="BO451" s="286">
        <v>3448400</v>
      </c>
      <c r="BP451" s="287" t="s">
        <v>3286</v>
      </c>
      <c r="BQ451" s="287" t="s">
        <v>3539</v>
      </c>
      <c r="BR451" t="s">
        <v>45</v>
      </c>
    </row>
    <row r="452" spans="1:70" hidden="1" x14ac:dyDescent="0.3">
      <c r="A452" s="281">
        <v>449</v>
      </c>
      <c r="B452" s="288" t="s">
        <v>2952</v>
      </c>
      <c r="C452" s="288" t="s">
        <v>2953</v>
      </c>
      <c r="D452" s="288" t="s">
        <v>3007</v>
      </c>
      <c r="E452" s="288" t="s">
        <v>2959</v>
      </c>
      <c r="F452" s="288" t="s">
        <v>2985</v>
      </c>
      <c r="G452" s="288" t="s">
        <v>2991</v>
      </c>
      <c r="H452" s="288" t="s">
        <v>2992</v>
      </c>
      <c r="I452" s="288" t="s">
        <v>2962</v>
      </c>
      <c r="J452" s="288" t="s">
        <v>60</v>
      </c>
      <c r="K452" s="288" t="s">
        <v>2958</v>
      </c>
      <c r="L452" s="288" t="s">
        <v>45</v>
      </c>
      <c r="M452" s="289" t="s">
        <v>1340</v>
      </c>
      <c r="N452" s="288" t="s">
        <v>1339</v>
      </c>
      <c r="O452" s="288" t="s">
        <v>50</v>
      </c>
      <c r="P452" s="288" t="s">
        <v>74</v>
      </c>
      <c r="Q452" s="290" t="s">
        <v>45</v>
      </c>
      <c r="R452" s="288" t="s">
        <v>45</v>
      </c>
      <c r="S452" s="1">
        <v>45544</v>
      </c>
      <c r="T452" s="1">
        <v>45534</v>
      </c>
      <c r="U452" s="290" t="s">
        <v>45</v>
      </c>
      <c r="V452" s="1">
        <v>45534</v>
      </c>
      <c r="W452" s="1">
        <v>45544</v>
      </c>
      <c r="X452" s="1">
        <v>45548</v>
      </c>
      <c r="Y452" s="291">
        <v>63000</v>
      </c>
      <c r="Z452" s="291">
        <v>63000</v>
      </c>
      <c r="AA452" s="291">
        <v>16300</v>
      </c>
      <c r="AB452" s="291">
        <v>63000</v>
      </c>
      <c r="AC452" s="292" t="s">
        <v>396</v>
      </c>
      <c r="AD452" s="290" t="s">
        <v>60</v>
      </c>
      <c r="AE452" s="292" t="s">
        <v>45</v>
      </c>
      <c r="AF452" s="291">
        <v>63000</v>
      </c>
      <c r="AG452" s="291">
        <v>400</v>
      </c>
      <c r="AH452" s="291">
        <v>25200000</v>
      </c>
      <c r="AI452" s="291">
        <v>6520000</v>
      </c>
      <c r="AJ452" s="291">
        <v>400</v>
      </c>
      <c r="AK452" s="291">
        <v>25200000</v>
      </c>
      <c r="AL452" s="291">
        <v>6520000</v>
      </c>
      <c r="AM452" s="291"/>
      <c r="AN452" s="291"/>
      <c r="AO452" s="291">
        <v>0</v>
      </c>
      <c r="AP452" s="291">
        <v>416</v>
      </c>
      <c r="AQ452" s="291">
        <v>26208000</v>
      </c>
      <c r="AR452" s="291">
        <v>6780800</v>
      </c>
      <c r="AS452" s="291">
        <v>416</v>
      </c>
      <c r="AT452" s="291">
        <v>26208000</v>
      </c>
      <c r="AU452" s="291">
        <v>6780800</v>
      </c>
      <c r="AV452" s="291"/>
      <c r="AW452" s="291"/>
      <c r="AX452" s="291">
        <v>0</v>
      </c>
      <c r="AY452" s="291">
        <v>140</v>
      </c>
      <c r="AZ452" s="291">
        <v>8820000</v>
      </c>
      <c r="BA452" s="291">
        <v>12</v>
      </c>
      <c r="BB452" s="291">
        <v>756000</v>
      </c>
      <c r="BC452" s="291">
        <v>1</v>
      </c>
      <c r="BD452" s="291">
        <v>63000</v>
      </c>
      <c r="BE452" s="291">
        <v>27040</v>
      </c>
      <c r="BF452" s="291">
        <v>16300</v>
      </c>
      <c r="BG452" s="291">
        <v>132</v>
      </c>
      <c r="BH452" s="291">
        <v>8316000</v>
      </c>
      <c r="BI452" s="291">
        <v>5689516</v>
      </c>
      <c r="BJ452" s="291">
        <v>2151600</v>
      </c>
      <c r="BK452" s="291">
        <v>8</v>
      </c>
      <c r="BL452" s="291">
        <v>276</v>
      </c>
      <c r="BM452" s="291">
        <v>284</v>
      </c>
      <c r="BN452" s="291">
        <v>17892000</v>
      </c>
      <c r="BO452" s="291">
        <v>4629200</v>
      </c>
      <c r="BP452" s="292" t="s">
        <v>869</v>
      </c>
      <c r="BQ452" s="292" t="s">
        <v>3870</v>
      </c>
      <c r="BR452" t="s">
        <v>45</v>
      </c>
    </row>
    <row r="453" spans="1:70" hidden="1" x14ac:dyDescent="0.3">
      <c r="A453" s="281">
        <v>450</v>
      </c>
      <c r="B453" s="282" t="s">
        <v>2952</v>
      </c>
      <c r="C453" s="282" t="s">
        <v>2953</v>
      </c>
      <c r="D453" s="282" t="s">
        <v>3007</v>
      </c>
      <c r="E453" s="282" t="s">
        <v>2959</v>
      </c>
      <c r="F453" s="282" t="s">
        <v>2985</v>
      </c>
      <c r="G453" s="282" t="s">
        <v>2991</v>
      </c>
      <c r="H453" s="282" t="s">
        <v>2992</v>
      </c>
      <c r="I453" s="282" t="s">
        <v>2962</v>
      </c>
      <c r="J453" s="282" t="s">
        <v>60</v>
      </c>
      <c r="K453" s="282" t="s">
        <v>2958</v>
      </c>
      <c r="L453" s="282" t="s">
        <v>45</v>
      </c>
      <c r="M453" s="283" t="s">
        <v>1338</v>
      </c>
      <c r="N453" s="282" t="s">
        <v>1337</v>
      </c>
      <c r="O453" s="282" t="s">
        <v>50</v>
      </c>
      <c r="P453" s="282" t="s">
        <v>51</v>
      </c>
      <c r="Q453" s="284" t="s">
        <v>45</v>
      </c>
      <c r="R453" s="282" t="s">
        <v>45</v>
      </c>
      <c r="S453" s="285">
        <v>45587</v>
      </c>
      <c r="T453" s="285">
        <v>45534</v>
      </c>
      <c r="U453" s="284" t="s">
        <v>45</v>
      </c>
      <c r="V453" s="285">
        <v>45534</v>
      </c>
      <c r="W453" s="285">
        <v>45587</v>
      </c>
      <c r="X453" s="285">
        <v>45588</v>
      </c>
      <c r="Y453" s="286">
        <v>53000</v>
      </c>
      <c r="Z453" s="286">
        <v>53000</v>
      </c>
      <c r="AA453" s="286">
        <v>13900</v>
      </c>
      <c r="AB453" s="286">
        <v>53000</v>
      </c>
      <c r="AC453" s="287" t="s">
        <v>672</v>
      </c>
      <c r="AD453" s="284" t="s">
        <v>60</v>
      </c>
      <c r="AE453" s="287" t="s">
        <v>45</v>
      </c>
      <c r="AF453" s="286">
        <v>53000</v>
      </c>
      <c r="AG453" s="286">
        <v>1000</v>
      </c>
      <c r="AH453" s="286">
        <v>53000000</v>
      </c>
      <c r="AI453" s="286">
        <v>13900000</v>
      </c>
      <c r="AJ453" s="286">
        <v>1000</v>
      </c>
      <c r="AK453" s="286">
        <v>53000000</v>
      </c>
      <c r="AL453" s="286">
        <v>13900000</v>
      </c>
      <c r="AM453" s="286"/>
      <c r="AN453" s="286"/>
      <c r="AO453" s="286">
        <v>0</v>
      </c>
      <c r="AP453" s="286">
        <v>606</v>
      </c>
      <c r="AQ453" s="286">
        <v>32118000</v>
      </c>
      <c r="AR453" s="286">
        <v>8423400</v>
      </c>
      <c r="AS453" s="286">
        <v>606</v>
      </c>
      <c r="AT453" s="286">
        <v>32118000</v>
      </c>
      <c r="AU453" s="286">
        <v>8423400</v>
      </c>
      <c r="AV453" s="286"/>
      <c r="AW453" s="286"/>
      <c r="AX453" s="286">
        <v>0</v>
      </c>
      <c r="AY453" s="286">
        <v>302</v>
      </c>
      <c r="AZ453" s="286">
        <v>16006000</v>
      </c>
      <c r="BA453" s="286">
        <v>-2</v>
      </c>
      <c r="BB453" s="286">
        <v>-106000</v>
      </c>
      <c r="BC453" s="286">
        <v>8</v>
      </c>
      <c r="BD453" s="286">
        <v>424000</v>
      </c>
      <c r="BE453" s="286">
        <v>175071</v>
      </c>
      <c r="BF453" s="286">
        <v>111200</v>
      </c>
      <c r="BG453" s="286">
        <v>297</v>
      </c>
      <c r="BH453" s="286">
        <v>15741000</v>
      </c>
      <c r="BI453" s="286">
        <v>10389195</v>
      </c>
      <c r="BJ453" s="286">
        <v>4128300</v>
      </c>
      <c r="BK453" s="286">
        <v>5</v>
      </c>
      <c r="BL453" s="286">
        <v>304</v>
      </c>
      <c r="BM453" s="286">
        <v>309</v>
      </c>
      <c r="BN453" s="286">
        <v>16377000</v>
      </c>
      <c r="BO453" s="286">
        <v>4295100</v>
      </c>
      <c r="BP453" s="287" t="s">
        <v>3830</v>
      </c>
      <c r="BQ453" s="287" t="s">
        <v>835</v>
      </c>
      <c r="BR453" t="s">
        <v>45</v>
      </c>
    </row>
    <row r="454" spans="1:70" hidden="1" x14ac:dyDescent="0.3">
      <c r="A454" s="281">
        <v>451</v>
      </c>
      <c r="B454" s="288" t="s">
        <v>2952</v>
      </c>
      <c r="C454" s="288" t="s">
        <v>2953</v>
      </c>
      <c r="D454" s="288" t="s">
        <v>3007</v>
      </c>
      <c r="E454" s="288" t="s">
        <v>2959</v>
      </c>
      <c r="F454" s="288" t="s">
        <v>2985</v>
      </c>
      <c r="G454" s="288" t="s">
        <v>2991</v>
      </c>
      <c r="H454" s="288" t="s">
        <v>2992</v>
      </c>
      <c r="I454" s="288" t="s">
        <v>2962</v>
      </c>
      <c r="J454" s="288" t="s">
        <v>60</v>
      </c>
      <c r="K454" s="288" t="s">
        <v>2958</v>
      </c>
      <c r="L454" s="288" t="s">
        <v>45</v>
      </c>
      <c r="M454" s="289" t="s">
        <v>1336</v>
      </c>
      <c r="N454" s="288" t="s">
        <v>1335</v>
      </c>
      <c r="O454" s="288" t="s">
        <v>50</v>
      </c>
      <c r="P454" s="288" t="s">
        <v>51</v>
      </c>
      <c r="Q454" s="290" t="s">
        <v>45</v>
      </c>
      <c r="R454" s="288" t="s">
        <v>45</v>
      </c>
      <c r="S454" s="1">
        <v>45593</v>
      </c>
      <c r="T454" s="1">
        <v>45547</v>
      </c>
      <c r="U454" s="290" t="s">
        <v>45</v>
      </c>
      <c r="V454" s="1">
        <v>45547</v>
      </c>
      <c r="W454" s="1">
        <v>45593</v>
      </c>
      <c r="X454" s="1">
        <v>45600</v>
      </c>
      <c r="Y454" s="291">
        <v>57000</v>
      </c>
      <c r="Z454" s="291">
        <v>57000</v>
      </c>
      <c r="AA454" s="291">
        <v>16300</v>
      </c>
      <c r="AB454" s="291">
        <v>57000</v>
      </c>
      <c r="AC454" s="292" t="s">
        <v>1118</v>
      </c>
      <c r="AD454" s="290" t="s">
        <v>60</v>
      </c>
      <c r="AE454" s="292" t="s">
        <v>45</v>
      </c>
      <c r="AF454" s="291">
        <v>57000</v>
      </c>
      <c r="AG454" s="291">
        <v>500</v>
      </c>
      <c r="AH454" s="291">
        <v>28500000</v>
      </c>
      <c r="AI454" s="291">
        <v>8150000</v>
      </c>
      <c r="AJ454" s="291">
        <v>500</v>
      </c>
      <c r="AK454" s="291">
        <v>28500000</v>
      </c>
      <c r="AL454" s="291">
        <v>8150000</v>
      </c>
      <c r="AM454" s="291"/>
      <c r="AN454" s="291"/>
      <c r="AO454" s="291">
        <v>0</v>
      </c>
      <c r="AP454" s="291">
        <v>551</v>
      </c>
      <c r="AQ454" s="291">
        <v>31407000</v>
      </c>
      <c r="AR454" s="291">
        <v>8981300</v>
      </c>
      <c r="AS454" s="291">
        <v>551</v>
      </c>
      <c r="AT454" s="291">
        <v>31407000</v>
      </c>
      <c r="AU454" s="291">
        <v>8981300</v>
      </c>
      <c r="AV454" s="291"/>
      <c r="AW454" s="291"/>
      <c r="AX454" s="291">
        <v>0</v>
      </c>
      <c r="AY454" s="291">
        <v>360</v>
      </c>
      <c r="AZ454" s="291">
        <v>20520000</v>
      </c>
      <c r="BA454" s="291">
        <v>1</v>
      </c>
      <c r="BB454" s="291">
        <v>57000</v>
      </c>
      <c r="BC454" s="291">
        <v>2</v>
      </c>
      <c r="BD454" s="291">
        <v>114000</v>
      </c>
      <c r="BE454" s="291">
        <v>93690</v>
      </c>
      <c r="BF454" s="291">
        <v>32600</v>
      </c>
      <c r="BG454" s="291">
        <v>279</v>
      </c>
      <c r="BH454" s="291">
        <v>15903000</v>
      </c>
      <c r="BI454" s="291">
        <v>11521574</v>
      </c>
      <c r="BJ454" s="291">
        <v>4547700</v>
      </c>
      <c r="BK454" s="291">
        <v>81</v>
      </c>
      <c r="BL454" s="291">
        <v>191</v>
      </c>
      <c r="BM454" s="291">
        <v>272</v>
      </c>
      <c r="BN454" s="291">
        <v>15504000</v>
      </c>
      <c r="BO454" s="291">
        <v>4433600</v>
      </c>
      <c r="BP454" s="292" t="s">
        <v>3543</v>
      </c>
      <c r="BQ454" s="292" t="s">
        <v>3391</v>
      </c>
      <c r="BR454" t="s">
        <v>45</v>
      </c>
    </row>
    <row r="455" spans="1:70" hidden="1" x14ac:dyDescent="0.3">
      <c r="A455" s="281">
        <v>452</v>
      </c>
      <c r="B455" s="282" t="s">
        <v>2952</v>
      </c>
      <c r="C455" s="282" t="s">
        <v>2953</v>
      </c>
      <c r="D455" s="282" t="s">
        <v>3007</v>
      </c>
      <c r="E455" s="282" t="s">
        <v>2959</v>
      </c>
      <c r="F455" s="282" t="s">
        <v>2985</v>
      </c>
      <c r="G455" s="282" t="s">
        <v>2991</v>
      </c>
      <c r="H455" s="282" t="s">
        <v>2992</v>
      </c>
      <c r="I455" s="282" t="s">
        <v>2962</v>
      </c>
      <c r="J455" s="282" t="s">
        <v>60</v>
      </c>
      <c r="K455" s="282" t="s">
        <v>2958</v>
      </c>
      <c r="L455" s="282" t="s">
        <v>45</v>
      </c>
      <c r="M455" s="283" t="s">
        <v>1333</v>
      </c>
      <c r="N455" s="282" t="s">
        <v>1332</v>
      </c>
      <c r="O455" s="282" t="s">
        <v>50</v>
      </c>
      <c r="P455" s="282" t="s">
        <v>51</v>
      </c>
      <c r="Q455" s="284" t="s">
        <v>45</v>
      </c>
      <c r="R455" s="282" t="s">
        <v>45</v>
      </c>
      <c r="S455" s="285">
        <v>45593</v>
      </c>
      <c r="T455" s="285">
        <v>45547</v>
      </c>
      <c r="U455" s="284" t="s">
        <v>45</v>
      </c>
      <c r="V455" s="285">
        <v>45547</v>
      </c>
      <c r="W455" s="285">
        <v>45593</v>
      </c>
      <c r="X455" s="285">
        <v>45600</v>
      </c>
      <c r="Y455" s="286">
        <v>57000</v>
      </c>
      <c r="Z455" s="286">
        <v>57000</v>
      </c>
      <c r="AA455" s="286">
        <v>16800</v>
      </c>
      <c r="AB455" s="286">
        <v>57000</v>
      </c>
      <c r="AC455" s="287" t="s">
        <v>1334</v>
      </c>
      <c r="AD455" s="284" t="s">
        <v>60</v>
      </c>
      <c r="AE455" s="287" t="s">
        <v>45</v>
      </c>
      <c r="AF455" s="286">
        <v>57000</v>
      </c>
      <c r="AG455" s="286">
        <v>610</v>
      </c>
      <c r="AH455" s="286">
        <v>34770000</v>
      </c>
      <c r="AI455" s="286">
        <v>10248000</v>
      </c>
      <c r="AJ455" s="286">
        <v>610</v>
      </c>
      <c r="AK455" s="286">
        <v>34770000</v>
      </c>
      <c r="AL455" s="286">
        <v>10248000</v>
      </c>
      <c r="AM455" s="286"/>
      <c r="AN455" s="286"/>
      <c r="AO455" s="286">
        <v>0</v>
      </c>
      <c r="AP455" s="286">
        <v>614</v>
      </c>
      <c r="AQ455" s="286">
        <v>34998000</v>
      </c>
      <c r="AR455" s="286">
        <v>10315200</v>
      </c>
      <c r="AS455" s="286">
        <v>614</v>
      </c>
      <c r="AT455" s="286">
        <v>34998000</v>
      </c>
      <c r="AU455" s="286">
        <v>10315200</v>
      </c>
      <c r="AV455" s="286"/>
      <c r="AW455" s="286"/>
      <c r="AX455" s="286">
        <v>0</v>
      </c>
      <c r="AY455" s="286">
        <v>539</v>
      </c>
      <c r="AZ455" s="286">
        <v>30723000</v>
      </c>
      <c r="BA455" s="286">
        <v>-1</v>
      </c>
      <c r="BB455" s="286">
        <v>-57000</v>
      </c>
      <c r="BC455" s="286">
        <v>6</v>
      </c>
      <c r="BD455" s="286">
        <v>342000</v>
      </c>
      <c r="BE455" s="286">
        <v>196458</v>
      </c>
      <c r="BF455" s="286">
        <v>100800</v>
      </c>
      <c r="BG455" s="286">
        <v>528</v>
      </c>
      <c r="BH455" s="286">
        <v>30096000</v>
      </c>
      <c r="BI455" s="286">
        <v>23229215</v>
      </c>
      <c r="BJ455" s="286">
        <v>8870400</v>
      </c>
      <c r="BK455" s="286">
        <v>11</v>
      </c>
      <c r="BL455" s="286">
        <v>75</v>
      </c>
      <c r="BM455" s="286">
        <v>86</v>
      </c>
      <c r="BN455" s="286">
        <v>4902000</v>
      </c>
      <c r="BO455" s="286">
        <v>1444800</v>
      </c>
      <c r="BP455" s="287" t="s">
        <v>3860</v>
      </c>
      <c r="BQ455" s="287" t="s">
        <v>3856</v>
      </c>
      <c r="BR455" t="s">
        <v>45</v>
      </c>
    </row>
    <row r="456" spans="1:70" hidden="1" x14ac:dyDescent="0.3">
      <c r="A456" s="281">
        <v>453</v>
      </c>
      <c r="B456" s="288" t="s">
        <v>2952</v>
      </c>
      <c r="C456" s="288" t="s">
        <v>2953</v>
      </c>
      <c r="D456" s="288" t="s">
        <v>3007</v>
      </c>
      <c r="E456" s="288" t="s">
        <v>2959</v>
      </c>
      <c r="F456" s="288" t="s">
        <v>2985</v>
      </c>
      <c r="G456" s="288" t="s">
        <v>2991</v>
      </c>
      <c r="H456" s="288" t="s">
        <v>2992</v>
      </c>
      <c r="I456" s="288" t="s">
        <v>2962</v>
      </c>
      <c r="J456" s="288" t="s">
        <v>60</v>
      </c>
      <c r="K456" s="288" t="s">
        <v>2958</v>
      </c>
      <c r="L456" s="288" t="s">
        <v>45</v>
      </c>
      <c r="M456" s="289" t="s">
        <v>1331</v>
      </c>
      <c r="N456" s="288" t="s">
        <v>1329</v>
      </c>
      <c r="O456" s="288" t="s">
        <v>50</v>
      </c>
      <c r="P456" s="288" t="s">
        <v>120</v>
      </c>
      <c r="Q456" s="290" t="s">
        <v>45</v>
      </c>
      <c r="R456" s="288" t="s">
        <v>45</v>
      </c>
      <c r="S456" s="1">
        <v>45596</v>
      </c>
      <c r="T456" s="1">
        <v>45547</v>
      </c>
      <c r="U456" s="290" t="s">
        <v>45</v>
      </c>
      <c r="V456" s="1">
        <v>45547</v>
      </c>
      <c r="W456" s="1">
        <v>45596</v>
      </c>
      <c r="X456" s="1">
        <v>45610</v>
      </c>
      <c r="Y456" s="291">
        <v>59000</v>
      </c>
      <c r="Z456" s="291">
        <v>59000</v>
      </c>
      <c r="AA456" s="291">
        <v>15500</v>
      </c>
      <c r="AB456" s="291">
        <v>59000</v>
      </c>
      <c r="AC456" s="292" t="s">
        <v>116</v>
      </c>
      <c r="AD456" s="290" t="s">
        <v>60</v>
      </c>
      <c r="AE456" s="292" t="s">
        <v>45</v>
      </c>
      <c r="AF456" s="291">
        <v>59000</v>
      </c>
      <c r="AG456" s="291">
        <v>500</v>
      </c>
      <c r="AH456" s="291">
        <v>29500000</v>
      </c>
      <c r="AI456" s="291">
        <v>7750000</v>
      </c>
      <c r="AJ456" s="291">
        <v>500</v>
      </c>
      <c r="AK456" s="291">
        <v>29500000</v>
      </c>
      <c r="AL456" s="291">
        <v>7750000</v>
      </c>
      <c r="AM456" s="291"/>
      <c r="AN456" s="291"/>
      <c r="AO456" s="291">
        <v>0</v>
      </c>
      <c r="AP456" s="291">
        <v>501</v>
      </c>
      <c r="AQ456" s="291">
        <v>29559000</v>
      </c>
      <c r="AR456" s="291">
        <v>7765500</v>
      </c>
      <c r="AS456" s="291">
        <v>501</v>
      </c>
      <c r="AT456" s="291">
        <v>29559000</v>
      </c>
      <c r="AU456" s="291">
        <v>7765500</v>
      </c>
      <c r="AV456" s="291"/>
      <c r="AW456" s="291"/>
      <c r="AX456" s="291">
        <v>0</v>
      </c>
      <c r="AY456" s="291">
        <v>482</v>
      </c>
      <c r="AZ456" s="291">
        <v>28438000</v>
      </c>
      <c r="BA456" s="291">
        <v>-1</v>
      </c>
      <c r="BB456" s="291">
        <v>-59000</v>
      </c>
      <c r="BC456" s="291"/>
      <c r="BD456" s="291"/>
      <c r="BE456" s="291"/>
      <c r="BF456" s="291">
        <v>0</v>
      </c>
      <c r="BG456" s="291">
        <v>482</v>
      </c>
      <c r="BH456" s="291">
        <v>28438000</v>
      </c>
      <c r="BI456" s="291">
        <v>13577325</v>
      </c>
      <c r="BJ456" s="291">
        <v>7471000</v>
      </c>
      <c r="BK456" s="291"/>
      <c r="BL456" s="291">
        <v>19</v>
      </c>
      <c r="BM456" s="291">
        <v>19</v>
      </c>
      <c r="BN456" s="291">
        <v>1121000</v>
      </c>
      <c r="BO456" s="291">
        <v>294500</v>
      </c>
      <c r="BP456" s="292" t="s">
        <v>4046</v>
      </c>
      <c r="BQ456" s="292" t="s">
        <v>3760</v>
      </c>
      <c r="BR456" t="s">
        <v>45</v>
      </c>
    </row>
    <row r="457" spans="1:70" hidden="1" x14ac:dyDescent="0.3">
      <c r="A457" s="281">
        <v>454</v>
      </c>
      <c r="B457" s="282" t="s">
        <v>2952</v>
      </c>
      <c r="C457" s="282" t="s">
        <v>2953</v>
      </c>
      <c r="D457" s="282" t="s">
        <v>3007</v>
      </c>
      <c r="E457" s="282" t="s">
        <v>2959</v>
      </c>
      <c r="F457" s="282" t="s">
        <v>2985</v>
      </c>
      <c r="G457" s="282" t="s">
        <v>2991</v>
      </c>
      <c r="H457" s="282" t="s">
        <v>2992</v>
      </c>
      <c r="I457" s="282" t="s">
        <v>2962</v>
      </c>
      <c r="J457" s="282" t="s">
        <v>60</v>
      </c>
      <c r="K457" s="282" t="s">
        <v>2958</v>
      </c>
      <c r="L457" s="282" t="s">
        <v>45</v>
      </c>
      <c r="M457" s="283" t="s">
        <v>1330</v>
      </c>
      <c r="N457" s="282" t="s">
        <v>1329</v>
      </c>
      <c r="O457" s="282" t="s">
        <v>50</v>
      </c>
      <c r="P457" s="282" t="s">
        <v>120</v>
      </c>
      <c r="Q457" s="284" t="s">
        <v>45</v>
      </c>
      <c r="R457" s="282" t="s">
        <v>45</v>
      </c>
      <c r="S457" s="285">
        <v>45596</v>
      </c>
      <c r="T457" s="285">
        <v>45547</v>
      </c>
      <c r="U457" s="284" t="s">
        <v>45</v>
      </c>
      <c r="V457" s="285">
        <v>45547</v>
      </c>
      <c r="W457" s="285">
        <v>45596</v>
      </c>
      <c r="X457" s="285">
        <v>45610</v>
      </c>
      <c r="Y457" s="286">
        <v>59000</v>
      </c>
      <c r="Z457" s="286">
        <v>59000</v>
      </c>
      <c r="AA457" s="286">
        <v>15500</v>
      </c>
      <c r="AB457" s="286">
        <v>59000</v>
      </c>
      <c r="AC457" s="287" t="s">
        <v>116</v>
      </c>
      <c r="AD457" s="284" t="s">
        <v>60</v>
      </c>
      <c r="AE457" s="287" t="s">
        <v>45</v>
      </c>
      <c r="AF457" s="286">
        <v>59000</v>
      </c>
      <c r="AG457" s="286">
        <v>1000</v>
      </c>
      <c r="AH457" s="286">
        <v>59000000</v>
      </c>
      <c r="AI457" s="286">
        <v>15500000</v>
      </c>
      <c r="AJ457" s="286">
        <v>1000</v>
      </c>
      <c r="AK457" s="286">
        <v>59000000</v>
      </c>
      <c r="AL457" s="286">
        <v>15500000</v>
      </c>
      <c r="AM457" s="286"/>
      <c r="AN457" s="286"/>
      <c r="AO457" s="286">
        <v>0</v>
      </c>
      <c r="AP457" s="286">
        <v>1012</v>
      </c>
      <c r="AQ457" s="286">
        <v>59708000</v>
      </c>
      <c r="AR457" s="286">
        <v>15686000</v>
      </c>
      <c r="AS457" s="286">
        <v>1012</v>
      </c>
      <c r="AT457" s="286">
        <v>59708000</v>
      </c>
      <c r="AU457" s="286">
        <v>15686000</v>
      </c>
      <c r="AV457" s="286"/>
      <c r="AW457" s="286"/>
      <c r="AX457" s="286">
        <v>0</v>
      </c>
      <c r="AY457" s="286">
        <v>908</v>
      </c>
      <c r="AZ457" s="286">
        <v>53572000</v>
      </c>
      <c r="BA457" s="286">
        <v>-7</v>
      </c>
      <c r="BB457" s="286">
        <v>-413000</v>
      </c>
      <c r="BC457" s="286">
        <v>6</v>
      </c>
      <c r="BD457" s="286">
        <v>354000</v>
      </c>
      <c r="BE457" s="286">
        <v>159812</v>
      </c>
      <c r="BF457" s="286">
        <v>93000</v>
      </c>
      <c r="BG457" s="286">
        <v>891</v>
      </c>
      <c r="BH457" s="286">
        <v>52569000</v>
      </c>
      <c r="BI457" s="286">
        <v>37489768</v>
      </c>
      <c r="BJ457" s="286">
        <v>13810500</v>
      </c>
      <c r="BK457" s="286">
        <v>17</v>
      </c>
      <c r="BL457" s="286">
        <v>104</v>
      </c>
      <c r="BM457" s="286">
        <v>121</v>
      </c>
      <c r="BN457" s="286">
        <v>7139000</v>
      </c>
      <c r="BO457" s="286">
        <v>1875500</v>
      </c>
      <c r="BP457" s="287" t="s">
        <v>3879</v>
      </c>
      <c r="BQ457" s="287" t="s">
        <v>1544</v>
      </c>
      <c r="BR457" t="s">
        <v>45</v>
      </c>
    </row>
    <row r="458" spans="1:70" hidden="1" x14ac:dyDescent="0.3">
      <c r="A458" s="281">
        <v>455</v>
      </c>
      <c r="B458" s="288" t="s">
        <v>2952</v>
      </c>
      <c r="C458" s="288" t="s">
        <v>2953</v>
      </c>
      <c r="D458" s="288" t="s">
        <v>3007</v>
      </c>
      <c r="E458" s="288" t="s">
        <v>2959</v>
      </c>
      <c r="F458" s="288" t="s">
        <v>2956</v>
      </c>
      <c r="G458" s="288" t="s">
        <v>2956</v>
      </c>
      <c r="H458" s="288" t="s">
        <v>2993</v>
      </c>
      <c r="I458" s="288" t="s">
        <v>2962</v>
      </c>
      <c r="J458" s="288" t="s">
        <v>60</v>
      </c>
      <c r="K458" s="288" t="s">
        <v>2958</v>
      </c>
      <c r="L458" s="288" t="s">
        <v>45</v>
      </c>
      <c r="M458" s="289" t="s">
        <v>1327</v>
      </c>
      <c r="N458" s="288" t="s">
        <v>1326</v>
      </c>
      <c r="O458" s="288" t="s">
        <v>50</v>
      </c>
      <c r="P458" s="288" t="s">
        <v>585</v>
      </c>
      <c r="Q458" s="290" t="s">
        <v>45</v>
      </c>
      <c r="R458" s="288" t="s">
        <v>45</v>
      </c>
      <c r="S458" s="1">
        <v>45523</v>
      </c>
      <c r="T458" s="1">
        <v>45523</v>
      </c>
      <c r="U458" s="290" t="s">
        <v>45</v>
      </c>
      <c r="V458" s="1">
        <v>45523</v>
      </c>
      <c r="W458" s="1">
        <v>45523</v>
      </c>
      <c r="X458" s="1">
        <v>45524</v>
      </c>
      <c r="Y458" s="291">
        <v>1</v>
      </c>
      <c r="Z458" s="291">
        <v>1</v>
      </c>
      <c r="AA458" s="291"/>
      <c r="AB458" s="291">
        <v>1</v>
      </c>
      <c r="AC458" s="292" t="s">
        <v>45</v>
      </c>
      <c r="AD458" s="290" t="s">
        <v>60</v>
      </c>
      <c r="AE458" s="292" t="s">
        <v>45</v>
      </c>
      <c r="AF458" s="291">
        <v>1</v>
      </c>
      <c r="AG458" s="291">
        <v>1</v>
      </c>
      <c r="AH458" s="291">
        <v>1</v>
      </c>
      <c r="AI458" s="291">
        <v>0</v>
      </c>
      <c r="AJ458" s="291">
        <v>1</v>
      </c>
      <c r="AK458" s="291">
        <v>1</v>
      </c>
      <c r="AL458" s="291">
        <v>0</v>
      </c>
      <c r="AM458" s="291"/>
      <c r="AN458" s="291"/>
      <c r="AO458" s="291">
        <v>0</v>
      </c>
      <c r="AP458" s="291">
        <v>7945</v>
      </c>
      <c r="AQ458" s="291">
        <v>7945</v>
      </c>
      <c r="AR458" s="291">
        <v>0</v>
      </c>
      <c r="AS458" s="291">
        <v>7945</v>
      </c>
      <c r="AT458" s="291">
        <v>7945</v>
      </c>
      <c r="AU458" s="291">
        <v>0</v>
      </c>
      <c r="AV458" s="291"/>
      <c r="AW458" s="291"/>
      <c r="AX458" s="291">
        <v>0</v>
      </c>
      <c r="AY458" s="291">
        <v>7930</v>
      </c>
      <c r="AZ458" s="291">
        <v>7930</v>
      </c>
      <c r="BA458" s="291"/>
      <c r="BB458" s="291"/>
      <c r="BC458" s="291"/>
      <c r="BD458" s="291"/>
      <c r="BE458" s="291"/>
      <c r="BF458" s="291">
        <v>0</v>
      </c>
      <c r="BG458" s="291">
        <v>6931</v>
      </c>
      <c r="BH458" s="291">
        <v>6931</v>
      </c>
      <c r="BI458" s="291">
        <v>14</v>
      </c>
      <c r="BJ458" s="291">
        <v>0</v>
      </c>
      <c r="BK458" s="291">
        <v>999</v>
      </c>
      <c r="BL458" s="291">
        <v>15</v>
      </c>
      <c r="BM458" s="291">
        <v>1014</v>
      </c>
      <c r="BN458" s="291">
        <v>1014</v>
      </c>
      <c r="BO458" s="291"/>
      <c r="BP458" s="292" t="s">
        <v>3275</v>
      </c>
      <c r="BQ458" s="292" t="s">
        <v>150</v>
      </c>
      <c r="BR458" t="s">
        <v>45</v>
      </c>
    </row>
    <row r="459" spans="1:70" hidden="1" x14ac:dyDescent="0.3">
      <c r="A459" s="281">
        <v>456</v>
      </c>
      <c r="B459" s="282" t="s">
        <v>2952</v>
      </c>
      <c r="C459" s="282" t="s">
        <v>2953</v>
      </c>
      <c r="D459" s="282" t="s">
        <v>3007</v>
      </c>
      <c r="E459" s="282" t="s">
        <v>2959</v>
      </c>
      <c r="F459" s="282" t="s">
        <v>2956</v>
      </c>
      <c r="G459" s="282" t="s">
        <v>2956</v>
      </c>
      <c r="H459" s="282" t="s">
        <v>2993</v>
      </c>
      <c r="I459" s="282" t="s">
        <v>2962</v>
      </c>
      <c r="J459" s="282" t="s">
        <v>60</v>
      </c>
      <c r="K459" s="282" t="s">
        <v>2958</v>
      </c>
      <c r="L459" s="282" t="s">
        <v>45</v>
      </c>
      <c r="M459" s="283" t="s">
        <v>1324</v>
      </c>
      <c r="N459" s="282" t="s">
        <v>1323</v>
      </c>
      <c r="O459" s="282" t="s">
        <v>50</v>
      </c>
      <c r="P459" s="282" t="s">
        <v>51</v>
      </c>
      <c r="Q459" s="284" t="s">
        <v>45</v>
      </c>
      <c r="R459" s="282" t="s">
        <v>45</v>
      </c>
      <c r="S459" s="285">
        <v>45545</v>
      </c>
      <c r="T459" s="285">
        <v>45545</v>
      </c>
      <c r="U459" s="284" t="s">
        <v>45</v>
      </c>
      <c r="V459" s="285">
        <v>45545</v>
      </c>
      <c r="W459" s="285">
        <v>45581</v>
      </c>
      <c r="X459" s="285">
        <v>45616</v>
      </c>
      <c r="Y459" s="286">
        <v>65000</v>
      </c>
      <c r="Z459" s="286">
        <v>65000</v>
      </c>
      <c r="AA459" s="286">
        <v>15500</v>
      </c>
      <c r="AB459" s="286">
        <v>65000</v>
      </c>
      <c r="AC459" s="287" t="s">
        <v>413</v>
      </c>
      <c r="AD459" s="284" t="s">
        <v>60</v>
      </c>
      <c r="AE459" s="287" t="s">
        <v>45</v>
      </c>
      <c r="AF459" s="286">
        <v>65000</v>
      </c>
      <c r="AG459" s="286">
        <v>900</v>
      </c>
      <c r="AH459" s="286">
        <v>58500000</v>
      </c>
      <c r="AI459" s="286">
        <v>13950000</v>
      </c>
      <c r="AJ459" s="286">
        <v>900</v>
      </c>
      <c r="AK459" s="286">
        <v>58500000</v>
      </c>
      <c r="AL459" s="286">
        <v>13950000</v>
      </c>
      <c r="AM459" s="286"/>
      <c r="AN459" s="286"/>
      <c r="AO459" s="286">
        <v>0</v>
      </c>
      <c r="AP459" s="286">
        <v>899</v>
      </c>
      <c r="AQ459" s="286">
        <v>58435000</v>
      </c>
      <c r="AR459" s="286">
        <v>13934500</v>
      </c>
      <c r="AS459" s="286">
        <v>899</v>
      </c>
      <c r="AT459" s="286">
        <v>58435000</v>
      </c>
      <c r="AU459" s="286">
        <v>13934500</v>
      </c>
      <c r="AV459" s="286"/>
      <c r="AW459" s="286"/>
      <c r="AX459" s="286">
        <v>0</v>
      </c>
      <c r="AY459" s="286">
        <v>877</v>
      </c>
      <c r="AZ459" s="286">
        <v>57005000</v>
      </c>
      <c r="BA459" s="286">
        <v>4</v>
      </c>
      <c r="BB459" s="286">
        <v>260000</v>
      </c>
      <c r="BC459" s="286"/>
      <c r="BD459" s="286"/>
      <c r="BE459" s="286"/>
      <c r="BF459" s="286">
        <v>0</v>
      </c>
      <c r="BG459" s="286">
        <v>815</v>
      </c>
      <c r="BH459" s="286">
        <v>52975000</v>
      </c>
      <c r="BI459" s="286">
        <v>41392830</v>
      </c>
      <c r="BJ459" s="286">
        <v>12632500</v>
      </c>
      <c r="BK459" s="286">
        <v>62</v>
      </c>
      <c r="BL459" s="286">
        <v>22</v>
      </c>
      <c r="BM459" s="286">
        <v>84</v>
      </c>
      <c r="BN459" s="286">
        <v>5460000</v>
      </c>
      <c r="BO459" s="286">
        <v>1302000</v>
      </c>
      <c r="BP459" s="287" t="s">
        <v>3270</v>
      </c>
      <c r="BQ459" s="287" t="s">
        <v>1468</v>
      </c>
      <c r="BR459" t="s">
        <v>45</v>
      </c>
    </row>
    <row r="460" spans="1:70" hidden="1" x14ac:dyDescent="0.3">
      <c r="A460" s="281">
        <v>457</v>
      </c>
      <c r="B460" s="288" t="s">
        <v>2952</v>
      </c>
      <c r="C460" s="288" t="s">
        <v>2953</v>
      </c>
      <c r="D460" s="288" t="s">
        <v>3007</v>
      </c>
      <c r="E460" s="288" t="s">
        <v>2959</v>
      </c>
      <c r="F460" s="288" t="s">
        <v>2956</v>
      </c>
      <c r="G460" s="288" t="s">
        <v>2956</v>
      </c>
      <c r="H460" s="288" t="s">
        <v>2993</v>
      </c>
      <c r="I460" s="288" t="s">
        <v>2962</v>
      </c>
      <c r="J460" s="288" t="s">
        <v>60</v>
      </c>
      <c r="K460" s="288" t="s">
        <v>2958</v>
      </c>
      <c r="L460" s="288" t="s">
        <v>45</v>
      </c>
      <c r="M460" s="289" t="s">
        <v>1322</v>
      </c>
      <c r="N460" s="288" t="s">
        <v>1321</v>
      </c>
      <c r="O460" s="288" t="s">
        <v>50</v>
      </c>
      <c r="P460" s="288" t="s">
        <v>585</v>
      </c>
      <c r="Q460" s="290" t="s">
        <v>45</v>
      </c>
      <c r="R460" s="288" t="s">
        <v>45</v>
      </c>
      <c r="S460" s="1">
        <v>45581</v>
      </c>
      <c r="T460" s="1">
        <v>45534</v>
      </c>
      <c r="U460" s="290" t="s">
        <v>45</v>
      </c>
      <c r="V460" s="1">
        <v>45534</v>
      </c>
      <c r="W460" s="1">
        <v>45581</v>
      </c>
      <c r="X460" s="1">
        <v>45583</v>
      </c>
      <c r="Y460" s="291">
        <v>69000</v>
      </c>
      <c r="Z460" s="291">
        <v>69000</v>
      </c>
      <c r="AA460" s="291">
        <v>15100</v>
      </c>
      <c r="AB460" s="291">
        <v>69000</v>
      </c>
      <c r="AC460" s="292" t="s">
        <v>639</v>
      </c>
      <c r="AD460" s="290" t="s">
        <v>60</v>
      </c>
      <c r="AE460" s="292" t="s">
        <v>45</v>
      </c>
      <c r="AF460" s="291">
        <v>69000</v>
      </c>
      <c r="AG460" s="291">
        <v>500</v>
      </c>
      <c r="AH460" s="291">
        <v>34500000</v>
      </c>
      <c r="AI460" s="291">
        <v>7550000</v>
      </c>
      <c r="AJ460" s="291">
        <v>500</v>
      </c>
      <c r="AK460" s="291">
        <v>34500000</v>
      </c>
      <c r="AL460" s="291">
        <v>7550000</v>
      </c>
      <c r="AM460" s="291"/>
      <c r="AN460" s="291"/>
      <c r="AO460" s="291">
        <v>0</v>
      </c>
      <c r="AP460" s="291">
        <v>1391</v>
      </c>
      <c r="AQ460" s="291">
        <v>95979000</v>
      </c>
      <c r="AR460" s="291">
        <v>21004100</v>
      </c>
      <c r="AS460" s="291">
        <v>1391</v>
      </c>
      <c r="AT460" s="291">
        <v>95979000</v>
      </c>
      <c r="AU460" s="291">
        <v>21004100</v>
      </c>
      <c r="AV460" s="291"/>
      <c r="AW460" s="291"/>
      <c r="AX460" s="291">
        <v>0</v>
      </c>
      <c r="AY460" s="291">
        <v>796</v>
      </c>
      <c r="AZ460" s="291">
        <v>54924000</v>
      </c>
      <c r="BA460" s="291">
        <v>12</v>
      </c>
      <c r="BB460" s="291">
        <v>828000</v>
      </c>
      <c r="BC460" s="291">
        <v>4</v>
      </c>
      <c r="BD460" s="291">
        <v>276000</v>
      </c>
      <c r="BE460" s="291">
        <v>247364</v>
      </c>
      <c r="BF460" s="291">
        <v>60400</v>
      </c>
      <c r="BG460" s="291">
        <v>732</v>
      </c>
      <c r="BH460" s="291">
        <v>50508000</v>
      </c>
      <c r="BI460" s="291">
        <v>44464514</v>
      </c>
      <c r="BJ460" s="291">
        <v>11053200</v>
      </c>
      <c r="BK460" s="291">
        <v>64</v>
      </c>
      <c r="BL460" s="291">
        <v>595</v>
      </c>
      <c r="BM460" s="291">
        <v>659</v>
      </c>
      <c r="BN460" s="291">
        <v>45471000</v>
      </c>
      <c r="BO460" s="291">
        <v>9950900</v>
      </c>
      <c r="BP460" s="292" t="s">
        <v>3877</v>
      </c>
      <c r="BQ460" s="292" t="s">
        <v>3316</v>
      </c>
      <c r="BR460" t="s">
        <v>45</v>
      </c>
    </row>
    <row r="461" spans="1:70" hidden="1" x14ac:dyDescent="0.3">
      <c r="A461" s="281">
        <v>458</v>
      </c>
      <c r="B461" s="282" t="s">
        <v>2952</v>
      </c>
      <c r="C461" s="282" t="s">
        <v>2953</v>
      </c>
      <c r="D461" s="282" t="s">
        <v>3007</v>
      </c>
      <c r="E461" s="282" t="s">
        <v>2959</v>
      </c>
      <c r="F461" s="282" t="s">
        <v>2956</v>
      </c>
      <c r="G461" s="282" t="s">
        <v>2956</v>
      </c>
      <c r="H461" s="282" t="s">
        <v>2993</v>
      </c>
      <c r="I461" s="282" t="s">
        <v>2962</v>
      </c>
      <c r="J461" s="282" t="s">
        <v>60</v>
      </c>
      <c r="K461" s="282" t="s">
        <v>2958</v>
      </c>
      <c r="L461" s="282" t="s">
        <v>45</v>
      </c>
      <c r="M461" s="283" t="s">
        <v>1320</v>
      </c>
      <c r="N461" s="282" t="s">
        <v>1319</v>
      </c>
      <c r="O461" s="282" t="s">
        <v>50</v>
      </c>
      <c r="P461" s="282" t="s">
        <v>585</v>
      </c>
      <c r="Q461" s="284" t="s">
        <v>45</v>
      </c>
      <c r="R461" s="282" t="s">
        <v>45</v>
      </c>
      <c r="S461" s="285">
        <v>45643</v>
      </c>
      <c r="T461" s="285">
        <v>45547</v>
      </c>
      <c r="U461" s="284" t="s">
        <v>45</v>
      </c>
      <c r="V461" s="285">
        <v>45547</v>
      </c>
      <c r="W461" s="285">
        <v>45616</v>
      </c>
      <c r="X461" s="285">
        <v>45618</v>
      </c>
      <c r="Y461" s="286">
        <v>49000</v>
      </c>
      <c r="Z461" s="286">
        <v>49000</v>
      </c>
      <c r="AA461" s="286">
        <v>11600</v>
      </c>
      <c r="AB461" s="286">
        <v>49000</v>
      </c>
      <c r="AC461" s="287" t="s">
        <v>1146</v>
      </c>
      <c r="AD461" s="284" t="s">
        <v>60</v>
      </c>
      <c r="AE461" s="287" t="s">
        <v>45</v>
      </c>
      <c r="AF461" s="286">
        <v>49000</v>
      </c>
      <c r="AG461" s="286">
        <v>1050</v>
      </c>
      <c r="AH461" s="286">
        <v>51450000</v>
      </c>
      <c r="AI461" s="286">
        <v>12180000</v>
      </c>
      <c r="AJ461" s="286">
        <v>400</v>
      </c>
      <c r="AK461" s="286">
        <v>19600000</v>
      </c>
      <c r="AL461" s="286">
        <v>4640000</v>
      </c>
      <c r="AM461" s="286">
        <v>650</v>
      </c>
      <c r="AN461" s="286">
        <v>31850000</v>
      </c>
      <c r="AO461" s="286">
        <v>7540000</v>
      </c>
      <c r="AP461" s="286">
        <v>1021</v>
      </c>
      <c r="AQ461" s="286">
        <v>50029000</v>
      </c>
      <c r="AR461" s="286">
        <v>11843600</v>
      </c>
      <c r="AS461" s="286">
        <v>1021</v>
      </c>
      <c r="AT461" s="286">
        <v>50029000</v>
      </c>
      <c r="AU461" s="286">
        <v>11843600</v>
      </c>
      <c r="AV461" s="286"/>
      <c r="AW461" s="286"/>
      <c r="AX461" s="286">
        <v>0</v>
      </c>
      <c r="AY461" s="286">
        <v>1016</v>
      </c>
      <c r="AZ461" s="286">
        <v>49784000</v>
      </c>
      <c r="BA461" s="286">
        <v>1</v>
      </c>
      <c r="BB461" s="286">
        <v>49000</v>
      </c>
      <c r="BC461" s="286">
        <v>1</v>
      </c>
      <c r="BD461" s="286">
        <v>49000</v>
      </c>
      <c r="BE461" s="286">
        <v>35000</v>
      </c>
      <c r="BF461" s="286">
        <v>11600</v>
      </c>
      <c r="BG461" s="286">
        <v>974</v>
      </c>
      <c r="BH461" s="286">
        <v>47726000</v>
      </c>
      <c r="BI461" s="286">
        <v>36898894</v>
      </c>
      <c r="BJ461" s="286">
        <v>11298400</v>
      </c>
      <c r="BK461" s="286">
        <v>42</v>
      </c>
      <c r="BL461" s="286">
        <v>5</v>
      </c>
      <c r="BM461" s="286">
        <v>47</v>
      </c>
      <c r="BN461" s="286">
        <v>2303000</v>
      </c>
      <c r="BO461" s="286">
        <v>545200</v>
      </c>
      <c r="BP461" s="287" t="s">
        <v>3310</v>
      </c>
      <c r="BQ461" s="287" t="s">
        <v>3322</v>
      </c>
      <c r="BR461" t="s">
        <v>45</v>
      </c>
    </row>
    <row r="462" spans="1:70" hidden="1" x14ac:dyDescent="0.3">
      <c r="A462" s="281">
        <v>459</v>
      </c>
      <c r="B462" s="288" t="s">
        <v>2952</v>
      </c>
      <c r="C462" s="288" t="s">
        <v>2953</v>
      </c>
      <c r="D462" s="288" t="s">
        <v>3007</v>
      </c>
      <c r="E462" s="288" t="s">
        <v>2959</v>
      </c>
      <c r="F462" s="288" t="s">
        <v>2956</v>
      </c>
      <c r="G462" s="288" t="s">
        <v>2956</v>
      </c>
      <c r="H462" s="288" t="s">
        <v>2993</v>
      </c>
      <c r="I462" s="288" t="s">
        <v>2962</v>
      </c>
      <c r="J462" s="288" t="s">
        <v>60</v>
      </c>
      <c r="K462" s="288" t="s">
        <v>2958</v>
      </c>
      <c r="L462" s="288" t="s">
        <v>45</v>
      </c>
      <c r="M462" s="289" t="s">
        <v>1318</v>
      </c>
      <c r="N462" s="288" t="s">
        <v>1317</v>
      </c>
      <c r="O462" s="288" t="s">
        <v>50</v>
      </c>
      <c r="P462" s="288" t="s">
        <v>585</v>
      </c>
      <c r="Q462" s="290" t="s">
        <v>45</v>
      </c>
      <c r="R462" s="288" t="s">
        <v>45</v>
      </c>
      <c r="S462" s="1">
        <v>45643</v>
      </c>
      <c r="T462" s="1">
        <v>45547</v>
      </c>
      <c r="U462" s="290" t="s">
        <v>45</v>
      </c>
      <c r="V462" s="1">
        <v>45547</v>
      </c>
      <c r="W462" s="1">
        <v>45616</v>
      </c>
      <c r="X462" s="1">
        <v>45621</v>
      </c>
      <c r="Y462" s="291">
        <v>55000</v>
      </c>
      <c r="Z462" s="291">
        <v>55000</v>
      </c>
      <c r="AA462" s="291">
        <v>12600</v>
      </c>
      <c r="AB462" s="291">
        <v>55000</v>
      </c>
      <c r="AC462" s="292" t="s">
        <v>1169</v>
      </c>
      <c r="AD462" s="290" t="s">
        <v>60</v>
      </c>
      <c r="AE462" s="292" t="s">
        <v>45</v>
      </c>
      <c r="AF462" s="291">
        <v>55000</v>
      </c>
      <c r="AG462" s="291">
        <v>850</v>
      </c>
      <c r="AH462" s="291">
        <v>46750000</v>
      </c>
      <c r="AI462" s="291">
        <v>10710000</v>
      </c>
      <c r="AJ462" s="291">
        <v>400</v>
      </c>
      <c r="AK462" s="291">
        <v>22000000</v>
      </c>
      <c r="AL462" s="291">
        <v>5040000</v>
      </c>
      <c r="AM462" s="291">
        <v>450</v>
      </c>
      <c r="AN462" s="291">
        <v>24750000</v>
      </c>
      <c r="AO462" s="291">
        <v>5670000</v>
      </c>
      <c r="AP462" s="291">
        <v>1726</v>
      </c>
      <c r="AQ462" s="291">
        <v>94930000</v>
      </c>
      <c r="AR462" s="291">
        <v>21747600</v>
      </c>
      <c r="AS462" s="291">
        <v>1726</v>
      </c>
      <c r="AT462" s="291">
        <v>94930000</v>
      </c>
      <c r="AU462" s="291">
        <v>21747600</v>
      </c>
      <c r="AV462" s="291"/>
      <c r="AW462" s="291"/>
      <c r="AX462" s="291">
        <v>0</v>
      </c>
      <c r="AY462" s="291">
        <v>1716</v>
      </c>
      <c r="AZ462" s="291">
        <v>94380000</v>
      </c>
      <c r="BA462" s="291">
        <v>-2</v>
      </c>
      <c r="BB462" s="291">
        <v>-110000</v>
      </c>
      <c r="BC462" s="291">
        <v>4</v>
      </c>
      <c r="BD462" s="291">
        <v>220000</v>
      </c>
      <c r="BE462" s="291">
        <v>154042</v>
      </c>
      <c r="BF462" s="291">
        <v>50400</v>
      </c>
      <c r="BG462" s="291">
        <v>1628</v>
      </c>
      <c r="BH462" s="291">
        <v>89540000</v>
      </c>
      <c r="BI462" s="291">
        <v>85585844</v>
      </c>
      <c r="BJ462" s="291">
        <v>20512800</v>
      </c>
      <c r="BK462" s="291">
        <v>88</v>
      </c>
      <c r="BL462" s="291">
        <v>10</v>
      </c>
      <c r="BM462" s="291">
        <v>98</v>
      </c>
      <c r="BN462" s="291">
        <v>5390000</v>
      </c>
      <c r="BO462" s="291">
        <v>1234800</v>
      </c>
      <c r="BP462" s="292" t="s">
        <v>1239</v>
      </c>
      <c r="BQ462" s="292" t="s">
        <v>1353</v>
      </c>
      <c r="BR462" t="s">
        <v>45</v>
      </c>
    </row>
    <row r="463" spans="1:70" hidden="1" x14ac:dyDescent="0.3">
      <c r="A463" s="281">
        <v>460</v>
      </c>
      <c r="B463" s="282" t="s">
        <v>2952</v>
      </c>
      <c r="C463" s="282" t="s">
        <v>2953</v>
      </c>
      <c r="D463" s="282" t="s">
        <v>3007</v>
      </c>
      <c r="E463" s="282" t="s">
        <v>2959</v>
      </c>
      <c r="F463" s="282" t="s">
        <v>2956</v>
      </c>
      <c r="G463" s="282" t="s">
        <v>2956</v>
      </c>
      <c r="H463" s="282" t="s">
        <v>2993</v>
      </c>
      <c r="I463" s="282" t="s">
        <v>2962</v>
      </c>
      <c r="J463" s="282" t="s">
        <v>60</v>
      </c>
      <c r="K463" s="282" t="s">
        <v>2958</v>
      </c>
      <c r="L463" s="282" t="s">
        <v>45</v>
      </c>
      <c r="M463" s="283" t="s">
        <v>1316</v>
      </c>
      <c r="N463" s="282" t="s">
        <v>1315</v>
      </c>
      <c r="O463" s="282" t="s">
        <v>50</v>
      </c>
      <c r="P463" s="282" t="s">
        <v>585</v>
      </c>
      <c r="Q463" s="284" t="s">
        <v>45</v>
      </c>
      <c r="R463" s="282" t="s">
        <v>45</v>
      </c>
      <c r="S463" s="285">
        <v>45632</v>
      </c>
      <c r="T463" s="285">
        <v>45609</v>
      </c>
      <c r="U463" s="284" t="s">
        <v>45</v>
      </c>
      <c r="V463" s="285">
        <v>45609</v>
      </c>
      <c r="W463" s="285">
        <v>45632</v>
      </c>
      <c r="X463" s="285">
        <v>45637</v>
      </c>
      <c r="Y463" s="286">
        <v>69000</v>
      </c>
      <c r="Z463" s="286">
        <v>69000</v>
      </c>
      <c r="AA463" s="286">
        <v>13800</v>
      </c>
      <c r="AB463" s="286">
        <v>69000</v>
      </c>
      <c r="AC463" s="287" t="s">
        <v>1136</v>
      </c>
      <c r="AD463" s="284" t="s">
        <v>60</v>
      </c>
      <c r="AE463" s="287" t="s">
        <v>45</v>
      </c>
      <c r="AF463" s="286">
        <v>69000</v>
      </c>
      <c r="AG463" s="286">
        <v>800</v>
      </c>
      <c r="AH463" s="286">
        <v>55200000</v>
      </c>
      <c r="AI463" s="286">
        <v>11040000</v>
      </c>
      <c r="AJ463" s="286">
        <v>800</v>
      </c>
      <c r="AK463" s="286">
        <v>55200000</v>
      </c>
      <c r="AL463" s="286">
        <v>11040000</v>
      </c>
      <c r="AM463" s="286"/>
      <c r="AN463" s="286"/>
      <c r="AO463" s="286">
        <v>0</v>
      </c>
      <c r="AP463" s="286">
        <v>776</v>
      </c>
      <c r="AQ463" s="286">
        <v>53544000</v>
      </c>
      <c r="AR463" s="286">
        <v>10708800</v>
      </c>
      <c r="AS463" s="286">
        <v>776</v>
      </c>
      <c r="AT463" s="286">
        <v>53544000</v>
      </c>
      <c r="AU463" s="286">
        <v>10708800</v>
      </c>
      <c r="AV463" s="286"/>
      <c r="AW463" s="286"/>
      <c r="AX463" s="286">
        <v>0</v>
      </c>
      <c r="AY463" s="286">
        <v>573</v>
      </c>
      <c r="AZ463" s="286">
        <v>39537000</v>
      </c>
      <c r="BA463" s="286">
        <v>-2</v>
      </c>
      <c r="BB463" s="286">
        <v>-138000</v>
      </c>
      <c r="BC463" s="286">
        <v>41</v>
      </c>
      <c r="BD463" s="286">
        <v>2829000</v>
      </c>
      <c r="BE463" s="286">
        <v>1765486</v>
      </c>
      <c r="BF463" s="286">
        <v>565800</v>
      </c>
      <c r="BG463" s="286">
        <v>478</v>
      </c>
      <c r="BH463" s="286">
        <v>32982000</v>
      </c>
      <c r="BI463" s="286">
        <v>20185106</v>
      </c>
      <c r="BJ463" s="286">
        <v>6596400</v>
      </c>
      <c r="BK463" s="286">
        <v>95</v>
      </c>
      <c r="BL463" s="286">
        <v>203</v>
      </c>
      <c r="BM463" s="286">
        <v>298</v>
      </c>
      <c r="BN463" s="286">
        <v>20562000</v>
      </c>
      <c r="BO463" s="286">
        <v>4112400</v>
      </c>
      <c r="BP463" s="287" t="s">
        <v>701</v>
      </c>
      <c r="BQ463" s="287" t="s">
        <v>3323</v>
      </c>
      <c r="BR463" t="s">
        <v>45</v>
      </c>
    </row>
    <row r="464" spans="1:70" hidden="1" x14ac:dyDescent="0.3">
      <c r="A464" s="281">
        <v>461</v>
      </c>
      <c r="B464" s="288" t="s">
        <v>2952</v>
      </c>
      <c r="C464" s="288" t="s">
        <v>2953</v>
      </c>
      <c r="D464" s="288" t="s">
        <v>3007</v>
      </c>
      <c r="E464" s="288" t="s">
        <v>2959</v>
      </c>
      <c r="F464" s="288" t="s">
        <v>2956</v>
      </c>
      <c r="G464" s="288" t="s">
        <v>2956</v>
      </c>
      <c r="H464" s="288" t="s">
        <v>2993</v>
      </c>
      <c r="I464" s="288" t="s">
        <v>2962</v>
      </c>
      <c r="J464" s="288" t="s">
        <v>60</v>
      </c>
      <c r="K464" s="288" t="s">
        <v>2958</v>
      </c>
      <c r="L464" s="288" t="s">
        <v>45</v>
      </c>
      <c r="M464" s="289" t="s">
        <v>1314</v>
      </c>
      <c r="N464" s="288" t="s">
        <v>1313</v>
      </c>
      <c r="O464" s="288" t="s">
        <v>50</v>
      </c>
      <c r="P464" s="288" t="s">
        <v>585</v>
      </c>
      <c r="Q464" s="290" t="s">
        <v>45</v>
      </c>
      <c r="R464" s="288" t="s">
        <v>45</v>
      </c>
      <c r="S464" s="1">
        <v>45533</v>
      </c>
      <c r="T464" s="1">
        <v>45533</v>
      </c>
      <c r="U464" s="290" t="s">
        <v>45</v>
      </c>
      <c r="V464" s="1">
        <v>45533</v>
      </c>
      <c r="W464" s="1">
        <v>45533</v>
      </c>
      <c r="X464" s="1">
        <v>45544</v>
      </c>
      <c r="Y464" s="291">
        <v>37000</v>
      </c>
      <c r="Z464" s="291">
        <v>37000</v>
      </c>
      <c r="AA464" s="291">
        <v>6200</v>
      </c>
      <c r="AB464" s="291">
        <v>37000</v>
      </c>
      <c r="AC464" s="292" t="s">
        <v>619</v>
      </c>
      <c r="AD464" s="290" t="s">
        <v>60</v>
      </c>
      <c r="AE464" s="292" t="s">
        <v>45</v>
      </c>
      <c r="AF464" s="291">
        <v>37000</v>
      </c>
      <c r="AG464" s="291">
        <v>1200</v>
      </c>
      <c r="AH464" s="291">
        <v>44400000</v>
      </c>
      <c r="AI464" s="291">
        <v>7440000</v>
      </c>
      <c r="AJ464" s="291">
        <v>1200</v>
      </c>
      <c r="AK464" s="291">
        <v>44400000</v>
      </c>
      <c r="AL464" s="291">
        <v>7440000</v>
      </c>
      <c r="AM464" s="291"/>
      <c r="AN464" s="291"/>
      <c r="AO464" s="291">
        <v>0</v>
      </c>
      <c r="AP464" s="291">
        <v>1202</v>
      </c>
      <c r="AQ464" s="291">
        <v>44474000</v>
      </c>
      <c r="AR464" s="291">
        <v>7452400</v>
      </c>
      <c r="AS464" s="291">
        <v>1202</v>
      </c>
      <c r="AT464" s="291">
        <v>44474000</v>
      </c>
      <c r="AU464" s="291">
        <v>7452400</v>
      </c>
      <c r="AV464" s="291"/>
      <c r="AW464" s="291"/>
      <c r="AX464" s="291">
        <v>0</v>
      </c>
      <c r="AY464" s="291">
        <v>1079</v>
      </c>
      <c r="AZ464" s="291">
        <v>39923000</v>
      </c>
      <c r="BA464" s="291">
        <v>-2</v>
      </c>
      <c r="BB464" s="291">
        <v>-74000</v>
      </c>
      <c r="BC464" s="291">
        <v>14</v>
      </c>
      <c r="BD464" s="291">
        <v>518000</v>
      </c>
      <c r="BE464" s="291">
        <v>355127</v>
      </c>
      <c r="BF464" s="291">
        <v>86800</v>
      </c>
      <c r="BG464" s="291">
        <v>943</v>
      </c>
      <c r="BH464" s="291">
        <v>34891000</v>
      </c>
      <c r="BI464" s="291">
        <v>25056943</v>
      </c>
      <c r="BJ464" s="291">
        <v>5846600</v>
      </c>
      <c r="BK464" s="291">
        <v>136</v>
      </c>
      <c r="BL464" s="291">
        <v>123</v>
      </c>
      <c r="BM464" s="291">
        <v>259</v>
      </c>
      <c r="BN464" s="291">
        <v>9583000</v>
      </c>
      <c r="BO464" s="291">
        <v>1605800</v>
      </c>
      <c r="BP464" s="292" t="s">
        <v>3987</v>
      </c>
      <c r="BQ464" s="292" t="s">
        <v>3855</v>
      </c>
      <c r="BR464" t="s">
        <v>45</v>
      </c>
    </row>
    <row r="465" spans="1:70" hidden="1" x14ac:dyDescent="0.3">
      <c r="A465" s="281">
        <v>462</v>
      </c>
      <c r="B465" s="282" t="s">
        <v>2952</v>
      </c>
      <c r="C465" s="282" t="s">
        <v>2953</v>
      </c>
      <c r="D465" s="282" t="s">
        <v>3007</v>
      </c>
      <c r="E465" s="282" t="s">
        <v>2959</v>
      </c>
      <c r="F465" s="282" t="s">
        <v>2956</v>
      </c>
      <c r="G465" s="282" t="s">
        <v>2956</v>
      </c>
      <c r="H465" s="282" t="s">
        <v>3000</v>
      </c>
      <c r="I465" s="282" t="s">
        <v>2962</v>
      </c>
      <c r="J465" s="282" t="s">
        <v>60</v>
      </c>
      <c r="K465" s="282" t="s">
        <v>2958</v>
      </c>
      <c r="L465" s="282" t="s">
        <v>45</v>
      </c>
      <c r="M465" s="283" t="s">
        <v>1311</v>
      </c>
      <c r="N465" s="282" t="s">
        <v>1310</v>
      </c>
      <c r="O465" s="282" t="s">
        <v>50</v>
      </c>
      <c r="P465" s="282" t="s">
        <v>51</v>
      </c>
      <c r="Q465" s="284" t="s">
        <v>45</v>
      </c>
      <c r="R465" s="282" t="s">
        <v>45</v>
      </c>
      <c r="S465" s="285">
        <v>45582</v>
      </c>
      <c r="T465" s="285">
        <v>45525</v>
      </c>
      <c r="U465" s="284" t="s">
        <v>45</v>
      </c>
      <c r="V465" s="285">
        <v>45525</v>
      </c>
      <c r="W465" s="285">
        <v>45582</v>
      </c>
      <c r="X465" s="285">
        <v>45586</v>
      </c>
      <c r="Y465" s="286">
        <v>29000</v>
      </c>
      <c r="Z465" s="286">
        <v>29000</v>
      </c>
      <c r="AA465" s="286">
        <v>6000</v>
      </c>
      <c r="AB465" s="286">
        <v>29000</v>
      </c>
      <c r="AC465" s="287" t="s">
        <v>1312</v>
      </c>
      <c r="AD465" s="284" t="s">
        <v>60</v>
      </c>
      <c r="AE465" s="287" t="s">
        <v>45</v>
      </c>
      <c r="AF465" s="286">
        <v>29000</v>
      </c>
      <c r="AG465" s="286">
        <v>300</v>
      </c>
      <c r="AH465" s="286">
        <v>8700000</v>
      </c>
      <c r="AI465" s="286">
        <v>1800000</v>
      </c>
      <c r="AJ465" s="286">
        <v>300</v>
      </c>
      <c r="AK465" s="286">
        <v>8700000</v>
      </c>
      <c r="AL465" s="286">
        <v>1800000</v>
      </c>
      <c r="AM465" s="286"/>
      <c r="AN465" s="286"/>
      <c r="AO465" s="286">
        <v>0</v>
      </c>
      <c r="AP465" s="286">
        <v>303</v>
      </c>
      <c r="AQ465" s="286">
        <v>8787000</v>
      </c>
      <c r="AR465" s="286">
        <v>1818000</v>
      </c>
      <c r="AS465" s="286">
        <v>303</v>
      </c>
      <c r="AT465" s="286">
        <v>8787000</v>
      </c>
      <c r="AU465" s="286">
        <v>1818000</v>
      </c>
      <c r="AV465" s="286"/>
      <c r="AW465" s="286"/>
      <c r="AX465" s="286">
        <v>0</v>
      </c>
      <c r="AY465" s="286">
        <v>301</v>
      </c>
      <c r="AZ465" s="286">
        <v>8729000</v>
      </c>
      <c r="BA465" s="286">
        <v>-1</v>
      </c>
      <c r="BB465" s="286">
        <v>-29000</v>
      </c>
      <c r="BC465" s="286"/>
      <c r="BD465" s="286"/>
      <c r="BE465" s="286"/>
      <c r="BF465" s="286">
        <v>0</v>
      </c>
      <c r="BG465" s="286">
        <v>274</v>
      </c>
      <c r="BH465" s="286">
        <v>7946000</v>
      </c>
      <c r="BI465" s="286">
        <v>6335211</v>
      </c>
      <c r="BJ465" s="286">
        <v>1644000</v>
      </c>
      <c r="BK465" s="286">
        <v>27</v>
      </c>
      <c r="BL465" s="286">
        <v>2</v>
      </c>
      <c r="BM465" s="286">
        <v>29</v>
      </c>
      <c r="BN465" s="286">
        <v>841000</v>
      </c>
      <c r="BO465" s="286">
        <v>174000</v>
      </c>
      <c r="BP465" s="287" t="s">
        <v>3864</v>
      </c>
      <c r="BQ465" s="287" t="s">
        <v>3891</v>
      </c>
      <c r="BR465" t="s">
        <v>45</v>
      </c>
    </row>
    <row r="466" spans="1:70" hidden="1" x14ac:dyDescent="0.3">
      <c r="A466" s="281">
        <v>463</v>
      </c>
      <c r="B466" s="288" t="s">
        <v>2952</v>
      </c>
      <c r="C466" s="288" t="s">
        <v>2953</v>
      </c>
      <c r="D466" s="288" t="s">
        <v>3007</v>
      </c>
      <c r="E466" s="288" t="s">
        <v>2959</v>
      </c>
      <c r="F466" s="288" t="s">
        <v>2956</v>
      </c>
      <c r="G466" s="288" t="s">
        <v>2956</v>
      </c>
      <c r="H466" s="288" t="s">
        <v>3000</v>
      </c>
      <c r="I466" s="288" t="s">
        <v>2962</v>
      </c>
      <c r="J466" s="288" t="s">
        <v>60</v>
      </c>
      <c r="K466" s="288" t="s">
        <v>2958</v>
      </c>
      <c r="L466" s="288" t="s">
        <v>45</v>
      </c>
      <c r="M466" s="289" t="s">
        <v>1309</v>
      </c>
      <c r="N466" s="288" t="s">
        <v>1308</v>
      </c>
      <c r="O466" s="288" t="s">
        <v>50</v>
      </c>
      <c r="P466" s="288" t="s">
        <v>51</v>
      </c>
      <c r="Q466" s="290" t="s">
        <v>45</v>
      </c>
      <c r="R466" s="288" t="s">
        <v>45</v>
      </c>
      <c r="S466" s="1">
        <v>45555</v>
      </c>
      <c r="T466" s="1">
        <v>45533</v>
      </c>
      <c r="U466" s="290" t="s">
        <v>45</v>
      </c>
      <c r="V466" s="1">
        <v>45533</v>
      </c>
      <c r="W466" s="1">
        <v>45555</v>
      </c>
      <c r="X466" s="1">
        <v>45565</v>
      </c>
      <c r="Y466" s="291">
        <v>25000</v>
      </c>
      <c r="Z466" s="291">
        <v>25000</v>
      </c>
      <c r="AA466" s="291">
        <v>5000</v>
      </c>
      <c r="AB466" s="291">
        <v>25000</v>
      </c>
      <c r="AC466" s="292" t="s">
        <v>1136</v>
      </c>
      <c r="AD466" s="290" t="s">
        <v>60</v>
      </c>
      <c r="AE466" s="292" t="s">
        <v>45</v>
      </c>
      <c r="AF466" s="291">
        <v>25000</v>
      </c>
      <c r="AG466" s="291">
        <v>500</v>
      </c>
      <c r="AH466" s="291">
        <v>12500000</v>
      </c>
      <c r="AI466" s="291">
        <v>2500000</v>
      </c>
      <c r="AJ466" s="291">
        <v>500</v>
      </c>
      <c r="AK466" s="291">
        <v>12500000</v>
      </c>
      <c r="AL466" s="291">
        <v>2500000</v>
      </c>
      <c r="AM466" s="291"/>
      <c r="AN466" s="291"/>
      <c r="AO466" s="291">
        <v>0</v>
      </c>
      <c r="AP466" s="291">
        <v>516</v>
      </c>
      <c r="AQ466" s="291">
        <v>12900000</v>
      </c>
      <c r="AR466" s="291">
        <v>2580000</v>
      </c>
      <c r="AS466" s="291">
        <v>516</v>
      </c>
      <c r="AT466" s="291">
        <v>12900000</v>
      </c>
      <c r="AU466" s="291">
        <v>2580000</v>
      </c>
      <c r="AV466" s="291"/>
      <c r="AW466" s="291"/>
      <c r="AX466" s="291">
        <v>0</v>
      </c>
      <c r="AY466" s="291">
        <v>518</v>
      </c>
      <c r="AZ466" s="291">
        <v>12950000</v>
      </c>
      <c r="BA466" s="291">
        <v>-2</v>
      </c>
      <c r="BB466" s="291">
        <v>-50000</v>
      </c>
      <c r="BC466" s="291">
        <v>1</v>
      </c>
      <c r="BD466" s="291">
        <v>25000</v>
      </c>
      <c r="BE466" s="291">
        <v>18000</v>
      </c>
      <c r="BF466" s="291">
        <v>5000</v>
      </c>
      <c r="BG466" s="291">
        <v>501</v>
      </c>
      <c r="BH466" s="291">
        <v>12525000</v>
      </c>
      <c r="BI466" s="291">
        <v>10137761</v>
      </c>
      <c r="BJ466" s="291">
        <v>2505000</v>
      </c>
      <c r="BK466" s="291">
        <v>17</v>
      </c>
      <c r="BL466" s="291">
        <v>-2</v>
      </c>
      <c r="BM466" s="291">
        <v>15</v>
      </c>
      <c r="BN466" s="291">
        <v>375000</v>
      </c>
      <c r="BO466" s="291">
        <v>75000</v>
      </c>
      <c r="BP466" s="292" t="s">
        <v>4062</v>
      </c>
      <c r="BQ466" s="292" t="s">
        <v>4095</v>
      </c>
      <c r="BR466" t="s">
        <v>45</v>
      </c>
    </row>
    <row r="467" spans="1:70" hidden="1" x14ac:dyDescent="0.3">
      <c r="A467" s="281">
        <v>464</v>
      </c>
      <c r="B467" s="282" t="s">
        <v>2952</v>
      </c>
      <c r="C467" s="282" t="s">
        <v>2953</v>
      </c>
      <c r="D467" s="282" t="s">
        <v>3007</v>
      </c>
      <c r="E467" s="282" t="s">
        <v>2959</v>
      </c>
      <c r="F467" s="282" t="s">
        <v>2956</v>
      </c>
      <c r="G467" s="282" t="s">
        <v>2956</v>
      </c>
      <c r="H467" s="282" t="s">
        <v>3000</v>
      </c>
      <c r="I467" s="282" t="s">
        <v>2962</v>
      </c>
      <c r="J467" s="282" t="s">
        <v>60</v>
      </c>
      <c r="K467" s="282" t="s">
        <v>2958</v>
      </c>
      <c r="L467" s="282" t="s">
        <v>45</v>
      </c>
      <c r="M467" s="283" t="s">
        <v>1307</v>
      </c>
      <c r="N467" s="282" t="s">
        <v>1306</v>
      </c>
      <c r="O467" s="282" t="s">
        <v>50</v>
      </c>
      <c r="P467" s="282" t="s">
        <v>51</v>
      </c>
      <c r="Q467" s="284" t="s">
        <v>45</v>
      </c>
      <c r="R467" s="282" t="s">
        <v>45</v>
      </c>
      <c r="S467" s="285">
        <v>45583</v>
      </c>
      <c r="T467" s="285">
        <v>45533</v>
      </c>
      <c r="U467" s="284" t="s">
        <v>45</v>
      </c>
      <c r="V467" s="285">
        <v>45533</v>
      </c>
      <c r="W467" s="285">
        <v>45583</v>
      </c>
      <c r="X467" s="285">
        <v>45593</v>
      </c>
      <c r="Y467" s="286">
        <v>29000</v>
      </c>
      <c r="Z467" s="286">
        <v>29000</v>
      </c>
      <c r="AA467" s="286">
        <v>5300</v>
      </c>
      <c r="AB467" s="286">
        <v>29000</v>
      </c>
      <c r="AC467" s="287" t="s">
        <v>518</v>
      </c>
      <c r="AD467" s="284" t="s">
        <v>60</v>
      </c>
      <c r="AE467" s="287" t="s">
        <v>45</v>
      </c>
      <c r="AF467" s="286">
        <v>29000</v>
      </c>
      <c r="AG467" s="286">
        <v>400</v>
      </c>
      <c r="AH467" s="286">
        <v>11600000</v>
      </c>
      <c r="AI467" s="286">
        <v>2120000</v>
      </c>
      <c r="AJ467" s="286">
        <v>400</v>
      </c>
      <c r="AK467" s="286">
        <v>11600000</v>
      </c>
      <c r="AL467" s="286">
        <v>2120000</v>
      </c>
      <c r="AM467" s="286"/>
      <c r="AN467" s="286"/>
      <c r="AO467" s="286">
        <v>0</v>
      </c>
      <c r="AP467" s="286">
        <v>399</v>
      </c>
      <c r="AQ467" s="286">
        <v>11571000</v>
      </c>
      <c r="AR467" s="286">
        <v>2114700</v>
      </c>
      <c r="AS467" s="286">
        <v>399</v>
      </c>
      <c r="AT467" s="286">
        <v>11571000</v>
      </c>
      <c r="AU467" s="286">
        <v>2114700</v>
      </c>
      <c r="AV467" s="286"/>
      <c r="AW467" s="286"/>
      <c r="AX467" s="286">
        <v>0</v>
      </c>
      <c r="AY467" s="286">
        <v>391</v>
      </c>
      <c r="AZ467" s="286">
        <v>11339000</v>
      </c>
      <c r="BA467" s="286">
        <v>7</v>
      </c>
      <c r="BB467" s="286">
        <v>203000</v>
      </c>
      <c r="BC467" s="286"/>
      <c r="BD467" s="286"/>
      <c r="BE467" s="286"/>
      <c r="BF467" s="286">
        <v>0</v>
      </c>
      <c r="BG467" s="286">
        <v>396</v>
      </c>
      <c r="BH467" s="286">
        <v>11484000</v>
      </c>
      <c r="BI467" s="286">
        <v>9762131</v>
      </c>
      <c r="BJ467" s="286">
        <v>2098800</v>
      </c>
      <c r="BK467" s="286">
        <v>-5</v>
      </c>
      <c r="BL467" s="286">
        <v>8</v>
      </c>
      <c r="BM467" s="286">
        <v>3</v>
      </c>
      <c r="BN467" s="286">
        <v>87000</v>
      </c>
      <c r="BO467" s="286">
        <v>15900</v>
      </c>
      <c r="BP467" s="287" t="s">
        <v>919</v>
      </c>
      <c r="BQ467" s="287" t="s">
        <v>4019</v>
      </c>
      <c r="BR467" t="s">
        <v>45</v>
      </c>
    </row>
    <row r="468" spans="1:70" hidden="1" x14ac:dyDescent="0.3">
      <c r="A468" s="281">
        <v>465</v>
      </c>
      <c r="B468" s="288" t="s">
        <v>2952</v>
      </c>
      <c r="C468" s="288" t="s">
        <v>2953</v>
      </c>
      <c r="D468" s="288" t="s">
        <v>3007</v>
      </c>
      <c r="E468" s="288" t="s">
        <v>2959</v>
      </c>
      <c r="F468" s="288" t="s">
        <v>2956</v>
      </c>
      <c r="G468" s="288" t="s">
        <v>2956</v>
      </c>
      <c r="H468" s="288" t="s">
        <v>2994</v>
      </c>
      <c r="I468" s="288" t="s">
        <v>2962</v>
      </c>
      <c r="J468" s="288" t="s">
        <v>60</v>
      </c>
      <c r="K468" s="288" t="s">
        <v>2958</v>
      </c>
      <c r="L468" s="288" t="s">
        <v>45</v>
      </c>
      <c r="M468" s="289" t="s">
        <v>1305</v>
      </c>
      <c r="N468" s="288" t="s">
        <v>1304</v>
      </c>
      <c r="O468" s="288" t="s">
        <v>50</v>
      </c>
      <c r="P468" s="288" t="s">
        <v>51</v>
      </c>
      <c r="Q468" s="290" t="s">
        <v>45</v>
      </c>
      <c r="R468" s="288" t="s">
        <v>45</v>
      </c>
      <c r="S468" s="1">
        <v>45581</v>
      </c>
      <c r="T468" s="1">
        <v>45554</v>
      </c>
      <c r="U468" s="290" t="s">
        <v>45</v>
      </c>
      <c r="V468" s="1">
        <v>45554</v>
      </c>
      <c r="W468" s="1">
        <v>45581</v>
      </c>
      <c r="X468" s="1">
        <v>45586</v>
      </c>
      <c r="Y468" s="291">
        <v>29000</v>
      </c>
      <c r="Z468" s="291">
        <v>29000</v>
      </c>
      <c r="AA468" s="291">
        <v>6900</v>
      </c>
      <c r="AB468" s="291">
        <v>29000</v>
      </c>
      <c r="AC468" s="292" t="s">
        <v>404</v>
      </c>
      <c r="AD468" s="290" t="s">
        <v>60</v>
      </c>
      <c r="AE468" s="292" t="s">
        <v>45</v>
      </c>
      <c r="AF468" s="291">
        <v>29000</v>
      </c>
      <c r="AG468" s="291">
        <v>1000</v>
      </c>
      <c r="AH468" s="291">
        <v>29000000</v>
      </c>
      <c r="AI468" s="291">
        <v>6900000</v>
      </c>
      <c r="AJ468" s="291">
        <v>1000</v>
      </c>
      <c r="AK468" s="291">
        <v>29000000</v>
      </c>
      <c r="AL468" s="291">
        <v>6900000</v>
      </c>
      <c r="AM468" s="291"/>
      <c r="AN468" s="291"/>
      <c r="AO468" s="291">
        <v>0</v>
      </c>
      <c r="AP468" s="291">
        <v>990</v>
      </c>
      <c r="AQ468" s="291">
        <v>28710000</v>
      </c>
      <c r="AR468" s="291">
        <v>6831000</v>
      </c>
      <c r="AS468" s="291">
        <v>990</v>
      </c>
      <c r="AT468" s="291">
        <v>28710000</v>
      </c>
      <c r="AU468" s="291">
        <v>6831000</v>
      </c>
      <c r="AV468" s="291"/>
      <c r="AW468" s="291"/>
      <c r="AX468" s="291">
        <v>0</v>
      </c>
      <c r="AY468" s="291">
        <v>700</v>
      </c>
      <c r="AZ468" s="291">
        <v>20300000</v>
      </c>
      <c r="BA468" s="291">
        <v>-13</v>
      </c>
      <c r="BB468" s="291">
        <v>-377000</v>
      </c>
      <c r="BC468" s="291">
        <v>15</v>
      </c>
      <c r="BD468" s="291">
        <v>435000</v>
      </c>
      <c r="BE468" s="291">
        <v>319034</v>
      </c>
      <c r="BF468" s="291">
        <v>103500</v>
      </c>
      <c r="BG468" s="291">
        <v>527</v>
      </c>
      <c r="BH468" s="291">
        <v>15283000</v>
      </c>
      <c r="BI468" s="291">
        <v>11161761</v>
      </c>
      <c r="BJ468" s="291">
        <v>3636300</v>
      </c>
      <c r="BK468" s="291">
        <v>173</v>
      </c>
      <c r="BL468" s="291">
        <v>290</v>
      </c>
      <c r="BM468" s="291">
        <v>463</v>
      </c>
      <c r="BN468" s="291">
        <v>13427000</v>
      </c>
      <c r="BO468" s="291">
        <v>3194700</v>
      </c>
      <c r="BP468" s="292" t="s">
        <v>3114</v>
      </c>
      <c r="BQ468" s="292" t="s">
        <v>891</v>
      </c>
      <c r="BR468" t="s">
        <v>45</v>
      </c>
    </row>
    <row r="469" spans="1:70" hidden="1" x14ac:dyDescent="0.3">
      <c r="A469" s="281">
        <v>466</v>
      </c>
      <c r="B469" s="282" t="s">
        <v>2952</v>
      </c>
      <c r="C469" s="282" t="s">
        <v>2953</v>
      </c>
      <c r="D469" s="282" t="s">
        <v>3007</v>
      </c>
      <c r="E469" s="282" t="s">
        <v>2959</v>
      </c>
      <c r="F469" s="282" t="s">
        <v>2956</v>
      </c>
      <c r="G469" s="282" t="s">
        <v>2956</v>
      </c>
      <c r="H469" s="282" t="s">
        <v>2994</v>
      </c>
      <c r="I469" s="282" t="s">
        <v>2962</v>
      </c>
      <c r="J469" s="282" t="s">
        <v>60</v>
      </c>
      <c r="K469" s="282" t="s">
        <v>2958</v>
      </c>
      <c r="L469" s="282" t="s">
        <v>45</v>
      </c>
      <c r="M469" s="283" t="s">
        <v>1302</v>
      </c>
      <c r="N469" s="282" t="s">
        <v>1301</v>
      </c>
      <c r="O469" s="282" t="s">
        <v>50</v>
      </c>
      <c r="P469" s="282" t="s">
        <v>51</v>
      </c>
      <c r="Q469" s="284" t="s">
        <v>45</v>
      </c>
      <c r="R469" s="282" t="s">
        <v>45</v>
      </c>
      <c r="S469" s="285">
        <v>45547</v>
      </c>
      <c r="T469" s="285">
        <v>45534</v>
      </c>
      <c r="U469" s="284" t="s">
        <v>45</v>
      </c>
      <c r="V469" s="285">
        <v>45534</v>
      </c>
      <c r="W469" s="285">
        <v>45547</v>
      </c>
      <c r="X469" s="285">
        <v>45588</v>
      </c>
      <c r="Y469" s="286">
        <v>39000</v>
      </c>
      <c r="Z469" s="286">
        <v>39000</v>
      </c>
      <c r="AA469" s="286">
        <v>7900</v>
      </c>
      <c r="AB469" s="286">
        <v>39000</v>
      </c>
      <c r="AC469" s="287" t="s">
        <v>1207</v>
      </c>
      <c r="AD469" s="284" t="s">
        <v>60</v>
      </c>
      <c r="AE469" s="287" t="s">
        <v>45</v>
      </c>
      <c r="AF469" s="286">
        <v>39000</v>
      </c>
      <c r="AG469" s="286">
        <v>1800</v>
      </c>
      <c r="AH469" s="286">
        <v>70200000</v>
      </c>
      <c r="AI469" s="286">
        <v>14220000</v>
      </c>
      <c r="AJ469" s="286">
        <v>1800</v>
      </c>
      <c r="AK469" s="286">
        <v>70200000</v>
      </c>
      <c r="AL469" s="286">
        <v>14220000</v>
      </c>
      <c r="AM469" s="286"/>
      <c r="AN469" s="286"/>
      <c r="AO469" s="286">
        <v>0</v>
      </c>
      <c r="AP469" s="286">
        <v>930</v>
      </c>
      <c r="AQ469" s="286">
        <v>36270000</v>
      </c>
      <c r="AR469" s="286">
        <v>7347000</v>
      </c>
      <c r="AS469" s="286">
        <v>930</v>
      </c>
      <c r="AT469" s="286">
        <v>36270000</v>
      </c>
      <c r="AU469" s="286">
        <v>7347000</v>
      </c>
      <c r="AV469" s="286"/>
      <c r="AW469" s="286"/>
      <c r="AX469" s="286">
        <v>0</v>
      </c>
      <c r="AY469" s="286">
        <v>927</v>
      </c>
      <c r="AZ469" s="286">
        <v>36153000</v>
      </c>
      <c r="BA469" s="286"/>
      <c r="BB469" s="286"/>
      <c r="BC469" s="286"/>
      <c r="BD469" s="286"/>
      <c r="BE469" s="286"/>
      <c r="BF469" s="286">
        <v>0</v>
      </c>
      <c r="BG469" s="286">
        <v>935</v>
      </c>
      <c r="BH469" s="286">
        <v>36465000</v>
      </c>
      <c r="BI469" s="286">
        <v>28800579</v>
      </c>
      <c r="BJ469" s="286">
        <v>7386500</v>
      </c>
      <c r="BK469" s="286">
        <v>-8</v>
      </c>
      <c r="BL469" s="286">
        <v>3</v>
      </c>
      <c r="BM469" s="286">
        <v>-5</v>
      </c>
      <c r="BN469" s="286">
        <v>-195000</v>
      </c>
      <c r="BO469" s="286">
        <v>-39500</v>
      </c>
      <c r="BP469" s="287" t="s">
        <v>4120</v>
      </c>
      <c r="BQ469" s="287" t="s">
        <v>3731</v>
      </c>
      <c r="BR469" t="s">
        <v>45</v>
      </c>
    </row>
    <row r="470" spans="1:70" hidden="1" x14ac:dyDescent="0.3">
      <c r="A470" s="281">
        <v>467</v>
      </c>
      <c r="B470" s="288" t="s">
        <v>2952</v>
      </c>
      <c r="C470" s="288" t="s">
        <v>2953</v>
      </c>
      <c r="D470" s="288" t="s">
        <v>3007</v>
      </c>
      <c r="E470" s="288" t="s">
        <v>2959</v>
      </c>
      <c r="F470" s="288" t="s">
        <v>2956</v>
      </c>
      <c r="G470" s="288" t="s">
        <v>2956</v>
      </c>
      <c r="H470" s="288" t="s">
        <v>2994</v>
      </c>
      <c r="I470" s="288" t="s">
        <v>2962</v>
      </c>
      <c r="J470" s="288" t="s">
        <v>60</v>
      </c>
      <c r="K470" s="288" t="s">
        <v>2958</v>
      </c>
      <c r="L470" s="288" t="s">
        <v>45</v>
      </c>
      <c r="M470" s="289" t="s">
        <v>1298</v>
      </c>
      <c r="N470" s="288" t="s">
        <v>1297</v>
      </c>
      <c r="O470" s="288" t="s">
        <v>50</v>
      </c>
      <c r="P470" s="288" t="s">
        <v>142</v>
      </c>
      <c r="Q470" s="290" t="s">
        <v>45</v>
      </c>
      <c r="R470" s="288" t="s">
        <v>45</v>
      </c>
      <c r="S470" s="1">
        <v>45569</v>
      </c>
      <c r="T470" s="1">
        <v>45547</v>
      </c>
      <c r="U470" s="290" t="s">
        <v>45</v>
      </c>
      <c r="V470" s="1">
        <v>45547</v>
      </c>
      <c r="W470" s="1">
        <v>45569</v>
      </c>
      <c r="X470" s="1">
        <v>45593</v>
      </c>
      <c r="Y470" s="291">
        <v>39000</v>
      </c>
      <c r="Z470" s="291">
        <v>39000</v>
      </c>
      <c r="AA470" s="291">
        <v>9000</v>
      </c>
      <c r="AB470" s="291">
        <v>39000</v>
      </c>
      <c r="AC470" s="292" t="s">
        <v>909</v>
      </c>
      <c r="AD470" s="290" t="s">
        <v>60</v>
      </c>
      <c r="AE470" s="292" t="s">
        <v>45</v>
      </c>
      <c r="AF470" s="291">
        <v>39000</v>
      </c>
      <c r="AG470" s="291">
        <v>2000</v>
      </c>
      <c r="AH470" s="291">
        <v>78000000</v>
      </c>
      <c r="AI470" s="291">
        <v>18000000</v>
      </c>
      <c r="AJ470" s="291">
        <v>2000</v>
      </c>
      <c r="AK470" s="291">
        <v>78000000</v>
      </c>
      <c r="AL470" s="291">
        <v>18000000</v>
      </c>
      <c r="AM470" s="291"/>
      <c r="AN470" s="291"/>
      <c r="AO470" s="291">
        <v>0</v>
      </c>
      <c r="AP470" s="291">
        <v>1935</v>
      </c>
      <c r="AQ470" s="291">
        <v>75465000</v>
      </c>
      <c r="AR470" s="291">
        <v>17415000</v>
      </c>
      <c r="AS470" s="291">
        <v>1935</v>
      </c>
      <c r="AT470" s="291">
        <v>75465000</v>
      </c>
      <c r="AU470" s="291">
        <v>17415000</v>
      </c>
      <c r="AV470" s="291"/>
      <c r="AW470" s="291"/>
      <c r="AX470" s="291">
        <v>0</v>
      </c>
      <c r="AY470" s="291">
        <v>1555</v>
      </c>
      <c r="AZ470" s="291">
        <v>60645000</v>
      </c>
      <c r="BA470" s="291"/>
      <c r="BB470" s="291"/>
      <c r="BC470" s="291">
        <v>5</v>
      </c>
      <c r="BD470" s="291">
        <v>195000</v>
      </c>
      <c r="BE470" s="291">
        <v>114496</v>
      </c>
      <c r="BF470" s="291">
        <v>45000</v>
      </c>
      <c r="BG470" s="291">
        <v>1442</v>
      </c>
      <c r="BH470" s="291">
        <v>56238000</v>
      </c>
      <c r="BI470" s="291">
        <v>44633601</v>
      </c>
      <c r="BJ470" s="291">
        <v>12978000</v>
      </c>
      <c r="BK470" s="291">
        <v>113</v>
      </c>
      <c r="BL470" s="291">
        <v>380</v>
      </c>
      <c r="BM470" s="291">
        <v>493</v>
      </c>
      <c r="BN470" s="291">
        <v>19227000</v>
      </c>
      <c r="BO470" s="291">
        <v>4437000</v>
      </c>
      <c r="BP470" s="292" t="s">
        <v>3248</v>
      </c>
      <c r="BQ470" s="292" t="s">
        <v>3869</v>
      </c>
      <c r="BR470" t="s">
        <v>45</v>
      </c>
    </row>
    <row r="471" spans="1:70" hidden="1" x14ac:dyDescent="0.3">
      <c r="A471" s="281">
        <v>468</v>
      </c>
      <c r="B471" s="282" t="s">
        <v>2952</v>
      </c>
      <c r="C471" s="282" t="s">
        <v>2953</v>
      </c>
      <c r="D471" s="282" t="s">
        <v>3007</v>
      </c>
      <c r="E471" s="282" t="s">
        <v>2959</v>
      </c>
      <c r="F471" s="282" t="s">
        <v>2956</v>
      </c>
      <c r="G471" s="282" t="s">
        <v>2956</v>
      </c>
      <c r="H471" s="282" t="s">
        <v>2994</v>
      </c>
      <c r="I471" s="282" t="s">
        <v>2962</v>
      </c>
      <c r="J471" s="282" t="s">
        <v>60</v>
      </c>
      <c r="K471" s="282" t="s">
        <v>2958</v>
      </c>
      <c r="L471" s="282" t="s">
        <v>45</v>
      </c>
      <c r="M471" s="283" t="s">
        <v>1296</v>
      </c>
      <c r="N471" s="282" t="s">
        <v>1295</v>
      </c>
      <c r="O471" s="282" t="s">
        <v>50</v>
      </c>
      <c r="P471" s="282" t="s">
        <v>51</v>
      </c>
      <c r="Q471" s="284" t="s">
        <v>45</v>
      </c>
      <c r="R471" s="282" t="s">
        <v>45</v>
      </c>
      <c r="S471" s="285">
        <v>45567</v>
      </c>
      <c r="T471" s="285">
        <v>45547</v>
      </c>
      <c r="U471" s="284" t="s">
        <v>45</v>
      </c>
      <c r="V471" s="285">
        <v>45547</v>
      </c>
      <c r="W471" s="285">
        <v>45567</v>
      </c>
      <c r="X471" s="285">
        <v>45573</v>
      </c>
      <c r="Y471" s="286">
        <v>29000</v>
      </c>
      <c r="Z471" s="286">
        <v>29000</v>
      </c>
      <c r="AA471" s="286">
        <v>6900</v>
      </c>
      <c r="AB471" s="286">
        <v>29000</v>
      </c>
      <c r="AC471" s="287" t="s">
        <v>404</v>
      </c>
      <c r="AD471" s="284" t="s">
        <v>60</v>
      </c>
      <c r="AE471" s="287" t="s">
        <v>45</v>
      </c>
      <c r="AF471" s="286">
        <v>29000</v>
      </c>
      <c r="AG471" s="286">
        <v>700</v>
      </c>
      <c r="AH471" s="286">
        <v>20300000</v>
      </c>
      <c r="AI471" s="286">
        <v>4830000</v>
      </c>
      <c r="AJ471" s="286">
        <v>700</v>
      </c>
      <c r="AK471" s="286">
        <v>20300000</v>
      </c>
      <c r="AL471" s="286">
        <v>4830000</v>
      </c>
      <c r="AM471" s="286"/>
      <c r="AN471" s="286"/>
      <c r="AO471" s="286">
        <v>0</v>
      </c>
      <c r="AP471" s="286">
        <v>687</v>
      </c>
      <c r="AQ471" s="286">
        <v>19923000</v>
      </c>
      <c r="AR471" s="286">
        <v>4740300</v>
      </c>
      <c r="AS471" s="286">
        <v>687</v>
      </c>
      <c r="AT471" s="286">
        <v>19923000</v>
      </c>
      <c r="AU471" s="286">
        <v>4740300</v>
      </c>
      <c r="AV471" s="286"/>
      <c r="AW471" s="286"/>
      <c r="AX471" s="286">
        <v>0</v>
      </c>
      <c r="AY471" s="286">
        <v>290</v>
      </c>
      <c r="AZ471" s="286">
        <v>8410000</v>
      </c>
      <c r="BA471" s="286"/>
      <c r="BB471" s="286"/>
      <c r="BC471" s="286">
        <v>14</v>
      </c>
      <c r="BD471" s="286">
        <v>406000</v>
      </c>
      <c r="BE471" s="286">
        <v>318559</v>
      </c>
      <c r="BF471" s="286">
        <v>96600</v>
      </c>
      <c r="BG471" s="286">
        <v>247</v>
      </c>
      <c r="BH471" s="286">
        <v>7163000</v>
      </c>
      <c r="BI471" s="286">
        <v>5407228</v>
      </c>
      <c r="BJ471" s="286">
        <v>1704300</v>
      </c>
      <c r="BK471" s="286">
        <v>43</v>
      </c>
      <c r="BL471" s="286">
        <v>397</v>
      </c>
      <c r="BM471" s="286">
        <v>440</v>
      </c>
      <c r="BN471" s="286">
        <v>12760000</v>
      </c>
      <c r="BO471" s="286">
        <v>3036000</v>
      </c>
      <c r="BP471" s="287" t="s">
        <v>3491</v>
      </c>
      <c r="BQ471" s="287" t="s">
        <v>499</v>
      </c>
      <c r="BR471" t="s">
        <v>45</v>
      </c>
    </row>
    <row r="472" spans="1:70" hidden="1" x14ac:dyDescent="0.3">
      <c r="A472" s="281">
        <v>469</v>
      </c>
      <c r="B472" s="288" t="s">
        <v>2952</v>
      </c>
      <c r="C472" s="288" t="s">
        <v>2953</v>
      </c>
      <c r="D472" s="288" t="s">
        <v>3007</v>
      </c>
      <c r="E472" s="288" t="s">
        <v>2959</v>
      </c>
      <c r="F472" s="288" t="s">
        <v>2956</v>
      </c>
      <c r="G472" s="288" t="s">
        <v>2956</v>
      </c>
      <c r="H472" s="288" t="s">
        <v>2994</v>
      </c>
      <c r="I472" s="288" t="s">
        <v>2962</v>
      </c>
      <c r="J472" s="288" t="s">
        <v>60</v>
      </c>
      <c r="K472" s="288" t="s">
        <v>2958</v>
      </c>
      <c r="L472" s="288" t="s">
        <v>45</v>
      </c>
      <c r="M472" s="289" t="s">
        <v>1293</v>
      </c>
      <c r="N472" s="288" t="s">
        <v>1292</v>
      </c>
      <c r="O472" s="288" t="s">
        <v>50</v>
      </c>
      <c r="P472" s="288" t="s">
        <v>142</v>
      </c>
      <c r="Q472" s="290" t="s">
        <v>45</v>
      </c>
      <c r="R472" s="288" t="s">
        <v>45</v>
      </c>
      <c r="S472" s="1">
        <v>45569</v>
      </c>
      <c r="T472" s="1">
        <v>45561</v>
      </c>
      <c r="U472" s="290" t="s">
        <v>45</v>
      </c>
      <c r="V472" s="1">
        <v>45561</v>
      </c>
      <c r="W472" s="1">
        <v>45569</v>
      </c>
      <c r="X472" s="1">
        <v>45610</v>
      </c>
      <c r="Y472" s="291">
        <v>45000</v>
      </c>
      <c r="Z472" s="291">
        <v>45000</v>
      </c>
      <c r="AA472" s="291">
        <v>9600</v>
      </c>
      <c r="AB472" s="291">
        <v>45000</v>
      </c>
      <c r="AC472" s="292" t="s">
        <v>1294</v>
      </c>
      <c r="AD472" s="290" t="s">
        <v>60</v>
      </c>
      <c r="AE472" s="292" t="s">
        <v>45</v>
      </c>
      <c r="AF472" s="291">
        <v>45000</v>
      </c>
      <c r="AG472" s="291">
        <v>900</v>
      </c>
      <c r="AH472" s="291">
        <v>40500000</v>
      </c>
      <c r="AI472" s="291">
        <v>8640000</v>
      </c>
      <c r="AJ472" s="291">
        <v>900</v>
      </c>
      <c r="AK472" s="291">
        <v>40500000</v>
      </c>
      <c r="AL472" s="291">
        <v>8640000</v>
      </c>
      <c r="AM472" s="291"/>
      <c r="AN472" s="291"/>
      <c r="AO472" s="291">
        <v>0</v>
      </c>
      <c r="AP472" s="291">
        <v>852</v>
      </c>
      <c r="AQ472" s="291">
        <v>38340000</v>
      </c>
      <c r="AR472" s="291">
        <v>8179200</v>
      </c>
      <c r="AS472" s="291">
        <v>852</v>
      </c>
      <c r="AT472" s="291">
        <v>38340000</v>
      </c>
      <c r="AU472" s="291">
        <v>8179200</v>
      </c>
      <c r="AV472" s="291"/>
      <c r="AW472" s="291"/>
      <c r="AX472" s="291">
        <v>0</v>
      </c>
      <c r="AY472" s="291">
        <v>305</v>
      </c>
      <c r="AZ472" s="291">
        <v>13725000</v>
      </c>
      <c r="BA472" s="291">
        <v>-6</v>
      </c>
      <c r="BB472" s="291">
        <v>-270000</v>
      </c>
      <c r="BC472" s="291">
        <v>7</v>
      </c>
      <c r="BD472" s="291">
        <v>315000</v>
      </c>
      <c r="BE472" s="291">
        <v>133677</v>
      </c>
      <c r="BF472" s="291">
        <v>67200</v>
      </c>
      <c r="BG472" s="291">
        <v>284</v>
      </c>
      <c r="BH472" s="291">
        <v>12780000</v>
      </c>
      <c r="BI472" s="291">
        <v>9227044</v>
      </c>
      <c r="BJ472" s="291">
        <v>2726400</v>
      </c>
      <c r="BK472" s="291">
        <v>21</v>
      </c>
      <c r="BL472" s="291">
        <v>547</v>
      </c>
      <c r="BM472" s="291">
        <v>568</v>
      </c>
      <c r="BN472" s="291">
        <v>25560000</v>
      </c>
      <c r="BO472" s="291">
        <v>5452800</v>
      </c>
      <c r="BP472" s="292" t="s">
        <v>3800</v>
      </c>
      <c r="BQ472" s="292" t="s">
        <v>4000</v>
      </c>
      <c r="BR472" t="s">
        <v>45</v>
      </c>
    </row>
    <row r="473" spans="1:70" hidden="1" x14ac:dyDescent="0.3">
      <c r="A473" s="281">
        <v>470</v>
      </c>
      <c r="B473" s="282" t="s">
        <v>2952</v>
      </c>
      <c r="C473" s="282" t="s">
        <v>2953</v>
      </c>
      <c r="D473" s="282" t="s">
        <v>3007</v>
      </c>
      <c r="E473" s="282" t="s">
        <v>2959</v>
      </c>
      <c r="F473" s="282" t="s">
        <v>2956</v>
      </c>
      <c r="G473" s="282" t="s">
        <v>2956</v>
      </c>
      <c r="H473" s="282" t="s">
        <v>2994</v>
      </c>
      <c r="I473" s="282" t="s">
        <v>2962</v>
      </c>
      <c r="J473" s="282" t="s">
        <v>60</v>
      </c>
      <c r="K473" s="282" t="s">
        <v>2958</v>
      </c>
      <c r="L473" s="282" t="s">
        <v>45</v>
      </c>
      <c r="M473" s="283" t="s">
        <v>1290</v>
      </c>
      <c r="N473" s="282" t="s">
        <v>1289</v>
      </c>
      <c r="O473" s="282" t="s">
        <v>50</v>
      </c>
      <c r="P473" s="282" t="s">
        <v>585</v>
      </c>
      <c r="Q473" s="284" t="s">
        <v>45</v>
      </c>
      <c r="R473" s="282" t="s">
        <v>45</v>
      </c>
      <c r="S473" s="285">
        <v>45615</v>
      </c>
      <c r="T473" s="285">
        <v>45607</v>
      </c>
      <c r="U473" s="284" t="s">
        <v>45</v>
      </c>
      <c r="V473" s="285">
        <v>45607</v>
      </c>
      <c r="W473" s="285">
        <v>45615</v>
      </c>
      <c r="X473" s="285">
        <v>45616</v>
      </c>
      <c r="Y473" s="286">
        <v>29000</v>
      </c>
      <c r="Z473" s="286">
        <v>29000</v>
      </c>
      <c r="AA473" s="286">
        <v>5900</v>
      </c>
      <c r="AB473" s="286">
        <v>29000</v>
      </c>
      <c r="AC473" s="287" t="s">
        <v>1291</v>
      </c>
      <c r="AD473" s="284" t="s">
        <v>60</v>
      </c>
      <c r="AE473" s="287" t="s">
        <v>45</v>
      </c>
      <c r="AF473" s="286">
        <v>29000</v>
      </c>
      <c r="AG473" s="286">
        <v>500</v>
      </c>
      <c r="AH473" s="286">
        <v>14500000</v>
      </c>
      <c r="AI473" s="286">
        <v>2950000</v>
      </c>
      <c r="AJ473" s="286">
        <v>500</v>
      </c>
      <c r="AK473" s="286">
        <v>14500000</v>
      </c>
      <c r="AL473" s="286">
        <v>2950000</v>
      </c>
      <c r="AM473" s="286"/>
      <c r="AN473" s="286"/>
      <c r="AO473" s="286">
        <v>0</v>
      </c>
      <c r="AP473" s="286">
        <v>496</v>
      </c>
      <c r="AQ473" s="286">
        <v>14384000</v>
      </c>
      <c r="AR473" s="286">
        <v>2926400</v>
      </c>
      <c r="AS473" s="286">
        <v>496</v>
      </c>
      <c r="AT473" s="286">
        <v>14384000</v>
      </c>
      <c r="AU473" s="286">
        <v>2926400</v>
      </c>
      <c r="AV473" s="286"/>
      <c r="AW473" s="286"/>
      <c r="AX473" s="286">
        <v>0</v>
      </c>
      <c r="AY473" s="286">
        <v>214</v>
      </c>
      <c r="AZ473" s="286">
        <v>6206000</v>
      </c>
      <c r="BA473" s="286">
        <v>1</v>
      </c>
      <c r="BB473" s="286">
        <v>29000</v>
      </c>
      <c r="BC473" s="286">
        <v>9</v>
      </c>
      <c r="BD473" s="286">
        <v>261000</v>
      </c>
      <c r="BE473" s="286">
        <v>181900</v>
      </c>
      <c r="BF473" s="286">
        <v>53100</v>
      </c>
      <c r="BG473" s="286">
        <v>141</v>
      </c>
      <c r="BH473" s="286">
        <v>4089000</v>
      </c>
      <c r="BI473" s="286">
        <v>2904980</v>
      </c>
      <c r="BJ473" s="286">
        <v>831900</v>
      </c>
      <c r="BK473" s="286">
        <v>73</v>
      </c>
      <c r="BL473" s="286">
        <v>282</v>
      </c>
      <c r="BM473" s="286">
        <v>355</v>
      </c>
      <c r="BN473" s="286">
        <v>10295000</v>
      </c>
      <c r="BO473" s="286">
        <v>2094500</v>
      </c>
      <c r="BP473" s="287" t="s">
        <v>4115</v>
      </c>
      <c r="BQ473" s="287" t="s">
        <v>3717</v>
      </c>
      <c r="BR473" t="s">
        <v>45</v>
      </c>
    </row>
    <row r="474" spans="1:70" hidden="1" x14ac:dyDescent="0.3">
      <c r="A474" s="281">
        <v>471</v>
      </c>
      <c r="B474" s="288" t="s">
        <v>2952</v>
      </c>
      <c r="C474" s="288" t="s">
        <v>2953</v>
      </c>
      <c r="D474" s="288" t="s">
        <v>3007</v>
      </c>
      <c r="E474" s="288" t="s">
        <v>2959</v>
      </c>
      <c r="F474" s="288" t="s">
        <v>2956</v>
      </c>
      <c r="G474" s="288" t="s">
        <v>2956</v>
      </c>
      <c r="H474" s="288" t="s">
        <v>2995</v>
      </c>
      <c r="I474" s="288" t="s">
        <v>2962</v>
      </c>
      <c r="J474" s="288" t="s">
        <v>60</v>
      </c>
      <c r="K474" s="288" t="s">
        <v>2958</v>
      </c>
      <c r="L474" s="288" t="s">
        <v>45</v>
      </c>
      <c r="M474" s="289" t="s">
        <v>1288</v>
      </c>
      <c r="N474" s="288" t="s">
        <v>1272</v>
      </c>
      <c r="O474" s="288" t="s">
        <v>50</v>
      </c>
      <c r="P474" s="288" t="s">
        <v>585</v>
      </c>
      <c r="Q474" s="290" t="s">
        <v>45</v>
      </c>
      <c r="R474" s="288" t="s">
        <v>45</v>
      </c>
      <c r="S474" s="1">
        <v>45586</v>
      </c>
      <c r="T474" s="1">
        <v>45586</v>
      </c>
      <c r="U474" s="290" t="s">
        <v>45</v>
      </c>
      <c r="V474" s="1">
        <v>45586</v>
      </c>
      <c r="W474" s="1">
        <v>45623</v>
      </c>
      <c r="X474" s="1">
        <v>45628</v>
      </c>
      <c r="Y474" s="291">
        <v>1</v>
      </c>
      <c r="Z474" s="291">
        <v>1</v>
      </c>
      <c r="AA474" s="291">
        <v>3000</v>
      </c>
      <c r="AB474" s="291">
        <v>1</v>
      </c>
      <c r="AC474" s="292" t="s">
        <v>45</v>
      </c>
      <c r="AD474" s="290" t="s">
        <v>60</v>
      </c>
      <c r="AE474" s="292" t="s">
        <v>45</v>
      </c>
      <c r="AF474" s="291">
        <v>1</v>
      </c>
      <c r="AG474" s="291">
        <v>1</v>
      </c>
      <c r="AH474" s="291">
        <v>1</v>
      </c>
      <c r="AI474" s="291">
        <v>3000</v>
      </c>
      <c r="AJ474" s="291">
        <v>1</v>
      </c>
      <c r="AK474" s="291">
        <v>1</v>
      </c>
      <c r="AL474" s="291">
        <v>3000</v>
      </c>
      <c r="AM474" s="291"/>
      <c r="AN474" s="291"/>
      <c r="AO474" s="291">
        <v>0</v>
      </c>
      <c r="AP474" s="291">
        <v>1500</v>
      </c>
      <c r="AQ474" s="291">
        <v>1500</v>
      </c>
      <c r="AR474" s="291">
        <v>4500000</v>
      </c>
      <c r="AS474" s="291">
        <v>1500</v>
      </c>
      <c r="AT474" s="291">
        <v>1500</v>
      </c>
      <c r="AU474" s="291">
        <v>4500000</v>
      </c>
      <c r="AV474" s="291"/>
      <c r="AW474" s="291"/>
      <c r="AX474" s="291">
        <v>0</v>
      </c>
      <c r="AY474" s="291">
        <v>969</v>
      </c>
      <c r="AZ474" s="291">
        <v>969</v>
      </c>
      <c r="BA474" s="291"/>
      <c r="BB474" s="291"/>
      <c r="BC474" s="291">
        <v>150</v>
      </c>
      <c r="BD474" s="291">
        <v>150</v>
      </c>
      <c r="BE474" s="291"/>
      <c r="BF474" s="291">
        <v>450000</v>
      </c>
      <c r="BG474" s="291">
        <v>19</v>
      </c>
      <c r="BH474" s="291">
        <v>19</v>
      </c>
      <c r="BI474" s="291"/>
      <c r="BJ474" s="291">
        <v>57000</v>
      </c>
      <c r="BK474" s="291">
        <v>950</v>
      </c>
      <c r="BL474" s="291">
        <v>531</v>
      </c>
      <c r="BM474" s="291">
        <v>1481</v>
      </c>
      <c r="BN474" s="291">
        <v>1481</v>
      </c>
      <c r="BO474" s="291">
        <v>4443000</v>
      </c>
      <c r="BP474" s="292" t="s">
        <v>3264</v>
      </c>
      <c r="BQ474" s="292" t="s">
        <v>45</v>
      </c>
      <c r="BR474" t="s">
        <v>45</v>
      </c>
    </row>
    <row r="475" spans="1:70" hidden="1" x14ac:dyDescent="0.3">
      <c r="A475" s="281">
        <v>472</v>
      </c>
      <c r="B475" s="282" t="s">
        <v>2952</v>
      </c>
      <c r="C475" s="282" t="s">
        <v>2953</v>
      </c>
      <c r="D475" s="282" t="s">
        <v>3007</v>
      </c>
      <c r="E475" s="282" t="s">
        <v>2959</v>
      </c>
      <c r="F475" s="282" t="s">
        <v>2956</v>
      </c>
      <c r="G475" s="282" t="s">
        <v>2956</v>
      </c>
      <c r="H475" s="282" t="s">
        <v>2995</v>
      </c>
      <c r="I475" s="282" t="s">
        <v>2962</v>
      </c>
      <c r="J475" s="282" t="s">
        <v>60</v>
      </c>
      <c r="K475" s="282" t="s">
        <v>2958</v>
      </c>
      <c r="L475" s="282" t="s">
        <v>45</v>
      </c>
      <c r="M475" s="283" t="s">
        <v>1286</v>
      </c>
      <c r="N475" s="282" t="s">
        <v>1285</v>
      </c>
      <c r="O475" s="282" t="s">
        <v>50</v>
      </c>
      <c r="P475" s="282" t="s">
        <v>585</v>
      </c>
      <c r="Q475" s="284" t="s">
        <v>45</v>
      </c>
      <c r="R475" s="282" t="s">
        <v>45</v>
      </c>
      <c r="S475" s="285">
        <v>45554</v>
      </c>
      <c r="T475" s="285">
        <v>45554</v>
      </c>
      <c r="U475" s="284" t="s">
        <v>45</v>
      </c>
      <c r="V475" s="285">
        <v>45554</v>
      </c>
      <c r="W475" s="285">
        <v>45583</v>
      </c>
      <c r="X475" s="285">
        <v>45586</v>
      </c>
      <c r="Y475" s="286">
        <v>1</v>
      </c>
      <c r="Z475" s="286">
        <v>1</v>
      </c>
      <c r="AA475" s="286">
        <v>3300</v>
      </c>
      <c r="AB475" s="286">
        <v>1</v>
      </c>
      <c r="AC475" s="287" t="s">
        <v>45</v>
      </c>
      <c r="AD475" s="284" t="s">
        <v>60</v>
      </c>
      <c r="AE475" s="287" t="s">
        <v>45</v>
      </c>
      <c r="AF475" s="286">
        <v>1</v>
      </c>
      <c r="AG475" s="286">
        <v>1</v>
      </c>
      <c r="AH475" s="286">
        <v>1</v>
      </c>
      <c r="AI475" s="286">
        <v>3300</v>
      </c>
      <c r="AJ475" s="286">
        <v>1</v>
      </c>
      <c r="AK475" s="286">
        <v>1</v>
      </c>
      <c r="AL475" s="286">
        <v>3300</v>
      </c>
      <c r="AM475" s="286"/>
      <c r="AN475" s="286"/>
      <c r="AO475" s="286">
        <v>0</v>
      </c>
      <c r="AP475" s="286">
        <v>3510</v>
      </c>
      <c r="AQ475" s="286">
        <v>3510</v>
      </c>
      <c r="AR475" s="286">
        <v>11583000</v>
      </c>
      <c r="AS475" s="286">
        <v>3510</v>
      </c>
      <c r="AT475" s="286">
        <v>3510</v>
      </c>
      <c r="AU475" s="286">
        <v>11583000</v>
      </c>
      <c r="AV475" s="286"/>
      <c r="AW475" s="286"/>
      <c r="AX475" s="286">
        <v>0</v>
      </c>
      <c r="AY475" s="286">
        <v>2808</v>
      </c>
      <c r="AZ475" s="286">
        <v>2808</v>
      </c>
      <c r="BA475" s="286">
        <v>1</v>
      </c>
      <c r="BB475" s="286">
        <v>1</v>
      </c>
      <c r="BC475" s="286">
        <v>-3</v>
      </c>
      <c r="BD475" s="286">
        <v>-3</v>
      </c>
      <c r="BE475" s="286"/>
      <c r="BF475" s="286">
        <v>-9900</v>
      </c>
      <c r="BG475" s="286">
        <v>2808</v>
      </c>
      <c r="BH475" s="286">
        <v>2808</v>
      </c>
      <c r="BI475" s="286"/>
      <c r="BJ475" s="286">
        <v>9266400</v>
      </c>
      <c r="BK475" s="286"/>
      <c r="BL475" s="286">
        <v>702</v>
      </c>
      <c r="BM475" s="286">
        <v>702</v>
      </c>
      <c r="BN475" s="286">
        <v>702</v>
      </c>
      <c r="BO475" s="286">
        <v>2316600</v>
      </c>
      <c r="BP475" s="287" t="s">
        <v>4121</v>
      </c>
      <c r="BQ475" s="287" t="s">
        <v>45</v>
      </c>
      <c r="BR475" t="s">
        <v>45</v>
      </c>
    </row>
    <row r="476" spans="1:70" hidden="1" x14ac:dyDescent="0.3">
      <c r="A476" s="281">
        <v>473</v>
      </c>
      <c r="B476" s="288" t="s">
        <v>2952</v>
      </c>
      <c r="C476" s="288" t="s">
        <v>2953</v>
      </c>
      <c r="D476" s="288" t="s">
        <v>3007</v>
      </c>
      <c r="E476" s="288" t="s">
        <v>2959</v>
      </c>
      <c r="F476" s="288" t="s">
        <v>2956</v>
      </c>
      <c r="G476" s="288" t="s">
        <v>2956</v>
      </c>
      <c r="H476" s="288" t="s">
        <v>2995</v>
      </c>
      <c r="I476" s="288" t="s">
        <v>2962</v>
      </c>
      <c r="J476" s="288" t="s">
        <v>60</v>
      </c>
      <c r="K476" s="288" t="s">
        <v>2958</v>
      </c>
      <c r="L476" s="288" t="s">
        <v>45</v>
      </c>
      <c r="M476" s="289" t="s">
        <v>1283</v>
      </c>
      <c r="N476" s="288" t="s">
        <v>1282</v>
      </c>
      <c r="O476" s="288" t="s">
        <v>50</v>
      </c>
      <c r="P476" s="288" t="s">
        <v>51</v>
      </c>
      <c r="Q476" s="290" t="s">
        <v>45</v>
      </c>
      <c r="R476" s="288" t="s">
        <v>45</v>
      </c>
      <c r="S476" s="1">
        <v>45644</v>
      </c>
      <c r="T476" s="1">
        <v>45644</v>
      </c>
      <c r="U476" s="290" t="s">
        <v>45</v>
      </c>
      <c r="V476" s="1">
        <v>45644</v>
      </c>
      <c r="W476" s="1">
        <v>45653</v>
      </c>
      <c r="X476" s="1">
        <v>45657</v>
      </c>
      <c r="Y476" s="291">
        <v>135000</v>
      </c>
      <c r="Z476" s="291">
        <v>135000</v>
      </c>
      <c r="AA476" s="291">
        <v>79091</v>
      </c>
      <c r="AB476" s="291">
        <v>135000</v>
      </c>
      <c r="AC476" s="292" t="s">
        <v>1284</v>
      </c>
      <c r="AD476" s="290" t="s">
        <v>60</v>
      </c>
      <c r="AE476" s="292" t="s">
        <v>45</v>
      </c>
      <c r="AF476" s="291">
        <v>135000</v>
      </c>
      <c r="AG476" s="291">
        <v>1</v>
      </c>
      <c r="AH476" s="291">
        <v>135000</v>
      </c>
      <c r="AI476" s="291">
        <v>79091</v>
      </c>
      <c r="AJ476" s="291">
        <v>1</v>
      </c>
      <c r="AK476" s="291">
        <v>135000</v>
      </c>
      <c r="AL476" s="291">
        <v>79091</v>
      </c>
      <c r="AM476" s="291"/>
      <c r="AN476" s="291"/>
      <c r="AO476" s="291">
        <v>0</v>
      </c>
      <c r="AP476" s="291">
        <v>100</v>
      </c>
      <c r="AQ476" s="291">
        <v>13500000</v>
      </c>
      <c r="AR476" s="291">
        <v>7909100</v>
      </c>
      <c r="AS476" s="291">
        <v>100</v>
      </c>
      <c r="AT476" s="291">
        <v>13500000</v>
      </c>
      <c r="AU476" s="291">
        <v>7909100</v>
      </c>
      <c r="AV476" s="291"/>
      <c r="AW476" s="291"/>
      <c r="AX476" s="291">
        <v>0</v>
      </c>
      <c r="AY476" s="291">
        <v>100</v>
      </c>
      <c r="AZ476" s="291">
        <v>13500000</v>
      </c>
      <c r="BA476" s="291"/>
      <c r="BB476" s="291"/>
      <c r="BC476" s="291"/>
      <c r="BD476" s="291"/>
      <c r="BE476" s="291"/>
      <c r="BF476" s="291">
        <v>0</v>
      </c>
      <c r="BG476" s="291">
        <v>100</v>
      </c>
      <c r="BH476" s="291">
        <v>13500000</v>
      </c>
      <c r="BI476" s="291">
        <v>13875000</v>
      </c>
      <c r="BJ476" s="291">
        <v>7909100</v>
      </c>
      <c r="BK476" s="291"/>
      <c r="BL476" s="291"/>
      <c r="BM476" s="291"/>
      <c r="BN476" s="291"/>
      <c r="BO476" s="291"/>
      <c r="BP476" s="292" t="s">
        <v>507</v>
      </c>
      <c r="BQ476" s="292" t="s">
        <v>4099</v>
      </c>
      <c r="BR476" t="s">
        <v>45</v>
      </c>
    </row>
    <row r="477" spans="1:70" hidden="1" x14ac:dyDescent="0.3">
      <c r="A477" s="281">
        <v>474</v>
      </c>
      <c r="B477" s="282" t="s">
        <v>2952</v>
      </c>
      <c r="C477" s="282" t="s">
        <v>2953</v>
      </c>
      <c r="D477" s="282" t="s">
        <v>3007</v>
      </c>
      <c r="E477" s="282" t="s">
        <v>2959</v>
      </c>
      <c r="F477" s="282" t="s">
        <v>2956</v>
      </c>
      <c r="G477" s="282" t="s">
        <v>2956</v>
      </c>
      <c r="H477" s="282" t="s">
        <v>2995</v>
      </c>
      <c r="I477" s="282" t="s">
        <v>2962</v>
      </c>
      <c r="J477" s="282" t="s">
        <v>60</v>
      </c>
      <c r="K477" s="282" t="s">
        <v>2958</v>
      </c>
      <c r="L477" s="282" t="s">
        <v>45</v>
      </c>
      <c r="M477" s="283" t="s">
        <v>1280</v>
      </c>
      <c r="N477" s="282" t="s">
        <v>1279</v>
      </c>
      <c r="O477" s="282" t="s">
        <v>50</v>
      </c>
      <c r="P477" s="282" t="s">
        <v>51</v>
      </c>
      <c r="Q477" s="284" t="s">
        <v>45</v>
      </c>
      <c r="R477" s="282" t="s">
        <v>45</v>
      </c>
      <c r="S477" s="285">
        <v>45559</v>
      </c>
      <c r="T477" s="285">
        <v>45534</v>
      </c>
      <c r="U477" s="284" t="s">
        <v>45</v>
      </c>
      <c r="V477" s="285">
        <v>45534</v>
      </c>
      <c r="W477" s="285">
        <v>45559</v>
      </c>
      <c r="X477" s="285">
        <v>45582</v>
      </c>
      <c r="Y477" s="286">
        <v>39000</v>
      </c>
      <c r="Z477" s="286">
        <v>39000</v>
      </c>
      <c r="AA477" s="286">
        <v>8800</v>
      </c>
      <c r="AB477" s="286">
        <v>39000</v>
      </c>
      <c r="AC477" s="287" t="s">
        <v>1281</v>
      </c>
      <c r="AD477" s="284" t="s">
        <v>60</v>
      </c>
      <c r="AE477" s="287" t="s">
        <v>45</v>
      </c>
      <c r="AF477" s="286">
        <v>39000</v>
      </c>
      <c r="AG477" s="286">
        <v>500</v>
      </c>
      <c r="AH477" s="286">
        <v>19500000</v>
      </c>
      <c r="AI477" s="286">
        <v>4400000</v>
      </c>
      <c r="AJ477" s="286">
        <v>500</v>
      </c>
      <c r="AK477" s="286">
        <v>19500000</v>
      </c>
      <c r="AL477" s="286">
        <v>4400000</v>
      </c>
      <c r="AM477" s="286"/>
      <c r="AN477" s="286"/>
      <c r="AO477" s="286">
        <v>0</v>
      </c>
      <c r="AP477" s="286">
        <v>496</v>
      </c>
      <c r="AQ477" s="286">
        <v>19344000</v>
      </c>
      <c r="AR477" s="286">
        <v>4364800</v>
      </c>
      <c r="AS477" s="286">
        <v>496</v>
      </c>
      <c r="AT477" s="286">
        <v>19344000</v>
      </c>
      <c r="AU477" s="286">
        <v>4364800</v>
      </c>
      <c r="AV477" s="286"/>
      <c r="AW477" s="286"/>
      <c r="AX477" s="286">
        <v>0</v>
      </c>
      <c r="AY477" s="286">
        <v>438</v>
      </c>
      <c r="AZ477" s="286">
        <v>17082000</v>
      </c>
      <c r="BA477" s="286">
        <v>1</v>
      </c>
      <c r="BB477" s="286">
        <v>39000</v>
      </c>
      <c r="BC477" s="286">
        <v>2</v>
      </c>
      <c r="BD477" s="286">
        <v>78000</v>
      </c>
      <c r="BE477" s="286">
        <v>48875</v>
      </c>
      <c r="BF477" s="286">
        <v>17600</v>
      </c>
      <c r="BG477" s="286">
        <v>424</v>
      </c>
      <c r="BH477" s="286">
        <v>16536000</v>
      </c>
      <c r="BI477" s="286">
        <v>14238677</v>
      </c>
      <c r="BJ477" s="286">
        <v>3731200</v>
      </c>
      <c r="BK477" s="286">
        <v>14</v>
      </c>
      <c r="BL477" s="286">
        <v>58</v>
      </c>
      <c r="BM477" s="286">
        <v>72</v>
      </c>
      <c r="BN477" s="286">
        <v>2808000</v>
      </c>
      <c r="BO477" s="286">
        <v>633600</v>
      </c>
      <c r="BP477" s="287" t="s">
        <v>3536</v>
      </c>
      <c r="BQ477" s="287" t="s">
        <v>1456</v>
      </c>
      <c r="BR477" t="s">
        <v>45</v>
      </c>
    </row>
    <row r="478" spans="1:70" hidden="1" x14ac:dyDescent="0.3">
      <c r="A478" s="281">
        <v>475</v>
      </c>
      <c r="B478" s="288" t="s">
        <v>2952</v>
      </c>
      <c r="C478" s="288" t="s">
        <v>2953</v>
      </c>
      <c r="D478" s="288" t="s">
        <v>3007</v>
      </c>
      <c r="E478" s="288" t="s">
        <v>2959</v>
      </c>
      <c r="F478" s="288" t="s">
        <v>2956</v>
      </c>
      <c r="G478" s="288" t="s">
        <v>2956</v>
      </c>
      <c r="H478" s="288" t="s">
        <v>2995</v>
      </c>
      <c r="I478" s="288" t="s">
        <v>2962</v>
      </c>
      <c r="J478" s="288" t="s">
        <v>60</v>
      </c>
      <c r="K478" s="288" t="s">
        <v>2958</v>
      </c>
      <c r="L478" s="288" t="s">
        <v>45</v>
      </c>
      <c r="M478" s="289" t="s">
        <v>1277</v>
      </c>
      <c r="N478" s="288" t="s">
        <v>1276</v>
      </c>
      <c r="O478" s="288" t="s">
        <v>50</v>
      </c>
      <c r="P478" s="288" t="s">
        <v>585</v>
      </c>
      <c r="Q478" s="290" t="s">
        <v>45</v>
      </c>
      <c r="R478" s="288" t="s">
        <v>45</v>
      </c>
      <c r="S478" s="1">
        <v>45593</v>
      </c>
      <c r="T478" s="1">
        <v>45593</v>
      </c>
      <c r="U478" s="290" t="s">
        <v>45</v>
      </c>
      <c r="V478" s="1">
        <v>45593</v>
      </c>
      <c r="W478" s="1">
        <v>45593</v>
      </c>
      <c r="X478" s="1">
        <v>45610</v>
      </c>
      <c r="Y478" s="291">
        <v>15000</v>
      </c>
      <c r="Z478" s="291">
        <v>15000</v>
      </c>
      <c r="AA478" s="291">
        <v>2800</v>
      </c>
      <c r="AB478" s="291">
        <v>15000</v>
      </c>
      <c r="AC478" s="292" t="s">
        <v>1278</v>
      </c>
      <c r="AD478" s="290" t="s">
        <v>60</v>
      </c>
      <c r="AE478" s="292" t="s">
        <v>45</v>
      </c>
      <c r="AF478" s="291">
        <v>15000</v>
      </c>
      <c r="AG478" s="291">
        <v>1000</v>
      </c>
      <c r="AH478" s="291">
        <v>15000000</v>
      </c>
      <c r="AI478" s="291">
        <v>2800000</v>
      </c>
      <c r="AJ478" s="291">
        <v>1000</v>
      </c>
      <c r="AK478" s="291">
        <v>15000000</v>
      </c>
      <c r="AL478" s="291">
        <v>2800000</v>
      </c>
      <c r="AM478" s="291"/>
      <c r="AN478" s="291"/>
      <c r="AO478" s="291">
        <v>0</v>
      </c>
      <c r="AP478" s="291">
        <v>1028</v>
      </c>
      <c r="AQ478" s="291">
        <v>15420000</v>
      </c>
      <c r="AR478" s="291">
        <v>2878400</v>
      </c>
      <c r="AS478" s="291">
        <v>1028</v>
      </c>
      <c r="AT478" s="291">
        <v>15420000</v>
      </c>
      <c r="AU478" s="291">
        <v>2878400</v>
      </c>
      <c r="AV478" s="291"/>
      <c r="AW478" s="291"/>
      <c r="AX478" s="291">
        <v>0</v>
      </c>
      <c r="AY478" s="291">
        <v>292</v>
      </c>
      <c r="AZ478" s="291">
        <v>4380000</v>
      </c>
      <c r="BA478" s="291">
        <v>2</v>
      </c>
      <c r="BB478" s="291">
        <v>30000</v>
      </c>
      <c r="BC478" s="291">
        <v>7</v>
      </c>
      <c r="BD478" s="291">
        <v>105000</v>
      </c>
      <c r="BE478" s="291">
        <v>159127</v>
      </c>
      <c r="BF478" s="291">
        <v>19600</v>
      </c>
      <c r="BG478" s="291">
        <v>192</v>
      </c>
      <c r="BH478" s="291">
        <v>2880000</v>
      </c>
      <c r="BI478" s="291">
        <v>2902444</v>
      </c>
      <c r="BJ478" s="291">
        <v>537600</v>
      </c>
      <c r="BK478" s="291">
        <v>100</v>
      </c>
      <c r="BL478" s="291">
        <v>736</v>
      </c>
      <c r="BM478" s="291">
        <v>836</v>
      </c>
      <c r="BN478" s="291">
        <v>12540000</v>
      </c>
      <c r="BO478" s="291">
        <v>2340800</v>
      </c>
      <c r="BP478" s="292" t="s">
        <v>3762</v>
      </c>
      <c r="BQ478" s="292" t="s">
        <v>4035</v>
      </c>
      <c r="BR478" t="s">
        <v>45</v>
      </c>
    </row>
    <row r="479" spans="1:70" hidden="1" x14ac:dyDescent="0.3">
      <c r="A479" s="281">
        <v>476</v>
      </c>
      <c r="B479" s="282" t="s">
        <v>2952</v>
      </c>
      <c r="C479" s="282" t="s">
        <v>2953</v>
      </c>
      <c r="D479" s="282" t="s">
        <v>3007</v>
      </c>
      <c r="E479" s="282" t="s">
        <v>2959</v>
      </c>
      <c r="F479" s="282" t="s">
        <v>2956</v>
      </c>
      <c r="G479" s="282" t="s">
        <v>2956</v>
      </c>
      <c r="H479" s="282" t="s">
        <v>2995</v>
      </c>
      <c r="I479" s="282" t="s">
        <v>2962</v>
      </c>
      <c r="J479" s="282" t="s">
        <v>60</v>
      </c>
      <c r="K479" s="282" t="s">
        <v>2958</v>
      </c>
      <c r="L479" s="282" t="s">
        <v>45</v>
      </c>
      <c r="M479" s="283" t="s">
        <v>1273</v>
      </c>
      <c r="N479" s="282" t="s">
        <v>1272</v>
      </c>
      <c r="O479" s="282" t="s">
        <v>50</v>
      </c>
      <c r="P479" s="282" t="s">
        <v>585</v>
      </c>
      <c r="Q479" s="284" t="s">
        <v>45</v>
      </c>
      <c r="R479" s="282" t="s">
        <v>45</v>
      </c>
      <c r="S479" s="285">
        <v>45615</v>
      </c>
      <c r="T479" s="285">
        <v>45586</v>
      </c>
      <c r="U479" s="284" t="s">
        <v>45</v>
      </c>
      <c r="V479" s="285">
        <v>45586</v>
      </c>
      <c r="W479" s="285">
        <v>45615</v>
      </c>
      <c r="X479" s="285">
        <v>45617</v>
      </c>
      <c r="Y479" s="286">
        <v>25000</v>
      </c>
      <c r="Z479" s="286">
        <v>25000</v>
      </c>
      <c r="AA479" s="286">
        <v>3000</v>
      </c>
      <c r="AB479" s="286">
        <v>25000</v>
      </c>
      <c r="AC479" s="287" t="s">
        <v>1275</v>
      </c>
      <c r="AD479" s="284" t="s">
        <v>60</v>
      </c>
      <c r="AE479" s="287" t="s">
        <v>45</v>
      </c>
      <c r="AF479" s="286">
        <v>25000</v>
      </c>
      <c r="AG479" s="286">
        <v>100</v>
      </c>
      <c r="AH479" s="286">
        <v>2500000</v>
      </c>
      <c r="AI479" s="286">
        <v>300000</v>
      </c>
      <c r="AJ479" s="286">
        <v>100</v>
      </c>
      <c r="AK479" s="286">
        <v>2500000</v>
      </c>
      <c r="AL479" s="286">
        <v>300000</v>
      </c>
      <c r="AM479" s="286"/>
      <c r="AN479" s="286"/>
      <c r="AO479" s="286">
        <v>0</v>
      </c>
      <c r="AP479" s="286">
        <v>100</v>
      </c>
      <c r="AQ479" s="286">
        <v>2500000</v>
      </c>
      <c r="AR479" s="286">
        <v>300000</v>
      </c>
      <c r="AS479" s="286">
        <v>100</v>
      </c>
      <c r="AT479" s="286">
        <v>2500000</v>
      </c>
      <c r="AU479" s="286">
        <v>300000</v>
      </c>
      <c r="AV479" s="286"/>
      <c r="AW479" s="286"/>
      <c r="AX479" s="286">
        <v>0</v>
      </c>
      <c r="AY479" s="286">
        <v>81</v>
      </c>
      <c r="AZ479" s="286">
        <v>2025000</v>
      </c>
      <c r="BA479" s="286"/>
      <c r="BB479" s="286"/>
      <c r="BC479" s="286">
        <v>2</v>
      </c>
      <c r="BD479" s="286">
        <v>50000</v>
      </c>
      <c r="BE479" s="286">
        <v>36000</v>
      </c>
      <c r="BF479" s="286">
        <v>6000</v>
      </c>
      <c r="BG479" s="286">
        <v>59</v>
      </c>
      <c r="BH479" s="286">
        <v>1475000</v>
      </c>
      <c r="BI479" s="286">
        <v>1270520</v>
      </c>
      <c r="BJ479" s="286">
        <v>177000</v>
      </c>
      <c r="BK479" s="286">
        <v>22</v>
      </c>
      <c r="BL479" s="286">
        <v>19</v>
      </c>
      <c r="BM479" s="286">
        <v>41</v>
      </c>
      <c r="BN479" s="286">
        <v>1025000</v>
      </c>
      <c r="BO479" s="286">
        <v>123000</v>
      </c>
      <c r="BP479" s="287" t="s">
        <v>3836</v>
      </c>
      <c r="BQ479" s="287" t="s">
        <v>3546</v>
      </c>
      <c r="BR479" t="s">
        <v>45</v>
      </c>
    </row>
    <row r="480" spans="1:70" hidden="1" x14ac:dyDescent="0.3">
      <c r="A480" s="281">
        <v>477</v>
      </c>
      <c r="B480" s="288" t="s">
        <v>2952</v>
      </c>
      <c r="C480" s="288" t="s">
        <v>2953</v>
      </c>
      <c r="D480" s="288" t="s">
        <v>3007</v>
      </c>
      <c r="E480" s="288" t="s">
        <v>2959</v>
      </c>
      <c r="F480" s="288" t="s">
        <v>2956</v>
      </c>
      <c r="G480" s="288" t="s">
        <v>2956</v>
      </c>
      <c r="H480" s="288" t="s">
        <v>3010</v>
      </c>
      <c r="I480" s="288" t="s">
        <v>2962</v>
      </c>
      <c r="J480" s="288" t="s">
        <v>60</v>
      </c>
      <c r="K480" s="288" t="s">
        <v>2958</v>
      </c>
      <c r="L480" s="288" t="s">
        <v>45</v>
      </c>
      <c r="M480" s="289" t="s">
        <v>1271</v>
      </c>
      <c r="N480" s="288" t="s">
        <v>1268</v>
      </c>
      <c r="O480" s="288" t="s">
        <v>50</v>
      </c>
      <c r="P480" s="288" t="s">
        <v>585</v>
      </c>
      <c r="Q480" s="290" t="s">
        <v>45</v>
      </c>
      <c r="R480" s="288" t="s">
        <v>45</v>
      </c>
      <c r="S480" s="1">
        <v>45533</v>
      </c>
      <c r="T480" s="1">
        <v>45533</v>
      </c>
      <c r="U480" s="290" t="s">
        <v>45</v>
      </c>
      <c r="V480" s="1">
        <v>45533</v>
      </c>
      <c r="W480" s="1">
        <v>45560</v>
      </c>
      <c r="X480" s="1">
        <v>45596</v>
      </c>
      <c r="Y480" s="291">
        <v>1</v>
      </c>
      <c r="Z480" s="291">
        <v>1</v>
      </c>
      <c r="AA480" s="291">
        <v>1500</v>
      </c>
      <c r="AB480" s="291">
        <v>1</v>
      </c>
      <c r="AC480" s="292" t="s">
        <v>45</v>
      </c>
      <c r="AD480" s="290" t="s">
        <v>60</v>
      </c>
      <c r="AE480" s="292" t="s">
        <v>45</v>
      </c>
      <c r="AF480" s="291">
        <v>1</v>
      </c>
      <c r="AG480" s="291">
        <v>5</v>
      </c>
      <c r="AH480" s="291">
        <v>5</v>
      </c>
      <c r="AI480" s="291">
        <v>7500</v>
      </c>
      <c r="AJ480" s="291">
        <v>5</v>
      </c>
      <c r="AK480" s="291">
        <v>5</v>
      </c>
      <c r="AL480" s="291">
        <v>7500</v>
      </c>
      <c r="AM480" s="291"/>
      <c r="AN480" s="291"/>
      <c r="AO480" s="291">
        <v>0</v>
      </c>
      <c r="AP480" s="291">
        <v>10545</v>
      </c>
      <c r="AQ480" s="291">
        <v>10545</v>
      </c>
      <c r="AR480" s="291">
        <v>15817500</v>
      </c>
      <c r="AS480" s="291">
        <v>10545</v>
      </c>
      <c r="AT480" s="291">
        <v>10545</v>
      </c>
      <c r="AU480" s="291">
        <v>15817500</v>
      </c>
      <c r="AV480" s="291"/>
      <c r="AW480" s="291"/>
      <c r="AX480" s="291">
        <v>0</v>
      </c>
      <c r="AY480" s="291">
        <v>9835</v>
      </c>
      <c r="AZ480" s="291">
        <v>9835</v>
      </c>
      <c r="BA480" s="291">
        <v>-50</v>
      </c>
      <c r="BB480" s="291">
        <v>-50</v>
      </c>
      <c r="BC480" s="291"/>
      <c r="BD480" s="291"/>
      <c r="BE480" s="291"/>
      <c r="BF480" s="291">
        <v>0</v>
      </c>
      <c r="BG480" s="291">
        <v>9228</v>
      </c>
      <c r="BH480" s="291">
        <v>9228</v>
      </c>
      <c r="BI480" s="291">
        <v>45000</v>
      </c>
      <c r="BJ480" s="291">
        <v>13842000</v>
      </c>
      <c r="BK480" s="291">
        <v>607</v>
      </c>
      <c r="BL480" s="291">
        <v>710</v>
      </c>
      <c r="BM480" s="291">
        <v>1317</v>
      </c>
      <c r="BN480" s="291">
        <v>1317</v>
      </c>
      <c r="BO480" s="291">
        <v>1975500</v>
      </c>
      <c r="BP480" s="292" t="s">
        <v>1084</v>
      </c>
      <c r="BQ480" s="292" t="s">
        <v>4100</v>
      </c>
      <c r="BR480" t="s">
        <v>45</v>
      </c>
    </row>
    <row r="481" spans="1:70" hidden="1" x14ac:dyDescent="0.3">
      <c r="A481" s="281">
        <v>478</v>
      </c>
      <c r="B481" s="282" t="s">
        <v>2952</v>
      </c>
      <c r="C481" s="282" t="s">
        <v>2953</v>
      </c>
      <c r="D481" s="282" t="s">
        <v>3007</v>
      </c>
      <c r="E481" s="282" t="s">
        <v>2959</v>
      </c>
      <c r="F481" s="282" t="s">
        <v>2956</v>
      </c>
      <c r="G481" s="282" t="s">
        <v>2956</v>
      </c>
      <c r="H481" s="282" t="s">
        <v>3010</v>
      </c>
      <c r="I481" s="282" t="s">
        <v>2962</v>
      </c>
      <c r="J481" s="282" t="s">
        <v>60</v>
      </c>
      <c r="K481" s="282" t="s">
        <v>2958</v>
      </c>
      <c r="L481" s="282" t="s">
        <v>45</v>
      </c>
      <c r="M481" s="283" t="s">
        <v>1269</v>
      </c>
      <c r="N481" s="282" t="s">
        <v>1268</v>
      </c>
      <c r="O481" s="282" t="s">
        <v>50</v>
      </c>
      <c r="P481" s="282" t="s">
        <v>585</v>
      </c>
      <c r="Q481" s="284" t="s">
        <v>45</v>
      </c>
      <c r="R481" s="282" t="s">
        <v>45</v>
      </c>
      <c r="S481" s="285">
        <v>45560</v>
      </c>
      <c r="T481" s="285">
        <v>45533</v>
      </c>
      <c r="U481" s="284" t="s">
        <v>45</v>
      </c>
      <c r="V481" s="285">
        <v>45533</v>
      </c>
      <c r="W481" s="285">
        <v>45560</v>
      </c>
      <c r="X481" s="285">
        <v>45588</v>
      </c>
      <c r="Y481" s="286">
        <v>15000</v>
      </c>
      <c r="Z481" s="286">
        <v>25000</v>
      </c>
      <c r="AA481" s="286">
        <v>1500</v>
      </c>
      <c r="AB481" s="286">
        <v>25000</v>
      </c>
      <c r="AC481" s="287" t="s">
        <v>1270</v>
      </c>
      <c r="AD481" s="284" t="s">
        <v>60</v>
      </c>
      <c r="AE481" s="287" t="s">
        <v>45</v>
      </c>
      <c r="AF481" s="286">
        <v>15000</v>
      </c>
      <c r="AG481" s="286">
        <v>2500</v>
      </c>
      <c r="AH481" s="286">
        <v>62500000</v>
      </c>
      <c r="AI481" s="286">
        <v>3750000</v>
      </c>
      <c r="AJ481" s="286">
        <v>2500</v>
      </c>
      <c r="AK481" s="286">
        <v>62500000</v>
      </c>
      <c r="AL481" s="286">
        <v>3750000</v>
      </c>
      <c r="AM481" s="286"/>
      <c r="AN481" s="286"/>
      <c r="AO481" s="286">
        <v>0</v>
      </c>
      <c r="AP481" s="286">
        <v>850</v>
      </c>
      <c r="AQ481" s="286">
        <v>21250000</v>
      </c>
      <c r="AR481" s="286">
        <v>1275000</v>
      </c>
      <c r="AS481" s="286">
        <v>850</v>
      </c>
      <c r="AT481" s="286">
        <v>21250000</v>
      </c>
      <c r="AU481" s="286">
        <v>1275000</v>
      </c>
      <c r="AV481" s="286"/>
      <c r="AW481" s="286"/>
      <c r="AX481" s="286">
        <v>0</v>
      </c>
      <c r="AY481" s="286">
        <v>729</v>
      </c>
      <c r="AZ481" s="286">
        <v>18225000</v>
      </c>
      <c r="BA481" s="286">
        <v>50</v>
      </c>
      <c r="BB481" s="286">
        <v>1250000</v>
      </c>
      <c r="BC481" s="286">
        <v>2</v>
      </c>
      <c r="BD481" s="286">
        <v>50000</v>
      </c>
      <c r="BE481" s="286">
        <v>39700</v>
      </c>
      <c r="BF481" s="286">
        <v>3000</v>
      </c>
      <c r="BG481" s="286">
        <v>719</v>
      </c>
      <c r="BH481" s="286">
        <v>17975000</v>
      </c>
      <c r="BI481" s="286">
        <v>7955578</v>
      </c>
      <c r="BJ481" s="286">
        <v>1078500</v>
      </c>
      <c r="BK481" s="286">
        <v>10</v>
      </c>
      <c r="BL481" s="286">
        <v>121</v>
      </c>
      <c r="BM481" s="286">
        <v>131</v>
      </c>
      <c r="BN481" s="286">
        <v>3275000</v>
      </c>
      <c r="BO481" s="286">
        <v>196500</v>
      </c>
      <c r="BP481" s="287" t="s">
        <v>3287</v>
      </c>
      <c r="BQ481" s="287" t="s">
        <v>4093</v>
      </c>
      <c r="BR481" t="s">
        <v>45</v>
      </c>
    </row>
    <row r="482" spans="1:70" hidden="1" x14ac:dyDescent="0.3">
      <c r="A482" s="281">
        <v>479</v>
      </c>
      <c r="B482" s="288" t="s">
        <v>2952</v>
      </c>
      <c r="C482" s="288" t="s">
        <v>2953</v>
      </c>
      <c r="D482" s="288" t="s">
        <v>3007</v>
      </c>
      <c r="E482" s="288" t="s">
        <v>2959</v>
      </c>
      <c r="F482" s="288" t="s">
        <v>2956</v>
      </c>
      <c r="G482" s="288" t="s">
        <v>2956</v>
      </c>
      <c r="H482" s="288" t="s">
        <v>2996</v>
      </c>
      <c r="I482" s="288" t="s">
        <v>2962</v>
      </c>
      <c r="J482" s="288" t="s">
        <v>60</v>
      </c>
      <c r="K482" s="288" t="s">
        <v>2958</v>
      </c>
      <c r="L482" s="288" t="s">
        <v>45</v>
      </c>
      <c r="M482" s="289" t="s">
        <v>1267</v>
      </c>
      <c r="N482" s="288" t="s">
        <v>1266</v>
      </c>
      <c r="O482" s="288" t="s">
        <v>50</v>
      </c>
      <c r="P482" s="288" t="s">
        <v>585</v>
      </c>
      <c r="Q482" s="290" t="s">
        <v>45</v>
      </c>
      <c r="R482" s="288" t="s">
        <v>45</v>
      </c>
      <c r="S482" s="1">
        <v>45523</v>
      </c>
      <c r="T482" s="1">
        <v>45523</v>
      </c>
      <c r="U482" s="290" t="s">
        <v>45</v>
      </c>
      <c r="V482" s="1">
        <v>45523</v>
      </c>
      <c r="W482" s="1">
        <v>45524</v>
      </c>
      <c r="X482" s="1">
        <v>45526</v>
      </c>
      <c r="Y482" s="291">
        <v>1</v>
      </c>
      <c r="Z482" s="291">
        <v>1</v>
      </c>
      <c r="AA482" s="291"/>
      <c r="AB482" s="291">
        <v>1</v>
      </c>
      <c r="AC482" s="292" t="s">
        <v>45</v>
      </c>
      <c r="AD482" s="290" t="s">
        <v>60</v>
      </c>
      <c r="AE482" s="292" t="s">
        <v>45</v>
      </c>
      <c r="AF482" s="291">
        <v>1</v>
      </c>
      <c r="AG482" s="291">
        <v>1</v>
      </c>
      <c r="AH482" s="291">
        <v>1</v>
      </c>
      <c r="AI482" s="291">
        <v>0</v>
      </c>
      <c r="AJ482" s="291">
        <v>1</v>
      </c>
      <c r="AK482" s="291">
        <v>1</v>
      </c>
      <c r="AL482" s="291">
        <v>0</v>
      </c>
      <c r="AM482" s="291"/>
      <c r="AN482" s="291"/>
      <c r="AO482" s="291">
        <v>0</v>
      </c>
      <c r="AP482" s="291">
        <v>90715</v>
      </c>
      <c r="AQ482" s="291">
        <v>90715</v>
      </c>
      <c r="AR482" s="291">
        <v>0</v>
      </c>
      <c r="AS482" s="291">
        <v>90715</v>
      </c>
      <c r="AT482" s="291">
        <v>90715</v>
      </c>
      <c r="AU482" s="291">
        <v>0</v>
      </c>
      <c r="AV482" s="291"/>
      <c r="AW482" s="291"/>
      <c r="AX482" s="291">
        <v>0</v>
      </c>
      <c r="AY482" s="291">
        <v>90683</v>
      </c>
      <c r="AZ482" s="291">
        <v>90683</v>
      </c>
      <c r="BA482" s="291">
        <v>-16</v>
      </c>
      <c r="BB482" s="291">
        <v>-16</v>
      </c>
      <c r="BC482" s="291"/>
      <c r="BD482" s="291"/>
      <c r="BE482" s="291"/>
      <c r="BF482" s="291">
        <v>0</v>
      </c>
      <c r="BG482" s="291">
        <v>89556</v>
      </c>
      <c r="BH482" s="291">
        <v>89556</v>
      </c>
      <c r="BI482" s="291">
        <v>2</v>
      </c>
      <c r="BJ482" s="291">
        <v>0</v>
      </c>
      <c r="BK482" s="291">
        <v>1127</v>
      </c>
      <c r="BL482" s="291">
        <v>32</v>
      </c>
      <c r="BM482" s="291">
        <v>1159</v>
      </c>
      <c r="BN482" s="291">
        <v>1159</v>
      </c>
      <c r="BO482" s="291"/>
      <c r="BP482" s="292" t="s">
        <v>3896</v>
      </c>
      <c r="BQ482" s="292" t="s">
        <v>45</v>
      </c>
      <c r="BR482" t="s">
        <v>45</v>
      </c>
    </row>
    <row r="483" spans="1:70" hidden="1" x14ac:dyDescent="0.3">
      <c r="A483" s="281">
        <v>480</v>
      </c>
      <c r="B483" s="282" t="s">
        <v>2952</v>
      </c>
      <c r="C483" s="282" t="s">
        <v>2953</v>
      </c>
      <c r="D483" s="282" t="s">
        <v>3007</v>
      </c>
      <c r="E483" s="282" t="s">
        <v>2959</v>
      </c>
      <c r="F483" s="282" t="s">
        <v>2956</v>
      </c>
      <c r="G483" s="282" t="s">
        <v>2956</v>
      </c>
      <c r="H483" s="282" t="s">
        <v>2996</v>
      </c>
      <c r="I483" s="282" t="s">
        <v>2962</v>
      </c>
      <c r="J483" s="282" t="s">
        <v>60</v>
      </c>
      <c r="K483" s="282" t="s">
        <v>2958</v>
      </c>
      <c r="L483" s="282" t="s">
        <v>45</v>
      </c>
      <c r="M483" s="283" t="s">
        <v>1264</v>
      </c>
      <c r="N483" s="282" t="s">
        <v>1263</v>
      </c>
      <c r="O483" s="282" t="s">
        <v>50</v>
      </c>
      <c r="P483" s="282" t="s">
        <v>51</v>
      </c>
      <c r="Q483" s="284" t="s">
        <v>45</v>
      </c>
      <c r="R483" s="282" t="s">
        <v>45</v>
      </c>
      <c r="S483" s="285">
        <v>45559</v>
      </c>
      <c r="T483" s="285">
        <v>45534</v>
      </c>
      <c r="U483" s="284" t="s">
        <v>45</v>
      </c>
      <c r="V483" s="285">
        <v>45534</v>
      </c>
      <c r="W483" s="285">
        <v>45559</v>
      </c>
      <c r="X483" s="285">
        <v>45583</v>
      </c>
      <c r="Y483" s="286">
        <v>25000</v>
      </c>
      <c r="Z483" s="286">
        <v>25000</v>
      </c>
      <c r="AA483" s="286">
        <v>5600</v>
      </c>
      <c r="AB483" s="286">
        <v>25000</v>
      </c>
      <c r="AC483" s="287" t="s">
        <v>1265</v>
      </c>
      <c r="AD483" s="284" t="s">
        <v>60</v>
      </c>
      <c r="AE483" s="287" t="s">
        <v>45</v>
      </c>
      <c r="AF483" s="286">
        <v>25000</v>
      </c>
      <c r="AG483" s="286">
        <v>600</v>
      </c>
      <c r="AH483" s="286">
        <v>15000000</v>
      </c>
      <c r="AI483" s="286">
        <v>3360000</v>
      </c>
      <c r="AJ483" s="286">
        <v>600</v>
      </c>
      <c r="AK483" s="286">
        <v>15000000</v>
      </c>
      <c r="AL483" s="286">
        <v>3360000</v>
      </c>
      <c r="AM483" s="286"/>
      <c r="AN483" s="286"/>
      <c r="AO483" s="286">
        <v>0</v>
      </c>
      <c r="AP483" s="286">
        <v>596</v>
      </c>
      <c r="AQ483" s="286">
        <v>14900000</v>
      </c>
      <c r="AR483" s="286">
        <v>3337600</v>
      </c>
      <c r="AS483" s="286">
        <v>596</v>
      </c>
      <c r="AT483" s="286">
        <v>14900000</v>
      </c>
      <c r="AU483" s="286">
        <v>3337600</v>
      </c>
      <c r="AV483" s="286"/>
      <c r="AW483" s="286"/>
      <c r="AX483" s="286">
        <v>0</v>
      </c>
      <c r="AY483" s="286">
        <v>584</v>
      </c>
      <c r="AZ483" s="286">
        <v>14600000</v>
      </c>
      <c r="BA483" s="286">
        <v>-1</v>
      </c>
      <c r="BB483" s="286">
        <v>-25000</v>
      </c>
      <c r="BC483" s="286"/>
      <c r="BD483" s="286"/>
      <c r="BE483" s="286"/>
      <c r="BF483" s="286">
        <v>0</v>
      </c>
      <c r="BG483" s="286">
        <v>575</v>
      </c>
      <c r="BH483" s="286">
        <v>14375000</v>
      </c>
      <c r="BI483" s="286">
        <v>11829184</v>
      </c>
      <c r="BJ483" s="286">
        <v>3220000</v>
      </c>
      <c r="BK483" s="286">
        <v>9</v>
      </c>
      <c r="BL483" s="286">
        <v>12</v>
      </c>
      <c r="BM483" s="286">
        <v>21</v>
      </c>
      <c r="BN483" s="286">
        <v>525000</v>
      </c>
      <c r="BO483" s="286">
        <v>117600</v>
      </c>
      <c r="BP483" s="287" t="s">
        <v>3849</v>
      </c>
      <c r="BQ483" s="287" t="s">
        <v>3731</v>
      </c>
      <c r="BR483" t="s">
        <v>45</v>
      </c>
    </row>
    <row r="484" spans="1:70" hidden="1" x14ac:dyDescent="0.3">
      <c r="A484" s="281">
        <v>481</v>
      </c>
      <c r="B484" s="288" t="s">
        <v>2952</v>
      </c>
      <c r="C484" s="288" t="s">
        <v>2953</v>
      </c>
      <c r="D484" s="288" t="s">
        <v>3007</v>
      </c>
      <c r="E484" s="288" t="s">
        <v>2997</v>
      </c>
      <c r="F484" s="288" t="s">
        <v>2970</v>
      </c>
      <c r="G484" s="288" t="s">
        <v>2971</v>
      </c>
      <c r="H484" s="288" t="s">
        <v>2972</v>
      </c>
      <c r="I484" s="288" t="s">
        <v>2962</v>
      </c>
      <c r="J484" s="288" t="s">
        <v>60</v>
      </c>
      <c r="K484" s="288" t="s">
        <v>2958</v>
      </c>
      <c r="L484" s="288" t="s">
        <v>45</v>
      </c>
      <c r="M484" s="289" t="s">
        <v>1262</v>
      </c>
      <c r="N484" s="288" t="s">
        <v>1261</v>
      </c>
      <c r="O484" s="288" t="s">
        <v>50</v>
      </c>
      <c r="P484" s="288" t="s">
        <v>51</v>
      </c>
      <c r="Q484" s="290" t="s">
        <v>45</v>
      </c>
      <c r="R484" s="288" t="s">
        <v>45</v>
      </c>
      <c r="S484" s="1">
        <v>45609</v>
      </c>
      <c r="T484" s="1">
        <v>45554</v>
      </c>
      <c r="U484" s="290" t="s">
        <v>45</v>
      </c>
      <c r="V484" s="1">
        <v>45554</v>
      </c>
      <c r="W484" s="1">
        <v>45609</v>
      </c>
      <c r="X484" s="1">
        <v>45617</v>
      </c>
      <c r="Y484" s="291">
        <v>75000</v>
      </c>
      <c r="Z484" s="291">
        <v>75000</v>
      </c>
      <c r="AA484" s="291">
        <v>20500</v>
      </c>
      <c r="AB484" s="291">
        <v>75000</v>
      </c>
      <c r="AC484" s="292" t="s">
        <v>1013</v>
      </c>
      <c r="AD484" s="290" t="s">
        <v>60</v>
      </c>
      <c r="AE484" s="292" t="s">
        <v>45</v>
      </c>
      <c r="AF484" s="291">
        <v>75000</v>
      </c>
      <c r="AG484" s="291">
        <v>450</v>
      </c>
      <c r="AH484" s="291">
        <v>33750000</v>
      </c>
      <c r="AI484" s="291">
        <v>9225000</v>
      </c>
      <c r="AJ484" s="291">
        <v>450</v>
      </c>
      <c r="AK484" s="291">
        <v>33750000</v>
      </c>
      <c r="AL484" s="291">
        <v>9225000</v>
      </c>
      <c r="AM484" s="291"/>
      <c r="AN484" s="291"/>
      <c r="AO484" s="291">
        <v>0</v>
      </c>
      <c r="AP484" s="291">
        <v>449</v>
      </c>
      <c r="AQ484" s="291">
        <v>33675000</v>
      </c>
      <c r="AR484" s="291">
        <v>9204500</v>
      </c>
      <c r="AS484" s="291">
        <v>449</v>
      </c>
      <c r="AT484" s="291">
        <v>33675000</v>
      </c>
      <c r="AU484" s="291">
        <v>9204500</v>
      </c>
      <c r="AV484" s="291"/>
      <c r="AW484" s="291"/>
      <c r="AX484" s="291">
        <v>0</v>
      </c>
      <c r="AY484" s="291">
        <v>390</v>
      </c>
      <c r="AZ484" s="291">
        <v>29250000</v>
      </c>
      <c r="BA484" s="291">
        <v>-6</v>
      </c>
      <c r="BB484" s="291">
        <v>-450000</v>
      </c>
      <c r="BC484" s="291">
        <v>5</v>
      </c>
      <c r="BD484" s="291">
        <v>375000</v>
      </c>
      <c r="BE484" s="291">
        <v>139330</v>
      </c>
      <c r="BF484" s="291">
        <v>102500</v>
      </c>
      <c r="BG484" s="291">
        <v>388</v>
      </c>
      <c r="BH484" s="291">
        <v>29100000</v>
      </c>
      <c r="BI484" s="291">
        <v>19860656</v>
      </c>
      <c r="BJ484" s="291">
        <v>7954000</v>
      </c>
      <c r="BK484" s="291">
        <v>2</v>
      </c>
      <c r="BL484" s="291">
        <v>59</v>
      </c>
      <c r="BM484" s="291">
        <v>61</v>
      </c>
      <c r="BN484" s="291">
        <v>4575000</v>
      </c>
      <c r="BO484" s="291">
        <v>1250500</v>
      </c>
      <c r="BP484" s="292" t="s">
        <v>4078</v>
      </c>
      <c r="BQ484" s="292" t="s">
        <v>3836</v>
      </c>
      <c r="BR484" t="s">
        <v>45</v>
      </c>
    </row>
    <row r="485" spans="1:70" hidden="1" x14ac:dyDescent="0.3">
      <c r="A485" s="281">
        <v>482</v>
      </c>
      <c r="B485" s="282" t="s">
        <v>2952</v>
      </c>
      <c r="C485" s="282" t="s">
        <v>2953</v>
      </c>
      <c r="D485" s="282" t="s">
        <v>3007</v>
      </c>
      <c r="E485" s="282" t="s">
        <v>2997</v>
      </c>
      <c r="F485" s="282" t="s">
        <v>2970</v>
      </c>
      <c r="G485" s="282" t="s">
        <v>2971</v>
      </c>
      <c r="H485" s="282" t="s">
        <v>2972</v>
      </c>
      <c r="I485" s="282" t="s">
        <v>2962</v>
      </c>
      <c r="J485" s="282" t="s">
        <v>60</v>
      </c>
      <c r="K485" s="282" t="s">
        <v>2958</v>
      </c>
      <c r="L485" s="282" t="s">
        <v>45</v>
      </c>
      <c r="M485" s="283" t="s">
        <v>1259</v>
      </c>
      <c r="N485" s="282" t="s">
        <v>1258</v>
      </c>
      <c r="O485" s="282" t="s">
        <v>50</v>
      </c>
      <c r="P485" s="282" t="s">
        <v>51</v>
      </c>
      <c r="Q485" s="284" t="s">
        <v>45</v>
      </c>
      <c r="R485" s="282" t="s">
        <v>45</v>
      </c>
      <c r="S485" s="285">
        <v>45609</v>
      </c>
      <c r="T485" s="285">
        <v>45602</v>
      </c>
      <c r="U485" s="284" t="s">
        <v>45</v>
      </c>
      <c r="V485" s="285">
        <v>45602</v>
      </c>
      <c r="W485" s="285">
        <v>45609</v>
      </c>
      <c r="X485" s="285">
        <v>45618</v>
      </c>
      <c r="Y485" s="286">
        <v>75000</v>
      </c>
      <c r="Z485" s="286">
        <v>75000</v>
      </c>
      <c r="AA485" s="286">
        <v>22000</v>
      </c>
      <c r="AB485" s="286">
        <v>75000</v>
      </c>
      <c r="AC485" s="287" t="s">
        <v>1260</v>
      </c>
      <c r="AD485" s="284" t="s">
        <v>60</v>
      </c>
      <c r="AE485" s="287" t="s">
        <v>45</v>
      </c>
      <c r="AF485" s="286">
        <v>75000</v>
      </c>
      <c r="AG485" s="286">
        <v>300</v>
      </c>
      <c r="AH485" s="286">
        <v>22500000</v>
      </c>
      <c r="AI485" s="286">
        <v>6600000</v>
      </c>
      <c r="AJ485" s="286">
        <v>300</v>
      </c>
      <c r="AK485" s="286">
        <v>22500000</v>
      </c>
      <c r="AL485" s="286">
        <v>6600000</v>
      </c>
      <c r="AM485" s="286"/>
      <c r="AN485" s="286"/>
      <c r="AO485" s="286">
        <v>0</v>
      </c>
      <c r="AP485" s="286">
        <v>298</v>
      </c>
      <c r="AQ485" s="286">
        <v>22350000</v>
      </c>
      <c r="AR485" s="286">
        <v>6556000</v>
      </c>
      <c r="AS485" s="286">
        <v>298</v>
      </c>
      <c r="AT485" s="286">
        <v>22350000</v>
      </c>
      <c r="AU485" s="286">
        <v>6556000</v>
      </c>
      <c r="AV485" s="286"/>
      <c r="AW485" s="286"/>
      <c r="AX485" s="286">
        <v>0</v>
      </c>
      <c r="AY485" s="286">
        <v>293</v>
      </c>
      <c r="AZ485" s="286">
        <v>21975000</v>
      </c>
      <c r="BA485" s="286">
        <v>-2</v>
      </c>
      <c r="BB485" s="286">
        <v>-150000</v>
      </c>
      <c r="BC485" s="286"/>
      <c r="BD485" s="286"/>
      <c r="BE485" s="286"/>
      <c r="BF485" s="286">
        <v>0</v>
      </c>
      <c r="BG485" s="286">
        <v>292</v>
      </c>
      <c r="BH485" s="286">
        <v>21900000</v>
      </c>
      <c r="BI485" s="286">
        <v>16293926</v>
      </c>
      <c r="BJ485" s="286">
        <v>6424000</v>
      </c>
      <c r="BK485" s="286">
        <v>1</v>
      </c>
      <c r="BL485" s="286">
        <v>5</v>
      </c>
      <c r="BM485" s="286">
        <v>6</v>
      </c>
      <c r="BN485" s="286">
        <v>450000</v>
      </c>
      <c r="BO485" s="286">
        <v>132000</v>
      </c>
      <c r="BP485" s="287" t="s">
        <v>3757</v>
      </c>
      <c r="BQ485" s="287" t="s">
        <v>3746</v>
      </c>
      <c r="BR485" t="s">
        <v>45</v>
      </c>
    </row>
    <row r="486" spans="1:70" hidden="1" x14ac:dyDescent="0.3">
      <c r="A486" s="281">
        <v>483</v>
      </c>
      <c r="B486" s="288" t="s">
        <v>2952</v>
      </c>
      <c r="C486" s="288" t="s">
        <v>2953</v>
      </c>
      <c r="D486" s="288" t="s">
        <v>3007</v>
      </c>
      <c r="E486" s="288" t="s">
        <v>2997</v>
      </c>
      <c r="F486" s="288" t="s">
        <v>2970</v>
      </c>
      <c r="G486" s="288" t="s">
        <v>2974</v>
      </c>
      <c r="H486" s="288" t="s">
        <v>2976</v>
      </c>
      <c r="I486" s="288" t="s">
        <v>2962</v>
      </c>
      <c r="J486" s="288" t="s">
        <v>60</v>
      </c>
      <c r="K486" s="288" t="s">
        <v>2958</v>
      </c>
      <c r="L486" s="288" t="s">
        <v>45</v>
      </c>
      <c r="M486" s="289" t="s">
        <v>1257</v>
      </c>
      <c r="N486" s="288" t="s">
        <v>1256</v>
      </c>
      <c r="O486" s="288" t="s">
        <v>50</v>
      </c>
      <c r="P486" s="288" t="s">
        <v>51</v>
      </c>
      <c r="Q486" s="290" t="s">
        <v>45</v>
      </c>
      <c r="R486" s="288" t="s">
        <v>45</v>
      </c>
      <c r="S486" s="1">
        <v>45575</v>
      </c>
      <c r="T486" s="1">
        <v>45512</v>
      </c>
      <c r="U486" s="290" t="s">
        <v>45</v>
      </c>
      <c r="V486" s="1">
        <v>45512</v>
      </c>
      <c r="W486" s="1">
        <v>45575</v>
      </c>
      <c r="X486" s="1">
        <v>45583</v>
      </c>
      <c r="Y486" s="291">
        <v>59000</v>
      </c>
      <c r="Z486" s="291">
        <v>59000</v>
      </c>
      <c r="AA486" s="291">
        <v>16700</v>
      </c>
      <c r="AB486" s="291">
        <v>59000</v>
      </c>
      <c r="AC486" s="292" t="s">
        <v>346</v>
      </c>
      <c r="AD486" s="290" t="s">
        <v>60</v>
      </c>
      <c r="AE486" s="292" t="s">
        <v>45</v>
      </c>
      <c r="AF486" s="291">
        <v>59000</v>
      </c>
      <c r="AG486" s="291">
        <v>550</v>
      </c>
      <c r="AH486" s="291">
        <v>32450000</v>
      </c>
      <c r="AI486" s="291">
        <v>9185000</v>
      </c>
      <c r="AJ486" s="291">
        <v>550</v>
      </c>
      <c r="AK486" s="291">
        <v>32450000</v>
      </c>
      <c r="AL486" s="291">
        <v>9185000</v>
      </c>
      <c r="AM486" s="291"/>
      <c r="AN486" s="291"/>
      <c r="AO486" s="291">
        <v>0</v>
      </c>
      <c r="AP486" s="291">
        <v>546</v>
      </c>
      <c r="AQ486" s="291">
        <v>32214000</v>
      </c>
      <c r="AR486" s="291">
        <v>9118200</v>
      </c>
      <c r="AS486" s="291">
        <v>546</v>
      </c>
      <c r="AT486" s="291">
        <v>32214000</v>
      </c>
      <c r="AU486" s="291">
        <v>9118200</v>
      </c>
      <c r="AV486" s="291"/>
      <c r="AW486" s="291"/>
      <c r="AX486" s="291">
        <v>0</v>
      </c>
      <c r="AY486" s="291">
        <v>475</v>
      </c>
      <c r="AZ486" s="291">
        <v>28025000</v>
      </c>
      <c r="BA486" s="291">
        <v>-2</v>
      </c>
      <c r="BB486" s="291">
        <v>-118000</v>
      </c>
      <c r="BC486" s="291"/>
      <c r="BD486" s="291"/>
      <c r="BE486" s="291"/>
      <c r="BF486" s="291">
        <v>0</v>
      </c>
      <c r="BG486" s="291">
        <v>469</v>
      </c>
      <c r="BH486" s="291">
        <v>27671000</v>
      </c>
      <c r="BI486" s="291">
        <v>20959810</v>
      </c>
      <c r="BJ486" s="291">
        <v>7832300</v>
      </c>
      <c r="BK486" s="291">
        <v>6</v>
      </c>
      <c r="BL486" s="291">
        <v>71</v>
      </c>
      <c r="BM486" s="291">
        <v>77</v>
      </c>
      <c r="BN486" s="291">
        <v>4543000</v>
      </c>
      <c r="BO486" s="291">
        <v>1285900</v>
      </c>
      <c r="BP486" s="292" t="s">
        <v>1111</v>
      </c>
      <c r="BQ486" s="292" t="s">
        <v>3874</v>
      </c>
      <c r="BR486" t="s">
        <v>45</v>
      </c>
    </row>
    <row r="487" spans="1:70" hidden="1" x14ac:dyDescent="0.3">
      <c r="A487" s="281">
        <v>484</v>
      </c>
      <c r="B487" s="282" t="s">
        <v>2952</v>
      </c>
      <c r="C487" s="282" t="s">
        <v>2953</v>
      </c>
      <c r="D487" s="282" t="s">
        <v>3007</v>
      </c>
      <c r="E487" s="282" t="s">
        <v>2997</v>
      </c>
      <c r="F487" s="282" t="s">
        <v>2970</v>
      </c>
      <c r="G487" s="282" t="s">
        <v>2974</v>
      </c>
      <c r="H487" s="282" t="s">
        <v>2976</v>
      </c>
      <c r="I487" s="282" t="s">
        <v>2962</v>
      </c>
      <c r="J487" s="282" t="s">
        <v>60</v>
      </c>
      <c r="K487" s="282" t="s">
        <v>2958</v>
      </c>
      <c r="L487" s="282" t="s">
        <v>45</v>
      </c>
      <c r="M487" s="283" t="s">
        <v>1255</v>
      </c>
      <c r="N487" s="282" t="s">
        <v>1254</v>
      </c>
      <c r="O487" s="282" t="s">
        <v>50</v>
      </c>
      <c r="P487" s="282" t="s">
        <v>51</v>
      </c>
      <c r="Q487" s="284" t="s">
        <v>45</v>
      </c>
      <c r="R487" s="282" t="s">
        <v>45</v>
      </c>
      <c r="S487" s="285">
        <v>45587</v>
      </c>
      <c r="T487" s="285">
        <v>45554</v>
      </c>
      <c r="U487" s="284" t="s">
        <v>45</v>
      </c>
      <c r="V487" s="285">
        <v>45554</v>
      </c>
      <c r="W487" s="285">
        <v>45587</v>
      </c>
      <c r="X487" s="285">
        <v>45602</v>
      </c>
      <c r="Y487" s="286">
        <v>65000</v>
      </c>
      <c r="Z487" s="286">
        <v>65000</v>
      </c>
      <c r="AA487" s="286">
        <v>17600</v>
      </c>
      <c r="AB487" s="286">
        <v>65000</v>
      </c>
      <c r="AC487" s="287" t="s">
        <v>211</v>
      </c>
      <c r="AD487" s="284" t="s">
        <v>60</v>
      </c>
      <c r="AE487" s="287" t="s">
        <v>45</v>
      </c>
      <c r="AF487" s="286">
        <v>65000</v>
      </c>
      <c r="AG487" s="286">
        <v>300</v>
      </c>
      <c r="AH487" s="286">
        <v>19500000</v>
      </c>
      <c r="AI487" s="286">
        <v>5280000</v>
      </c>
      <c r="AJ487" s="286">
        <v>300</v>
      </c>
      <c r="AK487" s="286">
        <v>19500000</v>
      </c>
      <c r="AL487" s="286">
        <v>5280000</v>
      </c>
      <c r="AM487" s="286"/>
      <c r="AN487" s="286"/>
      <c r="AO487" s="286">
        <v>0</v>
      </c>
      <c r="AP487" s="286">
        <v>305</v>
      </c>
      <c r="AQ487" s="286">
        <v>19825000</v>
      </c>
      <c r="AR487" s="286">
        <v>5368000</v>
      </c>
      <c r="AS487" s="286">
        <v>305</v>
      </c>
      <c r="AT487" s="286">
        <v>19825000</v>
      </c>
      <c r="AU487" s="286">
        <v>5368000</v>
      </c>
      <c r="AV487" s="286"/>
      <c r="AW487" s="286"/>
      <c r="AX487" s="286">
        <v>0</v>
      </c>
      <c r="AY487" s="286">
        <v>268</v>
      </c>
      <c r="AZ487" s="286">
        <v>17420000</v>
      </c>
      <c r="BA487" s="286">
        <v>-5</v>
      </c>
      <c r="BB487" s="286">
        <v>-325000</v>
      </c>
      <c r="BC487" s="286"/>
      <c r="BD487" s="286"/>
      <c r="BE487" s="286"/>
      <c r="BF487" s="286">
        <v>0</v>
      </c>
      <c r="BG487" s="286">
        <v>259</v>
      </c>
      <c r="BH487" s="286">
        <v>16835000</v>
      </c>
      <c r="BI487" s="286">
        <v>12398566</v>
      </c>
      <c r="BJ487" s="286">
        <v>4558400</v>
      </c>
      <c r="BK487" s="286">
        <v>9</v>
      </c>
      <c r="BL487" s="286">
        <v>37</v>
      </c>
      <c r="BM487" s="286">
        <v>46</v>
      </c>
      <c r="BN487" s="286">
        <v>2990000</v>
      </c>
      <c r="BO487" s="286">
        <v>809600</v>
      </c>
      <c r="BP487" s="287" t="s">
        <v>3303</v>
      </c>
      <c r="BQ487" s="287" t="s">
        <v>3566</v>
      </c>
      <c r="BR487" t="s">
        <v>45</v>
      </c>
    </row>
    <row r="488" spans="1:70" hidden="1" x14ac:dyDescent="0.3">
      <c r="A488" s="281">
        <v>485</v>
      </c>
      <c r="B488" s="288" t="s">
        <v>2952</v>
      </c>
      <c r="C488" s="288" t="s">
        <v>2953</v>
      </c>
      <c r="D488" s="288" t="s">
        <v>3007</v>
      </c>
      <c r="E488" s="288" t="s">
        <v>2997</v>
      </c>
      <c r="F488" s="288" t="s">
        <v>2970</v>
      </c>
      <c r="G488" s="288" t="s">
        <v>2974</v>
      </c>
      <c r="H488" s="288" t="s">
        <v>2976</v>
      </c>
      <c r="I488" s="288" t="s">
        <v>2962</v>
      </c>
      <c r="J488" s="288" t="s">
        <v>60</v>
      </c>
      <c r="K488" s="288" t="s">
        <v>2958</v>
      </c>
      <c r="L488" s="288" t="s">
        <v>45</v>
      </c>
      <c r="M488" s="289" t="s">
        <v>1252</v>
      </c>
      <c r="N488" s="288" t="s">
        <v>1251</v>
      </c>
      <c r="O488" s="288" t="s">
        <v>50</v>
      </c>
      <c r="P488" s="288" t="s">
        <v>51</v>
      </c>
      <c r="Q488" s="290" t="s">
        <v>45</v>
      </c>
      <c r="R488" s="288" t="s">
        <v>45</v>
      </c>
      <c r="S488" s="1">
        <v>45597</v>
      </c>
      <c r="T488" s="1">
        <v>45554</v>
      </c>
      <c r="U488" s="290" t="s">
        <v>45</v>
      </c>
      <c r="V488" s="1">
        <v>45554</v>
      </c>
      <c r="W488" s="1">
        <v>45597</v>
      </c>
      <c r="X488" s="1">
        <v>45610</v>
      </c>
      <c r="Y488" s="291">
        <v>69000</v>
      </c>
      <c r="Z488" s="291">
        <v>69000</v>
      </c>
      <c r="AA488" s="291">
        <v>20500</v>
      </c>
      <c r="AB488" s="291">
        <v>69000</v>
      </c>
      <c r="AC488" s="292" t="s">
        <v>1253</v>
      </c>
      <c r="AD488" s="290" t="s">
        <v>60</v>
      </c>
      <c r="AE488" s="292" t="s">
        <v>45</v>
      </c>
      <c r="AF488" s="291">
        <v>69000</v>
      </c>
      <c r="AG488" s="291">
        <v>300</v>
      </c>
      <c r="AH488" s="291">
        <v>20700000</v>
      </c>
      <c r="AI488" s="291">
        <v>6150000</v>
      </c>
      <c r="AJ488" s="291">
        <v>300</v>
      </c>
      <c r="AK488" s="291">
        <v>20700000</v>
      </c>
      <c r="AL488" s="291">
        <v>6150000</v>
      </c>
      <c r="AM488" s="291"/>
      <c r="AN488" s="291"/>
      <c r="AO488" s="291">
        <v>0</v>
      </c>
      <c r="AP488" s="291">
        <v>296</v>
      </c>
      <c r="AQ488" s="291">
        <v>20424000</v>
      </c>
      <c r="AR488" s="291">
        <v>6068000</v>
      </c>
      <c r="AS488" s="291">
        <v>296</v>
      </c>
      <c r="AT488" s="291">
        <v>20424000</v>
      </c>
      <c r="AU488" s="291">
        <v>6068000</v>
      </c>
      <c r="AV488" s="291"/>
      <c r="AW488" s="291"/>
      <c r="AX488" s="291">
        <v>0</v>
      </c>
      <c r="AY488" s="291">
        <v>281</v>
      </c>
      <c r="AZ488" s="291">
        <v>19389000</v>
      </c>
      <c r="BA488" s="291">
        <v>-5</v>
      </c>
      <c r="BB488" s="291">
        <v>-345000</v>
      </c>
      <c r="BC488" s="291">
        <v>-1</v>
      </c>
      <c r="BD488" s="291">
        <v>-69000</v>
      </c>
      <c r="BE488" s="291">
        <v>-55000</v>
      </c>
      <c r="BF488" s="291">
        <v>-20500</v>
      </c>
      <c r="BG488" s="291">
        <v>280</v>
      </c>
      <c r="BH488" s="291">
        <v>19320000</v>
      </c>
      <c r="BI488" s="291">
        <v>14153378</v>
      </c>
      <c r="BJ488" s="291">
        <v>5740000</v>
      </c>
      <c r="BK488" s="291">
        <v>1</v>
      </c>
      <c r="BL488" s="291">
        <v>15</v>
      </c>
      <c r="BM488" s="291">
        <v>16</v>
      </c>
      <c r="BN488" s="291">
        <v>1104000</v>
      </c>
      <c r="BO488" s="291">
        <v>328000</v>
      </c>
      <c r="BP488" s="292" t="s">
        <v>1766</v>
      </c>
      <c r="BQ488" s="292" t="s">
        <v>3889</v>
      </c>
      <c r="BR488" t="s">
        <v>45</v>
      </c>
    </row>
    <row r="489" spans="1:70" hidden="1" x14ac:dyDescent="0.3">
      <c r="A489" s="281">
        <v>486</v>
      </c>
      <c r="B489" s="282" t="s">
        <v>2952</v>
      </c>
      <c r="C489" s="282" t="s">
        <v>2953</v>
      </c>
      <c r="D489" s="282" t="s">
        <v>3007</v>
      </c>
      <c r="E489" s="282" t="s">
        <v>2997</v>
      </c>
      <c r="F489" s="282" t="s">
        <v>2970</v>
      </c>
      <c r="G489" s="282" t="s">
        <v>2974</v>
      </c>
      <c r="H489" s="282" t="s">
        <v>2976</v>
      </c>
      <c r="I489" s="282" t="s">
        <v>2962</v>
      </c>
      <c r="J489" s="282" t="s">
        <v>60</v>
      </c>
      <c r="K489" s="282" t="s">
        <v>2958</v>
      </c>
      <c r="L489" s="282" t="s">
        <v>45</v>
      </c>
      <c r="M489" s="283" t="s">
        <v>1249</v>
      </c>
      <c r="N489" s="282" t="s">
        <v>1248</v>
      </c>
      <c r="O489" s="282" t="s">
        <v>50</v>
      </c>
      <c r="P489" s="282" t="s">
        <v>51</v>
      </c>
      <c r="Q489" s="284" t="s">
        <v>45</v>
      </c>
      <c r="R489" s="282" t="s">
        <v>45</v>
      </c>
      <c r="S489" s="285">
        <v>45609</v>
      </c>
      <c r="T489" s="285">
        <v>45586</v>
      </c>
      <c r="U489" s="284" t="s">
        <v>45</v>
      </c>
      <c r="V489" s="285">
        <v>45586</v>
      </c>
      <c r="W489" s="285">
        <v>45609</v>
      </c>
      <c r="X489" s="285">
        <v>45618</v>
      </c>
      <c r="Y489" s="286">
        <v>69000</v>
      </c>
      <c r="Z489" s="286">
        <v>69000</v>
      </c>
      <c r="AA489" s="286">
        <v>18900</v>
      </c>
      <c r="AB489" s="286">
        <v>69000</v>
      </c>
      <c r="AC489" s="287" t="s">
        <v>374</v>
      </c>
      <c r="AD489" s="284" t="s">
        <v>60</v>
      </c>
      <c r="AE489" s="287" t="s">
        <v>45</v>
      </c>
      <c r="AF489" s="286">
        <v>69000</v>
      </c>
      <c r="AG489" s="286">
        <v>420</v>
      </c>
      <c r="AH489" s="286">
        <v>28980000</v>
      </c>
      <c r="AI489" s="286">
        <v>7938000</v>
      </c>
      <c r="AJ489" s="286">
        <v>420</v>
      </c>
      <c r="AK489" s="286">
        <v>28980000</v>
      </c>
      <c r="AL489" s="286">
        <v>7938000</v>
      </c>
      <c r="AM489" s="286"/>
      <c r="AN489" s="286"/>
      <c r="AO489" s="286">
        <v>0</v>
      </c>
      <c r="AP489" s="286">
        <v>427</v>
      </c>
      <c r="AQ489" s="286">
        <v>29463000</v>
      </c>
      <c r="AR489" s="286">
        <v>8070300</v>
      </c>
      <c r="AS489" s="286">
        <v>427</v>
      </c>
      <c r="AT489" s="286">
        <v>29463000</v>
      </c>
      <c r="AU489" s="286">
        <v>8070300</v>
      </c>
      <c r="AV489" s="286"/>
      <c r="AW489" s="286"/>
      <c r="AX489" s="286">
        <v>0</v>
      </c>
      <c r="AY489" s="286">
        <v>173</v>
      </c>
      <c r="AZ489" s="286">
        <v>11937000</v>
      </c>
      <c r="BA489" s="286">
        <v>1</v>
      </c>
      <c r="BB489" s="286">
        <v>69000</v>
      </c>
      <c r="BC489" s="286">
        <v>3</v>
      </c>
      <c r="BD489" s="286">
        <v>207000</v>
      </c>
      <c r="BE489" s="286">
        <v>65097</v>
      </c>
      <c r="BF489" s="286">
        <v>56700</v>
      </c>
      <c r="BG489" s="286">
        <v>173</v>
      </c>
      <c r="BH489" s="286">
        <v>11937000</v>
      </c>
      <c r="BI489" s="286">
        <v>7930961</v>
      </c>
      <c r="BJ489" s="286">
        <v>3269700</v>
      </c>
      <c r="BK489" s="286"/>
      <c r="BL489" s="286">
        <v>254</v>
      </c>
      <c r="BM489" s="286">
        <v>254</v>
      </c>
      <c r="BN489" s="286">
        <v>17526000</v>
      </c>
      <c r="BO489" s="286">
        <v>4800600</v>
      </c>
      <c r="BP489" s="287" t="s">
        <v>3798</v>
      </c>
      <c r="BQ489" s="287" t="s">
        <v>4122</v>
      </c>
      <c r="BR489" t="s">
        <v>45</v>
      </c>
    </row>
    <row r="490" spans="1:70" hidden="1" x14ac:dyDescent="0.3">
      <c r="A490" s="281">
        <v>487</v>
      </c>
      <c r="B490" s="288" t="s">
        <v>2952</v>
      </c>
      <c r="C490" s="288" t="s">
        <v>2953</v>
      </c>
      <c r="D490" s="288" t="s">
        <v>3007</v>
      </c>
      <c r="E490" s="288" t="s">
        <v>2997</v>
      </c>
      <c r="F490" s="288" t="s">
        <v>2977</v>
      </c>
      <c r="G490" s="288" t="s">
        <v>2980</v>
      </c>
      <c r="H490" s="288" t="s">
        <v>2982</v>
      </c>
      <c r="I490" s="288" t="s">
        <v>2962</v>
      </c>
      <c r="J490" s="288" t="s">
        <v>60</v>
      </c>
      <c r="K490" s="288" t="s">
        <v>2958</v>
      </c>
      <c r="L490" s="288" t="s">
        <v>45</v>
      </c>
      <c r="M490" s="289" t="s">
        <v>1246</v>
      </c>
      <c r="N490" s="288" t="s">
        <v>1245</v>
      </c>
      <c r="O490" s="288" t="s">
        <v>50</v>
      </c>
      <c r="P490" s="288" t="s">
        <v>51</v>
      </c>
      <c r="Q490" s="290" t="s">
        <v>45</v>
      </c>
      <c r="R490" s="288" t="s">
        <v>45</v>
      </c>
      <c r="S490" s="1">
        <v>45546</v>
      </c>
      <c r="T490" s="1">
        <v>45512</v>
      </c>
      <c r="U490" s="290" t="s">
        <v>45</v>
      </c>
      <c r="V490" s="1">
        <v>45512</v>
      </c>
      <c r="W490" s="1">
        <v>45546</v>
      </c>
      <c r="X490" s="1">
        <v>45547</v>
      </c>
      <c r="Y490" s="291">
        <v>125000</v>
      </c>
      <c r="Z490" s="291">
        <v>149000</v>
      </c>
      <c r="AA490" s="291">
        <v>35000</v>
      </c>
      <c r="AB490" s="291">
        <v>149000</v>
      </c>
      <c r="AC490" s="292" t="s">
        <v>1247</v>
      </c>
      <c r="AD490" s="290" t="s">
        <v>60</v>
      </c>
      <c r="AE490" s="292" t="s">
        <v>45</v>
      </c>
      <c r="AF490" s="291">
        <v>125000</v>
      </c>
      <c r="AG490" s="291">
        <v>300</v>
      </c>
      <c r="AH490" s="291">
        <v>44700000</v>
      </c>
      <c r="AI490" s="291">
        <v>10500000</v>
      </c>
      <c r="AJ490" s="291">
        <v>300</v>
      </c>
      <c r="AK490" s="291">
        <v>44700000</v>
      </c>
      <c r="AL490" s="291">
        <v>10500000</v>
      </c>
      <c r="AM490" s="291"/>
      <c r="AN490" s="291"/>
      <c r="AO490" s="291">
        <v>0</v>
      </c>
      <c r="AP490" s="291">
        <v>283</v>
      </c>
      <c r="AQ490" s="291">
        <v>42167000</v>
      </c>
      <c r="AR490" s="291">
        <v>9905000</v>
      </c>
      <c r="AS490" s="291">
        <v>283</v>
      </c>
      <c r="AT490" s="291">
        <v>42167000</v>
      </c>
      <c r="AU490" s="291">
        <v>9905000</v>
      </c>
      <c r="AV490" s="291"/>
      <c r="AW490" s="291"/>
      <c r="AX490" s="291">
        <v>0</v>
      </c>
      <c r="AY490" s="291">
        <v>280</v>
      </c>
      <c r="AZ490" s="291">
        <v>41720000</v>
      </c>
      <c r="BA490" s="291">
        <v>-4</v>
      </c>
      <c r="BB490" s="291">
        <v>-596000</v>
      </c>
      <c r="BC490" s="291"/>
      <c r="BD490" s="291"/>
      <c r="BE490" s="291"/>
      <c r="BF490" s="291">
        <v>0</v>
      </c>
      <c r="BG490" s="291">
        <v>276</v>
      </c>
      <c r="BH490" s="291">
        <v>41124000</v>
      </c>
      <c r="BI490" s="291">
        <v>25432258</v>
      </c>
      <c r="BJ490" s="291">
        <v>9660000</v>
      </c>
      <c r="BK490" s="291">
        <v>4</v>
      </c>
      <c r="BL490" s="291">
        <v>3</v>
      </c>
      <c r="BM490" s="291">
        <v>7</v>
      </c>
      <c r="BN490" s="291">
        <v>1043000</v>
      </c>
      <c r="BO490" s="291">
        <v>245000</v>
      </c>
      <c r="BP490" s="292" t="s">
        <v>700</v>
      </c>
      <c r="BQ490" s="292" t="s">
        <v>3919</v>
      </c>
      <c r="BR490" t="s">
        <v>45</v>
      </c>
    </row>
    <row r="491" spans="1:70" hidden="1" x14ac:dyDescent="0.3">
      <c r="A491" s="281">
        <v>488</v>
      </c>
      <c r="B491" s="282" t="s">
        <v>2952</v>
      </c>
      <c r="C491" s="282" t="s">
        <v>2953</v>
      </c>
      <c r="D491" s="282" t="s">
        <v>3007</v>
      </c>
      <c r="E491" s="282" t="s">
        <v>2997</v>
      </c>
      <c r="F491" s="282" t="s">
        <v>2977</v>
      </c>
      <c r="G491" s="282" t="s">
        <v>2980</v>
      </c>
      <c r="H491" s="282" t="s">
        <v>2983</v>
      </c>
      <c r="I491" s="282" t="s">
        <v>2962</v>
      </c>
      <c r="J491" s="282" t="s">
        <v>60</v>
      </c>
      <c r="K491" s="282" t="s">
        <v>2958</v>
      </c>
      <c r="L491" s="282" t="s">
        <v>45</v>
      </c>
      <c r="M491" s="283" t="s">
        <v>1244</v>
      </c>
      <c r="N491" s="282" t="s">
        <v>1243</v>
      </c>
      <c r="O491" s="282" t="s">
        <v>50</v>
      </c>
      <c r="P491" s="282" t="s">
        <v>51</v>
      </c>
      <c r="Q491" s="284" t="s">
        <v>45</v>
      </c>
      <c r="R491" s="282" t="s">
        <v>45</v>
      </c>
      <c r="S491" s="285">
        <v>45575</v>
      </c>
      <c r="T491" s="285">
        <v>45525</v>
      </c>
      <c r="U491" s="284" t="s">
        <v>45</v>
      </c>
      <c r="V491" s="285">
        <v>45525</v>
      </c>
      <c r="W491" s="285">
        <v>45575</v>
      </c>
      <c r="X491" s="285">
        <v>45581</v>
      </c>
      <c r="Y491" s="286">
        <v>115000</v>
      </c>
      <c r="Z491" s="286">
        <v>115000</v>
      </c>
      <c r="AA491" s="286">
        <v>32500</v>
      </c>
      <c r="AB491" s="286">
        <v>115000</v>
      </c>
      <c r="AC491" s="287" t="s">
        <v>357</v>
      </c>
      <c r="AD491" s="284" t="s">
        <v>60</v>
      </c>
      <c r="AE491" s="287" t="s">
        <v>45</v>
      </c>
      <c r="AF491" s="286">
        <v>115000</v>
      </c>
      <c r="AG491" s="286">
        <v>200</v>
      </c>
      <c r="AH491" s="286">
        <v>23000000</v>
      </c>
      <c r="AI491" s="286">
        <v>6500000</v>
      </c>
      <c r="AJ491" s="286">
        <v>200</v>
      </c>
      <c r="AK491" s="286">
        <v>23000000</v>
      </c>
      <c r="AL491" s="286">
        <v>6500000</v>
      </c>
      <c r="AM491" s="286"/>
      <c r="AN491" s="286"/>
      <c r="AO491" s="286">
        <v>0</v>
      </c>
      <c r="AP491" s="286">
        <v>187</v>
      </c>
      <c r="AQ491" s="286">
        <v>21505000</v>
      </c>
      <c r="AR491" s="286">
        <v>6077500</v>
      </c>
      <c r="AS491" s="286">
        <v>187</v>
      </c>
      <c r="AT491" s="286">
        <v>21505000</v>
      </c>
      <c r="AU491" s="286">
        <v>6077500</v>
      </c>
      <c r="AV491" s="286"/>
      <c r="AW491" s="286"/>
      <c r="AX491" s="286">
        <v>0</v>
      </c>
      <c r="AY491" s="286">
        <v>160</v>
      </c>
      <c r="AZ491" s="286">
        <v>18400000</v>
      </c>
      <c r="BA491" s="286"/>
      <c r="BB491" s="286"/>
      <c r="BC491" s="286"/>
      <c r="BD491" s="286"/>
      <c r="BE491" s="286"/>
      <c r="BF491" s="286">
        <v>0</v>
      </c>
      <c r="BG491" s="286">
        <v>161</v>
      </c>
      <c r="BH491" s="286">
        <v>18515000</v>
      </c>
      <c r="BI491" s="286">
        <v>12246370</v>
      </c>
      <c r="BJ491" s="286">
        <v>5232500</v>
      </c>
      <c r="BK491" s="286">
        <v>-1</v>
      </c>
      <c r="BL491" s="286">
        <v>27</v>
      </c>
      <c r="BM491" s="286">
        <v>26</v>
      </c>
      <c r="BN491" s="286">
        <v>2990000</v>
      </c>
      <c r="BO491" s="286">
        <v>845000</v>
      </c>
      <c r="BP491" s="287" t="s">
        <v>3903</v>
      </c>
      <c r="BQ491" s="287" t="s">
        <v>3981</v>
      </c>
      <c r="BR491" t="s">
        <v>45</v>
      </c>
    </row>
    <row r="492" spans="1:70" hidden="1" x14ac:dyDescent="0.3">
      <c r="A492" s="281">
        <v>489</v>
      </c>
      <c r="B492" s="288" t="s">
        <v>2952</v>
      </c>
      <c r="C492" s="288" t="s">
        <v>2953</v>
      </c>
      <c r="D492" s="288" t="s">
        <v>3007</v>
      </c>
      <c r="E492" s="288" t="s">
        <v>2997</v>
      </c>
      <c r="F492" s="288" t="s">
        <v>2977</v>
      </c>
      <c r="G492" s="288" t="s">
        <v>3008</v>
      </c>
      <c r="H492" s="288" t="s">
        <v>3009</v>
      </c>
      <c r="I492" s="288" t="s">
        <v>2962</v>
      </c>
      <c r="J492" s="288" t="s">
        <v>60</v>
      </c>
      <c r="K492" s="288" t="s">
        <v>2958</v>
      </c>
      <c r="L492" s="288" t="s">
        <v>45</v>
      </c>
      <c r="M492" s="289" t="s">
        <v>1241</v>
      </c>
      <c r="N492" s="288" t="s">
        <v>1240</v>
      </c>
      <c r="O492" s="288" t="s">
        <v>50</v>
      </c>
      <c r="P492" s="288" t="s">
        <v>127</v>
      </c>
      <c r="Q492" s="290" t="s">
        <v>45</v>
      </c>
      <c r="R492" s="288" t="s">
        <v>45</v>
      </c>
      <c r="S492" s="1">
        <v>45596</v>
      </c>
      <c r="T492" s="1">
        <v>45512</v>
      </c>
      <c r="U492" s="290" t="s">
        <v>45</v>
      </c>
      <c r="V492" s="1">
        <v>45512</v>
      </c>
      <c r="W492" s="1">
        <v>45596</v>
      </c>
      <c r="X492" s="1">
        <v>45603</v>
      </c>
      <c r="Y492" s="291">
        <v>198000</v>
      </c>
      <c r="Z492" s="291">
        <v>198000</v>
      </c>
      <c r="AA492" s="291">
        <v>60272</v>
      </c>
      <c r="AB492" s="291">
        <v>198000</v>
      </c>
      <c r="AC492" s="292" t="s">
        <v>1242</v>
      </c>
      <c r="AD492" s="290" t="s">
        <v>60</v>
      </c>
      <c r="AE492" s="292" t="s">
        <v>45</v>
      </c>
      <c r="AF492" s="291">
        <v>198000</v>
      </c>
      <c r="AG492" s="291">
        <v>300</v>
      </c>
      <c r="AH492" s="291">
        <v>59400000</v>
      </c>
      <c r="AI492" s="291">
        <v>18081600</v>
      </c>
      <c r="AJ492" s="291">
        <v>300</v>
      </c>
      <c r="AK492" s="291">
        <v>59400000</v>
      </c>
      <c r="AL492" s="291">
        <v>18081600</v>
      </c>
      <c r="AM492" s="291"/>
      <c r="AN492" s="291"/>
      <c r="AO492" s="291">
        <v>0</v>
      </c>
      <c r="AP492" s="291">
        <v>313</v>
      </c>
      <c r="AQ492" s="291">
        <v>61974000</v>
      </c>
      <c r="AR492" s="291">
        <v>18865136</v>
      </c>
      <c r="AS492" s="291">
        <v>313</v>
      </c>
      <c r="AT492" s="291">
        <v>61974000</v>
      </c>
      <c r="AU492" s="291">
        <v>18865136</v>
      </c>
      <c r="AV492" s="291"/>
      <c r="AW492" s="291"/>
      <c r="AX492" s="291">
        <v>0</v>
      </c>
      <c r="AY492" s="291">
        <v>160</v>
      </c>
      <c r="AZ492" s="291">
        <v>31680000</v>
      </c>
      <c r="BA492" s="291">
        <v>-1</v>
      </c>
      <c r="BB492" s="291">
        <v>-198000</v>
      </c>
      <c r="BC492" s="291">
        <v>1</v>
      </c>
      <c r="BD492" s="291">
        <v>198000</v>
      </c>
      <c r="BE492" s="291">
        <v>38000</v>
      </c>
      <c r="BF492" s="291">
        <v>60272</v>
      </c>
      <c r="BG492" s="291">
        <v>153</v>
      </c>
      <c r="BH492" s="291">
        <v>30294000</v>
      </c>
      <c r="BI492" s="291">
        <v>17800121</v>
      </c>
      <c r="BJ492" s="291">
        <v>9221616</v>
      </c>
      <c r="BK492" s="291">
        <v>7</v>
      </c>
      <c r="BL492" s="291">
        <v>153</v>
      </c>
      <c r="BM492" s="291">
        <v>160</v>
      </c>
      <c r="BN492" s="291">
        <v>31680000</v>
      </c>
      <c r="BO492" s="291">
        <v>9643520</v>
      </c>
      <c r="BP492" s="292" t="s">
        <v>1460</v>
      </c>
      <c r="BQ492" s="292" t="s">
        <v>3409</v>
      </c>
      <c r="BR492" t="s">
        <v>45</v>
      </c>
    </row>
    <row r="493" spans="1:70" hidden="1" x14ac:dyDescent="0.3">
      <c r="A493" s="281">
        <v>490</v>
      </c>
      <c r="B493" s="282" t="s">
        <v>2952</v>
      </c>
      <c r="C493" s="282" t="s">
        <v>2953</v>
      </c>
      <c r="D493" s="282" t="s">
        <v>3007</v>
      </c>
      <c r="E493" s="282" t="s">
        <v>2997</v>
      </c>
      <c r="F493" s="282" t="s">
        <v>2985</v>
      </c>
      <c r="G493" s="282" t="s">
        <v>2986</v>
      </c>
      <c r="H493" s="282" t="s">
        <v>2989</v>
      </c>
      <c r="I493" s="282" t="s">
        <v>2962</v>
      </c>
      <c r="J493" s="282" t="s">
        <v>60</v>
      </c>
      <c r="K493" s="282" t="s">
        <v>2958</v>
      </c>
      <c r="L493" s="282" t="s">
        <v>45</v>
      </c>
      <c r="M493" s="283" t="s">
        <v>1237</v>
      </c>
      <c r="N493" s="282" t="s">
        <v>1236</v>
      </c>
      <c r="O493" s="282" t="s">
        <v>50</v>
      </c>
      <c r="P493" s="282" t="s">
        <v>51</v>
      </c>
      <c r="Q493" s="284" t="s">
        <v>45</v>
      </c>
      <c r="R493" s="282" t="s">
        <v>45</v>
      </c>
      <c r="S493" s="285">
        <v>45594</v>
      </c>
      <c r="T493" s="285">
        <v>45554</v>
      </c>
      <c r="U493" s="284" t="s">
        <v>45</v>
      </c>
      <c r="V493" s="285">
        <v>45554</v>
      </c>
      <c r="W493" s="285">
        <v>45594</v>
      </c>
      <c r="X493" s="285">
        <v>45601</v>
      </c>
      <c r="Y493" s="286">
        <v>59000</v>
      </c>
      <c r="Z493" s="286">
        <v>59000</v>
      </c>
      <c r="AA493" s="286">
        <v>15800</v>
      </c>
      <c r="AB493" s="286">
        <v>59000</v>
      </c>
      <c r="AC493" s="287" t="s">
        <v>121</v>
      </c>
      <c r="AD493" s="284" t="s">
        <v>60</v>
      </c>
      <c r="AE493" s="287" t="s">
        <v>45</v>
      </c>
      <c r="AF493" s="286">
        <v>59000</v>
      </c>
      <c r="AG493" s="286">
        <v>500</v>
      </c>
      <c r="AH493" s="286">
        <v>29500000</v>
      </c>
      <c r="AI493" s="286">
        <v>7900000</v>
      </c>
      <c r="AJ493" s="286">
        <v>500</v>
      </c>
      <c r="AK493" s="286">
        <v>29500000</v>
      </c>
      <c r="AL493" s="286">
        <v>7900000</v>
      </c>
      <c r="AM493" s="286"/>
      <c r="AN493" s="286"/>
      <c r="AO493" s="286">
        <v>0</v>
      </c>
      <c r="AP493" s="286">
        <v>426</v>
      </c>
      <c r="AQ493" s="286">
        <v>25134000</v>
      </c>
      <c r="AR493" s="286">
        <v>6730800</v>
      </c>
      <c r="AS493" s="286">
        <v>426</v>
      </c>
      <c r="AT493" s="286">
        <v>25134000</v>
      </c>
      <c r="AU493" s="286">
        <v>6730800</v>
      </c>
      <c r="AV493" s="286"/>
      <c r="AW493" s="286"/>
      <c r="AX493" s="286">
        <v>0</v>
      </c>
      <c r="AY493" s="286">
        <v>401</v>
      </c>
      <c r="AZ493" s="286">
        <v>23659000</v>
      </c>
      <c r="BA493" s="286">
        <v>-2</v>
      </c>
      <c r="BB493" s="286">
        <v>-118000</v>
      </c>
      <c r="BC493" s="286"/>
      <c r="BD493" s="286"/>
      <c r="BE493" s="286"/>
      <c r="BF493" s="286">
        <v>0</v>
      </c>
      <c r="BG493" s="286">
        <v>398</v>
      </c>
      <c r="BH493" s="286">
        <v>23482000</v>
      </c>
      <c r="BI493" s="286">
        <v>17465072</v>
      </c>
      <c r="BJ493" s="286">
        <v>6288400</v>
      </c>
      <c r="BK493" s="286">
        <v>3</v>
      </c>
      <c r="BL493" s="286">
        <v>25</v>
      </c>
      <c r="BM493" s="286">
        <v>28</v>
      </c>
      <c r="BN493" s="286">
        <v>1652000</v>
      </c>
      <c r="BO493" s="286">
        <v>442400</v>
      </c>
      <c r="BP493" s="287" t="s">
        <v>688</v>
      </c>
      <c r="BQ493" s="287" t="s">
        <v>3909</v>
      </c>
      <c r="BR493" t="s">
        <v>45</v>
      </c>
    </row>
    <row r="494" spans="1:70" hidden="1" x14ac:dyDescent="0.3">
      <c r="A494" s="281">
        <v>491</v>
      </c>
      <c r="B494" s="288" t="s">
        <v>2952</v>
      </c>
      <c r="C494" s="288" t="s">
        <v>2953</v>
      </c>
      <c r="D494" s="288" t="s">
        <v>3007</v>
      </c>
      <c r="E494" s="288" t="s">
        <v>2997</v>
      </c>
      <c r="F494" s="288" t="s">
        <v>2985</v>
      </c>
      <c r="G494" s="288" t="s">
        <v>2986</v>
      </c>
      <c r="H494" s="288" t="s">
        <v>2989</v>
      </c>
      <c r="I494" s="288" t="s">
        <v>2962</v>
      </c>
      <c r="J494" s="288" t="s">
        <v>60</v>
      </c>
      <c r="K494" s="288" t="s">
        <v>2958</v>
      </c>
      <c r="L494" s="288" t="s">
        <v>45</v>
      </c>
      <c r="M494" s="289" t="s">
        <v>1235</v>
      </c>
      <c r="N494" s="288" t="s">
        <v>1234</v>
      </c>
      <c r="O494" s="288" t="s">
        <v>50</v>
      </c>
      <c r="P494" s="288" t="s">
        <v>51</v>
      </c>
      <c r="Q494" s="290" t="s">
        <v>45</v>
      </c>
      <c r="R494" s="288" t="s">
        <v>45</v>
      </c>
      <c r="S494" s="1">
        <v>45611</v>
      </c>
      <c r="T494" s="1">
        <v>45586</v>
      </c>
      <c r="U494" s="290" t="s">
        <v>45</v>
      </c>
      <c r="V494" s="1">
        <v>45586</v>
      </c>
      <c r="W494" s="1">
        <v>45611</v>
      </c>
      <c r="X494" s="1">
        <v>45618</v>
      </c>
      <c r="Y494" s="291">
        <v>65000</v>
      </c>
      <c r="Z494" s="291">
        <v>65000</v>
      </c>
      <c r="AA494" s="291">
        <v>17500</v>
      </c>
      <c r="AB494" s="291">
        <v>65000</v>
      </c>
      <c r="AC494" s="292" t="s">
        <v>399</v>
      </c>
      <c r="AD494" s="290" t="s">
        <v>60</v>
      </c>
      <c r="AE494" s="292" t="s">
        <v>45</v>
      </c>
      <c r="AF494" s="291">
        <v>65000</v>
      </c>
      <c r="AG494" s="291">
        <v>360</v>
      </c>
      <c r="AH494" s="291">
        <v>23400000</v>
      </c>
      <c r="AI494" s="291">
        <v>6300000</v>
      </c>
      <c r="AJ494" s="291">
        <v>360</v>
      </c>
      <c r="AK494" s="291">
        <v>23400000</v>
      </c>
      <c r="AL494" s="291">
        <v>6300000</v>
      </c>
      <c r="AM494" s="291"/>
      <c r="AN494" s="291"/>
      <c r="AO494" s="291">
        <v>0</v>
      </c>
      <c r="AP494" s="291">
        <v>285</v>
      </c>
      <c r="AQ494" s="291">
        <v>18525000</v>
      </c>
      <c r="AR494" s="291">
        <v>4987500</v>
      </c>
      <c r="AS494" s="291">
        <v>285</v>
      </c>
      <c r="AT494" s="291">
        <v>18525000</v>
      </c>
      <c r="AU494" s="291">
        <v>4987500</v>
      </c>
      <c r="AV494" s="291"/>
      <c r="AW494" s="291"/>
      <c r="AX494" s="291">
        <v>0</v>
      </c>
      <c r="AY494" s="291">
        <v>179</v>
      </c>
      <c r="AZ494" s="291">
        <v>11635000</v>
      </c>
      <c r="BA494" s="291">
        <v>1</v>
      </c>
      <c r="BB494" s="291">
        <v>65000</v>
      </c>
      <c r="BC494" s="291">
        <v>3</v>
      </c>
      <c r="BD494" s="291">
        <v>195000</v>
      </c>
      <c r="BE494" s="291">
        <v>143871</v>
      </c>
      <c r="BF494" s="291">
        <v>52500</v>
      </c>
      <c r="BG494" s="291">
        <v>198</v>
      </c>
      <c r="BH494" s="291">
        <v>12870000</v>
      </c>
      <c r="BI494" s="291">
        <v>9002482</v>
      </c>
      <c r="BJ494" s="291">
        <v>3465000</v>
      </c>
      <c r="BK494" s="291">
        <v>-19</v>
      </c>
      <c r="BL494" s="291">
        <v>106</v>
      </c>
      <c r="BM494" s="291">
        <v>87</v>
      </c>
      <c r="BN494" s="291">
        <v>5655000</v>
      </c>
      <c r="BO494" s="291">
        <v>1522500</v>
      </c>
      <c r="BP494" s="292" t="s">
        <v>3909</v>
      </c>
      <c r="BQ494" s="292" t="s">
        <v>1250</v>
      </c>
      <c r="BR494" t="s">
        <v>45</v>
      </c>
    </row>
    <row r="495" spans="1:70" hidden="1" x14ac:dyDescent="0.3">
      <c r="A495" s="281">
        <v>492</v>
      </c>
      <c r="B495" s="282" t="s">
        <v>2952</v>
      </c>
      <c r="C495" s="282" t="s">
        <v>3011</v>
      </c>
      <c r="D495" s="282" t="s">
        <v>2954</v>
      </c>
      <c r="E495" s="282" t="s">
        <v>2959</v>
      </c>
      <c r="F495" s="282" t="s">
        <v>2955</v>
      </c>
      <c r="G495" s="282" t="s">
        <v>2960</v>
      </c>
      <c r="H495" s="282" t="s">
        <v>2964</v>
      </c>
      <c r="I495" s="282" t="s">
        <v>2962</v>
      </c>
      <c r="J495" s="282" t="s">
        <v>60</v>
      </c>
      <c r="K495" s="282" t="s">
        <v>2958</v>
      </c>
      <c r="L495" s="282" t="s">
        <v>45</v>
      </c>
      <c r="M495" s="283" t="s">
        <v>2370</v>
      </c>
      <c r="N495" s="282" t="s">
        <v>2371</v>
      </c>
      <c r="O495" s="282" t="s">
        <v>50</v>
      </c>
      <c r="P495" s="282" t="s">
        <v>74</v>
      </c>
      <c r="Q495" s="284" t="s">
        <v>45</v>
      </c>
      <c r="R495" s="282" t="s">
        <v>45</v>
      </c>
      <c r="S495" s="285">
        <v>45665</v>
      </c>
      <c r="T495" s="285">
        <v>45629</v>
      </c>
      <c r="U495" s="285">
        <v>46086</v>
      </c>
      <c r="V495" s="285">
        <v>45629</v>
      </c>
      <c r="W495" s="285">
        <v>45665</v>
      </c>
      <c r="X495" s="285">
        <v>45673</v>
      </c>
      <c r="Y495" s="286">
        <v>53000</v>
      </c>
      <c r="Z495" s="286">
        <v>53000</v>
      </c>
      <c r="AA495" s="286">
        <v>16900</v>
      </c>
      <c r="AB495" s="286">
        <v>53000</v>
      </c>
      <c r="AC495" s="287" t="s">
        <v>1769</v>
      </c>
      <c r="AD495" s="284" t="s">
        <v>60</v>
      </c>
      <c r="AE495" s="287" t="s">
        <v>45</v>
      </c>
      <c r="AF495" s="286">
        <v>53000</v>
      </c>
      <c r="AG495" s="286">
        <v>900</v>
      </c>
      <c r="AH495" s="286">
        <v>47700000</v>
      </c>
      <c r="AI495" s="286">
        <v>15210000</v>
      </c>
      <c r="AJ495" s="286">
        <v>900</v>
      </c>
      <c r="AK495" s="286">
        <v>47700000</v>
      </c>
      <c r="AL495" s="286">
        <v>15210000</v>
      </c>
      <c r="AM495" s="286"/>
      <c r="AN495" s="286"/>
      <c r="AO495" s="286">
        <v>0</v>
      </c>
      <c r="AP495" s="286">
        <v>950</v>
      </c>
      <c r="AQ495" s="286">
        <v>50350000</v>
      </c>
      <c r="AR495" s="286">
        <v>16055000</v>
      </c>
      <c r="AS495" s="286">
        <v>950</v>
      </c>
      <c r="AT495" s="286">
        <v>50350000</v>
      </c>
      <c r="AU495" s="286">
        <v>16055000</v>
      </c>
      <c r="AV495" s="286"/>
      <c r="AW495" s="286"/>
      <c r="AX495" s="286">
        <v>0</v>
      </c>
      <c r="AY495" s="286">
        <v>590</v>
      </c>
      <c r="AZ495" s="286">
        <v>31270000</v>
      </c>
      <c r="BA495" s="286"/>
      <c r="BB495" s="286"/>
      <c r="BC495" s="286">
        <v>9</v>
      </c>
      <c r="BD495" s="286">
        <v>477000</v>
      </c>
      <c r="BE495" s="286">
        <v>310100</v>
      </c>
      <c r="BF495" s="286">
        <v>152100</v>
      </c>
      <c r="BG495" s="286">
        <v>496</v>
      </c>
      <c r="BH495" s="286">
        <v>26288000</v>
      </c>
      <c r="BI495" s="286">
        <v>17012031</v>
      </c>
      <c r="BJ495" s="286">
        <v>8382400</v>
      </c>
      <c r="BK495" s="286">
        <v>94</v>
      </c>
      <c r="BL495" s="286">
        <v>360</v>
      </c>
      <c r="BM495" s="286">
        <v>454</v>
      </c>
      <c r="BN495" s="286">
        <v>24062000</v>
      </c>
      <c r="BO495" s="286">
        <v>7672600</v>
      </c>
      <c r="BP495" s="287" t="s">
        <v>3429</v>
      </c>
      <c r="BQ495" s="287" t="s">
        <v>3931</v>
      </c>
      <c r="BR495" t="s">
        <v>45</v>
      </c>
    </row>
    <row r="496" spans="1:70" hidden="1" x14ac:dyDescent="0.3">
      <c r="A496" s="281">
        <v>493</v>
      </c>
      <c r="B496" s="288" t="s">
        <v>2952</v>
      </c>
      <c r="C496" s="288" t="s">
        <v>3011</v>
      </c>
      <c r="D496" s="288" t="s">
        <v>2954</v>
      </c>
      <c r="E496" s="288" t="s">
        <v>2959</v>
      </c>
      <c r="F496" s="288" t="s">
        <v>2955</v>
      </c>
      <c r="G496" s="288" t="s">
        <v>2960</v>
      </c>
      <c r="H496" s="288" t="s">
        <v>2964</v>
      </c>
      <c r="I496" s="288" t="s">
        <v>2962</v>
      </c>
      <c r="J496" s="288" t="s">
        <v>60</v>
      </c>
      <c r="K496" s="288" t="s">
        <v>2958</v>
      </c>
      <c r="L496" s="288" t="s">
        <v>45</v>
      </c>
      <c r="M496" s="289" t="s">
        <v>2372</v>
      </c>
      <c r="N496" s="288" t="s">
        <v>2373</v>
      </c>
      <c r="O496" s="288" t="s">
        <v>50</v>
      </c>
      <c r="P496" s="288" t="s">
        <v>74</v>
      </c>
      <c r="Q496" s="290" t="s">
        <v>45</v>
      </c>
      <c r="R496" s="288" t="s">
        <v>45</v>
      </c>
      <c r="S496" s="1">
        <v>45665</v>
      </c>
      <c r="T496" s="1">
        <v>45632</v>
      </c>
      <c r="U496" s="290" t="s">
        <v>45</v>
      </c>
      <c r="V496" s="1">
        <v>45632</v>
      </c>
      <c r="W496" s="1">
        <v>45665</v>
      </c>
      <c r="X496" s="1">
        <v>45672</v>
      </c>
      <c r="Y496" s="291">
        <v>63000</v>
      </c>
      <c r="Z496" s="291">
        <v>63000</v>
      </c>
      <c r="AA496" s="291">
        <v>17600</v>
      </c>
      <c r="AB496" s="291">
        <v>63000</v>
      </c>
      <c r="AC496" s="292" t="s">
        <v>1247</v>
      </c>
      <c r="AD496" s="290" t="s">
        <v>60</v>
      </c>
      <c r="AE496" s="292" t="s">
        <v>45</v>
      </c>
      <c r="AF496" s="291">
        <v>63000</v>
      </c>
      <c r="AG496" s="291">
        <v>700</v>
      </c>
      <c r="AH496" s="291">
        <v>44100000</v>
      </c>
      <c r="AI496" s="291">
        <v>12320000</v>
      </c>
      <c r="AJ496" s="291">
        <v>700</v>
      </c>
      <c r="AK496" s="291">
        <v>44100000</v>
      </c>
      <c r="AL496" s="291">
        <v>12320000</v>
      </c>
      <c r="AM496" s="291"/>
      <c r="AN496" s="291"/>
      <c r="AO496" s="291">
        <v>0</v>
      </c>
      <c r="AP496" s="291">
        <v>720</v>
      </c>
      <c r="AQ496" s="291">
        <v>45360000</v>
      </c>
      <c r="AR496" s="291">
        <v>12672000</v>
      </c>
      <c r="AS496" s="291">
        <v>720</v>
      </c>
      <c r="AT496" s="291">
        <v>45360000</v>
      </c>
      <c r="AU496" s="291">
        <v>12672000</v>
      </c>
      <c r="AV496" s="291"/>
      <c r="AW496" s="291"/>
      <c r="AX496" s="291">
        <v>0</v>
      </c>
      <c r="AY496" s="291">
        <v>283</v>
      </c>
      <c r="AZ496" s="291">
        <v>17829000</v>
      </c>
      <c r="BA496" s="291"/>
      <c r="BB496" s="291"/>
      <c r="BC496" s="291">
        <v>1</v>
      </c>
      <c r="BD496" s="291">
        <v>63000</v>
      </c>
      <c r="BE496" s="291">
        <v>36550</v>
      </c>
      <c r="BF496" s="291">
        <v>17600</v>
      </c>
      <c r="BG496" s="291">
        <v>236</v>
      </c>
      <c r="BH496" s="291">
        <v>14868000</v>
      </c>
      <c r="BI496" s="291">
        <v>8314472</v>
      </c>
      <c r="BJ496" s="291">
        <v>4153600</v>
      </c>
      <c r="BK496" s="291">
        <v>47</v>
      </c>
      <c r="BL496" s="291">
        <v>437</v>
      </c>
      <c r="BM496" s="291">
        <v>484</v>
      </c>
      <c r="BN496" s="291">
        <v>30492000</v>
      </c>
      <c r="BO496" s="291">
        <v>8518400</v>
      </c>
      <c r="BP496" s="292" t="s">
        <v>3278</v>
      </c>
      <c r="BQ496" s="292" t="s">
        <v>4010</v>
      </c>
      <c r="BR496" t="s">
        <v>45</v>
      </c>
    </row>
    <row r="497" spans="1:70" hidden="1" x14ac:dyDescent="0.3">
      <c r="A497" s="281">
        <v>494</v>
      </c>
      <c r="B497" s="282" t="s">
        <v>2952</v>
      </c>
      <c r="C497" s="282" t="s">
        <v>3011</v>
      </c>
      <c r="D497" s="282" t="s">
        <v>2954</v>
      </c>
      <c r="E497" s="282" t="s">
        <v>2959</v>
      </c>
      <c r="F497" s="282" t="s">
        <v>2955</v>
      </c>
      <c r="G497" s="282" t="s">
        <v>2960</v>
      </c>
      <c r="H497" s="282" t="s">
        <v>2964</v>
      </c>
      <c r="I497" s="282" t="s">
        <v>2962</v>
      </c>
      <c r="J497" s="282" t="s">
        <v>60</v>
      </c>
      <c r="K497" s="282" t="s">
        <v>2958</v>
      </c>
      <c r="L497" s="282" t="s">
        <v>45</v>
      </c>
      <c r="M497" s="283" t="s">
        <v>2374</v>
      </c>
      <c r="N497" s="282" t="s">
        <v>2375</v>
      </c>
      <c r="O497" s="282" t="s">
        <v>50</v>
      </c>
      <c r="P497" s="282" t="s">
        <v>74</v>
      </c>
      <c r="Q497" s="284" t="s">
        <v>45</v>
      </c>
      <c r="R497" s="282" t="s">
        <v>45</v>
      </c>
      <c r="S497" s="285">
        <v>45723</v>
      </c>
      <c r="T497" s="285">
        <v>45680</v>
      </c>
      <c r="U497" s="284" t="s">
        <v>45</v>
      </c>
      <c r="V497" s="285">
        <v>45680</v>
      </c>
      <c r="W497" s="285">
        <v>45723</v>
      </c>
      <c r="X497" s="285">
        <v>45727</v>
      </c>
      <c r="Y497" s="286">
        <v>63000</v>
      </c>
      <c r="Z497" s="286">
        <v>63000</v>
      </c>
      <c r="AA497" s="286">
        <v>16700</v>
      </c>
      <c r="AB497" s="286">
        <v>63000</v>
      </c>
      <c r="AC497" s="287" t="s">
        <v>52</v>
      </c>
      <c r="AD497" s="284" t="s">
        <v>60</v>
      </c>
      <c r="AE497" s="287" t="s">
        <v>45</v>
      </c>
      <c r="AF497" s="286">
        <v>63000</v>
      </c>
      <c r="AG497" s="286">
        <v>1400</v>
      </c>
      <c r="AH497" s="286">
        <v>88200000</v>
      </c>
      <c r="AI497" s="286">
        <v>23380000</v>
      </c>
      <c r="AJ497" s="286">
        <v>1400</v>
      </c>
      <c r="AK497" s="286">
        <v>88200000</v>
      </c>
      <c r="AL497" s="286">
        <v>23380000</v>
      </c>
      <c r="AM497" s="286"/>
      <c r="AN497" s="286"/>
      <c r="AO497" s="286">
        <v>0</v>
      </c>
      <c r="AP497" s="286">
        <v>1515</v>
      </c>
      <c r="AQ497" s="286">
        <v>95445000</v>
      </c>
      <c r="AR497" s="286">
        <v>25300500</v>
      </c>
      <c r="AS497" s="286">
        <v>1515</v>
      </c>
      <c r="AT497" s="286">
        <v>95445000</v>
      </c>
      <c r="AU497" s="286">
        <v>25300500</v>
      </c>
      <c r="AV497" s="286"/>
      <c r="AW497" s="286"/>
      <c r="AX497" s="286">
        <v>0</v>
      </c>
      <c r="AY497" s="286">
        <v>502</v>
      </c>
      <c r="AZ497" s="286">
        <v>31626000</v>
      </c>
      <c r="BA497" s="286"/>
      <c r="BB497" s="286"/>
      <c r="BC497" s="286">
        <v>4</v>
      </c>
      <c r="BD497" s="286">
        <v>252000</v>
      </c>
      <c r="BE497" s="286">
        <v>172000</v>
      </c>
      <c r="BF497" s="286">
        <v>66800</v>
      </c>
      <c r="BG497" s="286">
        <v>415</v>
      </c>
      <c r="BH497" s="286">
        <v>26145000</v>
      </c>
      <c r="BI497" s="286">
        <v>15143941</v>
      </c>
      <c r="BJ497" s="286">
        <v>6930500</v>
      </c>
      <c r="BK497" s="286">
        <v>87</v>
      </c>
      <c r="BL497" s="286">
        <v>1013</v>
      </c>
      <c r="BM497" s="286">
        <v>1100</v>
      </c>
      <c r="BN497" s="286">
        <v>69300000</v>
      </c>
      <c r="BO497" s="286">
        <v>18370000</v>
      </c>
      <c r="BP497" s="287" t="s">
        <v>3972</v>
      </c>
      <c r="BQ497" s="287" t="s">
        <v>4123</v>
      </c>
      <c r="BR497" t="s">
        <v>45</v>
      </c>
    </row>
    <row r="498" spans="1:70" hidden="1" x14ac:dyDescent="0.3">
      <c r="A498" s="281">
        <v>495</v>
      </c>
      <c r="B498" s="288" t="s">
        <v>2952</v>
      </c>
      <c r="C498" s="288" t="s">
        <v>3011</v>
      </c>
      <c r="D498" s="288" t="s">
        <v>2954</v>
      </c>
      <c r="E498" s="288" t="s">
        <v>2959</v>
      </c>
      <c r="F498" s="288" t="s">
        <v>2955</v>
      </c>
      <c r="G498" s="288" t="s">
        <v>2960</v>
      </c>
      <c r="H498" s="288" t="s">
        <v>2964</v>
      </c>
      <c r="I498" s="288" t="s">
        <v>2962</v>
      </c>
      <c r="J498" s="288" t="s">
        <v>60</v>
      </c>
      <c r="K498" s="288" t="s">
        <v>2958</v>
      </c>
      <c r="L498" s="288" t="s">
        <v>45</v>
      </c>
      <c r="M498" s="289" t="s">
        <v>2376</v>
      </c>
      <c r="N498" s="288" t="s">
        <v>2377</v>
      </c>
      <c r="O498" s="288" t="s">
        <v>50</v>
      </c>
      <c r="P498" s="288" t="s">
        <v>74</v>
      </c>
      <c r="Q498" s="290" t="s">
        <v>45</v>
      </c>
      <c r="R498" s="288" t="s">
        <v>45</v>
      </c>
      <c r="S498" s="1">
        <v>45688</v>
      </c>
      <c r="T498" s="1">
        <v>45609</v>
      </c>
      <c r="U498" s="290" t="s">
        <v>45</v>
      </c>
      <c r="V498" s="1">
        <v>45609</v>
      </c>
      <c r="W498" s="1">
        <v>45656</v>
      </c>
      <c r="X498" s="1">
        <v>45665</v>
      </c>
      <c r="Y498" s="291">
        <v>49000</v>
      </c>
      <c r="Z498" s="291">
        <v>49000</v>
      </c>
      <c r="AA498" s="291">
        <v>12900</v>
      </c>
      <c r="AB498" s="291">
        <v>49000</v>
      </c>
      <c r="AC498" s="292" t="s">
        <v>421</v>
      </c>
      <c r="AD498" s="290" t="s">
        <v>60</v>
      </c>
      <c r="AE498" s="292" t="s">
        <v>45</v>
      </c>
      <c r="AF498" s="291">
        <v>49000</v>
      </c>
      <c r="AG498" s="291">
        <v>1580</v>
      </c>
      <c r="AH498" s="291">
        <v>77420000</v>
      </c>
      <c r="AI498" s="291">
        <v>20382000</v>
      </c>
      <c r="AJ498" s="291">
        <v>1000</v>
      </c>
      <c r="AK498" s="291">
        <v>49000000</v>
      </c>
      <c r="AL498" s="291">
        <v>12900000</v>
      </c>
      <c r="AM498" s="291">
        <v>580</v>
      </c>
      <c r="AN498" s="291">
        <v>28420000</v>
      </c>
      <c r="AO498" s="291">
        <v>7482000</v>
      </c>
      <c r="AP498" s="291">
        <v>1589</v>
      </c>
      <c r="AQ498" s="291">
        <v>77861000</v>
      </c>
      <c r="AR498" s="291">
        <v>20498100</v>
      </c>
      <c r="AS498" s="291">
        <v>1589</v>
      </c>
      <c r="AT498" s="291">
        <v>77861000</v>
      </c>
      <c r="AU498" s="291">
        <v>20498100</v>
      </c>
      <c r="AV498" s="291"/>
      <c r="AW498" s="291"/>
      <c r="AX498" s="291">
        <v>0</v>
      </c>
      <c r="AY498" s="291">
        <v>1334</v>
      </c>
      <c r="AZ498" s="291">
        <v>65366000</v>
      </c>
      <c r="BA498" s="291"/>
      <c r="BB498" s="291"/>
      <c r="BC498" s="291">
        <v>19</v>
      </c>
      <c r="BD498" s="291">
        <v>931000</v>
      </c>
      <c r="BE498" s="291">
        <v>682365</v>
      </c>
      <c r="BF498" s="291">
        <v>245100</v>
      </c>
      <c r="BG498" s="291">
        <v>1257</v>
      </c>
      <c r="BH498" s="291">
        <v>61593000</v>
      </c>
      <c r="BI498" s="291">
        <v>47965943</v>
      </c>
      <c r="BJ498" s="291">
        <v>16215300</v>
      </c>
      <c r="BK498" s="291">
        <v>77</v>
      </c>
      <c r="BL498" s="291">
        <v>255</v>
      </c>
      <c r="BM498" s="291">
        <v>332</v>
      </c>
      <c r="BN498" s="291">
        <v>16268000</v>
      </c>
      <c r="BO498" s="291">
        <v>4282800</v>
      </c>
      <c r="BP498" s="292" t="s">
        <v>3286</v>
      </c>
      <c r="BQ498" s="292" t="s">
        <v>701</v>
      </c>
      <c r="BR498" t="s">
        <v>45</v>
      </c>
    </row>
    <row r="499" spans="1:70" hidden="1" x14ac:dyDescent="0.3">
      <c r="A499" s="281">
        <v>496</v>
      </c>
      <c r="B499" s="282" t="s">
        <v>2952</v>
      </c>
      <c r="C499" s="282" t="s">
        <v>3011</v>
      </c>
      <c r="D499" s="282" t="s">
        <v>2954</v>
      </c>
      <c r="E499" s="282" t="s">
        <v>2959</v>
      </c>
      <c r="F499" s="282" t="s">
        <v>2955</v>
      </c>
      <c r="G499" s="282" t="s">
        <v>2960</v>
      </c>
      <c r="H499" s="282" t="s">
        <v>2964</v>
      </c>
      <c r="I499" s="282" t="s">
        <v>2962</v>
      </c>
      <c r="J499" s="282" t="s">
        <v>60</v>
      </c>
      <c r="K499" s="282" t="s">
        <v>2958</v>
      </c>
      <c r="L499" s="282" t="s">
        <v>45</v>
      </c>
      <c r="M499" s="283" t="s">
        <v>2378</v>
      </c>
      <c r="N499" s="282" t="s">
        <v>2379</v>
      </c>
      <c r="O499" s="282" t="s">
        <v>50</v>
      </c>
      <c r="P499" s="282" t="s">
        <v>74</v>
      </c>
      <c r="Q499" s="284" t="s">
        <v>45</v>
      </c>
      <c r="R499" s="282" t="s">
        <v>45</v>
      </c>
      <c r="S499" s="285">
        <v>45694</v>
      </c>
      <c r="T499" s="285">
        <v>45666</v>
      </c>
      <c r="U499" s="284" t="s">
        <v>45</v>
      </c>
      <c r="V499" s="285">
        <v>45666</v>
      </c>
      <c r="W499" s="285">
        <v>45694</v>
      </c>
      <c r="X499" s="285">
        <v>45695</v>
      </c>
      <c r="Y499" s="286">
        <v>62000</v>
      </c>
      <c r="Z499" s="286">
        <v>79000</v>
      </c>
      <c r="AA499" s="286">
        <v>16900</v>
      </c>
      <c r="AB499" s="286">
        <v>79000</v>
      </c>
      <c r="AC499" s="287" t="s">
        <v>386</v>
      </c>
      <c r="AD499" s="284" t="s">
        <v>60</v>
      </c>
      <c r="AE499" s="287" t="s">
        <v>45</v>
      </c>
      <c r="AF499" s="286">
        <v>62000</v>
      </c>
      <c r="AG499" s="286">
        <v>1020</v>
      </c>
      <c r="AH499" s="286">
        <v>80580000</v>
      </c>
      <c r="AI499" s="286">
        <v>17238000</v>
      </c>
      <c r="AJ499" s="286">
        <v>1020</v>
      </c>
      <c r="AK499" s="286">
        <v>80580000</v>
      </c>
      <c r="AL499" s="286">
        <v>17238000</v>
      </c>
      <c r="AM499" s="286"/>
      <c r="AN499" s="286"/>
      <c r="AO499" s="286">
        <v>0</v>
      </c>
      <c r="AP499" s="286">
        <v>1004</v>
      </c>
      <c r="AQ499" s="286">
        <v>79316000</v>
      </c>
      <c r="AR499" s="286">
        <v>16967600</v>
      </c>
      <c r="AS499" s="286">
        <v>1004</v>
      </c>
      <c r="AT499" s="286">
        <v>79316000</v>
      </c>
      <c r="AU499" s="286">
        <v>16967600</v>
      </c>
      <c r="AV499" s="286"/>
      <c r="AW499" s="286"/>
      <c r="AX499" s="286">
        <v>0</v>
      </c>
      <c r="AY499" s="286">
        <v>945</v>
      </c>
      <c r="AZ499" s="286">
        <v>74655000</v>
      </c>
      <c r="BA499" s="286"/>
      <c r="BB499" s="286"/>
      <c r="BC499" s="286">
        <v>4</v>
      </c>
      <c r="BD499" s="286">
        <v>316000</v>
      </c>
      <c r="BE499" s="286">
        <v>187621</v>
      </c>
      <c r="BF499" s="286">
        <v>67600</v>
      </c>
      <c r="BG499" s="286">
        <v>921</v>
      </c>
      <c r="BH499" s="286">
        <v>72759000</v>
      </c>
      <c r="BI499" s="286">
        <v>41001686</v>
      </c>
      <c r="BJ499" s="286">
        <v>15564900</v>
      </c>
      <c r="BK499" s="286">
        <v>24</v>
      </c>
      <c r="BL499" s="286">
        <v>59</v>
      </c>
      <c r="BM499" s="286">
        <v>83</v>
      </c>
      <c r="BN499" s="286">
        <v>6557000</v>
      </c>
      <c r="BO499" s="286">
        <v>1402700</v>
      </c>
      <c r="BP499" s="287" t="s">
        <v>3537</v>
      </c>
      <c r="BQ499" s="287" t="s">
        <v>3930</v>
      </c>
      <c r="BR499" t="s">
        <v>45</v>
      </c>
    </row>
    <row r="500" spans="1:70" hidden="1" x14ac:dyDescent="0.3">
      <c r="A500" s="281">
        <v>497</v>
      </c>
      <c r="B500" s="288" t="s">
        <v>2952</v>
      </c>
      <c r="C500" s="288" t="s">
        <v>3011</v>
      </c>
      <c r="D500" s="288" t="s">
        <v>2954</v>
      </c>
      <c r="E500" s="288" t="s">
        <v>2959</v>
      </c>
      <c r="F500" s="288" t="s">
        <v>2955</v>
      </c>
      <c r="G500" s="288" t="s">
        <v>2960</v>
      </c>
      <c r="H500" s="288" t="s">
        <v>2964</v>
      </c>
      <c r="I500" s="288" t="s">
        <v>2962</v>
      </c>
      <c r="J500" s="288" t="s">
        <v>60</v>
      </c>
      <c r="K500" s="288" t="s">
        <v>2958</v>
      </c>
      <c r="L500" s="288" t="s">
        <v>45</v>
      </c>
      <c r="M500" s="289" t="s">
        <v>2380</v>
      </c>
      <c r="N500" s="288" t="s">
        <v>2381</v>
      </c>
      <c r="O500" s="288" t="s">
        <v>50</v>
      </c>
      <c r="P500" s="288" t="s">
        <v>51</v>
      </c>
      <c r="Q500" s="290" t="s">
        <v>45</v>
      </c>
      <c r="R500" s="288" t="s">
        <v>45</v>
      </c>
      <c r="S500" s="1">
        <v>45722</v>
      </c>
      <c r="T500" s="1">
        <v>45616</v>
      </c>
      <c r="U500" s="290" t="s">
        <v>45</v>
      </c>
      <c r="V500" s="1">
        <v>45616</v>
      </c>
      <c r="W500" s="1">
        <v>45722</v>
      </c>
      <c r="X500" s="1">
        <v>45727</v>
      </c>
      <c r="Y500" s="291">
        <v>49000</v>
      </c>
      <c r="Z500" s="291">
        <v>49000</v>
      </c>
      <c r="AA500" s="291">
        <v>12100</v>
      </c>
      <c r="AB500" s="291">
        <v>49000</v>
      </c>
      <c r="AC500" s="292" t="s">
        <v>998</v>
      </c>
      <c r="AD500" s="290" t="s">
        <v>60</v>
      </c>
      <c r="AE500" s="292" t="s">
        <v>45</v>
      </c>
      <c r="AF500" s="291">
        <v>49000</v>
      </c>
      <c r="AG500" s="291">
        <v>800</v>
      </c>
      <c r="AH500" s="291">
        <v>39200000</v>
      </c>
      <c r="AI500" s="291">
        <v>9680000</v>
      </c>
      <c r="AJ500" s="291">
        <v>800</v>
      </c>
      <c r="AK500" s="291">
        <v>39200000</v>
      </c>
      <c r="AL500" s="291">
        <v>9680000</v>
      </c>
      <c r="AM500" s="291"/>
      <c r="AN500" s="291"/>
      <c r="AO500" s="291">
        <v>0</v>
      </c>
      <c r="AP500" s="291">
        <v>788</v>
      </c>
      <c r="AQ500" s="291">
        <v>38612000</v>
      </c>
      <c r="AR500" s="291">
        <v>9534800</v>
      </c>
      <c r="AS500" s="291">
        <v>788</v>
      </c>
      <c r="AT500" s="291">
        <v>38612000</v>
      </c>
      <c r="AU500" s="291">
        <v>9534800</v>
      </c>
      <c r="AV500" s="291"/>
      <c r="AW500" s="291"/>
      <c r="AX500" s="291">
        <v>0</v>
      </c>
      <c r="AY500" s="291">
        <v>673</v>
      </c>
      <c r="AZ500" s="291">
        <v>32977000</v>
      </c>
      <c r="BA500" s="291"/>
      <c r="BB500" s="291"/>
      <c r="BC500" s="291">
        <v>8</v>
      </c>
      <c r="BD500" s="291">
        <v>392000</v>
      </c>
      <c r="BE500" s="291">
        <v>235806</v>
      </c>
      <c r="BF500" s="291">
        <v>96800</v>
      </c>
      <c r="BG500" s="291">
        <v>643</v>
      </c>
      <c r="BH500" s="291">
        <v>31507000</v>
      </c>
      <c r="BI500" s="291">
        <v>20527115</v>
      </c>
      <c r="BJ500" s="291">
        <v>7780300</v>
      </c>
      <c r="BK500" s="291">
        <v>30</v>
      </c>
      <c r="BL500" s="291">
        <v>115</v>
      </c>
      <c r="BM500" s="291">
        <v>145</v>
      </c>
      <c r="BN500" s="291">
        <v>7105000</v>
      </c>
      <c r="BO500" s="291">
        <v>1754500</v>
      </c>
      <c r="BP500" s="292" t="s">
        <v>793</v>
      </c>
      <c r="BQ500" s="292" t="s">
        <v>3114</v>
      </c>
      <c r="BR500" t="s">
        <v>45</v>
      </c>
    </row>
    <row r="501" spans="1:70" hidden="1" x14ac:dyDescent="0.3">
      <c r="A501" s="281">
        <v>498</v>
      </c>
      <c r="B501" s="282" t="s">
        <v>2952</v>
      </c>
      <c r="C501" s="282" t="s">
        <v>3011</v>
      </c>
      <c r="D501" s="282" t="s">
        <v>2954</v>
      </c>
      <c r="E501" s="282" t="s">
        <v>2959</v>
      </c>
      <c r="F501" s="282" t="s">
        <v>2955</v>
      </c>
      <c r="G501" s="282" t="s">
        <v>2960</v>
      </c>
      <c r="H501" s="282" t="s">
        <v>2964</v>
      </c>
      <c r="I501" s="282" t="s">
        <v>2962</v>
      </c>
      <c r="J501" s="282" t="s">
        <v>60</v>
      </c>
      <c r="K501" s="282" t="s">
        <v>2958</v>
      </c>
      <c r="L501" s="282" t="s">
        <v>45</v>
      </c>
      <c r="M501" s="283" t="s">
        <v>2382</v>
      </c>
      <c r="N501" s="282" t="s">
        <v>2383</v>
      </c>
      <c r="O501" s="282" t="s">
        <v>50</v>
      </c>
      <c r="P501" s="282" t="s">
        <v>74</v>
      </c>
      <c r="Q501" s="284" t="s">
        <v>45</v>
      </c>
      <c r="R501" s="282" t="s">
        <v>45</v>
      </c>
      <c r="S501" s="285">
        <v>45672</v>
      </c>
      <c r="T501" s="285">
        <v>45643</v>
      </c>
      <c r="U501" s="284" t="s">
        <v>45</v>
      </c>
      <c r="V501" s="285">
        <v>45643</v>
      </c>
      <c r="W501" s="285">
        <v>45656</v>
      </c>
      <c r="X501" s="285">
        <v>45664</v>
      </c>
      <c r="Y501" s="286">
        <v>67000</v>
      </c>
      <c r="Z501" s="286">
        <v>67000</v>
      </c>
      <c r="AA501" s="286">
        <v>17500</v>
      </c>
      <c r="AB501" s="286">
        <v>67000</v>
      </c>
      <c r="AC501" s="287" t="s">
        <v>527</v>
      </c>
      <c r="AD501" s="284" t="s">
        <v>60</v>
      </c>
      <c r="AE501" s="287" t="s">
        <v>45</v>
      </c>
      <c r="AF501" s="286">
        <v>67000</v>
      </c>
      <c r="AG501" s="286">
        <v>1460</v>
      </c>
      <c r="AH501" s="286">
        <v>97820000</v>
      </c>
      <c r="AI501" s="286">
        <v>25550000</v>
      </c>
      <c r="AJ501" s="286">
        <v>1110</v>
      </c>
      <c r="AK501" s="286">
        <v>74370000</v>
      </c>
      <c r="AL501" s="286">
        <v>19425000</v>
      </c>
      <c r="AM501" s="286">
        <v>350</v>
      </c>
      <c r="AN501" s="286">
        <v>23450000</v>
      </c>
      <c r="AO501" s="286">
        <v>6125000</v>
      </c>
      <c r="AP501" s="286">
        <v>1592</v>
      </c>
      <c r="AQ501" s="286">
        <v>106664000</v>
      </c>
      <c r="AR501" s="286">
        <v>27860000</v>
      </c>
      <c r="AS501" s="286">
        <v>1592</v>
      </c>
      <c r="AT501" s="286">
        <v>106664000</v>
      </c>
      <c r="AU501" s="286">
        <v>27860000</v>
      </c>
      <c r="AV501" s="286"/>
      <c r="AW501" s="286"/>
      <c r="AX501" s="286">
        <v>0</v>
      </c>
      <c r="AY501" s="286">
        <v>1441</v>
      </c>
      <c r="AZ501" s="286">
        <v>96547000</v>
      </c>
      <c r="BA501" s="286"/>
      <c r="BB501" s="286"/>
      <c r="BC501" s="286">
        <v>1</v>
      </c>
      <c r="BD501" s="286">
        <v>67000</v>
      </c>
      <c r="BE501" s="286">
        <v>54000</v>
      </c>
      <c r="BF501" s="286">
        <v>17500</v>
      </c>
      <c r="BG501" s="286">
        <v>1386</v>
      </c>
      <c r="BH501" s="286">
        <v>92862000</v>
      </c>
      <c r="BI501" s="286">
        <v>69735593</v>
      </c>
      <c r="BJ501" s="286">
        <v>24255000</v>
      </c>
      <c r="BK501" s="286">
        <v>55</v>
      </c>
      <c r="BL501" s="286">
        <v>151</v>
      </c>
      <c r="BM501" s="286">
        <v>206</v>
      </c>
      <c r="BN501" s="286">
        <v>13802000</v>
      </c>
      <c r="BO501" s="286">
        <v>3605000</v>
      </c>
      <c r="BP501" s="287" t="s">
        <v>1328</v>
      </c>
      <c r="BQ501" s="287" t="s">
        <v>640</v>
      </c>
      <c r="BR501" t="s">
        <v>45</v>
      </c>
    </row>
    <row r="502" spans="1:70" hidden="1" x14ac:dyDescent="0.3">
      <c r="A502" s="281">
        <v>499</v>
      </c>
      <c r="B502" s="288" t="s">
        <v>2952</v>
      </c>
      <c r="C502" s="288" t="s">
        <v>3011</v>
      </c>
      <c r="D502" s="288" t="s">
        <v>2954</v>
      </c>
      <c r="E502" s="288" t="s">
        <v>2959</v>
      </c>
      <c r="F502" s="288" t="s">
        <v>2955</v>
      </c>
      <c r="G502" s="288" t="s">
        <v>2960</v>
      </c>
      <c r="H502" s="288" t="s">
        <v>2965</v>
      </c>
      <c r="I502" s="288" t="s">
        <v>2962</v>
      </c>
      <c r="J502" s="288" t="s">
        <v>60</v>
      </c>
      <c r="K502" s="288" t="s">
        <v>2958</v>
      </c>
      <c r="L502" s="288" t="s">
        <v>45</v>
      </c>
      <c r="M502" s="289" t="s">
        <v>2384</v>
      </c>
      <c r="N502" s="288" t="s">
        <v>1790</v>
      </c>
      <c r="O502" s="288" t="s">
        <v>50</v>
      </c>
      <c r="P502" s="288" t="s">
        <v>74</v>
      </c>
      <c r="Q502" s="290" t="s">
        <v>45</v>
      </c>
      <c r="R502" s="288" t="s">
        <v>45</v>
      </c>
      <c r="S502" s="1">
        <v>45664</v>
      </c>
      <c r="T502" s="1">
        <v>45617</v>
      </c>
      <c r="U502" s="290" t="s">
        <v>45</v>
      </c>
      <c r="V502" s="1">
        <v>45617</v>
      </c>
      <c r="W502" s="1">
        <v>45664</v>
      </c>
      <c r="X502" s="1">
        <v>45672</v>
      </c>
      <c r="Y502" s="291">
        <v>43000</v>
      </c>
      <c r="Z502" s="291">
        <v>43000</v>
      </c>
      <c r="AA502" s="291">
        <v>11700</v>
      </c>
      <c r="AB502" s="291">
        <v>43000</v>
      </c>
      <c r="AC502" s="292" t="s">
        <v>386</v>
      </c>
      <c r="AD502" s="290" t="s">
        <v>60</v>
      </c>
      <c r="AE502" s="292" t="s">
        <v>45</v>
      </c>
      <c r="AF502" s="291">
        <v>43000</v>
      </c>
      <c r="AG502" s="291">
        <v>2400</v>
      </c>
      <c r="AH502" s="291">
        <v>103200000</v>
      </c>
      <c r="AI502" s="291">
        <v>28080000</v>
      </c>
      <c r="AJ502" s="291">
        <v>2400</v>
      </c>
      <c r="AK502" s="291">
        <v>103200000</v>
      </c>
      <c r="AL502" s="291">
        <v>28080000</v>
      </c>
      <c r="AM502" s="291"/>
      <c r="AN502" s="291"/>
      <c r="AO502" s="291">
        <v>0</v>
      </c>
      <c r="AP502" s="291">
        <v>2540</v>
      </c>
      <c r="AQ502" s="291">
        <v>109220000</v>
      </c>
      <c r="AR502" s="291">
        <v>29718000</v>
      </c>
      <c r="AS502" s="291">
        <v>2540</v>
      </c>
      <c r="AT502" s="291">
        <v>109220000</v>
      </c>
      <c r="AU502" s="291">
        <v>29718000</v>
      </c>
      <c r="AV502" s="291"/>
      <c r="AW502" s="291"/>
      <c r="AX502" s="291">
        <v>0</v>
      </c>
      <c r="AY502" s="291">
        <v>1300</v>
      </c>
      <c r="AZ502" s="291">
        <v>55900000</v>
      </c>
      <c r="BA502" s="291"/>
      <c r="BB502" s="291"/>
      <c r="BC502" s="291">
        <v>32</v>
      </c>
      <c r="BD502" s="291">
        <v>1376000</v>
      </c>
      <c r="BE502" s="291">
        <v>854618</v>
      </c>
      <c r="BF502" s="291">
        <v>374400</v>
      </c>
      <c r="BG502" s="291">
        <v>1151</v>
      </c>
      <c r="BH502" s="291">
        <v>49493000</v>
      </c>
      <c r="BI502" s="291">
        <v>32902505</v>
      </c>
      <c r="BJ502" s="291">
        <v>13466700</v>
      </c>
      <c r="BK502" s="291">
        <v>149</v>
      </c>
      <c r="BL502" s="291">
        <v>1240</v>
      </c>
      <c r="BM502" s="291">
        <v>1389</v>
      </c>
      <c r="BN502" s="291">
        <v>59727000</v>
      </c>
      <c r="BO502" s="291">
        <v>16251300</v>
      </c>
      <c r="BP502" s="292" t="s">
        <v>1937</v>
      </c>
      <c r="BQ502" s="292" t="s">
        <v>4089</v>
      </c>
      <c r="BR502" t="s">
        <v>45</v>
      </c>
    </row>
    <row r="503" spans="1:70" hidden="1" x14ac:dyDescent="0.3">
      <c r="A503" s="281">
        <v>500</v>
      </c>
      <c r="B503" s="282" t="s">
        <v>2952</v>
      </c>
      <c r="C503" s="282" t="s">
        <v>3011</v>
      </c>
      <c r="D503" s="282" t="s">
        <v>2954</v>
      </c>
      <c r="E503" s="282" t="s">
        <v>2959</v>
      </c>
      <c r="F503" s="282" t="s">
        <v>2955</v>
      </c>
      <c r="G503" s="282" t="s">
        <v>2960</v>
      </c>
      <c r="H503" s="282" t="s">
        <v>2965</v>
      </c>
      <c r="I503" s="282" t="s">
        <v>2962</v>
      </c>
      <c r="J503" s="282" t="s">
        <v>60</v>
      </c>
      <c r="K503" s="282" t="s">
        <v>2958</v>
      </c>
      <c r="L503" s="282" t="s">
        <v>45</v>
      </c>
      <c r="M503" s="283" t="s">
        <v>2385</v>
      </c>
      <c r="N503" s="282" t="s">
        <v>2386</v>
      </c>
      <c r="O503" s="282" t="s">
        <v>50</v>
      </c>
      <c r="P503" s="282" t="s">
        <v>74</v>
      </c>
      <c r="Q503" s="284" t="s">
        <v>45</v>
      </c>
      <c r="R503" s="282" t="s">
        <v>45</v>
      </c>
      <c r="S503" s="285">
        <v>45693</v>
      </c>
      <c r="T503" s="285">
        <v>45624</v>
      </c>
      <c r="U503" s="284" t="s">
        <v>45</v>
      </c>
      <c r="V503" s="285">
        <v>45624</v>
      </c>
      <c r="W503" s="285">
        <v>45693</v>
      </c>
      <c r="X503" s="285">
        <v>45695</v>
      </c>
      <c r="Y503" s="286">
        <v>35000</v>
      </c>
      <c r="Z503" s="286">
        <v>35000</v>
      </c>
      <c r="AA503" s="286">
        <v>8900</v>
      </c>
      <c r="AB503" s="286">
        <v>35000</v>
      </c>
      <c r="AC503" s="287" t="s">
        <v>678</v>
      </c>
      <c r="AD503" s="284" t="s">
        <v>60</v>
      </c>
      <c r="AE503" s="287" t="s">
        <v>45</v>
      </c>
      <c r="AF503" s="286">
        <v>35000</v>
      </c>
      <c r="AG503" s="286">
        <v>1520</v>
      </c>
      <c r="AH503" s="286">
        <v>53200000</v>
      </c>
      <c r="AI503" s="286">
        <v>13528000</v>
      </c>
      <c r="AJ503" s="286">
        <v>1520</v>
      </c>
      <c r="AK503" s="286">
        <v>53200000</v>
      </c>
      <c r="AL503" s="286">
        <v>13528000</v>
      </c>
      <c r="AM503" s="286"/>
      <c r="AN503" s="286"/>
      <c r="AO503" s="286">
        <v>0</v>
      </c>
      <c r="AP503" s="286">
        <v>1572</v>
      </c>
      <c r="AQ503" s="286">
        <v>55020000</v>
      </c>
      <c r="AR503" s="286">
        <v>13990800</v>
      </c>
      <c r="AS503" s="286">
        <v>1572</v>
      </c>
      <c r="AT503" s="286">
        <v>55020000</v>
      </c>
      <c r="AU503" s="286">
        <v>13990800</v>
      </c>
      <c r="AV503" s="286"/>
      <c r="AW503" s="286"/>
      <c r="AX503" s="286">
        <v>0</v>
      </c>
      <c r="AY503" s="286">
        <v>766</v>
      </c>
      <c r="AZ503" s="286">
        <v>26810000</v>
      </c>
      <c r="BA503" s="286"/>
      <c r="BB503" s="286"/>
      <c r="BC503" s="286">
        <v>6</v>
      </c>
      <c r="BD503" s="286">
        <v>210000</v>
      </c>
      <c r="BE503" s="286">
        <v>126000</v>
      </c>
      <c r="BF503" s="286">
        <v>53400</v>
      </c>
      <c r="BG503" s="286">
        <v>565</v>
      </c>
      <c r="BH503" s="286">
        <v>19775000</v>
      </c>
      <c r="BI503" s="286">
        <v>12869669</v>
      </c>
      <c r="BJ503" s="286">
        <v>5028500</v>
      </c>
      <c r="BK503" s="286">
        <v>201</v>
      </c>
      <c r="BL503" s="286">
        <v>806</v>
      </c>
      <c r="BM503" s="286">
        <v>1007</v>
      </c>
      <c r="BN503" s="286">
        <v>35245000</v>
      </c>
      <c r="BO503" s="286">
        <v>8962300</v>
      </c>
      <c r="BP503" s="287" t="s">
        <v>3527</v>
      </c>
      <c r="BQ503" s="287" t="s">
        <v>3832</v>
      </c>
      <c r="BR503" t="s">
        <v>45</v>
      </c>
    </row>
    <row r="504" spans="1:70" hidden="1" x14ac:dyDescent="0.3">
      <c r="A504" s="281">
        <v>501</v>
      </c>
      <c r="B504" s="288" t="s">
        <v>2952</v>
      </c>
      <c r="C504" s="288" t="s">
        <v>3011</v>
      </c>
      <c r="D504" s="288" t="s">
        <v>2954</v>
      </c>
      <c r="E504" s="288" t="s">
        <v>2959</v>
      </c>
      <c r="F504" s="288" t="s">
        <v>2955</v>
      </c>
      <c r="G504" s="288" t="s">
        <v>2960</v>
      </c>
      <c r="H504" s="288" t="s">
        <v>2965</v>
      </c>
      <c r="I504" s="288" t="s">
        <v>2962</v>
      </c>
      <c r="J504" s="288" t="s">
        <v>60</v>
      </c>
      <c r="K504" s="288" t="s">
        <v>2958</v>
      </c>
      <c r="L504" s="288" t="s">
        <v>45</v>
      </c>
      <c r="M504" s="289" t="s">
        <v>2387</v>
      </c>
      <c r="N504" s="288" t="s">
        <v>2388</v>
      </c>
      <c r="O504" s="288" t="s">
        <v>50</v>
      </c>
      <c r="P504" s="288" t="s">
        <v>74</v>
      </c>
      <c r="Q504" s="290" t="s">
        <v>45</v>
      </c>
      <c r="R504" s="288" t="s">
        <v>45</v>
      </c>
      <c r="S504" s="1">
        <v>45671</v>
      </c>
      <c r="T504" s="1">
        <v>45624</v>
      </c>
      <c r="U504" s="290" t="s">
        <v>45</v>
      </c>
      <c r="V504" s="1">
        <v>45624</v>
      </c>
      <c r="W504" s="1">
        <v>45671</v>
      </c>
      <c r="X504" s="1">
        <v>45680</v>
      </c>
      <c r="Y504" s="291">
        <v>49000</v>
      </c>
      <c r="Z504" s="291">
        <v>49000</v>
      </c>
      <c r="AA504" s="291">
        <v>12900</v>
      </c>
      <c r="AB504" s="291">
        <v>49000</v>
      </c>
      <c r="AC504" s="292" t="s">
        <v>421</v>
      </c>
      <c r="AD504" s="290" t="s">
        <v>60</v>
      </c>
      <c r="AE504" s="292" t="s">
        <v>45</v>
      </c>
      <c r="AF504" s="291">
        <v>49000</v>
      </c>
      <c r="AG504" s="291">
        <v>1260</v>
      </c>
      <c r="AH504" s="291">
        <v>61740000</v>
      </c>
      <c r="AI504" s="291">
        <v>16254000</v>
      </c>
      <c r="AJ504" s="291">
        <v>1260</v>
      </c>
      <c r="AK504" s="291">
        <v>61740000</v>
      </c>
      <c r="AL504" s="291">
        <v>16254000</v>
      </c>
      <c r="AM504" s="291"/>
      <c r="AN504" s="291"/>
      <c r="AO504" s="291">
        <v>0</v>
      </c>
      <c r="AP504" s="291">
        <v>1272</v>
      </c>
      <c r="AQ504" s="291">
        <v>62328000</v>
      </c>
      <c r="AR504" s="291">
        <v>16408800</v>
      </c>
      <c r="AS504" s="291">
        <v>1272</v>
      </c>
      <c r="AT504" s="291">
        <v>62328000</v>
      </c>
      <c r="AU504" s="291">
        <v>16408800</v>
      </c>
      <c r="AV504" s="291"/>
      <c r="AW504" s="291"/>
      <c r="AX504" s="291">
        <v>0</v>
      </c>
      <c r="AY504" s="291">
        <v>869</v>
      </c>
      <c r="AZ504" s="291">
        <v>42581000</v>
      </c>
      <c r="BA504" s="291"/>
      <c r="BB504" s="291"/>
      <c r="BC504" s="291">
        <v>21</v>
      </c>
      <c r="BD504" s="291">
        <v>1029000</v>
      </c>
      <c r="BE504" s="291">
        <v>639807</v>
      </c>
      <c r="BF504" s="291">
        <v>270900</v>
      </c>
      <c r="BG504" s="291">
        <v>760</v>
      </c>
      <c r="BH504" s="291">
        <v>37240000</v>
      </c>
      <c r="BI504" s="291">
        <v>25649730</v>
      </c>
      <c r="BJ504" s="291">
        <v>9804000</v>
      </c>
      <c r="BK504" s="291">
        <v>109</v>
      </c>
      <c r="BL504" s="291">
        <v>403</v>
      </c>
      <c r="BM504" s="291">
        <v>512</v>
      </c>
      <c r="BN504" s="291">
        <v>25088000</v>
      </c>
      <c r="BO504" s="291">
        <v>6604800</v>
      </c>
      <c r="BP504" s="292" t="s">
        <v>3739</v>
      </c>
      <c r="BQ504" s="292" t="s">
        <v>519</v>
      </c>
      <c r="BR504" t="s">
        <v>45</v>
      </c>
    </row>
    <row r="505" spans="1:70" hidden="1" x14ac:dyDescent="0.3">
      <c r="A505" s="281">
        <v>502</v>
      </c>
      <c r="B505" s="282" t="s">
        <v>2952</v>
      </c>
      <c r="C505" s="282" t="s">
        <v>3011</v>
      </c>
      <c r="D505" s="282" t="s">
        <v>2954</v>
      </c>
      <c r="E505" s="282" t="s">
        <v>2959</v>
      </c>
      <c r="F505" s="282" t="s">
        <v>2955</v>
      </c>
      <c r="G505" s="282" t="s">
        <v>2960</v>
      </c>
      <c r="H505" s="282" t="s">
        <v>2965</v>
      </c>
      <c r="I505" s="282" t="s">
        <v>2962</v>
      </c>
      <c r="J505" s="282" t="s">
        <v>60</v>
      </c>
      <c r="K505" s="282" t="s">
        <v>2958</v>
      </c>
      <c r="L505" s="282" t="s">
        <v>45</v>
      </c>
      <c r="M505" s="283" t="s">
        <v>2389</v>
      </c>
      <c r="N505" s="282" t="s">
        <v>2390</v>
      </c>
      <c r="O505" s="282" t="s">
        <v>50</v>
      </c>
      <c r="P505" s="282" t="s">
        <v>74</v>
      </c>
      <c r="Q505" s="284" t="s">
        <v>45</v>
      </c>
      <c r="R505" s="282" t="s">
        <v>45</v>
      </c>
      <c r="S505" s="285">
        <v>45715</v>
      </c>
      <c r="T505" s="285">
        <v>45636</v>
      </c>
      <c r="U505" s="284" t="s">
        <v>45</v>
      </c>
      <c r="V505" s="285">
        <v>45636</v>
      </c>
      <c r="W505" s="285">
        <v>45715</v>
      </c>
      <c r="X505" s="285">
        <v>45727</v>
      </c>
      <c r="Y505" s="286">
        <v>49000</v>
      </c>
      <c r="Z505" s="286">
        <v>49000</v>
      </c>
      <c r="AA505" s="286">
        <v>12800</v>
      </c>
      <c r="AB505" s="286">
        <v>49000</v>
      </c>
      <c r="AC505" s="287" t="s">
        <v>527</v>
      </c>
      <c r="AD505" s="284" t="s">
        <v>60</v>
      </c>
      <c r="AE505" s="287" t="s">
        <v>45</v>
      </c>
      <c r="AF505" s="286">
        <v>49000</v>
      </c>
      <c r="AG505" s="286">
        <v>1310</v>
      </c>
      <c r="AH505" s="286">
        <v>64190000</v>
      </c>
      <c r="AI505" s="286">
        <v>16768000</v>
      </c>
      <c r="AJ505" s="286">
        <v>1310</v>
      </c>
      <c r="AK505" s="286">
        <v>64190000</v>
      </c>
      <c r="AL505" s="286">
        <v>16768000</v>
      </c>
      <c r="AM505" s="286"/>
      <c r="AN505" s="286"/>
      <c r="AO505" s="286">
        <v>0</v>
      </c>
      <c r="AP505" s="286">
        <v>1195</v>
      </c>
      <c r="AQ505" s="286">
        <v>58555000</v>
      </c>
      <c r="AR505" s="286">
        <v>15296000</v>
      </c>
      <c r="AS505" s="286">
        <v>1195</v>
      </c>
      <c r="AT505" s="286">
        <v>58555000</v>
      </c>
      <c r="AU505" s="286">
        <v>15296000</v>
      </c>
      <c r="AV505" s="286"/>
      <c r="AW505" s="286"/>
      <c r="AX505" s="286">
        <v>0</v>
      </c>
      <c r="AY505" s="286">
        <v>1043</v>
      </c>
      <c r="AZ505" s="286">
        <v>51107000</v>
      </c>
      <c r="BA505" s="286"/>
      <c r="BB505" s="286"/>
      <c r="BC505" s="286">
        <v>19</v>
      </c>
      <c r="BD505" s="286">
        <v>931000</v>
      </c>
      <c r="BE505" s="286">
        <v>451942</v>
      </c>
      <c r="BF505" s="286">
        <v>243200</v>
      </c>
      <c r="BG505" s="286">
        <v>1013</v>
      </c>
      <c r="BH505" s="286">
        <v>49637000</v>
      </c>
      <c r="BI505" s="286">
        <v>35431474</v>
      </c>
      <c r="BJ505" s="286">
        <v>12966400</v>
      </c>
      <c r="BK505" s="286">
        <v>30</v>
      </c>
      <c r="BL505" s="286">
        <v>152</v>
      </c>
      <c r="BM505" s="286">
        <v>182</v>
      </c>
      <c r="BN505" s="286">
        <v>8918000</v>
      </c>
      <c r="BO505" s="286">
        <v>2329600</v>
      </c>
      <c r="BP505" s="287" t="s">
        <v>3902</v>
      </c>
      <c r="BQ505" s="287" t="s">
        <v>3560</v>
      </c>
      <c r="BR505" t="s">
        <v>45</v>
      </c>
    </row>
    <row r="506" spans="1:70" hidden="1" x14ac:dyDescent="0.3">
      <c r="A506" s="281">
        <v>503</v>
      </c>
      <c r="B506" s="288" t="s">
        <v>2952</v>
      </c>
      <c r="C506" s="288" t="s">
        <v>3011</v>
      </c>
      <c r="D506" s="288" t="s">
        <v>2954</v>
      </c>
      <c r="E506" s="288" t="s">
        <v>2959</v>
      </c>
      <c r="F506" s="288" t="s">
        <v>2955</v>
      </c>
      <c r="G506" s="288" t="s">
        <v>2960</v>
      </c>
      <c r="H506" s="288" t="s">
        <v>2965</v>
      </c>
      <c r="I506" s="288" t="s">
        <v>2962</v>
      </c>
      <c r="J506" s="288" t="s">
        <v>60</v>
      </c>
      <c r="K506" s="288" t="s">
        <v>2958</v>
      </c>
      <c r="L506" s="288" t="s">
        <v>45</v>
      </c>
      <c r="M506" s="289" t="s">
        <v>2391</v>
      </c>
      <c r="N506" s="288" t="s">
        <v>2392</v>
      </c>
      <c r="O506" s="288" t="s">
        <v>50</v>
      </c>
      <c r="P506" s="288" t="s">
        <v>74</v>
      </c>
      <c r="Q506" s="290" t="s">
        <v>45</v>
      </c>
      <c r="R506" s="288" t="s">
        <v>45</v>
      </c>
      <c r="S506" s="1">
        <v>45706</v>
      </c>
      <c r="T506" s="1">
        <v>45629</v>
      </c>
      <c r="U506" s="290" t="s">
        <v>45</v>
      </c>
      <c r="V506" s="1">
        <v>45629</v>
      </c>
      <c r="W506" s="1">
        <v>45693</v>
      </c>
      <c r="X506" s="1">
        <v>45693</v>
      </c>
      <c r="Y506" s="291">
        <v>69000</v>
      </c>
      <c r="Z506" s="291">
        <v>69000</v>
      </c>
      <c r="AA506" s="291">
        <v>18800</v>
      </c>
      <c r="AB506" s="291">
        <v>69000</v>
      </c>
      <c r="AC506" s="292" t="s">
        <v>386</v>
      </c>
      <c r="AD506" s="290" t="s">
        <v>60</v>
      </c>
      <c r="AE506" s="292" t="s">
        <v>45</v>
      </c>
      <c r="AF506" s="291">
        <v>69000</v>
      </c>
      <c r="AG506" s="291">
        <v>2800</v>
      </c>
      <c r="AH506" s="291">
        <v>193200000</v>
      </c>
      <c r="AI506" s="291">
        <v>52640000</v>
      </c>
      <c r="AJ506" s="291">
        <v>1200</v>
      </c>
      <c r="AK506" s="291">
        <v>82800000</v>
      </c>
      <c r="AL506" s="291">
        <v>22560000</v>
      </c>
      <c r="AM506" s="291">
        <v>1600</v>
      </c>
      <c r="AN506" s="291">
        <v>110400000</v>
      </c>
      <c r="AO506" s="291">
        <v>30080000</v>
      </c>
      <c r="AP506" s="291">
        <v>2627</v>
      </c>
      <c r="AQ506" s="291">
        <v>181263000</v>
      </c>
      <c r="AR506" s="291">
        <v>49387600</v>
      </c>
      <c r="AS506" s="291">
        <v>2627</v>
      </c>
      <c r="AT506" s="291">
        <v>181263000</v>
      </c>
      <c r="AU506" s="291">
        <v>49387600</v>
      </c>
      <c r="AV506" s="291"/>
      <c r="AW506" s="291"/>
      <c r="AX506" s="291">
        <v>0</v>
      </c>
      <c r="AY506" s="291">
        <v>1783</v>
      </c>
      <c r="AZ506" s="291">
        <v>123027000</v>
      </c>
      <c r="BA506" s="291"/>
      <c r="BB506" s="291"/>
      <c r="BC506" s="291">
        <v>18</v>
      </c>
      <c r="BD506" s="291">
        <v>1242000</v>
      </c>
      <c r="BE506" s="291">
        <v>729171</v>
      </c>
      <c r="BF506" s="291">
        <v>338400</v>
      </c>
      <c r="BG506" s="291">
        <v>1723</v>
      </c>
      <c r="BH506" s="291">
        <v>118887000</v>
      </c>
      <c r="BI506" s="291">
        <v>69740676</v>
      </c>
      <c r="BJ506" s="291">
        <v>32392400</v>
      </c>
      <c r="BK506" s="291">
        <v>60</v>
      </c>
      <c r="BL506" s="291">
        <v>844</v>
      </c>
      <c r="BM506" s="291">
        <v>904</v>
      </c>
      <c r="BN506" s="291">
        <v>62376000</v>
      </c>
      <c r="BO506" s="291">
        <v>16995200</v>
      </c>
      <c r="BP506" s="292" t="s">
        <v>3863</v>
      </c>
      <c r="BQ506" s="292" t="s">
        <v>3883</v>
      </c>
      <c r="BR506" t="s">
        <v>45</v>
      </c>
    </row>
    <row r="507" spans="1:70" hidden="1" x14ac:dyDescent="0.3">
      <c r="A507" s="281">
        <v>504</v>
      </c>
      <c r="B507" s="282" t="s">
        <v>2952</v>
      </c>
      <c r="C507" s="282" t="s">
        <v>3011</v>
      </c>
      <c r="D507" s="282" t="s">
        <v>2954</v>
      </c>
      <c r="E507" s="282" t="s">
        <v>2959</v>
      </c>
      <c r="F507" s="282" t="s">
        <v>2955</v>
      </c>
      <c r="G507" s="282" t="s">
        <v>2960</v>
      </c>
      <c r="H507" s="282" t="s">
        <v>2965</v>
      </c>
      <c r="I507" s="282" t="s">
        <v>2962</v>
      </c>
      <c r="J507" s="282" t="s">
        <v>60</v>
      </c>
      <c r="K507" s="282" t="s">
        <v>2958</v>
      </c>
      <c r="L507" s="282" t="s">
        <v>45</v>
      </c>
      <c r="M507" s="283" t="s">
        <v>2393</v>
      </c>
      <c r="N507" s="282" t="s">
        <v>1949</v>
      </c>
      <c r="O507" s="282" t="s">
        <v>50</v>
      </c>
      <c r="P507" s="282" t="s">
        <v>74</v>
      </c>
      <c r="Q507" s="284" t="s">
        <v>45</v>
      </c>
      <c r="R507" s="282" t="s">
        <v>45</v>
      </c>
      <c r="S507" s="285">
        <v>45804</v>
      </c>
      <c r="T507" s="285">
        <v>45609</v>
      </c>
      <c r="U507" s="284" t="s">
        <v>45</v>
      </c>
      <c r="V507" s="285">
        <v>45609</v>
      </c>
      <c r="W507" s="285">
        <v>45622</v>
      </c>
      <c r="X507" s="285">
        <v>45674</v>
      </c>
      <c r="Y507" s="286">
        <v>35000</v>
      </c>
      <c r="Z507" s="286">
        <v>47000</v>
      </c>
      <c r="AA507" s="286">
        <v>9100</v>
      </c>
      <c r="AB507" s="286">
        <v>47000</v>
      </c>
      <c r="AC507" s="287" t="s">
        <v>201</v>
      </c>
      <c r="AD507" s="284" t="s">
        <v>60</v>
      </c>
      <c r="AE507" s="287" t="s">
        <v>45</v>
      </c>
      <c r="AF507" s="286">
        <v>35000</v>
      </c>
      <c r="AG507" s="286">
        <v>7040</v>
      </c>
      <c r="AH507" s="286">
        <v>330880000</v>
      </c>
      <c r="AI507" s="286">
        <v>64064000</v>
      </c>
      <c r="AJ507" s="286">
        <v>3000</v>
      </c>
      <c r="AK507" s="286">
        <v>141000000</v>
      </c>
      <c r="AL507" s="286">
        <v>27300000</v>
      </c>
      <c r="AM507" s="286">
        <v>4040</v>
      </c>
      <c r="AN507" s="286">
        <v>189880000</v>
      </c>
      <c r="AO507" s="286">
        <v>36764000</v>
      </c>
      <c r="AP507" s="286">
        <v>7361</v>
      </c>
      <c r="AQ507" s="286">
        <v>345967000</v>
      </c>
      <c r="AR507" s="286">
        <v>66985100</v>
      </c>
      <c r="AS507" s="286">
        <v>7361</v>
      </c>
      <c r="AT507" s="286">
        <v>345967000</v>
      </c>
      <c r="AU507" s="286">
        <v>66985100</v>
      </c>
      <c r="AV507" s="286"/>
      <c r="AW507" s="286"/>
      <c r="AX507" s="286">
        <v>0</v>
      </c>
      <c r="AY507" s="286">
        <v>7330</v>
      </c>
      <c r="AZ507" s="286">
        <v>344510000</v>
      </c>
      <c r="BA507" s="286">
        <v>-4</v>
      </c>
      <c r="BB507" s="286">
        <v>-188000</v>
      </c>
      <c r="BC507" s="286">
        <v>4</v>
      </c>
      <c r="BD507" s="286">
        <v>188000</v>
      </c>
      <c r="BE507" s="286">
        <v>100170</v>
      </c>
      <c r="BF507" s="286">
        <v>36400</v>
      </c>
      <c r="BG507" s="286">
        <v>7128</v>
      </c>
      <c r="BH507" s="286">
        <v>335016000</v>
      </c>
      <c r="BI507" s="286">
        <v>208246648</v>
      </c>
      <c r="BJ507" s="286">
        <v>64864800</v>
      </c>
      <c r="BK507" s="286">
        <v>202</v>
      </c>
      <c r="BL507" s="286">
        <v>31</v>
      </c>
      <c r="BM507" s="286">
        <v>233</v>
      </c>
      <c r="BN507" s="286">
        <v>10951000</v>
      </c>
      <c r="BO507" s="286">
        <v>2120300</v>
      </c>
      <c r="BP507" s="287" t="s">
        <v>3486</v>
      </c>
      <c r="BQ507" s="287" t="s">
        <v>3732</v>
      </c>
      <c r="BR507" t="s">
        <v>45</v>
      </c>
    </row>
    <row r="508" spans="1:70" hidden="1" x14ac:dyDescent="0.3">
      <c r="A508" s="281">
        <v>505</v>
      </c>
      <c r="B508" s="288" t="s">
        <v>2952</v>
      </c>
      <c r="C508" s="288" t="s">
        <v>3011</v>
      </c>
      <c r="D508" s="288" t="s">
        <v>2954</v>
      </c>
      <c r="E508" s="288" t="s">
        <v>2959</v>
      </c>
      <c r="F508" s="288" t="s">
        <v>2955</v>
      </c>
      <c r="G508" s="288" t="s">
        <v>2960</v>
      </c>
      <c r="H508" s="288" t="s">
        <v>2965</v>
      </c>
      <c r="I508" s="288" t="s">
        <v>2962</v>
      </c>
      <c r="J508" s="288" t="s">
        <v>60</v>
      </c>
      <c r="K508" s="288" t="s">
        <v>2958</v>
      </c>
      <c r="L508" s="288" t="s">
        <v>45</v>
      </c>
      <c r="M508" s="289" t="s">
        <v>2394</v>
      </c>
      <c r="N508" s="288" t="s">
        <v>2395</v>
      </c>
      <c r="O508" s="288" t="s">
        <v>50</v>
      </c>
      <c r="P508" s="288" t="s">
        <v>74</v>
      </c>
      <c r="Q508" s="290" t="s">
        <v>45</v>
      </c>
      <c r="R508" s="288" t="s">
        <v>45</v>
      </c>
      <c r="S508" s="1">
        <v>45664</v>
      </c>
      <c r="T508" s="1">
        <v>45609</v>
      </c>
      <c r="U508" s="290" t="s">
        <v>45</v>
      </c>
      <c r="V508" s="1">
        <v>45609</v>
      </c>
      <c r="W508" s="1">
        <v>45664</v>
      </c>
      <c r="X508" s="1">
        <v>45672</v>
      </c>
      <c r="Y508" s="291">
        <v>33000</v>
      </c>
      <c r="Z508" s="291">
        <v>34000</v>
      </c>
      <c r="AA508" s="291">
        <v>8700</v>
      </c>
      <c r="AB508" s="291">
        <v>34000</v>
      </c>
      <c r="AC508" s="292" t="s">
        <v>421</v>
      </c>
      <c r="AD508" s="290" t="s">
        <v>60</v>
      </c>
      <c r="AE508" s="292" t="s">
        <v>45</v>
      </c>
      <c r="AF508" s="291">
        <v>33000</v>
      </c>
      <c r="AG508" s="291">
        <v>2065</v>
      </c>
      <c r="AH508" s="291">
        <v>70210000</v>
      </c>
      <c r="AI508" s="291">
        <v>17965500</v>
      </c>
      <c r="AJ508" s="291">
        <v>2065</v>
      </c>
      <c r="AK508" s="291">
        <v>70210000</v>
      </c>
      <c r="AL508" s="291">
        <v>17965500</v>
      </c>
      <c r="AM508" s="291"/>
      <c r="AN508" s="291"/>
      <c r="AO508" s="291">
        <v>0</v>
      </c>
      <c r="AP508" s="291">
        <v>2039</v>
      </c>
      <c r="AQ508" s="291">
        <v>69326000</v>
      </c>
      <c r="AR508" s="291">
        <v>17739300</v>
      </c>
      <c r="AS508" s="291">
        <v>2039</v>
      </c>
      <c r="AT508" s="291">
        <v>69326000</v>
      </c>
      <c r="AU508" s="291">
        <v>17739300</v>
      </c>
      <c r="AV508" s="291"/>
      <c r="AW508" s="291"/>
      <c r="AX508" s="291">
        <v>0</v>
      </c>
      <c r="AY508" s="291">
        <v>1150</v>
      </c>
      <c r="AZ508" s="291">
        <v>39100000</v>
      </c>
      <c r="BA508" s="291"/>
      <c r="BB508" s="291"/>
      <c r="BC508" s="291">
        <v>18</v>
      </c>
      <c r="BD508" s="291">
        <v>612000</v>
      </c>
      <c r="BE508" s="291">
        <v>400550</v>
      </c>
      <c r="BF508" s="291">
        <v>156600</v>
      </c>
      <c r="BG508" s="291">
        <v>852</v>
      </c>
      <c r="BH508" s="291">
        <v>28968000</v>
      </c>
      <c r="BI508" s="291">
        <v>22895976</v>
      </c>
      <c r="BJ508" s="291">
        <v>7412400</v>
      </c>
      <c r="BK508" s="291">
        <v>298</v>
      </c>
      <c r="BL508" s="291">
        <v>889</v>
      </c>
      <c r="BM508" s="291">
        <v>1187</v>
      </c>
      <c r="BN508" s="291">
        <v>40358000</v>
      </c>
      <c r="BO508" s="291">
        <v>10326900</v>
      </c>
      <c r="BP508" s="292" t="s">
        <v>4012</v>
      </c>
      <c r="BQ508" s="292" t="s">
        <v>3979</v>
      </c>
      <c r="BR508" t="s">
        <v>45</v>
      </c>
    </row>
    <row r="509" spans="1:70" hidden="1" x14ac:dyDescent="0.3">
      <c r="A509" s="281">
        <v>506</v>
      </c>
      <c r="B509" s="282" t="s">
        <v>2952</v>
      </c>
      <c r="C509" s="282" t="s">
        <v>3011</v>
      </c>
      <c r="D509" s="282" t="s">
        <v>2954</v>
      </c>
      <c r="E509" s="282" t="s">
        <v>2959</v>
      </c>
      <c r="F509" s="282" t="s">
        <v>2955</v>
      </c>
      <c r="G509" s="282" t="s">
        <v>2960</v>
      </c>
      <c r="H509" s="282" t="s">
        <v>2965</v>
      </c>
      <c r="I509" s="282" t="s">
        <v>2962</v>
      </c>
      <c r="J509" s="282" t="s">
        <v>60</v>
      </c>
      <c r="K509" s="282" t="s">
        <v>2958</v>
      </c>
      <c r="L509" s="282" t="s">
        <v>45</v>
      </c>
      <c r="M509" s="283" t="s">
        <v>2396</v>
      </c>
      <c r="N509" s="282" t="s">
        <v>2397</v>
      </c>
      <c r="O509" s="282" t="s">
        <v>50</v>
      </c>
      <c r="P509" s="282" t="s">
        <v>74</v>
      </c>
      <c r="Q509" s="284" t="s">
        <v>45</v>
      </c>
      <c r="R509" s="282" t="s">
        <v>45</v>
      </c>
      <c r="S509" s="285">
        <v>45664</v>
      </c>
      <c r="T509" s="285">
        <v>45609</v>
      </c>
      <c r="U509" s="284" t="s">
        <v>45</v>
      </c>
      <c r="V509" s="285">
        <v>45609</v>
      </c>
      <c r="W509" s="285">
        <v>45664</v>
      </c>
      <c r="X509" s="285">
        <v>45680</v>
      </c>
      <c r="Y509" s="286">
        <v>33000</v>
      </c>
      <c r="Z509" s="286">
        <v>34000</v>
      </c>
      <c r="AA509" s="286">
        <v>8700</v>
      </c>
      <c r="AB509" s="286">
        <v>34000</v>
      </c>
      <c r="AC509" s="287" t="s">
        <v>421</v>
      </c>
      <c r="AD509" s="284" t="s">
        <v>60</v>
      </c>
      <c r="AE509" s="287" t="s">
        <v>45</v>
      </c>
      <c r="AF509" s="286">
        <v>33000</v>
      </c>
      <c r="AG509" s="286">
        <v>940</v>
      </c>
      <c r="AH509" s="286">
        <v>31960000</v>
      </c>
      <c r="AI509" s="286">
        <v>8178000</v>
      </c>
      <c r="AJ509" s="286">
        <v>940</v>
      </c>
      <c r="AK509" s="286">
        <v>31960000</v>
      </c>
      <c r="AL509" s="286">
        <v>8178000</v>
      </c>
      <c r="AM509" s="286"/>
      <c r="AN509" s="286"/>
      <c r="AO509" s="286">
        <v>0</v>
      </c>
      <c r="AP509" s="286">
        <v>978</v>
      </c>
      <c r="AQ509" s="286">
        <v>33252000</v>
      </c>
      <c r="AR509" s="286">
        <v>8508600</v>
      </c>
      <c r="AS509" s="286">
        <v>978</v>
      </c>
      <c r="AT509" s="286">
        <v>33252000</v>
      </c>
      <c r="AU509" s="286">
        <v>8508600</v>
      </c>
      <c r="AV509" s="286"/>
      <c r="AW509" s="286"/>
      <c r="AX509" s="286">
        <v>0</v>
      </c>
      <c r="AY509" s="286">
        <v>477</v>
      </c>
      <c r="AZ509" s="286">
        <v>16218000</v>
      </c>
      <c r="BA509" s="286"/>
      <c r="BB509" s="286"/>
      <c r="BC509" s="286">
        <v>9</v>
      </c>
      <c r="BD509" s="286">
        <v>306000</v>
      </c>
      <c r="BE509" s="286">
        <v>236975</v>
      </c>
      <c r="BF509" s="286">
        <v>78300</v>
      </c>
      <c r="BG509" s="286">
        <v>401</v>
      </c>
      <c r="BH509" s="286">
        <v>13634000</v>
      </c>
      <c r="BI509" s="286">
        <v>11296312</v>
      </c>
      <c r="BJ509" s="286">
        <v>3488700</v>
      </c>
      <c r="BK509" s="286">
        <v>76</v>
      </c>
      <c r="BL509" s="286">
        <v>501</v>
      </c>
      <c r="BM509" s="286">
        <v>577</v>
      </c>
      <c r="BN509" s="286">
        <v>19618000</v>
      </c>
      <c r="BO509" s="286">
        <v>5019900</v>
      </c>
      <c r="BP509" s="287" t="s">
        <v>3449</v>
      </c>
      <c r="BQ509" s="287" t="s">
        <v>3970</v>
      </c>
      <c r="BR509" t="s">
        <v>45</v>
      </c>
    </row>
    <row r="510" spans="1:70" hidden="1" x14ac:dyDescent="0.3">
      <c r="A510" s="281">
        <v>507</v>
      </c>
      <c r="B510" s="288" t="s">
        <v>2952</v>
      </c>
      <c r="C510" s="288" t="s">
        <v>3011</v>
      </c>
      <c r="D510" s="288" t="s">
        <v>2954</v>
      </c>
      <c r="E510" s="288" t="s">
        <v>2959</v>
      </c>
      <c r="F510" s="288" t="s">
        <v>2955</v>
      </c>
      <c r="G510" s="288" t="s">
        <v>2960</v>
      </c>
      <c r="H510" s="288" t="s">
        <v>2965</v>
      </c>
      <c r="I510" s="288" t="s">
        <v>2962</v>
      </c>
      <c r="J510" s="288" t="s">
        <v>60</v>
      </c>
      <c r="K510" s="288" t="s">
        <v>2958</v>
      </c>
      <c r="L510" s="288" t="s">
        <v>45</v>
      </c>
      <c r="M510" s="289" t="s">
        <v>2398</v>
      </c>
      <c r="N510" s="288" t="s">
        <v>2399</v>
      </c>
      <c r="O510" s="288" t="s">
        <v>50</v>
      </c>
      <c r="P510" s="288" t="s">
        <v>74</v>
      </c>
      <c r="Q510" s="290" t="s">
        <v>45</v>
      </c>
      <c r="R510" s="288" t="s">
        <v>45</v>
      </c>
      <c r="S510" s="1">
        <v>45664</v>
      </c>
      <c r="T510" s="1">
        <v>45609</v>
      </c>
      <c r="U510" s="290" t="s">
        <v>45</v>
      </c>
      <c r="V510" s="1">
        <v>45609</v>
      </c>
      <c r="W510" s="1">
        <v>45664</v>
      </c>
      <c r="X510" s="1">
        <v>45680</v>
      </c>
      <c r="Y510" s="291">
        <v>33000</v>
      </c>
      <c r="Z510" s="291">
        <v>33000</v>
      </c>
      <c r="AA510" s="291">
        <v>8500</v>
      </c>
      <c r="AB510" s="291">
        <v>33000</v>
      </c>
      <c r="AC510" s="292" t="s">
        <v>540</v>
      </c>
      <c r="AD510" s="290" t="s">
        <v>60</v>
      </c>
      <c r="AE510" s="292" t="s">
        <v>45</v>
      </c>
      <c r="AF510" s="291">
        <v>33000</v>
      </c>
      <c r="AG510" s="291">
        <v>940</v>
      </c>
      <c r="AH510" s="291">
        <v>31020000</v>
      </c>
      <c r="AI510" s="291">
        <v>7990000</v>
      </c>
      <c r="AJ510" s="291">
        <v>940</v>
      </c>
      <c r="AK510" s="291">
        <v>31020000</v>
      </c>
      <c r="AL510" s="291">
        <v>7990000</v>
      </c>
      <c r="AM510" s="291"/>
      <c r="AN510" s="291"/>
      <c r="AO510" s="291">
        <v>0</v>
      </c>
      <c r="AP510" s="291">
        <v>961</v>
      </c>
      <c r="AQ510" s="291">
        <v>31713000</v>
      </c>
      <c r="AR510" s="291">
        <v>8168500</v>
      </c>
      <c r="AS510" s="291">
        <v>961</v>
      </c>
      <c r="AT510" s="291">
        <v>31713000</v>
      </c>
      <c r="AU510" s="291">
        <v>8168500</v>
      </c>
      <c r="AV510" s="291"/>
      <c r="AW510" s="291"/>
      <c r="AX510" s="291">
        <v>0</v>
      </c>
      <c r="AY510" s="291">
        <v>322</v>
      </c>
      <c r="AZ510" s="291">
        <v>10626000</v>
      </c>
      <c r="BA510" s="291"/>
      <c r="BB510" s="291"/>
      <c r="BC510" s="291">
        <v>9</v>
      </c>
      <c r="BD510" s="291">
        <v>297000</v>
      </c>
      <c r="BE510" s="291">
        <v>199557</v>
      </c>
      <c r="BF510" s="291">
        <v>76500</v>
      </c>
      <c r="BG510" s="291">
        <v>264</v>
      </c>
      <c r="BH510" s="291">
        <v>8712000</v>
      </c>
      <c r="BI510" s="291">
        <v>8060142</v>
      </c>
      <c r="BJ510" s="291">
        <v>2244000</v>
      </c>
      <c r="BK510" s="291">
        <v>58</v>
      </c>
      <c r="BL510" s="291">
        <v>639</v>
      </c>
      <c r="BM510" s="291">
        <v>697</v>
      </c>
      <c r="BN510" s="291">
        <v>23001000</v>
      </c>
      <c r="BO510" s="291">
        <v>5924500</v>
      </c>
      <c r="BP510" s="292" t="s">
        <v>4090</v>
      </c>
      <c r="BQ510" s="292" t="s">
        <v>3299</v>
      </c>
      <c r="BR510" t="s">
        <v>45</v>
      </c>
    </row>
    <row r="511" spans="1:70" hidden="1" x14ac:dyDescent="0.3">
      <c r="A511" s="281">
        <v>508</v>
      </c>
      <c r="B511" s="282" t="s">
        <v>2952</v>
      </c>
      <c r="C511" s="282" t="s">
        <v>3011</v>
      </c>
      <c r="D511" s="282" t="s">
        <v>2954</v>
      </c>
      <c r="E511" s="282" t="s">
        <v>2959</v>
      </c>
      <c r="F511" s="282" t="s">
        <v>2955</v>
      </c>
      <c r="G511" s="282" t="s">
        <v>2960</v>
      </c>
      <c r="H511" s="282" t="s">
        <v>2965</v>
      </c>
      <c r="I511" s="282" t="s">
        <v>2962</v>
      </c>
      <c r="J511" s="282" t="s">
        <v>60</v>
      </c>
      <c r="K511" s="282" t="s">
        <v>2958</v>
      </c>
      <c r="L511" s="282" t="s">
        <v>45</v>
      </c>
      <c r="M511" s="283" t="s">
        <v>2400</v>
      </c>
      <c r="N511" s="282" t="s">
        <v>2401</v>
      </c>
      <c r="O511" s="282" t="s">
        <v>50</v>
      </c>
      <c r="P511" s="282" t="s">
        <v>74</v>
      </c>
      <c r="Q511" s="284" t="s">
        <v>45</v>
      </c>
      <c r="R511" s="282" t="s">
        <v>45</v>
      </c>
      <c r="S511" s="285">
        <v>45664</v>
      </c>
      <c r="T511" s="285">
        <v>45609</v>
      </c>
      <c r="U511" s="284" t="s">
        <v>45</v>
      </c>
      <c r="V511" s="285">
        <v>45609</v>
      </c>
      <c r="W511" s="285">
        <v>45664</v>
      </c>
      <c r="X511" s="285">
        <v>45679</v>
      </c>
      <c r="Y511" s="286">
        <v>33000</v>
      </c>
      <c r="Z511" s="286">
        <v>33000</v>
      </c>
      <c r="AA511" s="286">
        <v>8700</v>
      </c>
      <c r="AB511" s="286">
        <v>33000</v>
      </c>
      <c r="AC511" s="287" t="s">
        <v>421</v>
      </c>
      <c r="AD511" s="284" t="s">
        <v>60</v>
      </c>
      <c r="AE511" s="287" t="s">
        <v>45</v>
      </c>
      <c r="AF511" s="286">
        <v>33000</v>
      </c>
      <c r="AG511" s="286">
        <v>1410</v>
      </c>
      <c r="AH511" s="286">
        <v>46530000</v>
      </c>
      <c r="AI511" s="286">
        <v>12267000</v>
      </c>
      <c r="AJ511" s="286">
        <v>1410</v>
      </c>
      <c r="AK511" s="286">
        <v>46530000</v>
      </c>
      <c r="AL511" s="286">
        <v>12267000</v>
      </c>
      <c r="AM511" s="286"/>
      <c r="AN511" s="286"/>
      <c r="AO511" s="286">
        <v>0</v>
      </c>
      <c r="AP511" s="286">
        <v>1473</v>
      </c>
      <c r="AQ511" s="286">
        <v>48609000</v>
      </c>
      <c r="AR511" s="286">
        <v>12815100</v>
      </c>
      <c r="AS511" s="286">
        <v>1473</v>
      </c>
      <c r="AT511" s="286">
        <v>48609000</v>
      </c>
      <c r="AU511" s="286">
        <v>12815100</v>
      </c>
      <c r="AV511" s="286"/>
      <c r="AW511" s="286"/>
      <c r="AX511" s="286">
        <v>0</v>
      </c>
      <c r="AY511" s="286">
        <v>761</v>
      </c>
      <c r="AZ511" s="286">
        <v>25113000</v>
      </c>
      <c r="BA511" s="286"/>
      <c r="BB511" s="286"/>
      <c r="BC511" s="286">
        <v>8</v>
      </c>
      <c r="BD511" s="286">
        <v>264000</v>
      </c>
      <c r="BE511" s="286">
        <v>187858</v>
      </c>
      <c r="BF511" s="286">
        <v>69600</v>
      </c>
      <c r="BG511" s="286">
        <v>672</v>
      </c>
      <c r="BH511" s="286">
        <v>22176000</v>
      </c>
      <c r="BI511" s="286">
        <v>19284948</v>
      </c>
      <c r="BJ511" s="286">
        <v>5846400</v>
      </c>
      <c r="BK511" s="286">
        <v>89</v>
      </c>
      <c r="BL511" s="286">
        <v>712</v>
      </c>
      <c r="BM511" s="286">
        <v>801</v>
      </c>
      <c r="BN511" s="286">
        <v>26433000</v>
      </c>
      <c r="BO511" s="286">
        <v>6968700</v>
      </c>
      <c r="BP511" s="287" t="s">
        <v>3964</v>
      </c>
      <c r="BQ511" s="287" t="s">
        <v>3390</v>
      </c>
      <c r="BR511" t="s">
        <v>45</v>
      </c>
    </row>
    <row r="512" spans="1:70" hidden="1" x14ac:dyDescent="0.3">
      <c r="A512" s="281">
        <v>509</v>
      </c>
      <c r="B512" s="288" t="s">
        <v>2952</v>
      </c>
      <c r="C512" s="288" t="s">
        <v>3011</v>
      </c>
      <c r="D512" s="288" t="s">
        <v>2954</v>
      </c>
      <c r="E512" s="288" t="s">
        <v>2959</v>
      </c>
      <c r="F512" s="288" t="s">
        <v>2955</v>
      </c>
      <c r="G512" s="288" t="s">
        <v>2960</v>
      </c>
      <c r="H512" s="288" t="s">
        <v>2965</v>
      </c>
      <c r="I512" s="288" t="s">
        <v>2962</v>
      </c>
      <c r="J512" s="288" t="s">
        <v>60</v>
      </c>
      <c r="K512" s="288" t="s">
        <v>2958</v>
      </c>
      <c r="L512" s="288" t="s">
        <v>45</v>
      </c>
      <c r="M512" s="289" t="s">
        <v>2402</v>
      </c>
      <c r="N512" s="288" t="s">
        <v>2403</v>
      </c>
      <c r="O512" s="288" t="s">
        <v>50</v>
      </c>
      <c r="P512" s="288" t="s">
        <v>74</v>
      </c>
      <c r="Q512" s="290" t="s">
        <v>45</v>
      </c>
      <c r="R512" s="288" t="s">
        <v>45</v>
      </c>
      <c r="S512" s="1">
        <v>45671</v>
      </c>
      <c r="T512" s="1">
        <v>45609</v>
      </c>
      <c r="U512" s="290" t="s">
        <v>45</v>
      </c>
      <c r="V512" s="1">
        <v>45609</v>
      </c>
      <c r="W512" s="1">
        <v>45671</v>
      </c>
      <c r="X512" s="1">
        <v>45693</v>
      </c>
      <c r="Y512" s="291">
        <v>35000</v>
      </c>
      <c r="Z512" s="291">
        <v>35000</v>
      </c>
      <c r="AA512" s="291">
        <v>8900</v>
      </c>
      <c r="AB512" s="291">
        <v>35000</v>
      </c>
      <c r="AC512" s="292" t="s">
        <v>678</v>
      </c>
      <c r="AD512" s="290" t="s">
        <v>60</v>
      </c>
      <c r="AE512" s="292" t="s">
        <v>45</v>
      </c>
      <c r="AF512" s="291">
        <v>35000</v>
      </c>
      <c r="AG512" s="291">
        <v>1210</v>
      </c>
      <c r="AH512" s="291">
        <v>42350000</v>
      </c>
      <c r="AI512" s="291">
        <v>10769000</v>
      </c>
      <c r="AJ512" s="291">
        <v>1210</v>
      </c>
      <c r="AK512" s="291">
        <v>42350000</v>
      </c>
      <c r="AL512" s="291">
        <v>10769000</v>
      </c>
      <c r="AM512" s="291"/>
      <c r="AN512" s="291"/>
      <c r="AO512" s="291">
        <v>0</v>
      </c>
      <c r="AP512" s="291">
        <v>1584</v>
      </c>
      <c r="AQ512" s="291">
        <v>55440000</v>
      </c>
      <c r="AR512" s="291">
        <v>14097600</v>
      </c>
      <c r="AS512" s="291">
        <v>1584</v>
      </c>
      <c r="AT512" s="291">
        <v>55440000</v>
      </c>
      <c r="AU512" s="291">
        <v>14097600</v>
      </c>
      <c r="AV512" s="291"/>
      <c r="AW512" s="291"/>
      <c r="AX512" s="291">
        <v>0</v>
      </c>
      <c r="AY512" s="291">
        <v>827</v>
      </c>
      <c r="AZ512" s="291">
        <v>28945000</v>
      </c>
      <c r="BA512" s="291"/>
      <c r="BB512" s="291"/>
      <c r="BC512" s="291">
        <v>30</v>
      </c>
      <c r="BD512" s="291">
        <v>1050000</v>
      </c>
      <c r="BE512" s="291">
        <v>515936</v>
      </c>
      <c r="BF512" s="291">
        <v>267000</v>
      </c>
      <c r="BG512" s="291">
        <v>759</v>
      </c>
      <c r="BH512" s="291">
        <v>26565000</v>
      </c>
      <c r="BI512" s="291">
        <v>19126270</v>
      </c>
      <c r="BJ512" s="291">
        <v>6755100</v>
      </c>
      <c r="BK512" s="291">
        <v>68</v>
      </c>
      <c r="BL512" s="291">
        <v>757</v>
      </c>
      <c r="BM512" s="291">
        <v>825</v>
      </c>
      <c r="BN512" s="291">
        <v>28875000</v>
      </c>
      <c r="BO512" s="291">
        <v>7342500</v>
      </c>
      <c r="BP512" s="292" t="s">
        <v>1614</v>
      </c>
      <c r="BQ512" s="292" t="s">
        <v>3098</v>
      </c>
      <c r="BR512" t="s">
        <v>45</v>
      </c>
    </row>
    <row r="513" spans="1:70" hidden="1" x14ac:dyDescent="0.3">
      <c r="A513" s="281">
        <v>510</v>
      </c>
      <c r="B513" s="282" t="s">
        <v>2952</v>
      </c>
      <c r="C513" s="282" t="s">
        <v>3011</v>
      </c>
      <c r="D513" s="282" t="s">
        <v>2954</v>
      </c>
      <c r="E513" s="282" t="s">
        <v>2959</v>
      </c>
      <c r="F513" s="282" t="s">
        <v>2955</v>
      </c>
      <c r="G513" s="282" t="s">
        <v>2960</v>
      </c>
      <c r="H513" s="282" t="s">
        <v>2965</v>
      </c>
      <c r="I513" s="282" t="s">
        <v>2962</v>
      </c>
      <c r="J513" s="282" t="s">
        <v>60</v>
      </c>
      <c r="K513" s="282" t="s">
        <v>2958</v>
      </c>
      <c r="L513" s="282" t="s">
        <v>45</v>
      </c>
      <c r="M513" s="283" t="s">
        <v>2404</v>
      </c>
      <c r="N513" s="282" t="s">
        <v>2405</v>
      </c>
      <c r="O513" s="282" t="s">
        <v>50</v>
      </c>
      <c r="P513" s="282" t="s">
        <v>74</v>
      </c>
      <c r="Q513" s="284" t="s">
        <v>45</v>
      </c>
      <c r="R513" s="282" t="s">
        <v>45</v>
      </c>
      <c r="S513" s="285">
        <v>45671</v>
      </c>
      <c r="T513" s="285">
        <v>45623</v>
      </c>
      <c r="U513" s="284" t="s">
        <v>45</v>
      </c>
      <c r="V513" s="285">
        <v>45623</v>
      </c>
      <c r="W513" s="285">
        <v>45671</v>
      </c>
      <c r="X513" s="285">
        <v>45707</v>
      </c>
      <c r="Y513" s="286">
        <v>34000</v>
      </c>
      <c r="Z513" s="286">
        <v>34000</v>
      </c>
      <c r="AA513" s="286">
        <v>8800</v>
      </c>
      <c r="AB513" s="286">
        <v>34000</v>
      </c>
      <c r="AC513" s="287" t="s">
        <v>396</v>
      </c>
      <c r="AD513" s="284" t="s">
        <v>60</v>
      </c>
      <c r="AE513" s="287" t="s">
        <v>45</v>
      </c>
      <c r="AF513" s="286">
        <v>34000</v>
      </c>
      <c r="AG513" s="286">
        <v>1900</v>
      </c>
      <c r="AH513" s="286">
        <v>64600000</v>
      </c>
      <c r="AI513" s="286">
        <v>16720000</v>
      </c>
      <c r="AJ513" s="286">
        <v>1900</v>
      </c>
      <c r="AK513" s="286">
        <v>64600000</v>
      </c>
      <c r="AL513" s="286">
        <v>16720000</v>
      </c>
      <c r="AM513" s="286"/>
      <c r="AN513" s="286"/>
      <c r="AO513" s="286">
        <v>0</v>
      </c>
      <c r="AP513" s="286">
        <v>1863</v>
      </c>
      <c r="AQ513" s="286">
        <v>63342000</v>
      </c>
      <c r="AR513" s="286">
        <v>16394400</v>
      </c>
      <c r="AS513" s="286">
        <v>1863</v>
      </c>
      <c r="AT513" s="286">
        <v>63342000</v>
      </c>
      <c r="AU513" s="286">
        <v>16394400</v>
      </c>
      <c r="AV513" s="286"/>
      <c r="AW513" s="286"/>
      <c r="AX513" s="286">
        <v>0</v>
      </c>
      <c r="AY513" s="286">
        <v>361</v>
      </c>
      <c r="AZ513" s="286">
        <v>12274000</v>
      </c>
      <c r="BA513" s="286"/>
      <c r="BB513" s="286"/>
      <c r="BC513" s="286">
        <v>9</v>
      </c>
      <c r="BD513" s="286">
        <v>306000</v>
      </c>
      <c r="BE513" s="286">
        <v>164512</v>
      </c>
      <c r="BF513" s="286">
        <v>79200</v>
      </c>
      <c r="BG513" s="286">
        <v>225</v>
      </c>
      <c r="BH513" s="286">
        <v>7650000</v>
      </c>
      <c r="BI513" s="286">
        <v>5348226</v>
      </c>
      <c r="BJ513" s="286">
        <v>1980000</v>
      </c>
      <c r="BK513" s="286">
        <v>136</v>
      </c>
      <c r="BL513" s="286">
        <v>1502</v>
      </c>
      <c r="BM513" s="286">
        <v>1638</v>
      </c>
      <c r="BN513" s="286">
        <v>55692000</v>
      </c>
      <c r="BO513" s="286">
        <v>14414400</v>
      </c>
      <c r="BP513" s="287" t="s">
        <v>3396</v>
      </c>
      <c r="BQ513" s="287" t="s">
        <v>3280</v>
      </c>
      <c r="BR513" t="s">
        <v>45</v>
      </c>
    </row>
    <row r="514" spans="1:70" hidden="1" x14ac:dyDescent="0.3">
      <c r="A514" s="281">
        <v>511</v>
      </c>
      <c r="B514" s="288" t="s">
        <v>2952</v>
      </c>
      <c r="C514" s="288" t="s">
        <v>3011</v>
      </c>
      <c r="D514" s="288" t="s">
        <v>2954</v>
      </c>
      <c r="E514" s="288" t="s">
        <v>2959</v>
      </c>
      <c r="F514" s="288" t="s">
        <v>2955</v>
      </c>
      <c r="G514" s="288" t="s">
        <v>2960</v>
      </c>
      <c r="H514" s="288" t="s">
        <v>2965</v>
      </c>
      <c r="I514" s="288" t="s">
        <v>2962</v>
      </c>
      <c r="J514" s="288" t="s">
        <v>60</v>
      </c>
      <c r="K514" s="288" t="s">
        <v>2958</v>
      </c>
      <c r="L514" s="288" t="s">
        <v>45</v>
      </c>
      <c r="M514" s="289" t="s">
        <v>2406</v>
      </c>
      <c r="N514" s="288" t="s">
        <v>2407</v>
      </c>
      <c r="O514" s="288" t="s">
        <v>50</v>
      </c>
      <c r="P514" s="288" t="s">
        <v>51</v>
      </c>
      <c r="Q514" s="290" t="s">
        <v>45</v>
      </c>
      <c r="R514" s="288" t="s">
        <v>45</v>
      </c>
      <c r="S514" s="1">
        <v>45664</v>
      </c>
      <c r="T514" s="1">
        <v>45611</v>
      </c>
      <c r="U514" s="290" t="s">
        <v>45</v>
      </c>
      <c r="V514" s="1">
        <v>45611</v>
      </c>
      <c r="W514" s="1">
        <v>45664</v>
      </c>
      <c r="X514" s="1">
        <v>45673</v>
      </c>
      <c r="Y514" s="291">
        <v>29000</v>
      </c>
      <c r="Z514" s="291">
        <v>29000</v>
      </c>
      <c r="AA514" s="291">
        <v>7000</v>
      </c>
      <c r="AB514" s="291">
        <v>29000</v>
      </c>
      <c r="AC514" s="292" t="s">
        <v>920</v>
      </c>
      <c r="AD514" s="290" t="s">
        <v>60</v>
      </c>
      <c r="AE514" s="292" t="s">
        <v>45</v>
      </c>
      <c r="AF514" s="291">
        <v>29000</v>
      </c>
      <c r="AG514" s="291">
        <v>2600</v>
      </c>
      <c r="AH514" s="291">
        <v>75400000</v>
      </c>
      <c r="AI514" s="291">
        <v>18200000</v>
      </c>
      <c r="AJ514" s="291">
        <v>2600</v>
      </c>
      <c r="AK514" s="291">
        <v>75400000</v>
      </c>
      <c r="AL514" s="291">
        <v>18200000</v>
      </c>
      <c r="AM514" s="291"/>
      <c r="AN514" s="291"/>
      <c r="AO514" s="291">
        <v>0</v>
      </c>
      <c r="AP514" s="291">
        <v>2215</v>
      </c>
      <c r="AQ514" s="291">
        <v>64235000</v>
      </c>
      <c r="AR514" s="291">
        <v>15505000</v>
      </c>
      <c r="AS514" s="291">
        <v>2215</v>
      </c>
      <c r="AT514" s="291">
        <v>64235000</v>
      </c>
      <c r="AU514" s="291">
        <v>15505000</v>
      </c>
      <c r="AV514" s="291"/>
      <c r="AW514" s="291"/>
      <c r="AX514" s="291">
        <v>0</v>
      </c>
      <c r="AY514" s="291">
        <v>1949</v>
      </c>
      <c r="AZ514" s="291">
        <v>56521000</v>
      </c>
      <c r="BA514" s="291"/>
      <c r="BB514" s="291"/>
      <c r="BC514" s="291">
        <v>24</v>
      </c>
      <c r="BD514" s="291">
        <v>696000</v>
      </c>
      <c r="BE514" s="291">
        <v>573295</v>
      </c>
      <c r="BF514" s="291">
        <v>168000</v>
      </c>
      <c r="BG514" s="291">
        <v>1701</v>
      </c>
      <c r="BH514" s="291">
        <v>49329000</v>
      </c>
      <c r="BI514" s="291">
        <v>39346915</v>
      </c>
      <c r="BJ514" s="291">
        <v>11907000</v>
      </c>
      <c r="BK514" s="291">
        <v>248</v>
      </c>
      <c r="BL514" s="291">
        <v>266</v>
      </c>
      <c r="BM514" s="291">
        <v>514</v>
      </c>
      <c r="BN514" s="291">
        <v>14906000</v>
      </c>
      <c r="BO514" s="291">
        <v>3598000</v>
      </c>
      <c r="BP514" s="292" t="s">
        <v>3285</v>
      </c>
      <c r="BQ514" s="292" t="s">
        <v>3526</v>
      </c>
      <c r="BR514" t="s">
        <v>45</v>
      </c>
    </row>
    <row r="515" spans="1:70" hidden="1" x14ac:dyDescent="0.3">
      <c r="A515" s="281">
        <v>512</v>
      </c>
      <c r="B515" s="282" t="s">
        <v>2952</v>
      </c>
      <c r="C515" s="282" t="s">
        <v>3011</v>
      </c>
      <c r="D515" s="282" t="s">
        <v>2954</v>
      </c>
      <c r="E515" s="282" t="s">
        <v>2959</v>
      </c>
      <c r="F515" s="282" t="s">
        <v>2955</v>
      </c>
      <c r="G515" s="282" t="s">
        <v>2960</v>
      </c>
      <c r="H515" s="282" t="s">
        <v>2965</v>
      </c>
      <c r="I515" s="282" t="s">
        <v>2962</v>
      </c>
      <c r="J515" s="282" t="s">
        <v>60</v>
      </c>
      <c r="K515" s="282" t="s">
        <v>2958</v>
      </c>
      <c r="L515" s="282" t="s">
        <v>45</v>
      </c>
      <c r="M515" s="283" t="s">
        <v>2408</v>
      </c>
      <c r="N515" s="282" t="s">
        <v>2409</v>
      </c>
      <c r="O515" s="282" t="s">
        <v>50</v>
      </c>
      <c r="P515" s="282" t="s">
        <v>74</v>
      </c>
      <c r="Q515" s="284" t="s">
        <v>45</v>
      </c>
      <c r="R515" s="282" t="s">
        <v>45</v>
      </c>
      <c r="S515" s="285">
        <v>45693</v>
      </c>
      <c r="T515" s="285">
        <v>45632</v>
      </c>
      <c r="U515" s="284" t="s">
        <v>45</v>
      </c>
      <c r="V515" s="285">
        <v>45632</v>
      </c>
      <c r="W515" s="285">
        <v>45693</v>
      </c>
      <c r="X515" s="285">
        <v>45694</v>
      </c>
      <c r="Y515" s="286">
        <v>49000</v>
      </c>
      <c r="Z515" s="286">
        <v>49000</v>
      </c>
      <c r="AA515" s="286">
        <v>13200</v>
      </c>
      <c r="AB515" s="286">
        <v>49000</v>
      </c>
      <c r="AC515" s="287" t="s">
        <v>302</v>
      </c>
      <c r="AD515" s="284" t="s">
        <v>60</v>
      </c>
      <c r="AE515" s="287" t="s">
        <v>45</v>
      </c>
      <c r="AF515" s="286">
        <v>49000</v>
      </c>
      <c r="AG515" s="286">
        <v>1300</v>
      </c>
      <c r="AH515" s="286">
        <v>63700000</v>
      </c>
      <c r="AI515" s="286">
        <v>17160000</v>
      </c>
      <c r="AJ515" s="286">
        <v>1300</v>
      </c>
      <c r="AK515" s="286">
        <v>63700000</v>
      </c>
      <c r="AL515" s="286">
        <v>17160000</v>
      </c>
      <c r="AM515" s="286"/>
      <c r="AN515" s="286"/>
      <c r="AO515" s="286">
        <v>0</v>
      </c>
      <c r="AP515" s="286">
        <v>1327</v>
      </c>
      <c r="AQ515" s="286">
        <v>65023000</v>
      </c>
      <c r="AR515" s="286">
        <v>17516400</v>
      </c>
      <c r="AS515" s="286">
        <v>1327</v>
      </c>
      <c r="AT515" s="286">
        <v>65023000</v>
      </c>
      <c r="AU515" s="286">
        <v>17516400</v>
      </c>
      <c r="AV515" s="286"/>
      <c r="AW515" s="286"/>
      <c r="AX515" s="286">
        <v>0</v>
      </c>
      <c r="AY515" s="286">
        <v>1039</v>
      </c>
      <c r="AZ515" s="286">
        <v>50911000</v>
      </c>
      <c r="BA515" s="286"/>
      <c r="BB515" s="286"/>
      <c r="BC515" s="286">
        <v>9</v>
      </c>
      <c r="BD515" s="286">
        <v>441000</v>
      </c>
      <c r="BE515" s="286">
        <v>290750</v>
      </c>
      <c r="BF515" s="286">
        <v>118800</v>
      </c>
      <c r="BG515" s="286">
        <v>1008</v>
      </c>
      <c r="BH515" s="286">
        <v>49392000</v>
      </c>
      <c r="BI515" s="286">
        <v>35298139</v>
      </c>
      <c r="BJ515" s="286">
        <v>13305600</v>
      </c>
      <c r="BK515" s="286">
        <v>31</v>
      </c>
      <c r="BL515" s="286">
        <v>288</v>
      </c>
      <c r="BM515" s="286">
        <v>319</v>
      </c>
      <c r="BN515" s="286">
        <v>15631000</v>
      </c>
      <c r="BO515" s="286">
        <v>4210800</v>
      </c>
      <c r="BP515" s="287" t="s">
        <v>3387</v>
      </c>
      <c r="BQ515" s="287" t="s">
        <v>3959</v>
      </c>
      <c r="BR515" t="s">
        <v>45</v>
      </c>
    </row>
    <row r="516" spans="1:70" hidden="1" x14ac:dyDescent="0.3">
      <c r="A516" s="281">
        <v>513</v>
      </c>
      <c r="B516" s="288" t="s">
        <v>2952</v>
      </c>
      <c r="C516" s="288" t="s">
        <v>3011</v>
      </c>
      <c r="D516" s="288" t="s">
        <v>2954</v>
      </c>
      <c r="E516" s="288" t="s">
        <v>2959</v>
      </c>
      <c r="F516" s="288" t="s">
        <v>2955</v>
      </c>
      <c r="G516" s="288" t="s">
        <v>2960</v>
      </c>
      <c r="H516" s="288" t="s">
        <v>2965</v>
      </c>
      <c r="I516" s="288" t="s">
        <v>2962</v>
      </c>
      <c r="J516" s="288" t="s">
        <v>60</v>
      </c>
      <c r="K516" s="288" t="s">
        <v>2958</v>
      </c>
      <c r="L516" s="288" t="s">
        <v>45</v>
      </c>
      <c r="M516" s="289" t="s">
        <v>2410</v>
      </c>
      <c r="N516" s="288" t="s">
        <v>2411</v>
      </c>
      <c r="O516" s="288" t="s">
        <v>50</v>
      </c>
      <c r="P516" s="288" t="s">
        <v>74</v>
      </c>
      <c r="Q516" s="290" t="s">
        <v>45</v>
      </c>
      <c r="R516" s="288" t="s">
        <v>45</v>
      </c>
      <c r="S516" s="1">
        <v>45713</v>
      </c>
      <c r="T516" s="1">
        <v>45632</v>
      </c>
      <c r="U516" s="290" t="s">
        <v>45</v>
      </c>
      <c r="V516" s="1">
        <v>45632</v>
      </c>
      <c r="W516" s="1">
        <v>45671</v>
      </c>
      <c r="X516" s="1">
        <v>45673</v>
      </c>
      <c r="Y516" s="291">
        <v>33000</v>
      </c>
      <c r="Z516" s="291">
        <v>33000</v>
      </c>
      <c r="AA516" s="291">
        <v>7900</v>
      </c>
      <c r="AB516" s="291">
        <v>33000</v>
      </c>
      <c r="AC516" s="292" t="s">
        <v>1896</v>
      </c>
      <c r="AD516" s="290" t="s">
        <v>60</v>
      </c>
      <c r="AE516" s="292" t="s">
        <v>45</v>
      </c>
      <c r="AF516" s="291">
        <v>33000</v>
      </c>
      <c r="AG516" s="291">
        <v>1820</v>
      </c>
      <c r="AH516" s="291">
        <v>60060000</v>
      </c>
      <c r="AI516" s="291">
        <v>14378000</v>
      </c>
      <c r="AJ516" s="291">
        <v>1120</v>
      </c>
      <c r="AK516" s="291">
        <v>36960000</v>
      </c>
      <c r="AL516" s="291">
        <v>8848000</v>
      </c>
      <c r="AM516" s="291">
        <v>700</v>
      </c>
      <c r="AN516" s="291">
        <v>23100000</v>
      </c>
      <c r="AO516" s="291">
        <v>5530000</v>
      </c>
      <c r="AP516" s="291">
        <v>1929</v>
      </c>
      <c r="AQ516" s="291">
        <v>63657000</v>
      </c>
      <c r="AR516" s="291">
        <v>15239100</v>
      </c>
      <c r="AS516" s="291">
        <v>1929</v>
      </c>
      <c r="AT516" s="291">
        <v>63657000</v>
      </c>
      <c r="AU516" s="291">
        <v>15239100</v>
      </c>
      <c r="AV516" s="291"/>
      <c r="AW516" s="291"/>
      <c r="AX516" s="291">
        <v>0</v>
      </c>
      <c r="AY516" s="291">
        <v>1450</v>
      </c>
      <c r="AZ516" s="291">
        <v>47850000</v>
      </c>
      <c r="BA516" s="291"/>
      <c r="BB516" s="291"/>
      <c r="BC516" s="291">
        <v>21</v>
      </c>
      <c r="BD516" s="291">
        <v>693000</v>
      </c>
      <c r="BE516" s="291">
        <v>478418</v>
      </c>
      <c r="BF516" s="291">
        <v>165900</v>
      </c>
      <c r="BG516" s="291">
        <v>1274</v>
      </c>
      <c r="BH516" s="291">
        <v>42042000</v>
      </c>
      <c r="BI516" s="291">
        <v>32165342</v>
      </c>
      <c r="BJ516" s="291">
        <v>10064600</v>
      </c>
      <c r="BK516" s="291">
        <v>176</v>
      </c>
      <c r="BL516" s="291">
        <v>479</v>
      </c>
      <c r="BM516" s="291">
        <v>655</v>
      </c>
      <c r="BN516" s="291">
        <v>21615000</v>
      </c>
      <c r="BO516" s="291">
        <v>5174500</v>
      </c>
      <c r="BP516" s="292" t="s">
        <v>3843</v>
      </c>
      <c r="BQ516" s="292" t="s">
        <v>3471</v>
      </c>
      <c r="BR516" t="s">
        <v>45</v>
      </c>
    </row>
    <row r="517" spans="1:70" hidden="1" x14ac:dyDescent="0.3">
      <c r="A517" s="281">
        <v>514</v>
      </c>
      <c r="B517" s="282" t="s">
        <v>2952</v>
      </c>
      <c r="C517" s="282" t="s">
        <v>3011</v>
      </c>
      <c r="D517" s="282" t="s">
        <v>2954</v>
      </c>
      <c r="E517" s="282" t="s">
        <v>2959</v>
      </c>
      <c r="F517" s="282" t="s">
        <v>2955</v>
      </c>
      <c r="G517" s="282" t="s">
        <v>2960</v>
      </c>
      <c r="H517" s="282" t="s">
        <v>2965</v>
      </c>
      <c r="I517" s="282" t="s">
        <v>2962</v>
      </c>
      <c r="J517" s="282" t="s">
        <v>60</v>
      </c>
      <c r="K517" s="282" t="s">
        <v>2958</v>
      </c>
      <c r="L517" s="282" t="s">
        <v>45</v>
      </c>
      <c r="M517" s="283" t="s">
        <v>2412</v>
      </c>
      <c r="N517" s="282" t="s">
        <v>2413</v>
      </c>
      <c r="O517" s="282" t="s">
        <v>50</v>
      </c>
      <c r="P517" s="282" t="s">
        <v>51</v>
      </c>
      <c r="Q517" s="284" t="s">
        <v>45</v>
      </c>
      <c r="R517" s="282" t="s">
        <v>45</v>
      </c>
      <c r="S517" s="285">
        <v>45723</v>
      </c>
      <c r="T517" s="285">
        <v>45646</v>
      </c>
      <c r="U517" s="284" t="s">
        <v>45</v>
      </c>
      <c r="V517" s="285">
        <v>45646</v>
      </c>
      <c r="W517" s="285">
        <v>45722</v>
      </c>
      <c r="X517" s="285">
        <v>45722</v>
      </c>
      <c r="Y517" s="286">
        <v>36000</v>
      </c>
      <c r="Z517" s="286">
        <v>36000</v>
      </c>
      <c r="AA517" s="286">
        <v>6300</v>
      </c>
      <c r="AB517" s="286">
        <v>36000</v>
      </c>
      <c r="AC517" s="287" t="s">
        <v>1872</v>
      </c>
      <c r="AD517" s="284" t="s">
        <v>60</v>
      </c>
      <c r="AE517" s="287" t="s">
        <v>45</v>
      </c>
      <c r="AF517" s="286">
        <v>36000</v>
      </c>
      <c r="AG517" s="286">
        <v>2800</v>
      </c>
      <c r="AH517" s="286">
        <v>100800000</v>
      </c>
      <c r="AI517" s="286">
        <v>17640000</v>
      </c>
      <c r="AJ517" s="286">
        <v>2800</v>
      </c>
      <c r="AK517" s="286">
        <v>100800000</v>
      </c>
      <c r="AL517" s="286">
        <v>17640000</v>
      </c>
      <c r="AM517" s="286"/>
      <c r="AN517" s="286"/>
      <c r="AO517" s="286">
        <v>0</v>
      </c>
      <c r="AP517" s="286">
        <v>2766</v>
      </c>
      <c r="AQ517" s="286">
        <v>99576000</v>
      </c>
      <c r="AR517" s="286">
        <v>17425800</v>
      </c>
      <c r="AS517" s="286">
        <v>2766</v>
      </c>
      <c r="AT517" s="286">
        <v>99576000</v>
      </c>
      <c r="AU517" s="286">
        <v>17425800</v>
      </c>
      <c r="AV517" s="286"/>
      <c r="AW517" s="286"/>
      <c r="AX517" s="286">
        <v>0</v>
      </c>
      <c r="AY517" s="286">
        <v>1726</v>
      </c>
      <c r="AZ517" s="286">
        <v>62136000</v>
      </c>
      <c r="BA517" s="286">
        <v>-1</v>
      </c>
      <c r="BB517" s="286">
        <v>-36000</v>
      </c>
      <c r="BC517" s="286">
        <v>94</v>
      </c>
      <c r="BD517" s="286">
        <v>3384000</v>
      </c>
      <c r="BE517" s="286">
        <v>1908118</v>
      </c>
      <c r="BF517" s="286">
        <v>592200</v>
      </c>
      <c r="BG517" s="286">
        <v>1534</v>
      </c>
      <c r="BH517" s="286">
        <v>55224000</v>
      </c>
      <c r="BI517" s="286">
        <v>35737511</v>
      </c>
      <c r="BJ517" s="286">
        <v>9664200</v>
      </c>
      <c r="BK517" s="286">
        <v>192</v>
      </c>
      <c r="BL517" s="286">
        <v>1040</v>
      </c>
      <c r="BM517" s="286">
        <v>1232</v>
      </c>
      <c r="BN517" s="286">
        <v>44352000</v>
      </c>
      <c r="BO517" s="286">
        <v>7761600</v>
      </c>
      <c r="BP517" s="287" t="s">
        <v>3669</v>
      </c>
      <c r="BQ517" s="287" t="s">
        <v>3527</v>
      </c>
      <c r="BR517" t="s">
        <v>45</v>
      </c>
    </row>
    <row r="518" spans="1:70" hidden="1" x14ac:dyDescent="0.3">
      <c r="A518" s="281">
        <v>515</v>
      </c>
      <c r="B518" s="288" t="s">
        <v>2952</v>
      </c>
      <c r="C518" s="288" t="s">
        <v>3011</v>
      </c>
      <c r="D518" s="288" t="s">
        <v>2954</v>
      </c>
      <c r="E518" s="288" t="s">
        <v>2959</v>
      </c>
      <c r="F518" s="288" t="s">
        <v>2955</v>
      </c>
      <c r="G518" s="288" t="s">
        <v>2966</v>
      </c>
      <c r="H518" s="288" t="s">
        <v>2967</v>
      </c>
      <c r="I518" s="288" t="s">
        <v>2962</v>
      </c>
      <c r="J518" s="288" t="s">
        <v>60</v>
      </c>
      <c r="K518" s="288" t="s">
        <v>2958</v>
      </c>
      <c r="L518" s="288" t="s">
        <v>45</v>
      </c>
      <c r="M518" s="289" t="s">
        <v>2414</v>
      </c>
      <c r="N518" s="288" t="s">
        <v>2415</v>
      </c>
      <c r="O518" s="288" t="s">
        <v>50</v>
      </c>
      <c r="P518" s="288" t="s">
        <v>74</v>
      </c>
      <c r="Q518" s="290" t="s">
        <v>45</v>
      </c>
      <c r="R518" s="288" t="s">
        <v>45</v>
      </c>
      <c r="S518" s="1">
        <v>45922</v>
      </c>
      <c r="T518" s="1">
        <v>45922</v>
      </c>
      <c r="U518" s="290" t="s">
        <v>45</v>
      </c>
      <c r="V518" s="1">
        <v>45922</v>
      </c>
      <c r="W518" s="290" t="s">
        <v>45</v>
      </c>
      <c r="X518" s="290" t="s">
        <v>45</v>
      </c>
      <c r="Y518" s="291">
        <v>1</v>
      </c>
      <c r="Z518" s="291">
        <v>1</v>
      </c>
      <c r="AA518" s="291">
        <v>11700</v>
      </c>
      <c r="AB518" s="291">
        <v>1</v>
      </c>
      <c r="AC518" s="292" t="s">
        <v>45</v>
      </c>
      <c r="AD518" s="290" t="s">
        <v>60</v>
      </c>
      <c r="AE518" s="292" t="s">
        <v>45</v>
      </c>
      <c r="AF518" s="291">
        <v>1</v>
      </c>
      <c r="AG518" s="291">
        <v>1</v>
      </c>
      <c r="AH518" s="291">
        <v>1</v>
      </c>
      <c r="AI518" s="291">
        <v>11700</v>
      </c>
      <c r="AJ518" s="291">
        <v>1</v>
      </c>
      <c r="AK518" s="291">
        <v>1</v>
      </c>
      <c r="AL518" s="291">
        <v>11700</v>
      </c>
      <c r="AM518" s="291"/>
      <c r="AN518" s="291"/>
      <c r="AO518" s="291">
        <v>0</v>
      </c>
      <c r="AP518" s="291"/>
      <c r="AQ518" s="291"/>
      <c r="AR518" s="291">
        <v>0</v>
      </c>
      <c r="AS518" s="291"/>
      <c r="AT518" s="291"/>
      <c r="AU518" s="291">
        <v>0</v>
      </c>
      <c r="AV518" s="291"/>
      <c r="AW518" s="291"/>
      <c r="AX518" s="291">
        <v>0</v>
      </c>
      <c r="AY518" s="291"/>
      <c r="AZ518" s="291"/>
      <c r="BA518" s="291"/>
      <c r="BB518" s="291"/>
      <c r="BC518" s="291"/>
      <c r="BD518" s="291"/>
      <c r="BE518" s="291"/>
      <c r="BF518" s="291">
        <v>0</v>
      </c>
      <c r="BG518" s="291"/>
      <c r="BH518" s="291"/>
      <c r="BI518" s="291"/>
      <c r="BJ518" s="291">
        <v>0</v>
      </c>
      <c r="BK518" s="291"/>
      <c r="BL518" s="291"/>
      <c r="BM518" s="291"/>
      <c r="BN518" s="291"/>
      <c r="BO518" s="291"/>
      <c r="BP518" s="292" t="s">
        <v>45</v>
      </c>
      <c r="BQ518" s="292" t="s">
        <v>45</v>
      </c>
      <c r="BR518" t="s">
        <v>45</v>
      </c>
    </row>
    <row r="519" spans="1:70" hidden="1" x14ac:dyDescent="0.3">
      <c r="A519" s="281">
        <v>516</v>
      </c>
      <c r="B519" s="282" t="s">
        <v>2952</v>
      </c>
      <c r="C519" s="282" t="s">
        <v>3011</v>
      </c>
      <c r="D519" s="282" t="s">
        <v>2954</v>
      </c>
      <c r="E519" s="282" t="s">
        <v>2959</v>
      </c>
      <c r="F519" s="282" t="s">
        <v>2955</v>
      </c>
      <c r="G519" s="282" t="s">
        <v>2966</v>
      </c>
      <c r="H519" s="282" t="s">
        <v>2967</v>
      </c>
      <c r="I519" s="282" t="s">
        <v>2962</v>
      </c>
      <c r="J519" s="282" t="s">
        <v>60</v>
      </c>
      <c r="K519" s="282" t="s">
        <v>2958</v>
      </c>
      <c r="L519" s="282" t="s">
        <v>45</v>
      </c>
      <c r="M519" s="283" t="s">
        <v>2416</v>
      </c>
      <c r="N519" s="282" t="s">
        <v>447</v>
      </c>
      <c r="O519" s="282" t="s">
        <v>50</v>
      </c>
      <c r="P519" s="282" t="s">
        <v>74</v>
      </c>
      <c r="Q519" s="284" t="s">
        <v>45</v>
      </c>
      <c r="R519" s="282" t="s">
        <v>45</v>
      </c>
      <c r="S519" s="285">
        <v>45922</v>
      </c>
      <c r="T519" s="285">
        <v>45922</v>
      </c>
      <c r="U519" s="284" t="s">
        <v>45</v>
      </c>
      <c r="V519" s="285">
        <v>45922</v>
      </c>
      <c r="W519" s="284" t="s">
        <v>45</v>
      </c>
      <c r="X519" s="284" t="s">
        <v>45</v>
      </c>
      <c r="Y519" s="286">
        <v>1</v>
      </c>
      <c r="Z519" s="286">
        <v>1</v>
      </c>
      <c r="AA519" s="286">
        <v>10500</v>
      </c>
      <c r="AB519" s="286">
        <v>1</v>
      </c>
      <c r="AC519" s="287" t="s">
        <v>45</v>
      </c>
      <c r="AD519" s="284" t="s">
        <v>60</v>
      </c>
      <c r="AE519" s="287" t="s">
        <v>45</v>
      </c>
      <c r="AF519" s="286">
        <v>1</v>
      </c>
      <c r="AG519" s="286">
        <v>1</v>
      </c>
      <c r="AH519" s="286">
        <v>1</v>
      </c>
      <c r="AI519" s="286">
        <v>10500</v>
      </c>
      <c r="AJ519" s="286">
        <v>1</v>
      </c>
      <c r="AK519" s="286">
        <v>1</v>
      </c>
      <c r="AL519" s="286">
        <v>10500</v>
      </c>
      <c r="AM519" s="286"/>
      <c r="AN519" s="286"/>
      <c r="AO519" s="286">
        <v>0</v>
      </c>
      <c r="AP519" s="286"/>
      <c r="AQ519" s="286"/>
      <c r="AR519" s="286">
        <v>0</v>
      </c>
      <c r="AS519" s="286"/>
      <c r="AT519" s="286"/>
      <c r="AU519" s="286">
        <v>0</v>
      </c>
      <c r="AV519" s="286"/>
      <c r="AW519" s="286"/>
      <c r="AX519" s="286">
        <v>0</v>
      </c>
      <c r="AY519" s="286"/>
      <c r="AZ519" s="286"/>
      <c r="BA519" s="286"/>
      <c r="BB519" s="286"/>
      <c r="BC519" s="286"/>
      <c r="BD519" s="286"/>
      <c r="BE519" s="286"/>
      <c r="BF519" s="286">
        <v>0</v>
      </c>
      <c r="BG519" s="286"/>
      <c r="BH519" s="286"/>
      <c r="BI519" s="286"/>
      <c r="BJ519" s="286">
        <v>0</v>
      </c>
      <c r="BK519" s="286"/>
      <c r="BL519" s="286"/>
      <c r="BM519" s="286"/>
      <c r="BN519" s="286"/>
      <c r="BO519" s="286"/>
      <c r="BP519" s="287" t="s">
        <v>45</v>
      </c>
      <c r="BQ519" s="287" t="s">
        <v>45</v>
      </c>
      <c r="BR519" t="s">
        <v>45</v>
      </c>
    </row>
    <row r="520" spans="1:70" hidden="1" x14ac:dyDescent="0.3">
      <c r="A520" s="281">
        <v>517</v>
      </c>
      <c r="B520" s="288" t="s">
        <v>2952</v>
      </c>
      <c r="C520" s="288" t="s">
        <v>3011</v>
      </c>
      <c r="D520" s="288" t="s">
        <v>2954</v>
      </c>
      <c r="E520" s="288" t="s">
        <v>2959</v>
      </c>
      <c r="F520" s="288" t="s">
        <v>2955</v>
      </c>
      <c r="G520" s="288" t="s">
        <v>2966</v>
      </c>
      <c r="H520" s="288" t="s">
        <v>2967</v>
      </c>
      <c r="I520" s="288" t="s">
        <v>2962</v>
      </c>
      <c r="J520" s="288" t="s">
        <v>60</v>
      </c>
      <c r="K520" s="288" t="s">
        <v>2958</v>
      </c>
      <c r="L520" s="288" t="s">
        <v>45</v>
      </c>
      <c r="M520" s="289" t="s">
        <v>2417</v>
      </c>
      <c r="N520" s="288" t="s">
        <v>2418</v>
      </c>
      <c r="O520" s="288" t="s">
        <v>50</v>
      </c>
      <c r="P520" s="288" t="s">
        <v>51</v>
      </c>
      <c r="Q520" s="290" t="s">
        <v>45</v>
      </c>
      <c r="R520" s="288" t="s">
        <v>45</v>
      </c>
      <c r="S520" s="1">
        <v>45721</v>
      </c>
      <c r="T520" s="1">
        <v>45625</v>
      </c>
      <c r="U520" s="290" t="s">
        <v>45</v>
      </c>
      <c r="V520" s="1">
        <v>45625</v>
      </c>
      <c r="W520" s="1">
        <v>45721</v>
      </c>
      <c r="X520" s="1">
        <v>45727</v>
      </c>
      <c r="Y520" s="291">
        <v>45000</v>
      </c>
      <c r="Z520" s="291">
        <v>45000</v>
      </c>
      <c r="AA520" s="291">
        <v>12000</v>
      </c>
      <c r="AB520" s="291">
        <v>45000</v>
      </c>
      <c r="AC520" s="292" t="s">
        <v>691</v>
      </c>
      <c r="AD520" s="290" t="s">
        <v>60</v>
      </c>
      <c r="AE520" s="292" t="s">
        <v>45</v>
      </c>
      <c r="AF520" s="291">
        <v>45000</v>
      </c>
      <c r="AG520" s="291">
        <v>700</v>
      </c>
      <c r="AH520" s="291">
        <v>31500000</v>
      </c>
      <c r="AI520" s="291">
        <v>8400000</v>
      </c>
      <c r="AJ520" s="291">
        <v>700</v>
      </c>
      <c r="AK520" s="291">
        <v>31500000</v>
      </c>
      <c r="AL520" s="291">
        <v>8400000</v>
      </c>
      <c r="AM520" s="291"/>
      <c r="AN520" s="291"/>
      <c r="AO520" s="291">
        <v>0</v>
      </c>
      <c r="AP520" s="291">
        <v>699</v>
      </c>
      <c r="AQ520" s="291">
        <v>31455000</v>
      </c>
      <c r="AR520" s="291">
        <v>8388000</v>
      </c>
      <c r="AS520" s="291">
        <v>699</v>
      </c>
      <c r="AT520" s="291">
        <v>31455000</v>
      </c>
      <c r="AU520" s="291">
        <v>8388000</v>
      </c>
      <c r="AV520" s="291"/>
      <c r="AW520" s="291"/>
      <c r="AX520" s="291">
        <v>0</v>
      </c>
      <c r="AY520" s="291">
        <v>687</v>
      </c>
      <c r="AZ520" s="291">
        <v>30915000</v>
      </c>
      <c r="BA520" s="291"/>
      <c r="BB520" s="291"/>
      <c r="BC520" s="291">
        <v>7</v>
      </c>
      <c r="BD520" s="291">
        <v>315000</v>
      </c>
      <c r="BE520" s="291">
        <v>202400</v>
      </c>
      <c r="BF520" s="291">
        <v>84000</v>
      </c>
      <c r="BG520" s="291">
        <v>682</v>
      </c>
      <c r="BH520" s="291">
        <v>30690000</v>
      </c>
      <c r="BI520" s="291">
        <v>22526466</v>
      </c>
      <c r="BJ520" s="291">
        <v>8184000</v>
      </c>
      <c r="BK520" s="291">
        <v>5</v>
      </c>
      <c r="BL520" s="291">
        <v>12</v>
      </c>
      <c r="BM520" s="291">
        <v>17</v>
      </c>
      <c r="BN520" s="291">
        <v>765000</v>
      </c>
      <c r="BO520" s="291">
        <v>204000</v>
      </c>
      <c r="BP520" s="292" t="s">
        <v>3533</v>
      </c>
      <c r="BQ520" s="292" t="s">
        <v>1638</v>
      </c>
      <c r="BR520" t="s">
        <v>45</v>
      </c>
    </row>
    <row r="521" spans="1:70" hidden="1" x14ac:dyDescent="0.3">
      <c r="A521" s="281">
        <v>518</v>
      </c>
      <c r="B521" s="282" t="s">
        <v>2952</v>
      </c>
      <c r="C521" s="282" t="s">
        <v>3011</v>
      </c>
      <c r="D521" s="282" t="s">
        <v>2954</v>
      </c>
      <c r="E521" s="282" t="s">
        <v>2959</v>
      </c>
      <c r="F521" s="282" t="s">
        <v>2955</v>
      </c>
      <c r="G521" s="282" t="s">
        <v>2966</v>
      </c>
      <c r="H521" s="282" t="s">
        <v>2967</v>
      </c>
      <c r="I521" s="282" t="s">
        <v>2962</v>
      </c>
      <c r="J521" s="282" t="s">
        <v>60</v>
      </c>
      <c r="K521" s="282" t="s">
        <v>2958</v>
      </c>
      <c r="L521" s="282" t="s">
        <v>45</v>
      </c>
      <c r="M521" s="283" t="s">
        <v>2419</v>
      </c>
      <c r="N521" s="282" t="s">
        <v>2420</v>
      </c>
      <c r="O521" s="282" t="s">
        <v>50</v>
      </c>
      <c r="P521" s="282" t="s">
        <v>51</v>
      </c>
      <c r="Q521" s="284" t="s">
        <v>45</v>
      </c>
      <c r="R521" s="282" t="s">
        <v>45</v>
      </c>
      <c r="S521" s="285">
        <v>45744</v>
      </c>
      <c r="T521" s="285">
        <v>45673</v>
      </c>
      <c r="U521" s="284" t="s">
        <v>45</v>
      </c>
      <c r="V521" s="285">
        <v>45673</v>
      </c>
      <c r="W521" s="285">
        <v>45744</v>
      </c>
      <c r="X521" s="285">
        <v>45749</v>
      </c>
      <c r="Y521" s="286">
        <v>65000</v>
      </c>
      <c r="Z521" s="286">
        <v>65000</v>
      </c>
      <c r="AA521" s="286">
        <v>17900</v>
      </c>
      <c r="AB521" s="286">
        <v>65000</v>
      </c>
      <c r="AC521" s="287" t="s">
        <v>662</v>
      </c>
      <c r="AD521" s="284" t="s">
        <v>60</v>
      </c>
      <c r="AE521" s="287" t="s">
        <v>45</v>
      </c>
      <c r="AF521" s="286">
        <v>65000</v>
      </c>
      <c r="AG521" s="286">
        <v>800</v>
      </c>
      <c r="AH521" s="286">
        <v>52000000</v>
      </c>
      <c r="AI521" s="286">
        <v>14320000</v>
      </c>
      <c r="AJ521" s="286">
        <v>800</v>
      </c>
      <c r="AK521" s="286">
        <v>52000000</v>
      </c>
      <c r="AL521" s="286">
        <v>14320000</v>
      </c>
      <c r="AM521" s="286"/>
      <c r="AN521" s="286"/>
      <c r="AO521" s="286">
        <v>0</v>
      </c>
      <c r="AP521" s="286">
        <v>799</v>
      </c>
      <c r="AQ521" s="286">
        <v>51935000</v>
      </c>
      <c r="AR521" s="286">
        <v>14302100</v>
      </c>
      <c r="AS521" s="286">
        <v>799</v>
      </c>
      <c r="AT521" s="286">
        <v>51935000</v>
      </c>
      <c r="AU521" s="286">
        <v>14302100</v>
      </c>
      <c r="AV521" s="286"/>
      <c r="AW521" s="286"/>
      <c r="AX521" s="286">
        <v>0</v>
      </c>
      <c r="AY521" s="286">
        <v>785</v>
      </c>
      <c r="AZ521" s="286">
        <v>51025000</v>
      </c>
      <c r="BA521" s="286"/>
      <c r="BB521" s="286"/>
      <c r="BC521" s="286">
        <v>7</v>
      </c>
      <c r="BD521" s="286">
        <v>455000</v>
      </c>
      <c r="BE521" s="286">
        <v>267685</v>
      </c>
      <c r="BF521" s="286">
        <v>125300</v>
      </c>
      <c r="BG521" s="286">
        <v>710</v>
      </c>
      <c r="BH521" s="286">
        <v>46150000</v>
      </c>
      <c r="BI521" s="286">
        <v>29229126</v>
      </c>
      <c r="BJ521" s="286">
        <v>12709000</v>
      </c>
      <c r="BK521" s="286">
        <v>75</v>
      </c>
      <c r="BL521" s="286">
        <v>14</v>
      </c>
      <c r="BM521" s="286">
        <v>89</v>
      </c>
      <c r="BN521" s="286">
        <v>5785000</v>
      </c>
      <c r="BO521" s="286">
        <v>1593100</v>
      </c>
      <c r="BP521" s="287" t="s">
        <v>513</v>
      </c>
      <c r="BQ521" s="287" t="s">
        <v>3855</v>
      </c>
      <c r="BR521" t="s">
        <v>45</v>
      </c>
    </row>
    <row r="522" spans="1:70" hidden="1" x14ac:dyDescent="0.3">
      <c r="A522" s="281">
        <v>519</v>
      </c>
      <c r="B522" s="288" t="s">
        <v>2952</v>
      </c>
      <c r="C522" s="288" t="s">
        <v>3011</v>
      </c>
      <c r="D522" s="288" t="s">
        <v>2954</v>
      </c>
      <c r="E522" s="288" t="s">
        <v>2959</v>
      </c>
      <c r="F522" s="288" t="s">
        <v>2955</v>
      </c>
      <c r="G522" s="288" t="s">
        <v>2966</v>
      </c>
      <c r="H522" s="288" t="s">
        <v>2967</v>
      </c>
      <c r="I522" s="288" t="s">
        <v>2962</v>
      </c>
      <c r="J522" s="288" t="s">
        <v>60</v>
      </c>
      <c r="K522" s="288" t="s">
        <v>2958</v>
      </c>
      <c r="L522" s="288" t="s">
        <v>45</v>
      </c>
      <c r="M522" s="289" t="s">
        <v>2421</v>
      </c>
      <c r="N522" s="288" t="s">
        <v>2422</v>
      </c>
      <c r="O522" s="288" t="s">
        <v>50</v>
      </c>
      <c r="P522" s="288" t="s">
        <v>127</v>
      </c>
      <c r="Q522" s="290" t="s">
        <v>45</v>
      </c>
      <c r="R522" s="288" t="s">
        <v>45</v>
      </c>
      <c r="S522" s="1">
        <v>45671</v>
      </c>
      <c r="T522" s="1">
        <v>45609</v>
      </c>
      <c r="U522" s="290" t="s">
        <v>45</v>
      </c>
      <c r="V522" s="1">
        <v>45609</v>
      </c>
      <c r="W522" s="1">
        <v>45671</v>
      </c>
      <c r="X522" s="1">
        <v>45672</v>
      </c>
      <c r="Y522" s="291">
        <v>43000</v>
      </c>
      <c r="Z522" s="291">
        <v>53000</v>
      </c>
      <c r="AA522" s="291">
        <v>11700</v>
      </c>
      <c r="AB522" s="291">
        <v>53000</v>
      </c>
      <c r="AC522" s="292" t="s">
        <v>386</v>
      </c>
      <c r="AD522" s="290" t="s">
        <v>60</v>
      </c>
      <c r="AE522" s="292" t="s">
        <v>45</v>
      </c>
      <c r="AF522" s="291">
        <v>43000</v>
      </c>
      <c r="AG522" s="291">
        <v>2300</v>
      </c>
      <c r="AH522" s="291">
        <v>121900000</v>
      </c>
      <c r="AI522" s="291">
        <v>26910000</v>
      </c>
      <c r="AJ522" s="291">
        <v>2300</v>
      </c>
      <c r="AK522" s="291">
        <v>121900000</v>
      </c>
      <c r="AL522" s="291">
        <v>26910000</v>
      </c>
      <c r="AM522" s="291"/>
      <c r="AN522" s="291"/>
      <c r="AO522" s="291">
        <v>0</v>
      </c>
      <c r="AP522" s="291">
        <v>2137</v>
      </c>
      <c r="AQ522" s="291">
        <v>113261000</v>
      </c>
      <c r="AR522" s="291">
        <v>25002900</v>
      </c>
      <c r="AS522" s="291">
        <v>2137</v>
      </c>
      <c r="AT522" s="291">
        <v>113261000</v>
      </c>
      <c r="AU522" s="291">
        <v>25002900</v>
      </c>
      <c r="AV522" s="291"/>
      <c r="AW522" s="291"/>
      <c r="AX522" s="291">
        <v>0</v>
      </c>
      <c r="AY522" s="291">
        <v>1978</v>
      </c>
      <c r="AZ522" s="291">
        <v>104834000</v>
      </c>
      <c r="BA522" s="291">
        <v>-1</v>
      </c>
      <c r="BB522" s="291">
        <v>-53000</v>
      </c>
      <c r="BC522" s="291">
        <v>7</v>
      </c>
      <c r="BD522" s="291">
        <v>371000</v>
      </c>
      <c r="BE522" s="291">
        <v>235750</v>
      </c>
      <c r="BF522" s="291">
        <v>81900</v>
      </c>
      <c r="BG522" s="291">
        <v>1745</v>
      </c>
      <c r="BH522" s="291">
        <v>92485000</v>
      </c>
      <c r="BI522" s="291">
        <v>59330159</v>
      </c>
      <c r="BJ522" s="291">
        <v>20416500</v>
      </c>
      <c r="BK522" s="291">
        <v>233</v>
      </c>
      <c r="BL522" s="291">
        <v>159</v>
      </c>
      <c r="BM522" s="291">
        <v>392</v>
      </c>
      <c r="BN522" s="291">
        <v>20776000</v>
      </c>
      <c r="BO522" s="291">
        <v>4586400</v>
      </c>
      <c r="BP522" s="292" t="s">
        <v>3388</v>
      </c>
      <c r="BQ522" s="292" t="s">
        <v>3911</v>
      </c>
      <c r="BR522" t="s">
        <v>45</v>
      </c>
    </row>
    <row r="523" spans="1:70" hidden="1" x14ac:dyDescent="0.3">
      <c r="A523" s="281">
        <v>520</v>
      </c>
      <c r="B523" s="282" t="s">
        <v>2952</v>
      </c>
      <c r="C523" s="282" t="s">
        <v>3011</v>
      </c>
      <c r="D523" s="282" t="s">
        <v>2954</v>
      </c>
      <c r="E523" s="282" t="s">
        <v>2959</v>
      </c>
      <c r="F523" s="282" t="s">
        <v>2955</v>
      </c>
      <c r="G523" s="282" t="s">
        <v>2966</v>
      </c>
      <c r="H523" s="282" t="s">
        <v>2967</v>
      </c>
      <c r="I523" s="282" t="s">
        <v>2962</v>
      </c>
      <c r="J523" s="282" t="s">
        <v>60</v>
      </c>
      <c r="K523" s="282" t="s">
        <v>2958</v>
      </c>
      <c r="L523" s="282" t="s">
        <v>45</v>
      </c>
      <c r="M523" s="283" t="s">
        <v>2423</v>
      </c>
      <c r="N523" s="282" t="s">
        <v>2415</v>
      </c>
      <c r="O523" s="282" t="s">
        <v>50</v>
      </c>
      <c r="P523" s="282" t="s">
        <v>74</v>
      </c>
      <c r="Q523" s="284" t="s">
        <v>45</v>
      </c>
      <c r="R523" s="282" t="s">
        <v>45</v>
      </c>
      <c r="S523" s="285">
        <v>45671</v>
      </c>
      <c r="T523" s="285">
        <v>45610</v>
      </c>
      <c r="U523" s="284" t="s">
        <v>45</v>
      </c>
      <c r="V523" s="285">
        <v>45610</v>
      </c>
      <c r="W523" s="285">
        <v>45671</v>
      </c>
      <c r="X523" s="285">
        <v>45672</v>
      </c>
      <c r="Y523" s="286">
        <v>43000</v>
      </c>
      <c r="Z523" s="286">
        <v>53000</v>
      </c>
      <c r="AA523" s="286">
        <v>11700</v>
      </c>
      <c r="AB523" s="286">
        <v>53000</v>
      </c>
      <c r="AC523" s="287" t="s">
        <v>386</v>
      </c>
      <c r="AD523" s="284" t="s">
        <v>60</v>
      </c>
      <c r="AE523" s="287" t="s">
        <v>45</v>
      </c>
      <c r="AF523" s="286">
        <v>43000</v>
      </c>
      <c r="AG523" s="286">
        <v>10000</v>
      </c>
      <c r="AH523" s="286">
        <v>530000000</v>
      </c>
      <c r="AI523" s="286">
        <v>117000000</v>
      </c>
      <c r="AJ523" s="286">
        <v>10000</v>
      </c>
      <c r="AK523" s="286">
        <v>530000000</v>
      </c>
      <c r="AL523" s="286">
        <v>117000000</v>
      </c>
      <c r="AM523" s="286"/>
      <c r="AN523" s="286"/>
      <c r="AO523" s="286">
        <v>0</v>
      </c>
      <c r="AP523" s="286">
        <v>9527</v>
      </c>
      <c r="AQ523" s="286">
        <v>504931000</v>
      </c>
      <c r="AR523" s="286">
        <v>111465900</v>
      </c>
      <c r="AS523" s="286">
        <v>9527</v>
      </c>
      <c r="AT523" s="286">
        <v>504931000</v>
      </c>
      <c r="AU523" s="286">
        <v>111465900</v>
      </c>
      <c r="AV523" s="286"/>
      <c r="AW523" s="286"/>
      <c r="AX523" s="286">
        <v>0</v>
      </c>
      <c r="AY523" s="286">
        <v>2804</v>
      </c>
      <c r="AZ523" s="286">
        <v>148612000</v>
      </c>
      <c r="BA523" s="286"/>
      <c r="BB523" s="286"/>
      <c r="BC523" s="286">
        <v>16</v>
      </c>
      <c r="BD523" s="286">
        <v>848000</v>
      </c>
      <c r="BE523" s="286">
        <v>584904</v>
      </c>
      <c r="BF523" s="286">
        <v>187200</v>
      </c>
      <c r="BG523" s="286">
        <v>2400</v>
      </c>
      <c r="BH523" s="286">
        <v>127200000</v>
      </c>
      <c r="BI523" s="286">
        <v>71969939</v>
      </c>
      <c r="BJ523" s="286">
        <v>28080000</v>
      </c>
      <c r="BK523" s="286">
        <v>404</v>
      </c>
      <c r="BL523" s="286">
        <v>6723</v>
      </c>
      <c r="BM523" s="286">
        <v>7127</v>
      </c>
      <c r="BN523" s="286">
        <v>377731000</v>
      </c>
      <c r="BO523" s="286">
        <v>83385900</v>
      </c>
      <c r="BP523" s="287" t="s">
        <v>3900</v>
      </c>
      <c r="BQ523" s="287" t="s">
        <v>4117</v>
      </c>
      <c r="BR523" t="s">
        <v>45</v>
      </c>
    </row>
    <row r="524" spans="1:70" hidden="1" x14ac:dyDescent="0.3">
      <c r="A524" s="281">
        <v>521</v>
      </c>
      <c r="B524" s="288" t="s">
        <v>2952</v>
      </c>
      <c r="C524" s="288" t="s">
        <v>3011</v>
      </c>
      <c r="D524" s="288" t="s">
        <v>2954</v>
      </c>
      <c r="E524" s="288" t="s">
        <v>2959</v>
      </c>
      <c r="F524" s="288" t="s">
        <v>2955</v>
      </c>
      <c r="G524" s="288" t="s">
        <v>2966</v>
      </c>
      <c r="H524" s="288" t="s">
        <v>2967</v>
      </c>
      <c r="I524" s="288" t="s">
        <v>2962</v>
      </c>
      <c r="J524" s="288" t="s">
        <v>60</v>
      </c>
      <c r="K524" s="288" t="s">
        <v>2958</v>
      </c>
      <c r="L524" s="288" t="s">
        <v>45</v>
      </c>
      <c r="M524" s="289" t="s">
        <v>2424</v>
      </c>
      <c r="N524" s="288" t="s">
        <v>2425</v>
      </c>
      <c r="O524" s="288" t="s">
        <v>50</v>
      </c>
      <c r="P524" s="288" t="s">
        <v>74</v>
      </c>
      <c r="Q524" s="290" t="s">
        <v>45</v>
      </c>
      <c r="R524" s="288" t="s">
        <v>45</v>
      </c>
      <c r="S524" s="1">
        <v>45694</v>
      </c>
      <c r="T524" s="1">
        <v>45617</v>
      </c>
      <c r="U524" s="290" t="s">
        <v>45</v>
      </c>
      <c r="V524" s="1">
        <v>45617</v>
      </c>
      <c r="W524" s="1">
        <v>45694</v>
      </c>
      <c r="X524" s="1">
        <v>45695</v>
      </c>
      <c r="Y524" s="291">
        <v>59000</v>
      </c>
      <c r="Z524" s="291">
        <v>59000</v>
      </c>
      <c r="AA524" s="291">
        <v>13900</v>
      </c>
      <c r="AB524" s="291">
        <v>59000</v>
      </c>
      <c r="AC524" s="292" t="s">
        <v>1078</v>
      </c>
      <c r="AD524" s="290" t="s">
        <v>60</v>
      </c>
      <c r="AE524" s="292" t="s">
        <v>45</v>
      </c>
      <c r="AF524" s="291">
        <v>59000</v>
      </c>
      <c r="AG524" s="291">
        <v>1000</v>
      </c>
      <c r="AH524" s="291">
        <v>59000000</v>
      </c>
      <c r="AI524" s="291">
        <v>13900000</v>
      </c>
      <c r="AJ524" s="291">
        <v>1000</v>
      </c>
      <c r="AK524" s="291">
        <v>59000000</v>
      </c>
      <c r="AL524" s="291">
        <v>13900000</v>
      </c>
      <c r="AM524" s="291"/>
      <c r="AN524" s="291"/>
      <c r="AO524" s="291">
        <v>0</v>
      </c>
      <c r="AP524" s="291">
        <v>915</v>
      </c>
      <c r="AQ524" s="291">
        <v>53985000</v>
      </c>
      <c r="AR524" s="291">
        <v>12718500</v>
      </c>
      <c r="AS524" s="291">
        <v>915</v>
      </c>
      <c r="AT524" s="291">
        <v>53985000</v>
      </c>
      <c r="AU524" s="291">
        <v>12718500</v>
      </c>
      <c r="AV524" s="291"/>
      <c r="AW524" s="291"/>
      <c r="AX524" s="291">
        <v>0</v>
      </c>
      <c r="AY524" s="291">
        <v>296</v>
      </c>
      <c r="AZ524" s="291">
        <v>17464000</v>
      </c>
      <c r="BA524" s="291">
        <v>6</v>
      </c>
      <c r="BB524" s="291">
        <v>354000</v>
      </c>
      <c r="BC524" s="291">
        <v>2</v>
      </c>
      <c r="BD524" s="291">
        <v>118000</v>
      </c>
      <c r="BE524" s="291">
        <v>77100</v>
      </c>
      <c r="BF524" s="291">
        <v>27800</v>
      </c>
      <c r="BG524" s="291">
        <v>289</v>
      </c>
      <c r="BH524" s="291">
        <v>17051000</v>
      </c>
      <c r="BI524" s="291">
        <v>10962193</v>
      </c>
      <c r="BJ524" s="291">
        <v>4017100</v>
      </c>
      <c r="BK524" s="291">
        <v>7</v>
      </c>
      <c r="BL524" s="291">
        <v>619</v>
      </c>
      <c r="BM524" s="291">
        <v>626</v>
      </c>
      <c r="BN524" s="291">
        <v>36934000</v>
      </c>
      <c r="BO524" s="291">
        <v>8701400</v>
      </c>
      <c r="BP524" s="292" t="s">
        <v>3297</v>
      </c>
      <c r="BQ524" s="292" t="s">
        <v>4124</v>
      </c>
      <c r="BR524" t="s">
        <v>45</v>
      </c>
    </row>
    <row r="525" spans="1:70" hidden="1" x14ac:dyDescent="0.3">
      <c r="A525" s="281">
        <v>522</v>
      </c>
      <c r="B525" s="282" t="s">
        <v>2952</v>
      </c>
      <c r="C525" s="282" t="s">
        <v>3011</v>
      </c>
      <c r="D525" s="282" t="s">
        <v>2954</v>
      </c>
      <c r="E525" s="282" t="s">
        <v>2959</v>
      </c>
      <c r="F525" s="282" t="s">
        <v>2955</v>
      </c>
      <c r="G525" s="282" t="s">
        <v>2966</v>
      </c>
      <c r="H525" s="282" t="s">
        <v>2967</v>
      </c>
      <c r="I525" s="282" t="s">
        <v>2962</v>
      </c>
      <c r="J525" s="282" t="s">
        <v>60</v>
      </c>
      <c r="K525" s="282" t="s">
        <v>2958</v>
      </c>
      <c r="L525" s="282" t="s">
        <v>45</v>
      </c>
      <c r="M525" s="283" t="s">
        <v>2426</v>
      </c>
      <c r="N525" s="282" t="s">
        <v>2427</v>
      </c>
      <c r="O525" s="282" t="s">
        <v>50</v>
      </c>
      <c r="P525" s="282" t="s">
        <v>74</v>
      </c>
      <c r="Q525" s="284" t="s">
        <v>45</v>
      </c>
      <c r="R525" s="282" t="s">
        <v>45</v>
      </c>
      <c r="S525" s="285">
        <v>45694</v>
      </c>
      <c r="T525" s="285">
        <v>45617</v>
      </c>
      <c r="U525" s="284" t="s">
        <v>45</v>
      </c>
      <c r="V525" s="285">
        <v>45617</v>
      </c>
      <c r="W525" s="285">
        <v>45694</v>
      </c>
      <c r="X525" s="285">
        <v>45707</v>
      </c>
      <c r="Y525" s="286">
        <v>59000</v>
      </c>
      <c r="Z525" s="286">
        <v>59000</v>
      </c>
      <c r="AA525" s="286">
        <v>15700</v>
      </c>
      <c r="AB525" s="286">
        <v>59000</v>
      </c>
      <c r="AC525" s="287" t="s">
        <v>531</v>
      </c>
      <c r="AD525" s="284" t="s">
        <v>60</v>
      </c>
      <c r="AE525" s="287" t="s">
        <v>45</v>
      </c>
      <c r="AF525" s="286">
        <v>59000</v>
      </c>
      <c r="AG525" s="286">
        <v>1000</v>
      </c>
      <c r="AH525" s="286">
        <v>59000000</v>
      </c>
      <c r="AI525" s="286">
        <v>15700000</v>
      </c>
      <c r="AJ525" s="286">
        <v>1000</v>
      </c>
      <c r="AK525" s="286">
        <v>59000000</v>
      </c>
      <c r="AL525" s="286">
        <v>15700000</v>
      </c>
      <c r="AM525" s="286"/>
      <c r="AN525" s="286"/>
      <c r="AO525" s="286">
        <v>0</v>
      </c>
      <c r="AP525" s="286">
        <v>956</v>
      </c>
      <c r="AQ525" s="286">
        <v>56404000</v>
      </c>
      <c r="AR525" s="286">
        <v>15009200</v>
      </c>
      <c r="AS525" s="286">
        <v>956</v>
      </c>
      <c r="AT525" s="286">
        <v>56404000</v>
      </c>
      <c r="AU525" s="286">
        <v>15009200</v>
      </c>
      <c r="AV525" s="286"/>
      <c r="AW525" s="286"/>
      <c r="AX525" s="286">
        <v>0</v>
      </c>
      <c r="AY525" s="286">
        <v>626</v>
      </c>
      <c r="AZ525" s="286">
        <v>36934000</v>
      </c>
      <c r="BA525" s="286">
        <v>-6</v>
      </c>
      <c r="BB525" s="286">
        <v>-354000</v>
      </c>
      <c r="BC525" s="286">
        <v>6</v>
      </c>
      <c r="BD525" s="286">
        <v>354000</v>
      </c>
      <c r="BE525" s="286">
        <v>165507</v>
      </c>
      <c r="BF525" s="286">
        <v>94200</v>
      </c>
      <c r="BG525" s="286">
        <v>610</v>
      </c>
      <c r="BH525" s="286">
        <v>35990000</v>
      </c>
      <c r="BI525" s="286">
        <v>23225049</v>
      </c>
      <c r="BJ525" s="286">
        <v>9577000</v>
      </c>
      <c r="BK525" s="286">
        <v>16</v>
      </c>
      <c r="BL525" s="286">
        <v>330</v>
      </c>
      <c r="BM525" s="286">
        <v>346</v>
      </c>
      <c r="BN525" s="286">
        <v>20414000</v>
      </c>
      <c r="BO525" s="286">
        <v>5432200</v>
      </c>
      <c r="BP525" s="287" t="s">
        <v>3840</v>
      </c>
      <c r="BQ525" s="287" t="s">
        <v>519</v>
      </c>
      <c r="BR525" t="s">
        <v>45</v>
      </c>
    </row>
    <row r="526" spans="1:70" hidden="1" x14ac:dyDescent="0.3">
      <c r="A526" s="281">
        <v>523</v>
      </c>
      <c r="B526" s="288" t="s">
        <v>2952</v>
      </c>
      <c r="C526" s="288" t="s">
        <v>3011</v>
      </c>
      <c r="D526" s="288" t="s">
        <v>2954</v>
      </c>
      <c r="E526" s="288" t="s">
        <v>2959</v>
      </c>
      <c r="F526" s="288" t="s">
        <v>2955</v>
      </c>
      <c r="G526" s="288" t="s">
        <v>2966</v>
      </c>
      <c r="H526" s="288" t="s">
        <v>2967</v>
      </c>
      <c r="I526" s="288" t="s">
        <v>2962</v>
      </c>
      <c r="J526" s="288" t="s">
        <v>60</v>
      </c>
      <c r="K526" s="288" t="s">
        <v>2958</v>
      </c>
      <c r="L526" s="288" t="s">
        <v>45</v>
      </c>
      <c r="M526" s="289" t="s">
        <v>2428</v>
      </c>
      <c r="N526" s="288" t="s">
        <v>2429</v>
      </c>
      <c r="O526" s="288" t="s">
        <v>50</v>
      </c>
      <c r="P526" s="288" t="s">
        <v>51</v>
      </c>
      <c r="Q526" s="290" t="s">
        <v>45</v>
      </c>
      <c r="R526" s="288" t="s">
        <v>45</v>
      </c>
      <c r="S526" s="1">
        <v>45700</v>
      </c>
      <c r="T526" s="1">
        <v>45611</v>
      </c>
      <c r="U526" s="290" t="s">
        <v>45</v>
      </c>
      <c r="V526" s="1">
        <v>45611</v>
      </c>
      <c r="W526" s="1">
        <v>45663</v>
      </c>
      <c r="X526" s="1">
        <v>45693</v>
      </c>
      <c r="Y526" s="291">
        <v>45000</v>
      </c>
      <c r="Z526" s="291">
        <v>45000</v>
      </c>
      <c r="AA526" s="291">
        <v>11500</v>
      </c>
      <c r="AB526" s="291">
        <v>45000</v>
      </c>
      <c r="AC526" s="292" t="s">
        <v>983</v>
      </c>
      <c r="AD526" s="290" t="s">
        <v>60</v>
      </c>
      <c r="AE526" s="292" t="s">
        <v>45</v>
      </c>
      <c r="AF526" s="291">
        <v>45000</v>
      </c>
      <c r="AG526" s="291">
        <v>2100</v>
      </c>
      <c r="AH526" s="291">
        <v>94500000</v>
      </c>
      <c r="AI526" s="291">
        <v>24150000</v>
      </c>
      <c r="AJ526" s="291">
        <v>1100</v>
      </c>
      <c r="AK526" s="291">
        <v>49500000</v>
      </c>
      <c r="AL526" s="291">
        <v>12650000</v>
      </c>
      <c r="AM526" s="291">
        <v>1000</v>
      </c>
      <c r="AN526" s="291">
        <v>45000000</v>
      </c>
      <c r="AO526" s="291">
        <v>11500000</v>
      </c>
      <c r="AP526" s="291">
        <v>2100</v>
      </c>
      <c r="AQ526" s="291">
        <v>94500000</v>
      </c>
      <c r="AR526" s="291">
        <v>24150000</v>
      </c>
      <c r="AS526" s="291">
        <v>2100</v>
      </c>
      <c r="AT526" s="291">
        <v>94500000</v>
      </c>
      <c r="AU526" s="291">
        <v>24150000</v>
      </c>
      <c r="AV526" s="291"/>
      <c r="AW526" s="291"/>
      <c r="AX526" s="291">
        <v>0</v>
      </c>
      <c r="AY526" s="291">
        <v>1552</v>
      </c>
      <c r="AZ526" s="291">
        <v>69840000</v>
      </c>
      <c r="BA526" s="291"/>
      <c r="BB526" s="291"/>
      <c r="BC526" s="291">
        <v>21</v>
      </c>
      <c r="BD526" s="291">
        <v>945000</v>
      </c>
      <c r="BE526" s="291">
        <v>587816</v>
      </c>
      <c r="BF526" s="291">
        <v>241500</v>
      </c>
      <c r="BG526" s="291">
        <v>1319</v>
      </c>
      <c r="BH526" s="291">
        <v>59355000</v>
      </c>
      <c r="BI526" s="291">
        <v>40568481</v>
      </c>
      <c r="BJ526" s="291">
        <v>15168500</v>
      </c>
      <c r="BK526" s="291">
        <v>233</v>
      </c>
      <c r="BL526" s="291">
        <v>548</v>
      </c>
      <c r="BM526" s="291">
        <v>781</v>
      </c>
      <c r="BN526" s="291">
        <v>35145000</v>
      </c>
      <c r="BO526" s="291">
        <v>8981500</v>
      </c>
      <c r="BP526" s="292" t="s">
        <v>1544</v>
      </c>
      <c r="BQ526" s="292" t="s">
        <v>3954</v>
      </c>
      <c r="BR526" t="s">
        <v>45</v>
      </c>
    </row>
    <row r="527" spans="1:70" hidden="1" x14ac:dyDescent="0.3">
      <c r="A527" s="281">
        <v>524</v>
      </c>
      <c r="B527" s="282" t="s">
        <v>2952</v>
      </c>
      <c r="C527" s="282" t="s">
        <v>3011</v>
      </c>
      <c r="D527" s="282" t="s">
        <v>2954</v>
      </c>
      <c r="E527" s="282" t="s">
        <v>2959</v>
      </c>
      <c r="F527" s="282" t="s">
        <v>2955</v>
      </c>
      <c r="G527" s="282" t="s">
        <v>2966</v>
      </c>
      <c r="H527" s="282" t="s">
        <v>2967</v>
      </c>
      <c r="I527" s="282" t="s">
        <v>2962</v>
      </c>
      <c r="J527" s="282" t="s">
        <v>60</v>
      </c>
      <c r="K527" s="282" t="s">
        <v>2958</v>
      </c>
      <c r="L527" s="282" t="s">
        <v>45</v>
      </c>
      <c r="M527" s="283" t="s">
        <v>2430</v>
      </c>
      <c r="N527" s="282" t="s">
        <v>2431</v>
      </c>
      <c r="O527" s="282" t="s">
        <v>50</v>
      </c>
      <c r="P527" s="282" t="s">
        <v>51</v>
      </c>
      <c r="Q527" s="284" t="s">
        <v>45</v>
      </c>
      <c r="R527" s="282" t="s">
        <v>45</v>
      </c>
      <c r="S527" s="285">
        <v>45761</v>
      </c>
      <c r="T527" s="285">
        <v>45625</v>
      </c>
      <c r="U527" s="284" t="s">
        <v>45</v>
      </c>
      <c r="V527" s="285">
        <v>45625</v>
      </c>
      <c r="W527" s="285">
        <v>45670</v>
      </c>
      <c r="X527" s="285">
        <v>45672</v>
      </c>
      <c r="Y527" s="286">
        <v>35000</v>
      </c>
      <c r="Z527" s="286">
        <v>35000</v>
      </c>
      <c r="AA527" s="286">
        <v>8700</v>
      </c>
      <c r="AB527" s="286">
        <v>35000</v>
      </c>
      <c r="AC527" s="287" t="s">
        <v>789</v>
      </c>
      <c r="AD527" s="284" t="s">
        <v>60</v>
      </c>
      <c r="AE527" s="287" t="s">
        <v>45</v>
      </c>
      <c r="AF527" s="286">
        <v>35000</v>
      </c>
      <c r="AG527" s="286">
        <v>2920</v>
      </c>
      <c r="AH527" s="286">
        <v>102200000</v>
      </c>
      <c r="AI527" s="286">
        <v>25404000</v>
      </c>
      <c r="AJ527" s="286">
        <v>1100</v>
      </c>
      <c r="AK527" s="286">
        <v>38500000</v>
      </c>
      <c r="AL527" s="286">
        <v>9570000</v>
      </c>
      <c r="AM527" s="286">
        <v>1820</v>
      </c>
      <c r="AN527" s="286">
        <v>63700000</v>
      </c>
      <c r="AO527" s="286">
        <v>15834000</v>
      </c>
      <c r="AP527" s="286">
        <v>2992</v>
      </c>
      <c r="AQ527" s="286">
        <v>104720000</v>
      </c>
      <c r="AR527" s="286">
        <v>26030400</v>
      </c>
      <c r="AS527" s="286">
        <v>2992</v>
      </c>
      <c r="AT527" s="286">
        <v>104720000</v>
      </c>
      <c r="AU527" s="286">
        <v>26030400</v>
      </c>
      <c r="AV527" s="286"/>
      <c r="AW527" s="286"/>
      <c r="AX527" s="286">
        <v>0</v>
      </c>
      <c r="AY527" s="286">
        <v>2246</v>
      </c>
      <c r="AZ527" s="286">
        <v>78610000</v>
      </c>
      <c r="BA527" s="286"/>
      <c r="BB527" s="286"/>
      <c r="BC527" s="286">
        <v>14</v>
      </c>
      <c r="BD527" s="286">
        <v>490000</v>
      </c>
      <c r="BE527" s="286">
        <v>376850</v>
      </c>
      <c r="BF527" s="286">
        <v>121800</v>
      </c>
      <c r="BG527" s="286">
        <v>2022</v>
      </c>
      <c r="BH527" s="286">
        <v>70770000</v>
      </c>
      <c r="BI527" s="286">
        <v>57011853</v>
      </c>
      <c r="BJ527" s="286">
        <v>17591400</v>
      </c>
      <c r="BK527" s="286">
        <v>224</v>
      </c>
      <c r="BL527" s="286">
        <v>746</v>
      </c>
      <c r="BM527" s="286">
        <v>970</v>
      </c>
      <c r="BN527" s="286">
        <v>33950000</v>
      </c>
      <c r="BO527" s="286">
        <v>8439000</v>
      </c>
      <c r="BP527" s="287" t="s">
        <v>3998</v>
      </c>
      <c r="BQ527" s="287" t="s">
        <v>3876</v>
      </c>
      <c r="BR527" t="s">
        <v>45</v>
      </c>
    </row>
    <row r="528" spans="1:70" hidden="1" x14ac:dyDescent="0.3">
      <c r="A528" s="281">
        <v>525</v>
      </c>
      <c r="B528" s="288" t="s">
        <v>2952</v>
      </c>
      <c r="C528" s="288" t="s">
        <v>3011</v>
      </c>
      <c r="D528" s="288" t="s">
        <v>2954</v>
      </c>
      <c r="E528" s="288" t="s">
        <v>2959</v>
      </c>
      <c r="F528" s="288" t="s">
        <v>2955</v>
      </c>
      <c r="G528" s="288" t="s">
        <v>2966</v>
      </c>
      <c r="H528" s="288" t="s">
        <v>2967</v>
      </c>
      <c r="I528" s="288" t="s">
        <v>2962</v>
      </c>
      <c r="J528" s="288" t="s">
        <v>60</v>
      </c>
      <c r="K528" s="288" t="s">
        <v>2958</v>
      </c>
      <c r="L528" s="288" t="s">
        <v>45</v>
      </c>
      <c r="M528" s="289" t="s">
        <v>2432</v>
      </c>
      <c r="N528" s="288" t="s">
        <v>2433</v>
      </c>
      <c r="O528" s="288" t="s">
        <v>50</v>
      </c>
      <c r="P528" s="288" t="s">
        <v>51</v>
      </c>
      <c r="Q528" s="290" t="s">
        <v>45</v>
      </c>
      <c r="R528" s="288" t="s">
        <v>45</v>
      </c>
      <c r="S528" s="1">
        <v>45713</v>
      </c>
      <c r="T528" s="1">
        <v>45625</v>
      </c>
      <c r="U528" s="290" t="s">
        <v>45</v>
      </c>
      <c r="V528" s="1">
        <v>45625</v>
      </c>
      <c r="W528" s="1">
        <v>45663</v>
      </c>
      <c r="X528" s="1">
        <v>45672</v>
      </c>
      <c r="Y528" s="291">
        <v>62000</v>
      </c>
      <c r="Z528" s="291">
        <v>62000</v>
      </c>
      <c r="AA528" s="291">
        <v>16000</v>
      </c>
      <c r="AB528" s="291">
        <v>62000</v>
      </c>
      <c r="AC528" s="292" t="s">
        <v>566</v>
      </c>
      <c r="AD528" s="290" t="s">
        <v>60</v>
      </c>
      <c r="AE528" s="292" t="s">
        <v>45</v>
      </c>
      <c r="AF528" s="291">
        <v>62000</v>
      </c>
      <c r="AG528" s="291">
        <v>1030</v>
      </c>
      <c r="AH528" s="291">
        <v>63860000</v>
      </c>
      <c r="AI528" s="291">
        <v>16480000</v>
      </c>
      <c r="AJ528" s="291">
        <v>850</v>
      </c>
      <c r="AK528" s="291">
        <v>52700000</v>
      </c>
      <c r="AL528" s="291">
        <v>13600000</v>
      </c>
      <c r="AM528" s="291">
        <v>180</v>
      </c>
      <c r="AN528" s="291">
        <v>11160000</v>
      </c>
      <c r="AO528" s="291">
        <v>2880000</v>
      </c>
      <c r="AP528" s="291">
        <v>1015</v>
      </c>
      <c r="AQ528" s="291">
        <v>62930000</v>
      </c>
      <c r="AR528" s="291">
        <v>16240000</v>
      </c>
      <c r="AS528" s="291">
        <v>1015</v>
      </c>
      <c r="AT528" s="291">
        <v>62930000</v>
      </c>
      <c r="AU528" s="291">
        <v>16240000</v>
      </c>
      <c r="AV528" s="291"/>
      <c r="AW528" s="291"/>
      <c r="AX528" s="291">
        <v>0</v>
      </c>
      <c r="AY528" s="291">
        <v>768</v>
      </c>
      <c r="AZ528" s="291">
        <v>47616000</v>
      </c>
      <c r="BA528" s="291"/>
      <c r="BB528" s="291"/>
      <c r="BC528" s="291">
        <v>2</v>
      </c>
      <c r="BD528" s="291">
        <v>124000</v>
      </c>
      <c r="BE528" s="291">
        <v>177782</v>
      </c>
      <c r="BF528" s="291">
        <v>32000</v>
      </c>
      <c r="BG528" s="291">
        <v>678</v>
      </c>
      <c r="BH528" s="291">
        <v>42036000</v>
      </c>
      <c r="BI528" s="291">
        <v>32079781</v>
      </c>
      <c r="BJ528" s="291">
        <v>10848000</v>
      </c>
      <c r="BK528" s="291">
        <v>90</v>
      </c>
      <c r="BL528" s="291">
        <v>247</v>
      </c>
      <c r="BM528" s="291">
        <v>337</v>
      </c>
      <c r="BN528" s="291">
        <v>20894000</v>
      </c>
      <c r="BO528" s="291">
        <v>5392000</v>
      </c>
      <c r="BP528" s="292" t="s">
        <v>3110</v>
      </c>
      <c r="BQ528" s="292" t="s">
        <v>584</v>
      </c>
      <c r="BR528" t="s">
        <v>45</v>
      </c>
    </row>
    <row r="529" spans="1:70" hidden="1" x14ac:dyDescent="0.3">
      <c r="A529" s="281">
        <v>526</v>
      </c>
      <c r="B529" s="282" t="s">
        <v>2952</v>
      </c>
      <c r="C529" s="282" t="s">
        <v>3011</v>
      </c>
      <c r="D529" s="282" t="s">
        <v>2954</v>
      </c>
      <c r="E529" s="282" t="s">
        <v>2959</v>
      </c>
      <c r="F529" s="282" t="s">
        <v>2955</v>
      </c>
      <c r="G529" s="282" t="s">
        <v>2966</v>
      </c>
      <c r="H529" s="282" t="s">
        <v>2967</v>
      </c>
      <c r="I529" s="282" t="s">
        <v>2962</v>
      </c>
      <c r="J529" s="282" t="s">
        <v>60</v>
      </c>
      <c r="K529" s="282" t="s">
        <v>2958</v>
      </c>
      <c r="L529" s="282" t="s">
        <v>45</v>
      </c>
      <c r="M529" s="283" t="s">
        <v>2434</v>
      </c>
      <c r="N529" s="282" t="s">
        <v>2435</v>
      </c>
      <c r="O529" s="282" t="s">
        <v>50</v>
      </c>
      <c r="P529" s="282" t="s">
        <v>51</v>
      </c>
      <c r="Q529" s="284" t="s">
        <v>45</v>
      </c>
      <c r="R529" s="282" t="s">
        <v>45</v>
      </c>
      <c r="S529" s="285">
        <v>45707</v>
      </c>
      <c r="T529" s="285">
        <v>45632</v>
      </c>
      <c r="U529" s="284" t="s">
        <v>45</v>
      </c>
      <c r="V529" s="285">
        <v>45632</v>
      </c>
      <c r="W529" s="285">
        <v>45691</v>
      </c>
      <c r="X529" s="285">
        <v>45700</v>
      </c>
      <c r="Y529" s="286">
        <v>47000</v>
      </c>
      <c r="Z529" s="286">
        <v>47000</v>
      </c>
      <c r="AA529" s="286">
        <v>12000</v>
      </c>
      <c r="AB529" s="286">
        <v>47000</v>
      </c>
      <c r="AC529" s="287" t="s">
        <v>983</v>
      </c>
      <c r="AD529" s="284" t="s">
        <v>60</v>
      </c>
      <c r="AE529" s="287" t="s">
        <v>45</v>
      </c>
      <c r="AF529" s="286">
        <v>47000</v>
      </c>
      <c r="AG529" s="286">
        <v>1830</v>
      </c>
      <c r="AH529" s="286">
        <v>86010000</v>
      </c>
      <c r="AI529" s="286">
        <v>21960000</v>
      </c>
      <c r="AJ529" s="286">
        <v>930</v>
      </c>
      <c r="AK529" s="286">
        <v>43710000</v>
      </c>
      <c r="AL529" s="286">
        <v>11160000</v>
      </c>
      <c r="AM529" s="286">
        <v>900</v>
      </c>
      <c r="AN529" s="286">
        <v>42300000</v>
      </c>
      <c r="AO529" s="286">
        <v>10800000</v>
      </c>
      <c r="AP529" s="286">
        <v>1813</v>
      </c>
      <c r="AQ529" s="286">
        <v>85211000</v>
      </c>
      <c r="AR529" s="286">
        <v>21756000</v>
      </c>
      <c r="AS529" s="286">
        <v>1813</v>
      </c>
      <c r="AT529" s="286">
        <v>85211000</v>
      </c>
      <c r="AU529" s="286">
        <v>21756000</v>
      </c>
      <c r="AV529" s="286"/>
      <c r="AW529" s="286"/>
      <c r="AX529" s="286">
        <v>0</v>
      </c>
      <c r="AY529" s="286">
        <v>1371</v>
      </c>
      <c r="AZ529" s="286">
        <v>64437000</v>
      </c>
      <c r="BA529" s="286"/>
      <c r="BB529" s="286"/>
      <c r="BC529" s="286">
        <v>12</v>
      </c>
      <c r="BD529" s="286">
        <v>564000</v>
      </c>
      <c r="BE529" s="286">
        <v>490353</v>
      </c>
      <c r="BF529" s="286">
        <v>144000</v>
      </c>
      <c r="BG529" s="286">
        <v>1341</v>
      </c>
      <c r="BH529" s="286">
        <v>63027000</v>
      </c>
      <c r="BI529" s="286">
        <v>45236313</v>
      </c>
      <c r="BJ529" s="286">
        <v>16092000</v>
      </c>
      <c r="BK529" s="286">
        <v>30</v>
      </c>
      <c r="BL529" s="286">
        <v>442</v>
      </c>
      <c r="BM529" s="286">
        <v>472</v>
      </c>
      <c r="BN529" s="286">
        <v>22184000</v>
      </c>
      <c r="BO529" s="286">
        <v>5664000</v>
      </c>
      <c r="BP529" s="287" t="s">
        <v>3446</v>
      </c>
      <c r="BQ529" s="287" t="s">
        <v>3952</v>
      </c>
      <c r="BR529" t="s">
        <v>45</v>
      </c>
    </row>
    <row r="530" spans="1:70" hidden="1" x14ac:dyDescent="0.3">
      <c r="A530" s="281">
        <v>527</v>
      </c>
      <c r="B530" s="288" t="s">
        <v>2952</v>
      </c>
      <c r="C530" s="288" t="s">
        <v>3011</v>
      </c>
      <c r="D530" s="288" t="s">
        <v>2954</v>
      </c>
      <c r="E530" s="288" t="s">
        <v>2959</v>
      </c>
      <c r="F530" s="288" t="s">
        <v>2955</v>
      </c>
      <c r="G530" s="288" t="s">
        <v>2966</v>
      </c>
      <c r="H530" s="288" t="s">
        <v>2967</v>
      </c>
      <c r="I530" s="288" t="s">
        <v>2962</v>
      </c>
      <c r="J530" s="288" t="s">
        <v>60</v>
      </c>
      <c r="K530" s="288" t="s">
        <v>2958</v>
      </c>
      <c r="L530" s="288" t="s">
        <v>45</v>
      </c>
      <c r="M530" s="289" t="s">
        <v>2436</v>
      </c>
      <c r="N530" s="288" t="s">
        <v>2437</v>
      </c>
      <c r="O530" s="288" t="s">
        <v>50</v>
      </c>
      <c r="P530" s="288" t="s">
        <v>51</v>
      </c>
      <c r="Q530" s="290" t="s">
        <v>45</v>
      </c>
      <c r="R530" s="288" t="s">
        <v>45</v>
      </c>
      <c r="S530" s="1">
        <v>45691</v>
      </c>
      <c r="T530" s="1">
        <v>45632</v>
      </c>
      <c r="U530" s="290" t="s">
        <v>45</v>
      </c>
      <c r="V530" s="1">
        <v>45632</v>
      </c>
      <c r="W530" s="1">
        <v>45691</v>
      </c>
      <c r="X530" s="1">
        <v>45709</v>
      </c>
      <c r="Y530" s="291">
        <v>59000</v>
      </c>
      <c r="Z530" s="291">
        <v>59000</v>
      </c>
      <c r="AA530" s="291">
        <v>15000</v>
      </c>
      <c r="AB530" s="291">
        <v>59000</v>
      </c>
      <c r="AC530" s="292" t="s">
        <v>678</v>
      </c>
      <c r="AD530" s="290" t="s">
        <v>60</v>
      </c>
      <c r="AE530" s="292" t="s">
        <v>45</v>
      </c>
      <c r="AF530" s="291">
        <v>59000</v>
      </c>
      <c r="AG530" s="291">
        <v>1900</v>
      </c>
      <c r="AH530" s="291">
        <v>112100000</v>
      </c>
      <c r="AI530" s="291">
        <v>28500000</v>
      </c>
      <c r="AJ530" s="291">
        <v>1900</v>
      </c>
      <c r="AK530" s="291">
        <v>112100000</v>
      </c>
      <c r="AL530" s="291">
        <v>28500000</v>
      </c>
      <c r="AM530" s="291"/>
      <c r="AN530" s="291"/>
      <c r="AO530" s="291">
        <v>0</v>
      </c>
      <c r="AP530" s="291">
        <v>1927</v>
      </c>
      <c r="AQ530" s="291">
        <v>113693000</v>
      </c>
      <c r="AR530" s="291">
        <v>28905000</v>
      </c>
      <c r="AS530" s="291">
        <v>1927</v>
      </c>
      <c r="AT530" s="291">
        <v>113693000</v>
      </c>
      <c r="AU530" s="291">
        <v>28905000</v>
      </c>
      <c r="AV530" s="291"/>
      <c r="AW530" s="291"/>
      <c r="AX530" s="291">
        <v>0</v>
      </c>
      <c r="AY530" s="291">
        <v>1724</v>
      </c>
      <c r="AZ530" s="291">
        <v>101716000</v>
      </c>
      <c r="BA530" s="291"/>
      <c r="BB530" s="291"/>
      <c r="BC530" s="291">
        <v>11</v>
      </c>
      <c r="BD530" s="291">
        <v>649000</v>
      </c>
      <c r="BE530" s="291">
        <v>356020</v>
      </c>
      <c r="BF530" s="291">
        <v>165000</v>
      </c>
      <c r="BG530" s="291">
        <v>1605</v>
      </c>
      <c r="BH530" s="291">
        <v>94695000</v>
      </c>
      <c r="BI530" s="291">
        <v>64161269</v>
      </c>
      <c r="BJ530" s="291">
        <v>24075000</v>
      </c>
      <c r="BK530" s="291">
        <v>119</v>
      </c>
      <c r="BL530" s="291">
        <v>203</v>
      </c>
      <c r="BM530" s="291">
        <v>322</v>
      </c>
      <c r="BN530" s="291">
        <v>18998000</v>
      </c>
      <c r="BO530" s="291">
        <v>4830000</v>
      </c>
      <c r="BP530" s="292" t="s">
        <v>3958</v>
      </c>
      <c r="BQ530" s="292" t="s">
        <v>620</v>
      </c>
      <c r="BR530" t="s">
        <v>45</v>
      </c>
    </row>
    <row r="531" spans="1:70" hidden="1" x14ac:dyDescent="0.3">
      <c r="A531" s="281">
        <v>528</v>
      </c>
      <c r="B531" s="282" t="s">
        <v>2952</v>
      </c>
      <c r="C531" s="282" t="s">
        <v>3011</v>
      </c>
      <c r="D531" s="282" t="s">
        <v>2954</v>
      </c>
      <c r="E531" s="282" t="s">
        <v>2959</v>
      </c>
      <c r="F531" s="282" t="s">
        <v>2955</v>
      </c>
      <c r="G531" s="282" t="s">
        <v>2966</v>
      </c>
      <c r="H531" s="282" t="s">
        <v>2967</v>
      </c>
      <c r="I531" s="282" t="s">
        <v>2962</v>
      </c>
      <c r="J531" s="282" t="s">
        <v>60</v>
      </c>
      <c r="K531" s="282" t="s">
        <v>2958</v>
      </c>
      <c r="L531" s="282" t="s">
        <v>45</v>
      </c>
      <c r="M531" s="283" t="s">
        <v>2438</v>
      </c>
      <c r="N531" s="282" t="s">
        <v>2439</v>
      </c>
      <c r="O531" s="282" t="s">
        <v>50</v>
      </c>
      <c r="P531" s="282" t="s">
        <v>51</v>
      </c>
      <c r="Q531" s="284" t="s">
        <v>45</v>
      </c>
      <c r="R531" s="282" t="s">
        <v>45</v>
      </c>
      <c r="S531" s="285">
        <v>45762</v>
      </c>
      <c r="T531" s="285">
        <v>45645</v>
      </c>
      <c r="U531" s="284" t="s">
        <v>45</v>
      </c>
      <c r="V531" s="285">
        <v>45645</v>
      </c>
      <c r="W531" s="285">
        <v>45722</v>
      </c>
      <c r="X531" s="285">
        <v>45727</v>
      </c>
      <c r="Y531" s="286">
        <v>63000</v>
      </c>
      <c r="Z531" s="286">
        <v>63000</v>
      </c>
      <c r="AA531" s="286">
        <v>16500</v>
      </c>
      <c r="AB531" s="286">
        <v>63000</v>
      </c>
      <c r="AC531" s="287" t="s">
        <v>672</v>
      </c>
      <c r="AD531" s="284" t="s">
        <v>60</v>
      </c>
      <c r="AE531" s="287" t="s">
        <v>45</v>
      </c>
      <c r="AF531" s="286">
        <v>63000</v>
      </c>
      <c r="AG531" s="286">
        <v>1330</v>
      </c>
      <c r="AH531" s="286">
        <v>83790000</v>
      </c>
      <c r="AI531" s="286">
        <v>21945000</v>
      </c>
      <c r="AJ531" s="286">
        <v>850</v>
      </c>
      <c r="AK531" s="286">
        <v>53550000</v>
      </c>
      <c r="AL531" s="286">
        <v>14025000</v>
      </c>
      <c r="AM531" s="286">
        <v>480</v>
      </c>
      <c r="AN531" s="286">
        <v>30240000</v>
      </c>
      <c r="AO531" s="286">
        <v>7920000</v>
      </c>
      <c r="AP531" s="286">
        <v>1338</v>
      </c>
      <c r="AQ531" s="286">
        <v>84294000</v>
      </c>
      <c r="AR531" s="286">
        <v>22077000</v>
      </c>
      <c r="AS531" s="286">
        <v>1338</v>
      </c>
      <c r="AT531" s="286">
        <v>84294000</v>
      </c>
      <c r="AU531" s="286">
        <v>22077000</v>
      </c>
      <c r="AV531" s="286"/>
      <c r="AW531" s="286"/>
      <c r="AX531" s="286">
        <v>0</v>
      </c>
      <c r="AY531" s="286">
        <v>1315</v>
      </c>
      <c r="AZ531" s="286">
        <v>82845000</v>
      </c>
      <c r="BA531" s="286"/>
      <c r="BB531" s="286"/>
      <c r="BC531" s="286">
        <v>-7</v>
      </c>
      <c r="BD531" s="286">
        <v>-441000</v>
      </c>
      <c r="BE531" s="286">
        <v>-175900</v>
      </c>
      <c r="BF531" s="286">
        <v>-115500</v>
      </c>
      <c r="BG531" s="286">
        <v>1193</v>
      </c>
      <c r="BH531" s="286">
        <v>75159000</v>
      </c>
      <c r="BI531" s="286">
        <v>52654446</v>
      </c>
      <c r="BJ531" s="286">
        <v>19684500</v>
      </c>
      <c r="BK531" s="286">
        <v>122</v>
      </c>
      <c r="BL531" s="286">
        <v>23</v>
      </c>
      <c r="BM531" s="286">
        <v>145</v>
      </c>
      <c r="BN531" s="286">
        <v>9135000</v>
      </c>
      <c r="BO531" s="286">
        <v>2392500</v>
      </c>
      <c r="BP531" s="287" t="s">
        <v>1622</v>
      </c>
      <c r="BQ531" s="287" t="s">
        <v>3566</v>
      </c>
      <c r="BR531" t="s">
        <v>45</v>
      </c>
    </row>
    <row r="532" spans="1:70" hidden="1" x14ac:dyDescent="0.3">
      <c r="A532" s="281">
        <v>529</v>
      </c>
      <c r="B532" s="288" t="s">
        <v>2952</v>
      </c>
      <c r="C532" s="288" t="s">
        <v>3011</v>
      </c>
      <c r="D532" s="288" t="s">
        <v>2954</v>
      </c>
      <c r="E532" s="288" t="s">
        <v>2959</v>
      </c>
      <c r="F532" s="288" t="s">
        <v>2955</v>
      </c>
      <c r="G532" s="288" t="s">
        <v>2966</v>
      </c>
      <c r="H532" s="288" t="s">
        <v>2967</v>
      </c>
      <c r="I532" s="288" t="s">
        <v>2962</v>
      </c>
      <c r="J532" s="288" t="s">
        <v>60</v>
      </c>
      <c r="K532" s="288" t="s">
        <v>2958</v>
      </c>
      <c r="L532" s="288" t="s">
        <v>45</v>
      </c>
      <c r="M532" s="289" t="s">
        <v>2440</v>
      </c>
      <c r="N532" s="288" t="s">
        <v>2441</v>
      </c>
      <c r="O532" s="288" t="s">
        <v>50</v>
      </c>
      <c r="P532" s="288" t="s">
        <v>51</v>
      </c>
      <c r="Q532" s="290" t="s">
        <v>45</v>
      </c>
      <c r="R532" s="288" t="s">
        <v>45</v>
      </c>
      <c r="S532" s="1">
        <v>45761</v>
      </c>
      <c r="T532" s="1">
        <v>45656</v>
      </c>
      <c r="U532" s="290" t="s">
        <v>45</v>
      </c>
      <c r="V532" s="1">
        <v>45656</v>
      </c>
      <c r="W532" s="1">
        <v>45741</v>
      </c>
      <c r="X532" s="1">
        <v>45744</v>
      </c>
      <c r="Y532" s="291">
        <v>39000</v>
      </c>
      <c r="Z532" s="291">
        <v>39000</v>
      </c>
      <c r="AA532" s="291">
        <v>9800</v>
      </c>
      <c r="AB532" s="291">
        <v>39000</v>
      </c>
      <c r="AC532" s="292" t="s">
        <v>1019</v>
      </c>
      <c r="AD532" s="290" t="s">
        <v>60</v>
      </c>
      <c r="AE532" s="292" t="s">
        <v>45</v>
      </c>
      <c r="AF532" s="291">
        <v>39000</v>
      </c>
      <c r="AG532" s="291">
        <v>2860</v>
      </c>
      <c r="AH532" s="291">
        <v>111540000</v>
      </c>
      <c r="AI532" s="291">
        <v>28028000</v>
      </c>
      <c r="AJ532" s="291">
        <v>1050</v>
      </c>
      <c r="AK532" s="291">
        <v>40950000</v>
      </c>
      <c r="AL532" s="291">
        <v>10290000</v>
      </c>
      <c r="AM532" s="291">
        <v>1810</v>
      </c>
      <c r="AN532" s="291">
        <v>70590000</v>
      </c>
      <c r="AO532" s="291">
        <v>17738000</v>
      </c>
      <c r="AP532" s="291">
        <v>2930</v>
      </c>
      <c r="AQ532" s="291">
        <v>114270000</v>
      </c>
      <c r="AR532" s="291">
        <v>28714000</v>
      </c>
      <c r="AS532" s="291">
        <v>2930</v>
      </c>
      <c r="AT532" s="291">
        <v>114270000</v>
      </c>
      <c r="AU532" s="291">
        <v>28714000</v>
      </c>
      <c r="AV532" s="291"/>
      <c r="AW532" s="291"/>
      <c r="AX532" s="291">
        <v>0</v>
      </c>
      <c r="AY532" s="291">
        <v>2886</v>
      </c>
      <c r="AZ532" s="291">
        <v>112554000</v>
      </c>
      <c r="BA532" s="291"/>
      <c r="BB532" s="291"/>
      <c r="BC532" s="291">
        <v>3</v>
      </c>
      <c r="BD532" s="291">
        <v>117000</v>
      </c>
      <c r="BE532" s="291">
        <v>104400</v>
      </c>
      <c r="BF532" s="291">
        <v>29400</v>
      </c>
      <c r="BG532" s="291">
        <v>2663</v>
      </c>
      <c r="BH532" s="291">
        <v>103857000</v>
      </c>
      <c r="BI532" s="291">
        <v>76781746</v>
      </c>
      <c r="BJ532" s="291">
        <v>26097400</v>
      </c>
      <c r="BK532" s="291">
        <v>223</v>
      </c>
      <c r="BL532" s="291">
        <v>44</v>
      </c>
      <c r="BM532" s="291">
        <v>267</v>
      </c>
      <c r="BN532" s="291">
        <v>10413000</v>
      </c>
      <c r="BO532" s="291">
        <v>2616600</v>
      </c>
      <c r="BP532" s="292" t="s">
        <v>1552</v>
      </c>
      <c r="BQ532" s="292" t="s">
        <v>3893</v>
      </c>
      <c r="BR532" t="s">
        <v>45</v>
      </c>
    </row>
    <row r="533" spans="1:70" hidden="1" x14ac:dyDescent="0.3">
      <c r="A533" s="281">
        <v>530</v>
      </c>
      <c r="B533" s="282" t="s">
        <v>2952</v>
      </c>
      <c r="C533" s="282" t="s">
        <v>3011</v>
      </c>
      <c r="D533" s="282" t="s">
        <v>2954</v>
      </c>
      <c r="E533" s="282" t="s">
        <v>2959</v>
      </c>
      <c r="F533" s="282" t="s">
        <v>2955</v>
      </c>
      <c r="G533" s="282" t="s">
        <v>2966</v>
      </c>
      <c r="H533" s="282" t="s">
        <v>2967</v>
      </c>
      <c r="I533" s="282" t="s">
        <v>2962</v>
      </c>
      <c r="J533" s="282" t="s">
        <v>60</v>
      </c>
      <c r="K533" s="282" t="s">
        <v>2958</v>
      </c>
      <c r="L533" s="282" t="s">
        <v>45</v>
      </c>
      <c r="M533" s="283" t="s">
        <v>2442</v>
      </c>
      <c r="N533" s="282" t="s">
        <v>2443</v>
      </c>
      <c r="O533" s="282" t="s">
        <v>50</v>
      </c>
      <c r="P533" s="282" t="s">
        <v>51</v>
      </c>
      <c r="Q533" s="284" t="s">
        <v>45</v>
      </c>
      <c r="R533" s="282" t="s">
        <v>45</v>
      </c>
      <c r="S533" s="285">
        <v>45757</v>
      </c>
      <c r="T533" s="285">
        <v>45695</v>
      </c>
      <c r="U533" s="284" t="s">
        <v>45</v>
      </c>
      <c r="V533" s="285">
        <v>45695</v>
      </c>
      <c r="W533" s="285">
        <v>45744</v>
      </c>
      <c r="X533" s="285">
        <v>45748</v>
      </c>
      <c r="Y533" s="286">
        <v>48000</v>
      </c>
      <c r="Z533" s="286">
        <v>48000</v>
      </c>
      <c r="AA533" s="286">
        <v>12300</v>
      </c>
      <c r="AB533" s="286">
        <v>48000</v>
      </c>
      <c r="AC533" s="287" t="s">
        <v>546</v>
      </c>
      <c r="AD533" s="284" t="s">
        <v>60</v>
      </c>
      <c r="AE533" s="287" t="s">
        <v>45</v>
      </c>
      <c r="AF533" s="286">
        <v>48000</v>
      </c>
      <c r="AG533" s="286">
        <v>1790</v>
      </c>
      <c r="AH533" s="286">
        <v>85920000</v>
      </c>
      <c r="AI533" s="286">
        <v>22017000</v>
      </c>
      <c r="AJ533" s="286">
        <v>1100</v>
      </c>
      <c r="AK533" s="286">
        <v>52800000</v>
      </c>
      <c r="AL533" s="286">
        <v>13530000</v>
      </c>
      <c r="AM533" s="286">
        <v>690</v>
      </c>
      <c r="AN533" s="286">
        <v>33120000</v>
      </c>
      <c r="AO533" s="286">
        <v>8487000</v>
      </c>
      <c r="AP533" s="286">
        <v>1757</v>
      </c>
      <c r="AQ533" s="286">
        <v>84336000</v>
      </c>
      <c r="AR533" s="286">
        <v>21611100</v>
      </c>
      <c r="AS533" s="286">
        <v>1757</v>
      </c>
      <c r="AT533" s="286">
        <v>84336000</v>
      </c>
      <c r="AU533" s="286">
        <v>21611100</v>
      </c>
      <c r="AV533" s="286"/>
      <c r="AW533" s="286"/>
      <c r="AX533" s="286">
        <v>0</v>
      </c>
      <c r="AY533" s="286">
        <v>1700</v>
      </c>
      <c r="AZ533" s="286">
        <v>81600000</v>
      </c>
      <c r="BA533" s="286"/>
      <c r="BB533" s="286"/>
      <c r="BC533" s="286">
        <v>11</v>
      </c>
      <c r="BD533" s="286">
        <v>528000</v>
      </c>
      <c r="BE533" s="286">
        <v>329059</v>
      </c>
      <c r="BF533" s="286">
        <v>135300</v>
      </c>
      <c r="BG533" s="286">
        <v>1389</v>
      </c>
      <c r="BH533" s="286">
        <v>66672000</v>
      </c>
      <c r="BI533" s="286">
        <v>49684872</v>
      </c>
      <c r="BJ533" s="286">
        <v>17084700</v>
      </c>
      <c r="BK533" s="286">
        <v>311</v>
      </c>
      <c r="BL533" s="286">
        <v>57</v>
      </c>
      <c r="BM533" s="286">
        <v>368</v>
      </c>
      <c r="BN533" s="286">
        <v>17664000</v>
      </c>
      <c r="BO533" s="286">
        <v>4526400</v>
      </c>
      <c r="BP533" s="287" t="s">
        <v>3286</v>
      </c>
      <c r="BQ533" s="287" t="s">
        <v>898</v>
      </c>
      <c r="BR533" t="s">
        <v>45</v>
      </c>
    </row>
    <row r="534" spans="1:70" hidden="1" x14ac:dyDescent="0.3">
      <c r="A534" s="281">
        <v>531</v>
      </c>
      <c r="B534" s="288" t="s">
        <v>2952</v>
      </c>
      <c r="C534" s="288" t="s">
        <v>3011</v>
      </c>
      <c r="D534" s="288" t="s">
        <v>2954</v>
      </c>
      <c r="E534" s="288" t="s">
        <v>2959</v>
      </c>
      <c r="F534" s="288" t="s">
        <v>2955</v>
      </c>
      <c r="G534" s="288" t="s">
        <v>2966</v>
      </c>
      <c r="H534" s="288" t="s">
        <v>2967</v>
      </c>
      <c r="I534" s="288" t="s">
        <v>2999</v>
      </c>
      <c r="J534" s="288" t="s">
        <v>60</v>
      </c>
      <c r="K534" s="288" t="s">
        <v>2958</v>
      </c>
      <c r="L534" s="288" t="s">
        <v>1885</v>
      </c>
      <c r="M534" s="289" t="s">
        <v>481</v>
      </c>
      <c r="N534" s="288" t="s">
        <v>447</v>
      </c>
      <c r="O534" s="288" t="s">
        <v>50</v>
      </c>
      <c r="P534" s="288" t="s">
        <v>74</v>
      </c>
      <c r="Q534" s="290" t="s">
        <v>45</v>
      </c>
      <c r="R534" s="288" t="s">
        <v>45</v>
      </c>
      <c r="S534" s="1">
        <v>46132</v>
      </c>
      <c r="T534" s="1">
        <v>46085</v>
      </c>
      <c r="U534" s="290" t="s">
        <v>45</v>
      </c>
      <c r="V534" s="1">
        <v>45623</v>
      </c>
      <c r="W534" s="1">
        <v>45694</v>
      </c>
      <c r="X534" s="1">
        <v>45695</v>
      </c>
      <c r="Y534" s="291">
        <v>39000</v>
      </c>
      <c r="Z534" s="291">
        <v>49000</v>
      </c>
      <c r="AA534" s="291">
        <v>11000</v>
      </c>
      <c r="AB534" s="291">
        <v>49000</v>
      </c>
      <c r="AC534" s="292" t="s">
        <v>357</v>
      </c>
      <c r="AD534" s="290" t="s">
        <v>60</v>
      </c>
      <c r="AE534" s="292" t="s">
        <v>45</v>
      </c>
      <c r="AF534" s="291">
        <v>39000</v>
      </c>
      <c r="AG534" s="291">
        <v>46075</v>
      </c>
      <c r="AH534" s="291">
        <v>2257675000</v>
      </c>
      <c r="AI534" s="291">
        <v>506825000</v>
      </c>
      <c r="AJ534" s="291">
        <v>10000</v>
      </c>
      <c r="AK534" s="291">
        <v>490000000</v>
      </c>
      <c r="AL534" s="291">
        <v>110000000</v>
      </c>
      <c r="AM534" s="291">
        <v>36075</v>
      </c>
      <c r="AN534" s="291">
        <v>1767675000</v>
      </c>
      <c r="AO534" s="291">
        <v>396825000</v>
      </c>
      <c r="AP534" s="291">
        <v>24823</v>
      </c>
      <c r="AQ534" s="291">
        <v>1216327000</v>
      </c>
      <c r="AR534" s="291">
        <v>273053000</v>
      </c>
      <c r="AS534" s="291">
        <v>24823</v>
      </c>
      <c r="AT534" s="291">
        <v>1216327000</v>
      </c>
      <c r="AU534" s="291">
        <v>273053000</v>
      </c>
      <c r="AV534" s="291"/>
      <c r="AW534" s="291"/>
      <c r="AX534" s="291">
        <v>0</v>
      </c>
      <c r="AY534" s="291">
        <v>15952</v>
      </c>
      <c r="AZ534" s="291">
        <v>781648000</v>
      </c>
      <c r="BA534" s="291"/>
      <c r="BB534" s="291"/>
      <c r="BC534" s="291">
        <v>454</v>
      </c>
      <c r="BD534" s="291">
        <v>22246000</v>
      </c>
      <c r="BE534" s="291">
        <v>15734219</v>
      </c>
      <c r="BF534" s="291">
        <v>4994000</v>
      </c>
      <c r="BG534" s="291">
        <v>15363</v>
      </c>
      <c r="BH534" s="291">
        <v>752787000</v>
      </c>
      <c r="BI534" s="291">
        <v>487785854</v>
      </c>
      <c r="BJ534" s="291">
        <v>168993000</v>
      </c>
      <c r="BK534" s="291">
        <v>589</v>
      </c>
      <c r="BL534" s="291">
        <v>8871</v>
      </c>
      <c r="BM534" s="291">
        <v>9460</v>
      </c>
      <c r="BN534" s="291">
        <v>463540000</v>
      </c>
      <c r="BO534" s="291">
        <v>104060000</v>
      </c>
      <c r="BP534" s="292" t="s">
        <v>3542</v>
      </c>
      <c r="BQ534" s="292" t="s">
        <v>1055</v>
      </c>
      <c r="BR534" t="s">
        <v>45</v>
      </c>
    </row>
    <row r="535" spans="1:70" hidden="1" x14ac:dyDescent="0.3">
      <c r="A535" s="281">
        <v>532</v>
      </c>
      <c r="B535" s="282" t="s">
        <v>2952</v>
      </c>
      <c r="C535" s="282" t="s">
        <v>3011</v>
      </c>
      <c r="D535" s="282" t="s">
        <v>2954</v>
      </c>
      <c r="E535" s="282" t="s">
        <v>2959</v>
      </c>
      <c r="F535" s="282" t="s">
        <v>2955</v>
      </c>
      <c r="G535" s="282" t="s">
        <v>2968</v>
      </c>
      <c r="H535" s="282" t="s">
        <v>2969</v>
      </c>
      <c r="I535" s="282" t="s">
        <v>2962</v>
      </c>
      <c r="J535" s="282" t="s">
        <v>60</v>
      </c>
      <c r="K535" s="282" t="s">
        <v>2958</v>
      </c>
      <c r="L535" s="282" t="s">
        <v>45</v>
      </c>
      <c r="M535" s="283" t="s">
        <v>2444</v>
      </c>
      <c r="N535" s="282" t="s">
        <v>2445</v>
      </c>
      <c r="O535" s="282" t="s">
        <v>50</v>
      </c>
      <c r="P535" s="282" t="s">
        <v>51</v>
      </c>
      <c r="Q535" s="284" t="s">
        <v>45</v>
      </c>
      <c r="R535" s="282" t="s">
        <v>45</v>
      </c>
      <c r="S535" s="285">
        <v>45705</v>
      </c>
      <c r="T535" s="285">
        <v>45624</v>
      </c>
      <c r="U535" s="284" t="s">
        <v>45</v>
      </c>
      <c r="V535" s="285">
        <v>45624</v>
      </c>
      <c r="W535" s="285">
        <v>45673</v>
      </c>
      <c r="X535" s="285">
        <v>45677</v>
      </c>
      <c r="Y535" s="286">
        <v>89000</v>
      </c>
      <c r="Z535" s="286">
        <v>89000</v>
      </c>
      <c r="AA535" s="286">
        <v>23000</v>
      </c>
      <c r="AB535" s="286">
        <v>89000</v>
      </c>
      <c r="AC535" s="287" t="s">
        <v>566</v>
      </c>
      <c r="AD535" s="284" t="s">
        <v>60</v>
      </c>
      <c r="AE535" s="287" t="s">
        <v>45</v>
      </c>
      <c r="AF535" s="286">
        <v>89000</v>
      </c>
      <c r="AG535" s="286">
        <v>1300</v>
      </c>
      <c r="AH535" s="286">
        <v>115700000</v>
      </c>
      <c r="AI535" s="286">
        <v>29900000</v>
      </c>
      <c r="AJ535" s="286">
        <v>1070</v>
      </c>
      <c r="AK535" s="286">
        <v>95230000</v>
      </c>
      <c r="AL535" s="286">
        <v>24610000</v>
      </c>
      <c r="AM535" s="286">
        <v>230</v>
      </c>
      <c r="AN535" s="286">
        <v>20470000</v>
      </c>
      <c r="AO535" s="286">
        <v>5290000</v>
      </c>
      <c r="AP535" s="286">
        <v>1238</v>
      </c>
      <c r="AQ535" s="286">
        <v>110182000</v>
      </c>
      <c r="AR535" s="286">
        <v>28474000</v>
      </c>
      <c r="AS535" s="286">
        <v>1238</v>
      </c>
      <c r="AT535" s="286">
        <v>110182000</v>
      </c>
      <c r="AU535" s="286">
        <v>28474000</v>
      </c>
      <c r="AV535" s="286"/>
      <c r="AW535" s="286"/>
      <c r="AX535" s="286">
        <v>0</v>
      </c>
      <c r="AY535" s="286">
        <v>959</v>
      </c>
      <c r="AZ535" s="286">
        <v>85351000</v>
      </c>
      <c r="BA535" s="286"/>
      <c r="BB535" s="286"/>
      <c r="BC535" s="286">
        <v>17</v>
      </c>
      <c r="BD535" s="286">
        <v>1513000</v>
      </c>
      <c r="BE535" s="286">
        <v>1060010</v>
      </c>
      <c r="BF535" s="286">
        <v>391000</v>
      </c>
      <c r="BG535" s="286">
        <v>852</v>
      </c>
      <c r="BH535" s="286">
        <v>75828000</v>
      </c>
      <c r="BI535" s="286">
        <v>60861880</v>
      </c>
      <c r="BJ535" s="286">
        <v>19596000</v>
      </c>
      <c r="BK535" s="286">
        <v>107</v>
      </c>
      <c r="BL535" s="286">
        <v>279</v>
      </c>
      <c r="BM535" s="286">
        <v>386</v>
      </c>
      <c r="BN535" s="286">
        <v>34354000</v>
      </c>
      <c r="BO535" s="286">
        <v>8878000</v>
      </c>
      <c r="BP535" s="287" t="s">
        <v>726</v>
      </c>
      <c r="BQ535" s="287" t="s">
        <v>3448</v>
      </c>
      <c r="BR535" t="s">
        <v>45</v>
      </c>
    </row>
    <row r="536" spans="1:70" hidden="1" x14ac:dyDescent="0.3">
      <c r="A536" s="281">
        <v>533</v>
      </c>
      <c r="B536" s="288" t="s">
        <v>2952</v>
      </c>
      <c r="C536" s="288" t="s">
        <v>3011</v>
      </c>
      <c r="D536" s="288" t="s">
        <v>2954</v>
      </c>
      <c r="E536" s="288" t="s">
        <v>2959</v>
      </c>
      <c r="F536" s="288" t="s">
        <v>2955</v>
      </c>
      <c r="G536" s="288" t="s">
        <v>2968</v>
      </c>
      <c r="H536" s="288" t="s">
        <v>2969</v>
      </c>
      <c r="I536" s="288" t="s">
        <v>2962</v>
      </c>
      <c r="J536" s="288" t="s">
        <v>60</v>
      </c>
      <c r="K536" s="288" t="s">
        <v>2958</v>
      </c>
      <c r="L536" s="288" t="s">
        <v>45</v>
      </c>
      <c r="M536" s="289" t="s">
        <v>2446</v>
      </c>
      <c r="N536" s="288" t="s">
        <v>2447</v>
      </c>
      <c r="O536" s="288" t="s">
        <v>50</v>
      </c>
      <c r="P536" s="288" t="s">
        <v>51</v>
      </c>
      <c r="Q536" s="290" t="s">
        <v>45</v>
      </c>
      <c r="R536" s="288" t="s">
        <v>45</v>
      </c>
      <c r="S536" s="1">
        <v>45707</v>
      </c>
      <c r="T536" s="1">
        <v>45629</v>
      </c>
      <c r="U536" s="290" t="s">
        <v>45</v>
      </c>
      <c r="V536" s="1">
        <v>45629</v>
      </c>
      <c r="W536" s="1">
        <v>45674</v>
      </c>
      <c r="X536" s="1">
        <v>45677</v>
      </c>
      <c r="Y536" s="291">
        <v>97000</v>
      </c>
      <c r="Z536" s="291">
        <v>97000</v>
      </c>
      <c r="AA536" s="291">
        <v>27500</v>
      </c>
      <c r="AB536" s="291">
        <v>97000</v>
      </c>
      <c r="AC536" s="292" t="s">
        <v>346</v>
      </c>
      <c r="AD536" s="290" t="s">
        <v>60</v>
      </c>
      <c r="AE536" s="292" t="s">
        <v>45</v>
      </c>
      <c r="AF536" s="291">
        <v>97000</v>
      </c>
      <c r="AG536" s="291">
        <v>1760</v>
      </c>
      <c r="AH536" s="291">
        <v>170720000</v>
      </c>
      <c r="AI536" s="291">
        <v>48400000</v>
      </c>
      <c r="AJ536" s="291">
        <v>500</v>
      </c>
      <c r="AK536" s="291">
        <v>48500000</v>
      </c>
      <c r="AL536" s="291">
        <v>13750000</v>
      </c>
      <c r="AM536" s="291">
        <v>1260</v>
      </c>
      <c r="AN536" s="291">
        <v>122220000</v>
      </c>
      <c r="AO536" s="291">
        <v>34650000</v>
      </c>
      <c r="AP536" s="291">
        <v>1762</v>
      </c>
      <c r="AQ536" s="291">
        <v>170914000</v>
      </c>
      <c r="AR536" s="291">
        <v>48455000</v>
      </c>
      <c r="AS536" s="291">
        <v>1762</v>
      </c>
      <c r="AT536" s="291">
        <v>170914000</v>
      </c>
      <c r="AU536" s="291">
        <v>48455000</v>
      </c>
      <c r="AV536" s="291"/>
      <c r="AW536" s="291"/>
      <c r="AX536" s="291">
        <v>0</v>
      </c>
      <c r="AY536" s="291">
        <v>1649</v>
      </c>
      <c r="AZ536" s="291">
        <v>159953000</v>
      </c>
      <c r="BA536" s="291"/>
      <c r="BB536" s="291"/>
      <c r="BC536" s="291">
        <v>2</v>
      </c>
      <c r="BD536" s="291">
        <v>194000</v>
      </c>
      <c r="BE536" s="291">
        <v>62215</v>
      </c>
      <c r="BF536" s="291">
        <v>55000</v>
      </c>
      <c r="BG536" s="291">
        <v>1533</v>
      </c>
      <c r="BH536" s="291">
        <v>148701000</v>
      </c>
      <c r="BI536" s="291">
        <v>102774439</v>
      </c>
      <c r="BJ536" s="291">
        <v>42157500</v>
      </c>
      <c r="BK536" s="291">
        <v>116</v>
      </c>
      <c r="BL536" s="291">
        <v>113</v>
      </c>
      <c r="BM536" s="291">
        <v>229</v>
      </c>
      <c r="BN536" s="291">
        <v>22213000</v>
      </c>
      <c r="BO536" s="291">
        <v>6297500</v>
      </c>
      <c r="BP536" s="292" t="s">
        <v>3962</v>
      </c>
      <c r="BQ536" s="292" t="s">
        <v>811</v>
      </c>
      <c r="BR536" t="s">
        <v>45</v>
      </c>
    </row>
    <row r="537" spans="1:70" hidden="1" x14ac:dyDescent="0.3">
      <c r="A537" s="281">
        <v>534</v>
      </c>
      <c r="B537" s="282" t="s">
        <v>2952</v>
      </c>
      <c r="C537" s="282" t="s">
        <v>3011</v>
      </c>
      <c r="D537" s="282" t="s">
        <v>2954</v>
      </c>
      <c r="E537" s="282" t="s">
        <v>2959</v>
      </c>
      <c r="F537" s="282" t="s">
        <v>2970</v>
      </c>
      <c r="G537" s="282" t="s">
        <v>2971</v>
      </c>
      <c r="H537" s="282" t="s">
        <v>2972</v>
      </c>
      <c r="I537" s="282" t="s">
        <v>2962</v>
      </c>
      <c r="J537" s="282" t="s">
        <v>60</v>
      </c>
      <c r="K537" s="282" t="s">
        <v>2958</v>
      </c>
      <c r="L537" s="282" t="s">
        <v>45</v>
      </c>
      <c r="M537" s="283" t="s">
        <v>2448</v>
      </c>
      <c r="N537" s="282" t="s">
        <v>2449</v>
      </c>
      <c r="O537" s="282" t="s">
        <v>50</v>
      </c>
      <c r="P537" s="282" t="s">
        <v>51</v>
      </c>
      <c r="Q537" s="284" t="s">
        <v>45</v>
      </c>
      <c r="R537" s="282" t="s">
        <v>45</v>
      </c>
      <c r="S537" s="285">
        <v>45922</v>
      </c>
      <c r="T537" s="285">
        <v>45922</v>
      </c>
      <c r="U537" s="284" t="s">
        <v>45</v>
      </c>
      <c r="V537" s="285">
        <v>45922</v>
      </c>
      <c r="W537" s="284" t="s">
        <v>45</v>
      </c>
      <c r="X537" s="284" t="s">
        <v>45</v>
      </c>
      <c r="Y537" s="286">
        <v>1</v>
      </c>
      <c r="Z537" s="286">
        <v>1</v>
      </c>
      <c r="AA537" s="286">
        <v>15000</v>
      </c>
      <c r="AB537" s="286">
        <v>1</v>
      </c>
      <c r="AC537" s="287" t="s">
        <v>45</v>
      </c>
      <c r="AD537" s="284" t="s">
        <v>60</v>
      </c>
      <c r="AE537" s="287" t="s">
        <v>45</v>
      </c>
      <c r="AF537" s="286">
        <v>1</v>
      </c>
      <c r="AG537" s="286">
        <v>3</v>
      </c>
      <c r="AH537" s="286">
        <v>3</v>
      </c>
      <c r="AI537" s="286">
        <v>45000</v>
      </c>
      <c r="AJ537" s="286">
        <v>3</v>
      </c>
      <c r="AK537" s="286">
        <v>3</v>
      </c>
      <c r="AL537" s="286">
        <v>45000</v>
      </c>
      <c r="AM537" s="286"/>
      <c r="AN537" s="286"/>
      <c r="AO537" s="286">
        <v>0</v>
      </c>
      <c r="AP537" s="286"/>
      <c r="AQ537" s="286"/>
      <c r="AR537" s="286">
        <v>0</v>
      </c>
      <c r="AS537" s="286"/>
      <c r="AT537" s="286"/>
      <c r="AU537" s="286">
        <v>0</v>
      </c>
      <c r="AV537" s="286"/>
      <c r="AW537" s="286"/>
      <c r="AX537" s="286">
        <v>0</v>
      </c>
      <c r="AY537" s="286"/>
      <c r="AZ537" s="286"/>
      <c r="BA537" s="286"/>
      <c r="BB537" s="286"/>
      <c r="BC537" s="286"/>
      <c r="BD537" s="286"/>
      <c r="BE537" s="286"/>
      <c r="BF537" s="286">
        <v>0</v>
      </c>
      <c r="BG537" s="286"/>
      <c r="BH537" s="286"/>
      <c r="BI537" s="286"/>
      <c r="BJ537" s="286">
        <v>0</v>
      </c>
      <c r="BK537" s="286"/>
      <c r="BL537" s="286"/>
      <c r="BM537" s="286"/>
      <c r="BN537" s="286"/>
      <c r="BO537" s="286"/>
      <c r="BP537" s="287" t="s">
        <v>45</v>
      </c>
      <c r="BQ537" s="287" t="s">
        <v>45</v>
      </c>
      <c r="BR537" t="s">
        <v>45</v>
      </c>
    </row>
    <row r="538" spans="1:70" hidden="1" x14ac:dyDescent="0.3">
      <c r="A538" s="281">
        <v>535</v>
      </c>
      <c r="B538" s="288" t="s">
        <v>2952</v>
      </c>
      <c r="C538" s="288" t="s">
        <v>3011</v>
      </c>
      <c r="D538" s="288" t="s">
        <v>2954</v>
      </c>
      <c r="E538" s="288" t="s">
        <v>2959</v>
      </c>
      <c r="F538" s="288" t="s">
        <v>2970</v>
      </c>
      <c r="G538" s="288" t="s">
        <v>2971</v>
      </c>
      <c r="H538" s="288" t="s">
        <v>2972</v>
      </c>
      <c r="I538" s="288" t="s">
        <v>2962</v>
      </c>
      <c r="J538" s="288" t="s">
        <v>60</v>
      </c>
      <c r="K538" s="288" t="s">
        <v>2958</v>
      </c>
      <c r="L538" s="288" t="s">
        <v>45</v>
      </c>
      <c r="M538" s="289" t="s">
        <v>2450</v>
      </c>
      <c r="N538" s="288" t="s">
        <v>2451</v>
      </c>
      <c r="O538" s="288" t="s">
        <v>50</v>
      </c>
      <c r="P538" s="288" t="s">
        <v>51</v>
      </c>
      <c r="Q538" s="290" t="s">
        <v>45</v>
      </c>
      <c r="R538" s="288" t="s">
        <v>45</v>
      </c>
      <c r="S538" s="1">
        <v>45707</v>
      </c>
      <c r="T538" s="1">
        <v>45610</v>
      </c>
      <c r="U538" s="290" t="s">
        <v>45</v>
      </c>
      <c r="V538" s="1">
        <v>45610</v>
      </c>
      <c r="W538" s="1">
        <v>45664</v>
      </c>
      <c r="X538" s="1">
        <v>45670</v>
      </c>
      <c r="Y538" s="291">
        <v>63000</v>
      </c>
      <c r="Z538" s="291">
        <v>63000</v>
      </c>
      <c r="AA538" s="291">
        <v>15900</v>
      </c>
      <c r="AB538" s="291">
        <v>63000</v>
      </c>
      <c r="AC538" s="292" t="s">
        <v>442</v>
      </c>
      <c r="AD538" s="290" t="s">
        <v>60</v>
      </c>
      <c r="AE538" s="292" t="s">
        <v>45</v>
      </c>
      <c r="AF538" s="291">
        <v>63000</v>
      </c>
      <c r="AG538" s="291">
        <v>1953</v>
      </c>
      <c r="AH538" s="291">
        <v>123039000</v>
      </c>
      <c r="AI538" s="291">
        <v>31052700</v>
      </c>
      <c r="AJ538" s="291">
        <v>1203</v>
      </c>
      <c r="AK538" s="291">
        <v>75789000</v>
      </c>
      <c r="AL538" s="291">
        <v>19127700</v>
      </c>
      <c r="AM538" s="291">
        <v>750</v>
      </c>
      <c r="AN538" s="291">
        <v>47250000</v>
      </c>
      <c r="AO538" s="291">
        <v>11925000</v>
      </c>
      <c r="AP538" s="291">
        <v>1905</v>
      </c>
      <c r="AQ538" s="291">
        <v>120015000</v>
      </c>
      <c r="AR538" s="291">
        <v>30289500</v>
      </c>
      <c r="AS538" s="291">
        <v>1905</v>
      </c>
      <c r="AT538" s="291">
        <v>120015000</v>
      </c>
      <c r="AU538" s="291">
        <v>30289500</v>
      </c>
      <c r="AV538" s="291"/>
      <c r="AW538" s="291"/>
      <c r="AX538" s="291">
        <v>0</v>
      </c>
      <c r="AY538" s="291">
        <v>1527</v>
      </c>
      <c r="AZ538" s="291">
        <v>96201000</v>
      </c>
      <c r="BA538" s="291"/>
      <c r="BB538" s="291"/>
      <c r="BC538" s="291">
        <v>76</v>
      </c>
      <c r="BD538" s="291">
        <v>4788000</v>
      </c>
      <c r="BE538" s="291">
        <v>2442287</v>
      </c>
      <c r="BF538" s="291">
        <v>1208400</v>
      </c>
      <c r="BG538" s="291">
        <v>1460</v>
      </c>
      <c r="BH538" s="291">
        <v>91980000</v>
      </c>
      <c r="BI538" s="291">
        <v>66443045</v>
      </c>
      <c r="BJ538" s="291">
        <v>23214000</v>
      </c>
      <c r="BK538" s="291">
        <v>67</v>
      </c>
      <c r="BL538" s="291">
        <v>378</v>
      </c>
      <c r="BM538" s="291">
        <v>445</v>
      </c>
      <c r="BN538" s="291">
        <v>28035000</v>
      </c>
      <c r="BO538" s="291">
        <v>7075500</v>
      </c>
      <c r="BP538" s="292" t="s">
        <v>3451</v>
      </c>
      <c r="BQ538" s="292" t="s">
        <v>3828</v>
      </c>
      <c r="BR538" t="s">
        <v>45</v>
      </c>
    </row>
    <row r="539" spans="1:70" hidden="1" x14ac:dyDescent="0.3">
      <c r="A539" s="281">
        <v>536</v>
      </c>
      <c r="B539" s="282" t="s">
        <v>2952</v>
      </c>
      <c r="C539" s="282" t="s">
        <v>3011</v>
      </c>
      <c r="D539" s="282" t="s">
        <v>2954</v>
      </c>
      <c r="E539" s="282" t="s">
        <v>2959</v>
      </c>
      <c r="F539" s="282" t="s">
        <v>2970</v>
      </c>
      <c r="G539" s="282" t="s">
        <v>2971</v>
      </c>
      <c r="H539" s="282" t="s">
        <v>2972</v>
      </c>
      <c r="I539" s="282" t="s">
        <v>2962</v>
      </c>
      <c r="J539" s="282" t="s">
        <v>60</v>
      </c>
      <c r="K539" s="282" t="s">
        <v>2958</v>
      </c>
      <c r="L539" s="282" t="s">
        <v>1857</v>
      </c>
      <c r="M539" s="283" t="s">
        <v>2452</v>
      </c>
      <c r="N539" s="282" t="s">
        <v>2453</v>
      </c>
      <c r="O539" s="282" t="s">
        <v>50</v>
      </c>
      <c r="P539" s="282" t="s">
        <v>51</v>
      </c>
      <c r="Q539" s="284" t="s">
        <v>45</v>
      </c>
      <c r="R539" s="282" t="s">
        <v>45</v>
      </c>
      <c r="S539" s="285">
        <v>46049</v>
      </c>
      <c r="T539" s="285">
        <v>46049</v>
      </c>
      <c r="U539" s="284" t="s">
        <v>45</v>
      </c>
      <c r="V539" s="285">
        <v>45614</v>
      </c>
      <c r="W539" s="285">
        <v>45663</v>
      </c>
      <c r="X539" s="285">
        <v>45664</v>
      </c>
      <c r="Y539" s="286">
        <v>59000</v>
      </c>
      <c r="Z539" s="286">
        <v>79000</v>
      </c>
      <c r="AA539" s="286">
        <v>15200</v>
      </c>
      <c r="AB539" s="286">
        <v>79000</v>
      </c>
      <c r="AC539" s="287" t="s">
        <v>540</v>
      </c>
      <c r="AD539" s="284" t="s">
        <v>60</v>
      </c>
      <c r="AE539" s="287" t="s">
        <v>45</v>
      </c>
      <c r="AF539" s="286">
        <v>59000</v>
      </c>
      <c r="AG539" s="286">
        <v>19300</v>
      </c>
      <c r="AH539" s="286">
        <v>1524700000</v>
      </c>
      <c r="AI539" s="286">
        <v>293360000</v>
      </c>
      <c r="AJ539" s="286">
        <v>15400</v>
      </c>
      <c r="AK539" s="286">
        <v>1216600000</v>
      </c>
      <c r="AL539" s="286">
        <v>234080000</v>
      </c>
      <c r="AM539" s="286">
        <v>3900</v>
      </c>
      <c r="AN539" s="286">
        <v>308100000</v>
      </c>
      <c r="AO539" s="286">
        <v>59280000</v>
      </c>
      <c r="AP539" s="286">
        <v>15424</v>
      </c>
      <c r="AQ539" s="286">
        <v>1218496000</v>
      </c>
      <c r="AR539" s="286">
        <v>234444800</v>
      </c>
      <c r="AS539" s="286">
        <v>15424</v>
      </c>
      <c r="AT539" s="286">
        <v>1218496000</v>
      </c>
      <c r="AU539" s="286">
        <v>234444800</v>
      </c>
      <c r="AV539" s="286"/>
      <c r="AW539" s="286"/>
      <c r="AX539" s="286">
        <v>0</v>
      </c>
      <c r="AY539" s="286">
        <v>11656</v>
      </c>
      <c r="AZ539" s="286">
        <v>920824000</v>
      </c>
      <c r="BA539" s="286"/>
      <c r="BB539" s="286"/>
      <c r="BC539" s="286">
        <v>159</v>
      </c>
      <c r="BD539" s="286">
        <v>12561000</v>
      </c>
      <c r="BE539" s="286">
        <v>5969697</v>
      </c>
      <c r="BF539" s="286">
        <v>2416800</v>
      </c>
      <c r="BG539" s="286">
        <v>11571</v>
      </c>
      <c r="BH539" s="286">
        <v>914109000</v>
      </c>
      <c r="BI539" s="286">
        <v>482958778</v>
      </c>
      <c r="BJ539" s="286">
        <v>175879200</v>
      </c>
      <c r="BK539" s="286">
        <v>85</v>
      </c>
      <c r="BL539" s="286">
        <v>3768</v>
      </c>
      <c r="BM539" s="286">
        <v>3853</v>
      </c>
      <c r="BN539" s="286">
        <v>304387000</v>
      </c>
      <c r="BO539" s="286">
        <v>58565600</v>
      </c>
      <c r="BP539" s="287" t="s">
        <v>3926</v>
      </c>
      <c r="BQ539" s="287" t="s">
        <v>4101</v>
      </c>
      <c r="BR539" t="s">
        <v>45</v>
      </c>
    </row>
    <row r="540" spans="1:70" hidden="1" x14ac:dyDescent="0.3">
      <c r="A540" s="281">
        <v>537</v>
      </c>
      <c r="B540" s="288" t="s">
        <v>2952</v>
      </c>
      <c r="C540" s="288" t="s">
        <v>3011</v>
      </c>
      <c r="D540" s="288" t="s">
        <v>2954</v>
      </c>
      <c r="E540" s="288" t="s">
        <v>2959</v>
      </c>
      <c r="F540" s="288" t="s">
        <v>2970</v>
      </c>
      <c r="G540" s="288" t="s">
        <v>2971</v>
      </c>
      <c r="H540" s="288" t="s">
        <v>2972</v>
      </c>
      <c r="I540" s="288" t="s">
        <v>2962</v>
      </c>
      <c r="J540" s="288" t="s">
        <v>60</v>
      </c>
      <c r="K540" s="288" t="s">
        <v>2958</v>
      </c>
      <c r="L540" s="288" t="s">
        <v>45</v>
      </c>
      <c r="M540" s="289" t="s">
        <v>2454</v>
      </c>
      <c r="N540" s="288" t="s">
        <v>2455</v>
      </c>
      <c r="O540" s="288" t="s">
        <v>50</v>
      </c>
      <c r="P540" s="288" t="s">
        <v>51</v>
      </c>
      <c r="Q540" s="290" t="s">
        <v>45</v>
      </c>
      <c r="R540" s="288" t="s">
        <v>45</v>
      </c>
      <c r="S540" s="1">
        <v>45714</v>
      </c>
      <c r="T540" s="1">
        <v>45624</v>
      </c>
      <c r="U540" s="290" t="s">
        <v>45</v>
      </c>
      <c r="V540" s="1">
        <v>45624</v>
      </c>
      <c r="W540" s="1">
        <v>45714</v>
      </c>
      <c r="X540" s="1">
        <v>45714</v>
      </c>
      <c r="Y540" s="291">
        <v>53000</v>
      </c>
      <c r="Z540" s="291">
        <v>67000</v>
      </c>
      <c r="AA540" s="291">
        <v>13500</v>
      </c>
      <c r="AB540" s="291">
        <v>67000</v>
      </c>
      <c r="AC540" s="292" t="s">
        <v>839</v>
      </c>
      <c r="AD540" s="290" t="s">
        <v>60</v>
      </c>
      <c r="AE540" s="292" t="s">
        <v>45</v>
      </c>
      <c r="AF540" s="291">
        <v>53000</v>
      </c>
      <c r="AG540" s="291">
        <v>3600</v>
      </c>
      <c r="AH540" s="291">
        <v>241200000</v>
      </c>
      <c r="AI540" s="291">
        <v>48600000</v>
      </c>
      <c r="AJ540" s="291">
        <v>3600</v>
      </c>
      <c r="AK540" s="291">
        <v>241200000</v>
      </c>
      <c r="AL540" s="291">
        <v>48600000</v>
      </c>
      <c r="AM540" s="291"/>
      <c r="AN540" s="291"/>
      <c r="AO540" s="291">
        <v>0</v>
      </c>
      <c r="AP540" s="291">
        <v>3621</v>
      </c>
      <c r="AQ540" s="291">
        <v>242607000</v>
      </c>
      <c r="AR540" s="291">
        <v>48883500</v>
      </c>
      <c r="AS540" s="291">
        <v>3621</v>
      </c>
      <c r="AT540" s="291">
        <v>242607000</v>
      </c>
      <c r="AU540" s="291">
        <v>48883500</v>
      </c>
      <c r="AV540" s="291"/>
      <c r="AW540" s="291"/>
      <c r="AX540" s="291">
        <v>0</v>
      </c>
      <c r="AY540" s="291">
        <v>2562</v>
      </c>
      <c r="AZ540" s="291">
        <v>171654000</v>
      </c>
      <c r="BA540" s="291"/>
      <c r="BB540" s="291"/>
      <c r="BC540" s="291">
        <v>97</v>
      </c>
      <c r="BD540" s="291">
        <v>6499000</v>
      </c>
      <c r="BE540" s="291">
        <v>2772347</v>
      </c>
      <c r="BF540" s="291">
        <v>1309500</v>
      </c>
      <c r="BG540" s="291">
        <v>2540</v>
      </c>
      <c r="BH540" s="291">
        <v>170180000</v>
      </c>
      <c r="BI540" s="291">
        <v>94150469</v>
      </c>
      <c r="BJ540" s="291">
        <v>34290000</v>
      </c>
      <c r="BK540" s="291">
        <v>22</v>
      </c>
      <c r="BL540" s="291">
        <v>1059</v>
      </c>
      <c r="BM540" s="291">
        <v>1081</v>
      </c>
      <c r="BN540" s="291">
        <v>72427000</v>
      </c>
      <c r="BO540" s="291">
        <v>14593500</v>
      </c>
      <c r="BP540" s="292" t="s">
        <v>3872</v>
      </c>
      <c r="BQ540" s="292" t="s">
        <v>576</v>
      </c>
      <c r="BR540" t="s">
        <v>45</v>
      </c>
    </row>
    <row r="541" spans="1:70" hidden="1" x14ac:dyDescent="0.3">
      <c r="A541" s="281">
        <v>538</v>
      </c>
      <c r="B541" s="282" t="s">
        <v>2952</v>
      </c>
      <c r="C541" s="282" t="s">
        <v>3011</v>
      </c>
      <c r="D541" s="282" t="s">
        <v>2954</v>
      </c>
      <c r="E541" s="282" t="s">
        <v>2959</v>
      </c>
      <c r="F541" s="282" t="s">
        <v>2970</v>
      </c>
      <c r="G541" s="282" t="s">
        <v>2971</v>
      </c>
      <c r="H541" s="282" t="s">
        <v>2972</v>
      </c>
      <c r="I541" s="282" t="s">
        <v>2962</v>
      </c>
      <c r="J541" s="282" t="s">
        <v>60</v>
      </c>
      <c r="K541" s="282" t="s">
        <v>2958</v>
      </c>
      <c r="L541" s="282" t="s">
        <v>45</v>
      </c>
      <c r="M541" s="283" t="s">
        <v>2456</v>
      </c>
      <c r="N541" s="282" t="s">
        <v>2449</v>
      </c>
      <c r="O541" s="282" t="s">
        <v>50</v>
      </c>
      <c r="P541" s="282" t="s">
        <v>51</v>
      </c>
      <c r="Q541" s="284" t="s">
        <v>45</v>
      </c>
      <c r="R541" s="282" t="s">
        <v>45</v>
      </c>
      <c r="S541" s="285">
        <v>45679</v>
      </c>
      <c r="T541" s="285">
        <v>45611</v>
      </c>
      <c r="U541" s="284" t="s">
        <v>45</v>
      </c>
      <c r="V541" s="285">
        <v>45611</v>
      </c>
      <c r="W541" s="285">
        <v>45666</v>
      </c>
      <c r="X541" s="285">
        <v>45707</v>
      </c>
      <c r="Y541" s="286">
        <v>59000</v>
      </c>
      <c r="Z541" s="286">
        <v>73000</v>
      </c>
      <c r="AA541" s="286">
        <v>15000</v>
      </c>
      <c r="AB541" s="286">
        <v>73000</v>
      </c>
      <c r="AC541" s="287" t="s">
        <v>678</v>
      </c>
      <c r="AD541" s="284" t="s">
        <v>60</v>
      </c>
      <c r="AE541" s="287" t="s">
        <v>45</v>
      </c>
      <c r="AF541" s="286">
        <v>59000</v>
      </c>
      <c r="AG541" s="286">
        <v>6000</v>
      </c>
      <c r="AH541" s="286">
        <v>438000000</v>
      </c>
      <c r="AI541" s="286">
        <v>90000000</v>
      </c>
      <c r="AJ541" s="286">
        <v>6000</v>
      </c>
      <c r="AK541" s="286">
        <v>438000000</v>
      </c>
      <c r="AL541" s="286">
        <v>90000000</v>
      </c>
      <c r="AM541" s="286"/>
      <c r="AN541" s="286"/>
      <c r="AO541" s="286">
        <v>0</v>
      </c>
      <c r="AP541" s="286">
        <v>5806</v>
      </c>
      <c r="AQ541" s="286">
        <v>423838000</v>
      </c>
      <c r="AR541" s="286">
        <v>87090000</v>
      </c>
      <c r="AS541" s="286">
        <v>5806</v>
      </c>
      <c r="AT541" s="286">
        <v>423838000</v>
      </c>
      <c r="AU541" s="286">
        <v>87090000</v>
      </c>
      <c r="AV541" s="286"/>
      <c r="AW541" s="286"/>
      <c r="AX541" s="286">
        <v>0</v>
      </c>
      <c r="AY541" s="286">
        <v>2925</v>
      </c>
      <c r="AZ541" s="286">
        <v>213525000</v>
      </c>
      <c r="BA541" s="286"/>
      <c r="BB541" s="286"/>
      <c r="BC541" s="286">
        <v>109</v>
      </c>
      <c r="BD541" s="286">
        <v>7957000</v>
      </c>
      <c r="BE541" s="286">
        <v>3146809</v>
      </c>
      <c r="BF541" s="286">
        <v>1635000</v>
      </c>
      <c r="BG541" s="286">
        <v>2852</v>
      </c>
      <c r="BH541" s="286">
        <v>208196000</v>
      </c>
      <c r="BI541" s="286">
        <v>115600421</v>
      </c>
      <c r="BJ541" s="286">
        <v>42780000</v>
      </c>
      <c r="BK541" s="286">
        <v>73</v>
      </c>
      <c r="BL541" s="286">
        <v>2881</v>
      </c>
      <c r="BM541" s="286">
        <v>2954</v>
      </c>
      <c r="BN541" s="286">
        <v>215642000</v>
      </c>
      <c r="BO541" s="286">
        <v>44310000</v>
      </c>
      <c r="BP541" s="287" t="s">
        <v>3974</v>
      </c>
      <c r="BQ541" s="287" t="s">
        <v>3405</v>
      </c>
      <c r="BR541" t="s">
        <v>45</v>
      </c>
    </row>
    <row r="542" spans="1:70" hidden="1" x14ac:dyDescent="0.3">
      <c r="A542" s="281">
        <v>539</v>
      </c>
      <c r="B542" s="288" t="s">
        <v>2952</v>
      </c>
      <c r="C542" s="288" t="s">
        <v>3011</v>
      </c>
      <c r="D542" s="288" t="s">
        <v>2954</v>
      </c>
      <c r="E542" s="288" t="s">
        <v>2959</v>
      </c>
      <c r="F542" s="288" t="s">
        <v>2970</v>
      </c>
      <c r="G542" s="288" t="s">
        <v>2971</v>
      </c>
      <c r="H542" s="288" t="s">
        <v>2972</v>
      </c>
      <c r="I542" s="288" t="s">
        <v>2962</v>
      </c>
      <c r="J542" s="288" t="s">
        <v>60</v>
      </c>
      <c r="K542" s="288" t="s">
        <v>2958</v>
      </c>
      <c r="L542" s="288" t="s">
        <v>45</v>
      </c>
      <c r="M542" s="289" t="s">
        <v>2457</v>
      </c>
      <c r="N542" s="288" t="s">
        <v>2458</v>
      </c>
      <c r="O542" s="288" t="s">
        <v>50</v>
      </c>
      <c r="P542" s="288" t="s">
        <v>51</v>
      </c>
      <c r="Q542" s="290" t="s">
        <v>45</v>
      </c>
      <c r="R542" s="288" t="s">
        <v>45</v>
      </c>
      <c r="S542" s="1">
        <v>45742</v>
      </c>
      <c r="T542" s="1">
        <v>45625</v>
      </c>
      <c r="U542" s="290" t="s">
        <v>45</v>
      </c>
      <c r="V542" s="1">
        <v>45625</v>
      </c>
      <c r="W542" s="1">
        <v>45692</v>
      </c>
      <c r="X542" s="1">
        <v>45707</v>
      </c>
      <c r="Y542" s="291">
        <v>52000</v>
      </c>
      <c r="Z542" s="291">
        <v>52000</v>
      </c>
      <c r="AA542" s="291">
        <v>13500</v>
      </c>
      <c r="AB542" s="291">
        <v>52000</v>
      </c>
      <c r="AC542" s="292" t="s">
        <v>201</v>
      </c>
      <c r="AD542" s="290" t="s">
        <v>60</v>
      </c>
      <c r="AE542" s="292" t="s">
        <v>45</v>
      </c>
      <c r="AF542" s="291">
        <v>52000</v>
      </c>
      <c r="AG542" s="291">
        <v>2230</v>
      </c>
      <c r="AH542" s="291">
        <v>115960000</v>
      </c>
      <c r="AI542" s="291">
        <v>30105000</v>
      </c>
      <c r="AJ542" s="291">
        <v>1600</v>
      </c>
      <c r="AK542" s="291">
        <v>83200000</v>
      </c>
      <c r="AL542" s="291">
        <v>21600000</v>
      </c>
      <c r="AM542" s="291">
        <v>630</v>
      </c>
      <c r="AN542" s="291">
        <v>32760000</v>
      </c>
      <c r="AO542" s="291">
        <v>8505000</v>
      </c>
      <c r="AP542" s="291">
        <v>2166</v>
      </c>
      <c r="AQ542" s="291">
        <v>112632000</v>
      </c>
      <c r="AR542" s="291">
        <v>29241000</v>
      </c>
      <c r="AS542" s="291">
        <v>2166</v>
      </c>
      <c r="AT542" s="291">
        <v>112632000</v>
      </c>
      <c r="AU542" s="291">
        <v>29241000</v>
      </c>
      <c r="AV542" s="291"/>
      <c r="AW542" s="291"/>
      <c r="AX542" s="291">
        <v>0</v>
      </c>
      <c r="AY542" s="291">
        <v>2106</v>
      </c>
      <c r="AZ542" s="291">
        <v>109512000</v>
      </c>
      <c r="BA542" s="291"/>
      <c r="BB542" s="291"/>
      <c r="BC542" s="291">
        <v>2</v>
      </c>
      <c r="BD542" s="291">
        <v>104000</v>
      </c>
      <c r="BE542" s="291">
        <v>70935</v>
      </c>
      <c r="BF542" s="291">
        <v>27000</v>
      </c>
      <c r="BG542" s="291">
        <v>2136</v>
      </c>
      <c r="BH542" s="291">
        <v>111072000</v>
      </c>
      <c r="BI542" s="291">
        <v>80702443</v>
      </c>
      <c r="BJ542" s="291">
        <v>28836000</v>
      </c>
      <c r="BK542" s="291">
        <v>-30</v>
      </c>
      <c r="BL542" s="291">
        <v>60</v>
      </c>
      <c r="BM542" s="291">
        <v>30</v>
      </c>
      <c r="BN542" s="291">
        <v>1560000</v>
      </c>
      <c r="BO542" s="291">
        <v>405000</v>
      </c>
      <c r="BP542" s="292" t="s">
        <v>1197</v>
      </c>
      <c r="BQ542" s="292" t="s">
        <v>3284</v>
      </c>
      <c r="BR542" t="s">
        <v>45</v>
      </c>
    </row>
    <row r="543" spans="1:70" hidden="1" x14ac:dyDescent="0.3">
      <c r="A543" s="281">
        <v>540</v>
      </c>
      <c r="B543" s="282" t="s">
        <v>2952</v>
      </c>
      <c r="C543" s="282" t="s">
        <v>3011</v>
      </c>
      <c r="D543" s="282" t="s">
        <v>2954</v>
      </c>
      <c r="E543" s="282" t="s">
        <v>2959</v>
      </c>
      <c r="F543" s="282" t="s">
        <v>2970</v>
      </c>
      <c r="G543" s="282" t="s">
        <v>2971</v>
      </c>
      <c r="H543" s="282" t="s">
        <v>2972</v>
      </c>
      <c r="I543" s="282" t="s">
        <v>2962</v>
      </c>
      <c r="J543" s="282" t="s">
        <v>60</v>
      </c>
      <c r="K543" s="282" t="s">
        <v>2958</v>
      </c>
      <c r="L543" s="282" t="s">
        <v>45</v>
      </c>
      <c r="M543" s="283" t="s">
        <v>2459</v>
      </c>
      <c r="N543" s="282" t="s">
        <v>2460</v>
      </c>
      <c r="O543" s="282" t="s">
        <v>50</v>
      </c>
      <c r="P543" s="282" t="s">
        <v>51</v>
      </c>
      <c r="Q543" s="284" t="s">
        <v>45</v>
      </c>
      <c r="R543" s="282" t="s">
        <v>45</v>
      </c>
      <c r="S543" s="285">
        <v>45677</v>
      </c>
      <c r="T543" s="285">
        <v>45625</v>
      </c>
      <c r="U543" s="284" t="s">
        <v>45</v>
      </c>
      <c r="V543" s="285">
        <v>45625</v>
      </c>
      <c r="W543" s="285">
        <v>45677</v>
      </c>
      <c r="X543" s="285">
        <v>45726</v>
      </c>
      <c r="Y543" s="286">
        <v>62000</v>
      </c>
      <c r="Z543" s="286">
        <v>62000</v>
      </c>
      <c r="AA543" s="286">
        <v>16200</v>
      </c>
      <c r="AB543" s="286">
        <v>62000</v>
      </c>
      <c r="AC543" s="287" t="s">
        <v>527</v>
      </c>
      <c r="AD543" s="284" t="s">
        <v>60</v>
      </c>
      <c r="AE543" s="287" t="s">
        <v>45</v>
      </c>
      <c r="AF543" s="286">
        <v>62000</v>
      </c>
      <c r="AG543" s="286">
        <v>1110</v>
      </c>
      <c r="AH543" s="286">
        <v>68820000</v>
      </c>
      <c r="AI543" s="286">
        <v>17982000</v>
      </c>
      <c r="AJ543" s="286">
        <v>1110</v>
      </c>
      <c r="AK543" s="286">
        <v>68820000</v>
      </c>
      <c r="AL543" s="286">
        <v>17982000</v>
      </c>
      <c r="AM543" s="286"/>
      <c r="AN543" s="286"/>
      <c r="AO543" s="286">
        <v>0</v>
      </c>
      <c r="AP543" s="286">
        <v>1140</v>
      </c>
      <c r="AQ543" s="286">
        <v>70680000</v>
      </c>
      <c r="AR543" s="286">
        <v>18468000</v>
      </c>
      <c r="AS543" s="286">
        <v>1140</v>
      </c>
      <c r="AT543" s="286">
        <v>70680000</v>
      </c>
      <c r="AU543" s="286">
        <v>18468000</v>
      </c>
      <c r="AV543" s="286"/>
      <c r="AW543" s="286"/>
      <c r="AX543" s="286">
        <v>0</v>
      </c>
      <c r="AY543" s="286">
        <v>947</v>
      </c>
      <c r="AZ543" s="286">
        <v>58714000</v>
      </c>
      <c r="BA543" s="286"/>
      <c r="BB543" s="286"/>
      <c r="BC543" s="286">
        <v>10</v>
      </c>
      <c r="BD543" s="286">
        <v>620000</v>
      </c>
      <c r="BE543" s="286">
        <v>274793</v>
      </c>
      <c r="BF543" s="286">
        <v>162000</v>
      </c>
      <c r="BG543" s="286">
        <v>733</v>
      </c>
      <c r="BH543" s="286">
        <v>45446000</v>
      </c>
      <c r="BI543" s="286">
        <v>29532753</v>
      </c>
      <c r="BJ543" s="286">
        <v>11874600</v>
      </c>
      <c r="BK543" s="286">
        <v>214</v>
      </c>
      <c r="BL543" s="286">
        <v>193</v>
      </c>
      <c r="BM543" s="286">
        <v>407</v>
      </c>
      <c r="BN543" s="286">
        <v>25234000</v>
      </c>
      <c r="BO543" s="286">
        <v>6593400</v>
      </c>
      <c r="BP543" s="287" t="s">
        <v>644</v>
      </c>
      <c r="BQ543" s="287" t="s">
        <v>4012</v>
      </c>
      <c r="BR543" t="s">
        <v>45</v>
      </c>
    </row>
    <row r="544" spans="1:70" hidden="1" x14ac:dyDescent="0.3">
      <c r="A544" s="281">
        <v>541</v>
      </c>
      <c r="B544" s="288" t="s">
        <v>2952</v>
      </c>
      <c r="C544" s="288" t="s">
        <v>3011</v>
      </c>
      <c r="D544" s="288" t="s">
        <v>2954</v>
      </c>
      <c r="E544" s="288" t="s">
        <v>2959</v>
      </c>
      <c r="F544" s="288" t="s">
        <v>2970</v>
      </c>
      <c r="G544" s="288" t="s">
        <v>2971</v>
      </c>
      <c r="H544" s="288" t="s">
        <v>2972</v>
      </c>
      <c r="I544" s="288" t="s">
        <v>2962</v>
      </c>
      <c r="J544" s="288" t="s">
        <v>60</v>
      </c>
      <c r="K544" s="288" t="s">
        <v>2958</v>
      </c>
      <c r="L544" s="288" t="s">
        <v>45</v>
      </c>
      <c r="M544" s="289" t="s">
        <v>2461</v>
      </c>
      <c r="N544" s="288" t="s">
        <v>2462</v>
      </c>
      <c r="O544" s="288" t="s">
        <v>50</v>
      </c>
      <c r="P544" s="288" t="s">
        <v>51</v>
      </c>
      <c r="Q544" s="290" t="s">
        <v>45</v>
      </c>
      <c r="R544" s="288" t="s">
        <v>45</v>
      </c>
      <c r="S544" s="1">
        <v>45688</v>
      </c>
      <c r="T544" s="1">
        <v>45632</v>
      </c>
      <c r="U544" s="290" t="s">
        <v>45</v>
      </c>
      <c r="V544" s="1">
        <v>45632</v>
      </c>
      <c r="W544" s="1">
        <v>45688</v>
      </c>
      <c r="X544" s="1">
        <v>45700</v>
      </c>
      <c r="Y544" s="291">
        <v>69000</v>
      </c>
      <c r="Z544" s="291">
        <v>69000</v>
      </c>
      <c r="AA544" s="291">
        <v>18800</v>
      </c>
      <c r="AB544" s="291">
        <v>69000</v>
      </c>
      <c r="AC544" s="292" t="s">
        <v>386</v>
      </c>
      <c r="AD544" s="290" t="s">
        <v>60</v>
      </c>
      <c r="AE544" s="292" t="s">
        <v>45</v>
      </c>
      <c r="AF544" s="291">
        <v>69000</v>
      </c>
      <c r="AG544" s="291">
        <v>1220</v>
      </c>
      <c r="AH544" s="291">
        <v>84180000</v>
      </c>
      <c r="AI544" s="291">
        <v>22936000</v>
      </c>
      <c r="AJ544" s="291">
        <v>1220</v>
      </c>
      <c r="AK544" s="291">
        <v>84180000</v>
      </c>
      <c r="AL544" s="291">
        <v>22936000</v>
      </c>
      <c r="AM544" s="291"/>
      <c r="AN544" s="291"/>
      <c r="AO544" s="291">
        <v>0</v>
      </c>
      <c r="AP544" s="291">
        <v>1246</v>
      </c>
      <c r="AQ544" s="291">
        <v>85974000</v>
      </c>
      <c r="AR544" s="291">
        <v>23424800</v>
      </c>
      <c r="AS544" s="291">
        <v>1246</v>
      </c>
      <c r="AT544" s="291">
        <v>85974000</v>
      </c>
      <c r="AU544" s="291">
        <v>23424800</v>
      </c>
      <c r="AV544" s="291"/>
      <c r="AW544" s="291"/>
      <c r="AX544" s="291">
        <v>0</v>
      </c>
      <c r="AY544" s="291">
        <v>1019</v>
      </c>
      <c r="AZ544" s="291">
        <v>70311000</v>
      </c>
      <c r="BA544" s="291"/>
      <c r="BB544" s="291"/>
      <c r="BC544" s="291">
        <v>2</v>
      </c>
      <c r="BD544" s="291">
        <v>138000</v>
      </c>
      <c r="BE544" s="291">
        <v>107498</v>
      </c>
      <c r="BF544" s="291">
        <v>37600</v>
      </c>
      <c r="BG544" s="291">
        <v>1009</v>
      </c>
      <c r="BH544" s="291">
        <v>69621000</v>
      </c>
      <c r="BI544" s="291">
        <v>50086577</v>
      </c>
      <c r="BJ544" s="291">
        <v>18969200</v>
      </c>
      <c r="BK544" s="291">
        <v>10</v>
      </c>
      <c r="BL544" s="291">
        <v>227</v>
      </c>
      <c r="BM544" s="291">
        <v>237</v>
      </c>
      <c r="BN544" s="291">
        <v>16353000</v>
      </c>
      <c r="BO544" s="291">
        <v>4455600</v>
      </c>
      <c r="BP544" s="292" t="s">
        <v>1124</v>
      </c>
      <c r="BQ544" s="292" t="s">
        <v>4094</v>
      </c>
      <c r="BR544" t="s">
        <v>45</v>
      </c>
    </row>
    <row r="545" spans="1:70" hidden="1" x14ac:dyDescent="0.3">
      <c r="A545" s="281">
        <v>542</v>
      </c>
      <c r="B545" s="282" t="s">
        <v>2952</v>
      </c>
      <c r="C545" s="282" t="s">
        <v>3011</v>
      </c>
      <c r="D545" s="282" t="s">
        <v>2954</v>
      </c>
      <c r="E545" s="282" t="s">
        <v>2959</v>
      </c>
      <c r="F545" s="282" t="s">
        <v>2970</v>
      </c>
      <c r="G545" s="282" t="s">
        <v>2971</v>
      </c>
      <c r="H545" s="282" t="s">
        <v>2972</v>
      </c>
      <c r="I545" s="282" t="s">
        <v>2962</v>
      </c>
      <c r="J545" s="282" t="s">
        <v>60</v>
      </c>
      <c r="K545" s="282" t="s">
        <v>2958</v>
      </c>
      <c r="L545" s="282" t="s">
        <v>45</v>
      </c>
      <c r="M545" s="283" t="s">
        <v>2463</v>
      </c>
      <c r="N545" s="282" t="s">
        <v>2464</v>
      </c>
      <c r="O545" s="282" t="s">
        <v>50</v>
      </c>
      <c r="P545" s="282" t="s">
        <v>142</v>
      </c>
      <c r="Q545" s="284" t="s">
        <v>45</v>
      </c>
      <c r="R545" s="282" t="s">
        <v>45</v>
      </c>
      <c r="S545" s="285">
        <v>45715</v>
      </c>
      <c r="T545" s="285">
        <v>45636</v>
      </c>
      <c r="U545" s="284" t="s">
        <v>45</v>
      </c>
      <c r="V545" s="285">
        <v>45636</v>
      </c>
      <c r="W545" s="285">
        <v>45715</v>
      </c>
      <c r="X545" s="285">
        <v>45716</v>
      </c>
      <c r="Y545" s="286">
        <v>59000</v>
      </c>
      <c r="Z545" s="286">
        <v>59000</v>
      </c>
      <c r="AA545" s="286">
        <v>15000</v>
      </c>
      <c r="AB545" s="286">
        <v>59000</v>
      </c>
      <c r="AC545" s="287" t="s">
        <v>678</v>
      </c>
      <c r="AD545" s="284" t="s">
        <v>60</v>
      </c>
      <c r="AE545" s="287" t="s">
        <v>45</v>
      </c>
      <c r="AF545" s="286">
        <v>59000</v>
      </c>
      <c r="AG545" s="286">
        <v>800</v>
      </c>
      <c r="AH545" s="286">
        <v>47200000</v>
      </c>
      <c r="AI545" s="286">
        <v>12000000</v>
      </c>
      <c r="AJ545" s="286">
        <v>800</v>
      </c>
      <c r="AK545" s="286">
        <v>47200000</v>
      </c>
      <c r="AL545" s="286">
        <v>12000000</v>
      </c>
      <c r="AM545" s="286"/>
      <c r="AN545" s="286"/>
      <c r="AO545" s="286">
        <v>0</v>
      </c>
      <c r="AP545" s="286">
        <v>801</v>
      </c>
      <c r="AQ545" s="286">
        <v>47259000</v>
      </c>
      <c r="AR545" s="286">
        <v>12015000</v>
      </c>
      <c r="AS545" s="286">
        <v>801</v>
      </c>
      <c r="AT545" s="286">
        <v>47259000</v>
      </c>
      <c r="AU545" s="286">
        <v>12015000</v>
      </c>
      <c r="AV545" s="286"/>
      <c r="AW545" s="286"/>
      <c r="AX545" s="286">
        <v>0</v>
      </c>
      <c r="AY545" s="286">
        <v>443</v>
      </c>
      <c r="AZ545" s="286">
        <v>26137000</v>
      </c>
      <c r="BA545" s="286"/>
      <c r="BB545" s="286"/>
      <c r="BC545" s="286">
        <v>13</v>
      </c>
      <c r="BD545" s="286">
        <v>767000</v>
      </c>
      <c r="BE545" s="286">
        <v>437595</v>
      </c>
      <c r="BF545" s="286">
        <v>195000</v>
      </c>
      <c r="BG545" s="286">
        <v>364</v>
      </c>
      <c r="BH545" s="286">
        <v>21476000</v>
      </c>
      <c r="BI545" s="286">
        <v>13577665</v>
      </c>
      <c r="BJ545" s="286">
        <v>5460000</v>
      </c>
      <c r="BK545" s="286">
        <v>79</v>
      </c>
      <c r="BL545" s="286">
        <v>358</v>
      </c>
      <c r="BM545" s="286">
        <v>437</v>
      </c>
      <c r="BN545" s="286">
        <v>25783000</v>
      </c>
      <c r="BO545" s="286">
        <v>6555000</v>
      </c>
      <c r="BP545" s="287" t="s">
        <v>3547</v>
      </c>
      <c r="BQ545" s="287" t="s">
        <v>3409</v>
      </c>
      <c r="BR545" t="s">
        <v>45</v>
      </c>
    </row>
    <row r="546" spans="1:70" hidden="1" x14ac:dyDescent="0.3">
      <c r="A546" s="281">
        <v>543</v>
      </c>
      <c r="B546" s="288" t="s">
        <v>2952</v>
      </c>
      <c r="C546" s="288" t="s">
        <v>3011</v>
      </c>
      <c r="D546" s="288" t="s">
        <v>2954</v>
      </c>
      <c r="E546" s="288" t="s">
        <v>2959</v>
      </c>
      <c r="F546" s="288" t="s">
        <v>2970</v>
      </c>
      <c r="G546" s="288" t="s">
        <v>2971</v>
      </c>
      <c r="H546" s="288" t="s">
        <v>2972</v>
      </c>
      <c r="I546" s="288" t="s">
        <v>2962</v>
      </c>
      <c r="J546" s="288" t="s">
        <v>60</v>
      </c>
      <c r="K546" s="288" t="s">
        <v>2958</v>
      </c>
      <c r="L546" s="288" t="s">
        <v>45</v>
      </c>
      <c r="M546" s="289" t="s">
        <v>2465</v>
      </c>
      <c r="N546" s="288" t="s">
        <v>2466</v>
      </c>
      <c r="O546" s="288" t="s">
        <v>50</v>
      </c>
      <c r="P546" s="288" t="s">
        <v>142</v>
      </c>
      <c r="Q546" s="290" t="s">
        <v>45</v>
      </c>
      <c r="R546" s="288" t="s">
        <v>45</v>
      </c>
      <c r="S546" s="1">
        <v>45715</v>
      </c>
      <c r="T546" s="1">
        <v>45632</v>
      </c>
      <c r="U546" s="290" t="s">
        <v>45</v>
      </c>
      <c r="V546" s="1">
        <v>45632</v>
      </c>
      <c r="W546" s="1">
        <v>45715</v>
      </c>
      <c r="X546" s="1">
        <v>45716</v>
      </c>
      <c r="Y546" s="291">
        <v>57000</v>
      </c>
      <c r="Z546" s="291">
        <v>57000</v>
      </c>
      <c r="AA546" s="291">
        <v>15000</v>
      </c>
      <c r="AB546" s="291">
        <v>57000</v>
      </c>
      <c r="AC546" s="292" t="s">
        <v>421</v>
      </c>
      <c r="AD546" s="290" t="s">
        <v>60</v>
      </c>
      <c r="AE546" s="292" t="s">
        <v>45</v>
      </c>
      <c r="AF546" s="291">
        <v>57000</v>
      </c>
      <c r="AG546" s="291">
        <v>2000</v>
      </c>
      <c r="AH546" s="291">
        <v>114000000</v>
      </c>
      <c r="AI546" s="291">
        <v>30000000</v>
      </c>
      <c r="AJ546" s="291">
        <v>1300</v>
      </c>
      <c r="AK546" s="291">
        <v>74100000</v>
      </c>
      <c r="AL546" s="291">
        <v>19500000</v>
      </c>
      <c r="AM546" s="291">
        <v>700</v>
      </c>
      <c r="AN546" s="291">
        <v>39900000</v>
      </c>
      <c r="AO546" s="291">
        <v>10500000</v>
      </c>
      <c r="AP546" s="291">
        <v>2022</v>
      </c>
      <c r="AQ546" s="291">
        <v>115254000</v>
      </c>
      <c r="AR546" s="291">
        <v>30330000</v>
      </c>
      <c r="AS546" s="291">
        <v>2022</v>
      </c>
      <c r="AT546" s="291">
        <v>115254000</v>
      </c>
      <c r="AU546" s="291">
        <v>30330000</v>
      </c>
      <c r="AV546" s="291"/>
      <c r="AW546" s="291"/>
      <c r="AX546" s="291">
        <v>0</v>
      </c>
      <c r="AY546" s="291">
        <v>1561</v>
      </c>
      <c r="AZ546" s="291">
        <v>88977000</v>
      </c>
      <c r="BA546" s="291"/>
      <c r="BB546" s="291"/>
      <c r="BC546" s="291">
        <v>24</v>
      </c>
      <c r="BD546" s="291">
        <v>1368000</v>
      </c>
      <c r="BE546" s="291">
        <v>718095</v>
      </c>
      <c r="BF546" s="291">
        <v>360000</v>
      </c>
      <c r="BG546" s="291">
        <v>1565</v>
      </c>
      <c r="BH546" s="291">
        <v>89205000</v>
      </c>
      <c r="BI546" s="291">
        <v>62887596</v>
      </c>
      <c r="BJ546" s="291">
        <v>23475000</v>
      </c>
      <c r="BK546" s="291">
        <v>-4</v>
      </c>
      <c r="BL546" s="291">
        <v>461</v>
      </c>
      <c r="BM546" s="291">
        <v>457</v>
      </c>
      <c r="BN546" s="291">
        <v>26049000</v>
      </c>
      <c r="BO546" s="291">
        <v>6855000</v>
      </c>
      <c r="BP546" s="292" t="s">
        <v>3743</v>
      </c>
      <c r="BQ546" s="292" t="s">
        <v>747</v>
      </c>
      <c r="BR546" t="s">
        <v>45</v>
      </c>
    </row>
    <row r="547" spans="1:70" x14ac:dyDescent="0.3">
      <c r="A547" s="281">
        <v>544</v>
      </c>
      <c r="B547" s="282" t="s">
        <v>2952</v>
      </c>
      <c r="C547" s="282" t="s">
        <v>3011</v>
      </c>
      <c r="D547" s="282" t="s">
        <v>2954</v>
      </c>
      <c r="E547" s="282" t="s">
        <v>2959</v>
      </c>
      <c r="F547" s="282" t="s">
        <v>2970</v>
      </c>
      <c r="G547" s="282" t="s">
        <v>2971</v>
      </c>
      <c r="H547" s="282" t="s">
        <v>2972</v>
      </c>
      <c r="I547" s="282" t="s">
        <v>2999</v>
      </c>
      <c r="J547" s="282" t="s">
        <v>60</v>
      </c>
      <c r="K547" s="282" t="s">
        <v>2958</v>
      </c>
      <c r="L547" s="282" t="s">
        <v>1854</v>
      </c>
      <c r="M547" s="283" t="s">
        <v>2467</v>
      </c>
      <c r="N547" s="282" t="s">
        <v>2468</v>
      </c>
      <c r="O547" s="282" t="s">
        <v>50</v>
      </c>
      <c r="P547" s="282" t="s">
        <v>51</v>
      </c>
      <c r="Q547" s="284" t="s">
        <v>45</v>
      </c>
      <c r="R547" s="282" t="s">
        <v>45</v>
      </c>
      <c r="S547" s="285">
        <v>46017</v>
      </c>
      <c r="T547" s="285">
        <v>45610</v>
      </c>
      <c r="U547" s="284" t="s">
        <v>45</v>
      </c>
      <c r="V547" s="285">
        <v>45610</v>
      </c>
      <c r="W547" s="285">
        <v>45679</v>
      </c>
      <c r="X547" s="285">
        <v>45681</v>
      </c>
      <c r="Y547" s="286">
        <v>67000</v>
      </c>
      <c r="Z547" s="286">
        <v>79000</v>
      </c>
      <c r="AA547" s="286">
        <v>17600</v>
      </c>
      <c r="AB547" s="286">
        <v>79000</v>
      </c>
      <c r="AC547" s="287" t="s">
        <v>116</v>
      </c>
      <c r="AD547" s="284" t="s">
        <v>60</v>
      </c>
      <c r="AE547" s="287" t="s">
        <v>45</v>
      </c>
      <c r="AF547" s="286">
        <v>67000</v>
      </c>
      <c r="AG547" s="286">
        <v>12770</v>
      </c>
      <c r="AH547" s="286">
        <v>1008830000</v>
      </c>
      <c r="AI547" s="286">
        <v>224752000</v>
      </c>
      <c r="AJ547" s="286">
        <v>4020</v>
      </c>
      <c r="AK547" s="286">
        <v>317580000</v>
      </c>
      <c r="AL547" s="286">
        <v>70752000</v>
      </c>
      <c r="AM547" s="286">
        <v>8750</v>
      </c>
      <c r="AN547" s="286">
        <v>691250000</v>
      </c>
      <c r="AO547" s="286">
        <v>154000000</v>
      </c>
      <c r="AP547" s="286">
        <v>9447</v>
      </c>
      <c r="AQ547" s="286">
        <v>746313000</v>
      </c>
      <c r="AR547" s="286">
        <v>166267200</v>
      </c>
      <c r="AS547" s="286">
        <v>9447</v>
      </c>
      <c r="AT547" s="286">
        <v>746313000</v>
      </c>
      <c r="AU547" s="286">
        <v>166267200</v>
      </c>
      <c r="AV547" s="286"/>
      <c r="AW547" s="286"/>
      <c r="AX547" s="286">
        <v>0</v>
      </c>
      <c r="AY547" s="286">
        <v>6145</v>
      </c>
      <c r="AZ547" s="286">
        <v>485455000</v>
      </c>
      <c r="BA547" s="286"/>
      <c r="BB547" s="286"/>
      <c r="BC547" s="286">
        <v>161</v>
      </c>
      <c r="BD547" s="286">
        <v>12719000</v>
      </c>
      <c r="BE547" s="286">
        <v>7250056</v>
      </c>
      <c r="BF547" s="286">
        <v>2833600</v>
      </c>
      <c r="BG547" s="286">
        <v>5879</v>
      </c>
      <c r="BH547" s="286">
        <v>464441000</v>
      </c>
      <c r="BI547" s="286">
        <v>297829005</v>
      </c>
      <c r="BJ547" s="286">
        <v>103470400</v>
      </c>
      <c r="BK547" s="286">
        <v>266</v>
      </c>
      <c r="BL547" s="286">
        <v>3302</v>
      </c>
      <c r="BM547" s="286">
        <v>3568</v>
      </c>
      <c r="BN547" s="286">
        <v>281872000</v>
      </c>
      <c r="BO547" s="286">
        <v>62796800</v>
      </c>
      <c r="BP547" s="287" t="s">
        <v>3427</v>
      </c>
      <c r="BQ547" s="287" t="s">
        <v>3483</v>
      </c>
      <c r="BR547" t="s">
        <v>3793</v>
      </c>
    </row>
    <row r="548" spans="1:70" x14ac:dyDescent="0.3">
      <c r="A548" s="281">
        <v>545</v>
      </c>
      <c r="B548" s="288" t="s">
        <v>2952</v>
      </c>
      <c r="C548" s="288" t="s">
        <v>3011</v>
      </c>
      <c r="D548" s="288" t="s">
        <v>2954</v>
      </c>
      <c r="E548" s="288" t="s">
        <v>2959</v>
      </c>
      <c r="F548" s="288" t="s">
        <v>2970</v>
      </c>
      <c r="G548" s="288" t="s">
        <v>2971</v>
      </c>
      <c r="H548" s="288" t="s">
        <v>2972</v>
      </c>
      <c r="I548" s="288" t="s">
        <v>2999</v>
      </c>
      <c r="J548" s="288" t="s">
        <v>60</v>
      </c>
      <c r="K548" s="288" t="s">
        <v>2958</v>
      </c>
      <c r="L548" s="288" t="s">
        <v>1851</v>
      </c>
      <c r="M548" s="289" t="s">
        <v>477</v>
      </c>
      <c r="N548" s="288" t="s">
        <v>1803</v>
      </c>
      <c r="O548" s="288" t="s">
        <v>50</v>
      </c>
      <c r="P548" s="288" t="s">
        <v>51</v>
      </c>
      <c r="Q548" s="290" t="s">
        <v>45</v>
      </c>
      <c r="R548" s="288" t="s">
        <v>45</v>
      </c>
      <c r="S548" s="1">
        <v>46134</v>
      </c>
      <c r="T548" s="1">
        <v>45624</v>
      </c>
      <c r="U548" s="290" t="s">
        <v>45</v>
      </c>
      <c r="V548" s="1">
        <v>45624</v>
      </c>
      <c r="W548" s="1">
        <v>45714</v>
      </c>
      <c r="X548" s="1">
        <v>45714</v>
      </c>
      <c r="Y548" s="291">
        <v>55000</v>
      </c>
      <c r="Z548" s="291">
        <v>69000</v>
      </c>
      <c r="AA548" s="291">
        <v>15200</v>
      </c>
      <c r="AB548" s="291">
        <v>69000</v>
      </c>
      <c r="AC548" s="292" t="s">
        <v>687</v>
      </c>
      <c r="AD548" s="290" t="s">
        <v>60</v>
      </c>
      <c r="AE548" s="292" t="s">
        <v>45</v>
      </c>
      <c r="AF548" s="291">
        <v>55000</v>
      </c>
      <c r="AG548" s="291">
        <v>14020</v>
      </c>
      <c r="AH548" s="291">
        <v>967380000</v>
      </c>
      <c r="AI548" s="291">
        <v>213104000</v>
      </c>
      <c r="AJ548" s="291">
        <v>5700</v>
      </c>
      <c r="AK548" s="291">
        <v>393300000</v>
      </c>
      <c r="AL548" s="291">
        <v>86640000</v>
      </c>
      <c r="AM548" s="291">
        <v>8320</v>
      </c>
      <c r="AN548" s="291">
        <v>574080000</v>
      </c>
      <c r="AO548" s="291">
        <v>126464000</v>
      </c>
      <c r="AP548" s="291">
        <v>6706</v>
      </c>
      <c r="AQ548" s="291">
        <v>462714000</v>
      </c>
      <c r="AR548" s="291">
        <v>101931200</v>
      </c>
      <c r="AS548" s="291">
        <v>6706</v>
      </c>
      <c r="AT548" s="291">
        <v>462714000</v>
      </c>
      <c r="AU548" s="291">
        <v>101931200</v>
      </c>
      <c r="AV548" s="291"/>
      <c r="AW548" s="291"/>
      <c r="AX548" s="291">
        <v>0</v>
      </c>
      <c r="AY548" s="291">
        <v>3967</v>
      </c>
      <c r="AZ548" s="291">
        <v>273723000</v>
      </c>
      <c r="BA548" s="291"/>
      <c r="BB548" s="291"/>
      <c r="BC548" s="291">
        <v>207</v>
      </c>
      <c r="BD548" s="291">
        <v>14283000</v>
      </c>
      <c r="BE548" s="291">
        <v>8994242</v>
      </c>
      <c r="BF548" s="291">
        <v>3146400</v>
      </c>
      <c r="BG548" s="291">
        <v>3615</v>
      </c>
      <c r="BH548" s="291">
        <v>249435000</v>
      </c>
      <c r="BI548" s="291">
        <v>144956357</v>
      </c>
      <c r="BJ548" s="291">
        <v>54948000</v>
      </c>
      <c r="BK548" s="291">
        <v>352</v>
      </c>
      <c r="BL548" s="291">
        <v>2739</v>
      </c>
      <c r="BM548" s="291">
        <v>3091</v>
      </c>
      <c r="BN548" s="291">
        <v>213279000</v>
      </c>
      <c r="BO548" s="291">
        <v>46983200</v>
      </c>
      <c r="BP548" s="292" t="s">
        <v>3963</v>
      </c>
      <c r="BQ548" s="292" t="s">
        <v>4023</v>
      </c>
      <c r="BR548" t="s">
        <v>3793</v>
      </c>
    </row>
    <row r="549" spans="1:70" hidden="1" x14ac:dyDescent="0.3">
      <c r="A549" s="281">
        <v>546</v>
      </c>
      <c r="B549" s="282" t="s">
        <v>2952</v>
      </c>
      <c r="C549" s="282" t="s">
        <v>3011</v>
      </c>
      <c r="D549" s="282" t="s">
        <v>2954</v>
      </c>
      <c r="E549" s="282" t="s">
        <v>2959</v>
      </c>
      <c r="F549" s="282" t="s">
        <v>2970</v>
      </c>
      <c r="G549" s="282" t="s">
        <v>2971</v>
      </c>
      <c r="H549" s="282" t="s">
        <v>2973</v>
      </c>
      <c r="I549" s="282" t="s">
        <v>2962</v>
      </c>
      <c r="J549" s="282" t="s">
        <v>60</v>
      </c>
      <c r="K549" s="282" t="s">
        <v>2958</v>
      </c>
      <c r="L549" s="282" t="s">
        <v>45</v>
      </c>
      <c r="M549" s="283" t="s">
        <v>2469</v>
      </c>
      <c r="N549" s="282" t="s">
        <v>2470</v>
      </c>
      <c r="O549" s="282" t="s">
        <v>50</v>
      </c>
      <c r="P549" s="282" t="s">
        <v>51</v>
      </c>
      <c r="Q549" s="284" t="s">
        <v>45</v>
      </c>
      <c r="R549" s="282" t="s">
        <v>45</v>
      </c>
      <c r="S549" s="285">
        <v>45761</v>
      </c>
      <c r="T549" s="285">
        <v>45617</v>
      </c>
      <c r="U549" s="284" t="s">
        <v>45</v>
      </c>
      <c r="V549" s="285">
        <v>45617</v>
      </c>
      <c r="W549" s="285">
        <v>45673</v>
      </c>
      <c r="X549" s="285">
        <v>45693</v>
      </c>
      <c r="Y549" s="286">
        <v>33000</v>
      </c>
      <c r="Z549" s="286">
        <v>33000</v>
      </c>
      <c r="AA549" s="286">
        <v>8800</v>
      </c>
      <c r="AB549" s="286">
        <v>33000</v>
      </c>
      <c r="AC549" s="287" t="s">
        <v>691</v>
      </c>
      <c r="AD549" s="284" t="s">
        <v>60</v>
      </c>
      <c r="AE549" s="287" t="s">
        <v>45</v>
      </c>
      <c r="AF549" s="286">
        <v>33000</v>
      </c>
      <c r="AG549" s="286">
        <v>2540</v>
      </c>
      <c r="AH549" s="286">
        <v>83820000</v>
      </c>
      <c r="AI549" s="286">
        <v>22352000</v>
      </c>
      <c r="AJ549" s="286">
        <v>1200</v>
      </c>
      <c r="AK549" s="286">
        <v>39600000</v>
      </c>
      <c r="AL549" s="286">
        <v>10560000</v>
      </c>
      <c r="AM549" s="286">
        <v>1340</v>
      </c>
      <c r="AN549" s="286">
        <v>44220000</v>
      </c>
      <c r="AO549" s="286">
        <v>11792000</v>
      </c>
      <c r="AP549" s="286">
        <v>2291</v>
      </c>
      <c r="AQ549" s="286">
        <v>75603000</v>
      </c>
      <c r="AR549" s="286">
        <v>20160800</v>
      </c>
      <c r="AS549" s="286">
        <v>2291</v>
      </c>
      <c r="AT549" s="286">
        <v>75603000</v>
      </c>
      <c r="AU549" s="286">
        <v>20160800</v>
      </c>
      <c r="AV549" s="286"/>
      <c r="AW549" s="286"/>
      <c r="AX549" s="286">
        <v>0</v>
      </c>
      <c r="AY549" s="286">
        <v>2113</v>
      </c>
      <c r="AZ549" s="286">
        <v>69729000</v>
      </c>
      <c r="BA549" s="286">
        <v>-4</v>
      </c>
      <c r="BB549" s="286">
        <v>-132000</v>
      </c>
      <c r="BC549" s="286">
        <v>6</v>
      </c>
      <c r="BD549" s="286">
        <v>198000</v>
      </c>
      <c r="BE549" s="286">
        <v>162712</v>
      </c>
      <c r="BF549" s="286">
        <v>52800</v>
      </c>
      <c r="BG549" s="286">
        <v>1961</v>
      </c>
      <c r="BH549" s="286">
        <v>64713000</v>
      </c>
      <c r="BI549" s="286">
        <v>49979766</v>
      </c>
      <c r="BJ549" s="286">
        <v>17256800</v>
      </c>
      <c r="BK549" s="286">
        <v>152</v>
      </c>
      <c r="BL549" s="286">
        <v>178</v>
      </c>
      <c r="BM549" s="286">
        <v>330</v>
      </c>
      <c r="BN549" s="286">
        <v>10890000</v>
      </c>
      <c r="BO549" s="286">
        <v>2904000</v>
      </c>
      <c r="BP549" s="287" t="s">
        <v>1359</v>
      </c>
      <c r="BQ549" s="287" t="s">
        <v>3873</v>
      </c>
      <c r="BR549" t="s">
        <v>45</v>
      </c>
    </row>
    <row r="550" spans="1:70" hidden="1" x14ac:dyDescent="0.3">
      <c r="A550" s="281">
        <v>547</v>
      </c>
      <c r="B550" s="288" t="s">
        <v>2952</v>
      </c>
      <c r="C550" s="288" t="s">
        <v>3011</v>
      </c>
      <c r="D550" s="288" t="s">
        <v>2954</v>
      </c>
      <c r="E550" s="288" t="s">
        <v>2959</v>
      </c>
      <c r="F550" s="288" t="s">
        <v>2970</v>
      </c>
      <c r="G550" s="288" t="s">
        <v>2974</v>
      </c>
      <c r="H550" s="288" t="s">
        <v>2975</v>
      </c>
      <c r="I550" s="288" t="s">
        <v>2962</v>
      </c>
      <c r="J550" s="288" t="s">
        <v>60</v>
      </c>
      <c r="K550" s="288" t="s">
        <v>2958</v>
      </c>
      <c r="L550" s="288" t="s">
        <v>45</v>
      </c>
      <c r="M550" s="289" t="s">
        <v>2471</v>
      </c>
      <c r="N550" s="288" t="s">
        <v>2472</v>
      </c>
      <c r="O550" s="288" t="s">
        <v>50</v>
      </c>
      <c r="P550" s="288" t="s">
        <v>51</v>
      </c>
      <c r="Q550" s="290" t="s">
        <v>45</v>
      </c>
      <c r="R550" s="288" t="s">
        <v>45</v>
      </c>
      <c r="S550" s="1">
        <v>45761</v>
      </c>
      <c r="T550" s="1">
        <v>45617</v>
      </c>
      <c r="U550" s="290" t="s">
        <v>45</v>
      </c>
      <c r="V550" s="1">
        <v>45617</v>
      </c>
      <c r="W550" s="1">
        <v>45673</v>
      </c>
      <c r="X550" s="1">
        <v>45693</v>
      </c>
      <c r="Y550" s="291">
        <v>47000</v>
      </c>
      <c r="Z550" s="291">
        <v>47000</v>
      </c>
      <c r="AA550" s="291">
        <v>12800</v>
      </c>
      <c r="AB550" s="291">
        <v>47000</v>
      </c>
      <c r="AC550" s="292" t="s">
        <v>386</v>
      </c>
      <c r="AD550" s="290" t="s">
        <v>60</v>
      </c>
      <c r="AE550" s="292" t="s">
        <v>45</v>
      </c>
      <c r="AF550" s="291">
        <v>47000</v>
      </c>
      <c r="AG550" s="291">
        <v>2430</v>
      </c>
      <c r="AH550" s="291">
        <v>114210000</v>
      </c>
      <c r="AI550" s="291">
        <v>31104000</v>
      </c>
      <c r="AJ550" s="291">
        <v>1050</v>
      </c>
      <c r="AK550" s="291">
        <v>49350000</v>
      </c>
      <c r="AL550" s="291">
        <v>13440000</v>
      </c>
      <c r="AM550" s="291">
        <v>1380</v>
      </c>
      <c r="AN550" s="291">
        <v>64860000</v>
      </c>
      <c r="AO550" s="291">
        <v>17664000</v>
      </c>
      <c r="AP550" s="291">
        <v>2369</v>
      </c>
      <c r="AQ550" s="291">
        <v>111343000</v>
      </c>
      <c r="AR550" s="291">
        <v>30323200</v>
      </c>
      <c r="AS550" s="291">
        <v>2369</v>
      </c>
      <c r="AT550" s="291">
        <v>111343000</v>
      </c>
      <c r="AU550" s="291">
        <v>30323200</v>
      </c>
      <c r="AV550" s="291"/>
      <c r="AW550" s="291"/>
      <c r="AX550" s="291">
        <v>0</v>
      </c>
      <c r="AY550" s="291">
        <v>2271</v>
      </c>
      <c r="AZ550" s="291">
        <v>106737000</v>
      </c>
      <c r="BA550" s="291">
        <v>4</v>
      </c>
      <c r="BB550" s="291">
        <v>188000</v>
      </c>
      <c r="BC550" s="291">
        <v>9</v>
      </c>
      <c r="BD550" s="291">
        <v>423000</v>
      </c>
      <c r="BE550" s="291">
        <v>286842</v>
      </c>
      <c r="BF550" s="291">
        <v>115200</v>
      </c>
      <c r="BG550" s="291">
        <v>2072</v>
      </c>
      <c r="BH550" s="291">
        <v>97384000</v>
      </c>
      <c r="BI550" s="291">
        <v>68421927</v>
      </c>
      <c r="BJ550" s="291">
        <v>26521600</v>
      </c>
      <c r="BK550" s="291">
        <v>199</v>
      </c>
      <c r="BL550" s="291">
        <v>98</v>
      </c>
      <c r="BM550" s="291">
        <v>297</v>
      </c>
      <c r="BN550" s="291">
        <v>13959000</v>
      </c>
      <c r="BO550" s="291">
        <v>3801600</v>
      </c>
      <c r="BP550" s="292" t="s">
        <v>1084</v>
      </c>
      <c r="BQ550" s="292" t="s">
        <v>3247</v>
      </c>
      <c r="BR550" t="s">
        <v>45</v>
      </c>
    </row>
    <row r="551" spans="1:70" hidden="1" x14ac:dyDescent="0.3">
      <c r="A551" s="281">
        <v>548</v>
      </c>
      <c r="B551" s="282" t="s">
        <v>2952</v>
      </c>
      <c r="C551" s="282" t="s">
        <v>3011</v>
      </c>
      <c r="D551" s="282" t="s">
        <v>2954</v>
      </c>
      <c r="E551" s="282" t="s">
        <v>2959</v>
      </c>
      <c r="F551" s="282" t="s">
        <v>2970</v>
      </c>
      <c r="G551" s="282" t="s">
        <v>2974</v>
      </c>
      <c r="H551" s="282" t="s">
        <v>2976</v>
      </c>
      <c r="I551" s="282" t="s">
        <v>2962</v>
      </c>
      <c r="J551" s="282" t="s">
        <v>60</v>
      </c>
      <c r="K551" s="282" t="s">
        <v>2958</v>
      </c>
      <c r="L551" s="282" t="s">
        <v>45</v>
      </c>
      <c r="M551" s="283" t="s">
        <v>2473</v>
      </c>
      <c r="N551" s="282" t="s">
        <v>1644</v>
      </c>
      <c r="O551" s="282" t="s">
        <v>50</v>
      </c>
      <c r="P551" s="282" t="s">
        <v>51</v>
      </c>
      <c r="Q551" s="284" t="s">
        <v>45</v>
      </c>
      <c r="R551" s="282" t="s">
        <v>45</v>
      </c>
      <c r="S551" s="285">
        <v>45649</v>
      </c>
      <c r="T551" s="285">
        <v>45649</v>
      </c>
      <c r="U551" s="284" t="s">
        <v>45</v>
      </c>
      <c r="V551" s="285">
        <v>45649</v>
      </c>
      <c r="W551" s="285">
        <v>45649</v>
      </c>
      <c r="X551" s="285">
        <v>45659</v>
      </c>
      <c r="Y551" s="286">
        <v>45000</v>
      </c>
      <c r="Z551" s="286">
        <v>45000</v>
      </c>
      <c r="AA551" s="286">
        <v>12000</v>
      </c>
      <c r="AB551" s="286">
        <v>45000</v>
      </c>
      <c r="AC551" s="287" t="s">
        <v>691</v>
      </c>
      <c r="AD551" s="284" t="s">
        <v>60</v>
      </c>
      <c r="AE551" s="287" t="s">
        <v>45</v>
      </c>
      <c r="AF551" s="286">
        <v>45000</v>
      </c>
      <c r="AG551" s="286">
        <v>800</v>
      </c>
      <c r="AH551" s="286">
        <v>36000000</v>
      </c>
      <c r="AI551" s="286">
        <v>9600000</v>
      </c>
      <c r="AJ551" s="286">
        <v>800</v>
      </c>
      <c r="AK551" s="286">
        <v>36000000</v>
      </c>
      <c r="AL551" s="286">
        <v>9600000</v>
      </c>
      <c r="AM551" s="286"/>
      <c r="AN551" s="286"/>
      <c r="AO551" s="286">
        <v>0</v>
      </c>
      <c r="AP551" s="286">
        <v>811</v>
      </c>
      <c r="AQ551" s="286">
        <v>36495000</v>
      </c>
      <c r="AR551" s="286">
        <v>9732000</v>
      </c>
      <c r="AS551" s="286">
        <v>811</v>
      </c>
      <c r="AT551" s="286">
        <v>36495000</v>
      </c>
      <c r="AU551" s="286">
        <v>9732000</v>
      </c>
      <c r="AV551" s="286"/>
      <c r="AW551" s="286"/>
      <c r="AX551" s="286">
        <v>0</v>
      </c>
      <c r="AY551" s="286">
        <v>678</v>
      </c>
      <c r="AZ551" s="286">
        <v>30510000</v>
      </c>
      <c r="BA551" s="286"/>
      <c r="BB551" s="286"/>
      <c r="BC551" s="286">
        <v>2</v>
      </c>
      <c r="BD551" s="286">
        <v>90000</v>
      </c>
      <c r="BE551" s="286">
        <v>72067</v>
      </c>
      <c r="BF551" s="286">
        <v>24000</v>
      </c>
      <c r="BG551" s="286">
        <v>631</v>
      </c>
      <c r="BH551" s="286">
        <v>28395000</v>
      </c>
      <c r="BI551" s="286">
        <v>23606641</v>
      </c>
      <c r="BJ551" s="286">
        <v>7572000</v>
      </c>
      <c r="BK551" s="286">
        <v>47</v>
      </c>
      <c r="BL551" s="286">
        <v>133</v>
      </c>
      <c r="BM551" s="286">
        <v>180</v>
      </c>
      <c r="BN551" s="286">
        <v>8100000</v>
      </c>
      <c r="BO551" s="286">
        <v>2160000</v>
      </c>
      <c r="BP551" s="287" t="s">
        <v>1808</v>
      </c>
      <c r="BQ551" s="287" t="s">
        <v>4021</v>
      </c>
      <c r="BR551" t="s">
        <v>45</v>
      </c>
    </row>
    <row r="552" spans="1:70" hidden="1" x14ac:dyDescent="0.3">
      <c r="A552" s="281">
        <v>549</v>
      </c>
      <c r="B552" s="288" t="s">
        <v>2952</v>
      </c>
      <c r="C552" s="288" t="s">
        <v>3011</v>
      </c>
      <c r="D552" s="288" t="s">
        <v>2954</v>
      </c>
      <c r="E552" s="288" t="s">
        <v>2959</v>
      </c>
      <c r="F552" s="288" t="s">
        <v>2970</v>
      </c>
      <c r="G552" s="288" t="s">
        <v>2974</v>
      </c>
      <c r="H552" s="288" t="s">
        <v>2976</v>
      </c>
      <c r="I552" s="288" t="s">
        <v>2962</v>
      </c>
      <c r="J552" s="288" t="s">
        <v>60</v>
      </c>
      <c r="K552" s="288" t="s">
        <v>2958</v>
      </c>
      <c r="L552" s="288" t="s">
        <v>45</v>
      </c>
      <c r="M552" s="289" t="s">
        <v>2474</v>
      </c>
      <c r="N552" s="288" t="s">
        <v>2475</v>
      </c>
      <c r="O552" s="288" t="s">
        <v>50</v>
      </c>
      <c r="P552" s="288" t="s">
        <v>51</v>
      </c>
      <c r="Q552" s="290" t="s">
        <v>45</v>
      </c>
      <c r="R552" s="288" t="s">
        <v>45</v>
      </c>
      <c r="S552" s="1">
        <v>45670</v>
      </c>
      <c r="T552" s="1">
        <v>45615</v>
      </c>
      <c r="U552" s="290" t="s">
        <v>45</v>
      </c>
      <c r="V552" s="1">
        <v>45615</v>
      </c>
      <c r="W552" s="1">
        <v>45664</v>
      </c>
      <c r="X552" s="1">
        <v>45673</v>
      </c>
      <c r="Y552" s="291">
        <v>67000</v>
      </c>
      <c r="Z552" s="291">
        <v>67000</v>
      </c>
      <c r="AA552" s="291">
        <v>18000</v>
      </c>
      <c r="AB552" s="291">
        <v>67000</v>
      </c>
      <c r="AC552" s="292" t="s">
        <v>399</v>
      </c>
      <c r="AD552" s="290" t="s">
        <v>60</v>
      </c>
      <c r="AE552" s="292" t="s">
        <v>45</v>
      </c>
      <c r="AF552" s="291">
        <v>67000</v>
      </c>
      <c r="AG552" s="291">
        <v>750</v>
      </c>
      <c r="AH552" s="291">
        <v>50250000</v>
      </c>
      <c r="AI552" s="291">
        <v>13500000</v>
      </c>
      <c r="AJ552" s="291">
        <v>750</v>
      </c>
      <c r="AK552" s="291">
        <v>50250000</v>
      </c>
      <c r="AL552" s="291">
        <v>13500000</v>
      </c>
      <c r="AM552" s="291"/>
      <c r="AN552" s="291"/>
      <c r="AO552" s="291">
        <v>0</v>
      </c>
      <c r="AP552" s="291">
        <v>764</v>
      </c>
      <c r="AQ552" s="291">
        <v>51188000</v>
      </c>
      <c r="AR552" s="291">
        <v>13752000</v>
      </c>
      <c r="AS552" s="291">
        <v>764</v>
      </c>
      <c r="AT552" s="291">
        <v>51188000</v>
      </c>
      <c r="AU552" s="291">
        <v>13752000</v>
      </c>
      <c r="AV552" s="291"/>
      <c r="AW552" s="291"/>
      <c r="AX552" s="291">
        <v>0</v>
      </c>
      <c r="AY552" s="291">
        <v>506</v>
      </c>
      <c r="AZ552" s="291">
        <v>33902000</v>
      </c>
      <c r="BA552" s="291"/>
      <c r="BB552" s="291"/>
      <c r="BC552" s="291">
        <v>10</v>
      </c>
      <c r="BD552" s="291">
        <v>670000</v>
      </c>
      <c r="BE552" s="291">
        <v>313332</v>
      </c>
      <c r="BF552" s="291">
        <v>180000</v>
      </c>
      <c r="BG552" s="291">
        <v>454</v>
      </c>
      <c r="BH552" s="291">
        <v>30418000</v>
      </c>
      <c r="BI552" s="291">
        <v>23231395</v>
      </c>
      <c r="BJ552" s="291">
        <v>8172000</v>
      </c>
      <c r="BK552" s="291">
        <v>52</v>
      </c>
      <c r="BL552" s="291">
        <v>258</v>
      </c>
      <c r="BM552" s="291">
        <v>310</v>
      </c>
      <c r="BN552" s="291">
        <v>20770000</v>
      </c>
      <c r="BO552" s="291">
        <v>5580000</v>
      </c>
      <c r="BP552" s="292" t="s">
        <v>3136</v>
      </c>
      <c r="BQ552" s="292" t="s">
        <v>3547</v>
      </c>
      <c r="BR552" t="s">
        <v>45</v>
      </c>
    </row>
    <row r="553" spans="1:70" hidden="1" x14ac:dyDescent="0.3">
      <c r="A553" s="281">
        <v>550</v>
      </c>
      <c r="B553" s="282" t="s">
        <v>2952</v>
      </c>
      <c r="C553" s="282" t="s">
        <v>3011</v>
      </c>
      <c r="D553" s="282" t="s">
        <v>2954</v>
      </c>
      <c r="E553" s="282" t="s">
        <v>2959</v>
      </c>
      <c r="F553" s="282" t="s">
        <v>2970</v>
      </c>
      <c r="G553" s="282" t="s">
        <v>2974</v>
      </c>
      <c r="H553" s="282" t="s">
        <v>2976</v>
      </c>
      <c r="I553" s="282" t="s">
        <v>2962</v>
      </c>
      <c r="J553" s="282" t="s">
        <v>60</v>
      </c>
      <c r="K553" s="282" t="s">
        <v>2958</v>
      </c>
      <c r="L553" s="282" t="s">
        <v>45</v>
      </c>
      <c r="M553" s="283" t="s">
        <v>2476</v>
      </c>
      <c r="N553" s="282" t="s">
        <v>2477</v>
      </c>
      <c r="O553" s="282" t="s">
        <v>50</v>
      </c>
      <c r="P553" s="282" t="s">
        <v>51</v>
      </c>
      <c r="Q553" s="284" t="s">
        <v>45</v>
      </c>
      <c r="R553" s="282" t="s">
        <v>45</v>
      </c>
      <c r="S553" s="285">
        <v>45670</v>
      </c>
      <c r="T553" s="285">
        <v>45617</v>
      </c>
      <c r="U553" s="284" t="s">
        <v>45</v>
      </c>
      <c r="V553" s="285">
        <v>45617</v>
      </c>
      <c r="W553" s="285">
        <v>45666</v>
      </c>
      <c r="X553" s="285">
        <v>45693</v>
      </c>
      <c r="Y553" s="286">
        <v>49000</v>
      </c>
      <c r="Z553" s="286">
        <v>49000</v>
      </c>
      <c r="AA553" s="286">
        <v>13400</v>
      </c>
      <c r="AB553" s="286">
        <v>49000</v>
      </c>
      <c r="AC553" s="287" t="s">
        <v>374</v>
      </c>
      <c r="AD553" s="284" t="s">
        <v>60</v>
      </c>
      <c r="AE553" s="287" t="s">
        <v>45</v>
      </c>
      <c r="AF553" s="286">
        <v>49000</v>
      </c>
      <c r="AG553" s="286">
        <v>1200</v>
      </c>
      <c r="AH553" s="286">
        <v>58800000</v>
      </c>
      <c r="AI553" s="286">
        <v>16080000</v>
      </c>
      <c r="AJ553" s="286">
        <v>1200</v>
      </c>
      <c r="AK553" s="286">
        <v>58800000</v>
      </c>
      <c r="AL553" s="286">
        <v>16080000</v>
      </c>
      <c r="AM553" s="286"/>
      <c r="AN553" s="286"/>
      <c r="AO553" s="286">
        <v>0</v>
      </c>
      <c r="AP553" s="286">
        <v>1158</v>
      </c>
      <c r="AQ553" s="286">
        <v>56742000</v>
      </c>
      <c r="AR553" s="286">
        <v>15517200</v>
      </c>
      <c r="AS553" s="286">
        <v>1158</v>
      </c>
      <c r="AT553" s="286">
        <v>56742000</v>
      </c>
      <c r="AU553" s="286">
        <v>15517200</v>
      </c>
      <c r="AV553" s="286"/>
      <c r="AW553" s="286"/>
      <c r="AX553" s="286">
        <v>0</v>
      </c>
      <c r="AY553" s="286">
        <v>1092</v>
      </c>
      <c r="AZ553" s="286">
        <v>53508000</v>
      </c>
      <c r="BA553" s="286"/>
      <c r="BB553" s="286"/>
      <c r="BC553" s="286">
        <v>1</v>
      </c>
      <c r="BD553" s="286">
        <v>49000</v>
      </c>
      <c r="BE553" s="286">
        <v>38000</v>
      </c>
      <c r="BF553" s="286">
        <v>13400</v>
      </c>
      <c r="BG553" s="286">
        <v>822</v>
      </c>
      <c r="BH553" s="286">
        <v>40278000</v>
      </c>
      <c r="BI553" s="286">
        <v>30054575</v>
      </c>
      <c r="BJ553" s="286">
        <v>11014800</v>
      </c>
      <c r="BK553" s="286">
        <v>270</v>
      </c>
      <c r="BL553" s="286">
        <v>66</v>
      </c>
      <c r="BM553" s="286">
        <v>336</v>
      </c>
      <c r="BN553" s="286">
        <v>16464000</v>
      </c>
      <c r="BO553" s="286">
        <v>4502400</v>
      </c>
      <c r="BP553" s="287" t="s">
        <v>3461</v>
      </c>
      <c r="BQ553" s="287" t="s">
        <v>3518</v>
      </c>
      <c r="BR553" t="s">
        <v>45</v>
      </c>
    </row>
    <row r="554" spans="1:70" hidden="1" x14ac:dyDescent="0.3">
      <c r="A554" s="281">
        <v>551</v>
      </c>
      <c r="B554" s="288" t="s">
        <v>2952</v>
      </c>
      <c r="C554" s="288" t="s">
        <v>3011</v>
      </c>
      <c r="D554" s="288" t="s">
        <v>2954</v>
      </c>
      <c r="E554" s="288" t="s">
        <v>2959</v>
      </c>
      <c r="F554" s="288" t="s">
        <v>2970</v>
      </c>
      <c r="G554" s="288" t="s">
        <v>2974</v>
      </c>
      <c r="H554" s="288" t="s">
        <v>2976</v>
      </c>
      <c r="I554" s="288" t="s">
        <v>2962</v>
      </c>
      <c r="J554" s="288" t="s">
        <v>60</v>
      </c>
      <c r="K554" s="288" t="s">
        <v>2958</v>
      </c>
      <c r="L554" s="288" t="s">
        <v>45</v>
      </c>
      <c r="M554" s="289" t="s">
        <v>2478</v>
      </c>
      <c r="N554" s="288" t="s">
        <v>2479</v>
      </c>
      <c r="O554" s="288" t="s">
        <v>50</v>
      </c>
      <c r="P554" s="288" t="s">
        <v>51</v>
      </c>
      <c r="Q554" s="290" t="s">
        <v>45</v>
      </c>
      <c r="R554" s="288" t="s">
        <v>45</v>
      </c>
      <c r="S554" s="1">
        <v>45707</v>
      </c>
      <c r="T554" s="1">
        <v>45625</v>
      </c>
      <c r="U554" s="290" t="s">
        <v>45</v>
      </c>
      <c r="V554" s="1">
        <v>45625</v>
      </c>
      <c r="W554" s="1">
        <v>45673</v>
      </c>
      <c r="X554" s="1">
        <v>45695</v>
      </c>
      <c r="Y554" s="291">
        <v>49000</v>
      </c>
      <c r="Z554" s="291">
        <v>57000</v>
      </c>
      <c r="AA554" s="291">
        <v>13000</v>
      </c>
      <c r="AB554" s="291">
        <v>57000</v>
      </c>
      <c r="AC554" s="292" t="s">
        <v>52</v>
      </c>
      <c r="AD554" s="290" t="s">
        <v>60</v>
      </c>
      <c r="AE554" s="292" t="s">
        <v>45</v>
      </c>
      <c r="AF554" s="291">
        <v>49000</v>
      </c>
      <c r="AG554" s="291">
        <v>2350</v>
      </c>
      <c r="AH554" s="291">
        <v>133950000</v>
      </c>
      <c r="AI554" s="291">
        <v>30550000</v>
      </c>
      <c r="AJ554" s="291">
        <v>2000</v>
      </c>
      <c r="AK554" s="291">
        <v>114000000</v>
      </c>
      <c r="AL554" s="291">
        <v>26000000</v>
      </c>
      <c r="AM554" s="291">
        <v>350</v>
      </c>
      <c r="AN554" s="291">
        <v>19950000</v>
      </c>
      <c r="AO554" s="291">
        <v>4550000</v>
      </c>
      <c r="AP554" s="291">
        <v>2387</v>
      </c>
      <c r="AQ554" s="291">
        <v>136059000</v>
      </c>
      <c r="AR554" s="291">
        <v>31031000</v>
      </c>
      <c r="AS554" s="291">
        <v>2387</v>
      </c>
      <c r="AT554" s="291">
        <v>136059000</v>
      </c>
      <c r="AU554" s="291">
        <v>31031000</v>
      </c>
      <c r="AV554" s="291"/>
      <c r="AW554" s="291"/>
      <c r="AX554" s="291">
        <v>0</v>
      </c>
      <c r="AY554" s="291">
        <v>2187</v>
      </c>
      <c r="AZ554" s="291">
        <v>124659000</v>
      </c>
      <c r="BA554" s="291"/>
      <c r="BB554" s="291"/>
      <c r="BC554" s="291">
        <v>42</v>
      </c>
      <c r="BD554" s="291">
        <v>2394000</v>
      </c>
      <c r="BE554" s="291">
        <v>975661</v>
      </c>
      <c r="BF554" s="291">
        <v>546000</v>
      </c>
      <c r="BG554" s="291">
        <v>2179</v>
      </c>
      <c r="BH554" s="291">
        <v>124203000</v>
      </c>
      <c r="BI554" s="291">
        <v>83568994</v>
      </c>
      <c r="BJ554" s="291">
        <v>28327000</v>
      </c>
      <c r="BK554" s="291">
        <v>8</v>
      </c>
      <c r="BL554" s="291">
        <v>200</v>
      </c>
      <c r="BM554" s="291">
        <v>208</v>
      </c>
      <c r="BN554" s="291">
        <v>11856000</v>
      </c>
      <c r="BO554" s="291">
        <v>2704000</v>
      </c>
      <c r="BP554" s="292" t="s">
        <v>971</v>
      </c>
      <c r="BQ554" s="292" t="s">
        <v>3460</v>
      </c>
      <c r="BR554" t="s">
        <v>45</v>
      </c>
    </row>
    <row r="555" spans="1:70" hidden="1" x14ac:dyDescent="0.3">
      <c r="A555" s="281">
        <v>552</v>
      </c>
      <c r="B555" s="282" t="s">
        <v>2952</v>
      </c>
      <c r="C555" s="282" t="s">
        <v>3011</v>
      </c>
      <c r="D555" s="282" t="s">
        <v>2954</v>
      </c>
      <c r="E555" s="282" t="s">
        <v>2959</v>
      </c>
      <c r="F555" s="282" t="s">
        <v>2970</v>
      </c>
      <c r="G555" s="282" t="s">
        <v>2974</v>
      </c>
      <c r="H555" s="282" t="s">
        <v>2976</v>
      </c>
      <c r="I555" s="282" t="s">
        <v>2962</v>
      </c>
      <c r="J555" s="282" t="s">
        <v>60</v>
      </c>
      <c r="K555" s="282" t="s">
        <v>2958</v>
      </c>
      <c r="L555" s="282" t="s">
        <v>45</v>
      </c>
      <c r="M555" s="283" t="s">
        <v>2480</v>
      </c>
      <c r="N555" s="282" t="s">
        <v>2481</v>
      </c>
      <c r="O555" s="282" t="s">
        <v>50</v>
      </c>
      <c r="P555" s="282" t="s">
        <v>142</v>
      </c>
      <c r="Q555" s="284" t="s">
        <v>45</v>
      </c>
      <c r="R555" s="282" t="s">
        <v>45</v>
      </c>
      <c r="S555" s="285">
        <v>45680</v>
      </c>
      <c r="T555" s="285">
        <v>45624</v>
      </c>
      <c r="U555" s="284" t="s">
        <v>45</v>
      </c>
      <c r="V555" s="285">
        <v>45624</v>
      </c>
      <c r="W555" s="285">
        <v>45680</v>
      </c>
      <c r="X555" s="285">
        <v>45693</v>
      </c>
      <c r="Y555" s="286">
        <v>45000</v>
      </c>
      <c r="Z555" s="286">
        <v>45000</v>
      </c>
      <c r="AA555" s="286">
        <v>11500</v>
      </c>
      <c r="AB555" s="286">
        <v>45000</v>
      </c>
      <c r="AC555" s="287" t="s">
        <v>983</v>
      </c>
      <c r="AD555" s="284" t="s">
        <v>60</v>
      </c>
      <c r="AE555" s="287" t="s">
        <v>45</v>
      </c>
      <c r="AF555" s="286">
        <v>45000</v>
      </c>
      <c r="AG555" s="286">
        <v>900</v>
      </c>
      <c r="AH555" s="286">
        <v>40500000</v>
      </c>
      <c r="AI555" s="286">
        <v>10350000</v>
      </c>
      <c r="AJ555" s="286">
        <v>900</v>
      </c>
      <c r="AK555" s="286">
        <v>40500000</v>
      </c>
      <c r="AL555" s="286">
        <v>10350000</v>
      </c>
      <c r="AM555" s="286"/>
      <c r="AN555" s="286"/>
      <c r="AO555" s="286">
        <v>0</v>
      </c>
      <c r="AP555" s="286">
        <v>909</v>
      </c>
      <c r="AQ555" s="286">
        <v>40905000</v>
      </c>
      <c r="AR555" s="286">
        <v>10453500</v>
      </c>
      <c r="AS555" s="286">
        <v>909</v>
      </c>
      <c r="AT555" s="286">
        <v>40905000</v>
      </c>
      <c r="AU555" s="286">
        <v>10453500</v>
      </c>
      <c r="AV555" s="286"/>
      <c r="AW555" s="286"/>
      <c r="AX555" s="286">
        <v>0</v>
      </c>
      <c r="AY555" s="286">
        <v>303</v>
      </c>
      <c r="AZ555" s="286">
        <v>13635000</v>
      </c>
      <c r="BA555" s="286"/>
      <c r="BB555" s="286"/>
      <c r="BC555" s="286">
        <v>2</v>
      </c>
      <c r="BD555" s="286">
        <v>90000</v>
      </c>
      <c r="BE555" s="286">
        <v>73133</v>
      </c>
      <c r="BF555" s="286">
        <v>23000</v>
      </c>
      <c r="BG555" s="286">
        <v>298</v>
      </c>
      <c r="BH555" s="286">
        <v>13410000</v>
      </c>
      <c r="BI555" s="286">
        <v>9980755</v>
      </c>
      <c r="BJ555" s="286">
        <v>3427000</v>
      </c>
      <c r="BK555" s="286">
        <v>5</v>
      </c>
      <c r="BL555" s="286">
        <v>606</v>
      </c>
      <c r="BM555" s="286">
        <v>611</v>
      </c>
      <c r="BN555" s="286">
        <v>27495000</v>
      </c>
      <c r="BO555" s="286">
        <v>7026500</v>
      </c>
      <c r="BP555" s="287" t="s">
        <v>3278</v>
      </c>
      <c r="BQ555" s="287" t="s">
        <v>3524</v>
      </c>
      <c r="BR555" t="s">
        <v>45</v>
      </c>
    </row>
    <row r="556" spans="1:70" hidden="1" x14ac:dyDescent="0.3">
      <c r="A556" s="281">
        <v>553</v>
      </c>
      <c r="B556" s="288" t="s">
        <v>2952</v>
      </c>
      <c r="C556" s="288" t="s">
        <v>3011</v>
      </c>
      <c r="D556" s="288" t="s">
        <v>2954</v>
      </c>
      <c r="E556" s="288" t="s">
        <v>2959</v>
      </c>
      <c r="F556" s="288" t="s">
        <v>2970</v>
      </c>
      <c r="G556" s="288" t="s">
        <v>2974</v>
      </c>
      <c r="H556" s="288" t="s">
        <v>2976</v>
      </c>
      <c r="I556" s="288" t="s">
        <v>2962</v>
      </c>
      <c r="J556" s="288" t="s">
        <v>60</v>
      </c>
      <c r="K556" s="288" t="s">
        <v>2958</v>
      </c>
      <c r="L556" s="288" t="s">
        <v>45</v>
      </c>
      <c r="M556" s="289" t="s">
        <v>2482</v>
      </c>
      <c r="N556" s="288" t="s">
        <v>2483</v>
      </c>
      <c r="O556" s="288" t="s">
        <v>50</v>
      </c>
      <c r="P556" s="288" t="s">
        <v>51</v>
      </c>
      <c r="Q556" s="290" t="s">
        <v>45</v>
      </c>
      <c r="R556" s="288" t="s">
        <v>45</v>
      </c>
      <c r="S556" s="1">
        <v>45749</v>
      </c>
      <c r="T556" s="1">
        <v>45632</v>
      </c>
      <c r="U556" s="290" t="s">
        <v>45</v>
      </c>
      <c r="V556" s="1">
        <v>45632</v>
      </c>
      <c r="W556" s="1">
        <v>45749</v>
      </c>
      <c r="X556" s="1">
        <v>45756</v>
      </c>
      <c r="Y556" s="291">
        <v>57000</v>
      </c>
      <c r="Z556" s="291">
        <v>57000</v>
      </c>
      <c r="AA556" s="291">
        <v>14800</v>
      </c>
      <c r="AB556" s="291">
        <v>57000</v>
      </c>
      <c r="AC556" s="292" t="s">
        <v>201</v>
      </c>
      <c r="AD556" s="290" t="s">
        <v>60</v>
      </c>
      <c r="AE556" s="292" t="s">
        <v>45</v>
      </c>
      <c r="AF556" s="291">
        <v>57000</v>
      </c>
      <c r="AG556" s="291">
        <v>1303</v>
      </c>
      <c r="AH556" s="291">
        <v>74271000</v>
      </c>
      <c r="AI556" s="291">
        <v>19284400</v>
      </c>
      <c r="AJ556" s="291">
        <v>1003</v>
      </c>
      <c r="AK556" s="291">
        <v>57171000</v>
      </c>
      <c r="AL556" s="291">
        <v>14844400</v>
      </c>
      <c r="AM556" s="291">
        <v>300</v>
      </c>
      <c r="AN556" s="291">
        <v>17100000</v>
      </c>
      <c r="AO556" s="291">
        <v>4440000</v>
      </c>
      <c r="AP556" s="291">
        <v>1319</v>
      </c>
      <c r="AQ556" s="291">
        <v>75183000</v>
      </c>
      <c r="AR556" s="291">
        <v>19521200</v>
      </c>
      <c r="AS556" s="291">
        <v>1319</v>
      </c>
      <c r="AT556" s="291">
        <v>75183000</v>
      </c>
      <c r="AU556" s="291">
        <v>19521200</v>
      </c>
      <c r="AV556" s="291"/>
      <c r="AW556" s="291"/>
      <c r="AX556" s="291">
        <v>0</v>
      </c>
      <c r="AY556" s="291">
        <v>870</v>
      </c>
      <c r="AZ556" s="291">
        <v>49590000</v>
      </c>
      <c r="BA556" s="291"/>
      <c r="BB556" s="291"/>
      <c r="BC556" s="291">
        <v>48</v>
      </c>
      <c r="BD556" s="291">
        <v>2736000</v>
      </c>
      <c r="BE556" s="291">
        <v>1776122</v>
      </c>
      <c r="BF556" s="291">
        <v>710400</v>
      </c>
      <c r="BG556" s="291">
        <v>761</v>
      </c>
      <c r="BH556" s="291">
        <v>43377000</v>
      </c>
      <c r="BI556" s="291">
        <v>34169721</v>
      </c>
      <c r="BJ556" s="291">
        <v>11262800</v>
      </c>
      <c r="BK556" s="291">
        <v>109</v>
      </c>
      <c r="BL556" s="291">
        <v>449</v>
      </c>
      <c r="BM556" s="291">
        <v>558</v>
      </c>
      <c r="BN556" s="291">
        <v>31806000</v>
      </c>
      <c r="BO556" s="291">
        <v>8258400</v>
      </c>
      <c r="BP556" s="292" t="s">
        <v>677</v>
      </c>
      <c r="BQ556" s="292" t="s">
        <v>3547</v>
      </c>
      <c r="BR556" t="s">
        <v>45</v>
      </c>
    </row>
    <row r="557" spans="1:70" hidden="1" x14ac:dyDescent="0.3">
      <c r="A557" s="281">
        <v>554</v>
      </c>
      <c r="B557" s="282" t="s">
        <v>2952</v>
      </c>
      <c r="C557" s="282" t="s">
        <v>3011</v>
      </c>
      <c r="D557" s="282" t="s">
        <v>2954</v>
      </c>
      <c r="E557" s="282" t="s">
        <v>2959</v>
      </c>
      <c r="F557" s="282" t="s">
        <v>2970</v>
      </c>
      <c r="G557" s="282" t="s">
        <v>2974</v>
      </c>
      <c r="H557" s="282" t="s">
        <v>2976</v>
      </c>
      <c r="I557" s="282" t="s">
        <v>2962</v>
      </c>
      <c r="J557" s="282" t="s">
        <v>60</v>
      </c>
      <c r="K557" s="282" t="s">
        <v>2958</v>
      </c>
      <c r="L557" s="282" t="s">
        <v>45</v>
      </c>
      <c r="M557" s="283" t="s">
        <v>2484</v>
      </c>
      <c r="N557" s="282" t="s">
        <v>2485</v>
      </c>
      <c r="O557" s="282" t="s">
        <v>50</v>
      </c>
      <c r="P557" s="282" t="s">
        <v>51</v>
      </c>
      <c r="Q557" s="284" t="s">
        <v>45</v>
      </c>
      <c r="R557" s="282" t="s">
        <v>45</v>
      </c>
      <c r="S557" s="285">
        <v>45714</v>
      </c>
      <c r="T557" s="285">
        <v>45636</v>
      </c>
      <c r="U557" s="284" t="s">
        <v>45</v>
      </c>
      <c r="V557" s="285">
        <v>45636</v>
      </c>
      <c r="W557" s="285">
        <v>45714</v>
      </c>
      <c r="X557" s="285">
        <v>45714</v>
      </c>
      <c r="Y557" s="286">
        <v>47000</v>
      </c>
      <c r="Z557" s="286">
        <v>59000</v>
      </c>
      <c r="AA557" s="286">
        <v>12000</v>
      </c>
      <c r="AB557" s="286">
        <v>59000</v>
      </c>
      <c r="AC557" s="287" t="s">
        <v>983</v>
      </c>
      <c r="AD557" s="284" t="s">
        <v>60</v>
      </c>
      <c r="AE557" s="287" t="s">
        <v>45</v>
      </c>
      <c r="AF557" s="286">
        <v>47000</v>
      </c>
      <c r="AG557" s="286">
        <v>3600</v>
      </c>
      <c r="AH557" s="286">
        <v>212400000</v>
      </c>
      <c r="AI557" s="286">
        <v>43200000</v>
      </c>
      <c r="AJ557" s="286">
        <v>3600</v>
      </c>
      <c r="AK557" s="286">
        <v>212400000</v>
      </c>
      <c r="AL557" s="286">
        <v>43200000</v>
      </c>
      <c r="AM557" s="286"/>
      <c r="AN557" s="286"/>
      <c r="AO557" s="286">
        <v>0</v>
      </c>
      <c r="AP557" s="286">
        <v>3637</v>
      </c>
      <c r="AQ557" s="286">
        <v>214583000</v>
      </c>
      <c r="AR557" s="286">
        <v>43644000</v>
      </c>
      <c r="AS557" s="286">
        <v>3637</v>
      </c>
      <c r="AT557" s="286">
        <v>214583000</v>
      </c>
      <c r="AU557" s="286">
        <v>43644000</v>
      </c>
      <c r="AV557" s="286"/>
      <c r="AW557" s="286"/>
      <c r="AX557" s="286">
        <v>0</v>
      </c>
      <c r="AY557" s="286">
        <v>2296</v>
      </c>
      <c r="AZ557" s="286">
        <v>135464000</v>
      </c>
      <c r="BA557" s="286"/>
      <c r="BB557" s="286"/>
      <c r="BC557" s="286">
        <v>214</v>
      </c>
      <c r="BD557" s="286">
        <v>12626000</v>
      </c>
      <c r="BE557" s="286">
        <v>5743748</v>
      </c>
      <c r="BF557" s="286">
        <v>2568000</v>
      </c>
      <c r="BG557" s="286">
        <v>2057</v>
      </c>
      <c r="BH557" s="286">
        <v>121363000</v>
      </c>
      <c r="BI557" s="286">
        <v>67903067</v>
      </c>
      <c r="BJ557" s="286">
        <v>24684000</v>
      </c>
      <c r="BK557" s="286">
        <v>239</v>
      </c>
      <c r="BL557" s="286">
        <v>1341</v>
      </c>
      <c r="BM557" s="286">
        <v>1580</v>
      </c>
      <c r="BN557" s="286">
        <v>93220000</v>
      </c>
      <c r="BO557" s="286">
        <v>18960000</v>
      </c>
      <c r="BP557" s="287" t="s">
        <v>3431</v>
      </c>
      <c r="BQ557" s="287" t="s">
        <v>3297</v>
      </c>
      <c r="BR557" t="s">
        <v>45</v>
      </c>
    </row>
    <row r="558" spans="1:70" hidden="1" x14ac:dyDescent="0.3">
      <c r="A558" s="281">
        <v>555</v>
      </c>
      <c r="B558" s="288" t="s">
        <v>2952</v>
      </c>
      <c r="C558" s="288" t="s">
        <v>3011</v>
      </c>
      <c r="D558" s="288" t="s">
        <v>2954</v>
      </c>
      <c r="E558" s="288" t="s">
        <v>2959</v>
      </c>
      <c r="F558" s="288" t="s">
        <v>2970</v>
      </c>
      <c r="G558" s="288" t="s">
        <v>2974</v>
      </c>
      <c r="H558" s="288" t="s">
        <v>2976</v>
      </c>
      <c r="I558" s="288" t="s">
        <v>2962</v>
      </c>
      <c r="J558" s="288" t="s">
        <v>60</v>
      </c>
      <c r="K558" s="288" t="s">
        <v>2958</v>
      </c>
      <c r="L558" s="288" t="s">
        <v>45</v>
      </c>
      <c r="M558" s="289" t="s">
        <v>2486</v>
      </c>
      <c r="N558" s="288" t="s">
        <v>2487</v>
      </c>
      <c r="O558" s="288" t="s">
        <v>50</v>
      </c>
      <c r="P558" s="288" t="s">
        <v>51</v>
      </c>
      <c r="Q558" s="290" t="s">
        <v>45</v>
      </c>
      <c r="R558" s="288" t="s">
        <v>45</v>
      </c>
      <c r="S558" s="1">
        <v>45721</v>
      </c>
      <c r="T558" s="1">
        <v>45636</v>
      </c>
      <c r="U558" s="290" t="s">
        <v>45</v>
      </c>
      <c r="V558" s="1">
        <v>45636</v>
      </c>
      <c r="W558" s="1">
        <v>45721</v>
      </c>
      <c r="X558" s="1">
        <v>45722</v>
      </c>
      <c r="Y558" s="291">
        <v>47000</v>
      </c>
      <c r="Z558" s="291">
        <v>59000</v>
      </c>
      <c r="AA558" s="291">
        <v>12200</v>
      </c>
      <c r="AB558" s="291">
        <v>59000</v>
      </c>
      <c r="AC558" s="292" t="s">
        <v>201</v>
      </c>
      <c r="AD558" s="290" t="s">
        <v>60</v>
      </c>
      <c r="AE558" s="292" t="s">
        <v>45</v>
      </c>
      <c r="AF558" s="291">
        <v>47000</v>
      </c>
      <c r="AG558" s="291">
        <v>3000</v>
      </c>
      <c r="AH558" s="291">
        <v>177000000</v>
      </c>
      <c r="AI558" s="291">
        <v>36600000</v>
      </c>
      <c r="AJ558" s="291">
        <v>3000</v>
      </c>
      <c r="AK558" s="291">
        <v>177000000</v>
      </c>
      <c r="AL558" s="291">
        <v>36600000</v>
      </c>
      <c r="AM558" s="291"/>
      <c r="AN558" s="291"/>
      <c r="AO558" s="291">
        <v>0</v>
      </c>
      <c r="AP558" s="291">
        <v>2921</v>
      </c>
      <c r="AQ558" s="291">
        <v>172339000</v>
      </c>
      <c r="AR558" s="291">
        <v>35636200</v>
      </c>
      <c r="AS558" s="291">
        <v>2921</v>
      </c>
      <c r="AT558" s="291">
        <v>172339000</v>
      </c>
      <c r="AU558" s="291">
        <v>35636200</v>
      </c>
      <c r="AV558" s="291"/>
      <c r="AW558" s="291"/>
      <c r="AX558" s="291">
        <v>0</v>
      </c>
      <c r="AY558" s="291">
        <v>1350</v>
      </c>
      <c r="AZ558" s="291">
        <v>79650000</v>
      </c>
      <c r="BA558" s="291"/>
      <c r="BB558" s="291"/>
      <c r="BC558" s="291">
        <v>153</v>
      </c>
      <c r="BD558" s="291">
        <v>9027000</v>
      </c>
      <c r="BE558" s="291">
        <v>3784811</v>
      </c>
      <c r="BF558" s="291">
        <v>1866600</v>
      </c>
      <c r="BG558" s="291">
        <v>1229</v>
      </c>
      <c r="BH558" s="291">
        <v>72511000</v>
      </c>
      <c r="BI558" s="291">
        <v>39702136</v>
      </c>
      <c r="BJ558" s="291">
        <v>14993800</v>
      </c>
      <c r="BK558" s="291">
        <v>121</v>
      </c>
      <c r="BL558" s="291">
        <v>1571</v>
      </c>
      <c r="BM558" s="291">
        <v>1692</v>
      </c>
      <c r="BN558" s="291">
        <v>99828000</v>
      </c>
      <c r="BO558" s="291">
        <v>20642400</v>
      </c>
      <c r="BP558" s="292" t="s">
        <v>3311</v>
      </c>
      <c r="BQ558" s="292" t="s">
        <v>3507</v>
      </c>
      <c r="BR558" t="s">
        <v>45</v>
      </c>
    </row>
    <row r="559" spans="1:70" hidden="1" x14ac:dyDescent="0.3">
      <c r="A559" s="281">
        <v>556</v>
      </c>
      <c r="B559" s="282" t="s">
        <v>2952</v>
      </c>
      <c r="C559" s="282" t="s">
        <v>3011</v>
      </c>
      <c r="D559" s="282" t="s">
        <v>2954</v>
      </c>
      <c r="E559" s="282" t="s">
        <v>2959</v>
      </c>
      <c r="F559" s="282" t="s">
        <v>2970</v>
      </c>
      <c r="G559" s="282" t="s">
        <v>2974</v>
      </c>
      <c r="H559" s="282" t="s">
        <v>2976</v>
      </c>
      <c r="I559" s="282" t="s">
        <v>2999</v>
      </c>
      <c r="J559" s="282" t="s">
        <v>60</v>
      </c>
      <c r="K559" s="282" t="s">
        <v>2958</v>
      </c>
      <c r="L559" s="282" t="s">
        <v>1857</v>
      </c>
      <c r="M559" s="283" t="s">
        <v>2488</v>
      </c>
      <c r="N559" s="282" t="s">
        <v>2489</v>
      </c>
      <c r="O559" s="282" t="s">
        <v>50</v>
      </c>
      <c r="P559" s="282" t="s">
        <v>51</v>
      </c>
      <c r="Q559" s="284" t="s">
        <v>45</v>
      </c>
      <c r="R559" s="282" t="s">
        <v>45</v>
      </c>
      <c r="S559" s="285">
        <v>46010</v>
      </c>
      <c r="T559" s="285">
        <v>45614</v>
      </c>
      <c r="U559" s="284" t="s">
        <v>45</v>
      </c>
      <c r="V559" s="285">
        <v>45614</v>
      </c>
      <c r="W559" s="285">
        <v>45666</v>
      </c>
      <c r="X559" s="285">
        <v>45672</v>
      </c>
      <c r="Y559" s="286">
        <v>62000</v>
      </c>
      <c r="Z559" s="286">
        <v>79000</v>
      </c>
      <c r="AA559" s="286">
        <v>16500</v>
      </c>
      <c r="AB559" s="286">
        <v>79000</v>
      </c>
      <c r="AC559" s="287" t="s">
        <v>531</v>
      </c>
      <c r="AD559" s="284" t="s">
        <v>60</v>
      </c>
      <c r="AE559" s="287" t="s">
        <v>45</v>
      </c>
      <c r="AF559" s="286">
        <v>62000</v>
      </c>
      <c r="AG559" s="286">
        <v>14930</v>
      </c>
      <c r="AH559" s="286">
        <v>1179470000</v>
      </c>
      <c r="AI559" s="286">
        <v>246345000</v>
      </c>
      <c r="AJ559" s="286">
        <v>6000</v>
      </c>
      <c r="AK559" s="286">
        <v>474000000</v>
      </c>
      <c r="AL559" s="286">
        <v>99000000</v>
      </c>
      <c r="AM559" s="286">
        <v>8930</v>
      </c>
      <c r="AN559" s="286">
        <v>705470000</v>
      </c>
      <c r="AO559" s="286">
        <v>147345000</v>
      </c>
      <c r="AP559" s="286">
        <v>6904</v>
      </c>
      <c r="AQ559" s="286">
        <v>545416000</v>
      </c>
      <c r="AR559" s="286">
        <v>113916000</v>
      </c>
      <c r="AS559" s="286">
        <v>6904</v>
      </c>
      <c r="AT559" s="286">
        <v>545416000</v>
      </c>
      <c r="AU559" s="286">
        <v>113916000</v>
      </c>
      <c r="AV559" s="286"/>
      <c r="AW559" s="286"/>
      <c r="AX559" s="286">
        <v>0</v>
      </c>
      <c r="AY559" s="286">
        <v>5932</v>
      </c>
      <c r="AZ559" s="286">
        <v>468628000</v>
      </c>
      <c r="BA559" s="286"/>
      <c r="BB559" s="286"/>
      <c r="BC559" s="286">
        <v>33</v>
      </c>
      <c r="BD559" s="286">
        <v>2607000</v>
      </c>
      <c r="BE559" s="286">
        <v>1321843</v>
      </c>
      <c r="BF559" s="286">
        <v>544500</v>
      </c>
      <c r="BG559" s="286">
        <v>5864</v>
      </c>
      <c r="BH559" s="286">
        <v>463256000</v>
      </c>
      <c r="BI559" s="286">
        <v>271526475</v>
      </c>
      <c r="BJ559" s="286">
        <v>96756000</v>
      </c>
      <c r="BK559" s="286">
        <v>68</v>
      </c>
      <c r="BL559" s="286">
        <v>972</v>
      </c>
      <c r="BM559" s="286">
        <v>1040</v>
      </c>
      <c r="BN559" s="286">
        <v>82160000</v>
      </c>
      <c r="BO559" s="286">
        <v>17160000</v>
      </c>
      <c r="BP559" s="287" t="s">
        <v>3303</v>
      </c>
      <c r="BQ559" s="287" t="s">
        <v>3133</v>
      </c>
      <c r="BR559" t="s">
        <v>45</v>
      </c>
    </row>
    <row r="560" spans="1:70" hidden="1" x14ac:dyDescent="0.3">
      <c r="A560" s="281">
        <v>557</v>
      </c>
      <c r="B560" s="288" t="s">
        <v>2952</v>
      </c>
      <c r="C560" s="288" t="s">
        <v>3011</v>
      </c>
      <c r="D560" s="288" t="s">
        <v>2954</v>
      </c>
      <c r="E560" s="288" t="s">
        <v>2959</v>
      </c>
      <c r="F560" s="288" t="s">
        <v>2977</v>
      </c>
      <c r="G560" s="288" t="s">
        <v>2978</v>
      </c>
      <c r="H560" s="288" t="s">
        <v>2979</v>
      </c>
      <c r="I560" s="288" t="s">
        <v>2962</v>
      </c>
      <c r="J560" s="288" t="s">
        <v>60</v>
      </c>
      <c r="K560" s="288" t="s">
        <v>2958</v>
      </c>
      <c r="L560" s="288" t="s">
        <v>45</v>
      </c>
      <c r="M560" s="289" t="s">
        <v>2490</v>
      </c>
      <c r="N560" s="288" t="s">
        <v>2491</v>
      </c>
      <c r="O560" s="288" t="s">
        <v>50</v>
      </c>
      <c r="P560" s="288" t="s">
        <v>74</v>
      </c>
      <c r="Q560" s="290" t="s">
        <v>45</v>
      </c>
      <c r="R560" s="288" t="s">
        <v>45</v>
      </c>
      <c r="S560" s="1">
        <v>45666</v>
      </c>
      <c r="T560" s="1">
        <v>45615</v>
      </c>
      <c r="U560" s="290" t="s">
        <v>45</v>
      </c>
      <c r="V560" s="1">
        <v>45615</v>
      </c>
      <c r="W560" s="1">
        <v>45666</v>
      </c>
      <c r="X560" s="1">
        <v>45672</v>
      </c>
      <c r="Y560" s="291">
        <v>47000</v>
      </c>
      <c r="Z560" s="291">
        <v>69000</v>
      </c>
      <c r="AA560" s="291">
        <v>10900</v>
      </c>
      <c r="AB560" s="291">
        <v>69000</v>
      </c>
      <c r="AC560" s="292" t="s">
        <v>1870</v>
      </c>
      <c r="AD560" s="290" t="s">
        <v>60</v>
      </c>
      <c r="AE560" s="292" t="s">
        <v>45</v>
      </c>
      <c r="AF560" s="291">
        <v>47000</v>
      </c>
      <c r="AG560" s="291">
        <v>4000</v>
      </c>
      <c r="AH560" s="291">
        <v>276000000</v>
      </c>
      <c r="AI560" s="291">
        <v>43600000</v>
      </c>
      <c r="AJ560" s="291">
        <v>4000</v>
      </c>
      <c r="AK560" s="291">
        <v>276000000</v>
      </c>
      <c r="AL560" s="291">
        <v>43600000</v>
      </c>
      <c r="AM560" s="291"/>
      <c r="AN560" s="291"/>
      <c r="AO560" s="291">
        <v>0</v>
      </c>
      <c r="AP560" s="291">
        <v>4110</v>
      </c>
      <c r="AQ560" s="291">
        <v>283590000</v>
      </c>
      <c r="AR560" s="291">
        <v>44799000</v>
      </c>
      <c r="AS560" s="291">
        <v>4110</v>
      </c>
      <c r="AT560" s="291">
        <v>283590000</v>
      </c>
      <c r="AU560" s="291">
        <v>44799000</v>
      </c>
      <c r="AV560" s="291"/>
      <c r="AW560" s="291"/>
      <c r="AX560" s="291">
        <v>0</v>
      </c>
      <c r="AY560" s="291">
        <v>3101</v>
      </c>
      <c r="AZ560" s="291">
        <v>213969000</v>
      </c>
      <c r="BA560" s="291"/>
      <c r="BB560" s="291"/>
      <c r="BC560" s="291">
        <v>46</v>
      </c>
      <c r="BD560" s="291">
        <v>3174000</v>
      </c>
      <c r="BE560" s="291">
        <v>1401983</v>
      </c>
      <c r="BF560" s="291">
        <v>501400</v>
      </c>
      <c r="BG560" s="291">
        <v>2944</v>
      </c>
      <c r="BH560" s="291">
        <v>203136000</v>
      </c>
      <c r="BI560" s="291">
        <v>97497044</v>
      </c>
      <c r="BJ560" s="291">
        <v>32089600</v>
      </c>
      <c r="BK560" s="291">
        <v>157</v>
      </c>
      <c r="BL560" s="291">
        <v>1009</v>
      </c>
      <c r="BM560" s="291">
        <v>1166</v>
      </c>
      <c r="BN560" s="291">
        <v>80454000</v>
      </c>
      <c r="BO560" s="291">
        <v>12709400</v>
      </c>
      <c r="BP560" s="292" t="s">
        <v>1638</v>
      </c>
      <c r="BQ560" s="292" t="s">
        <v>3946</v>
      </c>
      <c r="BR560" t="s">
        <v>45</v>
      </c>
    </row>
    <row r="561" spans="1:70" hidden="1" x14ac:dyDescent="0.3">
      <c r="A561" s="281">
        <v>558</v>
      </c>
      <c r="B561" s="282" t="s">
        <v>2952</v>
      </c>
      <c r="C561" s="282" t="s">
        <v>3011</v>
      </c>
      <c r="D561" s="282" t="s">
        <v>2954</v>
      </c>
      <c r="E561" s="282" t="s">
        <v>2959</v>
      </c>
      <c r="F561" s="282" t="s">
        <v>2977</v>
      </c>
      <c r="G561" s="282" t="s">
        <v>2978</v>
      </c>
      <c r="H561" s="282" t="s">
        <v>2979</v>
      </c>
      <c r="I561" s="282" t="s">
        <v>2962</v>
      </c>
      <c r="J561" s="282" t="s">
        <v>60</v>
      </c>
      <c r="K561" s="282" t="s">
        <v>2958</v>
      </c>
      <c r="L561" s="282" t="s">
        <v>45</v>
      </c>
      <c r="M561" s="283" t="s">
        <v>2492</v>
      </c>
      <c r="N561" s="282" t="s">
        <v>2493</v>
      </c>
      <c r="O561" s="282" t="s">
        <v>50</v>
      </c>
      <c r="P561" s="282" t="s">
        <v>142</v>
      </c>
      <c r="Q561" s="284" t="s">
        <v>45</v>
      </c>
      <c r="R561" s="282" t="s">
        <v>45</v>
      </c>
      <c r="S561" s="285">
        <v>45659</v>
      </c>
      <c r="T561" s="285">
        <v>45632</v>
      </c>
      <c r="U561" s="284" t="s">
        <v>45</v>
      </c>
      <c r="V561" s="285">
        <v>45632</v>
      </c>
      <c r="W561" s="285">
        <v>45659</v>
      </c>
      <c r="X561" s="285">
        <v>45672</v>
      </c>
      <c r="Y561" s="286">
        <v>43000</v>
      </c>
      <c r="Z561" s="286">
        <v>43000</v>
      </c>
      <c r="AA561" s="286">
        <v>10500</v>
      </c>
      <c r="AB561" s="286">
        <v>43000</v>
      </c>
      <c r="AC561" s="287" t="s">
        <v>1425</v>
      </c>
      <c r="AD561" s="284" t="s">
        <v>60</v>
      </c>
      <c r="AE561" s="287" t="s">
        <v>45</v>
      </c>
      <c r="AF561" s="286">
        <v>43000</v>
      </c>
      <c r="AG561" s="286">
        <v>1000</v>
      </c>
      <c r="AH561" s="286">
        <v>43000000</v>
      </c>
      <c r="AI561" s="286">
        <v>10500000</v>
      </c>
      <c r="AJ561" s="286">
        <v>1000</v>
      </c>
      <c r="AK561" s="286">
        <v>43000000</v>
      </c>
      <c r="AL561" s="286">
        <v>10500000</v>
      </c>
      <c r="AM561" s="286"/>
      <c r="AN561" s="286"/>
      <c r="AO561" s="286">
        <v>0</v>
      </c>
      <c r="AP561" s="286">
        <v>993</v>
      </c>
      <c r="AQ561" s="286">
        <v>42699000</v>
      </c>
      <c r="AR561" s="286">
        <v>10426500</v>
      </c>
      <c r="AS561" s="286">
        <v>993</v>
      </c>
      <c r="AT561" s="286">
        <v>42699000</v>
      </c>
      <c r="AU561" s="286">
        <v>10426500</v>
      </c>
      <c r="AV561" s="286"/>
      <c r="AW561" s="286"/>
      <c r="AX561" s="286">
        <v>0</v>
      </c>
      <c r="AY561" s="286">
        <v>936</v>
      </c>
      <c r="AZ561" s="286">
        <v>40248000</v>
      </c>
      <c r="BA561" s="286"/>
      <c r="BB561" s="286"/>
      <c r="BC561" s="286">
        <v>3</v>
      </c>
      <c r="BD561" s="286">
        <v>129000</v>
      </c>
      <c r="BE561" s="286">
        <v>108000</v>
      </c>
      <c r="BF561" s="286">
        <v>31500</v>
      </c>
      <c r="BG561" s="286">
        <v>865</v>
      </c>
      <c r="BH561" s="286">
        <v>37195000</v>
      </c>
      <c r="BI561" s="286">
        <v>29920124</v>
      </c>
      <c r="BJ561" s="286">
        <v>9082500</v>
      </c>
      <c r="BK561" s="286">
        <v>71</v>
      </c>
      <c r="BL561" s="286">
        <v>57</v>
      </c>
      <c r="BM561" s="286">
        <v>128</v>
      </c>
      <c r="BN561" s="286">
        <v>5504000</v>
      </c>
      <c r="BO561" s="286">
        <v>1344000</v>
      </c>
      <c r="BP561" s="287" t="s">
        <v>1328</v>
      </c>
      <c r="BQ561" s="287" t="s">
        <v>3872</v>
      </c>
      <c r="BR561" t="s">
        <v>45</v>
      </c>
    </row>
    <row r="562" spans="1:70" hidden="1" x14ac:dyDescent="0.3">
      <c r="A562" s="281">
        <v>559</v>
      </c>
      <c r="B562" s="288" t="s">
        <v>2952</v>
      </c>
      <c r="C562" s="288" t="s">
        <v>3011</v>
      </c>
      <c r="D562" s="288" t="s">
        <v>2954</v>
      </c>
      <c r="E562" s="288" t="s">
        <v>2959</v>
      </c>
      <c r="F562" s="288" t="s">
        <v>2977</v>
      </c>
      <c r="G562" s="288" t="s">
        <v>2978</v>
      </c>
      <c r="H562" s="288" t="s">
        <v>3005</v>
      </c>
      <c r="I562" s="288" t="s">
        <v>2962</v>
      </c>
      <c r="J562" s="288" t="s">
        <v>60</v>
      </c>
      <c r="K562" s="288" t="s">
        <v>2958</v>
      </c>
      <c r="L562" s="288" t="s">
        <v>45</v>
      </c>
      <c r="M562" s="289" t="s">
        <v>2494</v>
      </c>
      <c r="N562" s="288" t="s">
        <v>2495</v>
      </c>
      <c r="O562" s="288" t="s">
        <v>50</v>
      </c>
      <c r="P562" s="288" t="s">
        <v>51</v>
      </c>
      <c r="Q562" s="290" t="s">
        <v>45</v>
      </c>
      <c r="R562" s="288" t="s">
        <v>45</v>
      </c>
      <c r="S562" s="1">
        <v>45673</v>
      </c>
      <c r="T562" s="1">
        <v>45625</v>
      </c>
      <c r="U562" s="290" t="s">
        <v>45</v>
      </c>
      <c r="V562" s="1">
        <v>45625</v>
      </c>
      <c r="W562" s="1">
        <v>45673</v>
      </c>
      <c r="X562" s="1">
        <v>45693</v>
      </c>
      <c r="Y562" s="291">
        <v>57000</v>
      </c>
      <c r="Z562" s="291">
        <v>57000</v>
      </c>
      <c r="AA562" s="291">
        <v>15200</v>
      </c>
      <c r="AB562" s="291">
        <v>57000</v>
      </c>
      <c r="AC562" s="292" t="s">
        <v>691</v>
      </c>
      <c r="AD562" s="290" t="s">
        <v>60</v>
      </c>
      <c r="AE562" s="292" t="s">
        <v>45</v>
      </c>
      <c r="AF562" s="291">
        <v>57000</v>
      </c>
      <c r="AG562" s="291">
        <v>320</v>
      </c>
      <c r="AH562" s="291">
        <v>18240000</v>
      </c>
      <c r="AI562" s="291">
        <v>4864000</v>
      </c>
      <c r="AJ562" s="291">
        <v>320</v>
      </c>
      <c r="AK562" s="291">
        <v>18240000</v>
      </c>
      <c r="AL562" s="291">
        <v>4864000</v>
      </c>
      <c r="AM562" s="291"/>
      <c r="AN562" s="291"/>
      <c r="AO562" s="291">
        <v>0</v>
      </c>
      <c r="AP562" s="291">
        <v>311</v>
      </c>
      <c r="AQ562" s="291">
        <v>17727000</v>
      </c>
      <c r="AR562" s="291">
        <v>4727200</v>
      </c>
      <c r="AS562" s="291">
        <v>311</v>
      </c>
      <c r="AT562" s="291">
        <v>17727000</v>
      </c>
      <c r="AU562" s="291">
        <v>4727200</v>
      </c>
      <c r="AV562" s="291"/>
      <c r="AW562" s="291"/>
      <c r="AX562" s="291">
        <v>0</v>
      </c>
      <c r="AY562" s="291">
        <v>298</v>
      </c>
      <c r="AZ562" s="291">
        <v>16986000</v>
      </c>
      <c r="BA562" s="291"/>
      <c r="BB562" s="291"/>
      <c r="BC562" s="291">
        <v>1</v>
      </c>
      <c r="BD562" s="291">
        <v>57000</v>
      </c>
      <c r="BE562" s="291">
        <v>47000</v>
      </c>
      <c r="BF562" s="291">
        <v>15200</v>
      </c>
      <c r="BG562" s="291">
        <v>295</v>
      </c>
      <c r="BH562" s="291">
        <v>16815000</v>
      </c>
      <c r="BI562" s="291">
        <v>12827551</v>
      </c>
      <c r="BJ562" s="291">
        <v>4484000</v>
      </c>
      <c r="BK562" s="291">
        <v>3</v>
      </c>
      <c r="BL562" s="291">
        <v>13</v>
      </c>
      <c r="BM562" s="291">
        <v>16</v>
      </c>
      <c r="BN562" s="291">
        <v>912000</v>
      </c>
      <c r="BO562" s="291">
        <v>243200</v>
      </c>
      <c r="BP562" s="292" t="s">
        <v>3406</v>
      </c>
      <c r="BQ562" s="292" t="s">
        <v>1486</v>
      </c>
      <c r="BR562" t="s">
        <v>45</v>
      </c>
    </row>
    <row r="563" spans="1:70" hidden="1" x14ac:dyDescent="0.3">
      <c r="A563" s="281">
        <v>560</v>
      </c>
      <c r="B563" s="282" t="s">
        <v>2952</v>
      </c>
      <c r="C563" s="282" t="s">
        <v>3011</v>
      </c>
      <c r="D563" s="282" t="s">
        <v>2954</v>
      </c>
      <c r="E563" s="282" t="s">
        <v>2959</v>
      </c>
      <c r="F563" s="282" t="s">
        <v>2977</v>
      </c>
      <c r="G563" s="282" t="s">
        <v>2978</v>
      </c>
      <c r="H563" s="282" t="s">
        <v>3005</v>
      </c>
      <c r="I563" s="282" t="s">
        <v>2962</v>
      </c>
      <c r="J563" s="282" t="s">
        <v>60</v>
      </c>
      <c r="K563" s="282" t="s">
        <v>2958</v>
      </c>
      <c r="L563" s="282" t="s">
        <v>45</v>
      </c>
      <c r="M563" s="283" t="s">
        <v>2496</v>
      </c>
      <c r="N563" s="282" t="s">
        <v>2497</v>
      </c>
      <c r="O563" s="282" t="s">
        <v>50</v>
      </c>
      <c r="P563" s="282" t="s">
        <v>120</v>
      </c>
      <c r="Q563" s="284" t="s">
        <v>45</v>
      </c>
      <c r="R563" s="282" t="s">
        <v>45</v>
      </c>
      <c r="S563" s="285">
        <v>45740</v>
      </c>
      <c r="T563" s="285">
        <v>45645</v>
      </c>
      <c r="U563" s="284" t="s">
        <v>45</v>
      </c>
      <c r="V563" s="285">
        <v>45645</v>
      </c>
      <c r="W563" s="285">
        <v>45740</v>
      </c>
      <c r="X563" s="285">
        <v>45749</v>
      </c>
      <c r="Y563" s="286">
        <v>63000</v>
      </c>
      <c r="Z563" s="286">
        <v>63000</v>
      </c>
      <c r="AA563" s="286">
        <v>16000</v>
      </c>
      <c r="AB563" s="286">
        <v>63000</v>
      </c>
      <c r="AC563" s="287" t="s">
        <v>678</v>
      </c>
      <c r="AD563" s="284" t="s">
        <v>60</v>
      </c>
      <c r="AE563" s="287" t="s">
        <v>45</v>
      </c>
      <c r="AF563" s="286">
        <v>63000</v>
      </c>
      <c r="AG563" s="286">
        <v>310</v>
      </c>
      <c r="AH563" s="286">
        <v>19530000</v>
      </c>
      <c r="AI563" s="286">
        <v>4960000</v>
      </c>
      <c r="AJ563" s="286">
        <v>310</v>
      </c>
      <c r="AK563" s="286">
        <v>19530000</v>
      </c>
      <c r="AL563" s="286">
        <v>4960000</v>
      </c>
      <c r="AM563" s="286"/>
      <c r="AN563" s="286"/>
      <c r="AO563" s="286">
        <v>0</v>
      </c>
      <c r="AP563" s="286">
        <v>310</v>
      </c>
      <c r="AQ563" s="286">
        <v>19530000</v>
      </c>
      <c r="AR563" s="286">
        <v>4960000</v>
      </c>
      <c r="AS563" s="286">
        <v>310</v>
      </c>
      <c r="AT563" s="286">
        <v>19530000</v>
      </c>
      <c r="AU563" s="286">
        <v>4960000</v>
      </c>
      <c r="AV563" s="286"/>
      <c r="AW563" s="286"/>
      <c r="AX563" s="286">
        <v>0</v>
      </c>
      <c r="AY563" s="286">
        <v>289</v>
      </c>
      <c r="AZ563" s="286">
        <v>18207000</v>
      </c>
      <c r="BA563" s="286"/>
      <c r="BB563" s="286"/>
      <c r="BC563" s="286"/>
      <c r="BD563" s="286"/>
      <c r="BE563" s="286"/>
      <c r="BF563" s="286">
        <v>0</v>
      </c>
      <c r="BG563" s="286">
        <v>266</v>
      </c>
      <c r="BH563" s="286">
        <v>16758000</v>
      </c>
      <c r="BI563" s="286">
        <v>11798940</v>
      </c>
      <c r="BJ563" s="286">
        <v>4256000</v>
      </c>
      <c r="BK563" s="286">
        <v>23</v>
      </c>
      <c r="BL563" s="286">
        <v>21</v>
      </c>
      <c r="BM563" s="286">
        <v>44</v>
      </c>
      <c r="BN563" s="286">
        <v>2772000</v>
      </c>
      <c r="BO563" s="286">
        <v>704000</v>
      </c>
      <c r="BP563" s="287" t="s">
        <v>3906</v>
      </c>
      <c r="BQ563" s="287" t="s">
        <v>553</v>
      </c>
      <c r="BR563" t="s">
        <v>45</v>
      </c>
    </row>
    <row r="564" spans="1:70" hidden="1" x14ac:dyDescent="0.3">
      <c r="A564" s="281">
        <v>561</v>
      </c>
      <c r="B564" s="288" t="s">
        <v>2952</v>
      </c>
      <c r="C564" s="288" t="s">
        <v>3011</v>
      </c>
      <c r="D564" s="288" t="s">
        <v>2954</v>
      </c>
      <c r="E564" s="288" t="s">
        <v>2959</v>
      </c>
      <c r="F564" s="288" t="s">
        <v>2977</v>
      </c>
      <c r="G564" s="288" t="s">
        <v>2980</v>
      </c>
      <c r="H564" s="288" t="s">
        <v>2982</v>
      </c>
      <c r="I564" s="288" t="s">
        <v>2962</v>
      </c>
      <c r="J564" s="288" t="s">
        <v>60</v>
      </c>
      <c r="K564" s="288" t="s">
        <v>2958</v>
      </c>
      <c r="L564" s="288" t="s">
        <v>45</v>
      </c>
      <c r="M564" s="289" t="s">
        <v>2498</v>
      </c>
      <c r="N564" s="288" t="s">
        <v>2499</v>
      </c>
      <c r="O564" s="288" t="s">
        <v>50</v>
      </c>
      <c r="P564" s="288" t="s">
        <v>51</v>
      </c>
      <c r="Q564" s="290" t="s">
        <v>45</v>
      </c>
      <c r="R564" s="288" t="s">
        <v>45</v>
      </c>
      <c r="S564" s="1">
        <v>45663</v>
      </c>
      <c r="T564" s="1">
        <v>45616</v>
      </c>
      <c r="U564" s="290" t="s">
        <v>45</v>
      </c>
      <c r="V564" s="1">
        <v>45616</v>
      </c>
      <c r="W564" s="1">
        <v>45663</v>
      </c>
      <c r="X564" s="1">
        <v>45664</v>
      </c>
      <c r="Y564" s="291">
        <v>115000</v>
      </c>
      <c r="Z564" s="291">
        <v>115000</v>
      </c>
      <c r="AA564" s="291">
        <v>31000</v>
      </c>
      <c r="AB564" s="291">
        <v>115000</v>
      </c>
      <c r="AC564" s="292" t="s">
        <v>302</v>
      </c>
      <c r="AD564" s="290" t="s">
        <v>60</v>
      </c>
      <c r="AE564" s="292" t="s">
        <v>45</v>
      </c>
      <c r="AF564" s="291">
        <v>115000</v>
      </c>
      <c r="AG564" s="291">
        <v>500</v>
      </c>
      <c r="AH564" s="291">
        <v>57500000</v>
      </c>
      <c r="AI564" s="291">
        <v>15500000</v>
      </c>
      <c r="AJ564" s="291">
        <v>500</v>
      </c>
      <c r="AK564" s="291">
        <v>57500000</v>
      </c>
      <c r="AL564" s="291">
        <v>15500000</v>
      </c>
      <c r="AM564" s="291"/>
      <c r="AN564" s="291"/>
      <c r="AO564" s="291">
        <v>0</v>
      </c>
      <c r="AP564" s="291">
        <v>512</v>
      </c>
      <c r="AQ564" s="291">
        <v>58880000</v>
      </c>
      <c r="AR564" s="291">
        <v>15872000</v>
      </c>
      <c r="AS564" s="291">
        <v>512</v>
      </c>
      <c r="AT564" s="291">
        <v>58880000</v>
      </c>
      <c r="AU564" s="291">
        <v>15872000</v>
      </c>
      <c r="AV564" s="291"/>
      <c r="AW564" s="291"/>
      <c r="AX564" s="291">
        <v>0</v>
      </c>
      <c r="AY564" s="291">
        <v>488</v>
      </c>
      <c r="AZ564" s="291">
        <v>56120000</v>
      </c>
      <c r="BA564" s="291"/>
      <c r="BB564" s="291"/>
      <c r="BC564" s="291">
        <v>-2</v>
      </c>
      <c r="BD564" s="291">
        <v>-230000</v>
      </c>
      <c r="BE564" s="291">
        <v>-81600</v>
      </c>
      <c r="BF564" s="291">
        <v>-62000</v>
      </c>
      <c r="BG564" s="291">
        <v>487</v>
      </c>
      <c r="BH564" s="291">
        <v>56005000</v>
      </c>
      <c r="BI564" s="291">
        <v>40939913</v>
      </c>
      <c r="BJ564" s="291">
        <v>15097000</v>
      </c>
      <c r="BK564" s="291">
        <v>1</v>
      </c>
      <c r="BL564" s="291">
        <v>24</v>
      </c>
      <c r="BM564" s="291">
        <v>25</v>
      </c>
      <c r="BN564" s="291">
        <v>2875000</v>
      </c>
      <c r="BO564" s="291">
        <v>775000</v>
      </c>
      <c r="BP564" s="292" t="s">
        <v>4034</v>
      </c>
      <c r="BQ564" s="292" t="s">
        <v>3909</v>
      </c>
      <c r="BR564" t="s">
        <v>45</v>
      </c>
    </row>
    <row r="565" spans="1:70" hidden="1" x14ac:dyDescent="0.3">
      <c r="A565" s="281">
        <v>562</v>
      </c>
      <c r="B565" s="282" t="s">
        <v>2952</v>
      </c>
      <c r="C565" s="282" t="s">
        <v>3011</v>
      </c>
      <c r="D565" s="282" t="s">
        <v>2954</v>
      </c>
      <c r="E565" s="282" t="s">
        <v>2959</v>
      </c>
      <c r="F565" s="282" t="s">
        <v>2977</v>
      </c>
      <c r="G565" s="282" t="s">
        <v>2980</v>
      </c>
      <c r="H565" s="282" t="s">
        <v>2982</v>
      </c>
      <c r="I565" s="282" t="s">
        <v>2962</v>
      </c>
      <c r="J565" s="282" t="s">
        <v>60</v>
      </c>
      <c r="K565" s="282" t="s">
        <v>2958</v>
      </c>
      <c r="L565" s="282" t="s">
        <v>45</v>
      </c>
      <c r="M565" s="283" t="s">
        <v>2500</v>
      </c>
      <c r="N565" s="282" t="s">
        <v>2501</v>
      </c>
      <c r="O565" s="282" t="s">
        <v>50</v>
      </c>
      <c r="P565" s="282" t="s">
        <v>120</v>
      </c>
      <c r="Q565" s="284" t="s">
        <v>45</v>
      </c>
      <c r="R565" s="282" t="s">
        <v>45</v>
      </c>
      <c r="S565" s="285">
        <v>45665</v>
      </c>
      <c r="T565" s="285">
        <v>45615</v>
      </c>
      <c r="U565" s="284" t="s">
        <v>45</v>
      </c>
      <c r="V565" s="285">
        <v>45615</v>
      </c>
      <c r="W565" s="285">
        <v>45665</v>
      </c>
      <c r="X565" s="285">
        <v>45672</v>
      </c>
      <c r="Y565" s="286">
        <v>89000</v>
      </c>
      <c r="Z565" s="286">
        <v>89000</v>
      </c>
      <c r="AA565" s="286">
        <v>24200</v>
      </c>
      <c r="AB565" s="286">
        <v>89000</v>
      </c>
      <c r="AC565" s="287" t="s">
        <v>386</v>
      </c>
      <c r="AD565" s="284" t="s">
        <v>60</v>
      </c>
      <c r="AE565" s="287" t="s">
        <v>45</v>
      </c>
      <c r="AF565" s="286">
        <v>89000</v>
      </c>
      <c r="AG565" s="286">
        <v>600</v>
      </c>
      <c r="AH565" s="286">
        <v>53400000</v>
      </c>
      <c r="AI565" s="286">
        <v>14520000</v>
      </c>
      <c r="AJ565" s="286">
        <v>600</v>
      </c>
      <c r="AK565" s="286">
        <v>53400000</v>
      </c>
      <c r="AL565" s="286">
        <v>14520000</v>
      </c>
      <c r="AM565" s="286"/>
      <c r="AN565" s="286"/>
      <c r="AO565" s="286">
        <v>0</v>
      </c>
      <c r="AP565" s="286">
        <v>540</v>
      </c>
      <c r="AQ565" s="286">
        <v>48060000</v>
      </c>
      <c r="AR565" s="286">
        <v>13068000</v>
      </c>
      <c r="AS565" s="286">
        <v>540</v>
      </c>
      <c r="AT565" s="286">
        <v>48060000</v>
      </c>
      <c r="AU565" s="286">
        <v>13068000</v>
      </c>
      <c r="AV565" s="286"/>
      <c r="AW565" s="286"/>
      <c r="AX565" s="286">
        <v>0</v>
      </c>
      <c r="AY565" s="286">
        <v>506</v>
      </c>
      <c r="AZ565" s="286">
        <v>45034000</v>
      </c>
      <c r="BA565" s="286"/>
      <c r="BB565" s="286"/>
      <c r="BC565" s="286">
        <v>2</v>
      </c>
      <c r="BD565" s="286">
        <v>178000</v>
      </c>
      <c r="BE565" s="286">
        <v>107040</v>
      </c>
      <c r="BF565" s="286">
        <v>48400</v>
      </c>
      <c r="BG565" s="286">
        <v>496</v>
      </c>
      <c r="BH565" s="286">
        <v>44144000</v>
      </c>
      <c r="BI565" s="286">
        <v>33555346</v>
      </c>
      <c r="BJ565" s="286">
        <v>12003200</v>
      </c>
      <c r="BK565" s="286">
        <v>10</v>
      </c>
      <c r="BL565" s="286">
        <v>34</v>
      </c>
      <c r="BM565" s="286">
        <v>44</v>
      </c>
      <c r="BN565" s="286">
        <v>3916000</v>
      </c>
      <c r="BO565" s="286">
        <v>1064800</v>
      </c>
      <c r="BP565" s="287" t="s">
        <v>812</v>
      </c>
      <c r="BQ565" s="287" t="s">
        <v>512</v>
      </c>
      <c r="BR565" t="s">
        <v>45</v>
      </c>
    </row>
    <row r="566" spans="1:70" hidden="1" x14ac:dyDescent="0.3">
      <c r="A566" s="281">
        <v>563</v>
      </c>
      <c r="B566" s="288" t="s">
        <v>2952</v>
      </c>
      <c r="C566" s="288" t="s">
        <v>3011</v>
      </c>
      <c r="D566" s="288" t="s">
        <v>2954</v>
      </c>
      <c r="E566" s="288" t="s">
        <v>2959</v>
      </c>
      <c r="F566" s="288" t="s">
        <v>2977</v>
      </c>
      <c r="G566" s="288" t="s">
        <v>2980</v>
      </c>
      <c r="H566" s="288" t="s">
        <v>2982</v>
      </c>
      <c r="I566" s="288" t="s">
        <v>2962</v>
      </c>
      <c r="J566" s="288" t="s">
        <v>60</v>
      </c>
      <c r="K566" s="288" t="s">
        <v>2958</v>
      </c>
      <c r="L566" s="288" t="s">
        <v>45</v>
      </c>
      <c r="M566" s="289" t="s">
        <v>2502</v>
      </c>
      <c r="N566" s="288" t="s">
        <v>2503</v>
      </c>
      <c r="O566" s="288" t="s">
        <v>50</v>
      </c>
      <c r="P566" s="288" t="s">
        <v>127</v>
      </c>
      <c r="Q566" s="290" t="s">
        <v>45</v>
      </c>
      <c r="R566" s="288" t="s">
        <v>45</v>
      </c>
      <c r="S566" s="1">
        <v>45679</v>
      </c>
      <c r="T566" s="1">
        <v>45628</v>
      </c>
      <c r="U566" s="290" t="s">
        <v>45</v>
      </c>
      <c r="V566" s="1">
        <v>45628</v>
      </c>
      <c r="W566" s="1">
        <v>45679</v>
      </c>
      <c r="X566" s="1">
        <v>45693</v>
      </c>
      <c r="Y566" s="291">
        <v>112000</v>
      </c>
      <c r="Z566" s="291">
        <v>112000</v>
      </c>
      <c r="AA566" s="291">
        <v>29800</v>
      </c>
      <c r="AB566" s="291">
        <v>112000</v>
      </c>
      <c r="AC566" s="292" t="s">
        <v>531</v>
      </c>
      <c r="AD566" s="290" t="s">
        <v>60</v>
      </c>
      <c r="AE566" s="292" t="s">
        <v>45</v>
      </c>
      <c r="AF566" s="291">
        <v>112000</v>
      </c>
      <c r="AG566" s="291">
        <v>620</v>
      </c>
      <c r="AH566" s="291">
        <v>69440000</v>
      </c>
      <c r="AI566" s="291">
        <v>18476000</v>
      </c>
      <c r="AJ566" s="291">
        <v>620</v>
      </c>
      <c r="AK566" s="291">
        <v>69440000</v>
      </c>
      <c r="AL566" s="291">
        <v>18476000</v>
      </c>
      <c r="AM566" s="291"/>
      <c r="AN566" s="291"/>
      <c r="AO566" s="291">
        <v>0</v>
      </c>
      <c r="AP566" s="291">
        <v>603</v>
      </c>
      <c r="AQ566" s="291">
        <v>67536000</v>
      </c>
      <c r="AR566" s="291">
        <v>17969400</v>
      </c>
      <c r="AS566" s="291">
        <v>603</v>
      </c>
      <c r="AT566" s="291">
        <v>67536000</v>
      </c>
      <c r="AU566" s="291">
        <v>17969400</v>
      </c>
      <c r="AV566" s="291"/>
      <c r="AW566" s="291"/>
      <c r="AX566" s="291">
        <v>0</v>
      </c>
      <c r="AY566" s="291">
        <v>381</v>
      </c>
      <c r="AZ566" s="291">
        <v>42672000</v>
      </c>
      <c r="BA566" s="291"/>
      <c r="BB566" s="291"/>
      <c r="BC566" s="291">
        <v>4</v>
      </c>
      <c r="BD566" s="291">
        <v>448000</v>
      </c>
      <c r="BE566" s="291">
        <v>258434</v>
      </c>
      <c r="BF566" s="291">
        <v>119200</v>
      </c>
      <c r="BG566" s="291">
        <v>360</v>
      </c>
      <c r="BH566" s="291">
        <v>40320000</v>
      </c>
      <c r="BI566" s="291">
        <v>25491951</v>
      </c>
      <c r="BJ566" s="291">
        <v>10728000</v>
      </c>
      <c r="BK566" s="291">
        <v>21</v>
      </c>
      <c r="BL566" s="291">
        <v>222</v>
      </c>
      <c r="BM566" s="291">
        <v>243</v>
      </c>
      <c r="BN566" s="291">
        <v>27216000</v>
      </c>
      <c r="BO566" s="291">
        <v>7241400</v>
      </c>
      <c r="BP566" s="292" t="s">
        <v>3739</v>
      </c>
      <c r="BQ566" s="292" t="s">
        <v>3323</v>
      </c>
      <c r="BR566" t="s">
        <v>45</v>
      </c>
    </row>
    <row r="567" spans="1:70" hidden="1" x14ac:dyDescent="0.3">
      <c r="A567" s="281">
        <v>564</v>
      </c>
      <c r="B567" s="282" t="s">
        <v>2952</v>
      </c>
      <c r="C567" s="282" t="s">
        <v>3011</v>
      </c>
      <c r="D567" s="282" t="s">
        <v>2954</v>
      </c>
      <c r="E567" s="282" t="s">
        <v>2959</v>
      </c>
      <c r="F567" s="282" t="s">
        <v>2977</v>
      </c>
      <c r="G567" s="282" t="s">
        <v>2980</v>
      </c>
      <c r="H567" s="282" t="s">
        <v>2982</v>
      </c>
      <c r="I567" s="282" t="s">
        <v>2962</v>
      </c>
      <c r="J567" s="282" t="s">
        <v>60</v>
      </c>
      <c r="K567" s="282" t="s">
        <v>2958</v>
      </c>
      <c r="L567" s="282" t="s">
        <v>45</v>
      </c>
      <c r="M567" s="283" t="s">
        <v>2504</v>
      </c>
      <c r="N567" s="282" t="s">
        <v>2505</v>
      </c>
      <c r="O567" s="282" t="s">
        <v>50</v>
      </c>
      <c r="P567" s="282" t="s">
        <v>51</v>
      </c>
      <c r="Q567" s="284" t="s">
        <v>45</v>
      </c>
      <c r="R567" s="282" t="s">
        <v>45</v>
      </c>
      <c r="S567" s="285">
        <v>45700</v>
      </c>
      <c r="T567" s="285">
        <v>45632</v>
      </c>
      <c r="U567" s="284" t="s">
        <v>45</v>
      </c>
      <c r="V567" s="285">
        <v>45632</v>
      </c>
      <c r="W567" s="285">
        <v>45674</v>
      </c>
      <c r="X567" s="285">
        <v>45680</v>
      </c>
      <c r="Y567" s="286">
        <v>95000</v>
      </c>
      <c r="Z567" s="286">
        <v>95000</v>
      </c>
      <c r="AA567" s="286">
        <v>25000</v>
      </c>
      <c r="AB567" s="286">
        <v>95000</v>
      </c>
      <c r="AC567" s="287" t="s">
        <v>421</v>
      </c>
      <c r="AD567" s="284" t="s">
        <v>60</v>
      </c>
      <c r="AE567" s="287" t="s">
        <v>45</v>
      </c>
      <c r="AF567" s="286">
        <v>95000</v>
      </c>
      <c r="AG567" s="286">
        <v>1410</v>
      </c>
      <c r="AH567" s="286">
        <v>133950000</v>
      </c>
      <c r="AI567" s="286">
        <v>35250000</v>
      </c>
      <c r="AJ567" s="286">
        <v>810</v>
      </c>
      <c r="AK567" s="286">
        <v>76950000</v>
      </c>
      <c r="AL567" s="286">
        <v>20250000</v>
      </c>
      <c r="AM567" s="286">
        <v>600</v>
      </c>
      <c r="AN567" s="286">
        <v>57000000</v>
      </c>
      <c r="AO567" s="286">
        <v>15000000</v>
      </c>
      <c r="AP567" s="286">
        <v>1314</v>
      </c>
      <c r="AQ567" s="286">
        <v>124830000</v>
      </c>
      <c r="AR567" s="286">
        <v>32850000</v>
      </c>
      <c r="AS567" s="286">
        <v>1314</v>
      </c>
      <c r="AT567" s="286">
        <v>124830000</v>
      </c>
      <c r="AU567" s="286">
        <v>32850000</v>
      </c>
      <c r="AV567" s="286"/>
      <c r="AW567" s="286"/>
      <c r="AX567" s="286">
        <v>0</v>
      </c>
      <c r="AY567" s="286">
        <v>1160</v>
      </c>
      <c r="AZ567" s="286">
        <v>110200000</v>
      </c>
      <c r="BA567" s="286"/>
      <c r="BB567" s="286"/>
      <c r="BC567" s="286">
        <v>3</v>
      </c>
      <c r="BD567" s="286">
        <v>285000</v>
      </c>
      <c r="BE567" s="286">
        <v>206100</v>
      </c>
      <c r="BF567" s="286">
        <v>75000</v>
      </c>
      <c r="BG567" s="286">
        <v>1148</v>
      </c>
      <c r="BH567" s="286">
        <v>109060000</v>
      </c>
      <c r="BI567" s="286">
        <v>77272742</v>
      </c>
      <c r="BJ567" s="286">
        <v>28700000</v>
      </c>
      <c r="BK567" s="286">
        <v>12</v>
      </c>
      <c r="BL567" s="286">
        <v>154</v>
      </c>
      <c r="BM567" s="286">
        <v>166</v>
      </c>
      <c r="BN567" s="286">
        <v>15770000</v>
      </c>
      <c r="BO567" s="286">
        <v>4150000</v>
      </c>
      <c r="BP567" s="287" t="s">
        <v>979</v>
      </c>
      <c r="BQ567" s="287" t="s">
        <v>3542</v>
      </c>
      <c r="BR567" t="s">
        <v>45</v>
      </c>
    </row>
    <row r="568" spans="1:70" hidden="1" x14ac:dyDescent="0.3">
      <c r="A568" s="281">
        <v>565</v>
      </c>
      <c r="B568" s="288" t="s">
        <v>2952</v>
      </c>
      <c r="C568" s="288" t="s">
        <v>3011</v>
      </c>
      <c r="D568" s="288" t="s">
        <v>2954</v>
      </c>
      <c r="E568" s="288" t="s">
        <v>2959</v>
      </c>
      <c r="F568" s="288" t="s">
        <v>2977</v>
      </c>
      <c r="G568" s="288" t="s">
        <v>2980</v>
      </c>
      <c r="H568" s="288" t="s">
        <v>2982</v>
      </c>
      <c r="I568" s="288" t="s">
        <v>2962</v>
      </c>
      <c r="J568" s="288" t="s">
        <v>60</v>
      </c>
      <c r="K568" s="288" t="s">
        <v>2958</v>
      </c>
      <c r="L568" s="288" t="s">
        <v>45</v>
      </c>
      <c r="M568" s="289" t="s">
        <v>2506</v>
      </c>
      <c r="N568" s="288" t="s">
        <v>2507</v>
      </c>
      <c r="O568" s="288" t="s">
        <v>50</v>
      </c>
      <c r="P568" s="288" t="s">
        <v>127</v>
      </c>
      <c r="Q568" s="290" t="s">
        <v>45</v>
      </c>
      <c r="R568" s="288" t="s">
        <v>45</v>
      </c>
      <c r="S568" s="1">
        <v>45700</v>
      </c>
      <c r="T568" s="1">
        <v>45652</v>
      </c>
      <c r="U568" s="290" t="s">
        <v>45</v>
      </c>
      <c r="V568" s="1">
        <v>45652</v>
      </c>
      <c r="W568" s="1">
        <v>45680</v>
      </c>
      <c r="X568" s="1">
        <v>45692</v>
      </c>
      <c r="Y568" s="291">
        <v>109000</v>
      </c>
      <c r="Z568" s="291">
        <v>109000</v>
      </c>
      <c r="AA568" s="291">
        <v>29800</v>
      </c>
      <c r="AB568" s="291">
        <v>109000</v>
      </c>
      <c r="AC568" s="292" t="s">
        <v>1013</v>
      </c>
      <c r="AD568" s="290" t="s">
        <v>60</v>
      </c>
      <c r="AE568" s="292" t="s">
        <v>45</v>
      </c>
      <c r="AF568" s="291">
        <v>109000</v>
      </c>
      <c r="AG568" s="291">
        <v>1000</v>
      </c>
      <c r="AH568" s="291">
        <v>109000000</v>
      </c>
      <c r="AI568" s="291">
        <v>29800000</v>
      </c>
      <c r="AJ568" s="291">
        <v>700</v>
      </c>
      <c r="AK568" s="291">
        <v>76300000</v>
      </c>
      <c r="AL568" s="291">
        <v>20860000</v>
      </c>
      <c r="AM568" s="291">
        <v>300</v>
      </c>
      <c r="AN568" s="291">
        <v>32700000</v>
      </c>
      <c r="AO568" s="291">
        <v>8940000</v>
      </c>
      <c r="AP568" s="291">
        <v>1011</v>
      </c>
      <c r="AQ568" s="291">
        <v>110199000</v>
      </c>
      <c r="AR568" s="291">
        <v>30127800</v>
      </c>
      <c r="AS568" s="291">
        <v>1011</v>
      </c>
      <c r="AT568" s="291">
        <v>110199000</v>
      </c>
      <c r="AU568" s="291">
        <v>30127800</v>
      </c>
      <c r="AV568" s="291"/>
      <c r="AW568" s="291"/>
      <c r="AX568" s="291">
        <v>0</v>
      </c>
      <c r="AY568" s="291">
        <v>320</v>
      </c>
      <c r="AZ568" s="291">
        <v>34880000</v>
      </c>
      <c r="BA568" s="291"/>
      <c r="BB568" s="291"/>
      <c r="BC568" s="291">
        <v>1</v>
      </c>
      <c r="BD568" s="291">
        <v>109000</v>
      </c>
      <c r="BE568" s="291">
        <v>30133</v>
      </c>
      <c r="BF568" s="291">
        <v>29800</v>
      </c>
      <c r="BG568" s="291">
        <v>310</v>
      </c>
      <c r="BH568" s="291">
        <v>33790000</v>
      </c>
      <c r="BI568" s="291">
        <v>20038942</v>
      </c>
      <c r="BJ568" s="291">
        <v>9238000</v>
      </c>
      <c r="BK568" s="291">
        <v>10</v>
      </c>
      <c r="BL568" s="291">
        <v>691</v>
      </c>
      <c r="BM568" s="291">
        <v>701</v>
      </c>
      <c r="BN568" s="291">
        <v>76409000</v>
      </c>
      <c r="BO568" s="291">
        <v>20889800</v>
      </c>
      <c r="BP568" s="292" t="s">
        <v>3989</v>
      </c>
      <c r="BQ568" s="292" t="s">
        <v>4125</v>
      </c>
      <c r="BR568" t="s">
        <v>45</v>
      </c>
    </row>
    <row r="569" spans="1:70" hidden="1" x14ac:dyDescent="0.3">
      <c r="A569" s="281">
        <v>566</v>
      </c>
      <c r="B569" s="282" t="s">
        <v>2952</v>
      </c>
      <c r="C569" s="282" t="s">
        <v>3011</v>
      </c>
      <c r="D569" s="282" t="s">
        <v>2954</v>
      </c>
      <c r="E569" s="282" t="s">
        <v>2959</v>
      </c>
      <c r="F569" s="282" t="s">
        <v>2977</v>
      </c>
      <c r="G569" s="282" t="s">
        <v>2980</v>
      </c>
      <c r="H569" s="282" t="s">
        <v>2983</v>
      </c>
      <c r="I569" s="282" t="s">
        <v>2962</v>
      </c>
      <c r="J569" s="282" t="s">
        <v>60</v>
      </c>
      <c r="K569" s="282" t="s">
        <v>2958</v>
      </c>
      <c r="L569" s="282" t="s">
        <v>45</v>
      </c>
      <c r="M569" s="283" t="s">
        <v>2508</v>
      </c>
      <c r="N569" s="282" t="s">
        <v>2509</v>
      </c>
      <c r="O569" s="282" t="s">
        <v>50</v>
      </c>
      <c r="P569" s="282" t="s">
        <v>51</v>
      </c>
      <c r="Q569" s="284" t="s">
        <v>45</v>
      </c>
      <c r="R569" s="282" t="s">
        <v>45</v>
      </c>
      <c r="S569" s="285">
        <v>45714</v>
      </c>
      <c r="T569" s="285">
        <v>45623</v>
      </c>
      <c r="U569" s="284" t="s">
        <v>45</v>
      </c>
      <c r="V569" s="285">
        <v>45623</v>
      </c>
      <c r="W569" s="285">
        <v>45714</v>
      </c>
      <c r="X569" s="285">
        <v>45714</v>
      </c>
      <c r="Y569" s="286">
        <v>89000</v>
      </c>
      <c r="Z569" s="286">
        <v>109000</v>
      </c>
      <c r="AA569" s="286">
        <v>24300</v>
      </c>
      <c r="AB569" s="286">
        <v>109000</v>
      </c>
      <c r="AC569" s="287" t="s">
        <v>1013</v>
      </c>
      <c r="AD569" s="284" t="s">
        <v>60</v>
      </c>
      <c r="AE569" s="287" t="s">
        <v>45</v>
      </c>
      <c r="AF569" s="286">
        <v>89000</v>
      </c>
      <c r="AG569" s="286">
        <v>400</v>
      </c>
      <c r="AH569" s="286">
        <v>43600000</v>
      </c>
      <c r="AI569" s="286">
        <v>9720000</v>
      </c>
      <c r="AJ569" s="286">
        <v>400</v>
      </c>
      <c r="AK569" s="286">
        <v>43600000</v>
      </c>
      <c r="AL569" s="286">
        <v>9720000</v>
      </c>
      <c r="AM569" s="286"/>
      <c r="AN569" s="286"/>
      <c r="AO569" s="286">
        <v>0</v>
      </c>
      <c r="AP569" s="286">
        <v>398</v>
      </c>
      <c r="AQ569" s="286">
        <v>43382000</v>
      </c>
      <c r="AR569" s="286">
        <v>9671400</v>
      </c>
      <c r="AS569" s="286">
        <v>398</v>
      </c>
      <c r="AT569" s="286">
        <v>43382000</v>
      </c>
      <c r="AU569" s="286">
        <v>9671400</v>
      </c>
      <c r="AV569" s="286"/>
      <c r="AW569" s="286"/>
      <c r="AX569" s="286">
        <v>0</v>
      </c>
      <c r="AY569" s="286">
        <v>87</v>
      </c>
      <c r="AZ569" s="286">
        <v>9483000</v>
      </c>
      <c r="BA569" s="286"/>
      <c r="BB569" s="286"/>
      <c r="BC569" s="286">
        <v>1</v>
      </c>
      <c r="BD569" s="286">
        <v>109000</v>
      </c>
      <c r="BE569" s="286">
        <v>56000</v>
      </c>
      <c r="BF569" s="286">
        <v>24300</v>
      </c>
      <c r="BG569" s="286">
        <v>80</v>
      </c>
      <c r="BH569" s="286">
        <v>8720000</v>
      </c>
      <c r="BI569" s="286">
        <v>4519211</v>
      </c>
      <c r="BJ569" s="286">
        <v>1944000</v>
      </c>
      <c r="BK569" s="286">
        <v>7</v>
      </c>
      <c r="BL569" s="286">
        <v>311</v>
      </c>
      <c r="BM569" s="286">
        <v>318</v>
      </c>
      <c r="BN569" s="286">
        <v>34662000</v>
      </c>
      <c r="BO569" s="286">
        <v>7727400</v>
      </c>
      <c r="BP569" s="287" t="s">
        <v>4003</v>
      </c>
      <c r="BQ569" s="287" t="s">
        <v>4126</v>
      </c>
      <c r="BR569" t="s">
        <v>45</v>
      </c>
    </row>
    <row r="570" spans="1:70" hidden="1" x14ac:dyDescent="0.3">
      <c r="A570" s="281">
        <v>567</v>
      </c>
      <c r="B570" s="288" t="s">
        <v>2952</v>
      </c>
      <c r="C570" s="288" t="s">
        <v>3011</v>
      </c>
      <c r="D570" s="288" t="s">
        <v>2954</v>
      </c>
      <c r="E570" s="288" t="s">
        <v>2959</v>
      </c>
      <c r="F570" s="288" t="s">
        <v>2977</v>
      </c>
      <c r="G570" s="288" t="s">
        <v>2980</v>
      </c>
      <c r="H570" s="288" t="s">
        <v>2983</v>
      </c>
      <c r="I570" s="288" t="s">
        <v>2962</v>
      </c>
      <c r="J570" s="288" t="s">
        <v>60</v>
      </c>
      <c r="K570" s="288" t="s">
        <v>2958</v>
      </c>
      <c r="L570" s="288" t="s">
        <v>45</v>
      </c>
      <c r="M570" s="289" t="s">
        <v>2510</v>
      </c>
      <c r="N570" s="288" t="s">
        <v>2511</v>
      </c>
      <c r="O570" s="288" t="s">
        <v>50</v>
      </c>
      <c r="P570" s="288" t="s">
        <v>51</v>
      </c>
      <c r="Q570" s="290" t="s">
        <v>45</v>
      </c>
      <c r="R570" s="288" t="s">
        <v>45</v>
      </c>
      <c r="S570" s="1">
        <v>45714</v>
      </c>
      <c r="T570" s="1">
        <v>45624</v>
      </c>
      <c r="U570" s="290" t="s">
        <v>45</v>
      </c>
      <c r="V570" s="1">
        <v>45624</v>
      </c>
      <c r="W570" s="1">
        <v>45714</v>
      </c>
      <c r="X570" s="1">
        <v>45714</v>
      </c>
      <c r="Y570" s="291">
        <v>89000</v>
      </c>
      <c r="Z570" s="291">
        <v>105000</v>
      </c>
      <c r="AA570" s="291">
        <v>24500</v>
      </c>
      <c r="AB570" s="291">
        <v>105000</v>
      </c>
      <c r="AC570" s="292" t="s">
        <v>662</v>
      </c>
      <c r="AD570" s="290" t="s">
        <v>60</v>
      </c>
      <c r="AE570" s="292" t="s">
        <v>45</v>
      </c>
      <c r="AF570" s="291">
        <v>89000</v>
      </c>
      <c r="AG570" s="291">
        <v>400</v>
      </c>
      <c r="AH570" s="291">
        <v>42000000</v>
      </c>
      <c r="AI570" s="291">
        <v>9800000</v>
      </c>
      <c r="AJ570" s="291">
        <v>400</v>
      </c>
      <c r="AK570" s="291">
        <v>42000000</v>
      </c>
      <c r="AL570" s="291">
        <v>9800000</v>
      </c>
      <c r="AM570" s="291"/>
      <c r="AN570" s="291"/>
      <c r="AO570" s="291">
        <v>0</v>
      </c>
      <c r="AP570" s="291">
        <v>390</v>
      </c>
      <c r="AQ570" s="291">
        <v>40950000</v>
      </c>
      <c r="AR570" s="291">
        <v>9555000</v>
      </c>
      <c r="AS570" s="291">
        <v>390</v>
      </c>
      <c r="AT570" s="291">
        <v>40950000</v>
      </c>
      <c r="AU570" s="291">
        <v>9555000</v>
      </c>
      <c r="AV570" s="291"/>
      <c r="AW570" s="291"/>
      <c r="AX570" s="291">
        <v>0</v>
      </c>
      <c r="AY570" s="291">
        <v>59</v>
      </c>
      <c r="AZ570" s="291">
        <v>6195000</v>
      </c>
      <c r="BA570" s="291"/>
      <c r="BB570" s="291"/>
      <c r="BC570" s="291"/>
      <c r="BD570" s="291"/>
      <c r="BE570" s="291"/>
      <c r="BF570" s="291">
        <v>0</v>
      </c>
      <c r="BG570" s="291">
        <v>47</v>
      </c>
      <c r="BH570" s="291">
        <v>4935000</v>
      </c>
      <c r="BI570" s="291">
        <v>2547802</v>
      </c>
      <c r="BJ570" s="291">
        <v>1151500</v>
      </c>
      <c r="BK570" s="291">
        <v>12</v>
      </c>
      <c r="BL570" s="291">
        <v>331</v>
      </c>
      <c r="BM570" s="291">
        <v>343</v>
      </c>
      <c r="BN570" s="291">
        <v>36015000</v>
      </c>
      <c r="BO570" s="291">
        <v>8403500</v>
      </c>
      <c r="BP570" s="292" t="s">
        <v>3396</v>
      </c>
      <c r="BQ570" s="292" t="s">
        <v>3466</v>
      </c>
      <c r="BR570" t="s">
        <v>45</v>
      </c>
    </row>
    <row r="571" spans="1:70" hidden="1" x14ac:dyDescent="0.3">
      <c r="A571" s="281">
        <v>568</v>
      </c>
      <c r="B571" s="282" t="s">
        <v>2952</v>
      </c>
      <c r="C571" s="282" t="s">
        <v>3011</v>
      </c>
      <c r="D571" s="282" t="s">
        <v>2954</v>
      </c>
      <c r="E571" s="282" t="s">
        <v>2959</v>
      </c>
      <c r="F571" s="282" t="s">
        <v>2977</v>
      </c>
      <c r="G571" s="282" t="s">
        <v>2980</v>
      </c>
      <c r="H571" s="282" t="s">
        <v>2983</v>
      </c>
      <c r="I571" s="282" t="s">
        <v>2962</v>
      </c>
      <c r="J571" s="282" t="s">
        <v>60</v>
      </c>
      <c r="K571" s="282" t="s">
        <v>2958</v>
      </c>
      <c r="L571" s="282" t="s">
        <v>45</v>
      </c>
      <c r="M571" s="283" t="s">
        <v>2512</v>
      </c>
      <c r="N571" s="282" t="s">
        <v>2513</v>
      </c>
      <c r="O571" s="282" t="s">
        <v>50</v>
      </c>
      <c r="P571" s="282" t="s">
        <v>51</v>
      </c>
      <c r="Q571" s="284" t="s">
        <v>45</v>
      </c>
      <c r="R571" s="282" t="s">
        <v>45</v>
      </c>
      <c r="S571" s="285">
        <v>45679</v>
      </c>
      <c r="T571" s="285">
        <v>45632</v>
      </c>
      <c r="U571" s="284" t="s">
        <v>45</v>
      </c>
      <c r="V571" s="285">
        <v>45632</v>
      </c>
      <c r="W571" s="285">
        <v>45679</v>
      </c>
      <c r="X571" s="285">
        <v>45692</v>
      </c>
      <c r="Y571" s="286">
        <v>105000</v>
      </c>
      <c r="Z571" s="286">
        <v>129000</v>
      </c>
      <c r="AA571" s="286">
        <v>30000</v>
      </c>
      <c r="AB571" s="286">
        <v>129000</v>
      </c>
      <c r="AC571" s="287" t="s">
        <v>1118</v>
      </c>
      <c r="AD571" s="284" t="s">
        <v>60</v>
      </c>
      <c r="AE571" s="287" t="s">
        <v>45</v>
      </c>
      <c r="AF571" s="286">
        <v>105000</v>
      </c>
      <c r="AG571" s="286">
        <v>1120</v>
      </c>
      <c r="AH571" s="286">
        <v>144480000</v>
      </c>
      <c r="AI571" s="286">
        <v>33600000</v>
      </c>
      <c r="AJ571" s="286">
        <v>1120</v>
      </c>
      <c r="AK571" s="286">
        <v>144480000</v>
      </c>
      <c r="AL571" s="286">
        <v>33600000</v>
      </c>
      <c r="AM571" s="286"/>
      <c r="AN571" s="286"/>
      <c r="AO571" s="286">
        <v>0</v>
      </c>
      <c r="AP571" s="286">
        <v>1128</v>
      </c>
      <c r="AQ571" s="286">
        <v>145512000</v>
      </c>
      <c r="AR571" s="286">
        <v>33840000</v>
      </c>
      <c r="AS571" s="286">
        <v>1128</v>
      </c>
      <c r="AT571" s="286">
        <v>145512000</v>
      </c>
      <c r="AU571" s="286">
        <v>33840000</v>
      </c>
      <c r="AV571" s="286"/>
      <c r="AW571" s="286"/>
      <c r="AX571" s="286">
        <v>0</v>
      </c>
      <c r="AY571" s="286">
        <v>495</v>
      </c>
      <c r="AZ571" s="286">
        <v>63855000</v>
      </c>
      <c r="BA571" s="286"/>
      <c r="BB571" s="286"/>
      <c r="BC571" s="286">
        <v>16</v>
      </c>
      <c r="BD571" s="286">
        <v>2064000</v>
      </c>
      <c r="BE571" s="286">
        <v>946350</v>
      </c>
      <c r="BF571" s="286">
        <v>480000</v>
      </c>
      <c r="BG571" s="286">
        <v>423</v>
      </c>
      <c r="BH571" s="286">
        <v>54567000</v>
      </c>
      <c r="BI571" s="286">
        <v>27862966</v>
      </c>
      <c r="BJ571" s="286">
        <v>12690000</v>
      </c>
      <c r="BK571" s="286">
        <v>72</v>
      </c>
      <c r="BL571" s="286">
        <v>633</v>
      </c>
      <c r="BM571" s="286">
        <v>705</v>
      </c>
      <c r="BN571" s="286">
        <v>90945000</v>
      </c>
      <c r="BO571" s="286">
        <v>21150000</v>
      </c>
      <c r="BP571" s="287" t="s">
        <v>4008</v>
      </c>
      <c r="BQ571" s="287" t="s">
        <v>4005</v>
      </c>
      <c r="BR571" t="s">
        <v>45</v>
      </c>
    </row>
    <row r="572" spans="1:70" hidden="1" x14ac:dyDescent="0.3">
      <c r="A572" s="281">
        <v>569</v>
      </c>
      <c r="B572" s="288" t="s">
        <v>2952</v>
      </c>
      <c r="C572" s="288" t="s">
        <v>3011</v>
      </c>
      <c r="D572" s="288" t="s">
        <v>2954</v>
      </c>
      <c r="E572" s="288" t="s">
        <v>2959</v>
      </c>
      <c r="F572" s="288" t="s">
        <v>2977</v>
      </c>
      <c r="G572" s="288" t="s">
        <v>2980</v>
      </c>
      <c r="H572" s="288" t="s">
        <v>2983</v>
      </c>
      <c r="I572" s="288" t="s">
        <v>2962</v>
      </c>
      <c r="J572" s="288" t="s">
        <v>60</v>
      </c>
      <c r="K572" s="288" t="s">
        <v>2958</v>
      </c>
      <c r="L572" s="288" t="s">
        <v>45</v>
      </c>
      <c r="M572" s="289" t="s">
        <v>2514</v>
      </c>
      <c r="N572" s="288" t="s">
        <v>2515</v>
      </c>
      <c r="O572" s="288" t="s">
        <v>50</v>
      </c>
      <c r="P572" s="288" t="s">
        <v>120</v>
      </c>
      <c r="Q572" s="290" t="s">
        <v>45</v>
      </c>
      <c r="R572" s="288" t="s">
        <v>45</v>
      </c>
      <c r="S572" s="1">
        <v>45740</v>
      </c>
      <c r="T572" s="1">
        <v>45645</v>
      </c>
      <c r="U572" s="290" t="s">
        <v>45</v>
      </c>
      <c r="V572" s="1">
        <v>45645</v>
      </c>
      <c r="W572" s="1">
        <v>45740</v>
      </c>
      <c r="X572" s="1">
        <v>45742</v>
      </c>
      <c r="Y572" s="291">
        <v>85000</v>
      </c>
      <c r="Z572" s="291">
        <v>85000</v>
      </c>
      <c r="AA572" s="291">
        <v>24000</v>
      </c>
      <c r="AB572" s="291">
        <v>85000</v>
      </c>
      <c r="AC572" s="292" t="s">
        <v>357</v>
      </c>
      <c r="AD572" s="290" t="s">
        <v>60</v>
      </c>
      <c r="AE572" s="292" t="s">
        <v>45</v>
      </c>
      <c r="AF572" s="291">
        <v>85000</v>
      </c>
      <c r="AG572" s="291">
        <v>390</v>
      </c>
      <c r="AH572" s="291">
        <v>33150000</v>
      </c>
      <c r="AI572" s="291">
        <v>9360000</v>
      </c>
      <c r="AJ572" s="291">
        <v>390</v>
      </c>
      <c r="AK572" s="291">
        <v>33150000</v>
      </c>
      <c r="AL572" s="291">
        <v>9360000</v>
      </c>
      <c r="AM572" s="291"/>
      <c r="AN572" s="291"/>
      <c r="AO572" s="291">
        <v>0</v>
      </c>
      <c r="AP572" s="291">
        <v>375</v>
      </c>
      <c r="AQ572" s="291">
        <v>31875000</v>
      </c>
      <c r="AR572" s="291">
        <v>9000000</v>
      </c>
      <c r="AS572" s="291">
        <v>375</v>
      </c>
      <c r="AT572" s="291">
        <v>31875000</v>
      </c>
      <c r="AU572" s="291">
        <v>9000000</v>
      </c>
      <c r="AV572" s="291"/>
      <c r="AW572" s="291"/>
      <c r="AX572" s="291">
        <v>0</v>
      </c>
      <c r="AY572" s="291">
        <v>303</v>
      </c>
      <c r="AZ572" s="291">
        <v>25755000</v>
      </c>
      <c r="BA572" s="291"/>
      <c r="BB572" s="291"/>
      <c r="BC572" s="291">
        <v>4</v>
      </c>
      <c r="BD572" s="291">
        <v>340000</v>
      </c>
      <c r="BE572" s="291">
        <v>137453</v>
      </c>
      <c r="BF572" s="291">
        <v>96000</v>
      </c>
      <c r="BG572" s="291">
        <v>266</v>
      </c>
      <c r="BH572" s="291">
        <v>22610000</v>
      </c>
      <c r="BI572" s="291">
        <v>14456651</v>
      </c>
      <c r="BJ572" s="291">
        <v>6384000</v>
      </c>
      <c r="BK572" s="291">
        <v>37</v>
      </c>
      <c r="BL572" s="291">
        <v>72</v>
      </c>
      <c r="BM572" s="291">
        <v>109</v>
      </c>
      <c r="BN572" s="291">
        <v>9265000</v>
      </c>
      <c r="BO572" s="291">
        <v>2616000</v>
      </c>
      <c r="BP572" s="292" t="s">
        <v>4040</v>
      </c>
      <c r="BQ572" s="292" t="s">
        <v>3547</v>
      </c>
      <c r="BR572" t="s">
        <v>45</v>
      </c>
    </row>
    <row r="573" spans="1:70" hidden="1" x14ac:dyDescent="0.3">
      <c r="A573" s="281">
        <v>570</v>
      </c>
      <c r="B573" s="282" t="s">
        <v>2952</v>
      </c>
      <c r="C573" s="282" t="s">
        <v>3011</v>
      </c>
      <c r="D573" s="282" t="s">
        <v>2954</v>
      </c>
      <c r="E573" s="282" t="s">
        <v>2959</v>
      </c>
      <c r="F573" s="282" t="s">
        <v>2977</v>
      </c>
      <c r="G573" s="282" t="s">
        <v>2980</v>
      </c>
      <c r="H573" s="282" t="s">
        <v>2983</v>
      </c>
      <c r="I573" s="282" t="s">
        <v>2962</v>
      </c>
      <c r="J573" s="282" t="s">
        <v>60</v>
      </c>
      <c r="K573" s="282" t="s">
        <v>2958</v>
      </c>
      <c r="L573" s="282" t="s">
        <v>45</v>
      </c>
      <c r="M573" s="283" t="s">
        <v>2516</v>
      </c>
      <c r="N573" s="282" t="s">
        <v>2517</v>
      </c>
      <c r="O573" s="282" t="s">
        <v>50</v>
      </c>
      <c r="P573" s="282" t="s">
        <v>51</v>
      </c>
      <c r="Q573" s="284" t="s">
        <v>45</v>
      </c>
      <c r="R573" s="282" t="s">
        <v>45</v>
      </c>
      <c r="S573" s="285">
        <v>45679</v>
      </c>
      <c r="T573" s="285">
        <v>45614</v>
      </c>
      <c r="U573" s="284" t="s">
        <v>45</v>
      </c>
      <c r="V573" s="285">
        <v>45614</v>
      </c>
      <c r="W573" s="285">
        <v>45663</v>
      </c>
      <c r="X573" s="285">
        <v>45664</v>
      </c>
      <c r="Y573" s="286">
        <v>99000</v>
      </c>
      <c r="Z573" s="286">
        <v>129000</v>
      </c>
      <c r="AA573" s="286">
        <v>27200</v>
      </c>
      <c r="AB573" s="286">
        <v>129000</v>
      </c>
      <c r="AC573" s="287" t="s">
        <v>569</v>
      </c>
      <c r="AD573" s="284" t="s">
        <v>60</v>
      </c>
      <c r="AE573" s="287" t="s">
        <v>45</v>
      </c>
      <c r="AF573" s="286">
        <v>99000</v>
      </c>
      <c r="AG573" s="286">
        <v>1180</v>
      </c>
      <c r="AH573" s="286">
        <v>152220000</v>
      </c>
      <c r="AI573" s="286">
        <v>32096000</v>
      </c>
      <c r="AJ573" s="286">
        <v>800</v>
      </c>
      <c r="AK573" s="286">
        <v>103200000</v>
      </c>
      <c r="AL573" s="286">
        <v>21760000</v>
      </c>
      <c r="AM573" s="286">
        <v>380</v>
      </c>
      <c r="AN573" s="286">
        <v>49020000</v>
      </c>
      <c r="AO573" s="286">
        <v>10336000</v>
      </c>
      <c r="AP573" s="286">
        <v>1128</v>
      </c>
      <c r="AQ573" s="286">
        <v>145512000</v>
      </c>
      <c r="AR573" s="286">
        <v>30681600</v>
      </c>
      <c r="AS573" s="286">
        <v>1128</v>
      </c>
      <c r="AT573" s="286">
        <v>145512000</v>
      </c>
      <c r="AU573" s="286">
        <v>30681600</v>
      </c>
      <c r="AV573" s="286"/>
      <c r="AW573" s="286"/>
      <c r="AX573" s="286">
        <v>0</v>
      </c>
      <c r="AY573" s="286">
        <v>1112</v>
      </c>
      <c r="AZ573" s="286">
        <v>143448000</v>
      </c>
      <c r="BA573" s="286"/>
      <c r="BB573" s="286"/>
      <c r="BC573" s="286"/>
      <c r="BD573" s="286"/>
      <c r="BE573" s="286"/>
      <c r="BF573" s="286">
        <v>0</v>
      </c>
      <c r="BG573" s="286">
        <v>1107</v>
      </c>
      <c r="BH573" s="286">
        <v>142803000</v>
      </c>
      <c r="BI573" s="286">
        <v>70386605</v>
      </c>
      <c r="BJ573" s="286">
        <v>30110400</v>
      </c>
      <c r="BK573" s="286">
        <v>5</v>
      </c>
      <c r="BL573" s="286">
        <v>16</v>
      </c>
      <c r="BM573" s="286">
        <v>21</v>
      </c>
      <c r="BN573" s="286">
        <v>2709000</v>
      </c>
      <c r="BO573" s="286">
        <v>571200</v>
      </c>
      <c r="BP573" s="287" t="s">
        <v>4074</v>
      </c>
      <c r="BQ573" s="287" t="s">
        <v>597</v>
      </c>
      <c r="BR573" t="s">
        <v>45</v>
      </c>
    </row>
    <row r="574" spans="1:70" hidden="1" x14ac:dyDescent="0.3">
      <c r="A574" s="281">
        <v>571</v>
      </c>
      <c r="B574" s="288" t="s">
        <v>2952</v>
      </c>
      <c r="C574" s="288" t="s">
        <v>3011</v>
      </c>
      <c r="D574" s="288" t="s">
        <v>2954</v>
      </c>
      <c r="E574" s="288" t="s">
        <v>2959</v>
      </c>
      <c r="F574" s="288" t="s">
        <v>2977</v>
      </c>
      <c r="G574" s="288" t="s">
        <v>2980</v>
      </c>
      <c r="H574" s="288" t="s">
        <v>2983</v>
      </c>
      <c r="I574" s="288" t="s">
        <v>2962</v>
      </c>
      <c r="J574" s="288" t="s">
        <v>60</v>
      </c>
      <c r="K574" s="288" t="s">
        <v>2958</v>
      </c>
      <c r="L574" s="288" t="s">
        <v>45</v>
      </c>
      <c r="M574" s="289" t="s">
        <v>2518</v>
      </c>
      <c r="N574" s="288" t="s">
        <v>2519</v>
      </c>
      <c r="O574" s="288" t="s">
        <v>50</v>
      </c>
      <c r="P574" s="288" t="s">
        <v>51</v>
      </c>
      <c r="Q574" s="290" t="s">
        <v>45</v>
      </c>
      <c r="R574" s="288" t="s">
        <v>45</v>
      </c>
      <c r="S574" s="1">
        <v>45663</v>
      </c>
      <c r="T574" s="1">
        <v>45615</v>
      </c>
      <c r="U574" s="290" t="s">
        <v>45</v>
      </c>
      <c r="V574" s="1">
        <v>45615</v>
      </c>
      <c r="W574" s="1">
        <v>45663</v>
      </c>
      <c r="X574" s="1">
        <v>45665</v>
      </c>
      <c r="Y574" s="291">
        <v>83000</v>
      </c>
      <c r="Z574" s="291">
        <v>98000</v>
      </c>
      <c r="AA574" s="291">
        <v>22500</v>
      </c>
      <c r="AB574" s="291">
        <v>98000</v>
      </c>
      <c r="AC574" s="292" t="s">
        <v>874</v>
      </c>
      <c r="AD574" s="290" t="s">
        <v>60</v>
      </c>
      <c r="AE574" s="292" t="s">
        <v>45</v>
      </c>
      <c r="AF574" s="291">
        <v>83000</v>
      </c>
      <c r="AG574" s="291">
        <v>1400</v>
      </c>
      <c r="AH574" s="291">
        <v>137200000</v>
      </c>
      <c r="AI574" s="291">
        <v>31500000</v>
      </c>
      <c r="AJ574" s="291">
        <v>1400</v>
      </c>
      <c r="AK574" s="291">
        <v>137200000</v>
      </c>
      <c r="AL574" s="291">
        <v>31500000</v>
      </c>
      <c r="AM574" s="291"/>
      <c r="AN574" s="291"/>
      <c r="AO574" s="291">
        <v>0</v>
      </c>
      <c r="AP574" s="291">
        <v>1352</v>
      </c>
      <c r="AQ574" s="291">
        <v>132496000</v>
      </c>
      <c r="AR574" s="291">
        <v>30420000</v>
      </c>
      <c r="AS574" s="291">
        <v>1352</v>
      </c>
      <c r="AT574" s="291">
        <v>132496000</v>
      </c>
      <c r="AU574" s="291">
        <v>30420000</v>
      </c>
      <c r="AV574" s="291"/>
      <c r="AW574" s="291"/>
      <c r="AX574" s="291">
        <v>0</v>
      </c>
      <c r="AY574" s="291">
        <v>416</v>
      </c>
      <c r="AZ574" s="291">
        <v>40768000</v>
      </c>
      <c r="BA574" s="291"/>
      <c r="BB574" s="291"/>
      <c r="BC574" s="291"/>
      <c r="BD574" s="291"/>
      <c r="BE574" s="291">
        <v>1560</v>
      </c>
      <c r="BF574" s="291">
        <v>0</v>
      </c>
      <c r="BG574" s="291">
        <v>384</v>
      </c>
      <c r="BH574" s="291">
        <v>37632000</v>
      </c>
      <c r="BI574" s="291">
        <v>25211801</v>
      </c>
      <c r="BJ574" s="291">
        <v>8640000</v>
      </c>
      <c r="BK574" s="291">
        <v>32</v>
      </c>
      <c r="BL574" s="291">
        <v>936</v>
      </c>
      <c r="BM574" s="291">
        <v>968</v>
      </c>
      <c r="BN574" s="291">
        <v>94864000</v>
      </c>
      <c r="BO574" s="291">
        <v>21780000</v>
      </c>
      <c r="BP574" s="292" t="s">
        <v>4115</v>
      </c>
      <c r="BQ574" s="292" t="s">
        <v>3410</v>
      </c>
      <c r="BR574" t="s">
        <v>45</v>
      </c>
    </row>
    <row r="575" spans="1:70" hidden="1" x14ac:dyDescent="0.3">
      <c r="A575" s="281">
        <v>572</v>
      </c>
      <c r="B575" s="282" t="s">
        <v>2952</v>
      </c>
      <c r="C575" s="282" t="s">
        <v>3011</v>
      </c>
      <c r="D575" s="282" t="s">
        <v>2954</v>
      </c>
      <c r="E575" s="282" t="s">
        <v>2959</v>
      </c>
      <c r="F575" s="282" t="s">
        <v>2977</v>
      </c>
      <c r="G575" s="282" t="s">
        <v>2980</v>
      </c>
      <c r="H575" s="282" t="s">
        <v>2983</v>
      </c>
      <c r="I575" s="282" t="s">
        <v>2962</v>
      </c>
      <c r="J575" s="282" t="s">
        <v>60</v>
      </c>
      <c r="K575" s="282" t="s">
        <v>2958</v>
      </c>
      <c r="L575" s="282" t="s">
        <v>45</v>
      </c>
      <c r="M575" s="283" t="s">
        <v>2520</v>
      </c>
      <c r="N575" s="282" t="s">
        <v>2521</v>
      </c>
      <c r="O575" s="282" t="s">
        <v>50</v>
      </c>
      <c r="P575" s="282" t="s">
        <v>51</v>
      </c>
      <c r="Q575" s="284" t="s">
        <v>45</v>
      </c>
      <c r="R575" s="282" t="s">
        <v>45</v>
      </c>
      <c r="S575" s="285">
        <v>45679</v>
      </c>
      <c r="T575" s="285">
        <v>45624</v>
      </c>
      <c r="U575" s="284" t="s">
        <v>45</v>
      </c>
      <c r="V575" s="285">
        <v>45624</v>
      </c>
      <c r="W575" s="285">
        <v>45679</v>
      </c>
      <c r="X575" s="285">
        <v>45681</v>
      </c>
      <c r="Y575" s="286">
        <v>79000</v>
      </c>
      <c r="Z575" s="286">
        <v>79000</v>
      </c>
      <c r="AA575" s="286">
        <v>21300</v>
      </c>
      <c r="AB575" s="286">
        <v>79000</v>
      </c>
      <c r="AC575" s="287" t="s">
        <v>302</v>
      </c>
      <c r="AD575" s="284" t="s">
        <v>60</v>
      </c>
      <c r="AE575" s="287" t="s">
        <v>45</v>
      </c>
      <c r="AF575" s="286">
        <v>79000</v>
      </c>
      <c r="AG575" s="286">
        <v>1000</v>
      </c>
      <c r="AH575" s="286">
        <v>79000000</v>
      </c>
      <c r="AI575" s="286">
        <v>21300000</v>
      </c>
      <c r="AJ575" s="286">
        <v>1000</v>
      </c>
      <c r="AK575" s="286">
        <v>79000000</v>
      </c>
      <c r="AL575" s="286">
        <v>21300000</v>
      </c>
      <c r="AM575" s="286"/>
      <c r="AN575" s="286"/>
      <c r="AO575" s="286">
        <v>0</v>
      </c>
      <c r="AP575" s="286">
        <v>991</v>
      </c>
      <c r="AQ575" s="286">
        <v>78289000</v>
      </c>
      <c r="AR575" s="286">
        <v>21108300</v>
      </c>
      <c r="AS575" s="286">
        <v>991</v>
      </c>
      <c r="AT575" s="286">
        <v>78289000</v>
      </c>
      <c r="AU575" s="286">
        <v>21108300</v>
      </c>
      <c r="AV575" s="286"/>
      <c r="AW575" s="286"/>
      <c r="AX575" s="286">
        <v>0</v>
      </c>
      <c r="AY575" s="286">
        <v>528</v>
      </c>
      <c r="AZ575" s="286">
        <v>41712000</v>
      </c>
      <c r="BA575" s="286">
        <v>-4</v>
      </c>
      <c r="BB575" s="286">
        <v>-316000</v>
      </c>
      <c r="BC575" s="286"/>
      <c r="BD575" s="286"/>
      <c r="BE575" s="286"/>
      <c r="BF575" s="286">
        <v>0</v>
      </c>
      <c r="BG575" s="286">
        <v>442</v>
      </c>
      <c r="BH575" s="286">
        <v>34918000</v>
      </c>
      <c r="BI575" s="286">
        <v>20483044</v>
      </c>
      <c r="BJ575" s="286">
        <v>9414600</v>
      </c>
      <c r="BK575" s="286">
        <v>86</v>
      </c>
      <c r="BL575" s="286">
        <v>463</v>
      </c>
      <c r="BM575" s="286">
        <v>549</v>
      </c>
      <c r="BN575" s="286">
        <v>43371000</v>
      </c>
      <c r="BO575" s="286">
        <v>11693700</v>
      </c>
      <c r="BP575" s="287" t="s">
        <v>3913</v>
      </c>
      <c r="BQ575" s="287" t="s">
        <v>4036</v>
      </c>
      <c r="BR575" t="s">
        <v>45</v>
      </c>
    </row>
    <row r="576" spans="1:70" hidden="1" x14ac:dyDescent="0.3">
      <c r="A576" s="281">
        <v>573</v>
      </c>
      <c r="B576" s="288" t="s">
        <v>2952</v>
      </c>
      <c r="C576" s="288" t="s">
        <v>3011</v>
      </c>
      <c r="D576" s="288" t="s">
        <v>2954</v>
      </c>
      <c r="E576" s="288" t="s">
        <v>2959</v>
      </c>
      <c r="F576" s="288" t="s">
        <v>2977</v>
      </c>
      <c r="G576" s="288" t="s">
        <v>2980</v>
      </c>
      <c r="H576" s="288" t="s">
        <v>2983</v>
      </c>
      <c r="I576" s="288" t="s">
        <v>2962</v>
      </c>
      <c r="J576" s="288" t="s">
        <v>60</v>
      </c>
      <c r="K576" s="288" t="s">
        <v>2958</v>
      </c>
      <c r="L576" s="288" t="s">
        <v>45</v>
      </c>
      <c r="M576" s="289" t="s">
        <v>2522</v>
      </c>
      <c r="N576" s="288" t="s">
        <v>2523</v>
      </c>
      <c r="O576" s="288" t="s">
        <v>50</v>
      </c>
      <c r="P576" s="288" t="s">
        <v>51</v>
      </c>
      <c r="Q576" s="290" t="s">
        <v>45</v>
      </c>
      <c r="R576" s="288" t="s">
        <v>45</v>
      </c>
      <c r="S576" s="1">
        <v>45723</v>
      </c>
      <c r="T576" s="1">
        <v>45645</v>
      </c>
      <c r="U576" s="290" t="s">
        <v>45</v>
      </c>
      <c r="V576" s="1">
        <v>45645</v>
      </c>
      <c r="W576" s="1">
        <v>45723</v>
      </c>
      <c r="X576" s="1">
        <v>45726</v>
      </c>
      <c r="Y576" s="291">
        <v>77000</v>
      </c>
      <c r="Z576" s="291">
        <v>77000</v>
      </c>
      <c r="AA576" s="291">
        <v>20700</v>
      </c>
      <c r="AB576" s="291">
        <v>77000</v>
      </c>
      <c r="AC576" s="292" t="s">
        <v>399</v>
      </c>
      <c r="AD576" s="290" t="s">
        <v>60</v>
      </c>
      <c r="AE576" s="292" t="s">
        <v>45</v>
      </c>
      <c r="AF576" s="291">
        <v>77000</v>
      </c>
      <c r="AG576" s="291">
        <v>700</v>
      </c>
      <c r="AH576" s="291">
        <v>53900000</v>
      </c>
      <c r="AI576" s="291">
        <v>14490000</v>
      </c>
      <c r="AJ576" s="291">
        <v>700</v>
      </c>
      <c r="AK576" s="291">
        <v>53900000</v>
      </c>
      <c r="AL576" s="291">
        <v>14490000</v>
      </c>
      <c r="AM576" s="291"/>
      <c r="AN576" s="291"/>
      <c r="AO576" s="291">
        <v>0</v>
      </c>
      <c r="AP576" s="291">
        <v>722</v>
      </c>
      <c r="AQ576" s="291">
        <v>55594000</v>
      </c>
      <c r="AR576" s="291">
        <v>14945400</v>
      </c>
      <c r="AS576" s="291">
        <v>722</v>
      </c>
      <c r="AT576" s="291">
        <v>55594000</v>
      </c>
      <c r="AU576" s="291">
        <v>14945400</v>
      </c>
      <c r="AV576" s="291"/>
      <c r="AW576" s="291"/>
      <c r="AX576" s="291">
        <v>0</v>
      </c>
      <c r="AY576" s="291">
        <v>441</v>
      </c>
      <c r="AZ576" s="291">
        <v>33957000</v>
      </c>
      <c r="BA576" s="291"/>
      <c r="BB576" s="291"/>
      <c r="BC576" s="291">
        <v>1</v>
      </c>
      <c r="BD576" s="291">
        <v>77000</v>
      </c>
      <c r="BE576" s="291">
        <v>48450</v>
      </c>
      <c r="BF576" s="291">
        <v>20700</v>
      </c>
      <c r="BG576" s="291">
        <v>397</v>
      </c>
      <c r="BH576" s="291">
        <v>30569000</v>
      </c>
      <c r="BI576" s="291">
        <v>19907751</v>
      </c>
      <c r="BJ576" s="291">
        <v>8217900</v>
      </c>
      <c r="BK576" s="291">
        <v>44</v>
      </c>
      <c r="BL576" s="291">
        <v>281</v>
      </c>
      <c r="BM576" s="291">
        <v>325</v>
      </c>
      <c r="BN576" s="291">
        <v>25025000</v>
      </c>
      <c r="BO576" s="291">
        <v>6727500</v>
      </c>
      <c r="BP576" s="292" t="s">
        <v>1088</v>
      </c>
      <c r="BQ576" s="292" t="s">
        <v>3965</v>
      </c>
      <c r="BR576" t="s">
        <v>45</v>
      </c>
    </row>
    <row r="577" spans="1:70" hidden="1" x14ac:dyDescent="0.3">
      <c r="A577" s="281">
        <v>574</v>
      </c>
      <c r="B577" s="282" t="s">
        <v>2952</v>
      </c>
      <c r="C577" s="282" t="s">
        <v>3011</v>
      </c>
      <c r="D577" s="282" t="s">
        <v>2954</v>
      </c>
      <c r="E577" s="282" t="s">
        <v>2959</v>
      </c>
      <c r="F577" s="282" t="s">
        <v>2977</v>
      </c>
      <c r="G577" s="282" t="s">
        <v>2980</v>
      </c>
      <c r="H577" s="282" t="s">
        <v>2984</v>
      </c>
      <c r="I577" s="282" t="s">
        <v>2962</v>
      </c>
      <c r="J577" s="282" t="s">
        <v>60</v>
      </c>
      <c r="K577" s="282" t="s">
        <v>2958</v>
      </c>
      <c r="L577" s="282" t="s">
        <v>45</v>
      </c>
      <c r="M577" s="283" t="s">
        <v>2524</v>
      </c>
      <c r="N577" s="282" t="s">
        <v>2525</v>
      </c>
      <c r="O577" s="282" t="s">
        <v>50</v>
      </c>
      <c r="P577" s="282" t="s">
        <v>127</v>
      </c>
      <c r="Q577" s="284" t="s">
        <v>45</v>
      </c>
      <c r="R577" s="282" t="s">
        <v>45</v>
      </c>
      <c r="S577" s="285">
        <v>45680</v>
      </c>
      <c r="T577" s="285">
        <v>45630</v>
      </c>
      <c r="U577" s="284" t="s">
        <v>45</v>
      </c>
      <c r="V577" s="285">
        <v>45630</v>
      </c>
      <c r="W577" s="285">
        <v>45680</v>
      </c>
      <c r="X577" s="285">
        <v>45692</v>
      </c>
      <c r="Y577" s="286">
        <v>139000</v>
      </c>
      <c r="Z577" s="286">
        <v>139000</v>
      </c>
      <c r="AA577" s="286">
        <v>39200</v>
      </c>
      <c r="AB577" s="286">
        <v>139000</v>
      </c>
      <c r="AC577" s="287" t="s">
        <v>357</v>
      </c>
      <c r="AD577" s="284" t="s">
        <v>60</v>
      </c>
      <c r="AE577" s="287" t="s">
        <v>45</v>
      </c>
      <c r="AF577" s="286">
        <v>139000</v>
      </c>
      <c r="AG577" s="286">
        <v>800</v>
      </c>
      <c r="AH577" s="286">
        <v>111200000</v>
      </c>
      <c r="AI577" s="286">
        <v>31360000</v>
      </c>
      <c r="AJ577" s="286">
        <v>800</v>
      </c>
      <c r="AK577" s="286">
        <v>111200000</v>
      </c>
      <c r="AL577" s="286">
        <v>31360000</v>
      </c>
      <c r="AM577" s="286"/>
      <c r="AN577" s="286"/>
      <c r="AO577" s="286">
        <v>0</v>
      </c>
      <c r="AP577" s="286">
        <v>837</v>
      </c>
      <c r="AQ577" s="286">
        <v>116343000</v>
      </c>
      <c r="AR577" s="286">
        <v>32810400</v>
      </c>
      <c r="AS577" s="286">
        <v>837</v>
      </c>
      <c r="AT577" s="286">
        <v>116343000</v>
      </c>
      <c r="AU577" s="286">
        <v>32810400</v>
      </c>
      <c r="AV577" s="286"/>
      <c r="AW577" s="286"/>
      <c r="AX577" s="286">
        <v>0</v>
      </c>
      <c r="AY577" s="286">
        <v>567</v>
      </c>
      <c r="AZ577" s="286">
        <v>78813000</v>
      </c>
      <c r="BA577" s="286"/>
      <c r="BB577" s="286"/>
      <c r="BC577" s="286">
        <v>-1</v>
      </c>
      <c r="BD577" s="286">
        <v>-139000</v>
      </c>
      <c r="BE577" s="286">
        <v>-109395</v>
      </c>
      <c r="BF577" s="286">
        <v>-39200</v>
      </c>
      <c r="BG577" s="286">
        <v>552</v>
      </c>
      <c r="BH577" s="286">
        <v>76728000</v>
      </c>
      <c r="BI577" s="286">
        <v>45296207</v>
      </c>
      <c r="BJ577" s="286">
        <v>21638400</v>
      </c>
      <c r="BK577" s="286">
        <v>15</v>
      </c>
      <c r="BL577" s="286">
        <v>270</v>
      </c>
      <c r="BM577" s="286">
        <v>285</v>
      </c>
      <c r="BN577" s="286">
        <v>39615000</v>
      </c>
      <c r="BO577" s="286">
        <v>11172000</v>
      </c>
      <c r="BP577" s="287" t="s">
        <v>3960</v>
      </c>
      <c r="BQ577" s="287" t="s">
        <v>891</v>
      </c>
      <c r="BR577" t="s">
        <v>45</v>
      </c>
    </row>
    <row r="578" spans="1:70" hidden="1" x14ac:dyDescent="0.3">
      <c r="A578" s="281">
        <v>575</v>
      </c>
      <c r="B578" s="288" t="s">
        <v>2952</v>
      </c>
      <c r="C578" s="288" t="s">
        <v>3011</v>
      </c>
      <c r="D578" s="288" t="s">
        <v>2954</v>
      </c>
      <c r="E578" s="288" t="s">
        <v>2959</v>
      </c>
      <c r="F578" s="288" t="s">
        <v>2977</v>
      </c>
      <c r="G578" s="288" t="s">
        <v>2980</v>
      </c>
      <c r="H578" s="288" t="s">
        <v>2984</v>
      </c>
      <c r="I578" s="288" t="s">
        <v>2962</v>
      </c>
      <c r="J578" s="288" t="s">
        <v>60</v>
      </c>
      <c r="K578" s="288" t="s">
        <v>2958</v>
      </c>
      <c r="L578" s="288" t="s">
        <v>45</v>
      </c>
      <c r="M578" s="289" t="s">
        <v>2526</v>
      </c>
      <c r="N578" s="288" t="s">
        <v>2527</v>
      </c>
      <c r="O578" s="288" t="s">
        <v>50</v>
      </c>
      <c r="P578" s="288" t="s">
        <v>51</v>
      </c>
      <c r="Q578" s="290" t="s">
        <v>45</v>
      </c>
      <c r="R578" s="288" t="s">
        <v>45</v>
      </c>
      <c r="S578" s="1">
        <v>45735</v>
      </c>
      <c r="T578" s="1">
        <v>45656</v>
      </c>
      <c r="U578" s="290" t="s">
        <v>45</v>
      </c>
      <c r="V578" s="1">
        <v>45656</v>
      </c>
      <c r="W578" s="1">
        <v>45735</v>
      </c>
      <c r="X578" s="1">
        <v>45736</v>
      </c>
      <c r="Y578" s="291">
        <v>79000</v>
      </c>
      <c r="Z578" s="291">
        <v>79000</v>
      </c>
      <c r="AA578" s="291">
        <v>21800</v>
      </c>
      <c r="AB578" s="291">
        <v>79000</v>
      </c>
      <c r="AC578" s="292" t="s">
        <v>687</v>
      </c>
      <c r="AD578" s="290" t="s">
        <v>60</v>
      </c>
      <c r="AE578" s="292" t="s">
        <v>45</v>
      </c>
      <c r="AF578" s="291">
        <v>79000</v>
      </c>
      <c r="AG578" s="291">
        <v>800</v>
      </c>
      <c r="AH578" s="291">
        <v>63200000</v>
      </c>
      <c r="AI578" s="291">
        <v>17440000</v>
      </c>
      <c r="AJ578" s="291">
        <v>800</v>
      </c>
      <c r="AK578" s="291">
        <v>63200000</v>
      </c>
      <c r="AL578" s="291">
        <v>17440000</v>
      </c>
      <c r="AM578" s="291"/>
      <c r="AN578" s="291"/>
      <c r="AO578" s="291">
        <v>0</v>
      </c>
      <c r="AP578" s="291">
        <v>800</v>
      </c>
      <c r="AQ578" s="291">
        <v>63200000</v>
      </c>
      <c r="AR578" s="291">
        <v>17440000</v>
      </c>
      <c r="AS578" s="291">
        <v>800</v>
      </c>
      <c r="AT578" s="291">
        <v>63200000</v>
      </c>
      <c r="AU578" s="291">
        <v>17440000</v>
      </c>
      <c r="AV578" s="291"/>
      <c r="AW578" s="291"/>
      <c r="AX578" s="291">
        <v>0</v>
      </c>
      <c r="AY578" s="291">
        <v>614</v>
      </c>
      <c r="AZ578" s="291">
        <v>48506000</v>
      </c>
      <c r="BA578" s="291"/>
      <c r="BB578" s="291"/>
      <c r="BC578" s="291">
        <v>13</v>
      </c>
      <c r="BD578" s="291">
        <v>1027000</v>
      </c>
      <c r="BE578" s="291">
        <v>518763</v>
      </c>
      <c r="BF578" s="291">
        <v>283400</v>
      </c>
      <c r="BG578" s="291">
        <v>526</v>
      </c>
      <c r="BH578" s="291">
        <v>41554000</v>
      </c>
      <c r="BI578" s="291">
        <v>23018355</v>
      </c>
      <c r="BJ578" s="291">
        <v>11466800</v>
      </c>
      <c r="BK578" s="291">
        <v>88</v>
      </c>
      <c r="BL578" s="291">
        <v>186</v>
      </c>
      <c r="BM578" s="291">
        <v>274</v>
      </c>
      <c r="BN578" s="291">
        <v>21646000</v>
      </c>
      <c r="BO578" s="291">
        <v>5973200</v>
      </c>
      <c r="BP578" s="292" t="s">
        <v>4113</v>
      </c>
      <c r="BQ578" s="292" t="s">
        <v>4016</v>
      </c>
      <c r="BR578" t="s">
        <v>45</v>
      </c>
    </row>
    <row r="579" spans="1:70" hidden="1" x14ac:dyDescent="0.3">
      <c r="A579" s="281">
        <v>576</v>
      </c>
      <c r="B579" s="282" t="s">
        <v>2952</v>
      </c>
      <c r="C579" s="282" t="s">
        <v>3011</v>
      </c>
      <c r="D579" s="282" t="s">
        <v>2954</v>
      </c>
      <c r="E579" s="282" t="s">
        <v>2959</v>
      </c>
      <c r="F579" s="282" t="s">
        <v>2977</v>
      </c>
      <c r="G579" s="282" t="s">
        <v>2980</v>
      </c>
      <c r="H579" s="282" t="s">
        <v>2984</v>
      </c>
      <c r="I579" s="282" t="s">
        <v>2962</v>
      </c>
      <c r="J579" s="282" t="s">
        <v>60</v>
      </c>
      <c r="K579" s="282" t="s">
        <v>2958</v>
      </c>
      <c r="L579" s="282" t="s">
        <v>45</v>
      </c>
      <c r="M579" s="283" t="s">
        <v>2528</v>
      </c>
      <c r="N579" s="282" t="s">
        <v>2529</v>
      </c>
      <c r="O579" s="282" t="s">
        <v>50</v>
      </c>
      <c r="P579" s="282" t="s">
        <v>51</v>
      </c>
      <c r="Q579" s="284" t="s">
        <v>45</v>
      </c>
      <c r="R579" s="282" t="s">
        <v>45</v>
      </c>
      <c r="S579" s="285">
        <v>45691</v>
      </c>
      <c r="T579" s="285">
        <v>45622</v>
      </c>
      <c r="U579" s="284" t="s">
        <v>45</v>
      </c>
      <c r="V579" s="285">
        <v>45622</v>
      </c>
      <c r="W579" s="285">
        <v>45691</v>
      </c>
      <c r="X579" s="285">
        <v>45692</v>
      </c>
      <c r="Y579" s="286">
        <v>73000</v>
      </c>
      <c r="Z579" s="286">
        <v>73000</v>
      </c>
      <c r="AA579" s="286">
        <v>20000</v>
      </c>
      <c r="AB579" s="286">
        <v>73000</v>
      </c>
      <c r="AC579" s="287" t="s">
        <v>374</v>
      </c>
      <c r="AD579" s="284" t="s">
        <v>60</v>
      </c>
      <c r="AE579" s="287" t="s">
        <v>45</v>
      </c>
      <c r="AF579" s="286">
        <v>73000</v>
      </c>
      <c r="AG579" s="286">
        <v>1000</v>
      </c>
      <c r="AH579" s="286">
        <v>73000000</v>
      </c>
      <c r="AI579" s="286">
        <v>20000000</v>
      </c>
      <c r="AJ579" s="286">
        <v>1000</v>
      </c>
      <c r="AK579" s="286">
        <v>73000000</v>
      </c>
      <c r="AL579" s="286">
        <v>20000000</v>
      </c>
      <c r="AM579" s="286"/>
      <c r="AN579" s="286"/>
      <c r="AO579" s="286">
        <v>0</v>
      </c>
      <c r="AP579" s="286">
        <v>998</v>
      </c>
      <c r="AQ579" s="286">
        <v>72854000</v>
      </c>
      <c r="AR579" s="286">
        <v>19960000</v>
      </c>
      <c r="AS579" s="286">
        <v>998</v>
      </c>
      <c r="AT579" s="286">
        <v>72854000</v>
      </c>
      <c r="AU579" s="286">
        <v>19960000</v>
      </c>
      <c r="AV579" s="286"/>
      <c r="AW579" s="286"/>
      <c r="AX579" s="286">
        <v>0</v>
      </c>
      <c r="AY579" s="286">
        <v>457</v>
      </c>
      <c r="AZ579" s="286">
        <v>33361000</v>
      </c>
      <c r="BA579" s="286"/>
      <c r="BB579" s="286"/>
      <c r="BC579" s="286">
        <v>8</v>
      </c>
      <c r="BD579" s="286">
        <v>584000</v>
      </c>
      <c r="BE579" s="286">
        <v>225000</v>
      </c>
      <c r="BF579" s="286">
        <v>160000</v>
      </c>
      <c r="BG579" s="286">
        <v>283</v>
      </c>
      <c r="BH579" s="286">
        <v>20659000</v>
      </c>
      <c r="BI579" s="286">
        <v>11956154</v>
      </c>
      <c r="BJ579" s="286">
        <v>5660000</v>
      </c>
      <c r="BK579" s="286">
        <v>174</v>
      </c>
      <c r="BL579" s="286">
        <v>541</v>
      </c>
      <c r="BM579" s="286">
        <v>715</v>
      </c>
      <c r="BN579" s="286">
        <v>52195000</v>
      </c>
      <c r="BO579" s="286">
        <v>14300000</v>
      </c>
      <c r="BP579" s="287" t="s">
        <v>4115</v>
      </c>
      <c r="BQ579" s="287" t="s">
        <v>4127</v>
      </c>
      <c r="BR579" t="s">
        <v>45</v>
      </c>
    </row>
    <row r="580" spans="1:70" x14ac:dyDescent="0.3">
      <c r="A580" s="281">
        <v>577</v>
      </c>
      <c r="B580" s="288" t="s">
        <v>2952</v>
      </c>
      <c r="C580" s="288" t="s">
        <v>3011</v>
      </c>
      <c r="D580" s="288" t="s">
        <v>2954</v>
      </c>
      <c r="E580" s="288" t="s">
        <v>2959</v>
      </c>
      <c r="F580" s="288" t="s">
        <v>2985</v>
      </c>
      <c r="G580" s="288" t="s">
        <v>2986</v>
      </c>
      <c r="H580" s="288" t="s">
        <v>2987</v>
      </c>
      <c r="I580" s="288" t="s">
        <v>2999</v>
      </c>
      <c r="J580" s="288" t="s">
        <v>60</v>
      </c>
      <c r="K580" s="288" t="s">
        <v>2958</v>
      </c>
      <c r="L580" s="288" t="s">
        <v>1853</v>
      </c>
      <c r="M580" s="289" t="s">
        <v>474</v>
      </c>
      <c r="N580" s="288" t="s">
        <v>389</v>
      </c>
      <c r="O580" s="288" t="s">
        <v>50</v>
      </c>
      <c r="P580" s="288" t="s">
        <v>120</v>
      </c>
      <c r="Q580" s="290" t="s">
        <v>45</v>
      </c>
      <c r="R580" s="288" t="s">
        <v>45</v>
      </c>
      <c r="S580" s="1">
        <v>46162</v>
      </c>
      <c r="T580" s="1">
        <v>45630</v>
      </c>
      <c r="U580" s="290" t="s">
        <v>45</v>
      </c>
      <c r="V580" s="1">
        <v>45630</v>
      </c>
      <c r="W580" s="1">
        <v>45681</v>
      </c>
      <c r="X580" s="1">
        <v>45709</v>
      </c>
      <c r="Y580" s="291">
        <v>49000</v>
      </c>
      <c r="Z580" s="291">
        <v>59000</v>
      </c>
      <c r="AA580" s="291">
        <v>14000</v>
      </c>
      <c r="AB580" s="291">
        <v>59000</v>
      </c>
      <c r="AC580" s="292" t="s">
        <v>1118</v>
      </c>
      <c r="AD580" s="290" t="s">
        <v>60</v>
      </c>
      <c r="AE580" s="292" t="s">
        <v>45</v>
      </c>
      <c r="AF580" s="291">
        <v>49000</v>
      </c>
      <c r="AG580" s="291">
        <v>21025</v>
      </c>
      <c r="AH580" s="291">
        <v>1240475000</v>
      </c>
      <c r="AI580" s="291">
        <v>294350000</v>
      </c>
      <c r="AJ580" s="291">
        <v>2000</v>
      </c>
      <c r="AK580" s="291">
        <v>118000000</v>
      </c>
      <c r="AL580" s="291">
        <v>28000000</v>
      </c>
      <c r="AM580" s="291">
        <v>19025</v>
      </c>
      <c r="AN580" s="291">
        <v>1122475000</v>
      </c>
      <c r="AO580" s="291">
        <v>266350000</v>
      </c>
      <c r="AP580" s="291">
        <v>16480</v>
      </c>
      <c r="AQ580" s="291">
        <v>972320000</v>
      </c>
      <c r="AR580" s="291">
        <v>230720000</v>
      </c>
      <c r="AS580" s="291">
        <v>16480</v>
      </c>
      <c r="AT580" s="291">
        <v>972320000</v>
      </c>
      <c r="AU580" s="291">
        <v>230720000</v>
      </c>
      <c r="AV580" s="291"/>
      <c r="AW580" s="291"/>
      <c r="AX580" s="291">
        <v>0</v>
      </c>
      <c r="AY580" s="291">
        <v>14489</v>
      </c>
      <c r="AZ580" s="291">
        <v>854851000</v>
      </c>
      <c r="BA580" s="291"/>
      <c r="BB580" s="291"/>
      <c r="BC580" s="291">
        <v>303</v>
      </c>
      <c r="BD580" s="291">
        <v>17877000</v>
      </c>
      <c r="BE580" s="291">
        <v>10312132</v>
      </c>
      <c r="BF580" s="291">
        <v>4242000</v>
      </c>
      <c r="BG580" s="291">
        <v>14234</v>
      </c>
      <c r="BH580" s="291">
        <v>839806000</v>
      </c>
      <c r="BI580" s="291">
        <v>474735634</v>
      </c>
      <c r="BJ580" s="291">
        <v>199276000</v>
      </c>
      <c r="BK580" s="291">
        <v>255</v>
      </c>
      <c r="BL580" s="291">
        <v>1991</v>
      </c>
      <c r="BM580" s="291">
        <v>2246</v>
      </c>
      <c r="BN580" s="291">
        <v>132514000</v>
      </c>
      <c r="BO580" s="291">
        <v>31444000</v>
      </c>
      <c r="BP580" s="292" t="s">
        <v>4078</v>
      </c>
      <c r="BQ580" s="292" t="s">
        <v>2182</v>
      </c>
      <c r="BR580" t="s">
        <v>3793</v>
      </c>
    </row>
    <row r="581" spans="1:70" hidden="1" x14ac:dyDescent="0.3">
      <c r="A581" s="281">
        <v>578</v>
      </c>
      <c r="B581" s="282" t="s">
        <v>2952</v>
      </c>
      <c r="C581" s="282" t="s">
        <v>3011</v>
      </c>
      <c r="D581" s="282" t="s">
        <v>2954</v>
      </c>
      <c r="E581" s="282" t="s">
        <v>2959</v>
      </c>
      <c r="F581" s="282" t="s">
        <v>2985</v>
      </c>
      <c r="G581" s="282" t="s">
        <v>2986</v>
      </c>
      <c r="H581" s="282" t="s">
        <v>2989</v>
      </c>
      <c r="I581" s="282" t="s">
        <v>2962</v>
      </c>
      <c r="J581" s="282" t="s">
        <v>60</v>
      </c>
      <c r="K581" s="282" t="s">
        <v>2958</v>
      </c>
      <c r="L581" s="282" t="s">
        <v>45</v>
      </c>
      <c r="M581" s="283" t="s">
        <v>2530</v>
      </c>
      <c r="N581" s="282" t="s">
        <v>2531</v>
      </c>
      <c r="O581" s="282" t="s">
        <v>50</v>
      </c>
      <c r="P581" s="282" t="s">
        <v>120</v>
      </c>
      <c r="Q581" s="284" t="s">
        <v>45</v>
      </c>
      <c r="R581" s="282" t="s">
        <v>45</v>
      </c>
      <c r="S581" s="285">
        <v>45681</v>
      </c>
      <c r="T581" s="285">
        <v>45629</v>
      </c>
      <c r="U581" s="284" t="s">
        <v>45</v>
      </c>
      <c r="V581" s="285">
        <v>45629</v>
      </c>
      <c r="W581" s="285">
        <v>45681</v>
      </c>
      <c r="X581" s="285">
        <v>45692</v>
      </c>
      <c r="Y581" s="286">
        <v>63000</v>
      </c>
      <c r="Z581" s="286">
        <v>79000</v>
      </c>
      <c r="AA581" s="286">
        <v>16500</v>
      </c>
      <c r="AB581" s="286">
        <v>79000</v>
      </c>
      <c r="AC581" s="287" t="s">
        <v>672</v>
      </c>
      <c r="AD581" s="284" t="s">
        <v>60</v>
      </c>
      <c r="AE581" s="287" t="s">
        <v>45</v>
      </c>
      <c r="AF581" s="286">
        <v>63000</v>
      </c>
      <c r="AG581" s="286">
        <v>1000</v>
      </c>
      <c r="AH581" s="286">
        <v>79000000</v>
      </c>
      <c r="AI581" s="286">
        <v>16500000</v>
      </c>
      <c r="AJ581" s="286">
        <v>1000</v>
      </c>
      <c r="AK581" s="286">
        <v>79000000</v>
      </c>
      <c r="AL581" s="286">
        <v>16500000</v>
      </c>
      <c r="AM581" s="286"/>
      <c r="AN581" s="286"/>
      <c r="AO581" s="286">
        <v>0</v>
      </c>
      <c r="AP581" s="286">
        <v>1022</v>
      </c>
      <c r="AQ581" s="286">
        <v>80738000</v>
      </c>
      <c r="AR581" s="286">
        <v>16863000</v>
      </c>
      <c r="AS581" s="286">
        <v>1022</v>
      </c>
      <c r="AT581" s="286">
        <v>80738000</v>
      </c>
      <c r="AU581" s="286">
        <v>16863000</v>
      </c>
      <c r="AV581" s="286"/>
      <c r="AW581" s="286"/>
      <c r="AX581" s="286">
        <v>0</v>
      </c>
      <c r="AY581" s="286">
        <v>979</v>
      </c>
      <c r="AZ581" s="286">
        <v>77341000</v>
      </c>
      <c r="BA581" s="286"/>
      <c r="BB581" s="286"/>
      <c r="BC581" s="286">
        <v>7</v>
      </c>
      <c r="BD581" s="286">
        <v>553000</v>
      </c>
      <c r="BE581" s="286">
        <v>280279</v>
      </c>
      <c r="BF581" s="286">
        <v>115500</v>
      </c>
      <c r="BG581" s="286">
        <v>950</v>
      </c>
      <c r="BH581" s="286">
        <v>75050000</v>
      </c>
      <c r="BI581" s="286">
        <v>37557393</v>
      </c>
      <c r="BJ581" s="286">
        <v>15675000</v>
      </c>
      <c r="BK581" s="286">
        <v>29</v>
      </c>
      <c r="BL581" s="286">
        <v>43</v>
      </c>
      <c r="BM581" s="286">
        <v>72</v>
      </c>
      <c r="BN581" s="286">
        <v>5688000</v>
      </c>
      <c r="BO581" s="286">
        <v>1188000</v>
      </c>
      <c r="BP581" s="287" t="s">
        <v>1001</v>
      </c>
      <c r="BQ581" s="287" t="s">
        <v>3940</v>
      </c>
      <c r="BR581" t="s">
        <v>45</v>
      </c>
    </row>
    <row r="582" spans="1:70" hidden="1" x14ac:dyDescent="0.3">
      <c r="A582" s="281">
        <v>579</v>
      </c>
      <c r="B582" s="288" t="s">
        <v>2952</v>
      </c>
      <c r="C582" s="288" t="s">
        <v>3011</v>
      </c>
      <c r="D582" s="288" t="s">
        <v>2954</v>
      </c>
      <c r="E582" s="288" t="s">
        <v>2959</v>
      </c>
      <c r="F582" s="288" t="s">
        <v>2985</v>
      </c>
      <c r="G582" s="288" t="s">
        <v>2986</v>
      </c>
      <c r="H582" s="288" t="s">
        <v>2989</v>
      </c>
      <c r="I582" s="288" t="s">
        <v>2962</v>
      </c>
      <c r="J582" s="288" t="s">
        <v>60</v>
      </c>
      <c r="K582" s="288" t="s">
        <v>2958</v>
      </c>
      <c r="L582" s="288" t="s">
        <v>45</v>
      </c>
      <c r="M582" s="289" t="s">
        <v>2532</v>
      </c>
      <c r="N582" s="288" t="s">
        <v>2533</v>
      </c>
      <c r="O582" s="288" t="s">
        <v>50</v>
      </c>
      <c r="P582" s="288" t="s">
        <v>51</v>
      </c>
      <c r="Q582" s="290" t="s">
        <v>45</v>
      </c>
      <c r="R582" s="288" t="s">
        <v>45</v>
      </c>
      <c r="S582" s="1">
        <v>45705</v>
      </c>
      <c r="T582" s="1">
        <v>45611</v>
      </c>
      <c r="U582" s="290" t="s">
        <v>45</v>
      </c>
      <c r="V582" s="1">
        <v>45611</v>
      </c>
      <c r="W582" s="1">
        <v>45674</v>
      </c>
      <c r="X582" s="1">
        <v>45677</v>
      </c>
      <c r="Y582" s="291">
        <v>59000</v>
      </c>
      <c r="Z582" s="291">
        <v>59000</v>
      </c>
      <c r="AA582" s="291">
        <v>14600</v>
      </c>
      <c r="AB582" s="291">
        <v>59000</v>
      </c>
      <c r="AC582" s="292" t="s">
        <v>2534</v>
      </c>
      <c r="AD582" s="290" t="s">
        <v>60</v>
      </c>
      <c r="AE582" s="292" t="s">
        <v>45</v>
      </c>
      <c r="AF582" s="291">
        <v>59000</v>
      </c>
      <c r="AG582" s="291">
        <v>1330</v>
      </c>
      <c r="AH582" s="291">
        <v>78470000</v>
      </c>
      <c r="AI582" s="291">
        <v>19418000</v>
      </c>
      <c r="AJ582" s="291">
        <v>1130</v>
      </c>
      <c r="AK582" s="291">
        <v>66670000</v>
      </c>
      <c r="AL582" s="291">
        <v>16498000</v>
      </c>
      <c r="AM582" s="291">
        <v>200</v>
      </c>
      <c r="AN582" s="291">
        <v>11800000</v>
      </c>
      <c r="AO582" s="291">
        <v>2920000</v>
      </c>
      <c r="AP582" s="291">
        <v>1336</v>
      </c>
      <c r="AQ582" s="291">
        <v>78824000</v>
      </c>
      <c r="AR582" s="291">
        <v>19505600</v>
      </c>
      <c r="AS582" s="291">
        <v>1336</v>
      </c>
      <c r="AT582" s="291">
        <v>78824000</v>
      </c>
      <c r="AU582" s="291">
        <v>19505600</v>
      </c>
      <c r="AV582" s="291"/>
      <c r="AW582" s="291"/>
      <c r="AX582" s="291">
        <v>0</v>
      </c>
      <c r="AY582" s="291">
        <v>1170</v>
      </c>
      <c r="AZ582" s="291">
        <v>69030000</v>
      </c>
      <c r="BA582" s="291"/>
      <c r="BB582" s="291"/>
      <c r="BC582" s="291">
        <v>-3</v>
      </c>
      <c r="BD582" s="291">
        <v>-177000</v>
      </c>
      <c r="BE582" s="291">
        <v>-34390</v>
      </c>
      <c r="BF582" s="291">
        <v>-43800</v>
      </c>
      <c r="BG582" s="291">
        <v>1102</v>
      </c>
      <c r="BH582" s="291">
        <v>65018000</v>
      </c>
      <c r="BI582" s="291">
        <v>47217543</v>
      </c>
      <c r="BJ582" s="291">
        <v>16089200</v>
      </c>
      <c r="BK582" s="291">
        <v>68</v>
      </c>
      <c r="BL582" s="291">
        <v>166</v>
      </c>
      <c r="BM582" s="291">
        <v>234</v>
      </c>
      <c r="BN582" s="291">
        <v>13806000</v>
      </c>
      <c r="BO582" s="291">
        <v>3416400</v>
      </c>
      <c r="BP582" s="292" t="s">
        <v>3846</v>
      </c>
      <c r="BQ582" s="292" t="s">
        <v>3242</v>
      </c>
      <c r="BR582" t="s">
        <v>45</v>
      </c>
    </row>
    <row r="583" spans="1:70" hidden="1" x14ac:dyDescent="0.3">
      <c r="A583" s="281">
        <v>580</v>
      </c>
      <c r="B583" s="282" t="s">
        <v>2952</v>
      </c>
      <c r="C583" s="282" t="s">
        <v>3011</v>
      </c>
      <c r="D583" s="282" t="s">
        <v>2954</v>
      </c>
      <c r="E583" s="282" t="s">
        <v>2959</v>
      </c>
      <c r="F583" s="282" t="s">
        <v>2985</v>
      </c>
      <c r="G583" s="282" t="s">
        <v>2986</v>
      </c>
      <c r="H583" s="282" t="s">
        <v>2989</v>
      </c>
      <c r="I583" s="282" t="s">
        <v>2962</v>
      </c>
      <c r="J583" s="282" t="s">
        <v>60</v>
      </c>
      <c r="K583" s="282" t="s">
        <v>2958</v>
      </c>
      <c r="L583" s="282" t="s">
        <v>45</v>
      </c>
      <c r="M583" s="283" t="s">
        <v>2535</v>
      </c>
      <c r="N583" s="282" t="s">
        <v>2536</v>
      </c>
      <c r="O583" s="282" t="s">
        <v>50</v>
      </c>
      <c r="P583" s="282" t="s">
        <v>120</v>
      </c>
      <c r="Q583" s="284" t="s">
        <v>45</v>
      </c>
      <c r="R583" s="282" t="s">
        <v>45</v>
      </c>
      <c r="S583" s="285">
        <v>45749</v>
      </c>
      <c r="T583" s="285">
        <v>45623</v>
      </c>
      <c r="U583" s="284" t="s">
        <v>45</v>
      </c>
      <c r="V583" s="285">
        <v>45623</v>
      </c>
      <c r="W583" s="285">
        <v>45665</v>
      </c>
      <c r="X583" s="285">
        <v>45672</v>
      </c>
      <c r="Y583" s="286">
        <v>59000</v>
      </c>
      <c r="Z583" s="286">
        <v>73000</v>
      </c>
      <c r="AA583" s="286">
        <v>16000</v>
      </c>
      <c r="AB583" s="286">
        <v>73000</v>
      </c>
      <c r="AC583" s="287" t="s">
        <v>874</v>
      </c>
      <c r="AD583" s="284" t="s">
        <v>60</v>
      </c>
      <c r="AE583" s="287" t="s">
        <v>45</v>
      </c>
      <c r="AF583" s="286">
        <v>59000</v>
      </c>
      <c r="AG583" s="286">
        <v>3680</v>
      </c>
      <c r="AH583" s="286">
        <v>268640000</v>
      </c>
      <c r="AI583" s="286">
        <v>58880000</v>
      </c>
      <c r="AJ583" s="286">
        <v>2000</v>
      </c>
      <c r="AK583" s="286">
        <v>146000000</v>
      </c>
      <c r="AL583" s="286">
        <v>32000000</v>
      </c>
      <c r="AM583" s="286">
        <v>1680</v>
      </c>
      <c r="AN583" s="286">
        <v>122640000</v>
      </c>
      <c r="AO583" s="286">
        <v>26880000</v>
      </c>
      <c r="AP583" s="286">
        <v>3656</v>
      </c>
      <c r="AQ583" s="286">
        <v>266888000</v>
      </c>
      <c r="AR583" s="286">
        <v>58496000</v>
      </c>
      <c r="AS583" s="286">
        <v>3656</v>
      </c>
      <c r="AT583" s="286">
        <v>266888000</v>
      </c>
      <c r="AU583" s="286">
        <v>58496000</v>
      </c>
      <c r="AV583" s="286"/>
      <c r="AW583" s="286"/>
      <c r="AX583" s="286">
        <v>0</v>
      </c>
      <c r="AY583" s="286">
        <v>3621</v>
      </c>
      <c r="AZ583" s="286">
        <v>264333000</v>
      </c>
      <c r="BA583" s="286"/>
      <c r="BB583" s="286"/>
      <c r="BC583" s="286">
        <v>3</v>
      </c>
      <c r="BD583" s="286">
        <v>219000</v>
      </c>
      <c r="BE583" s="286">
        <v>121750</v>
      </c>
      <c r="BF583" s="286">
        <v>48000</v>
      </c>
      <c r="BG583" s="286">
        <v>3425</v>
      </c>
      <c r="BH583" s="286">
        <v>250025000</v>
      </c>
      <c r="BI583" s="286">
        <v>146035923</v>
      </c>
      <c r="BJ583" s="286">
        <v>54800000</v>
      </c>
      <c r="BK583" s="286">
        <v>196</v>
      </c>
      <c r="BL583" s="286">
        <v>35</v>
      </c>
      <c r="BM583" s="286">
        <v>231</v>
      </c>
      <c r="BN583" s="286">
        <v>16863000</v>
      </c>
      <c r="BO583" s="286">
        <v>3696000</v>
      </c>
      <c r="BP583" s="287" t="s">
        <v>3711</v>
      </c>
      <c r="BQ583" s="287" t="s">
        <v>1299</v>
      </c>
      <c r="BR583" t="s">
        <v>45</v>
      </c>
    </row>
    <row r="584" spans="1:70" hidden="1" x14ac:dyDescent="0.3">
      <c r="A584" s="281">
        <v>581</v>
      </c>
      <c r="B584" s="288" t="s">
        <v>2952</v>
      </c>
      <c r="C584" s="288" t="s">
        <v>3011</v>
      </c>
      <c r="D584" s="288" t="s">
        <v>2954</v>
      </c>
      <c r="E584" s="288" t="s">
        <v>2959</v>
      </c>
      <c r="F584" s="288" t="s">
        <v>2985</v>
      </c>
      <c r="G584" s="288" t="s">
        <v>2986</v>
      </c>
      <c r="H584" s="288" t="s">
        <v>2989</v>
      </c>
      <c r="I584" s="288" t="s">
        <v>2962</v>
      </c>
      <c r="J584" s="288" t="s">
        <v>60</v>
      </c>
      <c r="K584" s="288" t="s">
        <v>2958</v>
      </c>
      <c r="L584" s="288" t="s">
        <v>45</v>
      </c>
      <c r="M584" s="289" t="s">
        <v>2537</v>
      </c>
      <c r="N584" s="288" t="s">
        <v>2538</v>
      </c>
      <c r="O584" s="288" t="s">
        <v>50</v>
      </c>
      <c r="P584" s="288" t="s">
        <v>51</v>
      </c>
      <c r="Q584" s="290" t="s">
        <v>45</v>
      </c>
      <c r="R584" s="288" t="s">
        <v>45</v>
      </c>
      <c r="S584" s="1">
        <v>45679</v>
      </c>
      <c r="T584" s="1">
        <v>45643</v>
      </c>
      <c r="U584" s="290" t="s">
        <v>45</v>
      </c>
      <c r="V584" s="1">
        <v>45643</v>
      </c>
      <c r="W584" s="1">
        <v>45679</v>
      </c>
      <c r="X584" s="1">
        <v>45688</v>
      </c>
      <c r="Y584" s="291">
        <v>65000</v>
      </c>
      <c r="Z584" s="291">
        <v>79000</v>
      </c>
      <c r="AA584" s="291">
        <v>17300</v>
      </c>
      <c r="AB584" s="291">
        <v>79000</v>
      </c>
      <c r="AC584" s="292" t="s">
        <v>531</v>
      </c>
      <c r="AD584" s="290" t="s">
        <v>60</v>
      </c>
      <c r="AE584" s="292" t="s">
        <v>45</v>
      </c>
      <c r="AF584" s="291">
        <v>65000</v>
      </c>
      <c r="AG584" s="291">
        <v>1600</v>
      </c>
      <c r="AH584" s="291">
        <v>126400000</v>
      </c>
      <c r="AI584" s="291">
        <v>27680000</v>
      </c>
      <c r="AJ584" s="291">
        <v>1600</v>
      </c>
      <c r="AK584" s="291">
        <v>126400000</v>
      </c>
      <c r="AL584" s="291">
        <v>27680000</v>
      </c>
      <c r="AM584" s="291"/>
      <c r="AN584" s="291"/>
      <c r="AO584" s="291">
        <v>0</v>
      </c>
      <c r="AP584" s="291">
        <v>1623</v>
      </c>
      <c r="AQ584" s="291">
        <v>128217000</v>
      </c>
      <c r="AR584" s="291">
        <v>28077900</v>
      </c>
      <c r="AS584" s="291">
        <v>1623</v>
      </c>
      <c r="AT584" s="291">
        <v>128217000</v>
      </c>
      <c r="AU584" s="291">
        <v>28077900</v>
      </c>
      <c r="AV584" s="291"/>
      <c r="AW584" s="291"/>
      <c r="AX584" s="291">
        <v>0</v>
      </c>
      <c r="AY584" s="291">
        <v>1334</v>
      </c>
      <c r="AZ584" s="291">
        <v>105386000</v>
      </c>
      <c r="BA584" s="291"/>
      <c r="BB584" s="291"/>
      <c r="BC584" s="291">
        <v>35</v>
      </c>
      <c r="BD584" s="291">
        <v>2765000</v>
      </c>
      <c r="BE584" s="291">
        <v>1380252</v>
      </c>
      <c r="BF584" s="291">
        <v>605500</v>
      </c>
      <c r="BG584" s="291">
        <v>1126</v>
      </c>
      <c r="BH584" s="291">
        <v>88954000</v>
      </c>
      <c r="BI584" s="291">
        <v>50790128</v>
      </c>
      <c r="BJ584" s="291">
        <v>19479800</v>
      </c>
      <c r="BK584" s="291">
        <v>208</v>
      </c>
      <c r="BL584" s="291">
        <v>289</v>
      </c>
      <c r="BM584" s="291">
        <v>497</v>
      </c>
      <c r="BN584" s="291">
        <v>39263000</v>
      </c>
      <c r="BO584" s="291">
        <v>8598100</v>
      </c>
      <c r="BP584" s="292" t="s">
        <v>759</v>
      </c>
      <c r="BQ584" s="292" t="s">
        <v>4101</v>
      </c>
      <c r="BR584" t="s">
        <v>45</v>
      </c>
    </row>
    <row r="585" spans="1:70" hidden="1" x14ac:dyDescent="0.3">
      <c r="A585" s="281">
        <v>582</v>
      </c>
      <c r="B585" s="282" t="s">
        <v>2952</v>
      </c>
      <c r="C585" s="282" t="s">
        <v>3011</v>
      </c>
      <c r="D585" s="282" t="s">
        <v>2954</v>
      </c>
      <c r="E585" s="282" t="s">
        <v>2959</v>
      </c>
      <c r="F585" s="282" t="s">
        <v>2985</v>
      </c>
      <c r="G585" s="282" t="s">
        <v>2986</v>
      </c>
      <c r="H585" s="282" t="s">
        <v>2989</v>
      </c>
      <c r="I585" s="282" t="s">
        <v>2962</v>
      </c>
      <c r="J585" s="282" t="s">
        <v>60</v>
      </c>
      <c r="K585" s="282" t="s">
        <v>2958</v>
      </c>
      <c r="L585" s="282" t="s">
        <v>45</v>
      </c>
      <c r="M585" s="283" t="s">
        <v>2539</v>
      </c>
      <c r="N585" s="282" t="s">
        <v>2540</v>
      </c>
      <c r="O585" s="282" t="s">
        <v>50</v>
      </c>
      <c r="P585" s="282" t="s">
        <v>51</v>
      </c>
      <c r="Q585" s="284" t="s">
        <v>45</v>
      </c>
      <c r="R585" s="282" t="s">
        <v>45</v>
      </c>
      <c r="S585" s="285">
        <v>45741</v>
      </c>
      <c r="T585" s="285">
        <v>45645</v>
      </c>
      <c r="U585" s="284" t="s">
        <v>45</v>
      </c>
      <c r="V585" s="285">
        <v>45645</v>
      </c>
      <c r="W585" s="285">
        <v>45721</v>
      </c>
      <c r="X585" s="285">
        <v>45726</v>
      </c>
      <c r="Y585" s="286">
        <v>69000</v>
      </c>
      <c r="Z585" s="286">
        <v>69000</v>
      </c>
      <c r="AA585" s="286">
        <v>18000</v>
      </c>
      <c r="AB585" s="286">
        <v>69000</v>
      </c>
      <c r="AC585" s="287" t="s">
        <v>527</v>
      </c>
      <c r="AD585" s="284" t="s">
        <v>60</v>
      </c>
      <c r="AE585" s="287" t="s">
        <v>45</v>
      </c>
      <c r="AF585" s="286">
        <v>69000</v>
      </c>
      <c r="AG585" s="286">
        <v>1630</v>
      </c>
      <c r="AH585" s="286">
        <v>112470000</v>
      </c>
      <c r="AI585" s="286">
        <v>29340000</v>
      </c>
      <c r="AJ585" s="286">
        <v>1300</v>
      </c>
      <c r="AK585" s="286">
        <v>89700000</v>
      </c>
      <c r="AL585" s="286">
        <v>23400000</v>
      </c>
      <c r="AM585" s="286">
        <v>330</v>
      </c>
      <c r="AN585" s="286">
        <v>22770000</v>
      </c>
      <c r="AO585" s="286">
        <v>5940000</v>
      </c>
      <c r="AP585" s="286">
        <v>1634</v>
      </c>
      <c r="AQ585" s="286">
        <v>112746000</v>
      </c>
      <c r="AR585" s="286">
        <v>29412000</v>
      </c>
      <c r="AS585" s="286">
        <v>1634</v>
      </c>
      <c r="AT585" s="286">
        <v>112746000</v>
      </c>
      <c r="AU585" s="286">
        <v>29412000</v>
      </c>
      <c r="AV585" s="286"/>
      <c r="AW585" s="286"/>
      <c r="AX585" s="286">
        <v>0</v>
      </c>
      <c r="AY585" s="286">
        <v>1603</v>
      </c>
      <c r="AZ585" s="286">
        <v>110607000</v>
      </c>
      <c r="BA585" s="286">
        <v>8</v>
      </c>
      <c r="BB585" s="286">
        <v>552000</v>
      </c>
      <c r="BC585" s="286">
        <v>14</v>
      </c>
      <c r="BD585" s="286">
        <v>966000</v>
      </c>
      <c r="BE585" s="286">
        <v>133213</v>
      </c>
      <c r="BF585" s="286">
        <v>252000</v>
      </c>
      <c r="BG585" s="286">
        <v>1470</v>
      </c>
      <c r="BH585" s="286">
        <v>101430000</v>
      </c>
      <c r="BI585" s="286">
        <v>68735285</v>
      </c>
      <c r="BJ585" s="286">
        <v>26460000</v>
      </c>
      <c r="BK585" s="286">
        <v>133</v>
      </c>
      <c r="BL585" s="286">
        <v>31</v>
      </c>
      <c r="BM585" s="286">
        <v>164</v>
      </c>
      <c r="BN585" s="286">
        <v>11316000</v>
      </c>
      <c r="BO585" s="286">
        <v>2952000</v>
      </c>
      <c r="BP585" s="287" t="s">
        <v>1002</v>
      </c>
      <c r="BQ585" s="287" t="s">
        <v>3928</v>
      </c>
      <c r="BR585" t="s">
        <v>45</v>
      </c>
    </row>
    <row r="586" spans="1:70" hidden="1" x14ac:dyDescent="0.3">
      <c r="A586" s="281">
        <v>583</v>
      </c>
      <c r="B586" s="288" t="s">
        <v>2952</v>
      </c>
      <c r="C586" s="288" t="s">
        <v>3011</v>
      </c>
      <c r="D586" s="288" t="s">
        <v>2954</v>
      </c>
      <c r="E586" s="288" t="s">
        <v>2959</v>
      </c>
      <c r="F586" s="288" t="s">
        <v>2985</v>
      </c>
      <c r="G586" s="288" t="s">
        <v>2986</v>
      </c>
      <c r="H586" s="288" t="s">
        <v>2989</v>
      </c>
      <c r="I586" s="288" t="s">
        <v>2962</v>
      </c>
      <c r="J586" s="288" t="s">
        <v>60</v>
      </c>
      <c r="K586" s="288" t="s">
        <v>2958</v>
      </c>
      <c r="L586" s="288" t="s">
        <v>45</v>
      </c>
      <c r="M586" s="289" t="s">
        <v>2541</v>
      </c>
      <c r="N586" s="288" t="s">
        <v>2542</v>
      </c>
      <c r="O586" s="288" t="s">
        <v>50</v>
      </c>
      <c r="P586" s="288" t="s">
        <v>51</v>
      </c>
      <c r="Q586" s="290" t="s">
        <v>45</v>
      </c>
      <c r="R586" s="288" t="s">
        <v>45</v>
      </c>
      <c r="S586" s="1">
        <v>45741</v>
      </c>
      <c r="T586" s="1">
        <v>45721</v>
      </c>
      <c r="U586" s="290" t="s">
        <v>45</v>
      </c>
      <c r="V586" s="1">
        <v>45721</v>
      </c>
      <c r="W586" s="1">
        <v>45721</v>
      </c>
      <c r="X586" s="1">
        <v>45722</v>
      </c>
      <c r="Y586" s="291">
        <v>69000</v>
      </c>
      <c r="Z586" s="291">
        <v>69000</v>
      </c>
      <c r="AA586" s="291">
        <v>18200</v>
      </c>
      <c r="AB586" s="291">
        <v>69000</v>
      </c>
      <c r="AC586" s="292" t="s">
        <v>421</v>
      </c>
      <c r="AD586" s="290" t="s">
        <v>60</v>
      </c>
      <c r="AE586" s="292" t="s">
        <v>45</v>
      </c>
      <c r="AF586" s="291">
        <v>69000</v>
      </c>
      <c r="AG586" s="291">
        <v>1360</v>
      </c>
      <c r="AH586" s="291">
        <v>93840000</v>
      </c>
      <c r="AI586" s="291">
        <v>24752000</v>
      </c>
      <c r="AJ586" s="291">
        <v>800</v>
      </c>
      <c r="AK586" s="291">
        <v>55200000</v>
      </c>
      <c r="AL586" s="291">
        <v>14560000</v>
      </c>
      <c r="AM586" s="291">
        <v>560</v>
      </c>
      <c r="AN586" s="291">
        <v>38640000</v>
      </c>
      <c r="AO586" s="291">
        <v>10192000</v>
      </c>
      <c r="AP586" s="291">
        <v>1372</v>
      </c>
      <c r="AQ586" s="291">
        <v>94668000</v>
      </c>
      <c r="AR586" s="291">
        <v>24970400</v>
      </c>
      <c r="AS586" s="291">
        <v>1372</v>
      </c>
      <c r="AT586" s="291">
        <v>94668000</v>
      </c>
      <c r="AU586" s="291">
        <v>24970400</v>
      </c>
      <c r="AV586" s="291"/>
      <c r="AW586" s="291"/>
      <c r="AX586" s="291">
        <v>0</v>
      </c>
      <c r="AY586" s="291">
        <v>1353</v>
      </c>
      <c r="AZ586" s="291">
        <v>93357000</v>
      </c>
      <c r="BA586" s="291"/>
      <c r="BB586" s="291"/>
      <c r="BC586" s="291">
        <v>5</v>
      </c>
      <c r="BD586" s="291">
        <v>345000</v>
      </c>
      <c r="BE586" s="291">
        <v>224190</v>
      </c>
      <c r="BF586" s="291">
        <v>91000</v>
      </c>
      <c r="BG586" s="291">
        <v>1280</v>
      </c>
      <c r="BH586" s="291">
        <v>88320000</v>
      </c>
      <c r="BI586" s="291">
        <v>60487297</v>
      </c>
      <c r="BJ586" s="291">
        <v>23296000</v>
      </c>
      <c r="BK586" s="291">
        <v>73</v>
      </c>
      <c r="BL586" s="291">
        <v>19</v>
      </c>
      <c r="BM586" s="291">
        <v>92</v>
      </c>
      <c r="BN586" s="291">
        <v>6348000</v>
      </c>
      <c r="BO586" s="291">
        <v>1674400</v>
      </c>
      <c r="BP586" s="292" t="s">
        <v>4106</v>
      </c>
      <c r="BQ586" s="292" t="s">
        <v>534</v>
      </c>
      <c r="BR586" t="s">
        <v>45</v>
      </c>
    </row>
    <row r="587" spans="1:70" hidden="1" x14ac:dyDescent="0.3">
      <c r="A587" s="281">
        <v>584</v>
      </c>
      <c r="B587" s="282" t="s">
        <v>2952</v>
      </c>
      <c r="C587" s="282" t="s">
        <v>3011</v>
      </c>
      <c r="D587" s="282" t="s">
        <v>2954</v>
      </c>
      <c r="E587" s="282" t="s">
        <v>2959</v>
      </c>
      <c r="F587" s="282" t="s">
        <v>2985</v>
      </c>
      <c r="G587" s="282" t="s">
        <v>2986</v>
      </c>
      <c r="H587" s="282" t="s">
        <v>2990</v>
      </c>
      <c r="I587" s="282" t="s">
        <v>2962</v>
      </c>
      <c r="J587" s="282" t="s">
        <v>60</v>
      </c>
      <c r="K587" s="282" t="s">
        <v>2958</v>
      </c>
      <c r="L587" s="282" t="s">
        <v>45</v>
      </c>
      <c r="M587" s="283" t="s">
        <v>2543</v>
      </c>
      <c r="N587" s="282" t="s">
        <v>2544</v>
      </c>
      <c r="O587" s="282" t="s">
        <v>50</v>
      </c>
      <c r="P587" s="282" t="s">
        <v>127</v>
      </c>
      <c r="Q587" s="284" t="s">
        <v>45</v>
      </c>
      <c r="R587" s="282" t="s">
        <v>45</v>
      </c>
      <c r="S587" s="285">
        <v>45680</v>
      </c>
      <c r="T587" s="285">
        <v>45630</v>
      </c>
      <c r="U587" s="284" t="s">
        <v>45</v>
      </c>
      <c r="V587" s="285">
        <v>45630</v>
      </c>
      <c r="W587" s="285">
        <v>45680</v>
      </c>
      <c r="X587" s="285">
        <v>45699</v>
      </c>
      <c r="Y587" s="286">
        <v>59000</v>
      </c>
      <c r="Z587" s="286">
        <v>59000</v>
      </c>
      <c r="AA587" s="286">
        <v>16000</v>
      </c>
      <c r="AB587" s="286">
        <v>59000</v>
      </c>
      <c r="AC587" s="287" t="s">
        <v>874</v>
      </c>
      <c r="AD587" s="284" t="s">
        <v>60</v>
      </c>
      <c r="AE587" s="287" t="s">
        <v>45</v>
      </c>
      <c r="AF587" s="286">
        <v>59000</v>
      </c>
      <c r="AG587" s="286">
        <v>1000</v>
      </c>
      <c r="AH587" s="286">
        <v>59000000</v>
      </c>
      <c r="AI587" s="286">
        <v>16000000</v>
      </c>
      <c r="AJ587" s="286">
        <v>1000</v>
      </c>
      <c r="AK587" s="286">
        <v>59000000</v>
      </c>
      <c r="AL587" s="286">
        <v>16000000</v>
      </c>
      <c r="AM587" s="286"/>
      <c r="AN587" s="286"/>
      <c r="AO587" s="286">
        <v>0</v>
      </c>
      <c r="AP587" s="286">
        <v>1075</v>
      </c>
      <c r="AQ587" s="286">
        <v>63425000</v>
      </c>
      <c r="AR587" s="286">
        <v>17200000</v>
      </c>
      <c r="AS587" s="286">
        <v>1075</v>
      </c>
      <c r="AT587" s="286">
        <v>63425000</v>
      </c>
      <c r="AU587" s="286">
        <v>17200000</v>
      </c>
      <c r="AV587" s="286"/>
      <c r="AW587" s="286"/>
      <c r="AX587" s="286">
        <v>0</v>
      </c>
      <c r="AY587" s="286">
        <v>1032</v>
      </c>
      <c r="AZ587" s="286">
        <v>60888000</v>
      </c>
      <c r="BA587" s="286"/>
      <c r="BB587" s="286"/>
      <c r="BC587" s="286">
        <v>6</v>
      </c>
      <c r="BD587" s="286">
        <v>354000</v>
      </c>
      <c r="BE587" s="286">
        <v>204315</v>
      </c>
      <c r="BF587" s="286">
        <v>96000</v>
      </c>
      <c r="BG587" s="286">
        <v>1019</v>
      </c>
      <c r="BH587" s="286">
        <v>60121000</v>
      </c>
      <c r="BI587" s="286">
        <v>41383205</v>
      </c>
      <c r="BJ587" s="286">
        <v>16304000</v>
      </c>
      <c r="BK587" s="286">
        <v>13</v>
      </c>
      <c r="BL587" s="286">
        <v>43</v>
      </c>
      <c r="BM587" s="286">
        <v>56</v>
      </c>
      <c r="BN587" s="286">
        <v>3304000</v>
      </c>
      <c r="BO587" s="286">
        <v>896000</v>
      </c>
      <c r="BP587" s="287" t="s">
        <v>4068</v>
      </c>
      <c r="BQ587" s="287" t="s">
        <v>3915</v>
      </c>
      <c r="BR587" t="s">
        <v>45</v>
      </c>
    </row>
    <row r="588" spans="1:70" hidden="1" x14ac:dyDescent="0.3">
      <c r="A588" s="281">
        <v>585</v>
      </c>
      <c r="B588" s="288" t="s">
        <v>2952</v>
      </c>
      <c r="C588" s="288" t="s">
        <v>3011</v>
      </c>
      <c r="D588" s="288" t="s">
        <v>2954</v>
      </c>
      <c r="E588" s="288" t="s">
        <v>2959</v>
      </c>
      <c r="F588" s="288" t="s">
        <v>2985</v>
      </c>
      <c r="G588" s="288" t="s">
        <v>2986</v>
      </c>
      <c r="H588" s="288" t="s">
        <v>2990</v>
      </c>
      <c r="I588" s="288" t="s">
        <v>2962</v>
      </c>
      <c r="J588" s="288" t="s">
        <v>60</v>
      </c>
      <c r="K588" s="288" t="s">
        <v>2958</v>
      </c>
      <c r="L588" s="288" t="s">
        <v>45</v>
      </c>
      <c r="M588" s="289" t="s">
        <v>2545</v>
      </c>
      <c r="N588" s="288" t="s">
        <v>2546</v>
      </c>
      <c r="O588" s="288" t="s">
        <v>50</v>
      </c>
      <c r="P588" s="288" t="s">
        <v>51</v>
      </c>
      <c r="Q588" s="290" t="s">
        <v>45</v>
      </c>
      <c r="R588" s="288" t="s">
        <v>45</v>
      </c>
      <c r="S588" s="1">
        <v>45735</v>
      </c>
      <c r="T588" s="1">
        <v>45656</v>
      </c>
      <c r="U588" s="290" t="s">
        <v>45</v>
      </c>
      <c r="V588" s="1">
        <v>45656</v>
      </c>
      <c r="W588" s="1">
        <v>45735</v>
      </c>
      <c r="X588" s="1">
        <v>45736</v>
      </c>
      <c r="Y588" s="291">
        <v>43000</v>
      </c>
      <c r="Z588" s="291">
        <v>43000</v>
      </c>
      <c r="AA588" s="291">
        <v>11300</v>
      </c>
      <c r="AB588" s="291">
        <v>43000</v>
      </c>
      <c r="AC588" s="292" t="s">
        <v>116</v>
      </c>
      <c r="AD588" s="290" t="s">
        <v>60</v>
      </c>
      <c r="AE588" s="292" t="s">
        <v>45</v>
      </c>
      <c r="AF588" s="291">
        <v>43000</v>
      </c>
      <c r="AG588" s="291">
        <v>800</v>
      </c>
      <c r="AH588" s="291">
        <v>34400000</v>
      </c>
      <c r="AI588" s="291">
        <v>9040000</v>
      </c>
      <c r="AJ588" s="291">
        <v>800</v>
      </c>
      <c r="AK588" s="291">
        <v>34400000</v>
      </c>
      <c r="AL588" s="291">
        <v>9040000</v>
      </c>
      <c r="AM588" s="291"/>
      <c r="AN588" s="291"/>
      <c r="AO588" s="291">
        <v>0</v>
      </c>
      <c r="AP588" s="291">
        <v>798</v>
      </c>
      <c r="AQ588" s="291">
        <v>34314000</v>
      </c>
      <c r="AR588" s="291">
        <v>9017400</v>
      </c>
      <c r="AS588" s="291">
        <v>798</v>
      </c>
      <c r="AT588" s="291">
        <v>34314000</v>
      </c>
      <c r="AU588" s="291">
        <v>9017400</v>
      </c>
      <c r="AV588" s="291"/>
      <c r="AW588" s="291"/>
      <c r="AX588" s="291">
        <v>0</v>
      </c>
      <c r="AY588" s="291">
        <v>644</v>
      </c>
      <c r="AZ588" s="291">
        <v>27692000</v>
      </c>
      <c r="BA588" s="291"/>
      <c r="BB588" s="291"/>
      <c r="BC588" s="291">
        <v>4</v>
      </c>
      <c r="BD588" s="291">
        <v>172000</v>
      </c>
      <c r="BE588" s="291">
        <v>102068</v>
      </c>
      <c r="BF588" s="291">
        <v>45200</v>
      </c>
      <c r="BG588" s="291">
        <v>412</v>
      </c>
      <c r="BH588" s="291">
        <v>17716000</v>
      </c>
      <c r="BI588" s="291">
        <v>9622614</v>
      </c>
      <c r="BJ588" s="291">
        <v>4655600</v>
      </c>
      <c r="BK588" s="291">
        <v>232</v>
      </c>
      <c r="BL588" s="291">
        <v>154</v>
      </c>
      <c r="BM588" s="291">
        <v>386</v>
      </c>
      <c r="BN588" s="291">
        <v>16598000</v>
      </c>
      <c r="BO588" s="291">
        <v>4361800</v>
      </c>
      <c r="BP588" s="292" t="s">
        <v>4104</v>
      </c>
      <c r="BQ588" s="292" t="s">
        <v>3854</v>
      </c>
      <c r="BR588" t="s">
        <v>45</v>
      </c>
    </row>
    <row r="589" spans="1:70" hidden="1" x14ac:dyDescent="0.3">
      <c r="A589" s="281">
        <v>586</v>
      </c>
      <c r="B589" s="282" t="s">
        <v>2952</v>
      </c>
      <c r="C589" s="282" t="s">
        <v>3011</v>
      </c>
      <c r="D589" s="282" t="s">
        <v>2954</v>
      </c>
      <c r="E589" s="282" t="s">
        <v>2959</v>
      </c>
      <c r="F589" s="282" t="s">
        <v>2985</v>
      </c>
      <c r="G589" s="282" t="s">
        <v>2986</v>
      </c>
      <c r="H589" s="282" t="s">
        <v>2990</v>
      </c>
      <c r="I589" s="282" t="s">
        <v>2962</v>
      </c>
      <c r="J589" s="282" t="s">
        <v>60</v>
      </c>
      <c r="K589" s="282" t="s">
        <v>2958</v>
      </c>
      <c r="L589" s="282" t="s">
        <v>45</v>
      </c>
      <c r="M589" s="283" t="s">
        <v>2547</v>
      </c>
      <c r="N589" s="282" t="s">
        <v>2548</v>
      </c>
      <c r="O589" s="282" t="s">
        <v>50</v>
      </c>
      <c r="P589" s="282" t="s">
        <v>51</v>
      </c>
      <c r="Q589" s="284" t="s">
        <v>45</v>
      </c>
      <c r="R589" s="282" t="s">
        <v>45</v>
      </c>
      <c r="S589" s="285">
        <v>45679</v>
      </c>
      <c r="T589" s="285">
        <v>45625</v>
      </c>
      <c r="U589" s="284" t="s">
        <v>45</v>
      </c>
      <c r="V589" s="285">
        <v>45625</v>
      </c>
      <c r="W589" s="285">
        <v>45679</v>
      </c>
      <c r="X589" s="285">
        <v>45692</v>
      </c>
      <c r="Y589" s="286">
        <v>43000</v>
      </c>
      <c r="Z589" s="286">
        <v>43000</v>
      </c>
      <c r="AA589" s="286">
        <v>11800</v>
      </c>
      <c r="AB589" s="286">
        <v>43000</v>
      </c>
      <c r="AC589" s="287" t="s">
        <v>569</v>
      </c>
      <c r="AD589" s="284" t="s">
        <v>60</v>
      </c>
      <c r="AE589" s="287" t="s">
        <v>45</v>
      </c>
      <c r="AF589" s="286">
        <v>43000</v>
      </c>
      <c r="AG589" s="286">
        <v>820</v>
      </c>
      <c r="AH589" s="286">
        <v>35260000</v>
      </c>
      <c r="AI589" s="286">
        <v>9676000</v>
      </c>
      <c r="AJ589" s="286">
        <v>820</v>
      </c>
      <c r="AK589" s="286">
        <v>35260000</v>
      </c>
      <c r="AL589" s="286">
        <v>9676000</v>
      </c>
      <c r="AM589" s="286"/>
      <c r="AN589" s="286"/>
      <c r="AO589" s="286">
        <v>0</v>
      </c>
      <c r="AP589" s="286">
        <v>817</v>
      </c>
      <c r="AQ589" s="286">
        <v>35131000</v>
      </c>
      <c r="AR589" s="286">
        <v>9640600</v>
      </c>
      <c r="AS589" s="286">
        <v>817</v>
      </c>
      <c r="AT589" s="286">
        <v>35131000</v>
      </c>
      <c r="AU589" s="286">
        <v>9640600</v>
      </c>
      <c r="AV589" s="286"/>
      <c r="AW589" s="286"/>
      <c r="AX589" s="286">
        <v>0</v>
      </c>
      <c r="AY589" s="286">
        <v>641</v>
      </c>
      <c r="AZ589" s="286">
        <v>27563000</v>
      </c>
      <c r="BA589" s="286"/>
      <c r="BB589" s="286"/>
      <c r="BC589" s="286">
        <v>6</v>
      </c>
      <c r="BD589" s="286">
        <v>258000</v>
      </c>
      <c r="BE589" s="286">
        <v>169168</v>
      </c>
      <c r="BF589" s="286">
        <v>70800</v>
      </c>
      <c r="BG589" s="286">
        <v>486</v>
      </c>
      <c r="BH589" s="286">
        <v>20898000</v>
      </c>
      <c r="BI589" s="286">
        <v>13084850</v>
      </c>
      <c r="BJ589" s="286">
        <v>5734800</v>
      </c>
      <c r="BK589" s="286">
        <v>155</v>
      </c>
      <c r="BL589" s="286">
        <v>176</v>
      </c>
      <c r="BM589" s="286">
        <v>331</v>
      </c>
      <c r="BN589" s="286">
        <v>14233000</v>
      </c>
      <c r="BO589" s="286">
        <v>3905800</v>
      </c>
      <c r="BP589" s="287" t="s">
        <v>4059</v>
      </c>
      <c r="BQ589" s="287" t="s">
        <v>4002</v>
      </c>
      <c r="BR589" t="s">
        <v>45</v>
      </c>
    </row>
    <row r="590" spans="1:70" hidden="1" x14ac:dyDescent="0.3">
      <c r="A590" s="281">
        <v>587</v>
      </c>
      <c r="B590" s="288" t="s">
        <v>2952</v>
      </c>
      <c r="C590" s="288" t="s">
        <v>3011</v>
      </c>
      <c r="D590" s="288" t="s">
        <v>2954</v>
      </c>
      <c r="E590" s="288" t="s">
        <v>2959</v>
      </c>
      <c r="F590" s="288" t="s">
        <v>2985</v>
      </c>
      <c r="G590" s="288" t="s">
        <v>2991</v>
      </c>
      <c r="H590" s="288" t="s">
        <v>2992</v>
      </c>
      <c r="I590" s="288" t="s">
        <v>2962</v>
      </c>
      <c r="J590" s="288" t="s">
        <v>60</v>
      </c>
      <c r="K590" s="288" t="s">
        <v>2958</v>
      </c>
      <c r="L590" s="288" t="s">
        <v>45</v>
      </c>
      <c r="M590" s="289" t="s">
        <v>2549</v>
      </c>
      <c r="N590" s="288" t="s">
        <v>2550</v>
      </c>
      <c r="O590" s="288" t="s">
        <v>50</v>
      </c>
      <c r="P590" s="288" t="s">
        <v>51</v>
      </c>
      <c r="Q590" s="290" t="s">
        <v>45</v>
      </c>
      <c r="R590" s="288" t="s">
        <v>45</v>
      </c>
      <c r="S590" s="1">
        <v>45672</v>
      </c>
      <c r="T590" s="1">
        <v>45611</v>
      </c>
      <c r="U590" s="290" t="s">
        <v>45</v>
      </c>
      <c r="V590" s="1">
        <v>45611</v>
      </c>
      <c r="W590" s="1">
        <v>45672</v>
      </c>
      <c r="X590" s="1">
        <v>45679</v>
      </c>
      <c r="Y590" s="291">
        <v>47000</v>
      </c>
      <c r="Z590" s="291">
        <v>47000</v>
      </c>
      <c r="AA590" s="291">
        <v>12000</v>
      </c>
      <c r="AB590" s="291">
        <v>47000</v>
      </c>
      <c r="AC590" s="292" t="s">
        <v>983</v>
      </c>
      <c r="AD590" s="290" t="s">
        <v>60</v>
      </c>
      <c r="AE590" s="292" t="s">
        <v>45</v>
      </c>
      <c r="AF590" s="291">
        <v>47000</v>
      </c>
      <c r="AG590" s="291">
        <v>1200</v>
      </c>
      <c r="AH590" s="291">
        <v>56400000</v>
      </c>
      <c r="AI590" s="291">
        <v>14400000</v>
      </c>
      <c r="AJ590" s="291">
        <v>1200</v>
      </c>
      <c r="AK590" s="291">
        <v>56400000</v>
      </c>
      <c r="AL590" s="291">
        <v>14400000</v>
      </c>
      <c r="AM590" s="291"/>
      <c r="AN590" s="291"/>
      <c r="AO590" s="291">
        <v>0</v>
      </c>
      <c r="AP590" s="291">
        <v>1068</v>
      </c>
      <c r="AQ590" s="291">
        <v>50196000</v>
      </c>
      <c r="AR590" s="291">
        <v>12816000</v>
      </c>
      <c r="AS590" s="291">
        <v>1068</v>
      </c>
      <c r="AT590" s="291">
        <v>50196000</v>
      </c>
      <c r="AU590" s="291">
        <v>12816000</v>
      </c>
      <c r="AV590" s="291"/>
      <c r="AW590" s="291"/>
      <c r="AX590" s="291">
        <v>0</v>
      </c>
      <c r="AY590" s="291">
        <v>839</v>
      </c>
      <c r="AZ590" s="291">
        <v>39433000</v>
      </c>
      <c r="BA590" s="291"/>
      <c r="BB590" s="291"/>
      <c r="BC590" s="291">
        <v>4</v>
      </c>
      <c r="BD590" s="291">
        <v>188000</v>
      </c>
      <c r="BE590" s="291">
        <v>123500</v>
      </c>
      <c r="BF590" s="291">
        <v>48000</v>
      </c>
      <c r="BG590" s="291">
        <v>717</v>
      </c>
      <c r="BH590" s="291">
        <v>33699000</v>
      </c>
      <c r="BI590" s="291">
        <v>25184368</v>
      </c>
      <c r="BJ590" s="291">
        <v>8604000</v>
      </c>
      <c r="BK590" s="291">
        <v>122</v>
      </c>
      <c r="BL590" s="291">
        <v>229</v>
      </c>
      <c r="BM590" s="291">
        <v>351</v>
      </c>
      <c r="BN590" s="291">
        <v>16497000</v>
      </c>
      <c r="BO590" s="291">
        <v>4212000</v>
      </c>
      <c r="BP590" s="292" t="s">
        <v>792</v>
      </c>
      <c r="BQ590" s="292" t="s">
        <v>948</v>
      </c>
      <c r="BR590" t="s">
        <v>45</v>
      </c>
    </row>
    <row r="591" spans="1:70" hidden="1" x14ac:dyDescent="0.3">
      <c r="A591" s="281">
        <v>588</v>
      </c>
      <c r="B591" s="282" t="s">
        <v>2952</v>
      </c>
      <c r="C591" s="282" t="s">
        <v>3011</v>
      </c>
      <c r="D591" s="282" t="s">
        <v>2954</v>
      </c>
      <c r="E591" s="282" t="s">
        <v>2959</v>
      </c>
      <c r="F591" s="282" t="s">
        <v>2985</v>
      </c>
      <c r="G591" s="282" t="s">
        <v>2991</v>
      </c>
      <c r="H591" s="282" t="s">
        <v>2992</v>
      </c>
      <c r="I591" s="282" t="s">
        <v>2962</v>
      </c>
      <c r="J591" s="282" t="s">
        <v>60</v>
      </c>
      <c r="K591" s="282" t="s">
        <v>2958</v>
      </c>
      <c r="L591" s="282" t="s">
        <v>45</v>
      </c>
      <c r="M591" s="283" t="s">
        <v>2551</v>
      </c>
      <c r="N591" s="282" t="s">
        <v>2552</v>
      </c>
      <c r="O591" s="282" t="s">
        <v>50</v>
      </c>
      <c r="P591" s="282" t="s">
        <v>127</v>
      </c>
      <c r="Q591" s="284" t="s">
        <v>45</v>
      </c>
      <c r="R591" s="282" t="s">
        <v>45</v>
      </c>
      <c r="S591" s="285">
        <v>45876</v>
      </c>
      <c r="T591" s="285">
        <v>45614</v>
      </c>
      <c r="U591" s="284" t="s">
        <v>45</v>
      </c>
      <c r="V591" s="285">
        <v>45614</v>
      </c>
      <c r="W591" s="285">
        <v>45659</v>
      </c>
      <c r="X591" s="285">
        <v>45664</v>
      </c>
      <c r="Y591" s="286">
        <v>79000</v>
      </c>
      <c r="Z591" s="286">
        <v>79000</v>
      </c>
      <c r="AA591" s="286">
        <v>20500</v>
      </c>
      <c r="AB591" s="286">
        <v>79000</v>
      </c>
      <c r="AC591" s="287" t="s">
        <v>201</v>
      </c>
      <c r="AD591" s="284" t="s">
        <v>60</v>
      </c>
      <c r="AE591" s="287" t="s">
        <v>45</v>
      </c>
      <c r="AF591" s="286">
        <v>79000</v>
      </c>
      <c r="AG591" s="286">
        <v>7000</v>
      </c>
      <c r="AH591" s="286">
        <v>553000000</v>
      </c>
      <c r="AI591" s="286">
        <v>143500000</v>
      </c>
      <c r="AJ591" s="286">
        <v>5250</v>
      </c>
      <c r="AK591" s="286">
        <v>414750000</v>
      </c>
      <c r="AL591" s="286">
        <v>107625000</v>
      </c>
      <c r="AM591" s="286">
        <v>1750</v>
      </c>
      <c r="AN591" s="286">
        <v>138250000</v>
      </c>
      <c r="AO591" s="286">
        <v>35875000</v>
      </c>
      <c r="AP591" s="286">
        <v>4610</v>
      </c>
      <c r="AQ591" s="286">
        <v>364190000</v>
      </c>
      <c r="AR591" s="286">
        <v>94505000</v>
      </c>
      <c r="AS591" s="286">
        <v>4610</v>
      </c>
      <c r="AT591" s="286">
        <v>364190000</v>
      </c>
      <c r="AU591" s="286">
        <v>94505000</v>
      </c>
      <c r="AV591" s="286"/>
      <c r="AW591" s="286"/>
      <c r="AX591" s="286">
        <v>0</v>
      </c>
      <c r="AY591" s="286">
        <v>3768</v>
      </c>
      <c r="AZ591" s="286">
        <v>297672000</v>
      </c>
      <c r="BA591" s="286"/>
      <c r="BB591" s="286"/>
      <c r="BC591" s="286">
        <v>36</v>
      </c>
      <c r="BD591" s="286">
        <v>2844000</v>
      </c>
      <c r="BE591" s="286">
        <v>1927316</v>
      </c>
      <c r="BF591" s="286">
        <v>738000</v>
      </c>
      <c r="BG591" s="286">
        <v>3265</v>
      </c>
      <c r="BH591" s="286">
        <v>257935000</v>
      </c>
      <c r="BI591" s="286">
        <v>186063974</v>
      </c>
      <c r="BJ591" s="286">
        <v>66932500</v>
      </c>
      <c r="BK591" s="286">
        <v>503</v>
      </c>
      <c r="BL591" s="286">
        <v>842</v>
      </c>
      <c r="BM591" s="286">
        <v>1345</v>
      </c>
      <c r="BN591" s="286">
        <v>106255000</v>
      </c>
      <c r="BO591" s="286">
        <v>27572500</v>
      </c>
      <c r="BP591" s="287" t="s">
        <v>1468</v>
      </c>
      <c r="BQ591" s="287" t="s">
        <v>3292</v>
      </c>
      <c r="BR591" t="s">
        <v>45</v>
      </c>
    </row>
    <row r="592" spans="1:70" hidden="1" x14ac:dyDescent="0.3">
      <c r="A592" s="281">
        <v>589</v>
      </c>
      <c r="B592" s="288" t="s">
        <v>2952</v>
      </c>
      <c r="C592" s="288" t="s">
        <v>3011</v>
      </c>
      <c r="D592" s="288" t="s">
        <v>2954</v>
      </c>
      <c r="E592" s="288" t="s">
        <v>2959</v>
      </c>
      <c r="F592" s="288" t="s">
        <v>2985</v>
      </c>
      <c r="G592" s="288" t="s">
        <v>2991</v>
      </c>
      <c r="H592" s="288" t="s">
        <v>2992</v>
      </c>
      <c r="I592" s="288" t="s">
        <v>2962</v>
      </c>
      <c r="J592" s="288" t="s">
        <v>60</v>
      </c>
      <c r="K592" s="288" t="s">
        <v>2958</v>
      </c>
      <c r="L592" s="288" t="s">
        <v>45</v>
      </c>
      <c r="M592" s="289" t="s">
        <v>2553</v>
      </c>
      <c r="N592" s="288" t="s">
        <v>2554</v>
      </c>
      <c r="O592" s="288" t="s">
        <v>50</v>
      </c>
      <c r="P592" s="288" t="s">
        <v>120</v>
      </c>
      <c r="Q592" s="290" t="s">
        <v>45</v>
      </c>
      <c r="R592" s="288" t="s">
        <v>45</v>
      </c>
      <c r="S592" s="1">
        <v>45665</v>
      </c>
      <c r="T592" s="1">
        <v>45624</v>
      </c>
      <c r="U592" s="290" t="s">
        <v>45</v>
      </c>
      <c r="V592" s="1">
        <v>45624</v>
      </c>
      <c r="W592" s="1">
        <v>45665</v>
      </c>
      <c r="X592" s="1">
        <v>45670</v>
      </c>
      <c r="Y592" s="291">
        <v>49000</v>
      </c>
      <c r="Z592" s="291">
        <v>49000</v>
      </c>
      <c r="AA592" s="291">
        <v>13000</v>
      </c>
      <c r="AB592" s="291">
        <v>49000</v>
      </c>
      <c r="AC592" s="292" t="s">
        <v>52</v>
      </c>
      <c r="AD592" s="290" t="s">
        <v>60</v>
      </c>
      <c r="AE592" s="292" t="s">
        <v>45</v>
      </c>
      <c r="AF592" s="291">
        <v>49000</v>
      </c>
      <c r="AG592" s="291">
        <v>1200</v>
      </c>
      <c r="AH592" s="291">
        <v>58800000</v>
      </c>
      <c r="AI592" s="291">
        <v>15600000</v>
      </c>
      <c r="AJ592" s="291">
        <v>1200</v>
      </c>
      <c r="AK592" s="291">
        <v>58800000</v>
      </c>
      <c r="AL592" s="291">
        <v>15600000</v>
      </c>
      <c r="AM592" s="291"/>
      <c r="AN592" s="291"/>
      <c r="AO592" s="291">
        <v>0</v>
      </c>
      <c r="AP592" s="291">
        <v>1216</v>
      </c>
      <c r="AQ592" s="291">
        <v>59584000</v>
      </c>
      <c r="AR592" s="291">
        <v>15808000</v>
      </c>
      <c r="AS592" s="291">
        <v>1216</v>
      </c>
      <c r="AT592" s="291">
        <v>59584000</v>
      </c>
      <c r="AU592" s="291">
        <v>15808000</v>
      </c>
      <c r="AV592" s="291"/>
      <c r="AW592" s="291"/>
      <c r="AX592" s="291">
        <v>0</v>
      </c>
      <c r="AY592" s="291">
        <v>1041</v>
      </c>
      <c r="AZ592" s="291">
        <v>51009000</v>
      </c>
      <c r="BA592" s="291"/>
      <c r="BB592" s="291"/>
      <c r="BC592" s="291">
        <v>5</v>
      </c>
      <c r="BD592" s="291">
        <v>245000</v>
      </c>
      <c r="BE592" s="291">
        <v>209293</v>
      </c>
      <c r="BF592" s="291">
        <v>65000</v>
      </c>
      <c r="BG592" s="291">
        <v>937</v>
      </c>
      <c r="BH592" s="291">
        <v>45913000</v>
      </c>
      <c r="BI592" s="291">
        <v>35048691</v>
      </c>
      <c r="BJ592" s="291">
        <v>12181000</v>
      </c>
      <c r="BK592" s="291">
        <v>104</v>
      </c>
      <c r="BL592" s="291">
        <v>175</v>
      </c>
      <c r="BM592" s="291">
        <v>279</v>
      </c>
      <c r="BN592" s="291">
        <v>13671000</v>
      </c>
      <c r="BO592" s="291">
        <v>3627000</v>
      </c>
      <c r="BP592" s="292" t="s">
        <v>3735</v>
      </c>
      <c r="BQ592" s="292" t="s">
        <v>3385</v>
      </c>
      <c r="BR592" t="s">
        <v>45</v>
      </c>
    </row>
    <row r="593" spans="1:70" hidden="1" x14ac:dyDescent="0.3">
      <c r="A593" s="281">
        <v>590</v>
      </c>
      <c r="B593" s="282" t="s">
        <v>2952</v>
      </c>
      <c r="C593" s="282" t="s">
        <v>3011</v>
      </c>
      <c r="D593" s="282" t="s">
        <v>2954</v>
      </c>
      <c r="E593" s="282" t="s">
        <v>2959</v>
      </c>
      <c r="F593" s="282" t="s">
        <v>2985</v>
      </c>
      <c r="G593" s="282" t="s">
        <v>2991</v>
      </c>
      <c r="H593" s="282" t="s">
        <v>2992</v>
      </c>
      <c r="I593" s="282" t="s">
        <v>2962</v>
      </c>
      <c r="J593" s="282" t="s">
        <v>60</v>
      </c>
      <c r="K593" s="282" t="s">
        <v>2958</v>
      </c>
      <c r="L593" s="282" t="s">
        <v>45</v>
      </c>
      <c r="M593" s="283" t="s">
        <v>2555</v>
      </c>
      <c r="N593" s="282" t="s">
        <v>2556</v>
      </c>
      <c r="O593" s="282" t="s">
        <v>50</v>
      </c>
      <c r="P593" s="282" t="s">
        <v>51</v>
      </c>
      <c r="Q593" s="284" t="s">
        <v>45</v>
      </c>
      <c r="R593" s="282" t="s">
        <v>45</v>
      </c>
      <c r="S593" s="285">
        <v>45707</v>
      </c>
      <c r="T593" s="285">
        <v>45629</v>
      </c>
      <c r="U593" s="284" t="s">
        <v>45</v>
      </c>
      <c r="V593" s="285">
        <v>45629</v>
      </c>
      <c r="W593" s="285">
        <v>45691</v>
      </c>
      <c r="X593" s="285">
        <v>45692</v>
      </c>
      <c r="Y593" s="286">
        <v>59000</v>
      </c>
      <c r="Z593" s="286">
        <v>59000</v>
      </c>
      <c r="AA593" s="286">
        <v>15300</v>
      </c>
      <c r="AB593" s="286">
        <v>59000</v>
      </c>
      <c r="AC593" s="287" t="s">
        <v>396</v>
      </c>
      <c r="AD593" s="284" t="s">
        <v>60</v>
      </c>
      <c r="AE593" s="287" t="s">
        <v>45</v>
      </c>
      <c r="AF593" s="286">
        <v>59000</v>
      </c>
      <c r="AG593" s="286">
        <v>1120</v>
      </c>
      <c r="AH593" s="286">
        <v>66080000</v>
      </c>
      <c r="AI593" s="286">
        <v>17136000</v>
      </c>
      <c r="AJ593" s="286">
        <v>1050</v>
      </c>
      <c r="AK593" s="286">
        <v>61950000</v>
      </c>
      <c r="AL593" s="286">
        <v>16065000</v>
      </c>
      <c r="AM593" s="286">
        <v>70</v>
      </c>
      <c r="AN593" s="286">
        <v>4130000</v>
      </c>
      <c r="AO593" s="286">
        <v>1071000</v>
      </c>
      <c r="AP593" s="286">
        <v>1007</v>
      </c>
      <c r="AQ593" s="286">
        <v>59413000</v>
      </c>
      <c r="AR593" s="286">
        <v>15407100</v>
      </c>
      <c r="AS593" s="286">
        <v>1007</v>
      </c>
      <c r="AT593" s="286">
        <v>59413000</v>
      </c>
      <c r="AU593" s="286">
        <v>15407100</v>
      </c>
      <c r="AV593" s="286"/>
      <c r="AW593" s="286"/>
      <c r="AX593" s="286">
        <v>0</v>
      </c>
      <c r="AY593" s="286">
        <v>988</v>
      </c>
      <c r="AZ593" s="286">
        <v>58292000</v>
      </c>
      <c r="BA593" s="286"/>
      <c r="BB593" s="286"/>
      <c r="BC593" s="286">
        <v>5</v>
      </c>
      <c r="BD593" s="286">
        <v>295000</v>
      </c>
      <c r="BE593" s="286">
        <v>221450</v>
      </c>
      <c r="BF593" s="286">
        <v>76500</v>
      </c>
      <c r="BG593" s="286">
        <v>885</v>
      </c>
      <c r="BH593" s="286">
        <v>52215000</v>
      </c>
      <c r="BI593" s="286">
        <v>38790448</v>
      </c>
      <c r="BJ593" s="286">
        <v>13540500</v>
      </c>
      <c r="BK593" s="286">
        <v>103</v>
      </c>
      <c r="BL593" s="286">
        <v>19</v>
      </c>
      <c r="BM593" s="286">
        <v>122</v>
      </c>
      <c r="BN593" s="286">
        <v>7198000</v>
      </c>
      <c r="BO593" s="286">
        <v>1866600</v>
      </c>
      <c r="BP593" s="287" t="s">
        <v>3716</v>
      </c>
      <c r="BQ593" s="287" t="s">
        <v>3470</v>
      </c>
      <c r="BR593" t="s">
        <v>45</v>
      </c>
    </row>
    <row r="594" spans="1:70" hidden="1" x14ac:dyDescent="0.3">
      <c r="A594" s="281">
        <v>591</v>
      </c>
      <c r="B594" s="288" t="s">
        <v>2952</v>
      </c>
      <c r="C594" s="288" t="s">
        <v>3011</v>
      </c>
      <c r="D594" s="288" t="s">
        <v>2954</v>
      </c>
      <c r="E594" s="288" t="s">
        <v>2959</v>
      </c>
      <c r="F594" s="288" t="s">
        <v>2985</v>
      </c>
      <c r="G594" s="288" t="s">
        <v>2991</v>
      </c>
      <c r="H594" s="288" t="s">
        <v>2992</v>
      </c>
      <c r="I594" s="288" t="s">
        <v>2962</v>
      </c>
      <c r="J594" s="288" t="s">
        <v>60</v>
      </c>
      <c r="K594" s="288" t="s">
        <v>2958</v>
      </c>
      <c r="L594" s="288" t="s">
        <v>45</v>
      </c>
      <c r="M594" s="289" t="s">
        <v>2557</v>
      </c>
      <c r="N594" s="288" t="s">
        <v>2558</v>
      </c>
      <c r="O594" s="288" t="s">
        <v>50</v>
      </c>
      <c r="P594" s="288" t="s">
        <v>51</v>
      </c>
      <c r="Q594" s="290" t="s">
        <v>45</v>
      </c>
      <c r="R594" s="288" t="s">
        <v>45</v>
      </c>
      <c r="S594" s="1">
        <v>45751</v>
      </c>
      <c r="T594" s="1">
        <v>45628</v>
      </c>
      <c r="U594" s="290" t="s">
        <v>45</v>
      </c>
      <c r="V594" s="1">
        <v>45628</v>
      </c>
      <c r="W594" s="1">
        <v>45691</v>
      </c>
      <c r="X594" s="1">
        <v>45708</v>
      </c>
      <c r="Y594" s="291">
        <v>53000</v>
      </c>
      <c r="Z594" s="291">
        <v>53000</v>
      </c>
      <c r="AA594" s="291">
        <v>13500</v>
      </c>
      <c r="AB594" s="291">
        <v>53000</v>
      </c>
      <c r="AC594" s="292" t="s">
        <v>839</v>
      </c>
      <c r="AD594" s="290" t="s">
        <v>60</v>
      </c>
      <c r="AE594" s="292" t="s">
        <v>45</v>
      </c>
      <c r="AF594" s="291">
        <v>53000</v>
      </c>
      <c r="AG594" s="291">
        <v>2010</v>
      </c>
      <c r="AH594" s="291">
        <v>106530000</v>
      </c>
      <c r="AI594" s="291">
        <v>27135000</v>
      </c>
      <c r="AJ594" s="291">
        <v>800</v>
      </c>
      <c r="AK594" s="291">
        <v>42400000</v>
      </c>
      <c r="AL594" s="291">
        <v>10800000</v>
      </c>
      <c r="AM594" s="291">
        <v>1210</v>
      </c>
      <c r="AN594" s="291">
        <v>64130000</v>
      </c>
      <c r="AO594" s="291">
        <v>16335000</v>
      </c>
      <c r="AP594" s="291">
        <v>1990</v>
      </c>
      <c r="AQ594" s="291">
        <v>105470000</v>
      </c>
      <c r="AR594" s="291">
        <v>26865000</v>
      </c>
      <c r="AS594" s="291">
        <v>1990</v>
      </c>
      <c r="AT594" s="291">
        <v>105470000</v>
      </c>
      <c r="AU594" s="291">
        <v>26865000</v>
      </c>
      <c r="AV594" s="291"/>
      <c r="AW594" s="291"/>
      <c r="AX594" s="291">
        <v>0</v>
      </c>
      <c r="AY594" s="291">
        <v>1986</v>
      </c>
      <c r="AZ594" s="291">
        <v>105258000</v>
      </c>
      <c r="BA594" s="291"/>
      <c r="BB594" s="291"/>
      <c r="BC594" s="291">
        <v>1</v>
      </c>
      <c r="BD594" s="291">
        <v>53000</v>
      </c>
      <c r="BE594" s="291">
        <v>39000</v>
      </c>
      <c r="BF594" s="291">
        <v>13500</v>
      </c>
      <c r="BG594" s="291">
        <v>1868</v>
      </c>
      <c r="BH594" s="291">
        <v>99004000</v>
      </c>
      <c r="BI594" s="291">
        <v>70713049</v>
      </c>
      <c r="BJ594" s="291">
        <v>25218000</v>
      </c>
      <c r="BK594" s="291">
        <v>118</v>
      </c>
      <c r="BL594" s="291">
        <v>4</v>
      </c>
      <c r="BM594" s="291">
        <v>122</v>
      </c>
      <c r="BN594" s="291">
        <v>6466000</v>
      </c>
      <c r="BO594" s="291">
        <v>1647000</v>
      </c>
      <c r="BP594" s="292" t="s">
        <v>1635</v>
      </c>
      <c r="BQ594" s="292" t="s">
        <v>3887</v>
      </c>
      <c r="BR594" t="s">
        <v>45</v>
      </c>
    </row>
    <row r="595" spans="1:70" hidden="1" x14ac:dyDescent="0.3">
      <c r="A595" s="281">
        <v>592</v>
      </c>
      <c r="B595" s="282" t="s">
        <v>2952</v>
      </c>
      <c r="C595" s="282" t="s">
        <v>3011</v>
      </c>
      <c r="D595" s="282" t="s">
        <v>2954</v>
      </c>
      <c r="E595" s="282" t="s">
        <v>2959</v>
      </c>
      <c r="F595" s="282" t="s">
        <v>2985</v>
      </c>
      <c r="G595" s="282" t="s">
        <v>2991</v>
      </c>
      <c r="H595" s="282" t="s">
        <v>2992</v>
      </c>
      <c r="I595" s="282" t="s">
        <v>2962</v>
      </c>
      <c r="J595" s="282" t="s">
        <v>60</v>
      </c>
      <c r="K595" s="282" t="s">
        <v>2958</v>
      </c>
      <c r="L595" s="282" t="s">
        <v>45</v>
      </c>
      <c r="M595" s="283" t="s">
        <v>2559</v>
      </c>
      <c r="N595" s="282" t="s">
        <v>2560</v>
      </c>
      <c r="O595" s="282" t="s">
        <v>50</v>
      </c>
      <c r="P595" s="282" t="s">
        <v>51</v>
      </c>
      <c r="Q595" s="284" t="s">
        <v>45</v>
      </c>
      <c r="R595" s="282" t="s">
        <v>45</v>
      </c>
      <c r="S595" s="285">
        <v>45735</v>
      </c>
      <c r="T595" s="285">
        <v>45625</v>
      </c>
      <c r="U595" s="284" t="s">
        <v>45</v>
      </c>
      <c r="V595" s="285">
        <v>45625</v>
      </c>
      <c r="W595" s="285">
        <v>45679</v>
      </c>
      <c r="X595" s="285">
        <v>45692</v>
      </c>
      <c r="Y595" s="286">
        <v>59000</v>
      </c>
      <c r="Z595" s="286">
        <v>59000</v>
      </c>
      <c r="AA595" s="286">
        <v>15500</v>
      </c>
      <c r="AB595" s="286">
        <v>59000</v>
      </c>
      <c r="AC595" s="287" t="s">
        <v>116</v>
      </c>
      <c r="AD595" s="284" t="s">
        <v>60</v>
      </c>
      <c r="AE595" s="287" t="s">
        <v>45</v>
      </c>
      <c r="AF595" s="286">
        <v>59000</v>
      </c>
      <c r="AG595" s="286">
        <v>1745</v>
      </c>
      <c r="AH595" s="286">
        <v>102955000</v>
      </c>
      <c r="AI595" s="286">
        <v>27047500</v>
      </c>
      <c r="AJ595" s="286">
        <v>1165</v>
      </c>
      <c r="AK595" s="286">
        <v>68735000</v>
      </c>
      <c r="AL595" s="286">
        <v>18057500</v>
      </c>
      <c r="AM595" s="286">
        <v>580</v>
      </c>
      <c r="AN595" s="286">
        <v>34220000</v>
      </c>
      <c r="AO595" s="286">
        <v>8990000</v>
      </c>
      <c r="AP595" s="286">
        <v>1694</v>
      </c>
      <c r="AQ595" s="286">
        <v>99946000</v>
      </c>
      <c r="AR595" s="286">
        <v>26257000</v>
      </c>
      <c r="AS595" s="286">
        <v>1694</v>
      </c>
      <c r="AT595" s="286">
        <v>99946000</v>
      </c>
      <c r="AU595" s="286">
        <v>26257000</v>
      </c>
      <c r="AV595" s="286"/>
      <c r="AW595" s="286"/>
      <c r="AX595" s="286">
        <v>0</v>
      </c>
      <c r="AY595" s="286">
        <v>1557</v>
      </c>
      <c r="AZ595" s="286">
        <v>91863000</v>
      </c>
      <c r="BA595" s="286"/>
      <c r="BB595" s="286"/>
      <c r="BC595" s="286">
        <v>14</v>
      </c>
      <c r="BD595" s="286">
        <v>826000</v>
      </c>
      <c r="BE595" s="286">
        <v>475462</v>
      </c>
      <c r="BF595" s="286">
        <v>217000</v>
      </c>
      <c r="BG595" s="286">
        <v>1437</v>
      </c>
      <c r="BH595" s="286">
        <v>84783000</v>
      </c>
      <c r="BI595" s="286">
        <v>64380795</v>
      </c>
      <c r="BJ595" s="286">
        <v>22273500</v>
      </c>
      <c r="BK595" s="286">
        <v>120</v>
      </c>
      <c r="BL595" s="286">
        <v>137</v>
      </c>
      <c r="BM595" s="286">
        <v>257</v>
      </c>
      <c r="BN595" s="286">
        <v>15163000</v>
      </c>
      <c r="BO595" s="286">
        <v>3983500</v>
      </c>
      <c r="BP595" s="287" t="s">
        <v>3902</v>
      </c>
      <c r="BQ595" s="287" t="s">
        <v>3539</v>
      </c>
      <c r="BR595" t="s">
        <v>45</v>
      </c>
    </row>
    <row r="596" spans="1:70" hidden="1" x14ac:dyDescent="0.3">
      <c r="A596" s="281">
        <v>593</v>
      </c>
      <c r="B596" s="288" t="s">
        <v>2952</v>
      </c>
      <c r="C596" s="288" t="s">
        <v>3011</v>
      </c>
      <c r="D596" s="288" t="s">
        <v>2954</v>
      </c>
      <c r="E596" s="288" t="s">
        <v>2959</v>
      </c>
      <c r="F596" s="288" t="s">
        <v>2985</v>
      </c>
      <c r="G596" s="288" t="s">
        <v>2991</v>
      </c>
      <c r="H596" s="288" t="s">
        <v>2992</v>
      </c>
      <c r="I596" s="288" t="s">
        <v>2962</v>
      </c>
      <c r="J596" s="288" t="s">
        <v>60</v>
      </c>
      <c r="K596" s="288" t="s">
        <v>2958</v>
      </c>
      <c r="L596" s="288" t="s">
        <v>45</v>
      </c>
      <c r="M596" s="289" t="s">
        <v>2561</v>
      </c>
      <c r="N596" s="288" t="s">
        <v>2562</v>
      </c>
      <c r="O596" s="288" t="s">
        <v>50</v>
      </c>
      <c r="P596" s="288" t="s">
        <v>51</v>
      </c>
      <c r="Q596" s="290" t="s">
        <v>45</v>
      </c>
      <c r="R596" s="288" t="s">
        <v>45</v>
      </c>
      <c r="S596" s="1">
        <v>45714</v>
      </c>
      <c r="T596" s="1">
        <v>45632</v>
      </c>
      <c r="U596" s="290" t="s">
        <v>45</v>
      </c>
      <c r="V596" s="1">
        <v>45632</v>
      </c>
      <c r="W596" s="1">
        <v>45714</v>
      </c>
      <c r="X596" s="1">
        <v>45716</v>
      </c>
      <c r="Y596" s="291">
        <v>69000</v>
      </c>
      <c r="Z596" s="291">
        <v>69000</v>
      </c>
      <c r="AA596" s="291">
        <v>18000</v>
      </c>
      <c r="AB596" s="291">
        <v>69000</v>
      </c>
      <c r="AC596" s="292" t="s">
        <v>527</v>
      </c>
      <c r="AD596" s="290" t="s">
        <v>60</v>
      </c>
      <c r="AE596" s="292" t="s">
        <v>45</v>
      </c>
      <c r="AF596" s="291">
        <v>69000</v>
      </c>
      <c r="AG596" s="291">
        <v>710</v>
      </c>
      <c r="AH596" s="291">
        <v>48990000</v>
      </c>
      <c r="AI596" s="291">
        <v>12780000</v>
      </c>
      <c r="AJ596" s="291">
        <v>710</v>
      </c>
      <c r="AK596" s="291">
        <v>48990000</v>
      </c>
      <c r="AL596" s="291">
        <v>12780000</v>
      </c>
      <c r="AM596" s="291"/>
      <c r="AN596" s="291"/>
      <c r="AO596" s="291">
        <v>0</v>
      </c>
      <c r="AP596" s="291">
        <v>687</v>
      </c>
      <c r="AQ596" s="291">
        <v>47403000</v>
      </c>
      <c r="AR596" s="291">
        <v>12366000</v>
      </c>
      <c r="AS596" s="291">
        <v>687</v>
      </c>
      <c r="AT596" s="291">
        <v>47403000</v>
      </c>
      <c r="AU596" s="291">
        <v>12366000</v>
      </c>
      <c r="AV596" s="291"/>
      <c r="AW596" s="291"/>
      <c r="AX596" s="291">
        <v>0</v>
      </c>
      <c r="AY596" s="291">
        <v>658</v>
      </c>
      <c r="AZ596" s="291">
        <v>45402000</v>
      </c>
      <c r="BA596" s="291"/>
      <c r="BB596" s="291"/>
      <c r="BC596" s="291">
        <v>5</v>
      </c>
      <c r="BD596" s="291">
        <v>345000</v>
      </c>
      <c r="BE596" s="291">
        <v>88178</v>
      </c>
      <c r="BF596" s="291">
        <v>90000</v>
      </c>
      <c r="BG596" s="291">
        <v>595</v>
      </c>
      <c r="BH596" s="291">
        <v>41055000</v>
      </c>
      <c r="BI596" s="291">
        <v>27502864</v>
      </c>
      <c r="BJ596" s="291">
        <v>10710000</v>
      </c>
      <c r="BK596" s="291">
        <v>63</v>
      </c>
      <c r="BL596" s="291">
        <v>29</v>
      </c>
      <c r="BM596" s="291">
        <v>92</v>
      </c>
      <c r="BN596" s="291">
        <v>6348000</v>
      </c>
      <c r="BO596" s="291">
        <v>1656000</v>
      </c>
      <c r="BP596" s="292" t="s">
        <v>1418</v>
      </c>
      <c r="BQ596" s="292" t="s">
        <v>3929</v>
      </c>
      <c r="BR596" t="s">
        <v>45</v>
      </c>
    </row>
    <row r="597" spans="1:70" hidden="1" x14ac:dyDescent="0.3">
      <c r="A597" s="281">
        <v>594</v>
      </c>
      <c r="B597" s="282" t="s">
        <v>2952</v>
      </c>
      <c r="C597" s="282" t="s">
        <v>3011</v>
      </c>
      <c r="D597" s="282" t="s">
        <v>2954</v>
      </c>
      <c r="E597" s="282" t="s">
        <v>2959</v>
      </c>
      <c r="F597" s="282" t="s">
        <v>2985</v>
      </c>
      <c r="G597" s="282" t="s">
        <v>2991</v>
      </c>
      <c r="H597" s="282" t="s">
        <v>2992</v>
      </c>
      <c r="I597" s="282" t="s">
        <v>2962</v>
      </c>
      <c r="J597" s="282" t="s">
        <v>60</v>
      </c>
      <c r="K597" s="282" t="s">
        <v>2958</v>
      </c>
      <c r="L597" s="282" t="s">
        <v>45</v>
      </c>
      <c r="M597" s="283" t="s">
        <v>2563</v>
      </c>
      <c r="N597" s="282" t="s">
        <v>2564</v>
      </c>
      <c r="O597" s="282" t="s">
        <v>50</v>
      </c>
      <c r="P597" s="282" t="s">
        <v>51</v>
      </c>
      <c r="Q597" s="284" t="s">
        <v>45</v>
      </c>
      <c r="R597" s="282" t="s">
        <v>45</v>
      </c>
      <c r="S597" s="285">
        <v>45789</v>
      </c>
      <c r="T597" s="285">
        <v>45632</v>
      </c>
      <c r="U597" s="284" t="s">
        <v>45</v>
      </c>
      <c r="V597" s="285">
        <v>45632</v>
      </c>
      <c r="W597" s="285">
        <v>45691</v>
      </c>
      <c r="X597" s="285">
        <v>45707</v>
      </c>
      <c r="Y597" s="286">
        <v>43000</v>
      </c>
      <c r="Z597" s="286">
        <v>43000</v>
      </c>
      <c r="AA597" s="286">
        <v>11000</v>
      </c>
      <c r="AB597" s="286">
        <v>43000</v>
      </c>
      <c r="AC597" s="287" t="s">
        <v>546</v>
      </c>
      <c r="AD597" s="284" t="s">
        <v>60</v>
      </c>
      <c r="AE597" s="287" t="s">
        <v>45</v>
      </c>
      <c r="AF597" s="286">
        <v>43000</v>
      </c>
      <c r="AG597" s="286">
        <v>3050</v>
      </c>
      <c r="AH597" s="286">
        <v>131150000</v>
      </c>
      <c r="AI597" s="286">
        <v>33550000</v>
      </c>
      <c r="AJ597" s="286">
        <v>800</v>
      </c>
      <c r="AK597" s="286">
        <v>34400000</v>
      </c>
      <c r="AL597" s="286">
        <v>8800000</v>
      </c>
      <c r="AM597" s="286">
        <v>2250</v>
      </c>
      <c r="AN597" s="286">
        <v>96750000</v>
      </c>
      <c r="AO597" s="286">
        <v>24750000</v>
      </c>
      <c r="AP597" s="286">
        <v>2979</v>
      </c>
      <c r="AQ597" s="286">
        <v>128097000</v>
      </c>
      <c r="AR597" s="286">
        <v>32769000</v>
      </c>
      <c r="AS597" s="286">
        <v>2979</v>
      </c>
      <c r="AT597" s="286">
        <v>128097000</v>
      </c>
      <c r="AU597" s="286">
        <v>32769000</v>
      </c>
      <c r="AV597" s="286"/>
      <c r="AW597" s="286"/>
      <c r="AX597" s="286">
        <v>0</v>
      </c>
      <c r="AY597" s="286">
        <v>2941</v>
      </c>
      <c r="AZ597" s="286">
        <v>126463000</v>
      </c>
      <c r="BA597" s="286"/>
      <c r="BB597" s="286"/>
      <c r="BC597" s="286">
        <v>14</v>
      </c>
      <c r="BD597" s="286">
        <v>602000</v>
      </c>
      <c r="BE597" s="286">
        <v>357993</v>
      </c>
      <c r="BF597" s="286">
        <v>154000</v>
      </c>
      <c r="BG597" s="286">
        <v>2874</v>
      </c>
      <c r="BH597" s="286">
        <v>123582000</v>
      </c>
      <c r="BI597" s="286">
        <v>93823030</v>
      </c>
      <c r="BJ597" s="286">
        <v>31614000</v>
      </c>
      <c r="BK597" s="286">
        <v>67</v>
      </c>
      <c r="BL597" s="286">
        <v>38</v>
      </c>
      <c r="BM597" s="286">
        <v>105</v>
      </c>
      <c r="BN597" s="286">
        <v>4515000</v>
      </c>
      <c r="BO597" s="286">
        <v>1155000</v>
      </c>
      <c r="BP597" s="287" t="s">
        <v>3849</v>
      </c>
      <c r="BQ597" s="287" t="s">
        <v>3377</v>
      </c>
      <c r="BR597" t="s">
        <v>45</v>
      </c>
    </row>
    <row r="598" spans="1:70" hidden="1" x14ac:dyDescent="0.3">
      <c r="A598" s="281">
        <v>595</v>
      </c>
      <c r="B598" s="288" t="s">
        <v>2952</v>
      </c>
      <c r="C598" s="288" t="s">
        <v>3011</v>
      </c>
      <c r="D598" s="288" t="s">
        <v>2954</v>
      </c>
      <c r="E598" s="288" t="s">
        <v>2959</v>
      </c>
      <c r="F598" s="288" t="s">
        <v>2985</v>
      </c>
      <c r="G598" s="288" t="s">
        <v>2991</v>
      </c>
      <c r="H598" s="288" t="s">
        <v>2992</v>
      </c>
      <c r="I598" s="288" t="s">
        <v>2962</v>
      </c>
      <c r="J598" s="288" t="s">
        <v>60</v>
      </c>
      <c r="K598" s="288" t="s">
        <v>2958</v>
      </c>
      <c r="L598" s="288" t="s">
        <v>45</v>
      </c>
      <c r="M598" s="289" t="s">
        <v>2565</v>
      </c>
      <c r="N598" s="288" t="s">
        <v>2566</v>
      </c>
      <c r="O598" s="288" t="s">
        <v>50</v>
      </c>
      <c r="P598" s="288" t="s">
        <v>51</v>
      </c>
      <c r="Q598" s="290" t="s">
        <v>45</v>
      </c>
      <c r="R598" s="288" t="s">
        <v>45</v>
      </c>
      <c r="S598" s="1">
        <v>45707</v>
      </c>
      <c r="T598" s="1">
        <v>45632</v>
      </c>
      <c r="U598" s="290" t="s">
        <v>45</v>
      </c>
      <c r="V598" s="1">
        <v>45632</v>
      </c>
      <c r="W598" s="1">
        <v>45679</v>
      </c>
      <c r="X598" s="1">
        <v>45699</v>
      </c>
      <c r="Y598" s="291">
        <v>63000</v>
      </c>
      <c r="Z598" s="291">
        <v>63000</v>
      </c>
      <c r="AA598" s="291">
        <v>16300</v>
      </c>
      <c r="AB598" s="291">
        <v>63000</v>
      </c>
      <c r="AC598" s="292" t="s">
        <v>396</v>
      </c>
      <c r="AD598" s="290" t="s">
        <v>60</v>
      </c>
      <c r="AE598" s="292" t="s">
        <v>45</v>
      </c>
      <c r="AF598" s="291">
        <v>63000</v>
      </c>
      <c r="AG598" s="291">
        <v>1870</v>
      </c>
      <c r="AH598" s="291">
        <v>117810000</v>
      </c>
      <c r="AI598" s="291">
        <v>30481000</v>
      </c>
      <c r="AJ598" s="291">
        <v>1800</v>
      </c>
      <c r="AK598" s="291">
        <v>113400000</v>
      </c>
      <c r="AL598" s="291">
        <v>29340000</v>
      </c>
      <c r="AM598" s="291">
        <v>70</v>
      </c>
      <c r="AN598" s="291">
        <v>4410000</v>
      </c>
      <c r="AO598" s="291">
        <v>1141000</v>
      </c>
      <c r="AP598" s="291">
        <v>1781</v>
      </c>
      <c r="AQ598" s="291">
        <v>112203000</v>
      </c>
      <c r="AR598" s="291">
        <v>29030300</v>
      </c>
      <c r="AS598" s="291">
        <v>1781</v>
      </c>
      <c r="AT598" s="291">
        <v>112203000</v>
      </c>
      <c r="AU598" s="291">
        <v>29030300</v>
      </c>
      <c r="AV598" s="291"/>
      <c r="AW598" s="291"/>
      <c r="AX598" s="291">
        <v>0</v>
      </c>
      <c r="AY598" s="291">
        <v>1568</v>
      </c>
      <c r="AZ598" s="291">
        <v>98784000</v>
      </c>
      <c r="BA598" s="291"/>
      <c r="BB598" s="291"/>
      <c r="BC598" s="291">
        <v>13</v>
      </c>
      <c r="BD598" s="291">
        <v>819000</v>
      </c>
      <c r="BE598" s="291">
        <v>543620</v>
      </c>
      <c r="BF598" s="291">
        <v>211900</v>
      </c>
      <c r="BG598" s="291">
        <v>1331</v>
      </c>
      <c r="BH598" s="291">
        <v>83853000</v>
      </c>
      <c r="BI598" s="291">
        <v>56996713</v>
      </c>
      <c r="BJ598" s="291">
        <v>21695300</v>
      </c>
      <c r="BK598" s="291">
        <v>237</v>
      </c>
      <c r="BL598" s="291">
        <v>213</v>
      </c>
      <c r="BM598" s="291">
        <v>450</v>
      </c>
      <c r="BN598" s="291">
        <v>28350000</v>
      </c>
      <c r="BO598" s="291">
        <v>7335000</v>
      </c>
      <c r="BP598" s="292" t="s">
        <v>3389</v>
      </c>
      <c r="BQ598" s="292" t="s">
        <v>3546</v>
      </c>
      <c r="BR598" t="s">
        <v>45</v>
      </c>
    </row>
    <row r="599" spans="1:70" hidden="1" x14ac:dyDescent="0.3">
      <c r="A599" s="281">
        <v>596</v>
      </c>
      <c r="B599" s="282" t="s">
        <v>2952</v>
      </c>
      <c r="C599" s="282" t="s">
        <v>3011</v>
      </c>
      <c r="D599" s="282" t="s">
        <v>2954</v>
      </c>
      <c r="E599" s="282" t="s">
        <v>2959</v>
      </c>
      <c r="F599" s="282" t="s">
        <v>2985</v>
      </c>
      <c r="G599" s="282" t="s">
        <v>2991</v>
      </c>
      <c r="H599" s="282" t="s">
        <v>2992</v>
      </c>
      <c r="I599" s="282" t="s">
        <v>2962</v>
      </c>
      <c r="J599" s="282" t="s">
        <v>60</v>
      </c>
      <c r="K599" s="282" t="s">
        <v>2958</v>
      </c>
      <c r="L599" s="282" t="s">
        <v>45</v>
      </c>
      <c r="M599" s="283" t="s">
        <v>2567</v>
      </c>
      <c r="N599" s="282" t="s">
        <v>2568</v>
      </c>
      <c r="O599" s="282" t="s">
        <v>50</v>
      </c>
      <c r="P599" s="282" t="s">
        <v>51</v>
      </c>
      <c r="Q599" s="284" t="s">
        <v>45</v>
      </c>
      <c r="R599" s="282" t="s">
        <v>45</v>
      </c>
      <c r="S599" s="285">
        <v>45691</v>
      </c>
      <c r="T599" s="285">
        <v>45632</v>
      </c>
      <c r="U599" s="284" t="s">
        <v>45</v>
      </c>
      <c r="V599" s="285">
        <v>45632</v>
      </c>
      <c r="W599" s="285">
        <v>45691</v>
      </c>
      <c r="X599" s="285">
        <v>45709</v>
      </c>
      <c r="Y599" s="286">
        <v>39000</v>
      </c>
      <c r="Z599" s="286">
        <v>39000</v>
      </c>
      <c r="AA599" s="286">
        <v>10600</v>
      </c>
      <c r="AB599" s="286">
        <v>39000</v>
      </c>
      <c r="AC599" s="287" t="s">
        <v>386</v>
      </c>
      <c r="AD599" s="284" t="s">
        <v>60</v>
      </c>
      <c r="AE599" s="287" t="s">
        <v>45</v>
      </c>
      <c r="AF599" s="286">
        <v>39000</v>
      </c>
      <c r="AG599" s="286">
        <v>1700</v>
      </c>
      <c r="AH599" s="286">
        <v>66300000</v>
      </c>
      <c r="AI599" s="286">
        <v>18020000</v>
      </c>
      <c r="AJ599" s="286">
        <v>1700</v>
      </c>
      <c r="AK599" s="286">
        <v>66300000</v>
      </c>
      <c r="AL599" s="286">
        <v>18020000</v>
      </c>
      <c r="AM599" s="286"/>
      <c r="AN599" s="286"/>
      <c r="AO599" s="286">
        <v>0</v>
      </c>
      <c r="AP599" s="286">
        <v>1719</v>
      </c>
      <c r="AQ599" s="286">
        <v>67041000</v>
      </c>
      <c r="AR599" s="286">
        <v>18221400</v>
      </c>
      <c r="AS599" s="286">
        <v>1719</v>
      </c>
      <c r="AT599" s="286">
        <v>67041000</v>
      </c>
      <c r="AU599" s="286">
        <v>18221400</v>
      </c>
      <c r="AV599" s="286"/>
      <c r="AW599" s="286"/>
      <c r="AX599" s="286">
        <v>0</v>
      </c>
      <c r="AY599" s="286">
        <v>1128</v>
      </c>
      <c r="AZ599" s="286">
        <v>43992000</v>
      </c>
      <c r="BA599" s="286"/>
      <c r="BB599" s="286"/>
      <c r="BC599" s="286">
        <v>12</v>
      </c>
      <c r="BD599" s="286">
        <v>468000</v>
      </c>
      <c r="BE599" s="286">
        <v>311922</v>
      </c>
      <c r="BF599" s="286">
        <v>127200</v>
      </c>
      <c r="BG599" s="286">
        <v>762</v>
      </c>
      <c r="BH599" s="286">
        <v>29718000</v>
      </c>
      <c r="BI599" s="286">
        <v>19612955</v>
      </c>
      <c r="BJ599" s="286">
        <v>8077200</v>
      </c>
      <c r="BK599" s="286">
        <v>366</v>
      </c>
      <c r="BL599" s="286">
        <v>591</v>
      </c>
      <c r="BM599" s="286">
        <v>957</v>
      </c>
      <c r="BN599" s="286">
        <v>37323000</v>
      </c>
      <c r="BO599" s="286">
        <v>10144200</v>
      </c>
      <c r="BP599" s="287" t="s">
        <v>3667</v>
      </c>
      <c r="BQ599" s="287" t="s">
        <v>3408</v>
      </c>
      <c r="BR599" t="s">
        <v>45</v>
      </c>
    </row>
    <row r="600" spans="1:70" hidden="1" x14ac:dyDescent="0.3">
      <c r="A600" s="281">
        <v>597</v>
      </c>
      <c r="B600" s="288" t="s">
        <v>2952</v>
      </c>
      <c r="C600" s="288" t="s">
        <v>3011</v>
      </c>
      <c r="D600" s="288" t="s">
        <v>2954</v>
      </c>
      <c r="E600" s="288" t="s">
        <v>2959</v>
      </c>
      <c r="F600" s="288" t="s">
        <v>2985</v>
      </c>
      <c r="G600" s="288" t="s">
        <v>2991</v>
      </c>
      <c r="H600" s="288" t="s">
        <v>2992</v>
      </c>
      <c r="I600" s="288" t="s">
        <v>2962</v>
      </c>
      <c r="J600" s="288" t="s">
        <v>60</v>
      </c>
      <c r="K600" s="288" t="s">
        <v>2958</v>
      </c>
      <c r="L600" s="288" t="s">
        <v>45</v>
      </c>
      <c r="M600" s="289" t="s">
        <v>2569</v>
      </c>
      <c r="N600" s="288" t="s">
        <v>2570</v>
      </c>
      <c r="O600" s="288" t="s">
        <v>50</v>
      </c>
      <c r="P600" s="288" t="s">
        <v>127</v>
      </c>
      <c r="Q600" s="290" t="s">
        <v>45</v>
      </c>
      <c r="R600" s="288" t="s">
        <v>45</v>
      </c>
      <c r="S600" s="1">
        <v>45679</v>
      </c>
      <c r="T600" s="1">
        <v>45652</v>
      </c>
      <c r="U600" s="290" t="s">
        <v>45</v>
      </c>
      <c r="V600" s="1">
        <v>45652</v>
      </c>
      <c r="W600" s="1">
        <v>45679</v>
      </c>
      <c r="X600" s="1">
        <v>45700</v>
      </c>
      <c r="Y600" s="291">
        <v>63000</v>
      </c>
      <c r="Z600" s="291">
        <v>63000</v>
      </c>
      <c r="AA600" s="291">
        <v>16700</v>
      </c>
      <c r="AB600" s="291">
        <v>63000</v>
      </c>
      <c r="AC600" s="292" t="s">
        <v>52</v>
      </c>
      <c r="AD600" s="290" t="s">
        <v>60</v>
      </c>
      <c r="AE600" s="292" t="s">
        <v>45</v>
      </c>
      <c r="AF600" s="291">
        <v>63000</v>
      </c>
      <c r="AG600" s="291">
        <v>620</v>
      </c>
      <c r="AH600" s="291">
        <v>39060000</v>
      </c>
      <c r="AI600" s="291">
        <v>10354000</v>
      </c>
      <c r="AJ600" s="291">
        <v>620</v>
      </c>
      <c r="AK600" s="291">
        <v>39060000</v>
      </c>
      <c r="AL600" s="291">
        <v>10354000</v>
      </c>
      <c r="AM600" s="291"/>
      <c r="AN600" s="291"/>
      <c r="AO600" s="291">
        <v>0</v>
      </c>
      <c r="AP600" s="291">
        <v>665</v>
      </c>
      <c r="AQ600" s="291">
        <v>41895000</v>
      </c>
      <c r="AR600" s="291">
        <v>11105500</v>
      </c>
      <c r="AS600" s="291">
        <v>665</v>
      </c>
      <c r="AT600" s="291">
        <v>41895000</v>
      </c>
      <c r="AU600" s="291">
        <v>11105500</v>
      </c>
      <c r="AV600" s="291"/>
      <c r="AW600" s="291"/>
      <c r="AX600" s="291">
        <v>0</v>
      </c>
      <c r="AY600" s="291">
        <v>506</v>
      </c>
      <c r="AZ600" s="291">
        <v>31878000</v>
      </c>
      <c r="BA600" s="291"/>
      <c r="BB600" s="291"/>
      <c r="BC600" s="291">
        <v>6</v>
      </c>
      <c r="BD600" s="291">
        <v>378000</v>
      </c>
      <c r="BE600" s="291">
        <v>135251</v>
      </c>
      <c r="BF600" s="291">
        <v>100200</v>
      </c>
      <c r="BG600" s="291">
        <v>390</v>
      </c>
      <c r="BH600" s="291">
        <v>24570000</v>
      </c>
      <c r="BI600" s="291">
        <v>14760211</v>
      </c>
      <c r="BJ600" s="291">
        <v>6513000</v>
      </c>
      <c r="BK600" s="291">
        <v>116</v>
      </c>
      <c r="BL600" s="291">
        <v>159</v>
      </c>
      <c r="BM600" s="291">
        <v>275</v>
      </c>
      <c r="BN600" s="291">
        <v>17325000</v>
      </c>
      <c r="BO600" s="291">
        <v>4592500</v>
      </c>
      <c r="BP600" s="292" t="s">
        <v>712</v>
      </c>
      <c r="BQ600" s="292" t="s">
        <v>3426</v>
      </c>
      <c r="BR600" t="s">
        <v>45</v>
      </c>
    </row>
    <row r="601" spans="1:70" hidden="1" x14ac:dyDescent="0.3">
      <c r="A601" s="281">
        <v>598</v>
      </c>
      <c r="B601" s="282" t="s">
        <v>2952</v>
      </c>
      <c r="C601" s="282" t="s">
        <v>3011</v>
      </c>
      <c r="D601" s="282" t="s">
        <v>2954</v>
      </c>
      <c r="E601" s="282" t="s">
        <v>2959</v>
      </c>
      <c r="F601" s="282" t="s">
        <v>2985</v>
      </c>
      <c r="G601" s="282" t="s">
        <v>2991</v>
      </c>
      <c r="H601" s="282" t="s">
        <v>2992</v>
      </c>
      <c r="I601" s="282" t="s">
        <v>2999</v>
      </c>
      <c r="J601" s="282" t="s">
        <v>60</v>
      </c>
      <c r="K601" s="282" t="s">
        <v>2958</v>
      </c>
      <c r="L601" s="282" t="s">
        <v>1852</v>
      </c>
      <c r="M601" s="283" t="s">
        <v>472</v>
      </c>
      <c r="N601" s="282" t="s">
        <v>380</v>
      </c>
      <c r="O601" s="282" t="s">
        <v>50</v>
      </c>
      <c r="P601" s="282" t="s">
        <v>51</v>
      </c>
      <c r="Q601" s="284" t="s">
        <v>45</v>
      </c>
      <c r="R601" s="282" t="s">
        <v>45</v>
      </c>
      <c r="S601" s="285">
        <v>46085</v>
      </c>
      <c r="T601" s="285">
        <v>45625</v>
      </c>
      <c r="U601" s="284" t="s">
        <v>45</v>
      </c>
      <c r="V601" s="285">
        <v>45625</v>
      </c>
      <c r="W601" s="285">
        <v>45691</v>
      </c>
      <c r="X601" s="285">
        <v>45692</v>
      </c>
      <c r="Y601" s="286">
        <v>57000</v>
      </c>
      <c r="Z601" s="286">
        <v>57000</v>
      </c>
      <c r="AA601" s="286">
        <v>15200</v>
      </c>
      <c r="AB601" s="286">
        <v>57000</v>
      </c>
      <c r="AC601" s="287" t="s">
        <v>691</v>
      </c>
      <c r="AD601" s="284" t="s">
        <v>60</v>
      </c>
      <c r="AE601" s="287" t="s">
        <v>45</v>
      </c>
      <c r="AF601" s="286">
        <v>57000</v>
      </c>
      <c r="AG601" s="286">
        <v>5140</v>
      </c>
      <c r="AH601" s="286">
        <v>292980000</v>
      </c>
      <c r="AI601" s="286">
        <v>78128000</v>
      </c>
      <c r="AJ601" s="286">
        <v>820</v>
      </c>
      <c r="AK601" s="286">
        <v>46740000</v>
      </c>
      <c r="AL601" s="286">
        <v>12464000</v>
      </c>
      <c r="AM601" s="286">
        <v>4320</v>
      </c>
      <c r="AN601" s="286">
        <v>246240000</v>
      </c>
      <c r="AO601" s="286">
        <v>65664000</v>
      </c>
      <c r="AP601" s="286">
        <v>1804</v>
      </c>
      <c r="AQ601" s="286">
        <v>102828000</v>
      </c>
      <c r="AR601" s="286">
        <v>27420800</v>
      </c>
      <c r="AS601" s="286">
        <v>1804</v>
      </c>
      <c r="AT601" s="286">
        <v>102828000</v>
      </c>
      <c r="AU601" s="286">
        <v>27420800</v>
      </c>
      <c r="AV601" s="286"/>
      <c r="AW601" s="286"/>
      <c r="AX601" s="286">
        <v>0</v>
      </c>
      <c r="AY601" s="286">
        <v>1778</v>
      </c>
      <c r="AZ601" s="286">
        <v>101346000</v>
      </c>
      <c r="BA601" s="286"/>
      <c r="BB601" s="286"/>
      <c r="BC601" s="286">
        <v>5</v>
      </c>
      <c r="BD601" s="286">
        <v>285000</v>
      </c>
      <c r="BE601" s="286">
        <v>74235</v>
      </c>
      <c r="BF601" s="286">
        <v>76000</v>
      </c>
      <c r="BG601" s="286">
        <v>1720</v>
      </c>
      <c r="BH601" s="286">
        <v>98040000</v>
      </c>
      <c r="BI601" s="286">
        <v>70350609</v>
      </c>
      <c r="BJ601" s="286">
        <v>26144000</v>
      </c>
      <c r="BK601" s="286">
        <v>58</v>
      </c>
      <c r="BL601" s="286">
        <v>26</v>
      </c>
      <c r="BM601" s="286">
        <v>84</v>
      </c>
      <c r="BN601" s="286">
        <v>4788000</v>
      </c>
      <c r="BO601" s="286">
        <v>1276800</v>
      </c>
      <c r="BP601" s="287" t="s">
        <v>4066</v>
      </c>
      <c r="BQ601" s="287" t="s">
        <v>3898</v>
      </c>
      <c r="BR601" t="s">
        <v>45</v>
      </c>
    </row>
    <row r="602" spans="1:70" hidden="1" x14ac:dyDescent="0.3">
      <c r="A602" s="281">
        <v>599</v>
      </c>
      <c r="B602" s="288" t="s">
        <v>2952</v>
      </c>
      <c r="C602" s="288" t="s">
        <v>3011</v>
      </c>
      <c r="D602" s="288" t="s">
        <v>2954</v>
      </c>
      <c r="E602" s="288" t="s">
        <v>2959</v>
      </c>
      <c r="F602" s="288" t="s">
        <v>2956</v>
      </c>
      <c r="G602" s="288" t="s">
        <v>2956</v>
      </c>
      <c r="H602" s="288" t="s">
        <v>2993</v>
      </c>
      <c r="I602" s="288" t="s">
        <v>2962</v>
      </c>
      <c r="J602" s="288" t="s">
        <v>60</v>
      </c>
      <c r="K602" s="288" t="s">
        <v>2958</v>
      </c>
      <c r="L602" s="288" t="s">
        <v>45</v>
      </c>
      <c r="M602" s="289" t="s">
        <v>2571</v>
      </c>
      <c r="N602" s="288" t="s">
        <v>2572</v>
      </c>
      <c r="O602" s="288" t="s">
        <v>50</v>
      </c>
      <c r="P602" s="288" t="s">
        <v>51</v>
      </c>
      <c r="Q602" s="290" t="s">
        <v>45</v>
      </c>
      <c r="R602" s="288" t="s">
        <v>45</v>
      </c>
      <c r="S602" s="1">
        <v>46104</v>
      </c>
      <c r="T602" s="1">
        <v>46104</v>
      </c>
      <c r="U602" s="290" t="s">
        <v>45</v>
      </c>
      <c r="V602" s="1">
        <v>46140</v>
      </c>
      <c r="W602" s="1">
        <v>45789</v>
      </c>
      <c r="X602" s="1">
        <v>45792</v>
      </c>
      <c r="Y602" s="291">
        <v>79000</v>
      </c>
      <c r="Z602" s="291">
        <v>79000</v>
      </c>
      <c r="AA602" s="291">
        <v>20000</v>
      </c>
      <c r="AB602" s="291">
        <v>79000</v>
      </c>
      <c r="AC602" s="292" t="s">
        <v>655</v>
      </c>
      <c r="AD602" s="290" t="s">
        <v>60</v>
      </c>
      <c r="AE602" s="292" t="s">
        <v>45</v>
      </c>
      <c r="AF602" s="291">
        <v>79000</v>
      </c>
      <c r="AG602" s="291">
        <v>1000</v>
      </c>
      <c r="AH602" s="291">
        <v>79000000</v>
      </c>
      <c r="AI602" s="291">
        <v>20000000</v>
      </c>
      <c r="AJ602" s="291">
        <v>500</v>
      </c>
      <c r="AK602" s="291">
        <v>39500000</v>
      </c>
      <c r="AL602" s="291">
        <v>10000000</v>
      </c>
      <c r="AM602" s="291">
        <v>500</v>
      </c>
      <c r="AN602" s="291">
        <v>39500000</v>
      </c>
      <c r="AO602" s="291">
        <v>10000000</v>
      </c>
      <c r="AP602" s="291">
        <v>497</v>
      </c>
      <c r="AQ602" s="291">
        <v>39263000</v>
      </c>
      <c r="AR602" s="291">
        <v>9940000</v>
      </c>
      <c r="AS602" s="291">
        <v>497</v>
      </c>
      <c r="AT602" s="291">
        <v>39263000</v>
      </c>
      <c r="AU602" s="291">
        <v>9940000</v>
      </c>
      <c r="AV602" s="291"/>
      <c r="AW602" s="291"/>
      <c r="AX602" s="291">
        <v>0</v>
      </c>
      <c r="AY602" s="291">
        <v>327</v>
      </c>
      <c r="AZ602" s="291">
        <v>25833000</v>
      </c>
      <c r="BA602" s="291"/>
      <c r="BB602" s="291"/>
      <c r="BC602" s="291">
        <v>12</v>
      </c>
      <c r="BD602" s="291">
        <v>948000</v>
      </c>
      <c r="BE602" s="291">
        <v>691500</v>
      </c>
      <c r="BF602" s="291">
        <v>240000</v>
      </c>
      <c r="BG602" s="291">
        <v>254</v>
      </c>
      <c r="BH602" s="291">
        <v>20066000</v>
      </c>
      <c r="BI602" s="291">
        <v>14793950</v>
      </c>
      <c r="BJ602" s="291">
        <v>5080000</v>
      </c>
      <c r="BK602" s="291">
        <v>73</v>
      </c>
      <c r="BL602" s="291">
        <v>170</v>
      </c>
      <c r="BM602" s="291">
        <v>243</v>
      </c>
      <c r="BN602" s="291">
        <v>19197000</v>
      </c>
      <c r="BO602" s="291">
        <v>4860000</v>
      </c>
      <c r="BP602" s="292" t="s">
        <v>3292</v>
      </c>
      <c r="BQ602" s="292" t="s">
        <v>3323</v>
      </c>
      <c r="BR602" t="s">
        <v>45</v>
      </c>
    </row>
    <row r="603" spans="1:70" hidden="1" x14ac:dyDescent="0.3">
      <c r="A603" s="281">
        <v>600</v>
      </c>
      <c r="B603" s="282" t="s">
        <v>2952</v>
      </c>
      <c r="C603" s="282" t="s">
        <v>3011</v>
      </c>
      <c r="D603" s="282" t="s">
        <v>2954</v>
      </c>
      <c r="E603" s="282" t="s">
        <v>2959</v>
      </c>
      <c r="F603" s="282" t="s">
        <v>2956</v>
      </c>
      <c r="G603" s="282" t="s">
        <v>2956</v>
      </c>
      <c r="H603" s="282" t="s">
        <v>2993</v>
      </c>
      <c r="I603" s="282" t="s">
        <v>2962</v>
      </c>
      <c r="J603" s="282" t="s">
        <v>60</v>
      </c>
      <c r="K603" s="282" t="s">
        <v>2958</v>
      </c>
      <c r="L603" s="282" t="s">
        <v>45</v>
      </c>
      <c r="M603" s="283" t="s">
        <v>2573</v>
      </c>
      <c r="N603" s="282" t="s">
        <v>2574</v>
      </c>
      <c r="O603" s="282" t="s">
        <v>50</v>
      </c>
      <c r="P603" s="282" t="s">
        <v>585</v>
      </c>
      <c r="Q603" s="284" t="s">
        <v>45</v>
      </c>
      <c r="R603" s="282" t="s">
        <v>45</v>
      </c>
      <c r="S603" s="285">
        <v>45657</v>
      </c>
      <c r="T603" s="285">
        <v>45610</v>
      </c>
      <c r="U603" s="284" t="s">
        <v>45</v>
      </c>
      <c r="V603" s="285">
        <v>45610</v>
      </c>
      <c r="W603" s="285">
        <v>45657</v>
      </c>
      <c r="X603" s="285">
        <v>45663</v>
      </c>
      <c r="Y603" s="286">
        <v>69000</v>
      </c>
      <c r="Z603" s="286">
        <v>69000</v>
      </c>
      <c r="AA603" s="286">
        <v>13800</v>
      </c>
      <c r="AB603" s="286">
        <v>69000</v>
      </c>
      <c r="AC603" s="287" t="s">
        <v>1136</v>
      </c>
      <c r="AD603" s="284" t="s">
        <v>60</v>
      </c>
      <c r="AE603" s="287" t="s">
        <v>45</v>
      </c>
      <c r="AF603" s="286">
        <v>69000</v>
      </c>
      <c r="AG603" s="286">
        <v>450</v>
      </c>
      <c r="AH603" s="286">
        <v>31050000</v>
      </c>
      <c r="AI603" s="286">
        <v>6210000</v>
      </c>
      <c r="AJ603" s="286">
        <v>450</v>
      </c>
      <c r="AK603" s="286">
        <v>31050000</v>
      </c>
      <c r="AL603" s="286">
        <v>6210000</v>
      </c>
      <c r="AM603" s="286"/>
      <c r="AN603" s="286"/>
      <c r="AO603" s="286">
        <v>0</v>
      </c>
      <c r="AP603" s="286">
        <v>460</v>
      </c>
      <c r="AQ603" s="286">
        <v>31740000</v>
      </c>
      <c r="AR603" s="286">
        <v>6348000</v>
      </c>
      <c r="AS603" s="286">
        <v>460</v>
      </c>
      <c r="AT603" s="286">
        <v>31740000</v>
      </c>
      <c r="AU603" s="286">
        <v>6348000</v>
      </c>
      <c r="AV603" s="286"/>
      <c r="AW603" s="286"/>
      <c r="AX603" s="286">
        <v>0</v>
      </c>
      <c r="AY603" s="286">
        <v>285</v>
      </c>
      <c r="AZ603" s="286">
        <v>19665000</v>
      </c>
      <c r="BA603" s="286"/>
      <c r="BB603" s="286"/>
      <c r="BC603" s="286">
        <v>3</v>
      </c>
      <c r="BD603" s="286">
        <v>207000</v>
      </c>
      <c r="BE603" s="286">
        <v>173690</v>
      </c>
      <c r="BF603" s="286">
        <v>41400</v>
      </c>
      <c r="BG603" s="286">
        <v>166</v>
      </c>
      <c r="BH603" s="286">
        <v>11454000</v>
      </c>
      <c r="BI603" s="286">
        <v>8141268</v>
      </c>
      <c r="BJ603" s="286">
        <v>2290800</v>
      </c>
      <c r="BK603" s="286">
        <v>119</v>
      </c>
      <c r="BL603" s="286">
        <v>175</v>
      </c>
      <c r="BM603" s="286">
        <v>294</v>
      </c>
      <c r="BN603" s="286">
        <v>20286000</v>
      </c>
      <c r="BO603" s="286">
        <v>4057200</v>
      </c>
      <c r="BP603" s="287" t="s">
        <v>4057</v>
      </c>
      <c r="BQ603" s="287" t="s">
        <v>3944</v>
      </c>
      <c r="BR603" t="s">
        <v>45</v>
      </c>
    </row>
    <row r="604" spans="1:70" hidden="1" x14ac:dyDescent="0.3">
      <c r="A604" s="281">
        <v>601</v>
      </c>
      <c r="B604" s="288" t="s">
        <v>2952</v>
      </c>
      <c r="C604" s="288" t="s">
        <v>3011</v>
      </c>
      <c r="D604" s="288" t="s">
        <v>2954</v>
      </c>
      <c r="E604" s="288" t="s">
        <v>2959</v>
      </c>
      <c r="F604" s="288" t="s">
        <v>2956</v>
      </c>
      <c r="G604" s="288" t="s">
        <v>2956</v>
      </c>
      <c r="H604" s="288" t="s">
        <v>2993</v>
      </c>
      <c r="I604" s="288" t="s">
        <v>2962</v>
      </c>
      <c r="J604" s="288" t="s">
        <v>60</v>
      </c>
      <c r="K604" s="288" t="s">
        <v>2958</v>
      </c>
      <c r="L604" s="288" t="s">
        <v>45</v>
      </c>
      <c r="M604" s="289" t="s">
        <v>2575</v>
      </c>
      <c r="N604" s="288" t="s">
        <v>2576</v>
      </c>
      <c r="O604" s="288" t="s">
        <v>50</v>
      </c>
      <c r="P604" s="288" t="s">
        <v>585</v>
      </c>
      <c r="Q604" s="290" t="s">
        <v>45</v>
      </c>
      <c r="R604" s="288" t="s">
        <v>45</v>
      </c>
      <c r="S604" s="1">
        <v>45679</v>
      </c>
      <c r="T604" s="1">
        <v>45645</v>
      </c>
      <c r="U604" s="290" t="s">
        <v>45</v>
      </c>
      <c r="V604" s="1">
        <v>45645</v>
      </c>
      <c r="W604" s="1">
        <v>45679</v>
      </c>
      <c r="X604" s="1">
        <v>45688</v>
      </c>
      <c r="Y604" s="291">
        <v>69000</v>
      </c>
      <c r="Z604" s="291">
        <v>69000</v>
      </c>
      <c r="AA604" s="291">
        <v>12600</v>
      </c>
      <c r="AB604" s="291">
        <v>69000</v>
      </c>
      <c r="AC604" s="292" t="s">
        <v>2577</v>
      </c>
      <c r="AD604" s="290" t="s">
        <v>60</v>
      </c>
      <c r="AE604" s="292" t="s">
        <v>45</v>
      </c>
      <c r="AF604" s="291">
        <v>69000</v>
      </c>
      <c r="AG604" s="291">
        <v>600</v>
      </c>
      <c r="AH604" s="291">
        <v>41400000</v>
      </c>
      <c r="AI604" s="291">
        <v>7560000</v>
      </c>
      <c r="AJ604" s="291">
        <v>600</v>
      </c>
      <c r="AK604" s="291">
        <v>41400000</v>
      </c>
      <c r="AL604" s="291">
        <v>7560000</v>
      </c>
      <c r="AM604" s="291"/>
      <c r="AN604" s="291"/>
      <c r="AO604" s="291">
        <v>0</v>
      </c>
      <c r="AP604" s="291">
        <v>600</v>
      </c>
      <c r="AQ604" s="291">
        <v>41400000</v>
      </c>
      <c r="AR604" s="291">
        <v>7560000</v>
      </c>
      <c r="AS604" s="291">
        <v>600</v>
      </c>
      <c r="AT604" s="291">
        <v>41400000</v>
      </c>
      <c r="AU604" s="291">
        <v>7560000</v>
      </c>
      <c r="AV604" s="291"/>
      <c r="AW604" s="291"/>
      <c r="AX604" s="291">
        <v>0</v>
      </c>
      <c r="AY604" s="291">
        <v>307</v>
      </c>
      <c r="AZ604" s="291">
        <v>21183000</v>
      </c>
      <c r="BA604" s="291"/>
      <c r="BB604" s="291"/>
      <c r="BC604" s="291">
        <v>2</v>
      </c>
      <c r="BD604" s="291">
        <v>138000</v>
      </c>
      <c r="BE604" s="291">
        <v>156001</v>
      </c>
      <c r="BF604" s="291">
        <v>25200</v>
      </c>
      <c r="BG604" s="291">
        <v>167</v>
      </c>
      <c r="BH604" s="291">
        <v>11523000</v>
      </c>
      <c r="BI604" s="291">
        <v>7682443</v>
      </c>
      <c r="BJ604" s="291">
        <v>2104200</v>
      </c>
      <c r="BK604" s="291">
        <v>140</v>
      </c>
      <c r="BL604" s="291">
        <v>293</v>
      </c>
      <c r="BM604" s="291">
        <v>433</v>
      </c>
      <c r="BN604" s="291">
        <v>29877000</v>
      </c>
      <c r="BO604" s="291">
        <v>5455800</v>
      </c>
      <c r="BP604" s="292" t="s">
        <v>1005</v>
      </c>
      <c r="BQ604" s="292" t="s">
        <v>3999</v>
      </c>
      <c r="BR604" t="s">
        <v>45</v>
      </c>
    </row>
    <row r="605" spans="1:70" hidden="1" x14ac:dyDescent="0.3">
      <c r="A605" s="281">
        <v>602</v>
      </c>
      <c r="B605" s="282" t="s">
        <v>2952</v>
      </c>
      <c r="C605" s="282" t="s">
        <v>3011</v>
      </c>
      <c r="D605" s="282" t="s">
        <v>2954</v>
      </c>
      <c r="E605" s="282" t="s">
        <v>2959</v>
      </c>
      <c r="F605" s="282" t="s">
        <v>2956</v>
      </c>
      <c r="G605" s="282" t="s">
        <v>2956</v>
      </c>
      <c r="H605" s="282" t="s">
        <v>2993</v>
      </c>
      <c r="I605" s="282" t="s">
        <v>2962</v>
      </c>
      <c r="J605" s="282" t="s">
        <v>60</v>
      </c>
      <c r="K605" s="282" t="s">
        <v>2958</v>
      </c>
      <c r="L605" s="282" t="s">
        <v>45</v>
      </c>
      <c r="M605" s="283" t="s">
        <v>2578</v>
      </c>
      <c r="N605" s="282" t="s">
        <v>2579</v>
      </c>
      <c r="O605" s="282" t="s">
        <v>50</v>
      </c>
      <c r="P605" s="282" t="s">
        <v>585</v>
      </c>
      <c r="Q605" s="284" t="s">
        <v>45</v>
      </c>
      <c r="R605" s="282" t="s">
        <v>45</v>
      </c>
      <c r="S605" s="285">
        <v>45677</v>
      </c>
      <c r="T605" s="285">
        <v>45645</v>
      </c>
      <c r="U605" s="284" t="s">
        <v>45</v>
      </c>
      <c r="V605" s="285">
        <v>45645</v>
      </c>
      <c r="W605" s="285">
        <v>45677</v>
      </c>
      <c r="X605" s="285">
        <v>45707</v>
      </c>
      <c r="Y605" s="286">
        <v>69000</v>
      </c>
      <c r="Z605" s="286">
        <v>69000</v>
      </c>
      <c r="AA605" s="286">
        <v>13100</v>
      </c>
      <c r="AB605" s="286">
        <v>69000</v>
      </c>
      <c r="AC605" s="287" t="s">
        <v>508</v>
      </c>
      <c r="AD605" s="284" t="s">
        <v>60</v>
      </c>
      <c r="AE605" s="287" t="s">
        <v>45</v>
      </c>
      <c r="AF605" s="286">
        <v>69000</v>
      </c>
      <c r="AG605" s="286">
        <v>500</v>
      </c>
      <c r="AH605" s="286">
        <v>34500000</v>
      </c>
      <c r="AI605" s="286">
        <v>6550000</v>
      </c>
      <c r="AJ605" s="286">
        <v>500</v>
      </c>
      <c r="AK605" s="286">
        <v>34500000</v>
      </c>
      <c r="AL605" s="286">
        <v>6550000</v>
      </c>
      <c r="AM605" s="286"/>
      <c r="AN605" s="286"/>
      <c r="AO605" s="286">
        <v>0</v>
      </c>
      <c r="AP605" s="286">
        <v>509</v>
      </c>
      <c r="AQ605" s="286">
        <v>35121000</v>
      </c>
      <c r="AR605" s="286">
        <v>6667900</v>
      </c>
      <c r="AS605" s="286">
        <v>509</v>
      </c>
      <c r="AT605" s="286">
        <v>35121000</v>
      </c>
      <c r="AU605" s="286">
        <v>6667900</v>
      </c>
      <c r="AV605" s="286"/>
      <c r="AW605" s="286"/>
      <c r="AX605" s="286">
        <v>0</v>
      </c>
      <c r="AY605" s="286">
        <v>362</v>
      </c>
      <c r="AZ605" s="286">
        <v>24978000</v>
      </c>
      <c r="BA605" s="286"/>
      <c r="BB605" s="286"/>
      <c r="BC605" s="286">
        <v>12</v>
      </c>
      <c r="BD605" s="286">
        <v>828000</v>
      </c>
      <c r="BE605" s="286">
        <v>586500</v>
      </c>
      <c r="BF605" s="286">
        <v>157200</v>
      </c>
      <c r="BG605" s="286">
        <v>190</v>
      </c>
      <c r="BH605" s="286">
        <v>13110000</v>
      </c>
      <c r="BI605" s="286">
        <v>8343639</v>
      </c>
      <c r="BJ605" s="286">
        <v>2489000</v>
      </c>
      <c r="BK605" s="286">
        <v>172</v>
      </c>
      <c r="BL605" s="286">
        <v>147</v>
      </c>
      <c r="BM605" s="286">
        <v>319</v>
      </c>
      <c r="BN605" s="286">
        <v>22011000</v>
      </c>
      <c r="BO605" s="286">
        <v>4178900</v>
      </c>
      <c r="BP605" s="287" t="s">
        <v>4024</v>
      </c>
      <c r="BQ605" s="287" t="s">
        <v>4020</v>
      </c>
      <c r="BR605" t="s">
        <v>45</v>
      </c>
    </row>
    <row r="606" spans="1:70" hidden="1" x14ac:dyDescent="0.3">
      <c r="A606" s="281">
        <v>603</v>
      </c>
      <c r="B606" s="288" t="s">
        <v>2952</v>
      </c>
      <c r="C606" s="288" t="s">
        <v>3011</v>
      </c>
      <c r="D606" s="288" t="s">
        <v>2954</v>
      </c>
      <c r="E606" s="288" t="s">
        <v>2959</v>
      </c>
      <c r="F606" s="288" t="s">
        <v>2956</v>
      </c>
      <c r="G606" s="288" t="s">
        <v>2956</v>
      </c>
      <c r="H606" s="288" t="s">
        <v>2993</v>
      </c>
      <c r="I606" s="288" t="s">
        <v>2962</v>
      </c>
      <c r="J606" s="288" t="s">
        <v>60</v>
      </c>
      <c r="K606" s="288" t="s">
        <v>2958</v>
      </c>
      <c r="L606" s="288" t="s">
        <v>45</v>
      </c>
      <c r="M606" s="289" t="s">
        <v>2580</v>
      </c>
      <c r="N606" s="288" t="s">
        <v>2581</v>
      </c>
      <c r="O606" s="288" t="s">
        <v>50</v>
      </c>
      <c r="P606" s="288" t="s">
        <v>585</v>
      </c>
      <c r="Q606" s="290" t="s">
        <v>45</v>
      </c>
      <c r="R606" s="288" t="s">
        <v>45</v>
      </c>
      <c r="S606" s="1">
        <v>45680</v>
      </c>
      <c r="T606" s="1">
        <v>45632</v>
      </c>
      <c r="U606" s="290" t="s">
        <v>45</v>
      </c>
      <c r="V606" s="1">
        <v>45632</v>
      </c>
      <c r="W606" s="1">
        <v>45680</v>
      </c>
      <c r="X606" s="1">
        <v>45708</v>
      </c>
      <c r="Y606" s="291">
        <v>65000</v>
      </c>
      <c r="Z606" s="291">
        <v>65000</v>
      </c>
      <c r="AA606" s="291">
        <v>12500</v>
      </c>
      <c r="AB606" s="291">
        <v>65000</v>
      </c>
      <c r="AC606" s="292" t="s">
        <v>2582</v>
      </c>
      <c r="AD606" s="290" t="s">
        <v>60</v>
      </c>
      <c r="AE606" s="292" t="s">
        <v>45</v>
      </c>
      <c r="AF606" s="291">
        <v>65000</v>
      </c>
      <c r="AG606" s="291">
        <v>350</v>
      </c>
      <c r="AH606" s="291">
        <v>22750000</v>
      </c>
      <c r="AI606" s="291">
        <v>4375000</v>
      </c>
      <c r="AJ606" s="291">
        <v>350</v>
      </c>
      <c r="AK606" s="291">
        <v>22750000</v>
      </c>
      <c r="AL606" s="291">
        <v>4375000</v>
      </c>
      <c r="AM606" s="291"/>
      <c r="AN606" s="291"/>
      <c r="AO606" s="291">
        <v>0</v>
      </c>
      <c r="AP606" s="291">
        <v>350</v>
      </c>
      <c r="AQ606" s="291">
        <v>22750000</v>
      </c>
      <c r="AR606" s="291">
        <v>4375000</v>
      </c>
      <c r="AS606" s="291">
        <v>350</v>
      </c>
      <c r="AT606" s="291">
        <v>22750000</v>
      </c>
      <c r="AU606" s="291">
        <v>4375000</v>
      </c>
      <c r="AV606" s="291"/>
      <c r="AW606" s="291"/>
      <c r="AX606" s="291">
        <v>0</v>
      </c>
      <c r="AY606" s="291">
        <v>346</v>
      </c>
      <c r="AZ606" s="291">
        <v>22490000</v>
      </c>
      <c r="BA606" s="291"/>
      <c r="BB606" s="291"/>
      <c r="BC606" s="291">
        <v>4</v>
      </c>
      <c r="BD606" s="291">
        <v>260000</v>
      </c>
      <c r="BE606" s="291">
        <v>188000</v>
      </c>
      <c r="BF606" s="291">
        <v>50000</v>
      </c>
      <c r="BG606" s="291">
        <v>254</v>
      </c>
      <c r="BH606" s="291">
        <v>16510000</v>
      </c>
      <c r="BI606" s="291">
        <v>11545252</v>
      </c>
      <c r="BJ606" s="291">
        <v>3175000</v>
      </c>
      <c r="BK606" s="291">
        <v>92</v>
      </c>
      <c r="BL606" s="291">
        <v>4</v>
      </c>
      <c r="BM606" s="291">
        <v>96</v>
      </c>
      <c r="BN606" s="291">
        <v>6240000</v>
      </c>
      <c r="BO606" s="291">
        <v>1200000</v>
      </c>
      <c r="BP606" s="292" t="s">
        <v>3407</v>
      </c>
      <c r="BQ606" s="292" t="s">
        <v>4048</v>
      </c>
      <c r="BR606" t="s">
        <v>45</v>
      </c>
    </row>
    <row r="607" spans="1:70" hidden="1" x14ac:dyDescent="0.3">
      <c r="A607" s="281">
        <v>604</v>
      </c>
      <c r="B607" s="282" t="s">
        <v>2952</v>
      </c>
      <c r="C607" s="282" t="s">
        <v>3011</v>
      </c>
      <c r="D607" s="282" t="s">
        <v>2954</v>
      </c>
      <c r="E607" s="282" t="s">
        <v>2959</v>
      </c>
      <c r="F607" s="282" t="s">
        <v>2956</v>
      </c>
      <c r="G607" s="282" t="s">
        <v>2956</v>
      </c>
      <c r="H607" s="282" t="s">
        <v>2993</v>
      </c>
      <c r="I607" s="282" t="s">
        <v>2962</v>
      </c>
      <c r="J607" s="282" t="s">
        <v>60</v>
      </c>
      <c r="K607" s="282" t="s">
        <v>2958</v>
      </c>
      <c r="L607" s="282" t="s">
        <v>45</v>
      </c>
      <c r="M607" s="283" t="s">
        <v>2583</v>
      </c>
      <c r="N607" s="282" t="s">
        <v>2584</v>
      </c>
      <c r="O607" s="282" t="s">
        <v>50</v>
      </c>
      <c r="P607" s="282" t="s">
        <v>585</v>
      </c>
      <c r="Q607" s="284" t="s">
        <v>45</v>
      </c>
      <c r="R607" s="282" t="s">
        <v>45</v>
      </c>
      <c r="S607" s="285">
        <v>45677</v>
      </c>
      <c r="T607" s="285">
        <v>45632</v>
      </c>
      <c r="U607" s="284" t="s">
        <v>45</v>
      </c>
      <c r="V607" s="285">
        <v>45632</v>
      </c>
      <c r="W607" s="285">
        <v>45677</v>
      </c>
      <c r="X607" s="285">
        <v>45708</v>
      </c>
      <c r="Y607" s="286">
        <v>65000</v>
      </c>
      <c r="Z607" s="286">
        <v>65000</v>
      </c>
      <c r="AA607" s="286">
        <v>12500</v>
      </c>
      <c r="AB607" s="286">
        <v>65000</v>
      </c>
      <c r="AC607" s="287" t="s">
        <v>2582</v>
      </c>
      <c r="AD607" s="284" t="s">
        <v>60</v>
      </c>
      <c r="AE607" s="287" t="s">
        <v>45</v>
      </c>
      <c r="AF607" s="286">
        <v>65000</v>
      </c>
      <c r="AG607" s="286">
        <v>350</v>
      </c>
      <c r="AH607" s="286">
        <v>22750000</v>
      </c>
      <c r="AI607" s="286">
        <v>4375000</v>
      </c>
      <c r="AJ607" s="286">
        <v>350</v>
      </c>
      <c r="AK607" s="286">
        <v>22750000</v>
      </c>
      <c r="AL607" s="286">
        <v>4375000</v>
      </c>
      <c r="AM607" s="286"/>
      <c r="AN607" s="286"/>
      <c r="AO607" s="286">
        <v>0</v>
      </c>
      <c r="AP607" s="286">
        <v>353</v>
      </c>
      <c r="AQ607" s="286">
        <v>22945000</v>
      </c>
      <c r="AR607" s="286">
        <v>4412500</v>
      </c>
      <c r="AS607" s="286">
        <v>353</v>
      </c>
      <c r="AT607" s="286">
        <v>22945000</v>
      </c>
      <c r="AU607" s="286">
        <v>4412500</v>
      </c>
      <c r="AV607" s="286"/>
      <c r="AW607" s="286"/>
      <c r="AX607" s="286">
        <v>0</v>
      </c>
      <c r="AY607" s="286">
        <v>348</v>
      </c>
      <c r="AZ607" s="286">
        <v>22620000</v>
      </c>
      <c r="BA607" s="286"/>
      <c r="BB607" s="286"/>
      <c r="BC607" s="286">
        <v>2</v>
      </c>
      <c r="BD607" s="286">
        <v>130000</v>
      </c>
      <c r="BE607" s="286">
        <v>94000</v>
      </c>
      <c r="BF607" s="286">
        <v>25000</v>
      </c>
      <c r="BG607" s="286">
        <v>279</v>
      </c>
      <c r="BH607" s="286">
        <v>18135000</v>
      </c>
      <c r="BI607" s="286">
        <v>13317384</v>
      </c>
      <c r="BJ607" s="286">
        <v>3487500</v>
      </c>
      <c r="BK607" s="286">
        <v>69</v>
      </c>
      <c r="BL607" s="286">
        <v>5</v>
      </c>
      <c r="BM607" s="286">
        <v>74</v>
      </c>
      <c r="BN607" s="286">
        <v>4810000</v>
      </c>
      <c r="BO607" s="286">
        <v>925000</v>
      </c>
      <c r="BP607" s="287" t="s">
        <v>1112</v>
      </c>
      <c r="BQ607" s="287" t="s">
        <v>3929</v>
      </c>
      <c r="BR607" t="s">
        <v>45</v>
      </c>
    </row>
    <row r="608" spans="1:70" hidden="1" x14ac:dyDescent="0.3">
      <c r="A608" s="281">
        <v>605</v>
      </c>
      <c r="B608" s="288" t="s">
        <v>2952</v>
      </c>
      <c r="C608" s="288" t="s">
        <v>3011</v>
      </c>
      <c r="D608" s="288" t="s">
        <v>2954</v>
      </c>
      <c r="E608" s="288" t="s">
        <v>2959</v>
      </c>
      <c r="F608" s="288" t="s">
        <v>2956</v>
      </c>
      <c r="G608" s="288" t="s">
        <v>2956</v>
      </c>
      <c r="H608" s="288" t="s">
        <v>3000</v>
      </c>
      <c r="I608" s="288" t="s">
        <v>2999</v>
      </c>
      <c r="J608" s="288" t="s">
        <v>60</v>
      </c>
      <c r="K608" s="288" t="s">
        <v>2958</v>
      </c>
      <c r="L608" s="288" t="s">
        <v>1854</v>
      </c>
      <c r="M608" s="289" t="s">
        <v>2585</v>
      </c>
      <c r="N608" s="288" t="s">
        <v>2586</v>
      </c>
      <c r="O608" s="288" t="s">
        <v>50</v>
      </c>
      <c r="P608" s="288" t="s">
        <v>51</v>
      </c>
      <c r="Q608" s="290" t="s">
        <v>45</v>
      </c>
      <c r="R608" s="288" t="s">
        <v>45</v>
      </c>
      <c r="S608" s="1">
        <v>45679</v>
      </c>
      <c r="T608" s="1">
        <v>45665</v>
      </c>
      <c r="U608" s="290" t="s">
        <v>45</v>
      </c>
      <c r="V608" s="1">
        <v>45665</v>
      </c>
      <c r="W608" s="1">
        <v>45679</v>
      </c>
      <c r="X608" s="1">
        <v>45707</v>
      </c>
      <c r="Y608" s="291">
        <v>29000</v>
      </c>
      <c r="Z608" s="291">
        <v>29000</v>
      </c>
      <c r="AA608" s="291">
        <v>6400</v>
      </c>
      <c r="AB608" s="291">
        <v>29000</v>
      </c>
      <c r="AC608" s="292" t="s">
        <v>930</v>
      </c>
      <c r="AD608" s="290" t="s">
        <v>60</v>
      </c>
      <c r="AE608" s="292" t="s">
        <v>45</v>
      </c>
      <c r="AF608" s="291">
        <v>29000</v>
      </c>
      <c r="AG608" s="291">
        <v>400</v>
      </c>
      <c r="AH608" s="291">
        <v>11600000</v>
      </c>
      <c r="AI608" s="291">
        <v>2560000</v>
      </c>
      <c r="AJ608" s="291">
        <v>400</v>
      </c>
      <c r="AK608" s="291">
        <v>11600000</v>
      </c>
      <c r="AL608" s="291">
        <v>2560000</v>
      </c>
      <c r="AM608" s="291"/>
      <c r="AN608" s="291"/>
      <c r="AO608" s="291">
        <v>0</v>
      </c>
      <c r="AP608" s="291">
        <v>399</v>
      </c>
      <c r="AQ608" s="291">
        <v>11571000</v>
      </c>
      <c r="AR608" s="291">
        <v>2553600</v>
      </c>
      <c r="AS608" s="291">
        <v>399</v>
      </c>
      <c r="AT608" s="291">
        <v>11571000</v>
      </c>
      <c r="AU608" s="291">
        <v>2553600</v>
      </c>
      <c r="AV608" s="291"/>
      <c r="AW608" s="291"/>
      <c r="AX608" s="291">
        <v>0</v>
      </c>
      <c r="AY608" s="291">
        <v>399</v>
      </c>
      <c r="AZ608" s="291">
        <v>11571000</v>
      </c>
      <c r="BA608" s="291"/>
      <c r="BB608" s="291"/>
      <c r="BC608" s="291"/>
      <c r="BD608" s="291"/>
      <c r="BE608" s="291"/>
      <c r="BF608" s="291">
        <v>0</v>
      </c>
      <c r="BG608" s="291">
        <v>396</v>
      </c>
      <c r="BH608" s="291">
        <v>11484000</v>
      </c>
      <c r="BI608" s="291">
        <v>10223477</v>
      </c>
      <c r="BJ608" s="291">
        <v>2534400</v>
      </c>
      <c r="BK608" s="291">
        <v>3</v>
      </c>
      <c r="BL608" s="291"/>
      <c r="BM608" s="291">
        <v>3</v>
      </c>
      <c r="BN608" s="291">
        <v>87000</v>
      </c>
      <c r="BO608" s="291">
        <v>19200</v>
      </c>
      <c r="BP608" s="292" t="s">
        <v>919</v>
      </c>
      <c r="BQ608" s="292" t="s">
        <v>1612</v>
      </c>
      <c r="BR608" t="s">
        <v>45</v>
      </c>
    </row>
    <row r="609" spans="1:70" hidden="1" x14ac:dyDescent="0.3">
      <c r="A609" s="281">
        <v>606</v>
      </c>
      <c r="B609" s="282" t="s">
        <v>2952</v>
      </c>
      <c r="C609" s="282" t="s">
        <v>3011</v>
      </c>
      <c r="D609" s="282" t="s">
        <v>2954</v>
      </c>
      <c r="E609" s="282" t="s">
        <v>2959</v>
      </c>
      <c r="F609" s="282" t="s">
        <v>2956</v>
      </c>
      <c r="G609" s="282" t="s">
        <v>2956</v>
      </c>
      <c r="H609" s="282" t="s">
        <v>2995</v>
      </c>
      <c r="I609" s="282" t="s">
        <v>2962</v>
      </c>
      <c r="J609" s="282" t="s">
        <v>60</v>
      </c>
      <c r="K609" s="282" t="s">
        <v>2958</v>
      </c>
      <c r="L609" s="282" t="s">
        <v>45</v>
      </c>
      <c r="M609" s="283" t="s">
        <v>2587</v>
      </c>
      <c r="N609" s="282" t="s">
        <v>2588</v>
      </c>
      <c r="O609" s="282" t="s">
        <v>50</v>
      </c>
      <c r="P609" s="282" t="s">
        <v>585</v>
      </c>
      <c r="Q609" s="284" t="s">
        <v>45</v>
      </c>
      <c r="R609" s="282" t="s">
        <v>45</v>
      </c>
      <c r="S609" s="285">
        <v>45615</v>
      </c>
      <c r="T609" s="285">
        <v>45615</v>
      </c>
      <c r="U609" s="284" t="s">
        <v>45</v>
      </c>
      <c r="V609" s="285">
        <v>45615</v>
      </c>
      <c r="W609" s="285">
        <v>45618</v>
      </c>
      <c r="X609" s="285">
        <v>45642</v>
      </c>
      <c r="Y609" s="286">
        <v>39000</v>
      </c>
      <c r="Z609" s="286">
        <v>39000</v>
      </c>
      <c r="AA609" s="286">
        <v>3400</v>
      </c>
      <c r="AB609" s="286">
        <v>39000</v>
      </c>
      <c r="AC609" s="287" t="s">
        <v>2589</v>
      </c>
      <c r="AD609" s="284" t="s">
        <v>60</v>
      </c>
      <c r="AE609" s="287" t="s">
        <v>45</v>
      </c>
      <c r="AF609" s="286">
        <v>39000</v>
      </c>
      <c r="AG609" s="286">
        <v>2</v>
      </c>
      <c r="AH609" s="286">
        <v>78000</v>
      </c>
      <c r="AI609" s="286">
        <v>6800</v>
      </c>
      <c r="AJ609" s="286">
        <v>2</v>
      </c>
      <c r="AK609" s="286">
        <v>78000</v>
      </c>
      <c r="AL609" s="286">
        <v>6800</v>
      </c>
      <c r="AM609" s="286"/>
      <c r="AN609" s="286"/>
      <c r="AO609" s="286">
        <v>0</v>
      </c>
      <c r="AP609" s="286">
        <v>3815</v>
      </c>
      <c r="AQ609" s="286">
        <v>148785000</v>
      </c>
      <c r="AR609" s="286">
        <v>12971000</v>
      </c>
      <c r="AS609" s="286">
        <v>3815</v>
      </c>
      <c r="AT609" s="286">
        <v>148785000</v>
      </c>
      <c r="AU609" s="286">
        <v>12971000</v>
      </c>
      <c r="AV609" s="286"/>
      <c r="AW609" s="286"/>
      <c r="AX609" s="286">
        <v>0</v>
      </c>
      <c r="AY609" s="286">
        <v>3467</v>
      </c>
      <c r="AZ609" s="286">
        <v>135213000</v>
      </c>
      <c r="BA609" s="286">
        <v>347</v>
      </c>
      <c r="BB609" s="286">
        <v>13533000</v>
      </c>
      <c r="BC609" s="286"/>
      <c r="BD609" s="286"/>
      <c r="BE609" s="286"/>
      <c r="BF609" s="286">
        <v>0</v>
      </c>
      <c r="BG609" s="286">
        <v>2953</v>
      </c>
      <c r="BH609" s="286">
        <v>115167000</v>
      </c>
      <c r="BI609" s="286"/>
      <c r="BJ609" s="286">
        <v>10040200</v>
      </c>
      <c r="BK609" s="286">
        <v>514</v>
      </c>
      <c r="BL609" s="286">
        <v>348</v>
      </c>
      <c r="BM609" s="286">
        <v>862</v>
      </c>
      <c r="BN609" s="286">
        <v>33618000</v>
      </c>
      <c r="BO609" s="286">
        <v>2930800</v>
      </c>
      <c r="BP609" s="287" t="s">
        <v>3743</v>
      </c>
      <c r="BQ609" s="287" t="s">
        <v>45</v>
      </c>
      <c r="BR609" t="s">
        <v>45</v>
      </c>
    </row>
    <row r="610" spans="1:70" hidden="1" x14ac:dyDescent="0.3">
      <c r="A610" s="281">
        <v>607</v>
      </c>
      <c r="B610" s="288" t="s">
        <v>2952</v>
      </c>
      <c r="C610" s="288" t="s">
        <v>3011</v>
      </c>
      <c r="D610" s="288" t="s">
        <v>2954</v>
      </c>
      <c r="E610" s="288" t="s">
        <v>2959</v>
      </c>
      <c r="F610" s="288" t="s">
        <v>2956</v>
      </c>
      <c r="G610" s="288" t="s">
        <v>2956</v>
      </c>
      <c r="H610" s="288" t="s">
        <v>2995</v>
      </c>
      <c r="I610" s="288" t="s">
        <v>2962</v>
      </c>
      <c r="J610" s="288" t="s">
        <v>60</v>
      </c>
      <c r="K610" s="288" t="s">
        <v>2958</v>
      </c>
      <c r="L610" s="288" t="s">
        <v>45</v>
      </c>
      <c r="M610" s="289" t="s">
        <v>2590</v>
      </c>
      <c r="N610" s="288" t="s">
        <v>2591</v>
      </c>
      <c r="O610" s="288" t="s">
        <v>50</v>
      </c>
      <c r="P610" s="288" t="s">
        <v>585</v>
      </c>
      <c r="Q610" s="290" t="s">
        <v>45</v>
      </c>
      <c r="R610" s="288" t="s">
        <v>45</v>
      </c>
      <c r="S610" s="1">
        <v>45615</v>
      </c>
      <c r="T610" s="1">
        <v>45615</v>
      </c>
      <c r="U610" s="290" t="s">
        <v>45</v>
      </c>
      <c r="V610" s="1">
        <v>45615</v>
      </c>
      <c r="W610" s="1">
        <v>45636</v>
      </c>
      <c r="X610" s="1">
        <v>45642</v>
      </c>
      <c r="Y610" s="291">
        <v>1</v>
      </c>
      <c r="Z610" s="291">
        <v>1</v>
      </c>
      <c r="AA610" s="291">
        <v>3650</v>
      </c>
      <c r="AB610" s="291">
        <v>1</v>
      </c>
      <c r="AC610" s="292" t="s">
        <v>45</v>
      </c>
      <c r="AD610" s="290" t="s">
        <v>60</v>
      </c>
      <c r="AE610" s="292" t="s">
        <v>45</v>
      </c>
      <c r="AF610" s="291">
        <v>1</v>
      </c>
      <c r="AG610" s="291">
        <v>1</v>
      </c>
      <c r="AH610" s="291">
        <v>1</v>
      </c>
      <c r="AI610" s="291">
        <v>3650</v>
      </c>
      <c r="AJ610" s="291">
        <v>1</v>
      </c>
      <c r="AK610" s="291">
        <v>1</v>
      </c>
      <c r="AL610" s="291">
        <v>3650</v>
      </c>
      <c r="AM610" s="291"/>
      <c r="AN610" s="291"/>
      <c r="AO610" s="291">
        <v>0</v>
      </c>
      <c r="AP610" s="291">
        <v>4060</v>
      </c>
      <c r="AQ610" s="291">
        <v>4060</v>
      </c>
      <c r="AR610" s="291">
        <v>14819000</v>
      </c>
      <c r="AS610" s="291">
        <v>4060</v>
      </c>
      <c r="AT610" s="291">
        <v>4060</v>
      </c>
      <c r="AU610" s="291">
        <v>14819000</v>
      </c>
      <c r="AV610" s="291"/>
      <c r="AW610" s="291"/>
      <c r="AX610" s="291">
        <v>0</v>
      </c>
      <c r="AY610" s="291">
        <v>2632</v>
      </c>
      <c r="AZ610" s="291">
        <v>2632</v>
      </c>
      <c r="BA610" s="291"/>
      <c r="BB610" s="291"/>
      <c r="BC610" s="291"/>
      <c r="BD610" s="291"/>
      <c r="BE610" s="291"/>
      <c r="BF610" s="291">
        <v>0</v>
      </c>
      <c r="BG610" s="291">
        <v>1912</v>
      </c>
      <c r="BH610" s="291">
        <v>1912</v>
      </c>
      <c r="BI610" s="291"/>
      <c r="BJ610" s="291">
        <v>6978800</v>
      </c>
      <c r="BK610" s="291">
        <v>720</v>
      </c>
      <c r="BL610" s="291">
        <v>1428</v>
      </c>
      <c r="BM610" s="291">
        <v>2148</v>
      </c>
      <c r="BN610" s="291">
        <v>2148</v>
      </c>
      <c r="BO610" s="291">
        <v>7840200</v>
      </c>
      <c r="BP610" s="292" t="s">
        <v>3817</v>
      </c>
      <c r="BQ610" s="292" t="s">
        <v>45</v>
      </c>
      <c r="BR610" t="s">
        <v>45</v>
      </c>
    </row>
    <row r="611" spans="1:70" hidden="1" x14ac:dyDescent="0.3">
      <c r="A611" s="281">
        <v>608</v>
      </c>
      <c r="B611" s="282" t="s">
        <v>2952</v>
      </c>
      <c r="C611" s="282" t="s">
        <v>3011</v>
      </c>
      <c r="D611" s="282" t="s">
        <v>2954</v>
      </c>
      <c r="E611" s="282" t="s">
        <v>2959</v>
      </c>
      <c r="F611" s="282" t="s">
        <v>2956</v>
      </c>
      <c r="G611" s="282" t="s">
        <v>2956</v>
      </c>
      <c r="H611" s="282" t="s">
        <v>2995</v>
      </c>
      <c r="I611" s="282" t="s">
        <v>2962</v>
      </c>
      <c r="J611" s="282" t="s">
        <v>60</v>
      </c>
      <c r="K611" s="282" t="s">
        <v>2958</v>
      </c>
      <c r="L611" s="282" t="s">
        <v>45</v>
      </c>
      <c r="M611" s="283" t="s">
        <v>2592</v>
      </c>
      <c r="N611" s="282" t="s">
        <v>2593</v>
      </c>
      <c r="O611" s="282" t="s">
        <v>50</v>
      </c>
      <c r="P611" s="282" t="s">
        <v>585</v>
      </c>
      <c r="Q611" s="284" t="s">
        <v>45</v>
      </c>
      <c r="R611" s="282" t="s">
        <v>45</v>
      </c>
      <c r="S611" s="285">
        <v>45617</v>
      </c>
      <c r="T611" s="285">
        <v>45617</v>
      </c>
      <c r="U611" s="284" t="s">
        <v>45</v>
      </c>
      <c r="V611" s="285">
        <v>45617</v>
      </c>
      <c r="W611" s="285">
        <v>45659</v>
      </c>
      <c r="X611" s="285">
        <v>45663</v>
      </c>
      <c r="Y611" s="286">
        <v>25000</v>
      </c>
      <c r="Z611" s="286">
        <v>25000</v>
      </c>
      <c r="AA611" s="286">
        <v>3130</v>
      </c>
      <c r="AB611" s="286">
        <v>25000</v>
      </c>
      <c r="AC611" s="287" t="s">
        <v>2594</v>
      </c>
      <c r="AD611" s="284" t="s">
        <v>60</v>
      </c>
      <c r="AE611" s="287" t="s">
        <v>45</v>
      </c>
      <c r="AF611" s="286">
        <v>25000</v>
      </c>
      <c r="AG611" s="286">
        <v>1</v>
      </c>
      <c r="AH611" s="286">
        <v>25000</v>
      </c>
      <c r="AI611" s="286">
        <v>3130</v>
      </c>
      <c r="AJ611" s="286">
        <v>1</v>
      </c>
      <c r="AK611" s="286">
        <v>25000</v>
      </c>
      <c r="AL611" s="286">
        <v>3130</v>
      </c>
      <c r="AM611" s="286"/>
      <c r="AN611" s="286"/>
      <c r="AO611" s="286">
        <v>0</v>
      </c>
      <c r="AP611" s="286">
        <v>4000</v>
      </c>
      <c r="AQ611" s="286">
        <v>100000000</v>
      </c>
      <c r="AR611" s="286">
        <v>12520000</v>
      </c>
      <c r="AS611" s="286">
        <v>4000</v>
      </c>
      <c r="AT611" s="286">
        <v>100000000</v>
      </c>
      <c r="AU611" s="286">
        <v>12520000</v>
      </c>
      <c r="AV611" s="286"/>
      <c r="AW611" s="286"/>
      <c r="AX611" s="286">
        <v>0</v>
      </c>
      <c r="AY611" s="286">
        <v>3910</v>
      </c>
      <c r="AZ611" s="286">
        <v>97750000</v>
      </c>
      <c r="BA611" s="286"/>
      <c r="BB611" s="286"/>
      <c r="BC611" s="286"/>
      <c r="BD611" s="286"/>
      <c r="BE611" s="286"/>
      <c r="BF611" s="286">
        <v>0</v>
      </c>
      <c r="BG611" s="286">
        <v>2925</v>
      </c>
      <c r="BH611" s="286">
        <v>73125000</v>
      </c>
      <c r="BI611" s="286"/>
      <c r="BJ611" s="286">
        <v>9155250</v>
      </c>
      <c r="BK611" s="286">
        <v>985</v>
      </c>
      <c r="BL611" s="286">
        <v>90</v>
      </c>
      <c r="BM611" s="286">
        <v>1075</v>
      </c>
      <c r="BN611" s="286">
        <v>26875000</v>
      </c>
      <c r="BO611" s="286">
        <v>3364750</v>
      </c>
      <c r="BP611" s="287" t="s">
        <v>3833</v>
      </c>
      <c r="BQ611" s="287" t="s">
        <v>45</v>
      </c>
      <c r="BR611" t="s">
        <v>45</v>
      </c>
    </row>
    <row r="612" spans="1:70" hidden="1" x14ac:dyDescent="0.3">
      <c r="A612" s="281">
        <v>609</v>
      </c>
      <c r="B612" s="288" t="s">
        <v>2952</v>
      </c>
      <c r="C612" s="288" t="s">
        <v>3011</v>
      </c>
      <c r="D612" s="288" t="s">
        <v>2954</v>
      </c>
      <c r="E612" s="288" t="s">
        <v>2959</v>
      </c>
      <c r="F612" s="288" t="s">
        <v>2956</v>
      </c>
      <c r="G612" s="288" t="s">
        <v>2956</v>
      </c>
      <c r="H612" s="288" t="s">
        <v>2995</v>
      </c>
      <c r="I612" s="288" t="s">
        <v>2962</v>
      </c>
      <c r="J612" s="288" t="s">
        <v>60</v>
      </c>
      <c r="K612" s="288" t="s">
        <v>2958</v>
      </c>
      <c r="L612" s="288" t="s">
        <v>45</v>
      </c>
      <c r="M612" s="289" t="s">
        <v>2595</v>
      </c>
      <c r="N612" s="288" t="s">
        <v>2596</v>
      </c>
      <c r="O612" s="288" t="s">
        <v>50</v>
      </c>
      <c r="P612" s="288" t="s">
        <v>585</v>
      </c>
      <c r="Q612" s="290" t="s">
        <v>45</v>
      </c>
      <c r="R612" s="288" t="s">
        <v>45</v>
      </c>
      <c r="S612" s="1">
        <v>45671</v>
      </c>
      <c r="T612" s="1">
        <v>45671</v>
      </c>
      <c r="U612" s="290" t="s">
        <v>45</v>
      </c>
      <c r="V612" s="1">
        <v>45671</v>
      </c>
      <c r="W612" s="1">
        <v>45688</v>
      </c>
      <c r="X612" s="1">
        <v>45691</v>
      </c>
      <c r="Y612" s="291">
        <v>1</v>
      </c>
      <c r="Z612" s="291">
        <v>1</v>
      </c>
      <c r="AA612" s="291">
        <v>2800</v>
      </c>
      <c r="AB612" s="291">
        <v>1</v>
      </c>
      <c r="AC612" s="292" t="s">
        <v>45</v>
      </c>
      <c r="AD612" s="290" t="s">
        <v>60</v>
      </c>
      <c r="AE612" s="292" t="s">
        <v>45</v>
      </c>
      <c r="AF612" s="291">
        <v>1</v>
      </c>
      <c r="AG612" s="291">
        <v>1</v>
      </c>
      <c r="AH612" s="291">
        <v>1</v>
      </c>
      <c r="AI612" s="291">
        <v>2800</v>
      </c>
      <c r="AJ612" s="291">
        <v>1</v>
      </c>
      <c r="AK612" s="291">
        <v>1</v>
      </c>
      <c r="AL612" s="291">
        <v>2800</v>
      </c>
      <c r="AM612" s="291"/>
      <c r="AN612" s="291"/>
      <c r="AO612" s="291">
        <v>0</v>
      </c>
      <c r="AP612" s="291">
        <v>3894</v>
      </c>
      <c r="AQ612" s="291">
        <v>3894</v>
      </c>
      <c r="AR612" s="291">
        <v>10903200</v>
      </c>
      <c r="AS612" s="291">
        <v>3894</v>
      </c>
      <c r="AT612" s="291">
        <v>3894</v>
      </c>
      <c r="AU612" s="291">
        <v>10903200</v>
      </c>
      <c r="AV612" s="291"/>
      <c r="AW612" s="291"/>
      <c r="AX612" s="291">
        <v>0</v>
      </c>
      <c r="AY612" s="291">
        <v>3866</v>
      </c>
      <c r="AZ612" s="291">
        <v>3866</v>
      </c>
      <c r="BA612" s="291"/>
      <c r="BB612" s="291"/>
      <c r="BC612" s="291"/>
      <c r="BD612" s="291"/>
      <c r="BE612" s="291"/>
      <c r="BF612" s="291">
        <v>0</v>
      </c>
      <c r="BG612" s="291">
        <v>2267</v>
      </c>
      <c r="BH612" s="291">
        <v>2267</v>
      </c>
      <c r="BI612" s="291"/>
      <c r="BJ612" s="291">
        <v>6347600</v>
      </c>
      <c r="BK612" s="291">
        <v>1599</v>
      </c>
      <c r="BL612" s="291">
        <v>28</v>
      </c>
      <c r="BM612" s="291">
        <v>1627</v>
      </c>
      <c r="BN612" s="291">
        <v>1627</v>
      </c>
      <c r="BO612" s="291">
        <v>4555600</v>
      </c>
      <c r="BP612" s="292" t="s">
        <v>3844</v>
      </c>
      <c r="BQ612" s="292" t="s">
        <v>45</v>
      </c>
      <c r="BR612" t="s">
        <v>45</v>
      </c>
    </row>
    <row r="613" spans="1:70" hidden="1" x14ac:dyDescent="0.3">
      <c r="A613" s="281">
        <v>610</v>
      </c>
      <c r="B613" s="282" t="s">
        <v>2952</v>
      </c>
      <c r="C613" s="282" t="s">
        <v>3011</v>
      </c>
      <c r="D613" s="282" t="s">
        <v>2954</v>
      </c>
      <c r="E613" s="282" t="s">
        <v>2959</v>
      </c>
      <c r="F613" s="282" t="s">
        <v>2956</v>
      </c>
      <c r="G613" s="282" t="s">
        <v>2956</v>
      </c>
      <c r="H613" s="282" t="s">
        <v>2995</v>
      </c>
      <c r="I613" s="282" t="s">
        <v>2962</v>
      </c>
      <c r="J613" s="282" t="s">
        <v>60</v>
      </c>
      <c r="K613" s="282" t="s">
        <v>2958</v>
      </c>
      <c r="L613" s="282" t="s">
        <v>45</v>
      </c>
      <c r="M613" s="283" t="s">
        <v>2597</v>
      </c>
      <c r="N613" s="282" t="s">
        <v>2596</v>
      </c>
      <c r="O613" s="282" t="s">
        <v>50</v>
      </c>
      <c r="P613" s="282" t="s">
        <v>585</v>
      </c>
      <c r="Q613" s="284" t="s">
        <v>45</v>
      </c>
      <c r="R613" s="282" t="s">
        <v>45</v>
      </c>
      <c r="S613" s="285">
        <v>45785</v>
      </c>
      <c r="T613" s="284" t="s">
        <v>45</v>
      </c>
      <c r="U613" s="284" t="s">
        <v>45</v>
      </c>
      <c r="V613" s="284" t="s">
        <v>45</v>
      </c>
      <c r="W613" s="284" t="s">
        <v>45</v>
      </c>
      <c r="X613" s="284" t="s">
        <v>45</v>
      </c>
      <c r="Y613" s="286">
        <v>39000</v>
      </c>
      <c r="Z613" s="286">
        <v>39000</v>
      </c>
      <c r="AA613" s="286">
        <v>2800</v>
      </c>
      <c r="AB613" s="286">
        <v>39000</v>
      </c>
      <c r="AC613" s="287" t="s">
        <v>2598</v>
      </c>
      <c r="AD613" s="284" t="s">
        <v>60</v>
      </c>
      <c r="AE613" s="287" t="s">
        <v>45</v>
      </c>
      <c r="AF613" s="286">
        <v>39000</v>
      </c>
      <c r="AG613" s="286">
        <v>1</v>
      </c>
      <c r="AH613" s="286">
        <v>39000</v>
      </c>
      <c r="AI613" s="286">
        <v>2800</v>
      </c>
      <c r="AJ613" s="286">
        <v>1</v>
      </c>
      <c r="AK613" s="286">
        <v>39000</v>
      </c>
      <c r="AL613" s="286">
        <v>2800</v>
      </c>
      <c r="AM613" s="286"/>
      <c r="AN613" s="286"/>
      <c r="AO613" s="286">
        <v>0</v>
      </c>
      <c r="AP613" s="286"/>
      <c r="AQ613" s="286"/>
      <c r="AR613" s="286">
        <v>0</v>
      </c>
      <c r="AS613" s="286"/>
      <c r="AT613" s="286"/>
      <c r="AU613" s="286">
        <v>0</v>
      </c>
      <c r="AV613" s="286"/>
      <c r="AW613" s="286"/>
      <c r="AX613" s="286">
        <v>0</v>
      </c>
      <c r="AY613" s="286"/>
      <c r="AZ613" s="286"/>
      <c r="BA613" s="286"/>
      <c r="BB613" s="286"/>
      <c r="BC613" s="286"/>
      <c r="BD613" s="286"/>
      <c r="BE613" s="286"/>
      <c r="BF613" s="286">
        <v>0</v>
      </c>
      <c r="BG613" s="286"/>
      <c r="BH613" s="286"/>
      <c r="BI613" s="286"/>
      <c r="BJ613" s="286">
        <v>0</v>
      </c>
      <c r="BK613" s="286"/>
      <c r="BL613" s="286"/>
      <c r="BM613" s="286"/>
      <c r="BN613" s="286"/>
      <c r="BO613" s="286"/>
      <c r="BP613" s="287" t="s">
        <v>45</v>
      </c>
      <c r="BQ613" s="287" t="s">
        <v>45</v>
      </c>
      <c r="BR613" t="s">
        <v>45</v>
      </c>
    </row>
    <row r="614" spans="1:70" hidden="1" x14ac:dyDescent="0.3">
      <c r="A614" s="281">
        <v>611</v>
      </c>
      <c r="B614" s="288" t="s">
        <v>2952</v>
      </c>
      <c r="C614" s="288" t="s">
        <v>3011</v>
      </c>
      <c r="D614" s="288" t="s">
        <v>2954</v>
      </c>
      <c r="E614" s="288" t="s">
        <v>2959</v>
      </c>
      <c r="F614" s="288" t="s">
        <v>2956</v>
      </c>
      <c r="G614" s="288" t="s">
        <v>2956</v>
      </c>
      <c r="H614" s="288" t="s">
        <v>2995</v>
      </c>
      <c r="I614" s="288" t="s">
        <v>2962</v>
      </c>
      <c r="J614" s="288" t="s">
        <v>60</v>
      </c>
      <c r="K614" s="288" t="s">
        <v>2958</v>
      </c>
      <c r="L614" s="288" t="s">
        <v>45</v>
      </c>
      <c r="M614" s="289" t="s">
        <v>2599</v>
      </c>
      <c r="N614" s="288" t="s">
        <v>2600</v>
      </c>
      <c r="O614" s="288" t="s">
        <v>50</v>
      </c>
      <c r="P614" s="288" t="s">
        <v>585</v>
      </c>
      <c r="Q614" s="290" t="s">
        <v>45</v>
      </c>
      <c r="R614" s="288" t="s">
        <v>45</v>
      </c>
      <c r="S614" s="1">
        <v>45615</v>
      </c>
      <c r="T614" s="1">
        <v>45609</v>
      </c>
      <c r="U614" s="290" t="s">
        <v>45</v>
      </c>
      <c r="V614" s="1">
        <v>45609</v>
      </c>
      <c r="W614" s="1">
        <v>45615</v>
      </c>
      <c r="X614" s="1">
        <v>45663</v>
      </c>
      <c r="Y614" s="291">
        <v>33000</v>
      </c>
      <c r="Z614" s="291">
        <v>33000</v>
      </c>
      <c r="AA614" s="291">
        <v>6000</v>
      </c>
      <c r="AB614" s="291">
        <v>33000</v>
      </c>
      <c r="AC614" s="292" t="s">
        <v>2601</v>
      </c>
      <c r="AD614" s="290" t="s">
        <v>60</v>
      </c>
      <c r="AE614" s="292" t="s">
        <v>45</v>
      </c>
      <c r="AF614" s="291">
        <v>33000</v>
      </c>
      <c r="AG614" s="291">
        <v>1000</v>
      </c>
      <c r="AH614" s="291">
        <v>33000000</v>
      </c>
      <c r="AI614" s="291">
        <v>6000000</v>
      </c>
      <c r="AJ614" s="291">
        <v>1000</v>
      </c>
      <c r="AK614" s="291">
        <v>33000000</v>
      </c>
      <c r="AL614" s="291">
        <v>6000000</v>
      </c>
      <c r="AM614" s="291"/>
      <c r="AN614" s="291"/>
      <c r="AO614" s="291">
        <v>0</v>
      </c>
      <c r="AP614" s="291">
        <v>1000</v>
      </c>
      <c r="AQ614" s="291">
        <v>33000000</v>
      </c>
      <c r="AR614" s="291">
        <v>6000000</v>
      </c>
      <c r="AS614" s="291">
        <v>1000</v>
      </c>
      <c r="AT614" s="291">
        <v>33000000</v>
      </c>
      <c r="AU614" s="291">
        <v>6000000</v>
      </c>
      <c r="AV614" s="291"/>
      <c r="AW614" s="291"/>
      <c r="AX614" s="291">
        <v>0</v>
      </c>
      <c r="AY614" s="291">
        <v>609</v>
      </c>
      <c r="AZ614" s="291">
        <v>20097000</v>
      </c>
      <c r="BA614" s="291">
        <v>-1</v>
      </c>
      <c r="BB614" s="291">
        <v>-33000</v>
      </c>
      <c r="BC614" s="291">
        <v>9</v>
      </c>
      <c r="BD614" s="291">
        <v>297000</v>
      </c>
      <c r="BE614" s="291">
        <v>216650</v>
      </c>
      <c r="BF614" s="291">
        <v>54000</v>
      </c>
      <c r="BG614" s="291">
        <v>138</v>
      </c>
      <c r="BH614" s="291">
        <v>4554000</v>
      </c>
      <c r="BI614" s="291">
        <v>4494594</v>
      </c>
      <c r="BJ614" s="291">
        <v>828000</v>
      </c>
      <c r="BK614" s="291">
        <v>471</v>
      </c>
      <c r="BL614" s="291">
        <v>391</v>
      </c>
      <c r="BM614" s="291">
        <v>862</v>
      </c>
      <c r="BN614" s="291">
        <v>28446000</v>
      </c>
      <c r="BO614" s="291">
        <v>5172000</v>
      </c>
      <c r="BP614" s="292" t="s">
        <v>4015</v>
      </c>
      <c r="BQ614" s="292" t="s">
        <v>4119</v>
      </c>
      <c r="BR614" t="s">
        <v>45</v>
      </c>
    </row>
    <row r="615" spans="1:70" hidden="1" x14ac:dyDescent="0.3">
      <c r="A615" s="281">
        <v>612</v>
      </c>
      <c r="B615" s="282" t="s">
        <v>2952</v>
      </c>
      <c r="C615" s="282" t="s">
        <v>3011</v>
      </c>
      <c r="D615" s="282" t="s">
        <v>2954</v>
      </c>
      <c r="E615" s="282" t="s">
        <v>2959</v>
      </c>
      <c r="F615" s="282" t="s">
        <v>2956</v>
      </c>
      <c r="G615" s="282" t="s">
        <v>2956</v>
      </c>
      <c r="H615" s="282" t="s">
        <v>2995</v>
      </c>
      <c r="I615" s="282" t="s">
        <v>2962</v>
      </c>
      <c r="J615" s="282" t="s">
        <v>60</v>
      </c>
      <c r="K615" s="282" t="s">
        <v>2958</v>
      </c>
      <c r="L615" s="282" t="s">
        <v>45</v>
      </c>
      <c r="M615" s="283" t="s">
        <v>2602</v>
      </c>
      <c r="N615" s="282" t="s">
        <v>2603</v>
      </c>
      <c r="O615" s="282" t="s">
        <v>50</v>
      </c>
      <c r="P615" s="282" t="s">
        <v>51</v>
      </c>
      <c r="Q615" s="284" t="s">
        <v>45</v>
      </c>
      <c r="R615" s="282" t="s">
        <v>45</v>
      </c>
      <c r="S615" s="285">
        <v>45674</v>
      </c>
      <c r="T615" s="284" t="s">
        <v>45</v>
      </c>
      <c r="U615" s="284" t="s">
        <v>45</v>
      </c>
      <c r="V615" s="284" t="s">
        <v>45</v>
      </c>
      <c r="W615" s="284" t="s">
        <v>45</v>
      </c>
      <c r="X615" s="285">
        <v>45678</v>
      </c>
      <c r="Y615" s="286">
        <v>39000</v>
      </c>
      <c r="Z615" s="286">
        <v>39000</v>
      </c>
      <c r="AA615" s="286">
        <v>25300</v>
      </c>
      <c r="AB615" s="286">
        <v>39000</v>
      </c>
      <c r="AC615" s="287" t="s">
        <v>2604</v>
      </c>
      <c r="AD615" s="284" t="s">
        <v>60</v>
      </c>
      <c r="AE615" s="287" t="s">
        <v>45</v>
      </c>
      <c r="AF615" s="286">
        <v>39000</v>
      </c>
      <c r="AG615" s="286">
        <v>1</v>
      </c>
      <c r="AH615" s="286">
        <v>39000</v>
      </c>
      <c r="AI615" s="286">
        <v>25300</v>
      </c>
      <c r="AJ615" s="286">
        <v>1</v>
      </c>
      <c r="AK615" s="286">
        <v>39000</v>
      </c>
      <c r="AL615" s="286">
        <v>25300</v>
      </c>
      <c r="AM615" s="286"/>
      <c r="AN615" s="286"/>
      <c r="AO615" s="286">
        <v>0</v>
      </c>
      <c r="AP615" s="286"/>
      <c r="AQ615" s="286"/>
      <c r="AR615" s="286">
        <v>0</v>
      </c>
      <c r="AS615" s="286"/>
      <c r="AT615" s="286"/>
      <c r="AU615" s="286">
        <v>0</v>
      </c>
      <c r="AV615" s="286"/>
      <c r="AW615" s="286"/>
      <c r="AX615" s="286">
        <v>0</v>
      </c>
      <c r="AY615" s="286">
        <v>9</v>
      </c>
      <c r="AZ615" s="286">
        <v>351000</v>
      </c>
      <c r="BA615" s="286">
        <v>-20</v>
      </c>
      <c r="BB615" s="286">
        <v>-780000</v>
      </c>
      <c r="BC615" s="286"/>
      <c r="BD615" s="286"/>
      <c r="BE615" s="286"/>
      <c r="BF615" s="286">
        <v>0</v>
      </c>
      <c r="BG615" s="286">
        <v>9</v>
      </c>
      <c r="BH615" s="286">
        <v>351000</v>
      </c>
      <c r="BI615" s="286">
        <v>419809</v>
      </c>
      <c r="BJ615" s="286">
        <v>227700</v>
      </c>
      <c r="BK615" s="286"/>
      <c r="BL615" s="286">
        <v>-9</v>
      </c>
      <c r="BM615" s="286">
        <v>-9</v>
      </c>
      <c r="BN615" s="286">
        <v>-351000</v>
      </c>
      <c r="BO615" s="286">
        <v>-227700</v>
      </c>
      <c r="BP615" s="287" t="s">
        <v>45</v>
      </c>
      <c r="BQ615" s="287" t="s">
        <v>45</v>
      </c>
      <c r="BR615" t="s">
        <v>45</v>
      </c>
    </row>
    <row r="616" spans="1:70" hidden="1" x14ac:dyDescent="0.3">
      <c r="A616" s="281">
        <v>613</v>
      </c>
      <c r="B616" s="288" t="s">
        <v>2952</v>
      </c>
      <c r="C616" s="288" t="s">
        <v>3011</v>
      </c>
      <c r="D616" s="288" t="s">
        <v>2954</v>
      </c>
      <c r="E616" s="288" t="s">
        <v>2959</v>
      </c>
      <c r="F616" s="288" t="s">
        <v>2956</v>
      </c>
      <c r="G616" s="288" t="s">
        <v>2956</v>
      </c>
      <c r="H616" s="288" t="s">
        <v>2995</v>
      </c>
      <c r="I616" s="288" t="s">
        <v>2962</v>
      </c>
      <c r="J616" s="288" t="s">
        <v>60</v>
      </c>
      <c r="K616" s="288" t="s">
        <v>2958</v>
      </c>
      <c r="L616" s="288" t="s">
        <v>45</v>
      </c>
      <c r="M616" s="289" t="s">
        <v>2605</v>
      </c>
      <c r="N616" s="288" t="s">
        <v>2606</v>
      </c>
      <c r="O616" s="288" t="s">
        <v>50</v>
      </c>
      <c r="P616" s="288" t="s">
        <v>51</v>
      </c>
      <c r="Q616" s="290" t="s">
        <v>45</v>
      </c>
      <c r="R616" s="288" t="s">
        <v>45</v>
      </c>
      <c r="S616" s="1">
        <v>45674</v>
      </c>
      <c r="T616" s="290" t="s">
        <v>45</v>
      </c>
      <c r="U616" s="290" t="s">
        <v>45</v>
      </c>
      <c r="V616" s="290" t="s">
        <v>45</v>
      </c>
      <c r="W616" s="290" t="s">
        <v>45</v>
      </c>
      <c r="X616" s="1">
        <v>45678</v>
      </c>
      <c r="Y616" s="291">
        <v>39000</v>
      </c>
      <c r="Z616" s="291">
        <v>39000</v>
      </c>
      <c r="AA616" s="291">
        <v>21450</v>
      </c>
      <c r="AB616" s="291">
        <v>39000</v>
      </c>
      <c r="AC616" s="292" t="s">
        <v>2607</v>
      </c>
      <c r="AD616" s="290" t="s">
        <v>60</v>
      </c>
      <c r="AE616" s="292" t="s">
        <v>45</v>
      </c>
      <c r="AF616" s="291">
        <v>39000</v>
      </c>
      <c r="AG616" s="291">
        <v>1</v>
      </c>
      <c r="AH616" s="291">
        <v>39000</v>
      </c>
      <c r="AI616" s="291">
        <v>21450</v>
      </c>
      <c r="AJ616" s="291">
        <v>1</v>
      </c>
      <c r="AK616" s="291">
        <v>39000</v>
      </c>
      <c r="AL616" s="291">
        <v>21450</v>
      </c>
      <c r="AM616" s="291"/>
      <c r="AN616" s="291"/>
      <c r="AO616" s="291">
        <v>0</v>
      </c>
      <c r="AP616" s="291"/>
      <c r="AQ616" s="291"/>
      <c r="AR616" s="291">
        <v>0</v>
      </c>
      <c r="AS616" s="291"/>
      <c r="AT616" s="291"/>
      <c r="AU616" s="291">
        <v>0</v>
      </c>
      <c r="AV616" s="291"/>
      <c r="AW616" s="291"/>
      <c r="AX616" s="291">
        <v>0</v>
      </c>
      <c r="AY616" s="291">
        <v>4</v>
      </c>
      <c r="AZ616" s="291">
        <v>156000</v>
      </c>
      <c r="BA616" s="291">
        <v>-20</v>
      </c>
      <c r="BB616" s="291">
        <v>-780000</v>
      </c>
      <c r="BC616" s="291"/>
      <c r="BD616" s="291"/>
      <c r="BE616" s="291"/>
      <c r="BF616" s="291">
        <v>0</v>
      </c>
      <c r="BG616" s="291">
        <v>4</v>
      </c>
      <c r="BH616" s="291">
        <v>156000</v>
      </c>
      <c r="BI616" s="291">
        <v>182861</v>
      </c>
      <c r="BJ616" s="291">
        <v>85800</v>
      </c>
      <c r="BK616" s="291"/>
      <c r="BL616" s="291">
        <v>-4</v>
      </c>
      <c r="BM616" s="291">
        <v>-4</v>
      </c>
      <c r="BN616" s="291">
        <v>-156000</v>
      </c>
      <c r="BO616" s="291">
        <v>-85800</v>
      </c>
      <c r="BP616" s="292" t="s">
        <v>45</v>
      </c>
      <c r="BQ616" s="292" t="s">
        <v>45</v>
      </c>
      <c r="BR616" t="s">
        <v>45</v>
      </c>
    </row>
    <row r="617" spans="1:70" hidden="1" x14ac:dyDescent="0.3">
      <c r="A617" s="281">
        <v>614</v>
      </c>
      <c r="B617" s="282" t="s">
        <v>2952</v>
      </c>
      <c r="C617" s="282" t="s">
        <v>3011</v>
      </c>
      <c r="D617" s="282" t="s">
        <v>2954</v>
      </c>
      <c r="E617" s="282" t="s">
        <v>2959</v>
      </c>
      <c r="F617" s="282" t="s">
        <v>2956</v>
      </c>
      <c r="G617" s="282" t="s">
        <v>2956</v>
      </c>
      <c r="H617" s="282" t="s">
        <v>2996</v>
      </c>
      <c r="I617" s="282" t="s">
        <v>2962</v>
      </c>
      <c r="J617" s="282" t="s">
        <v>60</v>
      </c>
      <c r="K617" s="282" t="s">
        <v>2958</v>
      </c>
      <c r="L617" s="282" t="s">
        <v>45</v>
      </c>
      <c r="M617" s="283" t="s">
        <v>2608</v>
      </c>
      <c r="N617" s="282" t="s">
        <v>2609</v>
      </c>
      <c r="O617" s="282" t="s">
        <v>50</v>
      </c>
      <c r="P617" s="282" t="s">
        <v>51</v>
      </c>
      <c r="Q617" s="284" t="s">
        <v>45</v>
      </c>
      <c r="R617" s="282" t="s">
        <v>45</v>
      </c>
      <c r="S617" s="285">
        <v>45670</v>
      </c>
      <c r="T617" s="285">
        <v>45625</v>
      </c>
      <c r="U617" s="284" t="s">
        <v>45</v>
      </c>
      <c r="V617" s="285">
        <v>45625</v>
      </c>
      <c r="W617" s="285">
        <v>45670</v>
      </c>
      <c r="X617" s="285">
        <v>45713</v>
      </c>
      <c r="Y617" s="286">
        <v>38000</v>
      </c>
      <c r="Z617" s="286">
        <v>38000</v>
      </c>
      <c r="AA617" s="286">
        <v>8900</v>
      </c>
      <c r="AB617" s="286">
        <v>38000</v>
      </c>
      <c r="AC617" s="287" t="s">
        <v>945</v>
      </c>
      <c r="AD617" s="284" t="s">
        <v>60</v>
      </c>
      <c r="AE617" s="287" t="s">
        <v>45</v>
      </c>
      <c r="AF617" s="286">
        <v>38000</v>
      </c>
      <c r="AG617" s="286">
        <v>600</v>
      </c>
      <c r="AH617" s="286">
        <v>22800000</v>
      </c>
      <c r="AI617" s="286">
        <v>5340000</v>
      </c>
      <c r="AJ617" s="286">
        <v>600</v>
      </c>
      <c r="AK617" s="286">
        <v>22800000</v>
      </c>
      <c r="AL617" s="286">
        <v>5340000</v>
      </c>
      <c r="AM617" s="286"/>
      <c r="AN617" s="286"/>
      <c r="AO617" s="286">
        <v>0</v>
      </c>
      <c r="AP617" s="286">
        <v>612</v>
      </c>
      <c r="AQ617" s="286">
        <v>23256000</v>
      </c>
      <c r="AR617" s="286">
        <v>5446800</v>
      </c>
      <c r="AS617" s="286">
        <v>612</v>
      </c>
      <c r="AT617" s="286">
        <v>23256000</v>
      </c>
      <c r="AU617" s="286">
        <v>5446800</v>
      </c>
      <c r="AV617" s="286"/>
      <c r="AW617" s="286"/>
      <c r="AX617" s="286">
        <v>0</v>
      </c>
      <c r="AY617" s="286">
        <v>607</v>
      </c>
      <c r="AZ617" s="286">
        <v>23066000</v>
      </c>
      <c r="BA617" s="286"/>
      <c r="BB617" s="286"/>
      <c r="BC617" s="286"/>
      <c r="BD617" s="286"/>
      <c r="BE617" s="286"/>
      <c r="BF617" s="286">
        <v>0</v>
      </c>
      <c r="BG617" s="286">
        <v>598</v>
      </c>
      <c r="BH617" s="286">
        <v>22724000</v>
      </c>
      <c r="BI617" s="286">
        <v>18341383</v>
      </c>
      <c r="BJ617" s="286">
        <v>5322200</v>
      </c>
      <c r="BK617" s="286">
        <v>9</v>
      </c>
      <c r="BL617" s="286">
        <v>5</v>
      </c>
      <c r="BM617" s="286">
        <v>14</v>
      </c>
      <c r="BN617" s="286">
        <v>532000</v>
      </c>
      <c r="BO617" s="286">
        <v>124600</v>
      </c>
      <c r="BP617" s="287" t="s">
        <v>3272</v>
      </c>
      <c r="BQ617" s="287" t="s">
        <v>4118</v>
      </c>
      <c r="BR617" t="s">
        <v>45</v>
      </c>
    </row>
    <row r="618" spans="1:70" hidden="1" x14ac:dyDescent="0.3">
      <c r="A618" s="281">
        <v>615</v>
      </c>
      <c r="B618" s="288" t="s">
        <v>2952</v>
      </c>
      <c r="C618" s="288" t="s">
        <v>3011</v>
      </c>
      <c r="D618" s="288" t="s">
        <v>2954</v>
      </c>
      <c r="E618" s="288" t="s">
        <v>2959</v>
      </c>
      <c r="F618" s="288" t="s">
        <v>2956</v>
      </c>
      <c r="G618" s="288" t="s">
        <v>2956</v>
      </c>
      <c r="H618" s="288" t="s">
        <v>2957</v>
      </c>
      <c r="I618" s="288" t="s">
        <v>2962</v>
      </c>
      <c r="J618" s="288" t="s">
        <v>60</v>
      </c>
      <c r="K618" s="288" t="s">
        <v>2958</v>
      </c>
      <c r="L618" s="288" t="s">
        <v>45</v>
      </c>
      <c r="M618" s="289" t="s">
        <v>2610</v>
      </c>
      <c r="N618" s="288" t="s">
        <v>2611</v>
      </c>
      <c r="O618" s="288" t="s">
        <v>50</v>
      </c>
      <c r="P618" s="288" t="s">
        <v>51</v>
      </c>
      <c r="Q618" s="290" t="s">
        <v>45</v>
      </c>
      <c r="R618" s="288" t="s">
        <v>45</v>
      </c>
      <c r="S618" s="1">
        <v>45679</v>
      </c>
      <c r="T618" s="1">
        <v>45883</v>
      </c>
      <c r="U618" s="290" t="s">
        <v>45</v>
      </c>
      <c r="V618" s="1">
        <v>45883</v>
      </c>
      <c r="W618" s="1">
        <v>45679</v>
      </c>
      <c r="X618" s="1">
        <v>45714</v>
      </c>
      <c r="Y618" s="291">
        <v>17000</v>
      </c>
      <c r="Z618" s="291">
        <v>17000</v>
      </c>
      <c r="AA618" s="291">
        <v>3450</v>
      </c>
      <c r="AB618" s="291">
        <v>17000</v>
      </c>
      <c r="AC618" s="292" t="s">
        <v>1563</v>
      </c>
      <c r="AD618" s="290" t="s">
        <v>60</v>
      </c>
      <c r="AE618" s="292" t="s">
        <v>45</v>
      </c>
      <c r="AF618" s="291">
        <v>17000</v>
      </c>
      <c r="AG618" s="291">
        <v>3000</v>
      </c>
      <c r="AH618" s="291">
        <v>51000000</v>
      </c>
      <c r="AI618" s="291">
        <v>10350000</v>
      </c>
      <c r="AJ618" s="291">
        <v>3000</v>
      </c>
      <c r="AK618" s="291">
        <v>51000000</v>
      </c>
      <c r="AL618" s="291">
        <v>10350000</v>
      </c>
      <c r="AM618" s="291"/>
      <c r="AN618" s="291"/>
      <c r="AO618" s="291">
        <v>0</v>
      </c>
      <c r="AP618" s="291">
        <v>3052</v>
      </c>
      <c r="AQ618" s="291">
        <v>51884000</v>
      </c>
      <c r="AR618" s="291">
        <v>10529400</v>
      </c>
      <c r="AS618" s="291">
        <v>3052</v>
      </c>
      <c r="AT618" s="291">
        <v>51884000</v>
      </c>
      <c r="AU618" s="291">
        <v>10529400</v>
      </c>
      <c r="AV618" s="291"/>
      <c r="AW618" s="291"/>
      <c r="AX618" s="291">
        <v>0</v>
      </c>
      <c r="AY618" s="291">
        <v>2316</v>
      </c>
      <c r="AZ618" s="291">
        <v>39372000</v>
      </c>
      <c r="BA618" s="291"/>
      <c r="BB618" s="291"/>
      <c r="BC618" s="291">
        <v>621</v>
      </c>
      <c r="BD618" s="291">
        <v>10557000</v>
      </c>
      <c r="BE618" s="291">
        <v>12000</v>
      </c>
      <c r="BF618" s="291">
        <v>2142450</v>
      </c>
      <c r="BG618" s="291">
        <v>2010</v>
      </c>
      <c r="BH618" s="291">
        <v>34170000</v>
      </c>
      <c r="BI618" s="291">
        <v>3580113</v>
      </c>
      <c r="BJ618" s="291">
        <v>6934500</v>
      </c>
      <c r="BK618" s="291">
        <v>306</v>
      </c>
      <c r="BL618" s="291">
        <v>736</v>
      </c>
      <c r="BM618" s="291">
        <v>1042</v>
      </c>
      <c r="BN618" s="291">
        <v>17714000</v>
      </c>
      <c r="BO618" s="291">
        <v>3594900</v>
      </c>
      <c r="BP618" s="292" t="s">
        <v>3960</v>
      </c>
      <c r="BQ618" s="292" t="s">
        <v>3441</v>
      </c>
      <c r="BR618" t="s">
        <v>45</v>
      </c>
    </row>
    <row r="619" spans="1:70" hidden="1" x14ac:dyDescent="0.3">
      <c r="A619" s="281">
        <v>616</v>
      </c>
      <c r="B619" s="282" t="s">
        <v>2952</v>
      </c>
      <c r="C619" s="282" t="s">
        <v>3011</v>
      </c>
      <c r="D619" s="282" t="s">
        <v>2954</v>
      </c>
      <c r="E619" s="282" t="s">
        <v>2959</v>
      </c>
      <c r="F619" s="282" t="s">
        <v>2956</v>
      </c>
      <c r="G619" s="282" t="s">
        <v>2956</v>
      </c>
      <c r="H619" s="282" t="s">
        <v>2957</v>
      </c>
      <c r="I619" s="282" t="s">
        <v>2962</v>
      </c>
      <c r="J619" s="282" t="s">
        <v>60</v>
      </c>
      <c r="K619" s="282" t="s">
        <v>2958</v>
      </c>
      <c r="L619" s="282" t="s">
        <v>45</v>
      </c>
      <c r="M619" s="283" t="s">
        <v>2612</v>
      </c>
      <c r="N619" s="282" t="s">
        <v>2613</v>
      </c>
      <c r="O619" s="282" t="s">
        <v>50</v>
      </c>
      <c r="P619" s="282" t="s">
        <v>51</v>
      </c>
      <c r="Q619" s="284" t="s">
        <v>45</v>
      </c>
      <c r="R619" s="282" t="s">
        <v>45</v>
      </c>
      <c r="S619" s="285">
        <v>45679</v>
      </c>
      <c r="T619" s="285">
        <v>45708</v>
      </c>
      <c r="U619" s="284" t="s">
        <v>45</v>
      </c>
      <c r="V619" s="285">
        <v>45708</v>
      </c>
      <c r="W619" s="285">
        <v>45679</v>
      </c>
      <c r="X619" s="285">
        <v>45713</v>
      </c>
      <c r="Y619" s="286">
        <v>17000</v>
      </c>
      <c r="Z619" s="286">
        <v>17000</v>
      </c>
      <c r="AA619" s="286">
        <v>3450</v>
      </c>
      <c r="AB619" s="286">
        <v>17000</v>
      </c>
      <c r="AC619" s="287" t="s">
        <v>1563</v>
      </c>
      <c r="AD619" s="284" t="s">
        <v>60</v>
      </c>
      <c r="AE619" s="287" t="s">
        <v>45</v>
      </c>
      <c r="AF619" s="286">
        <v>17000</v>
      </c>
      <c r="AG619" s="286">
        <v>3000</v>
      </c>
      <c r="AH619" s="286">
        <v>51000000</v>
      </c>
      <c r="AI619" s="286">
        <v>10350000</v>
      </c>
      <c r="AJ619" s="286">
        <v>3000</v>
      </c>
      <c r="AK619" s="286">
        <v>51000000</v>
      </c>
      <c r="AL619" s="286">
        <v>10350000</v>
      </c>
      <c r="AM619" s="286"/>
      <c r="AN619" s="286"/>
      <c r="AO619" s="286">
        <v>0</v>
      </c>
      <c r="AP619" s="286">
        <v>3071</v>
      </c>
      <c r="AQ619" s="286">
        <v>52207000</v>
      </c>
      <c r="AR619" s="286">
        <v>10594950</v>
      </c>
      <c r="AS619" s="286">
        <v>3071</v>
      </c>
      <c r="AT619" s="286">
        <v>52207000</v>
      </c>
      <c r="AU619" s="286">
        <v>10594950</v>
      </c>
      <c r="AV619" s="286"/>
      <c r="AW619" s="286"/>
      <c r="AX619" s="286">
        <v>0</v>
      </c>
      <c r="AY619" s="286">
        <v>2949</v>
      </c>
      <c r="AZ619" s="286">
        <v>50133000</v>
      </c>
      <c r="BA619" s="286"/>
      <c r="BB619" s="286"/>
      <c r="BC619" s="286"/>
      <c r="BD619" s="286"/>
      <c r="BE619" s="286"/>
      <c r="BF619" s="286">
        <v>0</v>
      </c>
      <c r="BG619" s="286">
        <v>2647</v>
      </c>
      <c r="BH619" s="286">
        <v>44999000</v>
      </c>
      <c r="BI619" s="286"/>
      <c r="BJ619" s="286">
        <v>9132150</v>
      </c>
      <c r="BK619" s="286">
        <v>302</v>
      </c>
      <c r="BL619" s="286">
        <v>122</v>
      </c>
      <c r="BM619" s="286">
        <v>424</v>
      </c>
      <c r="BN619" s="286">
        <v>7208000</v>
      </c>
      <c r="BO619" s="286">
        <v>1462800</v>
      </c>
      <c r="BP619" s="287" t="s">
        <v>932</v>
      </c>
      <c r="BQ619" s="287" t="s">
        <v>45</v>
      </c>
      <c r="BR619" t="s">
        <v>45</v>
      </c>
    </row>
    <row r="620" spans="1:70" hidden="1" x14ac:dyDescent="0.3">
      <c r="A620" s="281">
        <v>617</v>
      </c>
      <c r="B620" s="288" t="s">
        <v>2952</v>
      </c>
      <c r="C620" s="288" t="s">
        <v>3011</v>
      </c>
      <c r="D620" s="288" t="s">
        <v>2954</v>
      </c>
      <c r="E620" s="288" t="s">
        <v>2959</v>
      </c>
      <c r="F620" s="288" t="s">
        <v>27</v>
      </c>
      <c r="G620" s="288" t="s">
        <v>27</v>
      </c>
      <c r="H620" s="288" t="s">
        <v>3012</v>
      </c>
      <c r="I620" s="288" t="s">
        <v>2962</v>
      </c>
      <c r="J620" s="288" t="s">
        <v>45</v>
      </c>
      <c r="K620" s="288" t="s">
        <v>45</v>
      </c>
      <c r="L620" s="288" t="s">
        <v>45</v>
      </c>
      <c r="M620" s="289" t="s">
        <v>2614</v>
      </c>
      <c r="N620" s="288" t="s">
        <v>2576</v>
      </c>
      <c r="O620" s="288" t="s">
        <v>50</v>
      </c>
      <c r="P620" s="288" t="s">
        <v>585</v>
      </c>
      <c r="Q620" s="290" t="s">
        <v>45</v>
      </c>
      <c r="R620" s="288" t="s">
        <v>45</v>
      </c>
      <c r="S620" s="1">
        <v>46237</v>
      </c>
      <c r="T620" s="290" t="s">
        <v>45</v>
      </c>
      <c r="U620" s="290" t="s">
        <v>45</v>
      </c>
      <c r="V620" s="290" t="s">
        <v>45</v>
      </c>
      <c r="W620" s="290" t="s">
        <v>45</v>
      </c>
      <c r="X620" s="290" t="s">
        <v>45</v>
      </c>
      <c r="Y620" s="291">
        <v>1</v>
      </c>
      <c r="Z620" s="291">
        <v>1</v>
      </c>
      <c r="AA620" s="291"/>
      <c r="AB620" s="291">
        <v>1</v>
      </c>
      <c r="AC620" s="292" t="s">
        <v>45</v>
      </c>
      <c r="AD620" s="290" t="s">
        <v>60</v>
      </c>
      <c r="AE620" s="292" t="s">
        <v>45</v>
      </c>
      <c r="AF620" s="291">
        <v>1</v>
      </c>
      <c r="AG620" s="291">
        <v>10</v>
      </c>
      <c r="AH620" s="291">
        <v>10</v>
      </c>
      <c r="AI620" s="291"/>
      <c r="AJ620" s="291">
        <v>10</v>
      </c>
      <c r="AK620" s="291">
        <v>10</v>
      </c>
      <c r="AL620" s="291"/>
      <c r="AM620" s="291"/>
      <c r="AN620" s="291"/>
      <c r="AO620" s="291"/>
      <c r="AP620" s="291"/>
      <c r="AQ620" s="291"/>
      <c r="AR620" s="291"/>
      <c r="AS620" s="291"/>
      <c r="AT620" s="291"/>
      <c r="AU620" s="291"/>
      <c r="AV620" s="291"/>
      <c r="AW620" s="291"/>
      <c r="AX620" s="291"/>
      <c r="AY620" s="291"/>
      <c r="AZ620" s="291"/>
      <c r="BA620" s="291"/>
      <c r="BB620" s="291"/>
      <c r="BC620" s="291"/>
      <c r="BD620" s="291"/>
      <c r="BE620" s="291"/>
      <c r="BF620" s="291"/>
      <c r="BG620" s="291"/>
      <c r="BH620" s="291"/>
      <c r="BI620" s="291"/>
      <c r="BJ620" s="291"/>
      <c r="BK620" s="291"/>
      <c r="BL620" s="291"/>
      <c r="BM620" s="291"/>
      <c r="BN620" s="291"/>
      <c r="BO620" s="291"/>
      <c r="BP620" s="292" t="s">
        <v>45</v>
      </c>
      <c r="BQ620" s="292" t="s">
        <v>45</v>
      </c>
      <c r="BR620" t="s">
        <v>45</v>
      </c>
    </row>
    <row r="621" spans="1:70" hidden="1" x14ac:dyDescent="0.3">
      <c r="A621" s="281">
        <v>618</v>
      </c>
      <c r="B621" s="282" t="s">
        <v>2952</v>
      </c>
      <c r="C621" s="282" t="s">
        <v>3011</v>
      </c>
      <c r="D621" s="282" t="s">
        <v>2954</v>
      </c>
      <c r="E621" s="282" t="s">
        <v>2997</v>
      </c>
      <c r="F621" s="282" t="s">
        <v>2955</v>
      </c>
      <c r="G621" s="282" t="s">
        <v>2966</v>
      </c>
      <c r="H621" s="282" t="s">
        <v>2967</v>
      </c>
      <c r="I621" s="282" t="s">
        <v>2962</v>
      </c>
      <c r="J621" s="282" t="s">
        <v>60</v>
      </c>
      <c r="K621" s="282" t="s">
        <v>2958</v>
      </c>
      <c r="L621" s="282" t="s">
        <v>45</v>
      </c>
      <c r="M621" s="283" t="s">
        <v>2615</v>
      </c>
      <c r="N621" s="282" t="s">
        <v>2616</v>
      </c>
      <c r="O621" s="282" t="s">
        <v>50</v>
      </c>
      <c r="P621" s="282" t="s">
        <v>74</v>
      </c>
      <c r="Q621" s="284" t="s">
        <v>45</v>
      </c>
      <c r="R621" s="282" t="s">
        <v>45</v>
      </c>
      <c r="S621" s="285">
        <v>45671</v>
      </c>
      <c r="T621" s="285">
        <v>45617</v>
      </c>
      <c r="U621" s="284" t="s">
        <v>45</v>
      </c>
      <c r="V621" s="285">
        <v>45617</v>
      </c>
      <c r="W621" s="285">
        <v>45671</v>
      </c>
      <c r="X621" s="285">
        <v>45672</v>
      </c>
      <c r="Y621" s="286">
        <v>47000</v>
      </c>
      <c r="Z621" s="286">
        <v>47000</v>
      </c>
      <c r="AA621" s="286">
        <v>12500</v>
      </c>
      <c r="AB621" s="286">
        <v>47000</v>
      </c>
      <c r="AC621" s="287" t="s">
        <v>531</v>
      </c>
      <c r="AD621" s="284" t="s">
        <v>60</v>
      </c>
      <c r="AE621" s="287" t="s">
        <v>45</v>
      </c>
      <c r="AF621" s="286">
        <v>47000</v>
      </c>
      <c r="AG621" s="286">
        <v>900</v>
      </c>
      <c r="AH621" s="286">
        <v>42300000</v>
      </c>
      <c r="AI621" s="286">
        <v>11250000</v>
      </c>
      <c r="AJ621" s="286">
        <v>900</v>
      </c>
      <c r="AK621" s="286">
        <v>42300000</v>
      </c>
      <c r="AL621" s="286">
        <v>11250000</v>
      </c>
      <c r="AM621" s="286"/>
      <c r="AN621" s="286"/>
      <c r="AO621" s="286">
        <v>0</v>
      </c>
      <c r="AP621" s="286">
        <v>856</v>
      </c>
      <c r="AQ621" s="286">
        <v>40232000</v>
      </c>
      <c r="AR621" s="286">
        <v>10700000</v>
      </c>
      <c r="AS621" s="286">
        <v>856</v>
      </c>
      <c r="AT621" s="286">
        <v>40232000</v>
      </c>
      <c r="AU621" s="286">
        <v>10700000</v>
      </c>
      <c r="AV621" s="286"/>
      <c r="AW621" s="286"/>
      <c r="AX621" s="286">
        <v>0</v>
      </c>
      <c r="AY621" s="286">
        <v>597</v>
      </c>
      <c r="AZ621" s="286">
        <v>28059000</v>
      </c>
      <c r="BA621" s="286"/>
      <c r="BB621" s="286"/>
      <c r="BC621" s="286">
        <v>2</v>
      </c>
      <c r="BD621" s="286">
        <v>94000</v>
      </c>
      <c r="BE621" s="286">
        <v>29100</v>
      </c>
      <c r="BF621" s="286">
        <v>25000</v>
      </c>
      <c r="BG621" s="286">
        <v>521</v>
      </c>
      <c r="BH621" s="286">
        <v>24487000</v>
      </c>
      <c r="BI621" s="286">
        <v>16451079</v>
      </c>
      <c r="BJ621" s="286">
        <v>6512500</v>
      </c>
      <c r="BK621" s="286">
        <v>76</v>
      </c>
      <c r="BL621" s="286">
        <v>259</v>
      </c>
      <c r="BM621" s="286">
        <v>335</v>
      </c>
      <c r="BN621" s="286">
        <v>15745000</v>
      </c>
      <c r="BO621" s="286">
        <v>4187500</v>
      </c>
      <c r="BP621" s="287" t="s">
        <v>3268</v>
      </c>
      <c r="BQ621" s="287" t="s">
        <v>3496</v>
      </c>
      <c r="BR621" t="s">
        <v>45</v>
      </c>
    </row>
    <row r="622" spans="1:70" hidden="1" x14ac:dyDescent="0.3">
      <c r="A622" s="281">
        <v>619</v>
      </c>
      <c r="B622" s="288" t="s">
        <v>2952</v>
      </c>
      <c r="C622" s="288" t="s">
        <v>3011</v>
      </c>
      <c r="D622" s="288" t="s">
        <v>2954</v>
      </c>
      <c r="E622" s="288" t="s">
        <v>2997</v>
      </c>
      <c r="F622" s="288" t="s">
        <v>2955</v>
      </c>
      <c r="G622" s="288" t="s">
        <v>2966</v>
      </c>
      <c r="H622" s="288" t="s">
        <v>2967</v>
      </c>
      <c r="I622" s="288" t="s">
        <v>2962</v>
      </c>
      <c r="J622" s="288" t="s">
        <v>60</v>
      </c>
      <c r="K622" s="288" t="s">
        <v>2958</v>
      </c>
      <c r="L622" s="288" t="s">
        <v>45</v>
      </c>
      <c r="M622" s="289" t="s">
        <v>2617</v>
      </c>
      <c r="N622" s="288" t="s">
        <v>2618</v>
      </c>
      <c r="O622" s="288" t="s">
        <v>50</v>
      </c>
      <c r="P622" s="288" t="s">
        <v>51</v>
      </c>
      <c r="Q622" s="290" t="s">
        <v>45</v>
      </c>
      <c r="R622" s="288" t="s">
        <v>45</v>
      </c>
      <c r="S622" s="1">
        <v>45672</v>
      </c>
      <c r="T622" s="1">
        <v>45625</v>
      </c>
      <c r="U622" s="290" t="s">
        <v>45</v>
      </c>
      <c r="V622" s="1">
        <v>45625</v>
      </c>
      <c r="W622" s="1">
        <v>45672</v>
      </c>
      <c r="X622" s="1">
        <v>45680</v>
      </c>
      <c r="Y622" s="291">
        <v>65000</v>
      </c>
      <c r="Z622" s="291">
        <v>65000</v>
      </c>
      <c r="AA622" s="291">
        <v>17800</v>
      </c>
      <c r="AB622" s="291">
        <v>65000</v>
      </c>
      <c r="AC622" s="292" t="s">
        <v>374</v>
      </c>
      <c r="AD622" s="290" t="s">
        <v>60</v>
      </c>
      <c r="AE622" s="292" t="s">
        <v>45</v>
      </c>
      <c r="AF622" s="291">
        <v>65000</v>
      </c>
      <c r="AG622" s="291">
        <v>400</v>
      </c>
      <c r="AH622" s="291">
        <v>26000000</v>
      </c>
      <c r="AI622" s="291">
        <v>7120000</v>
      </c>
      <c r="AJ622" s="291">
        <v>400</v>
      </c>
      <c r="AK622" s="291">
        <v>26000000</v>
      </c>
      <c r="AL622" s="291">
        <v>7120000</v>
      </c>
      <c r="AM622" s="291"/>
      <c r="AN622" s="291"/>
      <c r="AO622" s="291">
        <v>0</v>
      </c>
      <c r="AP622" s="291">
        <v>413</v>
      </c>
      <c r="AQ622" s="291">
        <v>26845000</v>
      </c>
      <c r="AR622" s="291">
        <v>7351400</v>
      </c>
      <c r="AS622" s="291">
        <v>413</v>
      </c>
      <c r="AT622" s="291">
        <v>26845000</v>
      </c>
      <c r="AU622" s="291">
        <v>7351400</v>
      </c>
      <c r="AV622" s="291"/>
      <c r="AW622" s="291"/>
      <c r="AX622" s="291">
        <v>0</v>
      </c>
      <c r="AY622" s="291">
        <v>348</v>
      </c>
      <c r="AZ622" s="291">
        <v>22620000</v>
      </c>
      <c r="BA622" s="291"/>
      <c r="BB622" s="291"/>
      <c r="BC622" s="291">
        <v>2</v>
      </c>
      <c r="BD622" s="291">
        <v>130000</v>
      </c>
      <c r="BE622" s="291">
        <v>82650</v>
      </c>
      <c r="BF622" s="291">
        <v>35600</v>
      </c>
      <c r="BG622" s="291">
        <v>337</v>
      </c>
      <c r="BH622" s="291">
        <v>21905000</v>
      </c>
      <c r="BI622" s="291">
        <v>14281272</v>
      </c>
      <c r="BJ622" s="291">
        <v>5998600</v>
      </c>
      <c r="BK622" s="291">
        <v>11</v>
      </c>
      <c r="BL622" s="291">
        <v>65</v>
      </c>
      <c r="BM622" s="291">
        <v>76</v>
      </c>
      <c r="BN622" s="291">
        <v>4940000</v>
      </c>
      <c r="BO622" s="291">
        <v>1352800</v>
      </c>
      <c r="BP622" s="292" t="s">
        <v>793</v>
      </c>
      <c r="BQ622" s="292" t="s">
        <v>3114</v>
      </c>
      <c r="BR622" t="s">
        <v>45</v>
      </c>
    </row>
    <row r="623" spans="1:70" hidden="1" x14ac:dyDescent="0.3">
      <c r="A623" s="281">
        <v>620</v>
      </c>
      <c r="B623" s="282" t="s">
        <v>2952</v>
      </c>
      <c r="C623" s="282" t="s">
        <v>3011</v>
      </c>
      <c r="D623" s="282" t="s">
        <v>2954</v>
      </c>
      <c r="E623" s="282" t="s">
        <v>2997</v>
      </c>
      <c r="F623" s="282" t="s">
        <v>2955</v>
      </c>
      <c r="G623" s="282" t="s">
        <v>2966</v>
      </c>
      <c r="H623" s="282" t="s">
        <v>2967</v>
      </c>
      <c r="I623" s="282" t="s">
        <v>2962</v>
      </c>
      <c r="J623" s="282" t="s">
        <v>60</v>
      </c>
      <c r="K623" s="282" t="s">
        <v>2958</v>
      </c>
      <c r="L623" s="282" t="s">
        <v>45</v>
      </c>
      <c r="M623" s="283" t="s">
        <v>2619</v>
      </c>
      <c r="N623" s="282" t="s">
        <v>2620</v>
      </c>
      <c r="O623" s="282" t="s">
        <v>50</v>
      </c>
      <c r="P623" s="282" t="s">
        <v>51</v>
      </c>
      <c r="Q623" s="284" t="s">
        <v>45</v>
      </c>
      <c r="R623" s="282" t="s">
        <v>45</v>
      </c>
      <c r="S623" s="285">
        <v>45721</v>
      </c>
      <c r="T623" s="285">
        <v>45625</v>
      </c>
      <c r="U623" s="284" t="s">
        <v>45</v>
      </c>
      <c r="V623" s="285">
        <v>45625</v>
      </c>
      <c r="W623" s="285">
        <v>45721</v>
      </c>
      <c r="X623" s="285">
        <v>45727</v>
      </c>
      <c r="Y623" s="286">
        <v>54000</v>
      </c>
      <c r="Z623" s="286">
        <v>54000</v>
      </c>
      <c r="AA623" s="286">
        <v>14500</v>
      </c>
      <c r="AB623" s="286">
        <v>54000</v>
      </c>
      <c r="AC623" s="287" t="s">
        <v>121</v>
      </c>
      <c r="AD623" s="284" t="s">
        <v>60</v>
      </c>
      <c r="AE623" s="287" t="s">
        <v>45</v>
      </c>
      <c r="AF623" s="286">
        <v>54000</v>
      </c>
      <c r="AG623" s="286">
        <v>450</v>
      </c>
      <c r="AH623" s="286">
        <v>24300000</v>
      </c>
      <c r="AI623" s="286">
        <v>6525000</v>
      </c>
      <c r="AJ623" s="286">
        <v>450</v>
      </c>
      <c r="AK623" s="286">
        <v>24300000</v>
      </c>
      <c r="AL623" s="286">
        <v>6525000</v>
      </c>
      <c r="AM623" s="286"/>
      <c r="AN623" s="286"/>
      <c r="AO623" s="286">
        <v>0</v>
      </c>
      <c r="AP623" s="286">
        <v>439</v>
      </c>
      <c r="AQ623" s="286">
        <v>23706000</v>
      </c>
      <c r="AR623" s="286">
        <v>6365500</v>
      </c>
      <c r="AS623" s="286">
        <v>439</v>
      </c>
      <c r="AT623" s="286">
        <v>23706000</v>
      </c>
      <c r="AU623" s="286">
        <v>6365500</v>
      </c>
      <c r="AV623" s="286"/>
      <c r="AW623" s="286"/>
      <c r="AX623" s="286">
        <v>0</v>
      </c>
      <c r="AY623" s="286">
        <v>420</v>
      </c>
      <c r="AZ623" s="286">
        <v>22680000</v>
      </c>
      <c r="BA623" s="286"/>
      <c r="BB623" s="286"/>
      <c r="BC623" s="286">
        <v>2</v>
      </c>
      <c r="BD623" s="286">
        <v>108000</v>
      </c>
      <c r="BE623" s="286">
        <v>65380</v>
      </c>
      <c r="BF623" s="286">
        <v>29000</v>
      </c>
      <c r="BG623" s="286">
        <v>389</v>
      </c>
      <c r="BH623" s="286">
        <v>21006000</v>
      </c>
      <c r="BI623" s="286">
        <v>12820806</v>
      </c>
      <c r="BJ623" s="286">
        <v>5640500</v>
      </c>
      <c r="BK623" s="286">
        <v>31</v>
      </c>
      <c r="BL623" s="286">
        <v>19</v>
      </c>
      <c r="BM623" s="286">
        <v>50</v>
      </c>
      <c r="BN623" s="286">
        <v>2700000</v>
      </c>
      <c r="BO623" s="286">
        <v>725000</v>
      </c>
      <c r="BP623" s="287" t="s">
        <v>4053</v>
      </c>
      <c r="BQ623" s="287" t="s">
        <v>3271</v>
      </c>
      <c r="BR623" t="s">
        <v>45</v>
      </c>
    </row>
    <row r="624" spans="1:70" hidden="1" x14ac:dyDescent="0.3">
      <c r="A624" s="281">
        <v>621</v>
      </c>
      <c r="B624" s="288" t="s">
        <v>2952</v>
      </c>
      <c r="C624" s="288" t="s">
        <v>3011</v>
      </c>
      <c r="D624" s="288" t="s">
        <v>2954</v>
      </c>
      <c r="E624" s="288" t="s">
        <v>2997</v>
      </c>
      <c r="F624" s="288" t="s">
        <v>2970</v>
      </c>
      <c r="G624" s="288" t="s">
        <v>2971</v>
      </c>
      <c r="H624" s="288" t="s">
        <v>2972</v>
      </c>
      <c r="I624" s="288" t="s">
        <v>2962</v>
      </c>
      <c r="J624" s="288" t="s">
        <v>60</v>
      </c>
      <c r="K624" s="288" t="s">
        <v>2958</v>
      </c>
      <c r="L624" s="288" t="s">
        <v>45</v>
      </c>
      <c r="M624" s="289" t="s">
        <v>2621</v>
      </c>
      <c r="N624" s="288" t="s">
        <v>2622</v>
      </c>
      <c r="O624" s="288" t="s">
        <v>50</v>
      </c>
      <c r="P624" s="288" t="s">
        <v>51</v>
      </c>
      <c r="Q624" s="290" t="s">
        <v>45</v>
      </c>
      <c r="R624" s="288" t="s">
        <v>45</v>
      </c>
      <c r="S624" s="1">
        <v>45922</v>
      </c>
      <c r="T624" s="1">
        <v>45922</v>
      </c>
      <c r="U624" s="290" t="s">
        <v>45</v>
      </c>
      <c r="V624" s="1">
        <v>45922</v>
      </c>
      <c r="W624" s="290" t="s">
        <v>45</v>
      </c>
      <c r="X624" s="290" t="s">
        <v>45</v>
      </c>
      <c r="Y624" s="291">
        <v>1</v>
      </c>
      <c r="Z624" s="291">
        <v>1</v>
      </c>
      <c r="AA624" s="291">
        <v>16700</v>
      </c>
      <c r="AB624" s="291">
        <v>1</v>
      </c>
      <c r="AC624" s="292" t="s">
        <v>45</v>
      </c>
      <c r="AD624" s="290" t="s">
        <v>60</v>
      </c>
      <c r="AE624" s="292" t="s">
        <v>45</v>
      </c>
      <c r="AF624" s="291">
        <v>1</v>
      </c>
      <c r="AG624" s="291">
        <v>1</v>
      </c>
      <c r="AH624" s="291">
        <v>1</v>
      </c>
      <c r="AI624" s="291">
        <v>16700</v>
      </c>
      <c r="AJ624" s="291">
        <v>1</v>
      </c>
      <c r="AK624" s="291">
        <v>1</v>
      </c>
      <c r="AL624" s="291">
        <v>16700</v>
      </c>
      <c r="AM624" s="291"/>
      <c r="AN624" s="291"/>
      <c r="AO624" s="291">
        <v>0</v>
      </c>
      <c r="AP624" s="291"/>
      <c r="AQ624" s="291"/>
      <c r="AR624" s="291">
        <v>0</v>
      </c>
      <c r="AS624" s="291"/>
      <c r="AT624" s="291"/>
      <c r="AU624" s="291">
        <v>0</v>
      </c>
      <c r="AV624" s="291"/>
      <c r="AW624" s="291"/>
      <c r="AX624" s="291">
        <v>0</v>
      </c>
      <c r="AY624" s="291"/>
      <c r="AZ624" s="291"/>
      <c r="BA624" s="291"/>
      <c r="BB624" s="291"/>
      <c r="BC624" s="291"/>
      <c r="BD624" s="291"/>
      <c r="BE624" s="291"/>
      <c r="BF624" s="291">
        <v>0</v>
      </c>
      <c r="BG624" s="291"/>
      <c r="BH624" s="291"/>
      <c r="BI624" s="291"/>
      <c r="BJ624" s="291">
        <v>0</v>
      </c>
      <c r="BK624" s="291"/>
      <c r="BL624" s="291"/>
      <c r="BM624" s="291"/>
      <c r="BN624" s="291"/>
      <c r="BO624" s="291"/>
      <c r="BP624" s="292" t="s">
        <v>45</v>
      </c>
      <c r="BQ624" s="292" t="s">
        <v>45</v>
      </c>
      <c r="BR624" t="s">
        <v>45</v>
      </c>
    </row>
    <row r="625" spans="1:70" hidden="1" x14ac:dyDescent="0.3">
      <c r="A625" s="281">
        <v>622</v>
      </c>
      <c r="B625" s="282" t="s">
        <v>2952</v>
      </c>
      <c r="C625" s="282" t="s">
        <v>3011</v>
      </c>
      <c r="D625" s="282" t="s">
        <v>2954</v>
      </c>
      <c r="E625" s="282" t="s">
        <v>2997</v>
      </c>
      <c r="F625" s="282" t="s">
        <v>2970</v>
      </c>
      <c r="G625" s="282" t="s">
        <v>2971</v>
      </c>
      <c r="H625" s="282" t="s">
        <v>2972</v>
      </c>
      <c r="I625" s="282" t="s">
        <v>2962</v>
      </c>
      <c r="J625" s="282" t="s">
        <v>60</v>
      </c>
      <c r="K625" s="282" t="s">
        <v>2958</v>
      </c>
      <c r="L625" s="282" t="s">
        <v>45</v>
      </c>
      <c r="M625" s="283" t="s">
        <v>2623</v>
      </c>
      <c r="N625" s="282" t="s">
        <v>2622</v>
      </c>
      <c r="O625" s="282" t="s">
        <v>50</v>
      </c>
      <c r="P625" s="282" t="s">
        <v>51</v>
      </c>
      <c r="Q625" s="284" t="s">
        <v>45</v>
      </c>
      <c r="R625" s="282" t="s">
        <v>45</v>
      </c>
      <c r="S625" s="285">
        <v>45663</v>
      </c>
      <c r="T625" s="285">
        <v>45617</v>
      </c>
      <c r="U625" s="284" t="s">
        <v>45</v>
      </c>
      <c r="V625" s="285">
        <v>45617</v>
      </c>
      <c r="W625" s="285">
        <v>45663</v>
      </c>
      <c r="X625" s="285">
        <v>45672</v>
      </c>
      <c r="Y625" s="286">
        <v>63000</v>
      </c>
      <c r="Z625" s="286">
        <v>63000</v>
      </c>
      <c r="AA625" s="286">
        <v>16700</v>
      </c>
      <c r="AB625" s="286">
        <v>63000</v>
      </c>
      <c r="AC625" s="287" t="s">
        <v>52</v>
      </c>
      <c r="AD625" s="284" t="s">
        <v>60</v>
      </c>
      <c r="AE625" s="287" t="s">
        <v>45</v>
      </c>
      <c r="AF625" s="286">
        <v>63000</v>
      </c>
      <c r="AG625" s="286">
        <v>1500</v>
      </c>
      <c r="AH625" s="286">
        <v>94500000</v>
      </c>
      <c r="AI625" s="286">
        <v>25050000</v>
      </c>
      <c r="AJ625" s="286">
        <v>1500</v>
      </c>
      <c r="AK625" s="286">
        <v>94500000</v>
      </c>
      <c r="AL625" s="286">
        <v>25050000</v>
      </c>
      <c r="AM625" s="286"/>
      <c r="AN625" s="286"/>
      <c r="AO625" s="286">
        <v>0</v>
      </c>
      <c r="AP625" s="286">
        <v>1493</v>
      </c>
      <c r="AQ625" s="286">
        <v>94059000</v>
      </c>
      <c r="AR625" s="286">
        <v>24933100</v>
      </c>
      <c r="AS625" s="286">
        <v>1493</v>
      </c>
      <c r="AT625" s="286">
        <v>94059000</v>
      </c>
      <c r="AU625" s="286">
        <v>24933100</v>
      </c>
      <c r="AV625" s="286"/>
      <c r="AW625" s="286"/>
      <c r="AX625" s="286">
        <v>0</v>
      </c>
      <c r="AY625" s="286">
        <v>1260</v>
      </c>
      <c r="AZ625" s="286">
        <v>79380000</v>
      </c>
      <c r="BA625" s="286"/>
      <c r="BB625" s="286"/>
      <c r="BC625" s="286">
        <v>21</v>
      </c>
      <c r="BD625" s="286">
        <v>1323000</v>
      </c>
      <c r="BE625" s="286">
        <v>797757</v>
      </c>
      <c r="BF625" s="286">
        <v>350700</v>
      </c>
      <c r="BG625" s="286">
        <v>1185</v>
      </c>
      <c r="BH625" s="286">
        <v>74655000</v>
      </c>
      <c r="BI625" s="286">
        <v>54019792</v>
      </c>
      <c r="BJ625" s="286">
        <v>19789500</v>
      </c>
      <c r="BK625" s="286">
        <v>75</v>
      </c>
      <c r="BL625" s="286">
        <v>233</v>
      </c>
      <c r="BM625" s="286">
        <v>308</v>
      </c>
      <c r="BN625" s="286">
        <v>19404000</v>
      </c>
      <c r="BO625" s="286">
        <v>5143600</v>
      </c>
      <c r="BP625" s="287" t="s">
        <v>3731</v>
      </c>
      <c r="BQ625" s="287" t="s">
        <v>1300</v>
      </c>
      <c r="BR625" t="s">
        <v>45</v>
      </c>
    </row>
    <row r="626" spans="1:70" hidden="1" x14ac:dyDescent="0.3">
      <c r="A626" s="281">
        <v>623</v>
      </c>
      <c r="B626" s="288" t="s">
        <v>2952</v>
      </c>
      <c r="C626" s="288" t="s">
        <v>3011</v>
      </c>
      <c r="D626" s="288" t="s">
        <v>2954</v>
      </c>
      <c r="E626" s="288" t="s">
        <v>2997</v>
      </c>
      <c r="F626" s="288" t="s">
        <v>2970</v>
      </c>
      <c r="G626" s="288" t="s">
        <v>2971</v>
      </c>
      <c r="H626" s="288" t="s">
        <v>2972</v>
      </c>
      <c r="I626" s="288" t="s">
        <v>2962</v>
      </c>
      <c r="J626" s="288" t="s">
        <v>60</v>
      </c>
      <c r="K626" s="288" t="s">
        <v>2958</v>
      </c>
      <c r="L626" s="288" t="s">
        <v>45</v>
      </c>
      <c r="M626" s="289" t="s">
        <v>2624</v>
      </c>
      <c r="N626" s="288" t="s">
        <v>2625</v>
      </c>
      <c r="O626" s="288" t="s">
        <v>50</v>
      </c>
      <c r="P626" s="288" t="s">
        <v>51</v>
      </c>
      <c r="Q626" s="290" t="s">
        <v>45</v>
      </c>
      <c r="R626" s="288" t="s">
        <v>45</v>
      </c>
      <c r="S626" s="1">
        <v>45663</v>
      </c>
      <c r="T626" s="1">
        <v>45628</v>
      </c>
      <c r="U626" s="290" t="s">
        <v>45</v>
      </c>
      <c r="V626" s="1">
        <v>45628</v>
      </c>
      <c r="W626" s="1">
        <v>45650</v>
      </c>
      <c r="X626" s="1">
        <v>45673</v>
      </c>
      <c r="Y626" s="291">
        <v>69000</v>
      </c>
      <c r="Z626" s="291">
        <v>69000</v>
      </c>
      <c r="AA626" s="291">
        <v>18000</v>
      </c>
      <c r="AB626" s="291">
        <v>69000</v>
      </c>
      <c r="AC626" s="292" t="s">
        <v>527</v>
      </c>
      <c r="AD626" s="290" t="s">
        <v>60</v>
      </c>
      <c r="AE626" s="292" t="s">
        <v>45</v>
      </c>
      <c r="AF626" s="291">
        <v>69000</v>
      </c>
      <c r="AG626" s="291">
        <v>800</v>
      </c>
      <c r="AH626" s="291">
        <v>55200000</v>
      </c>
      <c r="AI626" s="291">
        <v>14400000</v>
      </c>
      <c r="AJ626" s="291">
        <v>800</v>
      </c>
      <c r="AK626" s="291">
        <v>55200000</v>
      </c>
      <c r="AL626" s="291">
        <v>14400000</v>
      </c>
      <c r="AM626" s="291"/>
      <c r="AN626" s="291"/>
      <c r="AO626" s="291">
        <v>0</v>
      </c>
      <c r="AP626" s="291">
        <v>815</v>
      </c>
      <c r="AQ626" s="291">
        <v>56235000</v>
      </c>
      <c r="AR626" s="291">
        <v>14670000</v>
      </c>
      <c r="AS626" s="291">
        <v>815</v>
      </c>
      <c r="AT626" s="291">
        <v>56235000</v>
      </c>
      <c r="AU626" s="291">
        <v>14670000</v>
      </c>
      <c r="AV626" s="291"/>
      <c r="AW626" s="291"/>
      <c r="AX626" s="291">
        <v>0</v>
      </c>
      <c r="AY626" s="291">
        <v>257</v>
      </c>
      <c r="AZ626" s="291">
        <v>17733000</v>
      </c>
      <c r="BA626" s="291"/>
      <c r="BB626" s="291"/>
      <c r="BC626" s="291">
        <v>13</v>
      </c>
      <c r="BD626" s="291">
        <v>897000</v>
      </c>
      <c r="BE626" s="291">
        <v>508417</v>
      </c>
      <c r="BF626" s="291">
        <v>234000</v>
      </c>
      <c r="BG626" s="291">
        <v>196</v>
      </c>
      <c r="BH626" s="291">
        <v>13524000</v>
      </c>
      <c r="BI626" s="291">
        <v>8696421</v>
      </c>
      <c r="BJ626" s="291">
        <v>3528000</v>
      </c>
      <c r="BK626" s="291">
        <v>61</v>
      </c>
      <c r="BL626" s="291">
        <v>558</v>
      </c>
      <c r="BM626" s="291">
        <v>619</v>
      </c>
      <c r="BN626" s="291">
        <v>42711000</v>
      </c>
      <c r="BO626" s="291">
        <v>11142000</v>
      </c>
      <c r="BP626" s="292" t="s">
        <v>3786</v>
      </c>
      <c r="BQ626" s="292" t="s">
        <v>3726</v>
      </c>
      <c r="BR626" t="s">
        <v>45</v>
      </c>
    </row>
    <row r="627" spans="1:70" hidden="1" x14ac:dyDescent="0.3">
      <c r="A627" s="281">
        <v>624</v>
      </c>
      <c r="B627" s="282" t="s">
        <v>2952</v>
      </c>
      <c r="C627" s="282" t="s">
        <v>3011</v>
      </c>
      <c r="D627" s="282" t="s">
        <v>2954</v>
      </c>
      <c r="E627" s="282" t="s">
        <v>2997</v>
      </c>
      <c r="F627" s="282" t="s">
        <v>2970</v>
      </c>
      <c r="G627" s="282" t="s">
        <v>2971</v>
      </c>
      <c r="H627" s="282" t="s">
        <v>2972</v>
      </c>
      <c r="I627" s="282" t="s">
        <v>2962</v>
      </c>
      <c r="J627" s="282" t="s">
        <v>60</v>
      </c>
      <c r="K627" s="282" t="s">
        <v>2958</v>
      </c>
      <c r="L627" s="282" t="s">
        <v>45</v>
      </c>
      <c r="M627" s="283" t="s">
        <v>2626</v>
      </c>
      <c r="N627" s="282" t="s">
        <v>2627</v>
      </c>
      <c r="O627" s="282" t="s">
        <v>50</v>
      </c>
      <c r="P627" s="282" t="s">
        <v>51</v>
      </c>
      <c r="Q627" s="284" t="s">
        <v>45</v>
      </c>
      <c r="R627" s="282" t="s">
        <v>45</v>
      </c>
      <c r="S627" s="285">
        <v>45714</v>
      </c>
      <c r="T627" s="285">
        <v>45625</v>
      </c>
      <c r="U627" s="284" t="s">
        <v>45</v>
      </c>
      <c r="V627" s="285">
        <v>45625</v>
      </c>
      <c r="W627" s="285">
        <v>45709</v>
      </c>
      <c r="X627" s="285">
        <v>45721</v>
      </c>
      <c r="Y627" s="286">
        <v>59000</v>
      </c>
      <c r="Z627" s="286">
        <v>59000</v>
      </c>
      <c r="AA627" s="286">
        <v>15700</v>
      </c>
      <c r="AB627" s="286">
        <v>59000</v>
      </c>
      <c r="AC627" s="287" t="s">
        <v>531</v>
      </c>
      <c r="AD627" s="284" t="s">
        <v>60</v>
      </c>
      <c r="AE627" s="287" t="s">
        <v>45</v>
      </c>
      <c r="AF627" s="286">
        <v>59000</v>
      </c>
      <c r="AG627" s="286">
        <v>600</v>
      </c>
      <c r="AH627" s="286">
        <v>35400000</v>
      </c>
      <c r="AI627" s="286">
        <v>9420000</v>
      </c>
      <c r="AJ627" s="286">
        <v>600</v>
      </c>
      <c r="AK627" s="286">
        <v>35400000</v>
      </c>
      <c r="AL627" s="286">
        <v>9420000</v>
      </c>
      <c r="AM627" s="286"/>
      <c r="AN627" s="286"/>
      <c r="AO627" s="286">
        <v>0</v>
      </c>
      <c r="AP627" s="286">
        <v>615</v>
      </c>
      <c r="AQ627" s="286">
        <v>36285000</v>
      </c>
      <c r="AR627" s="286">
        <v>9655500</v>
      </c>
      <c r="AS627" s="286">
        <v>615</v>
      </c>
      <c r="AT627" s="286">
        <v>36285000</v>
      </c>
      <c r="AU627" s="286">
        <v>9655500</v>
      </c>
      <c r="AV627" s="286"/>
      <c r="AW627" s="286"/>
      <c r="AX627" s="286">
        <v>0</v>
      </c>
      <c r="AY627" s="286">
        <v>457</v>
      </c>
      <c r="AZ627" s="286">
        <v>26963000</v>
      </c>
      <c r="BA627" s="286"/>
      <c r="BB627" s="286"/>
      <c r="BC627" s="286">
        <v>19</v>
      </c>
      <c r="BD627" s="286">
        <v>1121000</v>
      </c>
      <c r="BE627" s="286">
        <v>546917</v>
      </c>
      <c r="BF627" s="286">
        <v>298300</v>
      </c>
      <c r="BG627" s="286">
        <v>442</v>
      </c>
      <c r="BH627" s="286">
        <v>26078000</v>
      </c>
      <c r="BI627" s="286">
        <v>17544793</v>
      </c>
      <c r="BJ627" s="286">
        <v>6939400</v>
      </c>
      <c r="BK627" s="286">
        <v>15</v>
      </c>
      <c r="BL627" s="286">
        <v>158</v>
      </c>
      <c r="BM627" s="286">
        <v>173</v>
      </c>
      <c r="BN627" s="286">
        <v>10207000</v>
      </c>
      <c r="BO627" s="286">
        <v>2716100</v>
      </c>
      <c r="BP627" s="287" t="s">
        <v>3562</v>
      </c>
      <c r="BQ627" s="287" t="s">
        <v>597</v>
      </c>
      <c r="BR627" t="s">
        <v>45</v>
      </c>
    </row>
    <row r="628" spans="1:70" hidden="1" x14ac:dyDescent="0.3">
      <c r="A628" s="281">
        <v>625</v>
      </c>
      <c r="B628" s="288" t="s">
        <v>2952</v>
      </c>
      <c r="C628" s="288" t="s">
        <v>3011</v>
      </c>
      <c r="D628" s="288" t="s">
        <v>2954</v>
      </c>
      <c r="E628" s="288" t="s">
        <v>2997</v>
      </c>
      <c r="F628" s="288" t="s">
        <v>2970</v>
      </c>
      <c r="G628" s="288" t="s">
        <v>2971</v>
      </c>
      <c r="H628" s="288" t="s">
        <v>2972</v>
      </c>
      <c r="I628" s="288" t="s">
        <v>2962</v>
      </c>
      <c r="J628" s="288" t="s">
        <v>60</v>
      </c>
      <c r="K628" s="288" t="s">
        <v>2958</v>
      </c>
      <c r="L628" s="288" t="s">
        <v>45</v>
      </c>
      <c r="M628" s="289" t="s">
        <v>2628</v>
      </c>
      <c r="N628" s="288" t="s">
        <v>2629</v>
      </c>
      <c r="O628" s="288" t="s">
        <v>50</v>
      </c>
      <c r="P628" s="288" t="s">
        <v>51</v>
      </c>
      <c r="Q628" s="290" t="s">
        <v>45</v>
      </c>
      <c r="R628" s="288" t="s">
        <v>45</v>
      </c>
      <c r="S628" s="1">
        <v>45709</v>
      </c>
      <c r="T628" s="1">
        <v>45630</v>
      </c>
      <c r="U628" s="290" t="s">
        <v>45</v>
      </c>
      <c r="V628" s="1">
        <v>45630</v>
      </c>
      <c r="W628" s="1">
        <v>45709</v>
      </c>
      <c r="X628" s="1">
        <v>45709</v>
      </c>
      <c r="Y628" s="291">
        <v>59000</v>
      </c>
      <c r="Z628" s="291">
        <v>59000</v>
      </c>
      <c r="AA628" s="291">
        <v>15500</v>
      </c>
      <c r="AB628" s="291">
        <v>59000</v>
      </c>
      <c r="AC628" s="292" t="s">
        <v>116</v>
      </c>
      <c r="AD628" s="290" t="s">
        <v>60</v>
      </c>
      <c r="AE628" s="292" t="s">
        <v>45</v>
      </c>
      <c r="AF628" s="291">
        <v>59000</v>
      </c>
      <c r="AG628" s="291">
        <v>400</v>
      </c>
      <c r="AH628" s="291">
        <v>23600000</v>
      </c>
      <c r="AI628" s="291">
        <v>6200000</v>
      </c>
      <c r="AJ628" s="291">
        <v>400</v>
      </c>
      <c r="AK628" s="291">
        <v>23600000</v>
      </c>
      <c r="AL628" s="291">
        <v>6200000</v>
      </c>
      <c r="AM628" s="291"/>
      <c r="AN628" s="291"/>
      <c r="AO628" s="291">
        <v>0</v>
      </c>
      <c r="AP628" s="291">
        <v>443</v>
      </c>
      <c r="AQ628" s="291">
        <v>26137000</v>
      </c>
      <c r="AR628" s="291">
        <v>6866500</v>
      </c>
      <c r="AS628" s="291">
        <v>443</v>
      </c>
      <c r="AT628" s="291">
        <v>26137000</v>
      </c>
      <c r="AU628" s="291">
        <v>6866500</v>
      </c>
      <c r="AV628" s="291"/>
      <c r="AW628" s="291"/>
      <c r="AX628" s="291">
        <v>0</v>
      </c>
      <c r="AY628" s="291">
        <v>203</v>
      </c>
      <c r="AZ628" s="291">
        <v>11977000</v>
      </c>
      <c r="BA628" s="291"/>
      <c r="BB628" s="291"/>
      <c r="BC628" s="291">
        <v>5</v>
      </c>
      <c r="BD628" s="291">
        <v>295000</v>
      </c>
      <c r="BE628" s="291">
        <v>168423</v>
      </c>
      <c r="BF628" s="291">
        <v>77500</v>
      </c>
      <c r="BG628" s="291">
        <v>167</v>
      </c>
      <c r="BH628" s="291">
        <v>9853000</v>
      </c>
      <c r="BI628" s="291">
        <v>6117965</v>
      </c>
      <c r="BJ628" s="291">
        <v>2588500</v>
      </c>
      <c r="BK628" s="291">
        <v>36</v>
      </c>
      <c r="BL628" s="291">
        <v>240</v>
      </c>
      <c r="BM628" s="291">
        <v>276</v>
      </c>
      <c r="BN628" s="291">
        <v>16284000</v>
      </c>
      <c r="BO628" s="291">
        <v>4278000</v>
      </c>
      <c r="BP628" s="292" t="s">
        <v>3323</v>
      </c>
      <c r="BQ628" s="292" t="s">
        <v>3832</v>
      </c>
      <c r="BR628" t="s">
        <v>45</v>
      </c>
    </row>
    <row r="629" spans="1:70" hidden="1" x14ac:dyDescent="0.3">
      <c r="A629" s="281">
        <v>626</v>
      </c>
      <c r="B629" s="282" t="s">
        <v>2952</v>
      </c>
      <c r="C629" s="282" t="s">
        <v>3011</v>
      </c>
      <c r="D629" s="282" t="s">
        <v>2954</v>
      </c>
      <c r="E629" s="282" t="s">
        <v>2997</v>
      </c>
      <c r="F629" s="282" t="s">
        <v>2970</v>
      </c>
      <c r="G629" s="282" t="s">
        <v>2974</v>
      </c>
      <c r="H629" s="282" t="s">
        <v>2976</v>
      </c>
      <c r="I629" s="282" t="s">
        <v>2962</v>
      </c>
      <c r="J629" s="282" t="s">
        <v>60</v>
      </c>
      <c r="K629" s="282" t="s">
        <v>2958</v>
      </c>
      <c r="L629" s="282" t="s">
        <v>45</v>
      </c>
      <c r="M629" s="283" t="s">
        <v>2630</v>
      </c>
      <c r="N629" s="282" t="s">
        <v>2631</v>
      </c>
      <c r="O629" s="282" t="s">
        <v>50</v>
      </c>
      <c r="P629" s="282" t="s">
        <v>51</v>
      </c>
      <c r="Q629" s="284" t="s">
        <v>45</v>
      </c>
      <c r="R629" s="282" t="s">
        <v>45</v>
      </c>
      <c r="S629" s="285">
        <v>45663</v>
      </c>
      <c r="T629" s="285">
        <v>45617</v>
      </c>
      <c r="U629" s="284" t="s">
        <v>45</v>
      </c>
      <c r="V629" s="285">
        <v>45617</v>
      </c>
      <c r="W629" s="285">
        <v>45663</v>
      </c>
      <c r="X629" s="285">
        <v>45673</v>
      </c>
      <c r="Y629" s="286">
        <v>55000</v>
      </c>
      <c r="Z629" s="286">
        <v>55000</v>
      </c>
      <c r="AA629" s="286">
        <v>14800</v>
      </c>
      <c r="AB629" s="286">
        <v>55000</v>
      </c>
      <c r="AC629" s="287" t="s">
        <v>399</v>
      </c>
      <c r="AD629" s="284" t="s">
        <v>60</v>
      </c>
      <c r="AE629" s="287" t="s">
        <v>45</v>
      </c>
      <c r="AF629" s="286">
        <v>55000</v>
      </c>
      <c r="AG629" s="286">
        <v>1200</v>
      </c>
      <c r="AH629" s="286">
        <v>66000000</v>
      </c>
      <c r="AI629" s="286">
        <v>17760000</v>
      </c>
      <c r="AJ629" s="286">
        <v>1200</v>
      </c>
      <c r="AK629" s="286">
        <v>66000000</v>
      </c>
      <c r="AL629" s="286">
        <v>17760000</v>
      </c>
      <c r="AM629" s="286"/>
      <c r="AN629" s="286"/>
      <c r="AO629" s="286">
        <v>0</v>
      </c>
      <c r="AP629" s="286">
        <v>1184</v>
      </c>
      <c r="AQ629" s="286">
        <v>65120000</v>
      </c>
      <c r="AR629" s="286">
        <v>17523200</v>
      </c>
      <c r="AS629" s="286">
        <v>1184</v>
      </c>
      <c r="AT629" s="286">
        <v>65120000</v>
      </c>
      <c r="AU629" s="286">
        <v>17523200</v>
      </c>
      <c r="AV629" s="286"/>
      <c r="AW629" s="286"/>
      <c r="AX629" s="286">
        <v>0</v>
      </c>
      <c r="AY629" s="286">
        <v>459</v>
      </c>
      <c r="AZ629" s="286">
        <v>25245000</v>
      </c>
      <c r="BA629" s="286"/>
      <c r="BB629" s="286"/>
      <c r="BC629" s="286">
        <v>36</v>
      </c>
      <c r="BD629" s="286">
        <v>1980000</v>
      </c>
      <c r="BE629" s="286">
        <v>1279037</v>
      </c>
      <c r="BF629" s="286">
        <v>532800</v>
      </c>
      <c r="BG629" s="286">
        <v>370</v>
      </c>
      <c r="BH629" s="286">
        <v>20350000</v>
      </c>
      <c r="BI629" s="286">
        <v>14132042</v>
      </c>
      <c r="BJ629" s="286">
        <v>5476000</v>
      </c>
      <c r="BK629" s="286">
        <v>89</v>
      </c>
      <c r="BL629" s="286">
        <v>725</v>
      </c>
      <c r="BM629" s="286">
        <v>814</v>
      </c>
      <c r="BN629" s="286">
        <v>44770000</v>
      </c>
      <c r="BO629" s="286">
        <v>12047200</v>
      </c>
      <c r="BP629" s="287" t="s">
        <v>4023</v>
      </c>
      <c r="BQ629" s="287" t="s">
        <v>3870</v>
      </c>
      <c r="BR629" t="s">
        <v>45</v>
      </c>
    </row>
    <row r="630" spans="1:70" hidden="1" x14ac:dyDescent="0.3">
      <c r="A630" s="281">
        <v>627</v>
      </c>
      <c r="B630" s="288" t="s">
        <v>2952</v>
      </c>
      <c r="C630" s="288" t="s">
        <v>3011</v>
      </c>
      <c r="D630" s="288" t="s">
        <v>2954</v>
      </c>
      <c r="E630" s="288" t="s">
        <v>2997</v>
      </c>
      <c r="F630" s="288" t="s">
        <v>2970</v>
      </c>
      <c r="G630" s="288" t="s">
        <v>2974</v>
      </c>
      <c r="H630" s="288" t="s">
        <v>2976</v>
      </c>
      <c r="I630" s="288" t="s">
        <v>2962</v>
      </c>
      <c r="J630" s="288" t="s">
        <v>60</v>
      </c>
      <c r="K630" s="288" t="s">
        <v>2958</v>
      </c>
      <c r="L630" s="288" t="s">
        <v>45</v>
      </c>
      <c r="M630" s="289" t="s">
        <v>2632</v>
      </c>
      <c r="N630" s="288" t="s">
        <v>2633</v>
      </c>
      <c r="O630" s="288" t="s">
        <v>50</v>
      </c>
      <c r="P630" s="288" t="s">
        <v>51</v>
      </c>
      <c r="Q630" s="290" t="s">
        <v>45</v>
      </c>
      <c r="R630" s="288" t="s">
        <v>45</v>
      </c>
      <c r="S630" s="1">
        <v>45663</v>
      </c>
      <c r="T630" s="1">
        <v>45617</v>
      </c>
      <c r="U630" s="290" t="s">
        <v>45</v>
      </c>
      <c r="V630" s="1">
        <v>45617</v>
      </c>
      <c r="W630" s="1">
        <v>45663</v>
      </c>
      <c r="X630" s="1">
        <v>45673</v>
      </c>
      <c r="Y630" s="291">
        <v>55000</v>
      </c>
      <c r="Z630" s="291">
        <v>55000</v>
      </c>
      <c r="AA630" s="291">
        <v>14800</v>
      </c>
      <c r="AB630" s="291">
        <v>55000</v>
      </c>
      <c r="AC630" s="292" t="s">
        <v>399</v>
      </c>
      <c r="AD630" s="290" t="s">
        <v>60</v>
      </c>
      <c r="AE630" s="292" t="s">
        <v>45</v>
      </c>
      <c r="AF630" s="291">
        <v>55000</v>
      </c>
      <c r="AG630" s="291">
        <v>500</v>
      </c>
      <c r="AH630" s="291">
        <v>27500000</v>
      </c>
      <c r="AI630" s="291">
        <v>7400000</v>
      </c>
      <c r="AJ630" s="291">
        <v>500</v>
      </c>
      <c r="AK630" s="291">
        <v>27500000</v>
      </c>
      <c r="AL630" s="291">
        <v>7400000</v>
      </c>
      <c r="AM630" s="291"/>
      <c r="AN630" s="291"/>
      <c r="AO630" s="291">
        <v>0</v>
      </c>
      <c r="AP630" s="291">
        <v>494</v>
      </c>
      <c r="AQ630" s="291">
        <v>27170000</v>
      </c>
      <c r="AR630" s="291">
        <v>7311200</v>
      </c>
      <c r="AS630" s="291">
        <v>494</v>
      </c>
      <c r="AT630" s="291">
        <v>27170000</v>
      </c>
      <c r="AU630" s="291">
        <v>7311200</v>
      </c>
      <c r="AV630" s="291"/>
      <c r="AW630" s="291"/>
      <c r="AX630" s="291">
        <v>0</v>
      </c>
      <c r="AY630" s="291">
        <v>411</v>
      </c>
      <c r="AZ630" s="291">
        <v>22605000</v>
      </c>
      <c r="BA630" s="291"/>
      <c r="BB630" s="291"/>
      <c r="BC630" s="291">
        <v>22</v>
      </c>
      <c r="BD630" s="291">
        <v>1210000</v>
      </c>
      <c r="BE630" s="291">
        <v>705040</v>
      </c>
      <c r="BF630" s="291">
        <v>325600</v>
      </c>
      <c r="BG630" s="291">
        <v>361</v>
      </c>
      <c r="BH630" s="291">
        <v>19855000</v>
      </c>
      <c r="BI630" s="291">
        <v>14700437</v>
      </c>
      <c r="BJ630" s="291">
        <v>5342800</v>
      </c>
      <c r="BK630" s="291">
        <v>50</v>
      </c>
      <c r="BL630" s="291">
        <v>83</v>
      </c>
      <c r="BM630" s="291">
        <v>133</v>
      </c>
      <c r="BN630" s="291">
        <v>7315000</v>
      </c>
      <c r="BO630" s="291">
        <v>1968400</v>
      </c>
      <c r="BP630" s="292" t="s">
        <v>3833</v>
      </c>
      <c r="BQ630" s="292" t="s">
        <v>3271</v>
      </c>
      <c r="BR630" t="s">
        <v>45</v>
      </c>
    </row>
    <row r="631" spans="1:70" hidden="1" x14ac:dyDescent="0.3">
      <c r="A631" s="281">
        <v>628</v>
      </c>
      <c r="B631" s="282" t="s">
        <v>2952</v>
      </c>
      <c r="C631" s="282" t="s">
        <v>3011</v>
      </c>
      <c r="D631" s="282" t="s">
        <v>2954</v>
      </c>
      <c r="E631" s="282" t="s">
        <v>2997</v>
      </c>
      <c r="F631" s="282" t="s">
        <v>2970</v>
      </c>
      <c r="G631" s="282" t="s">
        <v>2974</v>
      </c>
      <c r="H631" s="282" t="s">
        <v>2976</v>
      </c>
      <c r="I631" s="282" t="s">
        <v>2962</v>
      </c>
      <c r="J631" s="282" t="s">
        <v>60</v>
      </c>
      <c r="K631" s="282" t="s">
        <v>2958</v>
      </c>
      <c r="L631" s="282" t="s">
        <v>45</v>
      </c>
      <c r="M631" s="283" t="s">
        <v>2634</v>
      </c>
      <c r="N631" s="282" t="s">
        <v>2635</v>
      </c>
      <c r="O631" s="282" t="s">
        <v>50</v>
      </c>
      <c r="P631" s="282" t="s">
        <v>51</v>
      </c>
      <c r="Q631" s="284" t="s">
        <v>45</v>
      </c>
      <c r="R631" s="282" t="s">
        <v>45</v>
      </c>
      <c r="S631" s="285">
        <v>45709</v>
      </c>
      <c r="T631" s="285">
        <v>45625</v>
      </c>
      <c r="U631" s="284" t="s">
        <v>45</v>
      </c>
      <c r="V631" s="285">
        <v>45625</v>
      </c>
      <c r="W631" s="285">
        <v>45709</v>
      </c>
      <c r="X631" s="285">
        <v>45716</v>
      </c>
      <c r="Y631" s="286">
        <v>56000</v>
      </c>
      <c r="Z631" s="286">
        <v>56000</v>
      </c>
      <c r="AA631" s="286">
        <v>15000</v>
      </c>
      <c r="AB631" s="286">
        <v>56000</v>
      </c>
      <c r="AC631" s="287" t="s">
        <v>121</v>
      </c>
      <c r="AD631" s="284" t="s">
        <v>60</v>
      </c>
      <c r="AE631" s="287" t="s">
        <v>45</v>
      </c>
      <c r="AF631" s="286">
        <v>56000</v>
      </c>
      <c r="AG631" s="286">
        <v>450</v>
      </c>
      <c r="AH631" s="286">
        <v>25200000</v>
      </c>
      <c r="AI631" s="286">
        <v>6750000</v>
      </c>
      <c r="AJ631" s="286">
        <v>450</v>
      </c>
      <c r="AK631" s="286">
        <v>25200000</v>
      </c>
      <c r="AL631" s="286">
        <v>6750000</v>
      </c>
      <c r="AM631" s="286"/>
      <c r="AN631" s="286"/>
      <c r="AO631" s="286">
        <v>0</v>
      </c>
      <c r="AP631" s="286">
        <v>457</v>
      </c>
      <c r="AQ631" s="286">
        <v>25592000</v>
      </c>
      <c r="AR631" s="286">
        <v>6855000</v>
      </c>
      <c r="AS631" s="286">
        <v>457</v>
      </c>
      <c r="AT631" s="286">
        <v>25592000</v>
      </c>
      <c r="AU631" s="286">
        <v>6855000</v>
      </c>
      <c r="AV631" s="286"/>
      <c r="AW631" s="286"/>
      <c r="AX631" s="286">
        <v>0</v>
      </c>
      <c r="AY631" s="286">
        <v>257</v>
      </c>
      <c r="AZ631" s="286">
        <v>14392000</v>
      </c>
      <c r="BA631" s="286"/>
      <c r="BB631" s="286"/>
      <c r="BC631" s="286">
        <v>22</v>
      </c>
      <c r="BD631" s="286">
        <v>1232000</v>
      </c>
      <c r="BE631" s="286">
        <v>658291</v>
      </c>
      <c r="BF631" s="286">
        <v>330000</v>
      </c>
      <c r="BG631" s="286">
        <v>221</v>
      </c>
      <c r="BH631" s="286">
        <v>12376000</v>
      </c>
      <c r="BI631" s="286">
        <v>7963441</v>
      </c>
      <c r="BJ631" s="286">
        <v>3315000</v>
      </c>
      <c r="BK631" s="286">
        <v>36</v>
      </c>
      <c r="BL631" s="286">
        <v>200</v>
      </c>
      <c r="BM631" s="286">
        <v>236</v>
      </c>
      <c r="BN631" s="286">
        <v>13216000</v>
      </c>
      <c r="BO631" s="286">
        <v>3540000</v>
      </c>
      <c r="BP631" s="287" t="s">
        <v>597</v>
      </c>
      <c r="BQ631" s="287" t="s">
        <v>3942</v>
      </c>
      <c r="BR631" t="s">
        <v>45</v>
      </c>
    </row>
    <row r="632" spans="1:70" hidden="1" x14ac:dyDescent="0.3">
      <c r="A632" s="281">
        <v>629</v>
      </c>
      <c r="B632" s="288" t="s">
        <v>2952</v>
      </c>
      <c r="C632" s="288" t="s">
        <v>3011</v>
      </c>
      <c r="D632" s="288" t="s">
        <v>2954</v>
      </c>
      <c r="E632" s="288" t="s">
        <v>2997</v>
      </c>
      <c r="F632" s="288" t="s">
        <v>2977</v>
      </c>
      <c r="G632" s="288" t="s">
        <v>2978</v>
      </c>
      <c r="H632" s="288" t="s">
        <v>2979</v>
      </c>
      <c r="I632" s="288" t="s">
        <v>2962</v>
      </c>
      <c r="J632" s="288" t="s">
        <v>60</v>
      </c>
      <c r="K632" s="288" t="s">
        <v>2958</v>
      </c>
      <c r="L632" s="288" t="s">
        <v>45</v>
      </c>
      <c r="M632" s="289" t="s">
        <v>2636</v>
      </c>
      <c r="N632" s="288" t="s">
        <v>2637</v>
      </c>
      <c r="O632" s="288" t="s">
        <v>50</v>
      </c>
      <c r="P632" s="288" t="s">
        <v>51</v>
      </c>
      <c r="Q632" s="290" t="s">
        <v>45</v>
      </c>
      <c r="R632" s="288" t="s">
        <v>45</v>
      </c>
      <c r="S632" s="1">
        <v>45663</v>
      </c>
      <c r="T632" s="1">
        <v>45623</v>
      </c>
      <c r="U632" s="290" t="s">
        <v>45</v>
      </c>
      <c r="V632" s="1">
        <v>45623</v>
      </c>
      <c r="W632" s="1">
        <v>45663</v>
      </c>
      <c r="X632" s="1">
        <v>45673</v>
      </c>
      <c r="Y632" s="291">
        <v>49000</v>
      </c>
      <c r="Z632" s="291">
        <v>49000</v>
      </c>
      <c r="AA632" s="291">
        <v>13400</v>
      </c>
      <c r="AB632" s="291">
        <v>49000</v>
      </c>
      <c r="AC632" s="292" t="s">
        <v>374</v>
      </c>
      <c r="AD632" s="290" t="s">
        <v>60</v>
      </c>
      <c r="AE632" s="292" t="s">
        <v>45</v>
      </c>
      <c r="AF632" s="291">
        <v>49000</v>
      </c>
      <c r="AG632" s="291">
        <v>400</v>
      </c>
      <c r="AH632" s="291">
        <v>19600000</v>
      </c>
      <c r="AI632" s="291">
        <v>5360000</v>
      </c>
      <c r="AJ632" s="291">
        <v>400</v>
      </c>
      <c r="AK632" s="291">
        <v>19600000</v>
      </c>
      <c r="AL632" s="291">
        <v>5360000</v>
      </c>
      <c r="AM632" s="291"/>
      <c r="AN632" s="291"/>
      <c r="AO632" s="291">
        <v>0</v>
      </c>
      <c r="AP632" s="291">
        <v>408</v>
      </c>
      <c r="AQ632" s="291">
        <v>19992000</v>
      </c>
      <c r="AR632" s="291">
        <v>5467200</v>
      </c>
      <c r="AS632" s="291">
        <v>408</v>
      </c>
      <c r="AT632" s="291">
        <v>19992000</v>
      </c>
      <c r="AU632" s="291">
        <v>5467200</v>
      </c>
      <c r="AV632" s="291"/>
      <c r="AW632" s="291"/>
      <c r="AX632" s="291">
        <v>0</v>
      </c>
      <c r="AY632" s="291">
        <v>355</v>
      </c>
      <c r="AZ632" s="291">
        <v>17395000</v>
      </c>
      <c r="BA632" s="291"/>
      <c r="BB632" s="291"/>
      <c r="BC632" s="291">
        <v>5</v>
      </c>
      <c r="BD632" s="291">
        <v>245000</v>
      </c>
      <c r="BE632" s="291">
        <v>137056</v>
      </c>
      <c r="BF632" s="291">
        <v>67000</v>
      </c>
      <c r="BG632" s="291">
        <v>333</v>
      </c>
      <c r="BH632" s="291">
        <v>16317000</v>
      </c>
      <c r="BI632" s="291">
        <v>10678993</v>
      </c>
      <c r="BJ632" s="291">
        <v>4462200</v>
      </c>
      <c r="BK632" s="291">
        <v>22</v>
      </c>
      <c r="BL632" s="291">
        <v>53</v>
      </c>
      <c r="BM632" s="291">
        <v>75</v>
      </c>
      <c r="BN632" s="291">
        <v>3675000</v>
      </c>
      <c r="BO632" s="291">
        <v>1005000</v>
      </c>
      <c r="BP632" s="292" t="s">
        <v>793</v>
      </c>
      <c r="BQ632" s="292" t="s">
        <v>1016</v>
      </c>
      <c r="BR632" t="s">
        <v>45</v>
      </c>
    </row>
    <row r="633" spans="1:70" hidden="1" x14ac:dyDescent="0.3">
      <c r="A633" s="281">
        <v>630</v>
      </c>
      <c r="B633" s="282" t="s">
        <v>2952</v>
      </c>
      <c r="C633" s="282" t="s">
        <v>3011</v>
      </c>
      <c r="D633" s="282" t="s">
        <v>2954</v>
      </c>
      <c r="E633" s="282" t="s">
        <v>2997</v>
      </c>
      <c r="F633" s="282" t="s">
        <v>2977</v>
      </c>
      <c r="G633" s="282" t="s">
        <v>2978</v>
      </c>
      <c r="H633" s="282" t="s">
        <v>2979</v>
      </c>
      <c r="I633" s="282" t="s">
        <v>2962</v>
      </c>
      <c r="J633" s="282" t="s">
        <v>60</v>
      </c>
      <c r="K633" s="282" t="s">
        <v>2958</v>
      </c>
      <c r="L633" s="282" t="s">
        <v>45</v>
      </c>
      <c r="M633" s="283" t="s">
        <v>2638</v>
      </c>
      <c r="N633" s="282" t="s">
        <v>2639</v>
      </c>
      <c r="O633" s="282" t="s">
        <v>50</v>
      </c>
      <c r="P633" s="282" t="s">
        <v>51</v>
      </c>
      <c r="Q633" s="284" t="s">
        <v>45</v>
      </c>
      <c r="R633" s="282" t="s">
        <v>45</v>
      </c>
      <c r="S633" s="285">
        <v>45673</v>
      </c>
      <c r="T633" s="285">
        <v>45630</v>
      </c>
      <c r="U633" s="284" t="s">
        <v>45</v>
      </c>
      <c r="V633" s="285">
        <v>45630</v>
      </c>
      <c r="W633" s="285">
        <v>45673</v>
      </c>
      <c r="X633" s="285">
        <v>45701</v>
      </c>
      <c r="Y633" s="286">
        <v>49000</v>
      </c>
      <c r="Z633" s="286">
        <v>49000</v>
      </c>
      <c r="AA633" s="286">
        <v>12700</v>
      </c>
      <c r="AB633" s="286">
        <v>49000</v>
      </c>
      <c r="AC633" s="287" t="s">
        <v>396</v>
      </c>
      <c r="AD633" s="284" t="s">
        <v>60</v>
      </c>
      <c r="AE633" s="287" t="s">
        <v>45</v>
      </c>
      <c r="AF633" s="286">
        <v>49000</v>
      </c>
      <c r="AG633" s="286">
        <v>700</v>
      </c>
      <c r="AH633" s="286">
        <v>34300000</v>
      </c>
      <c r="AI633" s="286">
        <v>8890000</v>
      </c>
      <c r="AJ633" s="286">
        <v>700</v>
      </c>
      <c r="AK633" s="286">
        <v>34300000</v>
      </c>
      <c r="AL633" s="286">
        <v>8890000</v>
      </c>
      <c r="AM633" s="286"/>
      <c r="AN633" s="286"/>
      <c r="AO633" s="286">
        <v>0</v>
      </c>
      <c r="AP633" s="286">
        <v>734</v>
      </c>
      <c r="AQ633" s="286">
        <v>35966000</v>
      </c>
      <c r="AR633" s="286">
        <v>9321800</v>
      </c>
      <c r="AS633" s="286">
        <v>734</v>
      </c>
      <c r="AT633" s="286">
        <v>35966000</v>
      </c>
      <c r="AU633" s="286">
        <v>9321800</v>
      </c>
      <c r="AV633" s="286"/>
      <c r="AW633" s="286"/>
      <c r="AX633" s="286">
        <v>0</v>
      </c>
      <c r="AY633" s="286">
        <v>199</v>
      </c>
      <c r="AZ633" s="286">
        <v>9751000</v>
      </c>
      <c r="BA633" s="286"/>
      <c r="BB633" s="286"/>
      <c r="BC633" s="286">
        <v>2</v>
      </c>
      <c r="BD633" s="286">
        <v>98000</v>
      </c>
      <c r="BE633" s="286">
        <v>60750</v>
      </c>
      <c r="BF633" s="286">
        <v>25400</v>
      </c>
      <c r="BG633" s="286">
        <v>170</v>
      </c>
      <c r="BH633" s="286">
        <v>8330000</v>
      </c>
      <c r="BI633" s="286">
        <v>5615111</v>
      </c>
      <c r="BJ633" s="286">
        <v>2159000</v>
      </c>
      <c r="BK633" s="286">
        <v>29</v>
      </c>
      <c r="BL633" s="286">
        <v>535</v>
      </c>
      <c r="BM633" s="286">
        <v>564</v>
      </c>
      <c r="BN633" s="286">
        <v>27636000</v>
      </c>
      <c r="BO633" s="286">
        <v>7162800</v>
      </c>
      <c r="BP633" s="287" t="s">
        <v>4031</v>
      </c>
      <c r="BQ633" s="287" t="s">
        <v>3468</v>
      </c>
      <c r="BR633" t="s">
        <v>45</v>
      </c>
    </row>
    <row r="634" spans="1:70" hidden="1" x14ac:dyDescent="0.3">
      <c r="A634" s="281">
        <v>631</v>
      </c>
      <c r="B634" s="288" t="s">
        <v>2952</v>
      </c>
      <c r="C634" s="288" t="s">
        <v>3011</v>
      </c>
      <c r="D634" s="288" t="s">
        <v>2954</v>
      </c>
      <c r="E634" s="288" t="s">
        <v>2997</v>
      </c>
      <c r="F634" s="288" t="s">
        <v>2977</v>
      </c>
      <c r="G634" s="288" t="s">
        <v>2980</v>
      </c>
      <c r="H634" s="288" t="s">
        <v>2983</v>
      </c>
      <c r="I634" s="288" t="s">
        <v>2962</v>
      </c>
      <c r="J634" s="288" t="s">
        <v>60</v>
      </c>
      <c r="K634" s="288" t="s">
        <v>2958</v>
      </c>
      <c r="L634" s="288" t="s">
        <v>45</v>
      </c>
      <c r="M634" s="289" t="s">
        <v>2640</v>
      </c>
      <c r="N634" s="288" t="s">
        <v>2641</v>
      </c>
      <c r="O634" s="288" t="s">
        <v>50</v>
      </c>
      <c r="P634" s="288" t="s">
        <v>51</v>
      </c>
      <c r="Q634" s="290" t="s">
        <v>45</v>
      </c>
      <c r="R634" s="288" t="s">
        <v>45</v>
      </c>
      <c r="S634" s="1">
        <v>45784</v>
      </c>
      <c r="T634" s="1">
        <v>45673</v>
      </c>
      <c r="U634" s="290" t="s">
        <v>45</v>
      </c>
      <c r="V634" s="1">
        <v>45673</v>
      </c>
      <c r="W634" s="1">
        <v>45784</v>
      </c>
      <c r="X634" s="1">
        <v>45882</v>
      </c>
      <c r="Y634" s="291">
        <v>82000</v>
      </c>
      <c r="Z634" s="291">
        <v>82000</v>
      </c>
      <c r="AA634" s="291">
        <v>21900</v>
      </c>
      <c r="AB634" s="291">
        <v>82000</v>
      </c>
      <c r="AC634" s="292" t="s">
        <v>208</v>
      </c>
      <c r="AD634" s="290" t="s">
        <v>60</v>
      </c>
      <c r="AE634" s="292" t="s">
        <v>45</v>
      </c>
      <c r="AF634" s="291">
        <v>82000</v>
      </c>
      <c r="AG634" s="291">
        <v>1600</v>
      </c>
      <c r="AH634" s="291">
        <v>131200000</v>
      </c>
      <c r="AI634" s="291">
        <v>35040000</v>
      </c>
      <c r="AJ634" s="291">
        <v>1600</v>
      </c>
      <c r="AK634" s="291">
        <v>131200000</v>
      </c>
      <c r="AL634" s="291">
        <v>35040000</v>
      </c>
      <c r="AM634" s="291"/>
      <c r="AN634" s="291"/>
      <c r="AO634" s="291">
        <v>0</v>
      </c>
      <c r="AP634" s="291">
        <v>737</v>
      </c>
      <c r="AQ634" s="291">
        <v>60434000</v>
      </c>
      <c r="AR634" s="291">
        <v>16140300</v>
      </c>
      <c r="AS634" s="291">
        <v>737</v>
      </c>
      <c r="AT634" s="291">
        <v>60434000</v>
      </c>
      <c r="AU634" s="291">
        <v>16140300</v>
      </c>
      <c r="AV634" s="291"/>
      <c r="AW634" s="291"/>
      <c r="AX634" s="291">
        <v>0</v>
      </c>
      <c r="AY634" s="291">
        <v>236</v>
      </c>
      <c r="AZ634" s="291">
        <v>19352000</v>
      </c>
      <c r="BA634" s="291"/>
      <c r="BB634" s="291"/>
      <c r="BC634" s="291">
        <v>23</v>
      </c>
      <c r="BD634" s="291">
        <v>1886000</v>
      </c>
      <c r="BE634" s="291">
        <v>1483780</v>
      </c>
      <c r="BF634" s="291">
        <v>503700</v>
      </c>
      <c r="BG634" s="291">
        <v>65</v>
      </c>
      <c r="BH634" s="291">
        <v>5330000</v>
      </c>
      <c r="BI634" s="291">
        <v>3449030</v>
      </c>
      <c r="BJ634" s="291">
        <v>1423500</v>
      </c>
      <c r="BK634" s="291">
        <v>171</v>
      </c>
      <c r="BL634" s="291">
        <v>501</v>
      </c>
      <c r="BM634" s="291">
        <v>672</v>
      </c>
      <c r="BN634" s="291">
        <v>55104000</v>
      </c>
      <c r="BO634" s="291">
        <v>14716800</v>
      </c>
      <c r="BP634" s="292" t="s">
        <v>3783</v>
      </c>
      <c r="BQ634" s="292" t="s">
        <v>3784</v>
      </c>
      <c r="BR634" t="s">
        <v>45</v>
      </c>
    </row>
    <row r="635" spans="1:70" hidden="1" x14ac:dyDescent="0.3">
      <c r="A635" s="281">
        <v>632</v>
      </c>
      <c r="B635" s="282" t="s">
        <v>2952</v>
      </c>
      <c r="C635" s="282" t="s">
        <v>3011</v>
      </c>
      <c r="D635" s="282" t="s">
        <v>2954</v>
      </c>
      <c r="E635" s="282" t="s">
        <v>2997</v>
      </c>
      <c r="F635" s="282" t="s">
        <v>2985</v>
      </c>
      <c r="G635" s="282" t="s">
        <v>2986</v>
      </c>
      <c r="H635" s="282" t="s">
        <v>2989</v>
      </c>
      <c r="I635" s="282" t="s">
        <v>2962</v>
      </c>
      <c r="J635" s="282" t="s">
        <v>60</v>
      </c>
      <c r="K635" s="282" t="s">
        <v>2958</v>
      </c>
      <c r="L635" s="282" t="s">
        <v>45</v>
      </c>
      <c r="M635" s="283" t="s">
        <v>2642</v>
      </c>
      <c r="N635" s="282" t="s">
        <v>2643</v>
      </c>
      <c r="O635" s="282" t="s">
        <v>50</v>
      </c>
      <c r="P635" s="282" t="s">
        <v>51</v>
      </c>
      <c r="Q635" s="284" t="s">
        <v>45</v>
      </c>
      <c r="R635" s="282" t="s">
        <v>45</v>
      </c>
      <c r="S635" s="285">
        <v>45733</v>
      </c>
      <c r="T635" s="285">
        <v>45617</v>
      </c>
      <c r="U635" s="284" t="s">
        <v>45</v>
      </c>
      <c r="V635" s="285">
        <v>45617</v>
      </c>
      <c r="W635" s="285">
        <v>45733</v>
      </c>
      <c r="X635" s="285">
        <v>45736</v>
      </c>
      <c r="Y635" s="286">
        <v>65000</v>
      </c>
      <c r="Z635" s="286">
        <v>65000</v>
      </c>
      <c r="AA635" s="286">
        <v>17000</v>
      </c>
      <c r="AB635" s="286">
        <v>65000</v>
      </c>
      <c r="AC635" s="287" t="s">
        <v>527</v>
      </c>
      <c r="AD635" s="284" t="s">
        <v>60</v>
      </c>
      <c r="AE635" s="287" t="s">
        <v>45</v>
      </c>
      <c r="AF635" s="286">
        <v>65000</v>
      </c>
      <c r="AG635" s="286">
        <v>600</v>
      </c>
      <c r="AH635" s="286">
        <v>39000000</v>
      </c>
      <c r="AI635" s="286">
        <v>10200000</v>
      </c>
      <c r="AJ635" s="286">
        <v>600</v>
      </c>
      <c r="AK635" s="286">
        <v>39000000</v>
      </c>
      <c r="AL635" s="286">
        <v>10200000</v>
      </c>
      <c r="AM635" s="286"/>
      <c r="AN635" s="286"/>
      <c r="AO635" s="286">
        <v>0</v>
      </c>
      <c r="AP635" s="286">
        <v>504</v>
      </c>
      <c r="AQ635" s="286">
        <v>32760000</v>
      </c>
      <c r="AR635" s="286">
        <v>8568000</v>
      </c>
      <c r="AS635" s="286">
        <v>504</v>
      </c>
      <c r="AT635" s="286">
        <v>32760000</v>
      </c>
      <c r="AU635" s="286">
        <v>8568000</v>
      </c>
      <c r="AV635" s="286"/>
      <c r="AW635" s="286"/>
      <c r="AX635" s="286">
        <v>0</v>
      </c>
      <c r="AY635" s="286">
        <v>456</v>
      </c>
      <c r="AZ635" s="286">
        <v>29640000</v>
      </c>
      <c r="BA635" s="286"/>
      <c r="BB635" s="286"/>
      <c r="BC635" s="286">
        <v>22</v>
      </c>
      <c r="BD635" s="286">
        <v>1430000</v>
      </c>
      <c r="BE635" s="286">
        <v>905000</v>
      </c>
      <c r="BF635" s="286">
        <v>374000</v>
      </c>
      <c r="BG635" s="286">
        <v>371</v>
      </c>
      <c r="BH635" s="286">
        <v>24115000</v>
      </c>
      <c r="BI635" s="286">
        <v>15470245</v>
      </c>
      <c r="BJ635" s="286">
        <v>6307000</v>
      </c>
      <c r="BK635" s="286">
        <v>85</v>
      </c>
      <c r="BL635" s="286">
        <v>48</v>
      </c>
      <c r="BM635" s="286">
        <v>133</v>
      </c>
      <c r="BN635" s="286">
        <v>8645000</v>
      </c>
      <c r="BO635" s="286">
        <v>2261000</v>
      </c>
      <c r="BP635" s="287" t="s">
        <v>1456</v>
      </c>
      <c r="BQ635" s="287" t="s">
        <v>3976</v>
      </c>
      <c r="BR635" t="s">
        <v>45</v>
      </c>
    </row>
    <row r="636" spans="1:70" hidden="1" x14ac:dyDescent="0.3">
      <c r="A636" s="281">
        <v>633</v>
      </c>
      <c r="B636" s="288" t="s">
        <v>2952</v>
      </c>
      <c r="C636" s="288" t="s">
        <v>3011</v>
      </c>
      <c r="D636" s="288" t="s">
        <v>2954</v>
      </c>
      <c r="E636" s="288" t="s">
        <v>2997</v>
      </c>
      <c r="F636" s="288" t="s">
        <v>2985</v>
      </c>
      <c r="G636" s="288" t="s">
        <v>2986</v>
      </c>
      <c r="H636" s="288" t="s">
        <v>2989</v>
      </c>
      <c r="I636" s="288" t="s">
        <v>2962</v>
      </c>
      <c r="J636" s="288" t="s">
        <v>60</v>
      </c>
      <c r="K636" s="288" t="s">
        <v>2958</v>
      </c>
      <c r="L636" s="288" t="s">
        <v>45</v>
      </c>
      <c r="M636" s="289" t="s">
        <v>2644</v>
      </c>
      <c r="N636" s="288" t="s">
        <v>2645</v>
      </c>
      <c r="O636" s="288" t="s">
        <v>50</v>
      </c>
      <c r="P636" s="288" t="s">
        <v>51</v>
      </c>
      <c r="Q636" s="290" t="s">
        <v>45</v>
      </c>
      <c r="R636" s="288" t="s">
        <v>45</v>
      </c>
      <c r="S636" s="1">
        <v>45735</v>
      </c>
      <c r="T636" s="1">
        <v>45617</v>
      </c>
      <c r="U636" s="290" t="s">
        <v>45</v>
      </c>
      <c r="V636" s="1">
        <v>45617</v>
      </c>
      <c r="W636" s="1">
        <v>45735</v>
      </c>
      <c r="X636" s="1">
        <v>45736</v>
      </c>
      <c r="Y636" s="291">
        <v>69000</v>
      </c>
      <c r="Z636" s="291">
        <v>69000</v>
      </c>
      <c r="AA636" s="291">
        <v>19800</v>
      </c>
      <c r="AB636" s="291">
        <v>69000</v>
      </c>
      <c r="AC636" s="292" t="s">
        <v>193</v>
      </c>
      <c r="AD636" s="290" t="s">
        <v>60</v>
      </c>
      <c r="AE636" s="292" t="s">
        <v>45</v>
      </c>
      <c r="AF636" s="291">
        <v>69000</v>
      </c>
      <c r="AG636" s="291">
        <v>400</v>
      </c>
      <c r="AH636" s="291">
        <v>27600000</v>
      </c>
      <c r="AI636" s="291">
        <v>7920000</v>
      </c>
      <c r="AJ636" s="291">
        <v>400</v>
      </c>
      <c r="AK636" s="291">
        <v>27600000</v>
      </c>
      <c r="AL636" s="291">
        <v>7920000</v>
      </c>
      <c r="AM636" s="291"/>
      <c r="AN636" s="291"/>
      <c r="AO636" s="291">
        <v>0</v>
      </c>
      <c r="AP636" s="291">
        <v>403</v>
      </c>
      <c r="AQ636" s="291">
        <v>27807000</v>
      </c>
      <c r="AR636" s="291">
        <v>7979400</v>
      </c>
      <c r="AS636" s="291">
        <v>403</v>
      </c>
      <c r="AT636" s="291">
        <v>27807000</v>
      </c>
      <c r="AU636" s="291">
        <v>7979400</v>
      </c>
      <c r="AV636" s="291"/>
      <c r="AW636" s="291"/>
      <c r="AX636" s="291">
        <v>0</v>
      </c>
      <c r="AY636" s="291">
        <v>323</v>
      </c>
      <c r="AZ636" s="291">
        <v>22287000</v>
      </c>
      <c r="BA636" s="291"/>
      <c r="BB636" s="291"/>
      <c r="BC636" s="291">
        <v>8</v>
      </c>
      <c r="BD636" s="291">
        <v>552000</v>
      </c>
      <c r="BE636" s="291">
        <v>319100</v>
      </c>
      <c r="BF636" s="291">
        <v>158400</v>
      </c>
      <c r="BG636" s="291">
        <v>210</v>
      </c>
      <c r="BH636" s="291">
        <v>14490000</v>
      </c>
      <c r="BI636" s="291">
        <v>8608052</v>
      </c>
      <c r="BJ636" s="291">
        <v>4158000</v>
      </c>
      <c r="BK636" s="291">
        <v>113</v>
      </c>
      <c r="BL636" s="291">
        <v>80</v>
      </c>
      <c r="BM636" s="291">
        <v>193</v>
      </c>
      <c r="BN636" s="291">
        <v>13317000</v>
      </c>
      <c r="BO636" s="291">
        <v>3821400</v>
      </c>
      <c r="BP636" s="292" t="s">
        <v>3949</v>
      </c>
      <c r="BQ636" s="292" t="s">
        <v>3740</v>
      </c>
      <c r="BR636" t="s">
        <v>45</v>
      </c>
    </row>
    <row r="637" spans="1:70" hidden="1" x14ac:dyDescent="0.3">
      <c r="A637" s="281">
        <v>634</v>
      </c>
      <c r="B637" s="282" t="s">
        <v>2952</v>
      </c>
      <c r="C637" s="282" t="s">
        <v>3011</v>
      </c>
      <c r="D637" s="282" t="s">
        <v>2954</v>
      </c>
      <c r="E637" s="282" t="s">
        <v>2997</v>
      </c>
      <c r="F637" s="282" t="s">
        <v>2985</v>
      </c>
      <c r="G637" s="282" t="s">
        <v>2986</v>
      </c>
      <c r="H637" s="282" t="s">
        <v>2989</v>
      </c>
      <c r="I637" s="282" t="s">
        <v>2962</v>
      </c>
      <c r="J637" s="282" t="s">
        <v>60</v>
      </c>
      <c r="K637" s="282" t="s">
        <v>2958</v>
      </c>
      <c r="L637" s="282" t="s">
        <v>45</v>
      </c>
      <c r="M637" s="283" t="s">
        <v>2646</v>
      </c>
      <c r="N637" s="282" t="s">
        <v>2647</v>
      </c>
      <c r="O637" s="282" t="s">
        <v>50</v>
      </c>
      <c r="P637" s="282" t="s">
        <v>51</v>
      </c>
      <c r="Q637" s="284" t="s">
        <v>45</v>
      </c>
      <c r="R637" s="282" t="s">
        <v>45</v>
      </c>
      <c r="S637" s="285">
        <v>45728</v>
      </c>
      <c r="T637" s="285">
        <v>45645</v>
      </c>
      <c r="U637" s="284" t="s">
        <v>45</v>
      </c>
      <c r="V637" s="285">
        <v>45645</v>
      </c>
      <c r="W637" s="285">
        <v>45728</v>
      </c>
      <c r="X637" s="285">
        <v>45736</v>
      </c>
      <c r="Y637" s="286">
        <v>67000</v>
      </c>
      <c r="Z637" s="286">
        <v>67000</v>
      </c>
      <c r="AA637" s="286">
        <v>18300</v>
      </c>
      <c r="AB637" s="286">
        <v>67000</v>
      </c>
      <c r="AC637" s="287" t="s">
        <v>1013</v>
      </c>
      <c r="AD637" s="284" t="s">
        <v>60</v>
      </c>
      <c r="AE637" s="287" t="s">
        <v>45</v>
      </c>
      <c r="AF637" s="286">
        <v>67000</v>
      </c>
      <c r="AG637" s="286">
        <v>400</v>
      </c>
      <c r="AH637" s="286">
        <v>26800000</v>
      </c>
      <c r="AI637" s="286">
        <v>7320000</v>
      </c>
      <c r="AJ637" s="286">
        <v>400</v>
      </c>
      <c r="AK637" s="286">
        <v>26800000</v>
      </c>
      <c r="AL637" s="286">
        <v>7320000</v>
      </c>
      <c r="AM637" s="286"/>
      <c r="AN637" s="286"/>
      <c r="AO637" s="286">
        <v>0</v>
      </c>
      <c r="AP637" s="286">
        <v>409</v>
      </c>
      <c r="AQ637" s="286">
        <v>27403000</v>
      </c>
      <c r="AR637" s="286">
        <v>7484700</v>
      </c>
      <c r="AS637" s="286">
        <v>409</v>
      </c>
      <c r="AT637" s="286">
        <v>27403000</v>
      </c>
      <c r="AU637" s="286">
        <v>7484700</v>
      </c>
      <c r="AV637" s="286"/>
      <c r="AW637" s="286"/>
      <c r="AX637" s="286">
        <v>0</v>
      </c>
      <c r="AY637" s="286">
        <v>333</v>
      </c>
      <c r="AZ637" s="286">
        <v>22311000</v>
      </c>
      <c r="BA637" s="286"/>
      <c r="BB637" s="286"/>
      <c r="BC637" s="286">
        <v>3</v>
      </c>
      <c r="BD637" s="286">
        <v>201000</v>
      </c>
      <c r="BE637" s="286">
        <v>87436</v>
      </c>
      <c r="BF637" s="286">
        <v>54900</v>
      </c>
      <c r="BG637" s="286">
        <v>239</v>
      </c>
      <c r="BH637" s="286">
        <v>16013000</v>
      </c>
      <c r="BI637" s="286">
        <v>9803086</v>
      </c>
      <c r="BJ637" s="286">
        <v>4373700</v>
      </c>
      <c r="BK637" s="286">
        <v>94</v>
      </c>
      <c r="BL637" s="286">
        <v>76</v>
      </c>
      <c r="BM637" s="286">
        <v>170</v>
      </c>
      <c r="BN637" s="286">
        <v>11390000</v>
      </c>
      <c r="BO637" s="286">
        <v>3111000</v>
      </c>
      <c r="BP637" s="287" t="s">
        <v>3899</v>
      </c>
      <c r="BQ637" s="287" t="s">
        <v>3965</v>
      </c>
      <c r="BR637" t="s">
        <v>45</v>
      </c>
    </row>
    <row r="638" spans="1:70" hidden="1" x14ac:dyDescent="0.3">
      <c r="A638" s="281">
        <v>635</v>
      </c>
      <c r="B638" s="288" t="s">
        <v>2952</v>
      </c>
      <c r="C638" s="288" t="s">
        <v>3011</v>
      </c>
      <c r="D638" s="288" t="s">
        <v>2954</v>
      </c>
      <c r="E638" s="288" t="s">
        <v>2997</v>
      </c>
      <c r="F638" s="288" t="s">
        <v>2985</v>
      </c>
      <c r="G638" s="288" t="s">
        <v>2986</v>
      </c>
      <c r="H638" s="288" t="s">
        <v>2989</v>
      </c>
      <c r="I638" s="288" t="s">
        <v>2962</v>
      </c>
      <c r="J638" s="288" t="s">
        <v>60</v>
      </c>
      <c r="K638" s="288" t="s">
        <v>2958</v>
      </c>
      <c r="L638" s="288" t="s">
        <v>45</v>
      </c>
      <c r="M638" s="289" t="s">
        <v>2648</v>
      </c>
      <c r="N638" s="288" t="s">
        <v>2649</v>
      </c>
      <c r="O638" s="288" t="s">
        <v>50</v>
      </c>
      <c r="P638" s="288" t="s">
        <v>51</v>
      </c>
      <c r="Q638" s="290" t="s">
        <v>45</v>
      </c>
      <c r="R638" s="288" t="s">
        <v>45</v>
      </c>
      <c r="S638" s="1">
        <v>45740</v>
      </c>
      <c r="T638" s="1">
        <v>45629</v>
      </c>
      <c r="U638" s="290" t="s">
        <v>45</v>
      </c>
      <c r="V638" s="1">
        <v>45629</v>
      </c>
      <c r="W638" s="1">
        <v>45740</v>
      </c>
      <c r="X638" s="1">
        <v>45741</v>
      </c>
      <c r="Y638" s="291">
        <v>75000</v>
      </c>
      <c r="Z638" s="291">
        <v>75000</v>
      </c>
      <c r="AA638" s="291">
        <v>21000</v>
      </c>
      <c r="AB638" s="291">
        <v>75000</v>
      </c>
      <c r="AC638" s="292" t="s">
        <v>1247</v>
      </c>
      <c r="AD638" s="290" t="s">
        <v>60</v>
      </c>
      <c r="AE638" s="292" t="s">
        <v>45</v>
      </c>
      <c r="AF638" s="291">
        <v>75000</v>
      </c>
      <c r="AG638" s="291">
        <v>400</v>
      </c>
      <c r="AH638" s="291">
        <v>30000000</v>
      </c>
      <c r="AI638" s="291">
        <v>8400000</v>
      </c>
      <c r="AJ638" s="291">
        <v>400</v>
      </c>
      <c r="AK638" s="291">
        <v>30000000</v>
      </c>
      <c r="AL638" s="291">
        <v>8400000</v>
      </c>
      <c r="AM638" s="291"/>
      <c r="AN638" s="291"/>
      <c r="AO638" s="291">
        <v>0</v>
      </c>
      <c r="AP638" s="291">
        <v>402</v>
      </c>
      <c r="AQ638" s="291">
        <v>30150000</v>
      </c>
      <c r="AR638" s="291">
        <v>8442000</v>
      </c>
      <c r="AS638" s="291">
        <v>402</v>
      </c>
      <c r="AT638" s="291">
        <v>30150000</v>
      </c>
      <c r="AU638" s="291">
        <v>8442000</v>
      </c>
      <c r="AV638" s="291"/>
      <c r="AW638" s="291"/>
      <c r="AX638" s="291">
        <v>0</v>
      </c>
      <c r="AY638" s="291">
        <v>264</v>
      </c>
      <c r="AZ638" s="291">
        <v>19800000</v>
      </c>
      <c r="BA638" s="291"/>
      <c r="BB638" s="291"/>
      <c r="BC638" s="291">
        <v>9</v>
      </c>
      <c r="BD638" s="291">
        <v>675000</v>
      </c>
      <c r="BE638" s="291">
        <v>429340</v>
      </c>
      <c r="BF638" s="291">
        <v>189000</v>
      </c>
      <c r="BG638" s="291">
        <v>198</v>
      </c>
      <c r="BH638" s="291">
        <v>14850000</v>
      </c>
      <c r="BI638" s="291">
        <v>8447358</v>
      </c>
      <c r="BJ638" s="291">
        <v>4158000</v>
      </c>
      <c r="BK638" s="291">
        <v>66</v>
      </c>
      <c r="BL638" s="291">
        <v>138</v>
      </c>
      <c r="BM638" s="291">
        <v>204</v>
      </c>
      <c r="BN638" s="291">
        <v>15300000</v>
      </c>
      <c r="BO638" s="291">
        <v>4284000</v>
      </c>
      <c r="BP638" s="292" t="s">
        <v>3554</v>
      </c>
      <c r="BQ638" s="292" t="s">
        <v>3854</v>
      </c>
      <c r="BR638" t="s">
        <v>45</v>
      </c>
    </row>
    <row r="639" spans="1:70" hidden="1" x14ac:dyDescent="0.3">
      <c r="A639" s="281">
        <v>636</v>
      </c>
      <c r="B639" s="282" t="s">
        <v>2952</v>
      </c>
      <c r="C639" s="282" t="s">
        <v>3011</v>
      </c>
      <c r="D639" s="282" t="s">
        <v>2954</v>
      </c>
      <c r="E639" s="282" t="s">
        <v>2997</v>
      </c>
      <c r="F639" s="282" t="s">
        <v>2985</v>
      </c>
      <c r="G639" s="282" t="s">
        <v>2986</v>
      </c>
      <c r="H639" s="282" t="s">
        <v>2989</v>
      </c>
      <c r="I639" s="282" t="s">
        <v>2962</v>
      </c>
      <c r="J639" s="282" t="s">
        <v>60</v>
      </c>
      <c r="K639" s="282" t="s">
        <v>2958</v>
      </c>
      <c r="L639" s="282" t="s">
        <v>45</v>
      </c>
      <c r="M639" s="283" t="s">
        <v>2650</v>
      </c>
      <c r="N639" s="282" t="s">
        <v>1530</v>
      </c>
      <c r="O639" s="282" t="s">
        <v>50</v>
      </c>
      <c r="P639" s="282" t="s">
        <v>120</v>
      </c>
      <c r="Q639" s="284" t="s">
        <v>45</v>
      </c>
      <c r="R639" s="282" t="s">
        <v>45</v>
      </c>
      <c r="S639" s="285">
        <v>45681</v>
      </c>
      <c r="T639" s="285">
        <v>45629</v>
      </c>
      <c r="U639" s="284" t="s">
        <v>45</v>
      </c>
      <c r="V639" s="285">
        <v>45629</v>
      </c>
      <c r="W639" s="285">
        <v>45681</v>
      </c>
      <c r="X639" s="285">
        <v>45688</v>
      </c>
      <c r="Y639" s="286">
        <v>57000</v>
      </c>
      <c r="Z639" s="286">
        <v>69000</v>
      </c>
      <c r="AA639" s="286">
        <v>16000</v>
      </c>
      <c r="AB639" s="286">
        <v>69000</v>
      </c>
      <c r="AC639" s="287" t="s">
        <v>1467</v>
      </c>
      <c r="AD639" s="284" t="s">
        <v>60</v>
      </c>
      <c r="AE639" s="287" t="s">
        <v>45</v>
      </c>
      <c r="AF639" s="286">
        <v>57000</v>
      </c>
      <c r="AG639" s="286">
        <v>600</v>
      </c>
      <c r="AH639" s="286">
        <v>41400000</v>
      </c>
      <c r="AI639" s="286">
        <v>9600000</v>
      </c>
      <c r="AJ639" s="286">
        <v>600</v>
      </c>
      <c r="AK639" s="286">
        <v>41400000</v>
      </c>
      <c r="AL639" s="286">
        <v>9600000</v>
      </c>
      <c r="AM639" s="286"/>
      <c r="AN639" s="286"/>
      <c r="AO639" s="286">
        <v>0</v>
      </c>
      <c r="AP639" s="286">
        <v>617</v>
      </c>
      <c r="AQ639" s="286">
        <v>42573000</v>
      </c>
      <c r="AR639" s="286">
        <v>9872000</v>
      </c>
      <c r="AS639" s="286">
        <v>617</v>
      </c>
      <c r="AT639" s="286">
        <v>42573000</v>
      </c>
      <c r="AU639" s="286">
        <v>9872000</v>
      </c>
      <c r="AV639" s="286"/>
      <c r="AW639" s="286"/>
      <c r="AX639" s="286">
        <v>0</v>
      </c>
      <c r="AY639" s="286">
        <v>556</v>
      </c>
      <c r="AZ639" s="286">
        <v>38364000</v>
      </c>
      <c r="BA639" s="286"/>
      <c r="BB639" s="286"/>
      <c r="BC639" s="286">
        <v>4</v>
      </c>
      <c r="BD639" s="286">
        <v>276000</v>
      </c>
      <c r="BE639" s="286">
        <v>160852</v>
      </c>
      <c r="BF639" s="286">
        <v>64000</v>
      </c>
      <c r="BG639" s="286">
        <v>527</v>
      </c>
      <c r="BH639" s="286">
        <v>36363000</v>
      </c>
      <c r="BI639" s="286">
        <v>21313098</v>
      </c>
      <c r="BJ639" s="286">
        <v>8432000</v>
      </c>
      <c r="BK639" s="286">
        <v>29</v>
      </c>
      <c r="BL639" s="286">
        <v>61</v>
      </c>
      <c r="BM639" s="286">
        <v>90</v>
      </c>
      <c r="BN639" s="286">
        <v>6210000</v>
      </c>
      <c r="BO639" s="286">
        <v>1440000</v>
      </c>
      <c r="BP639" s="287" t="s">
        <v>4049</v>
      </c>
      <c r="BQ639" s="287" t="s">
        <v>3450</v>
      </c>
      <c r="BR639" t="s">
        <v>45</v>
      </c>
    </row>
    <row r="640" spans="1:70" hidden="1" x14ac:dyDescent="0.3">
      <c r="A640" s="281">
        <v>637</v>
      </c>
      <c r="B640" s="288" t="s">
        <v>2952</v>
      </c>
      <c r="C640" s="288" t="s">
        <v>3011</v>
      </c>
      <c r="D640" s="288" t="s">
        <v>2954</v>
      </c>
      <c r="E640" s="288" t="s">
        <v>2997</v>
      </c>
      <c r="F640" s="288" t="s">
        <v>2985</v>
      </c>
      <c r="G640" s="288" t="s">
        <v>2986</v>
      </c>
      <c r="H640" s="288" t="s">
        <v>2989</v>
      </c>
      <c r="I640" s="288" t="s">
        <v>2962</v>
      </c>
      <c r="J640" s="288" t="s">
        <v>60</v>
      </c>
      <c r="K640" s="288" t="s">
        <v>2958</v>
      </c>
      <c r="L640" s="288" t="s">
        <v>45</v>
      </c>
      <c r="M640" s="289" t="s">
        <v>2651</v>
      </c>
      <c r="N640" s="288" t="s">
        <v>2652</v>
      </c>
      <c r="O640" s="288" t="s">
        <v>50</v>
      </c>
      <c r="P640" s="288" t="s">
        <v>51</v>
      </c>
      <c r="Q640" s="290" t="s">
        <v>45</v>
      </c>
      <c r="R640" s="288" t="s">
        <v>45</v>
      </c>
      <c r="S640" s="1">
        <v>45665</v>
      </c>
      <c r="T640" s="290" t="s">
        <v>45</v>
      </c>
      <c r="U640" s="290" t="s">
        <v>45</v>
      </c>
      <c r="V640" s="290" t="s">
        <v>45</v>
      </c>
      <c r="W640" s="290" t="s">
        <v>45</v>
      </c>
      <c r="X640" s="290" t="s">
        <v>45</v>
      </c>
      <c r="Y640" s="291">
        <v>69000</v>
      </c>
      <c r="Z640" s="291">
        <v>69000</v>
      </c>
      <c r="AA640" s="291">
        <v>19000</v>
      </c>
      <c r="AB640" s="291">
        <v>69000</v>
      </c>
      <c r="AC640" s="292" t="s">
        <v>662</v>
      </c>
      <c r="AD640" s="290" t="s">
        <v>60</v>
      </c>
      <c r="AE640" s="292" t="s">
        <v>45</v>
      </c>
      <c r="AF640" s="291">
        <v>69000</v>
      </c>
      <c r="AG640" s="291">
        <v>6</v>
      </c>
      <c r="AH640" s="291">
        <v>414000</v>
      </c>
      <c r="AI640" s="291">
        <v>114000</v>
      </c>
      <c r="AJ640" s="291">
        <v>6</v>
      </c>
      <c r="AK640" s="291">
        <v>414000</v>
      </c>
      <c r="AL640" s="291">
        <v>114000</v>
      </c>
      <c r="AM640" s="291"/>
      <c r="AN640" s="291"/>
      <c r="AO640" s="291">
        <v>0</v>
      </c>
      <c r="AP640" s="291"/>
      <c r="AQ640" s="291"/>
      <c r="AR640" s="291">
        <v>0</v>
      </c>
      <c r="AS640" s="291"/>
      <c r="AT640" s="291"/>
      <c r="AU640" s="291">
        <v>0</v>
      </c>
      <c r="AV640" s="291"/>
      <c r="AW640" s="291"/>
      <c r="AX640" s="291">
        <v>0</v>
      </c>
      <c r="AY640" s="291"/>
      <c r="AZ640" s="291"/>
      <c r="BA640" s="291"/>
      <c r="BB640" s="291"/>
      <c r="BC640" s="291"/>
      <c r="BD640" s="291"/>
      <c r="BE640" s="291"/>
      <c r="BF640" s="291">
        <v>0</v>
      </c>
      <c r="BG640" s="291"/>
      <c r="BH640" s="291"/>
      <c r="BI640" s="291"/>
      <c r="BJ640" s="291">
        <v>0</v>
      </c>
      <c r="BK640" s="291"/>
      <c r="BL640" s="291"/>
      <c r="BM640" s="291"/>
      <c r="BN640" s="291"/>
      <c r="BO640" s="291"/>
      <c r="BP640" s="292" t="s">
        <v>45</v>
      </c>
      <c r="BQ640" s="292" t="s">
        <v>45</v>
      </c>
      <c r="BR640" t="s">
        <v>45</v>
      </c>
    </row>
    <row r="641" spans="1:70" hidden="1" x14ac:dyDescent="0.3">
      <c r="A641" s="281">
        <v>638</v>
      </c>
      <c r="B641" s="282" t="s">
        <v>2952</v>
      </c>
      <c r="C641" s="282" t="s">
        <v>3011</v>
      </c>
      <c r="D641" s="282" t="s">
        <v>2954</v>
      </c>
      <c r="E641" s="282" t="s">
        <v>2997</v>
      </c>
      <c r="F641" s="282" t="s">
        <v>2985</v>
      </c>
      <c r="G641" s="282" t="s">
        <v>2986</v>
      </c>
      <c r="H641" s="282" t="s">
        <v>2989</v>
      </c>
      <c r="I641" s="282" t="s">
        <v>2962</v>
      </c>
      <c r="J641" s="282" t="s">
        <v>60</v>
      </c>
      <c r="K641" s="282" t="s">
        <v>2958</v>
      </c>
      <c r="L641" s="282" t="s">
        <v>45</v>
      </c>
      <c r="M641" s="283" t="s">
        <v>2653</v>
      </c>
      <c r="N641" s="282" t="s">
        <v>2654</v>
      </c>
      <c r="O641" s="282" t="s">
        <v>50</v>
      </c>
      <c r="P641" s="282" t="s">
        <v>120</v>
      </c>
      <c r="Q641" s="284" t="s">
        <v>45</v>
      </c>
      <c r="R641" s="282" t="s">
        <v>45</v>
      </c>
      <c r="S641" s="285">
        <v>45740</v>
      </c>
      <c r="T641" s="285">
        <v>45665</v>
      </c>
      <c r="U641" s="284" t="s">
        <v>45</v>
      </c>
      <c r="V641" s="285">
        <v>45665</v>
      </c>
      <c r="W641" s="285">
        <v>45740</v>
      </c>
      <c r="X641" s="285">
        <v>45749</v>
      </c>
      <c r="Y641" s="286">
        <v>69000</v>
      </c>
      <c r="Z641" s="286">
        <v>69000</v>
      </c>
      <c r="AA641" s="286">
        <v>15500</v>
      </c>
      <c r="AB641" s="286">
        <v>69000</v>
      </c>
      <c r="AC641" s="287" t="s">
        <v>593</v>
      </c>
      <c r="AD641" s="284" t="s">
        <v>60</v>
      </c>
      <c r="AE641" s="287" t="s">
        <v>45</v>
      </c>
      <c r="AF641" s="286">
        <v>69000</v>
      </c>
      <c r="AG641" s="286">
        <v>400</v>
      </c>
      <c r="AH641" s="286">
        <v>27600000</v>
      </c>
      <c r="AI641" s="286">
        <v>6200000</v>
      </c>
      <c r="AJ641" s="286">
        <v>400</v>
      </c>
      <c r="AK641" s="286">
        <v>27600000</v>
      </c>
      <c r="AL641" s="286">
        <v>6200000</v>
      </c>
      <c r="AM641" s="286"/>
      <c r="AN641" s="286"/>
      <c r="AO641" s="286">
        <v>0</v>
      </c>
      <c r="AP641" s="286">
        <v>418</v>
      </c>
      <c r="AQ641" s="286">
        <v>28842000</v>
      </c>
      <c r="AR641" s="286">
        <v>6479000</v>
      </c>
      <c r="AS641" s="286">
        <v>418</v>
      </c>
      <c r="AT641" s="286">
        <v>28842000</v>
      </c>
      <c r="AU641" s="286">
        <v>6479000</v>
      </c>
      <c r="AV641" s="286"/>
      <c r="AW641" s="286"/>
      <c r="AX641" s="286">
        <v>0</v>
      </c>
      <c r="AY641" s="286">
        <v>386</v>
      </c>
      <c r="AZ641" s="286">
        <v>26634000</v>
      </c>
      <c r="BA641" s="286"/>
      <c r="BB641" s="286"/>
      <c r="BC641" s="286">
        <v>11</v>
      </c>
      <c r="BD641" s="286">
        <v>759000</v>
      </c>
      <c r="BE641" s="286">
        <v>473340</v>
      </c>
      <c r="BF641" s="286">
        <v>170500</v>
      </c>
      <c r="BG641" s="286">
        <v>359</v>
      </c>
      <c r="BH641" s="286">
        <v>24771000</v>
      </c>
      <c r="BI641" s="286">
        <v>14540218</v>
      </c>
      <c r="BJ641" s="286">
        <v>5564500</v>
      </c>
      <c r="BK641" s="286">
        <v>27</v>
      </c>
      <c r="BL641" s="286">
        <v>32</v>
      </c>
      <c r="BM641" s="286">
        <v>59</v>
      </c>
      <c r="BN641" s="286">
        <v>4071000</v>
      </c>
      <c r="BO641" s="286">
        <v>914500</v>
      </c>
      <c r="BP641" s="287" t="s">
        <v>1111</v>
      </c>
      <c r="BQ641" s="287" t="s">
        <v>4114</v>
      </c>
      <c r="BR641" t="s">
        <v>45</v>
      </c>
    </row>
    <row r="642" spans="1:70" hidden="1" x14ac:dyDescent="0.3">
      <c r="A642" s="281">
        <v>639</v>
      </c>
      <c r="B642" s="288" t="s">
        <v>2952</v>
      </c>
      <c r="C642" s="288" t="s">
        <v>3011</v>
      </c>
      <c r="D642" s="288" t="s">
        <v>2998</v>
      </c>
      <c r="E642" s="288" t="s">
        <v>2959</v>
      </c>
      <c r="F642" s="288" t="s">
        <v>2955</v>
      </c>
      <c r="G642" s="288" t="s">
        <v>2960</v>
      </c>
      <c r="H642" s="288" t="s">
        <v>2965</v>
      </c>
      <c r="I642" s="288" t="s">
        <v>2962</v>
      </c>
      <c r="J642" s="288" t="s">
        <v>60</v>
      </c>
      <c r="K642" s="288" t="s">
        <v>2958</v>
      </c>
      <c r="L642" s="288" t="s">
        <v>45</v>
      </c>
      <c r="M642" s="289" t="s">
        <v>2655</v>
      </c>
      <c r="N642" s="288" t="s">
        <v>2656</v>
      </c>
      <c r="O642" s="288" t="s">
        <v>50</v>
      </c>
      <c r="P642" s="288" t="s">
        <v>1619</v>
      </c>
      <c r="Q642" s="290" t="s">
        <v>45</v>
      </c>
      <c r="R642" s="288" t="s">
        <v>45</v>
      </c>
      <c r="S642" s="1">
        <v>45744</v>
      </c>
      <c r="T642" s="1">
        <v>45700</v>
      </c>
      <c r="U642" s="290" t="s">
        <v>45</v>
      </c>
      <c r="V642" s="1">
        <v>45700</v>
      </c>
      <c r="W642" s="1">
        <v>45744</v>
      </c>
      <c r="X642" s="1">
        <v>45749</v>
      </c>
      <c r="Y642" s="291">
        <v>23000</v>
      </c>
      <c r="Z642" s="291">
        <v>23000</v>
      </c>
      <c r="AA642" s="291">
        <v>4900</v>
      </c>
      <c r="AB642" s="291">
        <v>23000</v>
      </c>
      <c r="AC642" s="292" t="s">
        <v>1188</v>
      </c>
      <c r="AD642" s="290" t="s">
        <v>60</v>
      </c>
      <c r="AE642" s="292" t="s">
        <v>45</v>
      </c>
      <c r="AF642" s="291">
        <v>23000</v>
      </c>
      <c r="AG642" s="291">
        <v>10000</v>
      </c>
      <c r="AH642" s="291">
        <v>230000000</v>
      </c>
      <c r="AI642" s="291">
        <v>49000000</v>
      </c>
      <c r="AJ642" s="291">
        <v>10000</v>
      </c>
      <c r="AK642" s="291">
        <v>230000000</v>
      </c>
      <c r="AL642" s="291">
        <v>49000000</v>
      </c>
      <c r="AM642" s="291"/>
      <c r="AN642" s="291"/>
      <c r="AO642" s="291">
        <v>0</v>
      </c>
      <c r="AP642" s="291">
        <v>9865</v>
      </c>
      <c r="AQ642" s="291">
        <v>226895000</v>
      </c>
      <c r="AR642" s="291">
        <v>48338500</v>
      </c>
      <c r="AS642" s="291">
        <v>9865</v>
      </c>
      <c r="AT642" s="291">
        <v>226895000</v>
      </c>
      <c r="AU642" s="291">
        <v>48338500</v>
      </c>
      <c r="AV642" s="291"/>
      <c r="AW642" s="291"/>
      <c r="AX642" s="291">
        <v>0</v>
      </c>
      <c r="AY642" s="291">
        <v>4509</v>
      </c>
      <c r="AZ642" s="291">
        <v>103707000</v>
      </c>
      <c r="BA642" s="291"/>
      <c r="BB642" s="291"/>
      <c r="BC642" s="291">
        <v>86</v>
      </c>
      <c r="BD642" s="291">
        <v>1978000</v>
      </c>
      <c r="BE642" s="291">
        <v>1345107</v>
      </c>
      <c r="BF642" s="291">
        <v>421400</v>
      </c>
      <c r="BG642" s="291">
        <v>3988</v>
      </c>
      <c r="BH642" s="291">
        <v>91724000</v>
      </c>
      <c r="BI642" s="291">
        <v>58979985</v>
      </c>
      <c r="BJ642" s="291">
        <v>19541200</v>
      </c>
      <c r="BK642" s="291">
        <v>521</v>
      </c>
      <c r="BL642" s="291">
        <v>5356</v>
      </c>
      <c r="BM642" s="291">
        <v>5877</v>
      </c>
      <c r="BN642" s="291">
        <v>135171000</v>
      </c>
      <c r="BO642" s="291">
        <v>28797300</v>
      </c>
      <c r="BP642" s="292" t="s">
        <v>3249</v>
      </c>
      <c r="BQ642" s="292" t="s">
        <v>3549</v>
      </c>
      <c r="BR642" t="s">
        <v>45</v>
      </c>
    </row>
    <row r="643" spans="1:70" hidden="1" x14ac:dyDescent="0.3">
      <c r="A643" s="281">
        <v>640</v>
      </c>
      <c r="B643" s="282" t="s">
        <v>2952</v>
      </c>
      <c r="C643" s="282" t="s">
        <v>3011</v>
      </c>
      <c r="D643" s="282" t="s">
        <v>2998</v>
      </c>
      <c r="E643" s="282" t="s">
        <v>2959</v>
      </c>
      <c r="F643" s="282" t="s">
        <v>2955</v>
      </c>
      <c r="G643" s="282" t="s">
        <v>2960</v>
      </c>
      <c r="H643" s="282" t="s">
        <v>2965</v>
      </c>
      <c r="I643" s="282" t="s">
        <v>2962</v>
      </c>
      <c r="J643" s="282" t="s">
        <v>60</v>
      </c>
      <c r="K643" s="282" t="s">
        <v>2958</v>
      </c>
      <c r="L643" s="282" t="s">
        <v>45</v>
      </c>
      <c r="M643" s="283" t="s">
        <v>2657</v>
      </c>
      <c r="N643" s="282" t="s">
        <v>2658</v>
      </c>
      <c r="O643" s="282" t="s">
        <v>50</v>
      </c>
      <c r="P643" s="282" t="s">
        <v>74</v>
      </c>
      <c r="Q643" s="284" t="s">
        <v>45</v>
      </c>
      <c r="R643" s="282" t="s">
        <v>45</v>
      </c>
      <c r="S643" s="285">
        <v>45804</v>
      </c>
      <c r="T643" s="285">
        <v>45721</v>
      </c>
      <c r="U643" s="284" t="s">
        <v>45</v>
      </c>
      <c r="V643" s="285">
        <v>45721</v>
      </c>
      <c r="W643" s="285">
        <v>45770</v>
      </c>
      <c r="X643" s="285">
        <v>45772</v>
      </c>
      <c r="Y643" s="286">
        <v>42000</v>
      </c>
      <c r="Z643" s="286">
        <v>42000</v>
      </c>
      <c r="AA643" s="286">
        <v>11500</v>
      </c>
      <c r="AB643" s="286">
        <v>42000</v>
      </c>
      <c r="AC643" s="287" t="s">
        <v>374</v>
      </c>
      <c r="AD643" s="284" t="s">
        <v>60</v>
      </c>
      <c r="AE643" s="287" t="s">
        <v>45</v>
      </c>
      <c r="AF643" s="286">
        <v>42000</v>
      </c>
      <c r="AG643" s="286">
        <v>780</v>
      </c>
      <c r="AH643" s="286">
        <v>32760000</v>
      </c>
      <c r="AI643" s="286">
        <v>8970000</v>
      </c>
      <c r="AJ643" s="286">
        <v>600</v>
      </c>
      <c r="AK643" s="286">
        <v>25200000</v>
      </c>
      <c r="AL643" s="286">
        <v>6900000</v>
      </c>
      <c r="AM643" s="286">
        <v>180</v>
      </c>
      <c r="AN643" s="286">
        <v>7560000</v>
      </c>
      <c r="AO643" s="286">
        <v>2070000</v>
      </c>
      <c r="AP643" s="286">
        <v>809</v>
      </c>
      <c r="AQ643" s="286">
        <v>33978000</v>
      </c>
      <c r="AR643" s="286">
        <v>9303500</v>
      </c>
      <c r="AS643" s="286">
        <v>809</v>
      </c>
      <c r="AT643" s="286">
        <v>33978000</v>
      </c>
      <c r="AU643" s="286">
        <v>9303500</v>
      </c>
      <c r="AV643" s="286"/>
      <c r="AW643" s="286"/>
      <c r="AX643" s="286">
        <v>0</v>
      </c>
      <c r="AY643" s="286">
        <v>778</v>
      </c>
      <c r="AZ643" s="286">
        <v>32676000</v>
      </c>
      <c r="BA643" s="286"/>
      <c r="BB643" s="286"/>
      <c r="BC643" s="286">
        <v>12</v>
      </c>
      <c r="BD643" s="286">
        <v>504000</v>
      </c>
      <c r="BE643" s="286">
        <v>286000</v>
      </c>
      <c r="BF643" s="286">
        <v>138000</v>
      </c>
      <c r="BG643" s="286">
        <v>703</v>
      </c>
      <c r="BH643" s="286">
        <v>29526000</v>
      </c>
      <c r="BI643" s="286">
        <v>20472828</v>
      </c>
      <c r="BJ643" s="286">
        <v>8084500</v>
      </c>
      <c r="BK643" s="286">
        <v>75</v>
      </c>
      <c r="BL643" s="286">
        <v>31</v>
      </c>
      <c r="BM643" s="286">
        <v>106</v>
      </c>
      <c r="BN643" s="286">
        <v>4452000</v>
      </c>
      <c r="BO643" s="286">
        <v>1219000</v>
      </c>
      <c r="BP643" s="287" t="s">
        <v>3459</v>
      </c>
      <c r="BQ643" s="287" t="s">
        <v>3919</v>
      </c>
      <c r="BR643" t="s">
        <v>45</v>
      </c>
    </row>
    <row r="644" spans="1:70" hidden="1" x14ac:dyDescent="0.3">
      <c r="A644" s="281">
        <v>641</v>
      </c>
      <c r="B644" s="288" t="s">
        <v>2952</v>
      </c>
      <c r="C644" s="288" t="s">
        <v>3011</v>
      </c>
      <c r="D644" s="288" t="s">
        <v>2998</v>
      </c>
      <c r="E644" s="288" t="s">
        <v>2959</v>
      </c>
      <c r="F644" s="288" t="s">
        <v>2955</v>
      </c>
      <c r="G644" s="288" t="s">
        <v>2960</v>
      </c>
      <c r="H644" s="288" t="s">
        <v>2965</v>
      </c>
      <c r="I644" s="288" t="s">
        <v>2962</v>
      </c>
      <c r="J644" s="288" t="s">
        <v>60</v>
      </c>
      <c r="K644" s="288" t="s">
        <v>2958</v>
      </c>
      <c r="L644" s="288" t="s">
        <v>45</v>
      </c>
      <c r="M644" s="289" t="s">
        <v>2659</v>
      </c>
      <c r="N644" s="288" t="s">
        <v>2660</v>
      </c>
      <c r="O644" s="288" t="s">
        <v>50</v>
      </c>
      <c r="P644" s="288" t="s">
        <v>74</v>
      </c>
      <c r="Q644" s="290" t="s">
        <v>45</v>
      </c>
      <c r="R644" s="288" t="s">
        <v>45</v>
      </c>
      <c r="S644" s="1">
        <v>45775</v>
      </c>
      <c r="T644" s="1">
        <v>45733</v>
      </c>
      <c r="U644" s="290" t="s">
        <v>45</v>
      </c>
      <c r="V644" s="1">
        <v>45733</v>
      </c>
      <c r="W644" s="1">
        <v>45775</v>
      </c>
      <c r="X644" s="1">
        <v>45777</v>
      </c>
      <c r="Y644" s="291">
        <v>32000</v>
      </c>
      <c r="Z644" s="291">
        <v>32000</v>
      </c>
      <c r="AA644" s="291">
        <v>8500</v>
      </c>
      <c r="AB644" s="291">
        <v>32000</v>
      </c>
      <c r="AC644" s="292" t="s">
        <v>531</v>
      </c>
      <c r="AD644" s="290" t="s">
        <v>60</v>
      </c>
      <c r="AE644" s="292" t="s">
        <v>45</v>
      </c>
      <c r="AF644" s="291">
        <v>32000</v>
      </c>
      <c r="AG644" s="291">
        <v>1020</v>
      </c>
      <c r="AH644" s="291">
        <v>32640000</v>
      </c>
      <c r="AI644" s="291">
        <v>8670000</v>
      </c>
      <c r="AJ644" s="291">
        <v>1020</v>
      </c>
      <c r="AK644" s="291">
        <v>32640000</v>
      </c>
      <c r="AL644" s="291">
        <v>8670000</v>
      </c>
      <c r="AM644" s="291"/>
      <c r="AN644" s="291"/>
      <c r="AO644" s="291">
        <v>0</v>
      </c>
      <c r="AP644" s="291">
        <v>1157</v>
      </c>
      <c r="AQ644" s="291">
        <v>37024000</v>
      </c>
      <c r="AR644" s="291">
        <v>9834500</v>
      </c>
      <c r="AS644" s="291">
        <v>1157</v>
      </c>
      <c r="AT644" s="291">
        <v>37024000</v>
      </c>
      <c r="AU644" s="291">
        <v>9834500</v>
      </c>
      <c r="AV644" s="291"/>
      <c r="AW644" s="291"/>
      <c r="AX644" s="291">
        <v>0</v>
      </c>
      <c r="AY644" s="291">
        <v>1091</v>
      </c>
      <c r="AZ644" s="291">
        <v>34912000</v>
      </c>
      <c r="BA644" s="291">
        <v>5</v>
      </c>
      <c r="BB644" s="291">
        <v>160000</v>
      </c>
      <c r="BC644" s="291">
        <v>22</v>
      </c>
      <c r="BD644" s="291">
        <v>704000</v>
      </c>
      <c r="BE644" s="291">
        <v>399941</v>
      </c>
      <c r="BF644" s="291">
        <v>187000</v>
      </c>
      <c r="BG644" s="291">
        <v>903</v>
      </c>
      <c r="BH644" s="291">
        <v>28896000</v>
      </c>
      <c r="BI644" s="291">
        <v>20228990</v>
      </c>
      <c r="BJ644" s="291">
        <v>7675500</v>
      </c>
      <c r="BK644" s="291">
        <v>188</v>
      </c>
      <c r="BL644" s="291">
        <v>66</v>
      </c>
      <c r="BM644" s="291">
        <v>254</v>
      </c>
      <c r="BN644" s="291">
        <v>8128000</v>
      </c>
      <c r="BO644" s="291">
        <v>2159000</v>
      </c>
      <c r="BP644" s="292" t="s">
        <v>3729</v>
      </c>
      <c r="BQ644" s="292" t="s">
        <v>747</v>
      </c>
      <c r="BR644" t="s">
        <v>45</v>
      </c>
    </row>
    <row r="645" spans="1:70" hidden="1" x14ac:dyDescent="0.3">
      <c r="A645" s="281">
        <v>642</v>
      </c>
      <c r="B645" s="282" t="s">
        <v>2952</v>
      </c>
      <c r="C645" s="282" t="s">
        <v>3011</v>
      </c>
      <c r="D645" s="282" t="s">
        <v>2998</v>
      </c>
      <c r="E645" s="282" t="s">
        <v>2959</v>
      </c>
      <c r="F645" s="282" t="s">
        <v>2955</v>
      </c>
      <c r="G645" s="282" t="s">
        <v>2960</v>
      </c>
      <c r="H645" s="282" t="s">
        <v>2965</v>
      </c>
      <c r="I645" s="282" t="s">
        <v>2962</v>
      </c>
      <c r="J645" s="282" t="s">
        <v>60</v>
      </c>
      <c r="K645" s="282" t="s">
        <v>2958</v>
      </c>
      <c r="L645" s="282" t="s">
        <v>45</v>
      </c>
      <c r="M645" s="283" t="s">
        <v>2661</v>
      </c>
      <c r="N645" s="282" t="s">
        <v>2662</v>
      </c>
      <c r="O645" s="282" t="s">
        <v>50</v>
      </c>
      <c r="P645" s="282" t="s">
        <v>74</v>
      </c>
      <c r="Q645" s="284" t="s">
        <v>45</v>
      </c>
      <c r="R645" s="282" t="s">
        <v>45</v>
      </c>
      <c r="S645" s="285">
        <v>45756</v>
      </c>
      <c r="T645" s="285">
        <v>45699</v>
      </c>
      <c r="U645" s="284" t="s">
        <v>45</v>
      </c>
      <c r="V645" s="285">
        <v>45699</v>
      </c>
      <c r="W645" s="285">
        <v>45756</v>
      </c>
      <c r="X645" s="285">
        <v>45756</v>
      </c>
      <c r="Y645" s="286">
        <v>35000</v>
      </c>
      <c r="Z645" s="286">
        <v>35000</v>
      </c>
      <c r="AA645" s="286">
        <v>9300</v>
      </c>
      <c r="AB645" s="286">
        <v>35000</v>
      </c>
      <c r="AC645" s="287" t="s">
        <v>531</v>
      </c>
      <c r="AD645" s="284" t="s">
        <v>60</v>
      </c>
      <c r="AE645" s="287" t="s">
        <v>45</v>
      </c>
      <c r="AF645" s="286">
        <v>35000</v>
      </c>
      <c r="AG645" s="286">
        <v>1500</v>
      </c>
      <c r="AH645" s="286">
        <v>52500000</v>
      </c>
      <c r="AI645" s="286">
        <v>13950000</v>
      </c>
      <c r="AJ645" s="286">
        <v>1500</v>
      </c>
      <c r="AK645" s="286">
        <v>52500000</v>
      </c>
      <c r="AL645" s="286">
        <v>13950000</v>
      </c>
      <c r="AM645" s="286"/>
      <c r="AN645" s="286"/>
      <c r="AO645" s="286">
        <v>0</v>
      </c>
      <c r="AP645" s="286">
        <v>1612</v>
      </c>
      <c r="AQ645" s="286">
        <v>56420000</v>
      </c>
      <c r="AR645" s="286">
        <v>14991600</v>
      </c>
      <c r="AS645" s="286">
        <v>1612</v>
      </c>
      <c r="AT645" s="286">
        <v>56420000</v>
      </c>
      <c r="AU645" s="286">
        <v>14991600</v>
      </c>
      <c r="AV645" s="286"/>
      <c r="AW645" s="286"/>
      <c r="AX645" s="286">
        <v>0</v>
      </c>
      <c r="AY645" s="286">
        <v>1604</v>
      </c>
      <c r="AZ645" s="286">
        <v>56140000</v>
      </c>
      <c r="BA645" s="286"/>
      <c r="BB645" s="286"/>
      <c r="BC645" s="286">
        <v>3</v>
      </c>
      <c r="BD645" s="286">
        <v>105000</v>
      </c>
      <c r="BE645" s="286">
        <v>67000</v>
      </c>
      <c r="BF645" s="286">
        <v>27900</v>
      </c>
      <c r="BG645" s="286">
        <v>1565</v>
      </c>
      <c r="BH645" s="286">
        <v>54775000</v>
      </c>
      <c r="BI645" s="286">
        <v>40883239</v>
      </c>
      <c r="BJ645" s="286">
        <v>14554500</v>
      </c>
      <c r="BK645" s="286">
        <v>39</v>
      </c>
      <c r="BL645" s="286">
        <v>8</v>
      </c>
      <c r="BM645" s="286">
        <v>47</v>
      </c>
      <c r="BN645" s="286">
        <v>1645000</v>
      </c>
      <c r="BO645" s="286">
        <v>437100</v>
      </c>
      <c r="BP645" s="287" t="s">
        <v>4062</v>
      </c>
      <c r="BQ645" s="287" t="s">
        <v>3841</v>
      </c>
      <c r="BR645" t="s">
        <v>45</v>
      </c>
    </row>
    <row r="646" spans="1:70" hidden="1" x14ac:dyDescent="0.3">
      <c r="A646" s="281">
        <v>643</v>
      </c>
      <c r="B646" s="288" t="s">
        <v>2952</v>
      </c>
      <c r="C646" s="288" t="s">
        <v>3011</v>
      </c>
      <c r="D646" s="288" t="s">
        <v>2998</v>
      </c>
      <c r="E646" s="288" t="s">
        <v>2959</v>
      </c>
      <c r="F646" s="288" t="s">
        <v>2955</v>
      </c>
      <c r="G646" s="288" t="s">
        <v>2960</v>
      </c>
      <c r="H646" s="288" t="s">
        <v>2965</v>
      </c>
      <c r="I646" s="288" t="s">
        <v>2962</v>
      </c>
      <c r="J646" s="288" t="s">
        <v>60</v>
      </c>
      <c r="K646" s="288" t="s">
        <v>2958</v>
      </c>
      <c r="L646" s="288" t="s">
        <v>45</v>
      </c>
      <c r="M646" s="289" t="s">
        <v>2663</v>
      </c>
      <c r="N646" s="288" t="s">
        <v>2664</v>
      </c>
      <c r="O646" s="288" t="s">
        <v>50</v>
      </c>
      <c r="P646" s="288" t="s">
        <v>74</v>
      </c>
      <c r="Q646" s="290" t="s">
        <v>45</v>
      </c>
      <c r="R646" s="288" t="s">
        <v>45</v>
      </c>
      <c r="S646" s="1">
        <v>45804</v>
      </c>
      <c r="T646" s="1">
        <v>45749</v>
      </c>
      <c r="U646" s="290" t="s">
        <v>45</v>
      </c>
      <c r="V646" s="1">
        <v>45749</v>
      </c>
      <c r="W646" s="1">
        <v>45790</v>
      </c>
      <c r="X646" s="1">
        <v>45791</v>
      </c>
      <c r="Y646" s="291">
        <v>34000</v>
      </c>
      <c r="Z646" s="291">
        <v>34000</v>
      </c>
      <c r="AA646" s="291">
        <v>9300</v>
      </c>
      <c r="AB646" s="291">
        <v>34000</v>
      </c>
      <c r="AC646" s="292" t="s">
        <v>374</v>
      </c>
      <c r="AD646" s="290" t="s">
        <v>60</v>
      </c>
      <c r="AE646" s="292" t="s">
        <v>45</v>
      </c>
      <c r="AF646" s="291">
        <v>34000</v>
      </c>
      <c r="AG646" s="291">
        <v>1160</v>
      </c>
      <c r="AH646" s="291">
        <v>39440000</v>
      </c>
      <c r="AI646" s="291">
        <v>10788000</v>
      </c>
      <c r="AJ646" s="291">
        <v>600</v>
      </c>
      <c r="AK646" s="291">
        <v>20400000</v>
      </c>
      <c r="AL646" s="291">
        <v>5580000</v>
      </c>
      <c r="AM646" s="291">
        <v>560</v>
      </c>
      <c r="AN646" s="291">
        <v>19040000</v>
      </c>
      <c r="AO646" s="291">
        <v>5208000</v>
      </c>
      <c r="AP646" s="291">
        <v>1324</v>
      </c>
      <c r="AQ646" s="291">
        <v>45016000</v>
      </c>
      <c r="AR646" s="291">
        <v>12313200</v>
      </c>
      <c r="AS646" s="291">
        <v>1324</v>
      </c>
      <c r="AT646" s="291">
        <v>45016000</v>
      </c>
      <c r="AU646" s="291">
        <v>12313200</v>
      </c>
      <c r="AV646" s="291"/>
      <c r="AW646" s="291"/>
      <c r="AX646" s="291">
        <v>0</v>
      </c>
      <c r="AY646" s="291">
        <v>1315</v>
      </c>
      <c r="AZ646" s="291">
        <v>44710000</v>
      </c>
      <c r="BA646" s="291"/>
      <c r="BB646" s="291"/>
      <c r="BC646" s="291">
        <v>5</v>
      </c>
      <c r="BD646" s="291">
        <v>170000</v>
      </c>
      <c r="BE646" s="291">
        <v>148500</v>
      </c>
      <c r="BF646" s="291">
        <v>46500</v>
      </c>
      <c r="BG646" s="291">
        <v>1258</v>
      </c>
      <c r="BH646" s="291">
        <v>42772000</v>
      </c>
      <c r="BI646" s="291">
        <v>31958594</v>
      </c>
      <c r="BJ646" s="291">
        <v>11699400</v>
      </c>
      <c r="BK646" s="291">
        <v>57</v>
      </c>
      <c r="BL646" s="291">
        <v>9</v>
      </c>
      <c r="BM646" s="291">
        <v>66</v>
      </c>
      <c r="BN646" s="291">
        <v>2244000</v>
      </c>
      <c r="BO646" s="291">
        <v>613800</v>
      </c>
      <c r="BP646" s="292" t="s">
        <v>3245</v>
      </c>
      <c r="BQ646" s="292" t="s">
        <v>3461</v>
      </c>
      <c r="BR646" t="s">
        <v>45</v>
      </c>
    </row>
    <row r="647" spans="1:70" hidden="1" x14ac:dyDescent="0.3">
      <c r="A647" s="281">
        <v>644</v>
      </c>
      <c r="B647" s="282" t="s">
        <v>2952</v>
      </c>
      <c r="C647" s="282" t="s">
        <v>3011</v>
      </c>
      <c r="D647" s="282" t="s">
        <v>2998</v>
      </c>
      <c r="E647" s="282" t="s">
        <v>2959</v>
      </c>
      <c r="F647" s="282" t="s">
        <v>2955</v>
      </c>
      <c r="G647" s="282" t="s">
        <v>2960</v>
      </c>
      <c r="H647" s="282" t="s">
        <v>2965</v>
      </c>
      <c r="I647" s="282" t="s">
        <v>2962</v>
      </c>
      <c r="J647" s="282" t="s">
        <v>60</v>
      </c>
      <c r="K647" s="282" t="s">
        <v>2958</v>
      </c>
      <c r="L647" s="282" t="s">
        <v>45</v>
      </c>
      <c r="M647" s="283" t="s">
        <v>2665</v>
      </c>
      <c r="N647" s="282" t="s">
        <v>2666</v>
      </c>
      <c r="O647" s="282" t="s">
        <v>50</v>
      </c>
      <c r="P647" s="282" t="s">
        <v>74</v>
      </c>
      <c r="Q647" s="284" t="s">
        <v>45</v>
      </c>
      <c r="R647" s="282" t="s">
        <v>45</v>
      </c>
      <c r="S647" s="285">
        <v>45775</v>
      </c>
      <c r="T647" s="285">
        <v>45733</v>
      </c>
      <c r="U647" s="284" t="s">
        <v>45</v>
      </c>
      <c r="V647" s="285">
        <v>45733</v>
      </c>
      <c r="W647" s="285">
        <v>45775</v>
      </c>
      <c r="X647" s="285">
        <v>45777</v>
      </c>
      <c r="Y647" s="286">
        <v>32000</v>
      </c>
      <c r="Z647" s="286">
        <v>32000</v>
      </c>
      <c r="AA647" s="286">
        <v>8500</v>
      </c>
      <c r="AB647" s="286">
        <v>32000</v>
      </c>
      <c r="AC647" s="287" t="s">
        <v>531</v>
      </c>
      <c r="AD647" s="284" t="s">
        <v>60</v>
      </c>
      <c r="AE647" s="287" t="s">
        <v>45</v>
      </c>
      <c r="AF647" s="286">
        <v>32000</v>
      </c>
      <c r="AG647" s="286">
        <v>1400</v>
      </c>
      <c r="AH647" s="286">
        <v>44800000</v>
      </c>
      <c r="AI647" s="286">
        <v>11900000</v>
      </c>
      <c r="AJ647" s="286">
        <v>1400</v>
      </c>
      <c r="AK647" s="286">
        <v>44800000</v>
      </c>
      <c r="AL647" s="286">
        <v>11900000</v>
      </c>
      <c r="AM647" s="286"/>
      <c r="AN647" s="286"/>
      <c r="AO647" s="286">
        <v>0</v>
      </c>
      <c r="AP647" s="286">
        <v>1619</v>
      </c>
      <c r="AQ647" s="286">
        <v>51808000</v>
      </c>
      <c r="AR647" s="286">
        <v>13761500</v>
      </c>
      <c r="AS647" s="286">
        <v>1619</v>
      </c>
      <c r="AT647" s="286">
        <v>51808000</v>
      </c>
      <c r="AU647" s="286">
        <v>13761500</v>
      </c>
      <c r="AV647" s="286"/>
      <c r="AW647" s="286"/>
      <c r="AX647" s="286">
        <v>0</v>
      </c>
      <c r="AY647" s="286">
        <v>1400</v>
      </c>
      <c r="AZ647" s="286">
        <v>44800000</v>
      </c>
      <c r="BA647" s="286"/>
      <c r="BB647" s="286"/>
      <c r="BC647" s="286">
        <v>10</v>
      </c>
      <c r="BD647" s="286">
        <v>320000</v>
      </c>
      <c r="BE647" s="286">
        <v>183490</v>
      </c>
      <c r="BF647" s="286">
        <v>85000</v>
      </c>
      <c r="BG647" s="286">
        <v>876</v>
      </c>
      <c r="BH647" s="286">
        <v>28032000</v>
      </c>
      <c r="BI647" s="286">
        <v>21070462</v>
      </c>
      <c r="BJ647" s="286">
        <v>7446000</v>
      </c>
      <c r="BK647" s="286">
        <v>524</v>
      </c>
      <c r="BL647" s="286">
        <v>219</v>
      </c>
      <c r="BM647" s="286">
        <v>743</v>
      </c>
      <c r="BN647" s="286">
        <v>23776000</v>
      </c>
      <c r="BO647" s="286">
        <v>6315500</v>
      </c>
      <c r="BP647" s="287" t="s">
        <v>3271</v>
      </c>
      <c r="BQ647" s="287" t="s">
        <v>3519</v>
      </c>
      <c r="BR647" t="s">
        <v>45</v>
      </c>
    </row>
    <row r="648" spans="1:70" hidden="1" x14ac:dyDescent="0.3">
      <c r="A648" s="281">
        <v>645</v>
      </c>
      <c r="B648" s="288" t="s">
        <v>2952</v>
      </c>
      <c r="C648" s="288" t="s">
        <v>3011</v>
      </c>
      <c r="D648" s="288" t="s">
        <v>2998</v>
      </c>
      <c r="E648" s="288" t="s">
        <v>2959</v>
      </c>
      <c r="F648" s="288" t="s">
        <v>2955</v>
      </c>
      <c r="G648" s="288" t="s">
        <v>2960</v>
      </c>
      <c r="H648" s="288" t="s">
        <v>2965</v>
      </c>
      <c r="I648" s="288" t="s">
        <v>2962</v>
      </c>
      <c r="J648" s="288" t="s">
        <v>60</v>
      </c>
      <c r="K648" s="288" t="s">
        <v>2958</v>
      </c>
      <c r="L648" s="288" t="s">
        <v>45</v>
      </c>
      <c r="M648" s="289" t="s">
        <v>2667</v>
      </c>
      <c r="N648" s="288" t="s">
        <v>2668</v>
      </c>
      <c r="O648" s="288" t="s">
        <v>50</v>
      </c>
      <c r="P648" s="288" t="s">
        <v>74</v>
      </c>
      <c r="Q648" s="290" t="s">
        <v>45</v>
      </c>
      <c r="R648" s="288" t="s">
        <v>45</v>
      </c>
      <c r="S648" s="1">
        <v>45798</v>
      </c>
      <c r="T648" s="1">
        <v>45749</v>
      </c>
      <c r="U648" s="290" t="s">
        <v>45</v>
      </c>
      <c r="V648" s="1">
        <v>45749</v>
      </c>
      <c r="W648" s="1">
        <v>45784</v>
      </c>
      <c r="X648" s="1">
        <v>45785</v>
      </c>
      <c r="Y648" s="291">
        <v>34000</v>
      </c>
      <c r="Z648" s="291">
        <v>34000</v>
      </c>
      <c r="AA648" s="291">
        <v>9500</v>
      </c>
      <c r="AB648" s="291">
        <v>34000</v>
      </c>
      <c r="AC648" s="292" t="s">
        <v>1247</v>
      </c>
      <c r="AD648" s="290" t="s">
        <v>60</v>
      </c>
      <c r="AE648" s="292" t="s">
        <v>45</v>
      </c>
      <c r="AF648" s="291">
        <v>34000</v>
      </c>
      <c r="AG648" s="291">
        <v>2080</v>
      </c>
      <c r="AH648" s="291">
        <v>70720000</v>
      </c>
      <c r="AI648" s="291">
        <v>19760000</v>
      </c>
      <c r="AJ648" s="291">
        <v>900</v>
      </c>
      <c r="AK648" s="291">
        <v>30600000</v>
      </c>
      <c r="AL648" s="291">
        <v>8550000</v>
      </c>
      <c r="AM648" s="291">
        <v>1180</v>
      </c>
      <c r="AN648" s="291">
        <v>40120000</v>
      </c>
      <c r="AO648" s="291">
        <v>11210000</v>
      </c>
      <c r="AP648" s="291">
        <v>1973</v>
      </c>
      <c r="AQ648" s="291">
        <v>67082000</v>
      </c>
      <c r="AR648" s="291">
        <v>18743500</v>
      </c>
      <c r="AS648" s="291">
        <v>1973</v>
      </c>
      <c r="AT648" s="291">
        <v>67082000</v>
      </c>
      <c r="AU648" s="291">
        <v>18743500</v>
      </c>
      <c r="AV648" s="291"/>
      <c r="AW648" s="291"/>
      <c r="AX648" s="291">
        <v>0</v>
      </c>
      <c r="AY648" s="291">
        <v>1832</v>
      </c>
      <c r="AZ648" s="291">
        <v>62288000</v>
      </c>
      <c r="BA648" s="291"/>
      <c r="BB648" s="291"/>
      <c r="BC648" s="291">
        <v>27</v>
      </c>
      <c r="BD648" s="291">
        <v>918000</v>
      </c>
      <c r="BE648" s="291">
        <v>625172</v>
      </c>
      <c r="BF648" s="291">
        <v>256500</v>
      </c>
      <c r="BG648" s="291">
        <v>1630</v>
      </c>
      <c r="BH648" s="291">
        <v>55420000</v>
      </c>
      <c r="BI648" s="291">
        <v>41443276</v>
      </c>
      <c r="BJ648" s="291">
        <v>15485000</v>
      </c>
      <c r="BK648" s="291">
        <v>202</v>
      </c>
      <c r="BL648" s="291">
        <v>141</v>
      </c>
      <c r="BM648" s="291">
        <v>343</v>
      </c>
      <c r="BN648" s="291">
        <v>11662000</v>
      </c>
      <c r="BO648" s="291">
        <v>3258500</v>
      </c>
      <c r="BP648" s="292" t="s">
        <v>3383</v>
      </c>
      <c r="BQ648" s="292" t="s">
        <v>713</v>
      </c>
      <c r="BR648" t="s">
        <v>45</v>
      </c>
    </row>
    <row r="649" spans="1:70" hidden="1" x14ac:dyDescent="0.3">
      <c r="A649" s="281">
        <v>646</v>
      </c>
      <c r="B649" s="282" t="s">
        <v>2952</v>
      </c>
      <c r="C649" s="282" t="s">
        <v>3011</v>
      </c>
      <c r="D649" s="282" t="s">
        <v>2998</v>
      </c>
      <c r="E649" s="282" t="s">
        <v>2959</v>
      </c>
      <c r="F649" s="282" t="s">
        <v>2955</v>
      </c>
      <c r="G649" s="282" t="s">
        <v>2960</v>
      </c>
      <c r="H649" s="282" t="s">
        <v>2965</v>
      </c>
      <c r="I649" s="282" t="s">
        <v>2962</v>
      </c>
      <c r="J649" s="282" t="s">
        <v>60</v>
      </c>
      <c r="K649" s="282" t="s">
        <v>2958</v>
      </c>
      <c r="L649" s="282" t="s">
        <v>45</v>
      </c>
      <c r="M649" s="283" t="s">
        <v>2669</v>
      </c>
      <c r="N649" s="282" t="s">
        <v>2670</v>
      </c>
      <c r="O649" s="282" t="s">
        <v>50</v>
      </c>
      <c r="P649" s="282" t="s">
        <v>74</v>
      </c>
      <c r="Q649" s="284" t="s">
        <v>45</v>
      </c>
      <c r="R649" s="282" t="s">
        <v>45</v>
      </c>
      <c r="S649" s="285">
        <v>45792</v>
      </c>
      <c r="T649" s="285">
        <v>45623</v>
      </c>
      <c r="U649" s="284" t="s">
        <v>45</v>
      </c>
      <c r="V649" s="285">
        <v>45623</v>
      </c>
      <c r="W649" s="285">
        <v>45693</v>
      </c>
      <c r="X649" s="285">
        <v>45716</v>
      </c>
      <c r="Y649" s="286">
        <v>27000</v>
      </c>
      <c r="Z649" s="286">
        <v>27000</v>
      </c>
      <c r="AA649" s="286">
        <v>6900</v>
      </c>
      <c r="AB649" s="286">
        <v>27000</v>
      </c>
      <c r="AC649" s="287" t="s">
        <v>983</v>
      </c>
      <c r="AD649" s="284" t="s">
        <v>60</v>
      </c>
      <c r="AE649" s="287" t="s">
        <v>45</v>
      </c>
      <c r="AF649" s="286">
        <v>27000</v>
      </c>
      <c r="AG649" s="286">
        <v>6260</v>
      </c>
      <c r="AH649" s="286">
        <v>169020000</v>
      </c>
      <c r="AI649" s="286">
        <v>43194000</v>
      </c>
      <c r="AJ649" s="286">
        <v>2200</v>
      </c>
      <c r="AK649" s="286">
        <v>59400000</v>
      </c>
      <c r="AL649" s="286">
        <v>15180000</v>
      </c>
      <c r="AM649" s="286">
        <v>4060</v>
      </c>
      <c r="AN649" s="286">
        <v>109620000</v>
      </c>
      <c r="AO649" s="286">
        <v>28014000</v>
      </c>
      <c r="AP649" s="286">
        <v>6659</v>
      </c>
      <c r="AQ649" s="286">
        <v>179793000</v>
      </c>
      <c r="AR649" s="286">
        <v>45947100</v>
      </c>
      <c r="AS649" s="286">
        <v>6659</v>
      </c>
      <c r="AT649" s="286">
        <v>179793000</v>
      </c>
      <c r="AU649" s="286">
        <v>45947100</v>
      </c>
      <c r="AV649" s="286"/>
      <c r="AW649" s="286"/>
      <c r="AX649" s="286">
        <v>0</v>
      </c>
      <c r="AY649" s="286">
        <v>5478</v>
      </c>
      <c r="AZ649" s="286">
        <v>147906000</v>
      </c>
      <c r="BA649" s="286"/>
      <c r="BB649" s="286"/>
      <c r="BC649" s="286">
        <v>142</v>
      </c>
      <c r="BD649" s="286">
        <v>3834000</v>
      </c>
      <c r="BE649" s="286">
        <v>1772943</v>
      </c>
      <c r="BF649" s="286">
        <v>979800</v>
      </c>
      <c r="BG649" s="286">
        <v>5010</v>
      </c>
      <c r="BH649" s="286">
        <v>135270000</v>
      </c>
      <c r="BI649" s="286">
        <v>96825220</v>
      </c>
      <c r="BJ649" s="286">
        <v>34569000</v>
      </c>
      <c r="BK649" s="286">
        <v>468</v>
      </c>
      <c r="BL649" s="286">
        <v>1181</v>
      </c>
      <c r="BM649" s="286">
        <v>1649</v>
      </c>
      <c r="BN649" s="286">
        <v>44523000</v>
      </c>
      <c r="BO649" s="286">
        <v>11378100</v>
      </c>
      <c r="BP649" s="287" t="s">
        <v>813</v>
      </c>
      <c r="BQ649" s="287" t="s">
        <v>3963</v>
      </c>
      <c r="BR649" t="s">
        <v>45</v>
      </c>
    </row>
    <row r="650" spans="1:70" hidden="1" x14ac:dyDescent="0.3">
      <c r="A650" s="281">
        <v>647</v>
      </c>
      <c r="B650" s="288" t="s">
        <v>2952</v>
      </c>
      <c r="C650" s="288" t="s">
        <v>3011</v>
      </c>
      <c r="D650" s="288" t="s">
        <v>2998</v>
      </c>
      <c r="E650" s="288" t="s">
        <v>2959</v>
      </c>
      <c r="F650" s="288" t="s">
        <v>2955</v>
      </c>
      <c r="G650" s="288" t="s">
        <v>2960</v>
      </c>
      <c r="H650" s="288" t="s">
        <v>2965</v>
      </c>
      <c r="I650" s="288" t="s">
        <v>2962</v>
      </c>
      <c r="J650" s="288" t="s">
        <v>60</v>
      </c>
      <c r="K650" s="288" t="s">
        <v>2958</v>
      </c>
      <c r="L650" s="288" t="s">
        <v>45</v>
      </c>
      <c r="M650" s="289" t="s">
        <v>2671</v>
      </c>
      <c r="N650" s="288" t="s">
        <v>2672</v>
      </c>
      <c r="O650" s="288" t="s">
        <v>50</v>
      </c>
      <c r="P650" s="288" t="s">
        <v>74</v>
      </c>
      <c r="Q650" s="290" t="s">
        <v>45</v>
      </c>
      <c r="R650" s="288" t="s">
        <v>45</v>
      </c>
      <c r="S650" s="1">
        <v>45792</v>
      </c>
      <c r="T650" s="1">
        <v>45623</v>
      </c>
      <c r="U650" s="290" t="s">
        <v>45</v>
      </c>
      <c r="V650" s="1">
        <v>45623</v>
      </c>
      <c r="W650" s="1">
        <v>45693</v>
      </c>
      <c r="X650" s="1">
        <v>45722</v>
      </c>
      <c r="Y650" s="291">
        <v>27000</v>
      </c>
      <c r="Z650" s="291">
        <v>27000</v>
      </c>
      <c r="AA650" s="291">
        <v>6900</v>
      </c>
      <c r="AB650" s="291">
        <v>27000</v>
      </c>
      <c r="AC650" s="292" t="s">
        <v>983</v>
      </c>
      <c r="AD650" s="290" t="s">
        <v>60</v>
      </c>
      <c r="AE650" s="292" t="s">
        <v>45</v>
      </c>
      <c r="AF650" s="291">
        <v>27000</v>
      </c>
      <c r="AG650" s="291">
        <v>6550</v>
      </c>
      <c r="AH650" s="291">
        <v>176850000</v>
      </c>
      <c r="AI650" s="291">
        <v>45195000</v>
      </c>
      <c r="AJ650" s="291">
        <v>1700</v>
      </c>
      <c r="AK650" s="291">
        <v>45900000</v>
      </c>
      <c r="AL650" s="291">
        <v>11730000</v>
      </c>
      <c r="AM650" s="291">
        <v>4850</v>
      </c>
      <c r="AN650" s="291">
        <v>130950000</v>
      </c>
      <c r="AO650" s="291">
        <v>33465000</v>
      </c>
      <c r="AP650" s="291">
        <v>6685</v>
      </c>
      <c r="AQ650" s="291">
        <v>180495000</v>
      </c>
      <c r="AR650" s="291">
        <v>46126500</v>
      </c>
      <c r="AS650" s="291">
        <v>6685</v>
      </c>
      <c r="AT650" s="291">
        <v>180495000</v>
      </c>
      <c r="AU650" s="291">
        <v>46126500</v>
      </c>
      <c r="AV650" s="291"/>
      <c r="AW650" s="291"/>
      <c r="AX650" s="291">
        <v>0</v>
      </c>
      <c r="AY650" s="291">
        <v>6250</v>
      </c>
      <c r="AZ650" s="291">
        <v>168750000</v>
      </c>
      <c r="BA650" s="291"/>
      <c r="BB650" s="291"/>
      <c r="BC650" s="291">
        <v>161</v>
      </c>
      <c r="BD650" s="291">
        <v>4347000</v>
      </c>
      <c r="BE650" s="291">
        <v>2238414</v>
      </c>
      <c r="BF650" s="291">
        <v>1110900</v>
      </c>
      <c r="BG650" s="291">
        <v>5909</v>
      </c>
      <c r="BH650" s="291">
        <v>159543000</v>
      </c>
      <c r="BI650" s="291">
        <v>118845673</v>
      </c>
      <c r="BJ650" s="291">
        <v>40772100</v>
      </c>
      <c r="BK650" s="291">
        <v>341</v>
      </c>
      <c r="BL650" s="291">
        <v>435</v>
      </c>
      <c r="BM650" s="291">
        <v>776</v>
      </c>
      <c r="BN650" s="291">
        <v>20952000</v>
      </c>
      <c r="BO650" s="291">
        <v>5354400</v>
      </c>
      <c r="BP650" s="292" t="s">
        <v>1612</v>
      </c>
      <c r="BQ650" s="292" t="s">
        <v>4113</v>
      </c>
      <c r="BR650" t="s">
        <v>45</v>
      </c>
    </row>
    <row r="651" spans="1:70" hidden="1" x14ac:dyDescent="0.3">
      <c r="A651" s="281">
        <v>648</v>
      </c>
      <c r="B651" s="282" t="s">
        <v>2952</v>
      </c>
      <c r="C651" s="282" t="s">
        <v>3011</v>
      </c>
      <c r="D651" s="282" t="s">
        <v>2998</v>
      </c>
      <c r="E651" s="282" t="s">
        <v>2959</v>
      </c>
      <c r="F651" s="282" t="s">
        <v>2955</v>
      </c>
      <c r="G651" s="282" t="s">
        <v>2960</v>
      </c>
      <c r="H651" s="282" t="s">
        <v>2965</v>
      </c>
      <c r="I651" s="282" t="s">
        <v>2962</v>
      </c>
      <c r="J651" s="282" t="s">
        <v>60</v>
      </c>
      <c r="K651" s="282" t="s">
        <v>2958</v>
      </c>
      <c r="L651" s="282" t="s">
        <v>45</v>
      </c>
      <c r="M651" s="283" t="s">
        <v>2673</v>
      </c>
      <c r="N651" s="282" t="s">
        <v>2674</v>
      </c>
      <c r="O651" s="282" t="s">
        <v>50</v>
      </c>
      <c r="P651" s="282" t="s">
        <v>74</v>
      </c>
      <c r="Q651" s="284" t="s">
        <v>45</v>
      </c>
      <c r="R651" s="282" t="s">
        <v>45</v>
      </c>
      <c r="S651" s="285">
        <v>45785</v>
      </c>
      <c r="T651" s="285">
        <v>45623</v>
      </c>
      <c r="U651" s="284" t="s">
        <v>45</v>
      </c>
      <c r="V651" s="285">
        <v>45623</v>
      </c>
      <c r="W651" s="285">
        <v>45693</v>
      </c>
      <c r="X651" s="285">
        <v>45722</v>
      </c>
      <c r="Y651" s="286">
        <v>27000</v>
      </c>
      <c r="Z651" s="286">
        <v>27000</v>
      </c>
      <c r="AA651" s="286">
        <v>7000</v>
      </c>
      <c r="AB651" s="286">
        <v>27000</v>
      </c>
      <c r="AC651" s="287" t="s">
        <v>396</v>
      </c>
      <c r="AD651" s="284" t="s">
        <v>60</v>
      </c>
      <c r="AE651" s="287" t="s">
        <v>45</v>
      </c>
      <c r="AF651" s="286">
        <v>27000</v>
      </c>
      <c r="AG651" s="286">
        <v>2200</v>
      </c>
      <c r="AH651" s="286">
        <v>59400000</v>
      </c>
      <c r="AI651" s="286">
        <v>15400000</v>
      </c>
      <c r="AJ651" s="286">
        <v>1300</v>
      </c>
      <c r="AK651" s="286">
        <v>35100000</v>
      </c>
      <c r="AL651" s="286">
        <v>9100000</v>
      </c>
      <c r="AM651" s="286">
        <v>900</v>
      </c>
      <c r="AN651" s="286">
        <v>24300000</v>
      </c>
      <c r="AO651" s="286">
        <v>6300000</v>
      </c>
      <c r="AP651" s="286">
        <v>2211</v>
      </c>
      <c r="AQ651" s="286">
        <v>59697000</v>
      </c>
      <c r="AR651" s="286">
        <v>15477000</v>
      </c>
      <c r="AS651" s="286">
        <v>2211</v>
      </c>
      <c r="AT651" s="286">
        <v>59697000</v>
      </c>
      <c r="AU651" s="286">
        <v>15477000</v>
      </c>
      <c r="AV651" s="286"/>
      <c r="AW651" s="286"/>
      <c r="AX651" s="286">
        <v>0</v>
      </c>
      <c r="AY651" s="286">
        <v>2195</v>
      </c>
      <c r="AZ651" s="286">
        <v>59265000</v>
      </c>
      <c r="BA651" s="286"/>
      <c r="BB651" s="286"/>
      <c r="BC651" s="286">
        <v>3</v>
      </c>
      <c r="BD651" s="286">
        <v>81000</v>
      </c>
      <c r="BE651" s="286">
        <v>48977</v>
      </c>
      <c r="BF651" s="286">
        <v>21000</v>
      </c>
      <c r="BG651" s="286">
        <v>2166</v>
      </c>
      <c r="BH651" s="286">
        <v>58482000</v>
      </c>
      <c r="BI651" s="286">
        <v>48185295</v>
      </c>
      <c r="BJ651" s="286">
        <v>15162000</v>
      </c>
      <c r="BK651" s="286">
        <v>29</v>
      </c>
      <c r="BL651" s="286">
        <v>16</v>
      </c>
      <c r="BM651" s="286">
        <v>45</v>
      </c>
      <c r="BN651" s="286">
        <v>1215000</v>
      </c>
      <c r="BO651" s="286">
        <v>315000</v>
      </c>
      <c r="BP651" s="287" t="s">
        <v>3757</v>
      </c>
      <c r="BQ651" s="287" t="s">
        <v>4072</v>
      </c>
      <c r="BR651" t="s">
        <v>45</v>
      </c>
    </row>
    <row r="652" spans="1:70" hidden="1" x14ac:dyDescent="0.3">
      <c r="A652" s="281">
        <v>649</v>
      </c>
      <c r="B652" s="288" t="s">
        <v>2952</v>
      </c>
      <c r="C652" s="288" t="s">
        <v>3011</v>
      </c>
      <c r="D652" s="288" t="s">
        <v>2998</v>
      </c>
      <c r="E652" s="288" t="s">
        <v>2959</v>
      </c>
      <c r="F652" s="288" t="s">
        <v>2955</v>
      </c>
      <c r="G652" s="288" t="s">
        <v>2960</v>
      </c>
      <c r="H652" s="288" t="s">
        <v>2965</v>
      </c>
      <c r="I652" s="288" t="s">
        <v>2962</v>
      </c>
      <c r="J652" s="288" t="s">
        <v>60</v>
      </c>
      <c r="K652" s="288" t="s">
        <v>2958</v>
      </c>
      <c r="L652" s="288" t="s">
        <v>45</v>
      </c>
      <c r="M652" s="289" t="s">
        <v>2675</v>
      </c>
      <c r="N652" s="288" t="s">
        <v>2676</v>
      </c>
      <c r="O652" s="288" t="s">
        <v>50</v>
      </c>
      <c r="P652" s="288" t="s">
        <v>74</v>
      </c>
      <c r="Q652" s="290" t="s">
        <v>45</v>
      </c>
      <c r="R652" s="288" t="s">
        <v>45</v>
      </c>
      <c r="S652" s="1">
        <v>46105</v>
      </c>
      <c r="T652" s="1">
        <v>45645</v>
      </c>
      <c r="U652" s="290" t="s">
        <v>45</v>
      </c>
      <c r="V652" s="1">
        <v>45645</v>
      </c>
      <c r="W652" s="1">
        <v>45735</v>
      </c>
      <c r="X652" s="1">
        <v>45743</v>
      </c>
      <c r="Y652" s="291">
        <v>25000</v>
      </c>
      <c r="Z652" s="291">
        <v>29000</v>
      </c>
      <c r="AA652" s="291">
        <v>6540</v>
      </c>
      <c r="AB652" s="291">
        <v>29000</v>
      </c>
      <c r="AC652" s="292" t="s">
        <v>527</v>
      </c>
      <c r="AD652" s="290" t="s">
        <v>60</v>
      </c>
      <c r="AE652" s="292" t="s">
        <v>45</v>
      </c>
      <c r="AF652" s="291">
        <v>25000</v>
      </c>
      <c r="AG652" s="291">
        <v>7200</v>
      </c>
      <c r="AH652" s="291">
        <v>208800000</v>
      </c>
      <c r="AI652" s="291">
        <v>47088000</v>
      </c>
      <c r="AJ652" s="291">
        <v>1420</v>
      </c>
      <c r="AK652" s="291">
        <v>41180000</v>
      </c>
      <c r="AL652" s="291">
        <v>9286800</v>
      </c>
      <c r="AM652" s="291">
        <v>5780</v>
      </c>
      <c r="AN652" s="291">
        <v>167620000</v>
      </c>
      <c r="AO652" s="291">
        <v>37801200</v>
      </c>
      <c r="AP652" s="291">
        <v>3136</v>
      </c>
      <c r="AQ652" s="291">
        <v>90944000</v>
      </c>
      <c r="AR652" s="291">
        <v>20509440</v>
      </c>
      <c r="AS652" s="291">
        <v>3136</v>
      </c>
      <c r="AT652" s="291">
        <v>90944000</v>
      </c>
      <c r="AU652" s="291">
        <v>20509440</v>
      </c>
      <c r="AV652" s="291"/>
      <c r="AW652" s="291"/>
      <c r="AX652" s="291">
        <v>0</v>
      </c>
      <c r="AY652" s="291">
        <v>3007</v>
      </c>
      <c r="AZ652" s="291">
        <v>87203000</v>
      </c>
      <c r="BA652" s="291"/>
      <c r="BB652" s="291"/>
      <c r="BC652" s="291">
        <v>82</v>
      </c>
      <c r="BD652" s="291">
        <v>2378000</v>
      </c>
      <c r="BE652" s="291">
        <v>1156855</v>
      </c>
      <c r="BF652" s="291">
        <v>536280</v>
      </c>
      <c r="BG652" s="291">
        <v>2610</v>
      </c>
      <c r="BH652" s="291">
        <v>75690000</v>
      </c>
      <c r="BI652" s="291">
        <v>45784261</v>
      </c>
      <c r="BJ652" s="291">
        <v>17069400</v>
      </c>
      <c r="BK652" s="291">
        <v>397</v>
      </c>
      <c r="BL652" s="291">
        <v>129</v>
      </c>
      <c r="BM652" s="291">
        <v>526</v>
      </c>
      <c r="BN652" s="291">
        <v>15254000</v>
      </c>
      <c r="BO652" s="291">
        <v>3440040</v>
      </c>
      <c r="BP652" s="292" t="s">
        <v>545</v>
      </c>
      <c r="BQ652" s="292" t="s">
        <v>3782</v>
      </c>
      <c r="BR652" t="s">
        <v>45</v>
      </c>
    </row>
    <row r="653" spans="1:70" hidden="1" x14ac:dyDescent="0.3">
      <c r="A653" s="281">
        <v>650</v>
      </c>
      <c r="B653" s="282" t="s">
        <v>2952</v>
      </c>
      <c r="C653" s="282" t="s">
        <v>3011</v>
      </c>
      <c r="D653" s="282" t="s">
        <v>2998</v>
      </c>
      <c r="E653" s="282" t="s">
        <v>2959</v>
      </c>
      <c r="F653" s="282" t="s">
        <v>2955</v>
      </c>
      <c r="G653" s="282" t="s">
        <v>2960</v>
      </c>
      <c r="H653" s="282" t="s">
        <v>2965</v>
      </c>
      <c r="I653" s="282" t="s">
        <v>2962</v>
      </c>
      <c r="J653" s="282" t="s">
        <v>60</v>
      </c>
      <c r="K653" s="282" t="s">
        <v>2958</v>
      </c>
      <c r="L653" s="282" t="s">
        <v>45</v>
      </c>
      <c r="M653" s="283" t="s">
        <v>2677</v>
      </c>
      <c r="N653" s="282" t="s">
        <v>2678</v>
      </c>
      <c r="O653" s="282" t="s">
        <v>50</v>
      </c>
      <c r="P653" s="282" t="s">
        <v>74</v>
      </c>
      <c r="Q653" s="284" t="s">
        <v>45</v>
      </c>
      <c r="R653" s="282" t="s">
        <v>45</v>
      </c>
      <c r="S653" s="285">
        <v>45771</v>
      </c>
      <c r="T653" s="285">
        <v>45636</v>
      </c>
      <c r="U653" s="284" t="s">
        <v>45</v>
      </c>
      <c r="V653" s="285">
        <v>45636</v>
      </c>
      <c r="W653" s="285">
        <v>45694</v>
      </c>
      <c r="X653" s="285">
        <v>45726</v>
      </c>
      <c r="Y653" s="286">
        <v>25000</v>
      </c>
      <c r="Z653" s="286">
        <v>29000</v>
      </c>
      <c r="AA653" s="286">
        <v>5900</v>
      </c>
      <c r="AB653" s="286">
        <v>29000</v>
      </c>
      <c r="AC653" s="287" t="s">
        <v>645</v>
      </c>
      <c r="AD653" s="284" t="s">
        <v>60</v>
      </c>
      <c r="AE653" s="287" t="s">
        <v>45</v>
      </c>
      <c r="AF653" s="286">
        <v>25000</v>
      </c>
      <c r="AG653" s="286">
        <v>2600</v>
      </c>
      <c r="AH653" s="286">
        <v>75400000</v>
      </c>
      <c r="AI653" s="286">
        <v>15340000</v>
      </c>
      <c r="AJ653" s="286">
        <v>1620</v>
      </c>
      <c r="AK653" s="286">
        <v>46980000</v>
      </c>
      <c r="AL653" s="286">
        <v>9558000</v>
      </c>
      <c r="AM653" s="286">
        <v>980</v>
      </c>
      <c r="AN653" s="286">
        <v>28420000</v>
      </c>
      <c r="AO653" s="286">
        <v>5782000</v>
      </c>
      <c r="AP653" s="286">
        <v>2477</v>
      </c>
      <c r="AQ653" s="286">
        <v>71833000</v>
      </c>
      <c r="AR653" s="286">
        <v>14614300</v>
      </c>
      <c r="AS653" s="286">
        <v>2477</v>
      </c>
      <c r="AT653" s="286">
        <v>71833000</v>
      </c>
      <c r="AU653" s="286">
        <v>14614300</v>
      </c>
      <c r="AV653" s="286"/>
      <c r="AW653" s="286"/>
      <c r="AX653" s="286">
        <v>0</v>
      </c>
      <c r="AY653" s="286">
        <v>1588</v>
      </c>
      <c r="AZ653" s="286">
        <v>46052000</v>
      </c>
      <c r="BA653" s="286"/>
      <c r="BB653" s="286"/>
      <c r="BC653" s="286">
        <v>35</v>
      </c>
      <c r="BD653" s="286">
        <v>1015000</v>
      </c>
      <c r="BE653" s="286">
        <v>527097</v>
      </c>
      <c r="BF653" s="286">
        <v>206500</v>
      </c>
      <c r="BG653" s="286">
        <v>1018</v>
      </c>
      <c r="BH653" s="286">
        <v>29522000</v>
      </c>
      <c r="BI653" s="286">
        <v>22017671</v>
      </c>
      <c r="BJ653" s="286">
        <v>6006200</v>
      </c>
      <c r="BK653" s="286">
        <v>570</v>
      </c>
      <c r="BL653" s="286">
        <v>889</v>
      </c>
      <c r="BM653" s="286">
        <v>1459</v>
      </c>
      <c r="BN653" s="286">
        <v>42311000</v>
      </c>
      <c r="BO653" s="286">
        <v>8608100</v>
      </c>
      <c r="BP653" s="287" t="s">
        <v>756</v>
      </c>
      <c r="BQ653" s="287" t="s">
        <v>3989</v>
      </c>
      <c r="BR653" t="s">
        <v>45</v>
      </c>
    </row>
    <row r="654" spans="1:70" hidden="1" x14ac:dyDescent="0.3">
      <c r="A654" s="281">
        <v>651</v>
      </c>
      <c r="B654" s="288" t="s">
        <v>2952</v>
      </c>
      <c r="C654" s="288" t="s">
        <v>3011</v>
      </c>
      <c r="D654" s="288" t="s">
        <v>2998</v>
      </c>
      <c r="E654" s="288" t="s">
        <v>2959</v>
      </c>
      <c r="F654" s="288" t="s">
        <v>2955</v>
      </c>
      <c r="G654" s="288" t="s">
        <v>2960</v>
      </c>
      <c r="H654" s="288" t="s">
        <v>2965</v>
      </c>
      <c r="I654" s="288" t="s">
        <v>2962</v>
      </c>
      <c r="J654" s="288" t="s">
        <v>60</v>
      </c>
      <c r="K654" s="288" t="s">
        <v>2958</v>
      </c>
      <c r="L654" s="288" t="s">
        <v>45</v>
      </c>
      <c r="M654" s="289" t="s">
        <v>2679</v>
      </c>
      <c r="N654" s="288" t="s">
        <v>2680</v>
      </c>
      <c r="O654" s="288" t="s">
        <v>50</v>
      </c>
      <c r="P654" s="288" t="s">
        <v>74</v>
      </c>
      <c r="Q654" s="290" t="s">
        <v>45</v>
      </c>
      <c r="R654" s="288" t="s">
        <v>45</v>
      </c>
      <c r="S654" s="1">
        <v>45735</v>
      </c>
      <c r="T654" s="1">
        <v>45671</v>
      </c>
      <c r="U654" s="290" t="s">
        <v>45</v>
      </c>
      <c r="V654" s="1">
        <v>45671</v>
      </c>
      <c r="W654" s="1">
        <v>45735</v>
      </c>
      <c r="X654" s="1">
        <v>45736</v>
      </c>
      <c r="Y654" s="291">
        <v>39000</v>
      </c>
      <c r="Z654" s="291">
        <v>39000</v>
      </c>
      <c r="AA654" s="291">
        <v>10300</v>
      </c>
      <c r="AB654" s="291">
        <v>39000</v>
      </c>
      <c r="AC654" s="292" t="s">
        <v>363</v>
      </c>
      <c r="AD654" s="290" t="s">
        <v>60</v>
      </c>
      <c r="AE654" s="292" t="s">
        <v>45</v>
      </c>
      <c r="AF654" s="291">
        <v>39000</v>
      </c>
      <c r="AG654" s="291">
        <v>600</v>
      </c>
      <c r="AH654" s="291">
        <v>23400000</v>
      </c>
      <c r="AI654" s="291">
        <v>6180000</v>
      </c>
      <c r="AJ654" s="291">
        <v>600</v>
      </c>
      <c r="AK654" s="291">
        <v>23400000</v>
      </c>
      <c r="AL654" s="291">
        <v>6180000</v>
      </c>
      <c r="AM654" s="291"/>
      <c r="AN654" s="291"/>
      <c r="AO654" s="291">
        <v>0</v>
      </c>
      <c r="AP654" s="291">
        <v>671</v>
      </c>
      <c r="AQ654" s="291">
        <v>26169000</v>
      </c>
      <c r="AR654" s="291">
        <v>6911300</v>
      </c>
      <c r="AS654" s="291">
        <v>671</v>
      </c>
      <c r="AT654" s="291">
        <v>26169000</v>
      </c>
      <c r="AU654" s="291">
        <v>6911300</v>
      </c>
      <c r="AV654" s="291"/>
      <c r="AW654" s="291"/>
      <c r="AX654" s="291">
        <v>0</v>
      </c>
      <c r="AY654" s="291">
        <v>659</v>
      </c>
      <c r="AZ654" s="291">
        <v>25701000</v>
      </c>
      <c r="BA654" s="291"/>
      <c r="BB654" s="291"/>
      <c r="BC654" s="291">
        <v>10</v>
      </c>
      <c r="BD654" s="291">
        <v>390000</v>
      </c>
      <c r="BE654" s="291">
        <v>247042</v>
      </c>
      <c r="BF654" s="291">
        <v>103000</v>
      </c>
      <c r="BG654" s="291">
        <v>646</v>
      </c>
      <c r="BH654" s="291">
        <v>25194000</v>
      </c>
      <c r="BI654" s="291">
        <v>19035518</v>
      </c>
      <c r="BJ654" s="291">
        <v>6653800</v>
      </c>
      <c r="BK654" s="291">
        <v>13</v>
      </c>
      <c r="BL654" s="291">
        <v>12</v>
      </c>
      <c r="BM654" s="291">
        <v>25</v>
      </c>
      <c r="BN654" s="291">
        <v>975000</v>
      </c>
      <c r="BO654" s="291">
        <v>257500</v>
      </c>
      <c r="BP654" s="292" t="s">
        <v>3865</v>
      </c>
      <c r="BQ654" s="292" t="s">
        <v>4051</v>
      </c>
      <c r="BR654" t="s">
        <v>45</v>
      </c>
    </row>
    <row r="655" spans="1:70" hidden="1" x14ac:dyDescent="0.3">
      <c r="A655" s="281">
        <v>652</v>
      </c>
      <c r="B655" s="282" t="s">
        <v>2952</v>
      </c>
      <c r="C655" s="282" t="s">
        <v>3011</v>
      </c>
      <c r="D655" s="282" t="s">
        <v>2998</v>
      </c>
      <c r="E655" s="282" t="s">
        <v>2959</v>
      </c>
      <c r="F655" s="282" t="s">
        <v>2955</v>
      </c>
      <c r="G655" s="282" t="s">
        <v>2960</v>
      </c>
      <c r="H655" s="282" t="s">
        <v>2965</v>
      </c>
      <c r="I655" s="282" t="s">
        <v>2962</v>
      </c>
      <c r="J655" s="282" t="s">
        <v>60</v>
      </c>
      <c r="K655" s="282" t="s">
        <v>2958</v>
      </c>
      <c r="L655" s="282" t="s">
        <v>45</v>
      </c>
      <c r="M655" s="283" t="s">
        <v>2681</v>
      </c>
      <c r="N655" s="282" t="s">
        <v>2682</v>
      </c>
      <c r="O655" s="282" t="s">
        <v>50</v>
      </c>
      <c r="P655" s="282" t="s">
        <v>74</v>
      </c>
      <c r="Q655" s="284" t="s">
        <v>45</v>
      </c>
      <c r="R655" s="282" t="s">
        <v>45</v>
      </c>
      <c r="S655" s="285">
        <v>46105</v>
      </c>
      <c r="T655" s="285">
        <v>45645</v>
      </c>
      <c r="U655" s="284" t="s">
        <v>45</v>
      </c>
      <c r="V655" s="285">
        <v>45645</v>
      </c>
      <c r="W655" s="285">
        <v>45735</v>
      </c>
      <c r="X655" s="285">
        <v>45749</v>
      </c>
      <c r="Y655" s="286">
        <v>25000</v>
      </c>
      <c r="Z655" s="286">
        <v>29000</v>
      </c>
      <c r="AA655" s="286">
        <v>6520</v>
      </c>
      <c r="AB655" s="286">
        <v>29000</v>
      </c>
      <c r="AC655" s="287" t="s">
        <v>583</v>
      </c>
      <c r="AD655" s="284" t="s">
        <v>60</v>
      </c>
      <c r="AE655" s="287" t="s">
        <v>45</v>
      </c>
      <c r="AF655" s="286">
        <v>25000</v>
      </c>
      <c r="AG655" s="286">
        <v>6340</v>
      </c>
      <c r="AH655" s="286">
        <v>183860000</v>
      </c>
      <c r="AI655" s="286">
        <v>41336800</v>
      </c>
      <c r="AJ655" s="286">
        <v>1110</v>
      </c>
      <c r="AK655" s="286">
        <v>32190000</v>
      </c>
      <c r="AL655" s="286">
        <v>7237200</v>
      </c>
      <c r="AM655" s="286">
        <v>5230</v>
      </c>
      <c r="AN655" s="286">
        <v>151670000</v>
      </c>
      <c r="AO655" s="286">
        <v>34099600</v>
      </c>
      <c r="AP655" s="286">
        <v>3467</v>
      </c>
      <c r="AQ655" s="286">
        <v>100543000</v>
      </c>
      <c r="AR655" s="286">
        <v>22604840</v>
      </c>
      <c r="AS655" s="286">
        <v>3467</v>
      </c>
      <c r="AT655" s="286">
        <v>100543000</v>
      </c>
      <c r="AU655" s="286">
        <v>22604840</v>
      </c>
      <c r="AV655" s="286"/>
      <c r="AW655" s="286"/>
      <c r="AX655" s="286">
        <v>0</v>
      </c>
      <c r="AY655" s="286">
        <v>3305</v>
      </c>
      <c r="AZ655" s="286">
        <v>95845000</v>
      </c>
      <c r="BA655" s="286"/>
      <c r="BB655" s="286"/>
      <c r="BC655" s="286">
        <v>25</v>
      </c>
      <c r="BD655" s="286">
        <v>725000</v>
      </c>
      <c r="BE655" s="286">
        <v>391040</v>
      </c>
      <c r="BF655" s="286">
        <v>163000</v>
      </c>
      <c r="BG655" s="286">
        <v>3140</v>
      </c>
      <c r="BH655" s="286">
        <v>91060000</v>
      </c>
      <c r="BI655" s="286">
        <v>52576334</v>
      </c>
      <c r="BJ655" s="286">
        <v>20472800</v>
      </c>
      <c r="BK655" s="286">
        <v>165</v>
      </c>
      <c r="BL655" s="286">
        <v>162</v>
      </c>
      <c r="BM655" s="286">
        <v>327</v>
      </c>
      <c r="BN655" s="286">
        <v>9483000</v>
      </c>
      <c r="BO655" s="286">
        <v>2132040</v>
      </c>
      <c r="BP655" s="287" t="s">
        <v>1075</v>
      </c>
      <c r="BQ655" s="287" t="s">
        <v>832</v>
      </c>
      <c r="BR655" t="s">
        <v>45</v>
      </c>
    </row>
    <row r="656" spans="1:70" hidden="1" x14ac:dyDescent="0.3">
      <c r="A656" s="281">
        <v>653</v>
      </c>
      <c r="B656" s="288" t="s">
        <v>2952</v>
      </c>
      <c r="C656" s="288" t="s">
        <v>3011</v>
      </c>
      <c r="D656" s="288" t="s">
        <v>2998</v>
      </c>
      <c r="E656" s="288" t="s">
        <v>2959</v>
      </c>
      <c r="F656" s="288" t="s">
        <v>2955</v>
      </c>
      <c r="G656" s="288" t="s">
        <v>2960</v>
      </c>
      <c r="H656" s="288" t="s">
        <v>2965</v>
      </c>
      <c r="I656" s="288" t="s">
        <v>2962</v>
      </c>
      <c r="J656" s="288" t="s">
        <v>60</v>
      </c>
      <c r="K656" s="288" t="s">
        <v>2958</v>
      </c>
      <c r="L656" s="288" t="s">
        <v>45</v>
      </c>
      <c r="M656" s="289" t="s">
        <v>2683</v>
      </c>
      <c r="N656" s="288" t="s">
        <v>2684</v>
      </c>
      <c r="O656" s="288" t="s">
        <v>50</v>
      </c>
      <c r="P656" s="288" t="s">
        <v>74</v>
      </c>
      <c r="Q656" s="290" t="s">
        <v>45</v>
      </c>
      <c r="R656" s="288" t="s">
        <v>45</v>
      </c>
      <c r="S656" s="1">
        <v>45797</v>
      </c>
      <c r="T656" s="1">
        <v>45664</v>
      </c>
      <c r="U656" s="290" t="s">
        <v>45</v>
      </c>
      <c r="V656" s="1">
        <v>45664</v>
      </c>
      <c r="W656" s="1">
        <v>45744</v>
      </c>
      <c r="X656" s="1">
        <v>45750</v>
      </c>
      <c r="Y656" s="291">
        <v>33000</v>
      </c>
      <c r="Z656" s="291">
        <v>33000</v>
      </c>
      <c r="AA656" s="291">
        <v>8600</v>
      </c>
      <c r="AB656" s="291">
        <v>33000</v>
      </c>
      <c r="AC656" s="292" t="s">
        <v>583</v>
      </c>
      <c r="AD656" s="290" t="s">
        <v>60</v>
      </c>
      <c r="AE656" s="292" t="s">
        <v>45</v>
      </c>
      <c r="AF656" s="291">
        <v>33000</v>
      </c>
      <c r="AG656" s="291">
        <v>2790</v>
      </c>
      <c r="AH656" s="291">
        <v>92070000</v>
      </c>
      <c r="AI656" s="291">
        <v>23994000</v>
      </c>
      <c r="AJ656" s="291">
        <v>1400</v>
      </c>
      <c r="AK656" s="291">
        <v>46200000</v>
      </c>
      <c r="AL656" s="291">
        <v>12040000</v>
      </c>
      <c r="AM656" s="291">
        <v>1390</v>
      </c>
      <c r="AN656" s="291">
        <v>45870000</v>
      </c>
      <c r="AO656" s="291">
        <v>11954000</v>
      </c>
      <c r="AP656" s="291">
        <v>2673</v>
      </c>
      <c r="AQ656" s="291">
        <v>88209000</v>
      </c>
      <c r="AR656" s="291">
        <v>22987800</v>
      </c>
      <c r="AS656" s="291">
        <v>2673</v>
      </c>
      <c r="AT656" s="291">
        <v>88209000</v>
      </c>
      <c r="AU656" s="291">
        <v>22987800</v>
      </c>
      <c r="AV656" s="291"/>
      <c r="AW656" s="291"/>
      <c r="AX656" s="291">
        <v>0</v>
      </c>
      <c r="AY656" s="291">
        <v>2668</v>
      </c>
      <c r="AZ656" s="291">
        <v>88044000</v>
      </c>
      <c r="BA656" s="291"/>
      <c r="BB656" s="291"/>
      <c r="BC656" s="291">
        <v>1</v>
      </c>
      <c r="BD656" s="291">
        <v>33000</v>
      </c>
      <c r="BE656" s="291">
        <v>22950</v>
      </c>
      <c r="BF656" s="291">
        <v>8600</v>
      </c>
      <c r="BG656" s="291">
        <v>2636</v>
      </c>
      <c r="BH656" s="291">
        <v>86988000</v>
      </c>
      <c r="BI656" s="291">
        <v>66359645</v>
      </c>
      <c r="BJ656" s="291">
        <v>22669600</v>
      </c>
      <c r="BK656" s="291">
        <v>32</v>
      </c>
      <c r="BL656" s="291">
        <v>5</v>
      </c>
      <c r="BM656" s="291">
        <v>37</v>
      </c>
      <c r="BN656" s="291">
        <v>1221000</v>
      </c>
      <c r="BO656" s="291">
        <v>318200</v>
      </c>
      <c r="BP656" s="292" t="s">
        <v>1197</v>
      </c>
      <c r="BQ656" s="292" t="s">
        <v>813</v>
      </c>
      <c r="BR656" t="s">
        <v>45</v>
      </c>
    </row>
    <row r="657" spans="1:70" hidden="1" x14ac:dyDescent="0.3">
      <c r="A657" s="281">
        <v>654</v>
      </c>
      <c r="B657" s="282" t="s">
        <v>2952</v>
      </c>
      <c r="C657" s="282" t="s">
        <v>3011</v>
      </c>
      <c r="D657" s="282" t="s">
        <v>2998</v>
      </c>
      <c r="E657" s="282" t="s">
        <v>2959</v>
      </c>
      <c r="F657" s="282" t="s">
        <v>2955</v>
      </c>
      <c r="G657" s="282" t="s">
        <v>2960</v>
      </c>
      <c r="H657" s="282" t="s">
        <v>2965</v>
      </c>
      <c r="I657" s="282" t="s">
        <v>2962</v>
      </c>
      <c r="J657" s="282" t="s">
        <v>60</v>
      </c>
      <c r="K657" s="282" t="s">
        <v>2958</v>
      </c>
      <c r="L657" s="282" t="s">
        <v>45</v>
      </c>
      <c r="M657" s="283" t="s">
        <v>2685</v>
      </c>
      <c r="N657" s="282" t="s">
        <v>2686</v>
      </c>
      <c r="O657" s="282" t="s">
        <v>50</v>
      </c>
      <c r="P657" s="282" t="s">
        <v>74</v>
      </c>
      <c r="Q657" s="284" t="s">
        <v>45</v>
      </c>
      <c r="R657" s="282" t="s">
        <v>45</v>
      </c>
      <c r="S657" s="285">
        <v>45744</v>
      </c>
      <c r="T657" s="285">
        <v>45671</v>
      </c>
      <c r="U657" s="284" t="s">
        <v>45</v>
      </c>
      <c r="V657" s="285">
        <v>45671</v>
      </c>
      <c r="W657" s="285">
        <v>45744</v>
      </c>
      <c r="X657" s="285">
        <v>45748</v>
      </c>
      <c r="Y657" s="286">
        <v>35000</v>
      </c>
      <c r="Z657" s="286">
        <v>35000</v>
      </c>
      <c r="AA657" s="286">
        <v>8900</v>
      </c>
      <c r="AB657" s="286">
        <v>35000</v>
      </c>
      <c r="AC657" s="287" t="s">
        <v>678</v>
      </c>
      <c r="AD657" s="284" t="s">
        <v>60</v>
      </c>
      <c r="AE657" s="287" t="s">
        <v>45</v>
      </c>
      <c r="AF657" s="286">
        <v>35000</v>
      </c>
      <c r="AG657" s="286">
        <v>800</v>
      </c>
      <c r="AH657" s="286">
        <v>28000000</v>
      </c>
      <c r="AI657" s="286">
        <v>7120000</v>
      </c>
      <c r="AJ657" s="286">
        <v>800</v>
      </c>
      <c r="AK657" s="286">
        <v>28000000</v>
      </c>
      <c r="AL657" s="286">
        <v>7120000</v>
      </c>
      <c r="AM657" s="286"/>
      <c r="AN657" s="286"/>
      <c r="AO657" s="286">
        <v>0</v>
      </c>
      <c r="AP657" s="286">
        <v>860</v>
      </c>
      <c r="AQ657" s="286">
        <v>30100000</v>
      </c>
      <c r="AR657" s="286">
        <v>7654000</v>
      </c>
      <c r="AS657" s="286">
        <v>860</v>
      </c>
      <c r="AT657" s="286">
        <v>30100000</v>
      </c>
      <c r="AU657" s="286">
        <v>7654000</v>
      </c>
      <c r="AV657" s="286"/>
      <c r="AW657" s="286"/>
      <c r="AX657" s="286">
        <v>0</v>
      </c>
      <c r="AY657" s="286">
        <v>852</v>
      </c>
      <c r="AZ657" s="286">
        <v>29820000</v>
      </c>
      <c r="BA657" s="286"/>
      <c r="BB657" s="286"/>
      <c r="BC657" s="286">
        <v>4</v>
      </c>
      <c r="BD657" s="286">
        <v>140000</v>
      </c>
      <c r="BE657" s="286">
        <v>115250</v>
      </c>
      <c r="BF657" s="286">
        <v>35600</v>
      </c>
      <c r="BG657" s="286">
        <v>785</v>
      </c>
      <c r="BH657" s="286">
        <v>27475000</v>
      </c>
      <c r="BI657" s="286">
        <v>20670413</v>
      </c>
      <c r="BJ657" s="286">
        <v>6986500</v>
      </c>
      <c r="BK657" s="286">
        <v>67</v>
      </c>
      <c r="BL657" s="286">
        <v>8</v>
      </c>
      <c r="BM657" s="286">
        <v>75</v>
      </c>
      <c r="BN657" s="286">
        <v>2625000</v>
      </c>
      <c r="BO657" s="286">
        <v>667500</v>
      </c>
      <c r="BP657" s="287" t="s">
        <v>971</v>
      </c>
      <c r="BQ657" s="287" t="s">
        <v>3845</v>
      </c>
      <c r="BR657" t="s">
        <v>45</v>
      </c>
    </row>
    <row r="658" spans="1:70" hidden="1" x14ac:dyDescent="0.3">
      <c r="A658" s="281">
        <v>655</v>
      </c>
      <c r="B658" s="288" t="s">
        <v>2952</v>
      </c>
      <c r="C658" s="288" t="s">
        <v>3011</v>
      </c>
      <c r="D658" s="288" t="s">
        <v>2998</v>
      </c>
      <c r="E658" s="288" t="s">
        <v>2959</v>
      </c>
      <c r="F658" s="288" t="s">
        <v>2955</v>
      </c>
      <c r="G658" s="288" t="s">
        <v>2960</v>
      </c>
      <c r="H658" s="288" t="s">
        <v>2965</v>
      </c>
      <c r="I658" s="288" t="s">
        <v>2962</v>
      </c>
      <c r="J658" s="288" t="s">
        <v>60</v>
      </c>
      <c r="K658" s="288" t="s">
        <v>2958</v>
      </c>
      <c r="L658" s="288" t="s">
        <v>45</v>
      </c>
      <c r="M658" s="289" t="s">
        <v>2687</v>
      </c>
      <c r="N658" s="288" t="s">
        <v>2688</v>
      </c>
      <c r="O658" s="288" t="s">
        <v>50</v>
      </c>
      <c r="P658" s="288" t="s">
        <v>74</v>
      </c>
      <c r="Q658" s="290" t="s">
        <v>45</v>
      </c>
      <c r="R658" s="288" t="s">
        <v>45</v>
      </c>
      <c r="S658" s="1">
        <v>45744</v>
      </c>
      <c r="T658" s="1">
        <v>45656</v>
      </c>
      <c r="U658" s="290" t="s">
        <v>45</v>
      </c>
      <c r="V658" s="1">
        <v>45656</v>
      </c>
      <c r="W658" s="1">
        <v>45744</v>
      </c>
      <c r="X658" s="1">
        <v>45748</v>
      </c>
      <c r="Y658" s="291">
        <v>33000</v>
      </c>
      <c r="Z658" s="291">
        <v>33000</v>
      </c>
      <c r="AA658" s="291">
        <v>8900</v>
      </c>
      <c r="AB658" s="291">
        <v>33000</v>
      </c>
      <c r="AC658" s="292" t="s">
        <v>302</v>
      </c>
      <c r="AD658" s="290" t="s">
        <v>60</v>
      </c>
      <c r="AE658" s="292" t="s">
        <v>45</v>
      </c>
      <c r="AF658" s="291">
        <v>33000</v>
      </c>
      <c r="AG658" s="291">
        <v>900</v>
      </c>
      <c r="AH658" s="291">
        <v>29700000</v>
      </c>
      <c r="AI658" s="291">
        <v>8010000</v>
      </c>
      <c r="AJ658" s="291">
        <v>900</v>
      </c>
      <c r="AK658" s="291">
        <v>29700000</v>
      </c>
      <c r="AL658" s="291">
        <v>8010000</v>
      </c>
      <c r="AM658" s="291"/>
      <c r="AN658" s="291"/>
      <c r="AO658" s="291">
        <v>0</v>
      </c>
      <c r="AP658" s="291">
        <v>939</v>
      </c>
      <c r="AQ658" s="291">
        <v>30987000</v>
      </c>
      <c r="AR658" s="291">
        <v>8357100</v>
      </c>
      <c r="AS658" s="291">
        <v>939</v>
      </c>
      <c r="AT658" s="291">
        <v>30987000</v>
      </c>
      <c r="AU658" s="291">
        <v>8357100</v>
      </c>
      <c r="AV658" s="291"/>
      <c r="AW658" s="291"/>
      <c r="AX658" s="291">
        <v>0</v>
      </c>
      <c r="AY658" s="291">
        <v>738</v>
      </c>
      <c r="AZ658" s="291">
        <v>24354000</v>
      </c>
      <c r="BA658" s="291"/>
      <c r="BB658" s="291"/>
      <c r="BC658" s="291">
        <v>37</v>
      </c>
      <c r="BD658" s="291">
        <v>1221000</v>
      </c>
      <c r="BE658" s="291">
        <v>746234</v>
      </c>
      <c r="BF658" s="291">
        <v>329300</v>
      </c>
      <c r="BG658" s="291">
        <v>581</v>
      </c>
      <c r="BH658" s="291">
        <v>19173000</v>
      </c>
      <c r="BI658" s="291">
        <v>14862292</v>
      </c>
      <c r="BJ658" s="291">
        <v>5170900</v>
      </c>
      <c r="BK658" s="291">
        <v>157</v>
      </c>
      <c r="BL658" s="291">
        <v>201</v>
      </c>
      <c r="BM658" s="291">
        <v>358</v>
      </c>
      <c r="BN658" s="291">
        <v>11814000</v>
      </c>
      <c r="BO658" s="291">
        <v>3186200</v>
      </c>
      <c r="BP658" s="292" t="s">
        <v>3542</v>
      </c>
      <c r="BQ658" s="292" t="s">
        <v>3961</v>
      </c>
      <c r="BR658" t="s">
        <v>45</v>
      </c>
    </row>
    <row r="659" spans="1:70" hidden="1" x14ac:dyDescent="0.3">
      <c r="A659" s="281">
        <v>656</v>
      </c>
      <c r="B659" s="282" t="s">
        <v>2952</v>
      </c>
      <c r="C659" s="282" t="s">
        <v>3011</v>
      </c>
      <c r="D659" s="282" t="s">
        <v>2998</v>
      </c>
      <c r="E659" s="282" t="s">
        <v>2959</v>
      </c>
      <c r="F659" s="282" t="s">
        <v>2955</v>
      </c>
      <c r="G659" s="282" t="s">
        <v>2960</v>
      </c>
      <c r="H659" s="282" t="s">
        <v>2965</v>
      </c>
      <c r="I659" s="282" t="s">
        <v>2962</v>
      </c>
      <c r="J659" s="282" t="s">
        <v>60</v>
      </c>
      <c r="K659" s="282" t="s">
        <v>2958</v>
      </c>
      <c r="L659" s="282" t="s">
        <v>45</v>
      </c>
      <c r="M659" s="283" t="s">
        <v>2689</v>
      </c>
      <c r="N659" s="282" t="s">
        <v>2690</v>
      </c>
      <c r="O659" s="282" t="s">
        <v>50</v>
      </c>
      <c r="P659" s="282" t="s">
        <v>74</v>
      </c>
      <c r="Q659" s="284" t="s">
        <v>45</v>
      </c>
      <c r="R659" s="282" t="s">
        <v>45</v>
      </c>
      <c r="S659" s="285">
        <v>45735</v>
      </c>
      <c r="T659" s="285">
        <v>45656</v>
      </c>
      <c r="U659" s="284" t="s">
        <v>45</v>
      </c>
      <c r="V659" s="285">
        <v>45656</v>
      </c>
      <c r="W659" s="285">
        <v>45735</v>
      </c>
      <c r="X659" s="285">
        <v>45736</v>
      </c>
      <c r="Y659" s="286">
        <v>37000</v>
      </c>
      <c r="Z659" s="286">
        <v>37000</v>
      </c>
      <c r="AA659" s="286">
        <v>9800</v>
      </c>
      <c r="AB659" s="286">
        <v>37000</v>
      </c>
      <c r="AC659" s="287" t="s">
        <v>52</v>
      </c>
      <c r="AD659" s="284" t="s">
        <v>60</v>
      </c>
      <c r="AE659" s="287" t="s">
        <v>45</v>
      </c>
      <c r="AF659" s="286">
        <v>37000</v>
      </c>
      <c r="AG659" s="286">
        <v>800</v>
      </c>
      <c r="AH659" s="286">
        <v>29600000</v>
      </c>
      <c r="AI659" s="286">
        <v>7840000</v>
      </c>
      <c r="AJ659" s="286">
        <v>800</v>
      </c>
      <c r="AK659" s="286">
        <v>29600000</v>
      </c>
      <c r="AL659" s="286">
        <v>7840000</v>
      </c>
      <c r="AM659" s="286"/>
      <c r="AN659" s="286"/>
      <c r="AO659" s="286">
        <v>0</v>
      </c>
      <c r="AP659" s="286">
        <v>905</v>
      </c>
      <c r="AQ659" s="286">
        <v>33485000</v>
      </c>
      <c r="AR659" s="286">
        <v>8869000</v>
      </c>
      <c r="AS659" s="286">
        <v>905</v>
      </c>
      <c r="AT659" s="286">
        <v>33485000</v>
      </c>
      <c r="AU659" s="286">
        <v>8869000</v>
      </c>
      <c r="AV659" s="286"/>
      <c r="AW659" s="286"/>
      <c r="AX659" s="286">
        <v>0</v>
      </c>
      <c r="AY659" s="286">
        <v>817</v>
      </c>
      <c r="AZ659" s="286">
        <v>30229000</v>
      </c>
      <c r="BA659" s="286"/>
      <c r="BB659" s="286"/>
      <c r="BC659" s="286">
        <v>6</v>
      </c>
      <c r="BD659" s="286">
        <v>222000</v>
      </c>
      <c r="BE659" s="286">
        <v>139896</v>
      </c>
      <c r="BF659" s="286">
        <v>58800</v>
      </c>
      <c r="BG659" s="286">
        <v>725</v>
      </c>
      <c r="BH659" s="286">
        <v>26825000</v>
      </c>
      <c r="BI659" s="286">
        <v>21764555</v>
      </c>
      <c r="BJ659" s="286">
        <v>7105000</v>
      </c>
      <c r="BK659" s="286">
        <v>92</v>
      </c>
      <c r="BL659" s="286">
        <v>88</v>
      </c>
      <c r="BM659" s="286">
        <v>180</v>
      </c>
      <c r="BN659" s="286">
        <v>6660000</v>
      </c>
      <c r="BO659" s="286">
        <v>1764000</v>
      </c>
      <c r="BP659" s="287" t="s">
        <v>4071</v>
      </c>
      <c r="BQ659" s="287" t="s">
        <v>3454</v>
      </c>
      <c r="BR659" t="s">
        <v>45</v>
      </c>
    </row>
    <row r="660" spans="1:70" hidden="1" x14ac:dyDescent="0.3">
      <c r="A660" s="281">
        <v>657</v>
      </c>
      <c r="B660" s="288" t="s">
        <v>2952</v>
      </c>
      <c r="C660" s="288" t="s">
        <v>3011</v>
      </c>
      <c r="D660" s="288" t="s">
        <v>2998</v>
      </c>
      <c r="E660" s="288" t="s">
        <v>2959</v>
      </c>
      <c r="F660" s="288" t="s">
        <v>2955</v>
      </c>
      <c r="G660" s="288" t="s">
        <v>2960</v>
      </c>
      <c r="H660" s="288" t="s">
        <v>2965</v>
      </c>
      <c r="I660" s="288" t="s">
        <v>2962</v>
      </c>
      <c r="J660" s="288" t="s">
        <v>60</v>
      </c>
      <c r="K660" s="288" t="s">
        <v>2958</v>
      </c>
      <c r="L660" s="288" t="s">
        <v>45</v>
      </c>
      <c r="M660" s="289" t="s">
        <v>2691</v>
      </c>
      <c r="N660" s="288" t="s">
        <v>2692</v>
      </c>
      <c r="O660" s="288" t="s">
        <v>50</v>
      </c>
      <c r="P660" s="288" t="s">
        <v>74</v>
      </c>
      <c r="Q660" s="290" t="s">
        <v>45</v>
      </c>
      <c r="R660" s="288" t="s">
        <v>45</v>
      </c>
      <c r="S660" s="1">
        <v>45798</v>
      </c>
      <c r="T660" s="1">
        <v>45693</v>
      </c>
      <c r="U660" s="290" t="s">
        <v>45</v>
      </c>
      <c r="V660" s="1">
        <v>45693</v>
      </c>
      <c r="W660" s="1">
        <v>45755</v>
      </c>
      <c r="X660" s="1">
        <v>45756</v>
      </c>
      <c r="Y660" s="291">
        <v>37000</v>
      </c>
      <c r="Z660" s="291">
        <v>37000</v>
      </c>
      <c r="AA660" s="291">
        <v>8400</v>
      </c>
      <c r="AB660" s="291">
        <v>37000</v>
      </c>
      <c r="AC660" s="292" t="s">
        <v>912</v>
      </c>
      <c r="AD660" s="290" t="s">
        <v>60</v>
      </c>
      <c r="AE660" s="292" t="s">
        <v>45</v>
      </c>
      <c r="AF660" s="291">
        <v>37000</v>
      </c>
      <c r="AG660" s="291">
        <v>3050</v>
      </c>
      <c r="AH660" s="291">
        <v>112850000</v>
      </c>
      <c r="AI660" s="291">
        <v>25620000</v>
      </c>
      <c r="AJ660" s="291">
        <v>1900</v>
      </c>
      <c r="AK660" s="291">
        <v>70300000</v>
      </c>
      <c r="AL660" s="291">
        <v>15960000</v>
      </c>
      <c r="AM660" s="291">
        <v>1150</v>
      </c>
      <c r="AN660" s="291">
        <v>42550000</v>
      </c>
      <c r="AO660" s="291">
        <v>9660000</v>
      </c>
      <c r="AP660" s="291">
        <v>4246</v>
      </c>
      <c r="AQ660" s="291">
        <v>157102000</v>
      </c>
      <c r="AR660" s="291">
        <v>35666400</v>
      </c>
      <c r="AS660" s="291">
        <v>4246</v>
      </c>
      <c r="AT660" s="291">
        <v>157102000</v>
      </c>
      <c r="AU660" s="291">
        <v>35666400</v>
      </c>
      <c r="AV660" s="291"/>
      <c r="AW660" s="291"/>
      <c r="AX660" s="291">
        <v>0</v>
      </c>
      <c r="AY660" s="291">
        <v>3613</v>
      </c>
      <c r="AZ660" s="291">
        <v>133681000</v>
      </c>
      <c r="BA660" s="291"/>
      <c r="BB660" s="291"/>
      <c r="BC660" s="291">
        <v>101</v>
      </c>
      <c r="BD660" s="291">
        <v>3737000</v>
      </c>
      <c r="BE660" s="291">
        <v>2277525</v>
      </c>
      <c r="BF660" s="291">
        <v>848400</v>
      </c>
      <c r="BG660" s="291">
        <v>3215</v>
      </c>
      <c r="BH660" s="291">
        <v>118955000</v>
      </c>
      <c r="BI660" s="291">
        <v>90094067</v>
      </c>
      <c r="BJ660" s="291">
        <v>27006000</v>
      </c>
      <c r="BK660" s="291">
        <v>398</v>
      </c>
      <c r="BL660" s="291">
        <v>633</v>
      </c>
      <c r="BM660" s="291">
        <v>1031</v>
      </c>
      <c r="BN660" s="291">
        <v>38147000</v>
      </c>
      <c r="BO660" s="291">
        <v>8660400</v>
      </c>
      <c r="BP660" s="292" t="s">
        <v>3736</v>
      </c>
      <c r="BQ660" s="292" t="s">
        <v>3304</v>
      </c>
      <c r="BR660" t="s">
        <v>45</v>
      </c>
    </row>
    <row r="661" spans="1:70" hidden="1" x14ac:dyDescent="0.3">
      <c r="A661" s="281">
        <v>658</v>
      </c>
      <c r="B661" s="282" t="s">
        <v>2952</v>
      </c>
      <c r="C661" s="282" t="s">
        <v>3011</v>
      </c>
      <c r="D661" s="282" t="s">
        <v>2998</v>
      </c>
      <c r="E661" s="282" t="s">
        <v>2959</v>
      </c>
      <c r="F661" s="282" t="s">
        <v>2955</v>
      </c>
      <c r="G661" s="282" t="s">
        <v>2960</v>
      </c>
      <c r="H661" s="282" t="s">
        <v>2965</v>
      </c>
      <c r="I661" s="282" t="s">
        <v>2962</v>
      </c>
      <c r="J661" s="282" t="s">
        <v>60</v>
      </c>
      <c r="K661" s="282" t="s">
        <v>2958</v>
      </c>
      <c r="L661" s="282" t="s">
        <v>45</v>
      </c>
      <c r="M661" s="283" t="s">
        <v>2693</v>
      </c>
      <c r="N661" s="282" t="s">
        <v>2694</v>
      </c>
      <c r="O661" s="282" t="s">
        <v>50</v>
      </c>
      <c r="P661" s="282" t="s">
        <v>74</v>
      </c>
      <c r="Q661" s="284" t="s">
        <v>45</v>
      </c>
      <c r="R661" s="282" t="s">
        <v>45</v>
      </c>
      <c r="S661" s="285">
        <v>45789</v>
      </c>
      <c r="T661" s="285">
        <v>45656</v>
      </c>
      <c r="U661" s="284" t="s">
        <v>45</v>
      </c>
      <c r="V661" s="285">
        <v>45656</v>
      </c>
      <c r="W661" s="285">
        <v>45755</v>
      </c>
      <c r="X661" s="285">
        <v>45756</v>
      </c>
      <c r="Y661" s="286">
        <v>29000</v>
      </c>
      <c r="Z661" s="286">
        <v>29000</v>
      </c>
      <c r="AA661" s="286">
        <v>7900</v>
      </c>
      <c r="AB661" s="286">
        <v>29000</v>
      </c>
      <c r="AC661" s="287" t="s">
        <v>386</v>
      </c>
      <c r="AD661" s="284" t="s">
        <v>60</v>
      </c>
      <c r="AE661" s="287" t="s">
        <v>45</v>
      </c>
      <c r="AF661" s="286">
        <v>29000</v>
      </c>
      <c r="AG661" s="286">
        <v>2060</v>
      </c>
      <c r="AH661" s="286">
        <v>59740000</v>
      </c>
      <c r="AI661" s="286">
        <v>16274000</v>
      </c>
      <c r="AJ661" s="286">
        <v>1110</v>
      </c>
      <c r="AK661" s="286">
        <v>32190000</v>
      </c>
      <c r="AL661" s="286">
        <v>8769000</v>
      </c>
      <c r="AM661" s="286">
        <v>950</v>
      </c>
      <c r="AN661" s="286">
        <v>27550000</v>
      </c>
      <c r="AO661" s="286">
        <v>7505000</v>
      </c>
      <c r="AP661" s="286">
        <v>2233</v>
      </c>
      <c r="AQ661" s="286">
        <v>64757000</v>
      </c>
      <c r="AR661" s="286">
        <v>17640700</v>
      </c>
      <c r="AS661" s="286">
        <v>2233</v>
      </c>
      <c r="AT661" s="286">
        <v>64757000</v>
      </c>
      <c r="AU661" s="286">
        <v>17640700</v>
      </c>
      <c r="AV661" s="286"/>
      <c r="AW661" s="286"/>
      <c r="AX661" s="286">
        <v>0</v>
      </c>
      <c r="AY661" s="286">
        <v>2162</v>
      </c>
      <c r="AZ661" s="286">
        <v>62698000</v>
      </c>
      <c r="BA661" s="286"/>
      <c r="BB661" s="286"/>
      <c r="BC661" s="286">
        <v>10</v>
      </c>
      <c r="BD661" s="286">
        <v>290000</v>
      </c>
      <c r="BE661" s="286">
        <v>184175</v>
      </c>
      <c r="BF661" s="286">
        <v>79000</v>
      </c>
      <c r="BG661" s="286">
        <v>1580</v>
      </c>
      <c r="BH661" s="286">
        <v>45820000</v>
      </c>
      <c r="BI661" s="286">
        <v>37554662</v>
      </c>
      <c r="BJ661" s="286">
        <v>12482000</v>
      </c>
      <c r="BK661" s="286">
        <v>582</v>
      </c>
      <c r="BL661" s="286">
        <v>71</v>
      </c>
      <c r="BM661" s="286">
        <v>653</v>
      </c>
      <c r="BN661" s="286">
        <v>18937000</v>
      </c>
      <c r="BO661" s="286">
        <v>5158700</v>
      </c>
      <c r="BP661" s="287" t="s">
        <v>1468</v>
      </c>
      <c r="BQ661" s="287" t="s">
        <v>3929</v>
      </c>
      <c r="BR661" t="s">
        <v>45</v>
      </c>
    </row>
    <row r="662" spans="1:70" hidden="1" x14ac:dyDescent="0.3">
      <c r="A662" s="281">
        <v>659</v>
      </c>
      <c r="B662" s="288" t="s">
        <v>2952</v>
      </c>
      <c r="C662" s="288" t="s">
        <v>3011</v>
      </c>
      <c r="D662" s="288" t="s">
        <v>2998</v>
      </c>
      <c r="E662" s="288" t="s">
        <v>2959</v>
      </c>
      <c r="F662" s="288" t="s">
        <v>2955</v>
      </c>
      <c r="G662" s="288" t="s">
        <v>2960</v>
      </c>
      <c r="H662" s="288" t="s">
        <v>2965</v>
      </c>
      <c r="I662" s="288" t="s">
        <v>2962</v>
      </c>
      <c r="J662" s="288" t="s">
        <v>60</v>
      </c>
      <c r="K662" s="288" t="s">
        <v>2958</v>
      </c>
      <c r="L662" s="288" t="s">
        <v>45</v>
      </c>
      <c r="M662" s="289" t="s">
        <v>2695</v>
      </c>
      <c r="N662" s="288" t="s">
        <v>2696</v>
      </c>
      <c r="O662" s="288" t="s">
        <v>50</v>
      </c>
      <c r="P662" s="288" t="s">
        <v>74</v>
      </c>
      <c r="Q662" s="290" t="s">
        <v>45</v>
      </c>
      <c r="R662" s="288" t="s">
        <v>45</v>
      </c>
      <c r="S662" s="1">
        <v>45744</v>
      </c>
      <c r="T662" s="1">
        <v>45671</v>
      </c>
      <c r="U662" s="290" t="s">
        <v>45</v>
      </c>
      <c r="V662" s="1">
        <v>45671</v>
      </c>
      <c r="W662" s="1">
        <v>45744</v>
      </c>
      <c r="X662" s="1">
        <v>45748</v>
      </c>
      <c r="Y662" s="291">
        <v>39000</v>
      </c>
      <c r="Z662" s="291">
        <v>39000</v>
      </c>
      <c r="AA662" s="291">
        <v>9500</v>
      </c>
      <c r="AB662" s="291">
        <v>39000</v>
      </c>
      <c r="AC662" s="292" t="s">
        <v>772</v>
      </c>
      <c r="AD662" s="290" t="s">
        <v>60</v>
      </c>
      <c r="AE662" s="292" t="s">
        <v>45</v>
      </c>
      <c r="AF662" s="291">
        <v>39000</v>
      </c>
      <c r="AG662" s="291">
        <v>700</v>
      </c>
      <c r="AH662" s="291">
        <v>27300000</v>
      </c>
      <c r="AI662" s="291">
        <v>6650000</v>
      </c>
      <c r="AJ662" s="291">
        <v>700</v>
      </c>
      <c r="AK662" s="291">
        <v>27300000</v>
      </c>
      <c r="AL662" s="291">
        <v>6650000</v>
      </c>
      <c r="AM662" s="291"/>
      <c r="AN662" s="291"/>
      <c r="AO662" s="291">
        <v>0</v>
      </c>
      <c r="AP662" s="291">
        <v>656</v>
      </c>
      <c r="AQ662" s="291">
        <v>25584000</v>
      </c>
      <c r="AR662" s="291">
        <v>6232000</v>
      </c>
      <c r="AS662" s="291">
        <v>656</v>
      </c>
      <c r="AT662" s="291">
        <v>25584000</v>
      </c>
      <c r="AU662" s="291">
        <v>6232000</v>
      </c>
      <c r="AV662" s="291"/>
      <c r="AW662" s="291"/>
      <c r="AX662" s="291">
        <v>0</v>
      </c>
      <c r="AY662" s="291">
        <v>492</v>
      </c>
      <c r="AZ662" s="291">
        <v>19188000</v>
      </c>
      <c r="BA662" s="291"/>
      <c r="BB662" s="291"/>
      <c r="BC662" s="291">
        <v>12</v>
      </c>
      <c r="BD662" s="291">
        <v>468000</v>
      </c>
      <c r="BE662" s="291">
        <v>205504</v>
      </c>
      <c r="BF662" s="291">
        <v>114000</v>
      </c>
      <c r="BG662" s="291">
        <v>405</v>
      </c>
      <c r="BH662" s="291">
        <v>15795000</v>
      </c>
      <c r="BI662" s="291">
        <v>10531839</v>
      </c>
      <c r="BJ662" s="291">
        <v>3847500</v>
      </c>
      <c r="BK662" s="291">
        <v>87</v>
      </c>
      <c r="BL662" s="291">
        <v>164</v>
      </c>
      <c r="BM662" s="291">
        <v>251</v>
      </c>
      <c r="BN662" s="291">
        <v>9789000</v>
      </c>
      <c r="BO662" s="291">
        <v>2384500</v>
      </c>
      <c r="BP662" s="292" t="s">
        <v>610</v>
      </c>
      <c r="BQ662" s="292" t="s">
        <v>519</v>
      </c>
      <c r="BR662" t="s">
        <v>45</v>
      </c>
    </row>
    <row r="663" spans="1:70" hidden="1" x14ac:dyDescent="0.3">
      <c r="A663" s="281">
        <v>660</v>
      </c>
      <c r="B663" s="282" t="s">
        <v>2952</v>
      </c>
      <c r="C663" s="282" t="s">
        <v>3011</v>
      </c>
      <c r="D663" s="282" t="s">
        <v>2998</v>
      </c>
      <c r="E663" s="282" t="s">
        <v>2959</v>
      </c>
      <c r="F663" s="282" t="s">
        <v>2955</v>
      </c>
      <c r="G663" s="282" t="s">
        <v>2960</v>
      </c>
      <c r="H663" s="282" t="s">
        <v>2965</v>
      </c>
      <c r="I663" s="282" t="s">
        <v>2962</v>
      </c>
      <c r="J663" s="282" t="s">
        <v>60</v>
      </c>
      <c r="K663" s="282" t="s">
        <v>2958</v>
      </c>
      <c r="L663" s="282" t="s">
        <v>45</v>
      </c>
      <c r="M663" s="283" t="s">
        <v>2697</v>
      </c>
      <c r="N663" s="282" t="s">
        <v>2698</v>
      </c>
      <c r="O663" s="282" t="s">
        <v>50</v>
      </c>
      <c r="P663" s="282" t="s">
        <v>74</v>
      </c>
      <c r="Q663" s="284" t="s">
        <v>45</v>
      </c>
      <c r="R663" s="282" t="s">
        <v>45</v>
      </c>
      <c r="S663" s="285">
        <v>45756</v>
      </c>
      <c r="T663" s="285">
        <v>45693</v>
      </c>
      <c r="U663" s="284" t="s">
        <v>45</v>
      </c>
      <c r="V663" s="285">
        <v>45693</v>
      </c>
      <c r="W663" s="285">
        <v>45756</v>
      </c>
      <c r="X663" s="285">
        <v>45757</v>
      </c>
      <c r="Y663" s="286">
        <v>37000</v>
      </c>
      <c r="Z663" s="286">
        <v>37000</v>
      </c>
      <c r="AA663" s="286">
        <v>8800</v>
      </c>
      <c r="AB663" s="286">
        <v>37000</v>
      </c>
      <c r="AC663" s="287" t="s">
        <v>404</v>
      </c>
      <c r="AD663" s="284" t="s">
        <v>60</v>
      </c>
      <c r="AE663" s="287" t="s">
        <v>45</v>
      </c>
      <c r="AF663" s="286">
        <v>37000</v>
      </c>
      <c r="AG663" s="286">
        <v>3800</v>
      </c>
      <c r="AH663" s="286">
        <v>140600000</v>
      </c>
      <c r="AI663" s="286">
        <v>33440000</v>
      </c>
      <c r="AJ663" s="286">
        <v>3800</v>
      </c>
      <c r="AK663" s="286">
        <v>140600000</v>
      </c>
      <c r="AL663" s="286">
        <v>33440000</v>
      </c>
      <c r="AM663" s="286"/>
      <c r="AN663" s="286"/>
      <c r="AO663" s="286">
        <v>0</v>
      </c>
      <c r="AP663" s="286">
        <v>3586</v>
      </c>
      <c r="AQ663" s="286">
        <v>132682000</v>
      </c>
      <c r="AR663" s="286">
        <v>31556800</v>
      </c>
      <c r="AS663" s="286">
        <v>3586</v>
      </c>
      <c r="AT663" s="286">
        <v>132682000</v>
      </c>
      <c r="AU663" s="286">
        <v>31556800</v>
      </c>
      <c r="AV663" s="286"/>
      <c r="AW663" s="286"/>
      <c r="AX663" s="286">
        <v>0</v>
      </c>
      <c r="AY663" s="286">
        <v>2618</v>
      </c>
      <c r="AZ663" s="286">
        <v>96866000</v>
      </c>
      <c r="BA663" s="286">
        <v>-33</v>
      </c>
      <c r="BB663" s="286">
        <v>-1221000</v>
      </c>
      <c r="BC663" s="286">
        <v>48</v>
      </c>
      <c r="BD663" s="286">
        <v>1776000</v>
      </c>
      <c r="BE663" s="286">
        <v>1184092</v>
      </c>
      <c r="BF663" s="286">
        <v>422400</v>
      </c>
      <c r="BG663" s="286">
        <v>1987</v>
      </c>
      <c r="BH663" s="286">
        <v>73519000</v>
      </c>
      <c r="BI663" s="286">
        <v>55648079</v>
      </c>
      <c r="BJ663" s="286">
        <v>17485600</v>
      </c>
      <c r="BK663" s="286">
        <v>631</v>
      </c>
      <c r="BL663" s="286">
        <v>968</v>
      </c>
      <c r="BM663" s="286">
        <v>1599</v>
      </c>
      <c r="BN663" s="286">
        <v>59163000</v>
      </c>
      <c r="BO663" s="286">
        <v>14071200</v>
      </c>
      <c r="BP663" s="287" t="s">
        <v>3828</v>
      </c>
      <c r="BQ663" s="287" t="s">
        <v>3293</v>
      </c>
      <c r="BR663" t="s">
        <v>45</v>
      </c>
    </row>
    <row r="664" spans="1:70" hidden="1" x14ac:dyDescent="0.3">
      <c r="A664" s="281">
        <v>661</v>
      </c>
      <c r="B664" s="288" t="s">
        <v>2952</v>
      </c>
      <c r="C664" s="288" t="s">
        <v>3011</v>
      </c>
      <c r="D664" s="288" t="s">
        <v>2998</v>
      </c>
      <c r="E664" s="288" t="s">
        <v>2959</v>
      </c>
      <c r="F664" s="288" t="s">
        <v>2955</v>
      </c>
      <c r="G664" s="288" t="s">
        <v>2960</v>
      </c>
      <c r="H664" s="288" t="s">
        <v>2965</v>
      </c>
      <c r="I664" s="288" t="s">
        <v>2962</v>
      </c>
      <c r="J664" s="288" t="s">
        <v>60</v>
      </c>
      <c r="K664" s="288" t="s">
        <v>2958</v>
      </c>
      <c r="L664" s="288" t="s">
        <v>45</v>
      </c>
      <c r="M664" s="289" t="s">
        <v>2699</v>
      </c>
      <c r="N664" s="288" t="s">
        <v>2700</v>
      </c>
      <c r="O664" s="288" t="s">
        <v>50</v>
      </c>
      <c r="P664" s="288" t="s">
        <v>74</v>
      </c>
      <c r="Q664" s="290" t="s">
        <v>45</v>
      </c>
      <c r="R664" s="288" t="s">
        <v>45</v>
      </c>
      <c r="S664" s="1">
        <v>45751</v>
      </c>
      <c r="T664" s="1">
        <v>45713</v>
      </c>
      <c r="U664" s="290" t="s">
        <v>45</v>
      </c>
      <c r="V664" s="1">
        <v>45713</v>
      </c>
      <c r="W664" s="1">
        <v>45751</v>
      </c>
      <c r="X664" s="1">
        <v>45763</v>
      </c>
      <c r="Y664" s="291">
        <v>43000</v>
      </c>
      <c r="Z664" s="291">
        <v>43000</v>
      </c>
      <c r="AA664" s="291">
        <v>11500</v>
      </c>
      <c r="AB664" s="291">
        <v>43000</v>
      </c>
      <c r="AC664" s="292" t="s">
        <v>208</v>
      </c>
      <c r="AD664" s="290" t="s">
        <v>60</v>
      </c>
      <c r="AE664" s="292" t="s">
        <v>45</v>
      </c>
      <c r="AF664" s="291">
        <v>43000</v>
      </c>
      <c r="AG664" s="291">
        <v>1500</v>
      </c>
      <c r="AH664" s="291">
        <v>64500000</v>
      </c>
      <c r="AI664" s="291">
        <v>17250000</v>
      </c>
      <c r="AJ664" s="291">
        <v>1500</v>
      </c>
      <c r="AK664" s="291">
        <v>64500000</v>
      </c>
      <c r="AL664" s="291">
        <v>17250000</v>
      </c>
      <c r="AM664" s="291"/>
      <c r="AN664" s="291"/>
      <c r="AO664" s="291">
        <v>0</v>
      </c>
      <c r="AP664" s="291">
        <v>1603</v>
      </c>
      <c r="AQ664" s="291">
        <v>68929000</v>
      </c>
      <c r="AR664" s="291">
        <v>18434500</v>
      </c>
      <c r="AS664" s="291">
        <v>1603</v>
      </c>
      <c r="AT664" s="291">
        <v>68929000</v>
      </c>
      <c r="AU664" s="291">
        <v>18434500</v>
      </c>
      <c r="AV664" s="291"/>
      <c r="AW664" s="291"/>
      <c r="AX664" s="291">
        <v>0</v>
      </c>
      <c r="AY664" s="291">
        <v>1338</v>
      </c>
      <c r="AZ664" s="291">
        <v>57534000</v>
      </c>
      <c r="BA664" s="291"/>
      <c r="BB664" s="291"/>
      <c r="BC664" s="291">
        <v>25</v>
      </c>
      <c r="BD664" s="291">
        <v>1075000</v>
      </c>
      <c r="BE664" s="291">
        <v>633385</v>
      </c>
      <c r="BF664" s="291">
        <v>287500</v>
      </c>
      <c r="BG664" s="291">
        <v>940</v>
      </c>
      <c r="BH664" s="291">
        <v>40420000</v>
      </c>
      <c r="BI664" s="291">
        <v>29528121</v>
      </c>
      <c r="BJ664" s="291">
        <v>10810000</v>
      </c>
      <c r="BK664" s="291">
        <v>398</v>
      </c>
      <c r="BL664" s="291">
        <v>265</v>
      </c>
      <c r="BM664" s="291">
        <v>663</v>
      </c>
      <c r="BN664" s="291">
        <v>28509000</v>
      </c>
      <c r="BO664" s="291">
        <v>7624500</v>
      </c>
      <c r="BP664" s="292" t="s">
        <v>712</v>
      </c>
      <c r="BQ664" s="292" t="s">
        <v>4022</v>
      </c>
      <c r="BR664" t="s">
        <v>45</v>
      </c>
    </row>
    <row r="665" spans="1:70" hidden="1" x14ac:dyDescent="0.3">
      <c r="A665" s="281">
        <v>662</v>
      </c>
      <c r="B665" s="282" t="s">
        <v>2952</v>
      </c>
      <c r="C665" s="282" t="s">
        <v>3011</v>
      </c>
      <c r="D665" s="282" t="s">
        <v>2998</v>
      </c>
      <c r="E665" s="282" t="s">
        <v>2959</v>
      </c>
      <c r="F665" s="282" t="s">
        <v>2955</v>
      </c>
      <c r="G665" s="282" t="s">
        <v>2960</v>
      </c>
      <c r="H665" s="282" t="s">
        <v>2965</v>
      </c>
      <c r="I665" s="282" t="s">
        <v>2962</v>
      </c>
      <c r="J665" s="282" t="s">
        <v>60</v>
      </c>
      <c r="K665" s="282" t="s">
        <v>2958</v>
      </c>
      <c r="L665" s="282" t="s">
        <v>45</v>
      </c>
      <c r="M665" s="283" t="s">
        <v>2701</v>
      </c>
      <c r="N665" s="282" t="s">
        <v>2702</v>
      </c>
      <c r="O665" s="282" t="s">
        <v>50</v>
      </c>
      <c r="P665" s="282" t="s">
        <v>74</v>
      </c>
      <c r="Q665" s="284" t="s">
        <v>45</v>
      </c>
      <c r="R665" s="282" t="s">
        <v>45</v>
      </c>
      <c r="S665" s="285">
        <v>45751</v>
      </c>
      <c r="T665" s="285">
        <v>45693</v>
      </c>
      <c r="U665" s="284" t="s">
        <v>45</v>
      </c>
      <c r="V665" s="285">
        <v>45693</v>
      </c>
      <c r="W665" s="285">
        <v>45751</v>
      </c>
      <c r="X665" s="285">
        <v>45769</v>
      </c>
      <c r="Y665" s="286">
        <v>34000</v>
      </c>
      <c r="Z665" s="286">
        <v>34000</v>
      </c>
      <c r="AA665" s="286">
        <v>8100</v>
      </c>
      <c r="AB665" s="286">
        <v>34000</v>
      </c>
      <c r="AC665" s="287" t="s">
        <v>404</v>
      </c>
      <c r="AD665" s="284" t="s">
        <v>60</v>
      </c>
      <c r="AE665" s="287" t="s">
        <v>45</v>
      </c>
      <c r="AF665" s="286">
        <v>34000</v>
      </c>
      <c r="AG665" s="286">
        <v>1600</v>
      </c>
      <c r="AH665" s="286">
        <v>54400000</v>
      </c>
      <c r="AI665" s="286">
        <v>12960000</v>
      </c>
      <c r="AJ665" s="286">
        <v>1600</v>
      </c>
      <c r="AK665" s="286">
        <v>54400000</v>
      </c>
      <c r="AL665" s="286">
        <v>12960000</v>
      </c>
      <c r="AM665" s="286"/>
      <c r="AN665" s="286"/>
      <c r="AO665" s="286">
        <v>0</v>
      </c>
      <c r="AP665" s="286">
        <v>1490</v>
      </c>
      <c r="AQ665" s="286">
        <v>50660000</v>
      </c>
      <c r="AR665" s="286">
        <v>12069000</v>
      </c>
      <c r="AS665" s="286">
        <v>1490</v>
      </c>
      <c r="AT665" s="286">
        <v>50660000</v>
      </c>
      <c r="AU665" s="286">
        <v>12069000</v>
      </c>
      <c r="AV665" s="286"/>
      <c r="AW665" s="286"/>
      <c r="AX665" s="286">
        <v>0</v>
      </c>
      <c r="AY665" s="286">
        <v>1124</v>
      </c>
      <c r="AZ665" s="286">
        <v>38216000</v>
      </c>
      <c r="BA665" s="286"/>
      <c r="BB665" s="286"/>
      <c r="BC665" s="286">
        <v>27</v>
      </c>
      <c r="BD665" s="286">
        <v>918000</v>
      </c>
      <c r="BE665" s="286">
        <v>510839</v>
      </c>
      <c r="BF665" s="286">
        <v>218700</v>
      </c>
      <c r="BG665" s="286">
        <v>795</v>
      </c>
      <c r="BH665" s="286">
        <v>27030000</v>
      </c>
      <c r="BI665" s="286">
        <v>19430069</v>
      </c>
      <c r="BJ665" s="286">
        <v>6439500</v>
      </c>
      <c r="BK665" s="286">
        <v>329</v>
      </c>
      <c r="BL665" s="286">
        <v>366</v>
      </c>
      <c r="BM665" s="286">
        <v>695</v>
      </c>
      <c r="BN665" s="286">
        <v>23630000</v>
      </c>
      <c r="BO665" s="286">
        <v>5629500</v>
      </c>
      <c r="BP665" s="287" t="s">
        <v>1016</v>
      </c>
      <c r="BQ665" s="287" t="s">
        <v>3867</v>
      </c>
      <c r="BR665" t="s">
        <v>45</v>
      </c>
    </row>
    <row r="666" spans="1:70" hidden="1" x14ac:dyDescent="0.3">
      <c r="A666" s="281">
        <v>663</v>
      </c>
      <c r="B666" s="288" t="s">
        <v>2952</v>
      </c>
      <c r="C666" s="288" t="s">
        <v>3011</v>
      </c>
      <c r="D666" s="288" t="s">
        <v>2998</v>
      </c>
      <c r="E666" s="288" t="s">
        <v>2959</v>
      </c>
      <c r="F666" s="288" t="s">
        <v>2955</v>
      </c>
      <c r="G666" s="288" t="s">
        <v>2960</v>
      </c>
      <c r="H666" s="288" t="s">
        <v>2965</v>
      </c>
      <c r="I666" s="288" t="s">
        <v>2962</v>
      </c>
      <c r="J666" s="288" t="s">
        <v>60</v>
      </c>
      <c r="K666" s="288" t="s">
        <v>2958</v>
      </c>
      <c r="L666" s="288" t="s">
        <v>45</v>
      </c>
      <c r="M666" s="289" t="s">
        <v>2703</v>
      </c>
      <c r="N666" s="288" t="s">
        <v>2704</v>
      </c>
      <c r="O666" s="288" t="s">
        <v>50</v>
      </c>
      <c r="P666" s="288" t="s">
        <v>74</v>
      </c>
      <c r="Q666" s="290" t="s">
        <v>45</v>
      </c>
      <c r="R666" s="288" t="s">
        <v>45</v>
      </c>
      <c r="S666" s="1">
        <v>45785</v>
      </c>
      <c r="T666" s="1">
        <v>45727</v>
      </c>
      <c r="U666" s="290" t="s">
        <v>45</v>
      </c>
      <c r="V666" s="1">
        <v>45727</v>
      </c>
      <c r="W666" s="1">
        <v>45751</v>
      </c>
      <c r="X666" s="1">
        <v>45755</v>
      </c>
      <c r="Y666" s="291">
        <v>35000</v>
      </c>
      <c r="Z666" s="291">
        <v>35000</v>
      </c>
      <c r="AA666" s="291">
        <v>9100</v>
      </c>
      <c r="AB666" s="291">
        <v>35000</v>
      </c>
      <c r="AC666" s="292" t="s">
        <v>201</v>
      </c>
      <c r="AD666" s="290" t="s">
        <v>60</v>
      </c>
      <c r="AE666" s="292" t="s">
        <v>45</v>
      </c>
      <c r="AF666" s="291">
        <v>35000</v>
      </c>
      <c r="AG666" s="291">
        <v>2980</v>
      </c>
      <c r="AH666" s="291">
        <v>104300000</v>
      </c>
      <c r="AI666" s="291">
        <v>27118000</v>
      </c>
      <c r="AJ666" s="291">
        <v>1100</v>
      </c>
      <c r="AK666" s="291">
        <v>38500000</v>
      </c>
      <c r="AL666" s="291">
        <v>10010000</v>
      </c>
      <c r="AM666" s="291">
        <v>1880</v>
      </c>
      <c r="AN666" s="291">
        <v>65800000</v>
      </c>
      <c r="AO666" s="291">
        <v>17108000</v>
      </c>
      <c r="AP666" s="291">
        <v>2824</v>
      </c>
      <c r="AQ666" s="291">
        <v>98840000</v>
      </c>
      <c r="AR666" s="291">
        <v>25698400</v>
      </c>
      <c r="AS666" s="291">
        <v>2824</v>
      </c>
      <c r="AT666" s="291">
        <v>98840000</v>
      </c>
      <c r="AU666" s="291">
        <v>25698400</v>
      </c>
      <c r="AV666" s="291"/>
      <c r="AW666" s="291"/>
      <c r="AX666" s="291">
        <v>0</v>
      </c>
      <c r="AY666" s="291">
        <v>2813</v>
      </c>
      <c r="AZ666" s="291">
        <v>98455000</v>
      </c>
      <c r="BA666" s="291"/>
      <c r="BB666" s="291"/>
      <c r="BC666" s="291">
        <v>9</v>
      </c>
      <c r="BD666" s="291">
        <v>315000</v>
      </c>
      <c r="BE666" s="291">
        <v>253800</v>
      </c>
      <c r="BF666" s="291">
        <v>81900</v>
      </c>
      <c r="BG666" s="291">
        <v>2751</v>
      </c>
      <c r="BH666" s="291">
        <v>96285000</v>
      </c>
      <c r="BI666" s="291">
        <v>71640067</v>
      </c>
      <c r="BJ666" s="291">
        <v>25034100</v>
      </c>
      <c r="BK666" s="291">
        <v>62</v>
      </c>
      <c r="BL666" s="291">
        <v>11</v>
      </c>
      <c r="BM666" s="291">
        <v>73</v>
      </c>
      <c r="BN666" s="291">
        <v>2555000</v>
      </c>
      <c r="BO666" s="291">
        <v>664300</v>
      </c>
      <c r="BP666" s="292" t="s">
        <v>4065</v>
      </c>
      <c r="BQ666" s="292" t="s">
        <v>3841</v>
      </c>
      <c r="BR666" t="s">
        <v>45</v>
      </c>
    </row>
    <row r="667" spans="1:70" hidden="1" x14ac:dyDescent="0.3">
      <c r="A667" s="281">
        <v>664</v>
      </c>
      <c r="B667" s="282" t="s">
        <v>2952</v>
      </c>
      <c r="C667" s="282" t="s">
        <v>3011</v>
      </c>
      <c r="D667" s="282" t="s">
        <v>2998</v>
      </c>
      <c r="E667" s="282" t="s">
        <v>2959</v>
      </c>
      <c r="F667" s="282" t="s">
        <v>2955</v>
      </c>
      <c r="G667" s="282" t="s">
        <v>2960</v>
      </c>
      <c r="H667" s="282" t="s">
        <v>2965</v>
      </c>
      <c r="I667" s="282" t="s">
        <v>2962</v>
      </c>
      <c r="J667" s="282" t="s">
        <v>60</v>
      </c>
      <c r="K667" s="282" t="s">
        <v>2958</v>
      </c>
      <c r="L667" s="282" t="s">
        <v>45</v>
      </c>
      <c r="M667" s="283" t="s">
        <v>2705</v>
      </c>
      <c r="N667" s="282" t="s">
        <v>2706</v>
      </c>
      <c r="O667" s="282" t="s">
        <v>50</v>
      </c>
      <c r="P667" s="282" t="s">
        <v>74</v>
      </c>
      <c r="Q667" s="284" t="s">
        <v>45</v>
      </c>
      <c r="R667" s="282" t="s">
        <v>45</v>
      </c>
      <c r="S667" s="285">
        <v>45775</v>
      </c>
      <c r="T667" s="285">
        <v>45721</v>
      </c>
      <c r="U667" s="284" t="s">
        <v>45</v>
      </c>
      <c r="V667" s="285">
        <v>45721</v>
      </c>
      <c r="W667" s="285">
        <v>45775</v>
      </c>
      <c r="X667" s="285">
        <v>45784</v>
      </c>
      <c r="Y667" s="286">
        <v>29000</v>
      </c>
      <c r="Z667" s="286">
        <v>35000</v>
      </c>
      <c r="AA667" s="286">
        <v>7900</v>
      </c>
      <c r="AB667" s="286">
        <v>35000</v>
      </c>
      <c r="AC667" s="287" t="s">
        <v>386</v>
      </c>
      <c r="AD667" s="284" t="s">
        <v>60</v>
      </c>
      <c r="AE667" s="287" t="s">
        <v>45</v>
      </c>
      <c r="AF667" s="286">
        <v>29000</v>
      </c>
      <c r="AG667" s="286">
        <v>1150</v>
      </c>
      <c r="AH667" s="286">
        <v>40250000</v>
      </c>
      <c r="AI667" s="286">
        <v>9085000</v>
      </c>
      <c r="AJ667" s="286">
        <v>1150</v>
      </c>
      <c r="AK667" s="286">
        <v>40250000</v>
      </c>
      <c r="AL667" s="286">
        <v>9085000</v>
      </c>
      <c r="AM667" s="286"/>
      <c r="AN667" s="286"/>
      <c r="AO667" s="286">
        <v>0</v>
      </c>
      <c r="AP667" s="286">
        <v>1250</v>
      </c>
      <c r="AQ667" s="286">
        <v>43750000</v>
      </c>
      <c r="AR667" s="286">
        <v>9875000</v>
      </c>
      <c r="AS667" s="286">
        <v>1250</v>
      </c>
      <c r="AT667" s="286">
        <v>43750000</v>
      </c>
      <c r="AU667" s="286">
        <v>9875000</v>
      </c>
      <c r="AV667" s="286"/>
      <c r="AW667" s="286"/>
      <c r="AX667" s="286">
        <v>0</v>
      </c>
      <c r="AY667" s="286">
        <v>1101</v>
      </c>
      <c r="AZ667" s="286">
        <v>38535000</v>
      </c>
      <c r="BA667" s="286"/>
      <c r="BB667" s="286"/>
      <c r="BC667" s="286">
        <v>23</v>
      </c>
      <c r="BD667" s="286">
        <v>805000</v>
      </c>
      <c r="BE667" s="286">
        <v>382825</v>
      </c>
      <c r="BF667" s="286">
        <v>181700</v>
      </c>
      <c r="BG667" s="286">
        <v>810</v>
      </c>
      <c r="BH667" s="286">
        <v>28350000</v>
      </c>
      <c r="BI667" s="286">
        <v>18434529</v>
      </c>
      <c r="BJ667" s="286">
        <v>6399000</v>
      </c>
      <c r="BK667" s="286">
        <v>291</v>
      </c>
      <c r="BL667" s="286">
        <v>149</v>
      </c>
      <c r="BM667" s="286">
        <v>440</v>
      </c>
      <c r="BN667" s="286">
        <v>15400000</v>
      </c>
      <c r="BO667" s="286">
        <v>3476000</v>
      </c>
      <c r="BP667" s="287" t="s">
        <v>3565</v>
      </c>
      <c r="BQ667" s="287" t="s">
        <v>3311</v>
      </c>
      <c r="BR667" t="s">
        <v>45</v>
      </c>
    </row>
    <row r="668" spans="1:70" hidden="1" x14ac:dyDescent="0.3">
      <c r="A668" s="281">
        <v>665</v>
      </c>
      <c r="B668" s="288" t="s">
        <v>2952</v>
      </c>
      <c r="C668" s="288" t="s">
        <v>3011</v>
      </c>
      <c r="D668" s="288" t="s">
        <v>2998</v>
      </c>
      <c r="E668" s="288" t="s">
        <v>2959</v>
      </c>
      <c r="F668" s="288" t="s">
        <v>2955</v>
      </c>
      <c r="G668" s="288" t="s">
        <v>2960</v>
      </c>
      <c r="H668" s="288" t="s">
        <v>2965</v>
      </c>
      <c r="I668" s="288" t="s">
        <v>2962</v>
      </c>
      <c r="J668" s="288" t="s">
        <v>60</v>
      </c>
      <c r="K668" s="288" t="s">
        <v>2958</v>
      </c>
      <c r="L668" s="288" t="s">
        <v>45</v>
      </c>
      <c r="M668" s="289" t="s">
        <v>2707</v>
      </c>
      <c r="N668" s="288" t="s">
        <v>2708</v>
      </c>
      <c r="O668" s="288" t="s">
        <v>50</v>
      </c>
      <c r="P668" s="288" t="s">
        <v>74</v>
      </c>
      <c r="Q668" s="290" t="s">
        <v>45</v>
      </c>
      <c r="R668" s="288" t="s">
        <v>45</v>
      </c>
      <c r="S668" s="1">
        <v>45798</v>
      </c>
      <c r="T668" s="1">
        <v>45729</v>
      </c>
      <c r="U668" s="290" t="s">
        <v>45</v>
      </c>
      <c r="V668" s="1">
        <v>45729</v>
      </c>
      <c r="W668" s="1">
        <v>45757</v>
      </c>
      <c r="X668" s="1">
        <v>45757</v>
      </c>
      <c r="Y668" s="291">
        <v>33000</v>
      </c>
      <c r="Z668" s="291">
        <v>33000</v>
      </c>
      <c r="AA668" s="291">
        <v>8500</v>
      </c>
      <c r="AB668" s="291">
        <v>33000</v>
      </c>
      <c r="AC668" s="292" t="s">
        <v>540</v>
      </c>
      <c r="AD668" s="290" t="s">
        <v>60</v>
      </c>
      <c r="AE668" s="292" t="s">
        <v>45</v>
      </c>
      <c r="AF668" s="291">
        <v>33000</v>
      </c>
      <c r="AG668" s="291">
        <v>2830</v>
      </c>
      <c r="AH668" s="291">
        <v>93390000</v>
      </c>
      <c r="AI668" s="291">
        <v>24055000</v>
      </c>
      <c r="AJ668" s="291">
        <v>1150</v>
      </c>
      <c r="AK668" s="291">
        <v>37950000</v>
      </c>
      <c r="AL668" s="291">
        <v>9775000</v>
      </c>
      <c r="AM668" s="291">
        <v>1680</v>
      </c>
      <c r="AN668" s="291">
        <v>55440000</v>
      </c>
      <c r="AO668" s="291">
        <v>14280000</v>
      </c>
      <c r="AP668" s="291">
        <v>3279</v>
      </c>
      <c r="AQ668" s="291">
        <v>108207000</v>
      </c>
      <c r="AR668" s="291">
        <v>27871500</v>
      </c>
      <c r="AS668" s="291">
        <v>3279</v>
      </c>
      <c r="AT668" s="291">
        <v>108207000</v>
      </c>
      <c r="AU668" s="291">
        <v>27871500</v>
      </c>
      <c r="AV668" s="291"/>
      <c r="AW668" s="291"/>
      <c r="AX668" s="291">
        <v>0</v>
      </c>
      <c r="AY668" s="291">
        <v>3051</v>
      </c>
      <c r="AZ668" s="291">
        <v>100683000</v>
      </c>
      <c r="BA668" s="291"/>
      <c r="BB668" s="291"/>
      <c r="BC668" s="291">
        <v>98</v>
      </c>
      <c r="BD668" s="291">
        <v>3234000</v>
      </c>
      <c r="BE668" s="291">
        <v>1891497</v>
      </c>
      <c r="BF668" s="291">
        <v>833000</v>
      </c>
      <c r="BG668" s="291">
        <v>2394</v>
      </c>
      <c r="BH668" s="291">
        <v>79002000</v>
      </c>
      <c r="BI668" s="291">
        <v>57095421</v>
      </c>
      <c r="BJ668" s="291">
        <v>20349000</v>
      </c>
      <c r="BK668" s="291">
        <v>657</v>
      </c>
      <c r="BL668" s="291">
        <v>228</v>
      </c>
      <c r="BM668" s="291">
        <v>885</v>
      </c>
      <c r="BN668" s="291">
        <v>29205000</v>
      </c>
      <c r="BO668" s="291">
        <v>7522500</v>
      </c>
      <c r="BP668" s="292" t="s">
        <v>3747</v>
      </c>
      <c r="BQ668" s="292" t="s">
        <v>3488</v>
      </c>
      <c r="BR668" t="s">
        <v>45</v>
      </c>
    </row>
    <row r="669" spans="1:70" hidden="1" x14ac:dyDescent="0.3">
      <c r="A669" s="281">
        <v>666</v>
      </c>
      <c r="B669" s="282" t="s">
        <v>2952</v>
      </c>
      <c r="C669" s="282" t="s">
        <v>3011</v>
      </c>
      <c r="D669" s="282" t="s">
        <v>2998</v>
      </c>
      <c r="E669" s="282" t="s">
        <v>2959</v>
      </c>
      <c r="F669" s="282" t="s">
        <v>2955</v>
      </c>
      <c r="G669" s="282" t="s">
        <v>2960</v>
      </c>
      <c r="H669" s="282" t="s">
        <v>2965</v>
      </c>
      <c r="I669" s="282" t="s">
        <v>2962</v>
      </c>
      <c r="J669" s="282" t="s">
        <v>60</v>
      </c>
      <c r="K669" s="282" t="s">
        <v>2958</v>
      </c>
      <c r="L669" s="282" t="s">
        <v>45</v>
      </c>
      <c r="M669" s="283" t="s">
        <v>2709</v>
      </c>
      <c r="N669" s="282" t="s">
        <v>2710</v>
      </c>
      <c r="O669" s="282" t="s">
        <v>50</v>
      </c>
      <c r="P669" s="282" t="s">
        <v>74</v>
      </c>
      <c r="Q669" s="284" t="s">
        <v>45</v>
      </c>
      <c r="R669" s="282" t="s">
        <v>45</v>
      </c>
      <c r="S669" s="285">
        <v>45797</v>
      </c>
      <c r="T669" s="285">
        <v>45729</v>
      </c>
      <c r="U669" s="284" t="s">
        <v>45</v>
      </c>
      <c r="V669" s="285">
        <v>45729</v>
      </c>
      <c r="W669" s="285">
        <v>45757</v>
      </c>
      <c r="X669" s="285">
        <v>45757</v>
      </c>
      <c r="Y669" s="286">
        <v>35000</v>
      </c>
      <c r="Z669" s="286">
        <v>43000</v>
      </c>
      <c r="AA669" s="286">
        <v>9600</v>
      </c>
      <c r="AB669" s="286">
        <v>43000</v>
      </c>
      <c r="AC669" s="287" t="s">
        <v>569</v>
      </c>
      <c r="AD669" s="284" t="s">
        <v>60</v>
      </c>
      <c r="AE669" s="287" t="s">
        <v>45</v>
      </c>
      <c r="AF669" s="286">
        <v>35000</v>
      </c>
      <c r="AG669" s="286">
        <v>8830</v>
      </c>
      <c r="AH669" s="286">
        <v>379690000</v>
      </c>
      <c r="AI669" s="286">
        <v>84768000</v>
      </c>
      <c r="AJ669" s="286">
        <v>5000</v>
      </c>
      <c r="AK669" s="286">
        <v>215000000</v>
      </c>
      <c r="AL669" s="286">
        <v>48000000</v>
      </c>
      <c r="AM669" s="286">
        <v>3830</v>
      </c>
      <c r="AN669" s="286">
        <v>164690000</v>
      </c>
      <c r="AO669" s="286">
        <v>36768000</v>
      </c>
      <c r="AP669" s="286">
        <v>9689</v>
      </c>
      <c r="AQ669" s="286">
        <v>416627000</v>
      </c>
      <c r="AR669" s="286">
        <v>93014400</v>
      </c>
      <c r="AS669" s="286">
        <v>9689</v>
      </c>
      <c r="AT669" s="286">
        <v>416627000</v>
      </c>
      <c r="AU669" s="286">
        <v>93014400</v>
      </c>
      <c r="AV669" s="286"/>
      <c r="AW669" s="286"/>
      <c r="AX669" s="286">
        <v>0</v>
      </c>
      <c r="AY669" s="286">
        <v>9516</v>
      </c>
      <c r="AZ669" s="286">
        <v>409188000</v>
      </c>
      <c r="BA669" s="286"/>
      <c r="BB669" s="286"/>
      <c r="BC669" s="286">
        <v>40</v>
      </c>
      <c r="BD669" s="286">
        <v>1720000</v>
      </c>
      <c r="BE669" s="286">
        <v>885039</v>
      </c>
      <c r="BF669" s="286">
        <v>384000</v>
      </c>
      <c r="BG669" s="286">
        <v>8309</v>
      </c>
      <c r="BH669" s="286">
        <v>357287000</v>
      </c>
      <c r="BI669" s="286">
        <v>202096590</v>
      </c>
      <c r="BJ669" s="286">
        <v>79766400</v>
      </c>
      <c r="BK669" s="286">
        <v>1207</v>
      </c>
      <c r="BL669" s="286">
        <v>173</v>
      </c>
      <c r="BM669" s="286">
        <v>1380</v>
      </c>
      <c r="BN669" s="286">
        <v>59340000</v>
      </c>
      <c r="BO669" s="286">
        <v>13248000</v>
      </c>
      <c r="BP669" s="287" t="s">
        <v>3906</v>
      </c>
      <c r="BQ669" s="287" t="s">
        <v>1203</v>
      </c>
      <c r="BR669" t="s">
        <v>45</v>
      </c>
    </row>
    <row r="670" spans="1:70" hidden="1" x14ac:dyDescent="0.3">
      <c r="A670" s="281">
        <v>667</v>
      </c>
      <c r="B670" s="288" t="s">
        <v>2952</v>
      </c>
      <c r="C670" s="288" t="s">
        <v>3011</v>
      </c>
      <c r="D670" s="288" t="s">
        <v>2998</v>
      </c>
      <c r="E670" s="288" t="s">
        <v>2959</v>
      </c>
      <c r="F670" s="288" t="s">
        <v>2955</v>
      </c>
      <c r="G670" s="288" t="s">
        <v>2960</v>
      </c>
      <c r="H670" s="288" t="s">
        <v>2965</v>
      </c>
      <c r="I670" s="288" t="s">
        <v>2962</v>
      </c>
      <c r="J670" s="288" t="s">
        <v>60</v>
      </c>
      <c r="K670" s="288" t="s">
        <v>2958</v>
      </c>
      <c r="L670" s="288" t="s">
        <v>45</v>
      </c>
      <c r="M670" s="289" t="s">
        <v>2711</v>
      </c>
      <c r="N670" s="288" t="s">
        <v>2712</v>
      </c>
      <c r="O670" s="288" t="s">
        <v>50</v>
      </c>
      <c r="P670" s="288" t="s">
        <v>74</v>
      </c>
      <c r="Q670" s="290" t="s">
        <v>45</v>
      </c>
      <c r="R670" s="288" t="s">
        <v>45</v>
      </c>
      <c r="S670" s="1">
        <v>45765</v>
      </c>
      <c r="T670" s="1">
        <v>45729</v>
      </c>
      <c r="U670" s="290" t="s">
        <v>45</v>
      </c>
      <c r="V670" s="1">
        <v>45729</v>
      </c>
      <c r="W670" s="1">
        <v>45765</v>
      </c>
      <c r="X670" s="1">
        <v>45769</v>
      </c>
      <c r="Y670" s="291">
        <v>27000</v>
      </c>
      <c r="Z670" s="291">
        <v>27000</v>
      </c>
      <c r="AA670" s="291">
        <v>6000</v>
      </c>
      <c r="AB670" s="291">
        <v>27000</v>
      </c>
      <c r="AC670" s="292" t="s">
        <v>1882</v>
      </c>
      <c r="AD670" s="290" t="s">
        <v>60</v>
      </c>
      <c r="AE670" s="292" t="s">
        <v>45</v>
      </c>
      <c r="AF670" s="291">
        <v>27000</v>
      </c>
      <c r="AG670" s="291">
        <v>840</v>
      </c>
      <c r="AH670" s="291">
        <v>22680000</v>
      </c>
      <c r="AI670" s="291">
        <v>5040000</v>
      </c>
      <c r="AJ670" s="291">
        <v>840</v>
      </c>
      <c r="AK670" s="291">
        <v>22680000</v>
      </c>
      <c r="AL670" s="291">
        <v>5040000</v>
      </c>
      <c r="AM670" s="291"/>
      <c r="AN670" s="291"/>
      <c r="AO670" s="291">
        <v>0</v>
      </c>
      <c r="AP670" s="291">
        <v>763</v>
      </c>
      <c r="AQ670" s="291">
        <v>20601000</v>
      </c>
      <c r="AR670" s="291">
        <v>4578000</v>
      </c>
      <c r="AS670" s="291">
        <v>763</v>
      </c>
      <c r="AT670" s="291">
        <v>20601000</v>
      </c>
      <c r="AU670" s="291">
        <v>4578000</v>
      </c>
      <c r="AV670" s="291"/>
      <c r="AW670" s="291"/>
      <c r="AX670" s="291">
        <v>0</v>
      </c>
      <c r="AY670" s="291">
        <v>709</v>
      </c>
      <c r="AZ670" s="291">
        <v>19143000</v>
      </c>
      <c r="BA670" s="291"/>
      <c r="BB670" s="291"/>
      <c r="BC670" s="291">
        <v>4</v>
      </c>
      <c r="BD670" s="291">
        <v>108000</v>
      </c>
      <c r="BE670" s="291">
        <v>82875</v>
      </c>
      <c r="BF670" s="291">
        <v>24000</v>
      </c>
      <c r="BG670" s="291">
        <v>606</v>
      </c>
      <c r="BH670" s="291">
        <v>16362000</v>
      </c>
      <c r="BI670" s="291">
        <v>13446888</v>
      </c>
      <c r="BJ670" s="291">
        <v>3636000</v>
      </c>
      <c r="BK670" s="291">
        <v>103</v>
      </c>
      <c r="BL670" s="291">
        <v>54</v>
      </c>
      <c r="BM670" s="291">
        <v>157</v>
      </c>
      <c r="BN670" s="291">
        <v>4239000</v>
      </c>
      <c r="BO670" s="291">
        <v>942000</v>
      </c>
      <c r="BP670" s="292" t="s">
        <v>3731</v>
      </c>
      <c r="BQ670" s="292" t="s">
        <v>3470</v>
      </c>
      <c r="BR670" t="s">
        <v>45</v>
      </c>
    </row>
    <row r="671" spans="1:70" hidden="1" x14ac:dyDescent="0.3">
      <c r="A671" s="281">
        <v>668</v>
      </c>
      <c r="B671" s="282" t="s">
        <v>2952</v>
      </c>
      <c r="C671" s="282" t="s">
        <v>3011</v>
      </c>
      <c r="D671" s="282" t="s">
        <v>2998</v>
      </c>
      <c r="E671" s="282" t="s">
        <v>2959</v>
      </c>
      <c r="F671" s="282" t="s">
        <v>2955</v>
      </c>
      <c r="G671" s="282" t="s">
        <v>2960</v>
      </c>
      <c r="H671" s="282" t="s">
        <v>2965</v>
      </c>
      <c r="I671" s="282" t="s">
        <v>2962</v>
      </c>
      <c r="J671" s="282" t="s">
        <v>60</v>
      </c>
      <c r="K671" s="282" t="s">
        <v>2958</v>
      </c>
      <c r="L671" s="282" t="s">
        <v>45</v>
      </c>
      <c r="M671" s="283" t="s">
        <v>2713</v>
      </c>
      <c r="N671" s="282" t="s">
        <v>2714</v>
      </c>
      <c r="O671" s="282" t="s">
        <v>50</v>
      </c>
      <c r="P671" s="282" t="s">
        <v>74</v>
      </c>
      <c r="Q671" s="284" t="s">
        <v>45</v>
      </c>
      <c r="R671" s="282" t="s">
        <v>45</v>
      </c>
      <c r="S671" s="285">
        <v>45765</v>
      </c>
      <c r="T671" s="285">
        <v>45735</v>
      </c>
      <c r="U671" s="284" t="s">
        <v>45</v>
      </c>
      <c r="V671" s="285">
        <v>45735</v>
      </c>
      <c r="W671" s="285">
        <v>45765</v>
      </c>
      <c r="X671" s="285">
        <v>45777</v>
      </c>
      <c r="Y671" s="286">
        <v>29000</v>
      </c>
      <c r="Z671" s="286">
        <v>29000</v>
      </c>
      <c r="AA671" s="286">
        <v>7800</v>
      </c>
      <c r="AB671" s="286">
        <v>29000</v>
      </c>
      <c r="AC671" s="287" t="s">
        <v>399</v>
      </c>
      <c r="AD671" s="284" t="s">
        <v>60</v>
      </c>
      <c r="AE671" s="287" t="s">
        <v>45</v>
      </c>
      <c r="AF671" s="286">
        <v>29000</v>
      </c>
      <c r="AG671" s="286">
        <v>800</v>
      </c>
      <c r="AH671" s="286">
        <v>23200000</v>
      </c>
      <c r="AI671" s="286">
        <v>6240000</v>
      </c>
      <c r="AJ671" s="286">
        <v>800</v>
      </c>
      <c r="AK671" s="286">
        <v>23200000</v>
      </c>
      <c r="AL671" s="286">
        <v>6240000</v>
      </c>
      <c r="AM671" s="286"/>
      <c r="AN671" s="286"/>
      <c r="AO671" s="286">
        <v>0</v>
      </c>
      <c r="AP671" s="286">
        <v>823</v>
      </c>
      <c r="AQ671" s="286">
        <v>23867000</v>
      </c>
      <c r="AR671" s="286">
        <v>6419400</v>
      </c>
      <c r="AS671" s="286">
        <v>823</v>
      </c>
      <c r="AT671" s="286">
        <v>23867000</v>
      </c>
      <c r="AU671" s="286">
        <v>6419400</v>
      </c>
      <c r="AV671" s="286"/>
      <c r="AW671" s="286"/>
      <c r="AX671" s="286">
        <v>0</v>
      </c>
      <c r="AY671" s="286">
        <v>749</v>
      </c>
      <c r="AZ671" s="286">
        <v>21721000</v>
      </c>
      <c r="BA671" s="286"/>
      <c r="BB671" s="286"/>
      <c r="BC671" s="286">
        <v>5</v>
      </c>
      <c r="BD671" s="286">
        <v>145000</v>
      </c>
      <c r="BE671" s="286">
        <v>93150</v>
      </c>
      <c r="BF671" s="286">
        <v>39000</v>
      </c>
      <c r="BG671" s="286">
        <v>644</v>
      </c>
      <c r="BH671" s="286">
        <v>18676000</v>
      </c>
      <c r="BI671" s="286">
        <v>14338949</v>
      </c>
      <c r="BJ671" s="286">
        <v>5023200</v>
      </c>
      <c r="BK671" s="286">
        <v>105</v>
      </c>
      <c r="BL671" s="286">
        <v>74</v>
      </c>
      <c r="BM671" s="286">
        <v>179</v>
      </c>
      <c r="BN671" s="286">
        <v>5191000</v>
      </c>
      <c r="BO671" s="286">
        <v>1396200</v>
      </c>
      <c r="BP671" s="287" t="s">
        <v>4073</v>
      </c>
      <c r="BQ671" s="287" t="s">
        <v>811</v>
      </c>
      <c r="BR671" t="s">
        <v>45</v>
      </c>
    </row>
    <row r="672" spans="1:70" hidden="1" x14ac:dyDescent="0.3">
      <c r="A672" s="281">
        <v>669</v>
      </c>
      <c r="B672" s="288" t="s">
        <v>2952</v>
      </c>
      <c r="C672" s="288" t="s">
        <v>3011</v>
      </c>
      <c r="D672" s="288" t="s">
        <v>2998</v>
      </c>
      <c r="E672" s="288" t="s">
        <v>2959</v>
      </c>
      <c r="F672" s="288" t="s">
        <v>2955</v>
      </c>
      <c r="G672" s="288" t="s">
        <v>2960</v>
      </c>
      <c r="H672" s="288" t="s">
        <v>2965</v>
      </c>
      <c r="I672" s="288" t="s">
        <v>2962</v>
      </c>
      <c r="J672" s="288" t="s">
        <v>60</v>
      </c>
      <c r="K672" s="288" t="s">
        <v>2958</v>
      </c>
      <c r="L672" s="288" t="s">
        <v>45</v>
      </c>
      <c r="M672" s="289" t="s">
        <v>2715</v>
      </c>
      <c r="N672" s="288" t="s">
        <v>2716</v>
      </c>
      <c r="O672" s="288" t="s">
        <v>50</v>
      </c>
      <c r="P672" s="288" t="s">
        <v>74</v>
      </c>
      <c r="Q672" s="290" t="s">
        <v>45</v>
      </c>
      <c r="R672" s="288" t="s">
        <v>45</v>
      </c>
      <c r="S672" s="1">
        <v>45813</v>
      </c>
      <c r="T672" s="1">
        <v>45735</v>
      </c>
      <c r="U672" s="290" t="s">
        <v>45</v>
      </c>
      <c r="V672" s="1">
        <v>45735</v>
      </c>
      <c r="W672" s="1">
        <v>45765</v>
      </c>
      <c r="X672" s="1">
        <v>45765</v>
      </c>
      <c r="Y672" s="291">
        <v>39000</v>
      </c>
      <c r="Z672" s="291">
        <v>39000</v>
      </c>
      <c r="AA672" s="291">
        <v>10600</v>
      </c>
      <c r="AB672" s="291">
        <v>39000</v>
      </c>
      <c r="AC672" s="292" t="s">
        <v>386</v>
      </c>
      <c r="AD672" s="290" t="s">
        <v>60</v>
      </c>
      <c r="AE672" s="292" t="s">
        <v>45</v>
      </c>
      <c r="AF672" s="291">
        <v>39000</v>
      </c>
      <c r="AG672" s="291">
        <v>3410</v>
      </c>
      <c r="AH672" s="291">
        <v>132990000</v>
      </c>
      <c r="AI672" s="291">
        <v>36146000</v>
      </c>
      <c r="AJ672" s="291">
        <v>2300</v>
      </c>
      <c r="AK672" s="291">
        <v>89700000</v>
      </c>
      <c r="AL672" s="291">
        <v>24380000</v>
      </c>
      <c r="AM672" s="291">
        <v>1110</v>
      </c>
      <c r="AN672" s="291">
        <v>43290000</v>
      </c>
      <c r="AO672" s="291">
        <v>11766000</v>
      </c>
      <c r="AP672" s="291">
        <v>3669</v>
      </c>
      <c r="AQ672" s="291">
        <v>143091000</v>
      </c>
      <c r="AR672" s="291">
        <v>38891400</v>
      </c>
      <c r="AS672" s="291">
        <v>3669</v>
      </c>
      <c r="AT672" s="291">
        <v>143091000</v>
      </c>
      <c r="AU672" s="291">
        <v>38891400</v>
      </c>
      <c r="AV672" s="291"/>
      <c r="AW672" s="291"/>
      <c r="AX672" s="291">
        <v>0</v>
      </c>
      <c r="AY672" s="291">
        <v>3627</v>
      </c>
      <c r="AZ672" s="291">
        <v>141453000</v>
      </c>
      <c r="BA672" s="291"/>
      <c r="BB672" s="291"/>
      <c r="BC672" s="291">
        <v>17</v>
      </c>
      <c r="BD672" s="291">
        <v>663000</v>
      </c>
      <c r="BE672" s="291">
        <v>509115</v>
      </c>
      <c r="BF672" s="291">
        <v>180200</v>
      </c>
      <c r="BG672" s="291">
        <v>3138</v>
      </c>
      <c r="BH672" s="291">
        <v>122382000</v>
      </c>
      <c r="BI672" s="291">
        <v>95761400</v>
      </c>
      <c r="BJ672" s="291">
        <v>33262800</v>
      </c>
      <c r="BK672" s="291">
        <v>489</v>
      </c>
      <c r="BL672" s="291">
        <v>42</v>
      </c>
      <c r="BM672" s="291">
        <v>531</v>
      </c>
      <c r="BN672" s="291">
        <v>20709000</v>
      </c>
      <c r="BO672" s="291">
        <v>5628600</v>
      </c>
      <c r="BP672" s="292" t="s">
        <v>3536</v>
      </c>
      <c r="BQ672" s="292" t="s">
        <v>3744</v>
      </c>
      <c r="BR672" t="s">
        <v>45</v>
      </c>
    </row>
    <row r="673" spans="1:70" hidden="1" x14ac:dyDescent="0.3">
      <c r="A673" s="281">
        <v>670</v>
      </c>
      <c r="B673" s="282" t="s">
        <v>2952</v>
      </c>
      <c r="C673" s="282" t="s">
        <v>3011</v>
      </c>
      <c r="D673" s="282" t="s">
        <v>2998</v>
      </c>
      <c r="E673" s="282" t="s">
        <v>2959</v>
      </c>
      <c r="F673" s="282" t="s">
        <v>2955</v>
      </c>
      <c r="G673" s="282" t="s">
        <v>2960</v>
      </c>
      <c r="H673" s="282" t="s">
        <v>2965</v>
      </c>
      <c r="I673" s="282" t="s">
        <v>2962</v>
      </c>
      <c r="J673" s="282" t="s">
        <v>60</v>
      </c>
      <c r="K673" s="282" t="s">
        <v>2958</v>
      </c>
      <c r="L673" s="282" t="s">
        <v>45</v>
      </c>
      <c r="M673" s="283" t="s">
        <v>2717</v>
      </c>
      <c r="N673" s="282" t="s">
        <v>2718</v>
      </c>
      <c r="O673" s="282" t="s">
        <v>50</v>
      </c>
      <c r="P673" s="282" t="s">
        <v>74</v>
      </c>
      <c r="Q673" s="284" t="s">
        <v>45</v>
      </c>
      <c r="R673" s="282" t="s">
        <v>45</v>
      </c>
      <c r="S673" s="285">
        <v>45828</v>
      </c>
      <c r="T673" s="285">
        <v>45741</v>
      </c>
      <c r="U673" s="284" t="s">
        <v>45</v>
      </c>
      <c r="V673" s="285">
        <v>45741</v>
      </c>
      <c r="W673" s="285">
        <v>45765</v>
      </c>
      <c r="X673" s="285">
        <v>45765</v>
      </c>
      <c r="Y673" s="286">
        <v>32000</v>
      </c>
      <c r="Z673" s="286">
        <v>32000</v>
      </c>
      <c r="AA673" s="286">
        <v>8600</v>
      </c>
      <c r="AB673" s="286">
        <v>32000</v>
      </c>
      <c r="AC673" s="287" t="s">
        <v>399</v>
      </c>
      <c r="AD673" s="284" t="s">
        <v>60</v>
      </c>
      <c r="AE673" s="287" t="s">
        <v>45</v>
      </c>
      <c r="AF673" s="286">
        <v>32000</v>
      </c>
      <c r="AG673" s="286">
        <v>8040</v>
      </c>
      <c r="AH673" s="286">
        <v>257280000</v>
      </c>
      <c r="AI673" s="286">
        <v>69144000</v>
      </c>
      <c r="AJ673" s="286">
        <v>1700</v>
      </c>
      <c r="AK673" s="286">
        <v>54400000</v>
      </c>
      <c r="AL673" s="286">
        <v>14620000</v>
      </c>
      <c r="AM673" s="286">
        <v>6340</v>
      </c>
      <c r="AN673" s="286">
        <v>202880000</v>
      </c>
      <c r="AO673" s="286">
        <v>54524000</v>
      </c>
      <c r="AP673" s="286">
        <v>8236</v>
      </c>
      <c r="AQ673" s="286">
        <v>263552000</v>
      </c>
      <c r="AR673" s="286">
        <v>70829600</v>
      </c>
      <c r="AS673" s="286">
        <v>8236</v>
      </c>
      <c r="AT673" s="286">
        <v>263552000</v>
      </c>
      <c r="AU673" s="286">
        <v>70829600</v>
      </c>
      <c r="AV673" s="286"/>
      <c r="AW673" s="286"/>
      <c r="AX673" s="286">
        <v>0</v>
      </c>
      <c r="AY673" s="286">
        <v>8215</v>
      </c>
      <c r="AZ673" s="286">
        <v>262880000</v>
      </c>
      <c r="BA673" s="286"/>
      <c r="BB673" s="286"/>
      <c r="BC673" s="286">
        <v>2</v>
      </c>
      <c r="BD673" s="286">
        <v>64000</v>
      </c>
      <c r="BE673" s="286">
        <v>51475</v>
      </c>
      <c r="BF673" s="286">
        <v>17200</v>
      </c>
      <c r="BG673" s="286">
        <v>7759</v>
      </c>
      <c r="BH673" s="286">
        <v>248288000</v>
      </c>
      <c r="BI673" s="286">
        <v>179285147</v>
      </c>
      <c r="BJ673" s="286">
        <v>66727400</v>
      </c>
      <c r="BK673" s="286">
        <v>456</v>
      </c>
      <c r="BL673" s="286">
        <v>21</v>
      </c>
      <c r="BM673" s="286">
        <v>477</v>
      </c>
      <c r="BN673" s="286">
        <v>15264000</v>
      </c>
      <c r="BO673" s="286">
        <v>4102200</v>
      </c>
      <c r="BP673" s="287" t="s">
        <v>3785</v>
      </c>
      <c r="BQ673" s="287" t="s">
        <v>3827</v>
      </c>
      <c r="BR673" t="s">
        <v>45</v>
      </c>
    </row>
    <row r="674" spans="1:70" hidden="1" x14ac:dyDescent="0.3">
      <c r="A674" s="281">
        <v>671</v>
      </c>
      <c r="B674" s="288" t="s">
        <v>2952</v>
      </c>
      <c r="C674" s="288" t="s">
        <v>3011</v>
      </c>
      <c r="D674" s="288" t="s">
        <v>2998</v>
      </c>
      <c r="E674" s="288" t="s">
        <v>2959</v>
      </c>
      <c r="F674" s="288" t="s">
        <v>2955</v>
      </c>
      <c r="G674" s="288" t="s">
        <v>2960</v>
      </c>
      <c r="H674" s="288" t="s">
        <v>2965</v>
      </c>
      <c r="I674" s="288" t="s">
        <v>2962</v>
      </c>
      <c r="J674" s="288" t="s">
        <v>60</v>
      </c>
      <c r="K674" s="288" t="s">
        <v>2958</v>
      </c>
      <c r="L674" s="288" t="s">
        <v>45</v>
      </c>
      <c r="M674" s="289" t="s">
        <v>2719</v>
      </c>
      <c r="N674" s="288" t="s">
        <v>2720</v>
      </c>
      <c r="O674" s="288" t="s">
        <v>50</v>
      </c>
      <c r="P674" s="288" t="s">
        <v>74</v>
      </c>
      <c r="Q674" s="290" t="s">
        <v>45</v>
      </c>
      <c r="R674" s="288" t="s">
        <v>45</v>
      </c>
      <c r="S674" s="1">
        <v>45866</v>
      </c>
      <c r="T674" s="1">
        <v>45743</v>
      </c>
      <c r="U674" s="290" t="s">
        <v>45</v>
      </c>
      <c r="V674" s="1">
        <v>45743</v>
      </c>
      <c r="W674" s="1">
        <v>45775</v>
      </c>
      <c r="X674" s="1">
        <v>45777</v>
      </c>
      <c r="Y674" s="291">
        <v>33000</v>
      </c>
      <c r="Z674" s="291">
        <v>42000</v>
      </c>
      <c r="AA674" s="291">
        <v>8700</v>
      </c>
      <c r="AB674" s="291">
        <v>42000</v>
      </c>
      <c r="AC674" s="292" t="s">
        <v>421</v>
      </c>
      <c r="AD674" s="290" t="s">
        <v>60</v>
      </c>
      <c r="AE674" s="292" t="s">
        <v>45</v>
      </c>
      <c r="AF674" s="291">
        <v>33000</v>
      </c>
      <c r="AG674" s="291">
        <v>9200</v>
      </c>
      <c r="AH674" s="291">
        <v>386400000</v>
      </c>
      <c r="AI674" s="291">
        <v>80040000</v>
      </c>
      <c r="AJ674" s="291">
        <v>2500</v>
      </c>
      <c r="AK674" s="291">
        <v>105000000</v>
      </c>
      <c r="AL674" s="291">
        <v>21750000</v>
      </c>
      <c r="AM674" s="291">
        <v>6700</v>
      </c>
      <c r="AN674" s="291">
        <v>281400000</v>
      </c>
      <c r="AO674" s="291">
        <v>58290000</v>
      </c>
      <c r="AP674" s="291">
        <v>9332</v>
      </c>
      <c r="AQ674" s="291">
        <v>391944000</v>
      </c>
      <c r="AR674" s="291">
        <v>81188400</v>
      </c>
      <c r="AS674" s="291">
        <v>9332</v>
      </c>
      <c r="AT674" s="291">
        <v>391944000</v>
      </c>
      <c r="AU674" s="291">
        <v>81188400</v>
      </c>
      <c r="AV674" s="291"/>
      <c r="AW674" s="291"/>
      <c r="AX674" s="291">
        <v>0</v>
      </c>
      <c r="AY674" s="291">
        <v>9311</v>
      </c>
      <c r="AZ674" s="291">
        <v>391062000</v>
      </c>
      <c r="BA674" s="291"/>
      <c r="BB674" s="291"/>
      <c r="BC674" s="291">
        <v>4</v>
      </c>
      <c r="BD674" s="291">
        <v>168000</v>
      </c>
      <c r="BE674" s="291">
        <v>110727</v>
      </c>
      <c r="BF674" s="291">
        <v>34800</v>
      </c>
      <c r="BG674" s="291">
        <v>9191</v>
      </c>
      <c r="BH674" s="291">
        <v>386022000</v>
      </c>
      <c r="BI674" s="291">
        <v>214690216</v>
      </c>
      <c r="BJ674" s="291">
        <v>79961700</v>
      </c>
      <c r="BK674" s="291">
        <v>120</v>
      </c>
      <c r="BL674" s="291">
        <v>21</v>
      </c>
      <c r="BM674" s="291">
        <v>141</v>
      </c>
      <c r="BN674" s="291">
        <v>5922000</v>
      </c>
      <c r="BO674" s="291">
        <v>1226700</v>
      </c>
      <c r="BP674" s="292" t="s">
        <v>3720</v>
      </c>
      <c r="BQ674" s="292" t="s">
        <v>3241</v>
      </c>
      <c r="BR674" t="s">
        <v>45</v>
      </c>
    </row>
    <row r="675" spans="1:70" hidden="1" x14ac:dyDescent="0.3">
      <c r="A675" s="281">
        <v>672</v>
      </c>
      <c r="B675" s="282" t="s">
        <v>2952</v>
      </c>
      <c r="C675" s="282" t="s">
        <v>3011</v>
      </c>
      <c r="D675" s="282" t="s">
        <v>2998</v>
      </c>
      <c r="E675" s="282" t="s">
        <v>2959</v>
      </c>
      <c r="F675" s="282" t="s">
        <v>2955</v>
      </c>
      <c r="G675" s="282" t="s">
        <v>2960</v>
      </c>
      <c r="H675" s="282" t="s">
        <v>2965</v>
      </c>
      <c r="I675" s="282" t="s">
        <v>2962</v>
      </c>
      <c r="J675" s="282" t="s">
        <v>60</v>
      </c>
      <c r="K675" s="282" t="s">
        <v>2958</v>
      </c>
      <c r="L675" s="282" t="s">
        <v>45</v>
      </c>
      <c r="M675" s="283" t="s">
        <v>2721</v>
      </c>
      <c r="N675" s="282" t="s">
        <v>2722</v>
      </c>
      <c r="O675" s="282" t="s">
        <v>50</v>
      </c>
      <c r="P675" s="282" t="s">
        <v>51</v>
      </c>
      <c r="Q675" s="284" t="s">
        <v>45</v>
      </c>
      <c r="R675" s="282" t="s">
        <v>45</v>
      </c>
      <c r="S675" s="285">
        <v>45813</v>
      </c>
      <c r="T675" s="285">
        <v>45748</v>
      </c>
      <c r="U675" s="284" t="s">
        <v>45</v>
      </c>
      <c r="V675" s="285">
        <v>45748</v>
      </c>
      <c r="W675" s="285">
        <v>45789</v>
      </c>
      <c r="X675" s="285">
        <v>45790</v>
      </c>
      <c r="Y675" s="286">
        <v>32000</v>
      </c>
      <c r="Z675" s="286">
        <v>39000</v>
      </c>
      <c r="AA675" s="286">
        <v>8000</v>
      </c>
      <c r="AB675" s="286">
        <v>39000</v>
      </c>
      <c r="AC675" s="287" t="s">
        <v>665</v>
      </c>
      <c r="AD675" s="284" t="s">
        <v>60</v>
      </c>
      <c r="AE675" s="287" t="s">
        <v>45</v>
      </c>
      <c r="AF675" s="286">
        <v>32000</v>
      </c>
      <c r="AG675" s="286">
        <v>2310</v>
      </c>
      <c r="AH675" s="286">
        <v>90090000</v>
      </c>
      <c r="AI675" s="286">
        <v>18480000</v>
      </c>
      <c r="AJ675" s="286">
        <v>1500</v>
      </c>
      <c r="AK675" s="286">
        <v>58500000</v>
      </c>
      <c r="AL675" s="286">
        <v>12000000</v>
      </c>
      <c r="AM675" s="286">
        <v>810</v>
      </c>
      <c r="AN675" s="286">
        <v>31590000</v>
      </c>
      <c r="AO675" s="286">
        <v>6480000</v>
      </c>
      <c r="AP675" s="286">
        <v>2251</v>
      </c>
      <c r="AQ675" s="286">
        <v>87789000</v>
      </c>
      <c r="AR675" s="286">
        <v>18008000</v>
      </c>
      <c r="AS675" s="286">
        <v>2251</v>
      </c>
      <c r="AT675" s="286">
        <v>87789000</v>
      </c>
      <c r="AU675" s="286">
        <v>18008000</v>
      </c>
      <c r="AV675" s="286"/>
      <c r="AW675" s="286"/>
      <c r="AX675" s="286">
        <v>0</v>
      </c>
      <c r="AY675" s="286">
        <v>2235</v>
      </c>
      <c r="AZ675" s="286">
        <v>87165000</v>
      </c>
      <c r="BA675" s="286"/>
      <c r="BB675" s="286"/>
      <c r="BC675" s="286">
        <v>2</v>
      </c>
      <c r="BD675" s="286">
        <v>78000</v>
      </c>
      <c r="BE675" s="286">
        <v>43000</v>
      </c>
      <c r="BF675" s="286">
        <v>16000</v>
      </c>
      <c r="BG675" s="286">
        <v>2126</v>
      </c>
      <c r="BH675" s="286">
        <v>82914000</v>
      </c>
      <c r="BI675" s="286">
        <v>55348815</v>
      </c>
      <c r="BJ675" s="286">
        <v>17008000</v>
      </c>
      <c r="BK675" s="286">
        <v>109</v>
      </c>
      <c r="BL675" s="286">
        <v>16</v>
      </c>
      <c r="BM675" s="286">
        <v>125</v>
      </c>
      <c r="BN675" s="286">
        <v>4875000</v>
      </c>
      <c r="BO675" s="286">
        <v>1000000</v>
      </c>
      <c r="BP675" s="287" t="s">
        <v>4077</v>
      </c>
      <c r="BQ675" s="287" t="s">
        <v>3895</v>
      </c>
      <c r="BR675" t="s">
        <v>45</v>
      </c>
    </row>
    <row r="676" spans="1:70" hidden="1" x14ac:dyDescent="0.3">
      <c r="A676" s="281">
        <v>673</v>
      </c>
      <c r="B676" s="288" t="s">
        <v>2952</v>
      </c>
      <c r="C676" s="288" t="s">
        <v>3011</v>
      </c>
      <c r="D676" s="288" t="s">
        <v>2998</v>
      </c>
      <c r="E676" s="288" t="s">
        <v>2959</v>
      </c>
      <c r="F676" s="288" t="s">
        <v>2955</v>
      </c>
      <c r="G676" s="288" t="s">
        <v>2960</v>
      </c>
      <c r="H676" s="288" t="s">
        <v>2965</v>
      </c>
      <c r="I676" s="288" t="s">
        <v>2962</v>
      </c>
      <c r="J676" s="288" t="s">
        <v>60</v>
      </c>
      <c r="K676" s="288" t="s">
        <v>2958</v>
      </c>
      <c r="L676" s="288" t="s">
        <v>45</v>
      </c>
      <c r="M676" s="289" t="s">
        <v>2723</v>
      </c>
      <c r="N676" s="288" t="s">
        <v>2724</v>
      </c>
      <c r="O676" s="288" t="s">
        <v>50</v>
      </c>
      <c r="P676" s="288" t="s">
        <v>74</v>
      </c>
      <c r="Q676" s="290" t="s">
        <v>45</v>
      </c>
      <c r="R676" s="288" t="s">
        <v>45</v>
      </c>
      <c r="S676" s="1">
        <v>45790</v>
      </c>
      <c r="T676" s="1">
        <v>45748</v>
      </c>
      <c r="U676" s="290" t="s">
        <v>45</v>
      </c>
      <c r="V676" s="1">
        <v>45748</v>
      </c>
      <c r="W676" s="1">
        <v>45790</v>
      </c>
      <c r="X676" s="1">
        <v>45792</v>
      </c>
      <c r="Y676" s="291">
        <v>27000</v>
      </c>
      <c r="Z676" s="291">
        <v>27000</v>
      </c>
      <c r="AA676" s="291">
        <v>6900</v>
      </c>
      <c r="AB676" s="291">
        <v>27000</v>
      </c>
      <c r="AC676" s="292" t="s">
        <v>983</v>
      </c>
      <c r="AD676" s="290" t="s">
        <v>60</v>
      </c>
      <c r="AE676" s="292" t="s">
        <v>45</v>
      </c>
      <c r="AF676" s="291">
        <v>27000</v>
      </c>
      <c r="AG676" s="291">
        <v>1200</v>
      </c>
      <c r="AH676" s="291">
        <v>32400000</v>
      </c>
      <c r="AI676" s="291">
        <v>8280000</v>
      </c>
      <c r="AJ676" s="291">
        <v>1200</v>
      </c>
      <c r="AK676" s="291">
        <v>32400000</v>
      </c>
      <c r="AL676" s="291">
        <v>8280000</v>
      </c>
      <c r="AM676" s="291"/>
      <c r="AN676" s="291"/>
      <c r="AO676" s="291">
        <v>0</v>
      </c>
      <c r="AP676" s="291">
        <v>1210</v>
      </c>
      <c r="AQ676" s="291">
        <v>32670000</v>
      </c>
      <c r="AR676" s="291">
        <v>8349000</v>
      </c>
      <c r="AS676" s="291">
        <v>1210</v>
      </c>
      <c r="AT676" s="291">
        <v>32670000</v>
      </c>
      <c r="AU676" s="291">
        <v>8349000</v>
      </c>
      <c r="AV676" s="291"/>
      <c r="AW676" s="291"/>
      <c r="AX676" s="291">
        <v>0</v>
      </c>
      <c r="AY676" s="291">
        <v>1185</v>
      </c>
      <c r="AZ676" s="291">
        <v>31995000</v>
      </c>
      <c r="BA676" s="291"/>
      <c r="BB676" s="291"/>
      <c r="BC676" s="291">
        <v>1</v>
      </c>
      <c r="BD676" s="291">
        <v>27000</v>
      </c>
      <c r="BE676" s="291">
        <v>14000</v>
      </c>
      <c r="BF676" s="291">
        <v>6900</v>
      </c>
      <c r="BG676" s="291">
        <v>1145</v>
      </c>
      <c r="BH676" s="291">
        <v>30915000</v>
      </c>
      <c r="BI676" s="291">
        <v>22730255</v>
      </c>
      <c r="BJ676" s="291">
        <v>7900500</v>
      </c>
      <c r="BK676" s="291">
        <v>40</v>
      </c>
      <c r="BL676" s="291">
        <v>25</v>
      </c>
      <c r="BM676" s="291">
        <v>65</v>
      </c>
      <c r="BN676" s="291">
        <v>1755000</v>
      </c>
      <c r="BO676" s="291">
        <v>448500</v>
      </c>
      <c r="BP676" s="292" t="s">
        <v>1766</v>
      </c>
      <c r="BQ676" s="292" t="s">
        <v>3905</v>
      </c>
      <c r="BR676" t="s">
        <v>45</v>
      </c>
    </row>
    <row r="677" spans="1:70" hidden="1" x14ac:dyDescent="0.3">
      <c r="A677" s="281">
        <v>674</v>
      </c>
      <c r="B677" s="282" t="s">
        <v>2952</v>
      </c>
      <c r="C677" s="282" t="s">
        <v>3011</v>
      </c>
      <c r="D677" s="282" t="s">
        <v>2998</v>
      </c>
      <c r="E677" s="282" t="s">
        <v>2959</v>
      </c>
      <c r="F677" s="282" t="s">
        <v>2955</v>
      </c>
      <c r="G677" s="282" t="s">
        <v>2960</v>
      </c>
      <c r="H677" s="282" t="s">
        <v>2965</v>
      </c>
      <c r="I677" s="282" t="s">
        <v>2962</v>
      </c>
      <c r="J677" s="282" t="s">
        <v>60</v>
      </c>
      <c r="K677" s="282" t="s">
        <v>2958</v>
      </c>
      <c r="L677" s="282" t="s">
        <v>45</v>
      </c>
      <c r="M677" s="283" t="s">
        <v>2725</v>
      </c>
      <c r="N677" s="282" t="s">
        <v>2726</v>
      </c>
      <c r="O677" s="282" t="s">
        <v>50</v>
      </c>
      <c r="P677" s="282" t="s">
        <v>51</v>
      </c>
      <c r="Q677" s="284" t="s">
        <v>45</v>
      </c>
      <c r="R677" s="282" t="s">
        <v>45</v>
      </c>
      <c r="S677" s="285">
        <v>45803</v>
      </c>
      <c r="T677" s="285">
        <v>45764</v>
      </c>
      <c r="U677" s="284" t="s">
        <v>45</v>
      </c>
      <c r="V677" s="285">
        <v>45764</v>
      </c>
      <c r="W677" s="285">
        <v>45798</v>
      </c>
      <c r="X677" s="285">
        <v>45799</v>
      </c>
      <c r="Y677" s="286">
        <v>48000</v>
      </c>
      <c r="Z677" s="286">
        <v>48000</v>
      </c>
      <c r="AA677" s="286">
        <v>12900</v>
      </c>
      <c r="AB677" s="286">
        <v>48000</v>
      </c>
      <c r="AC677" s="287" t="s">
        <v>399</v>
      </c>
      <c r="AD677" s="284" t="s">
        <v>60</v>
      </c>
      <c r="AE677" s="287" t="s">
        <v>45</v>
      </c>
      <c r="AF677" s="286">
        <v>48000</v>
      </c>
      <c r="AG677" s="286">
        <v>1600</v>
      </c>
      <c r="AH677" s="286">
        <v>76800000</v>
      </c>
      <c r="AI677" s="286">
        <v>20640000</v>
      </c>
      <c r="AJ677" s="286">
        <v>1600</v>
      </c>
      <c r="AK677" s="286">
        <v>76800000</v>
      </c>
      <c r="AL677" s="286">
        <v>20640000</v>
      </c>
      <c r="AM677" s="286"/>
      <c r="AN677" s="286"/>
      <c r="AO677" s="286">
        <v>0</v>
      </c>
      <c r="AP677" s="286">
        <v>1620</v>
      </c>
      <c r="AQ677" s="286">
        <v>77760000</v>
      </c>
      <c r="AR677" s="286">
        <v>20898000</v>
      </c>
      <c r="AS677" s="286">
        <v>1620</v>
      </c>
      <c r="AT677" s="286">
        <v>77760000</v>
      </c>
      <c r="AU677" s="286">
        <v>20898000</v>
      </c>
      <c r="AV677" s="286"/>
      <c r="AW677" s="286"/>
      <c r="AX677" s="286">
        <v>0</v>
      </c>
      <c r="AY677" s="286">
        <v>1591</v>
      </c>
      <c r="AZ677" s="286">
        <v>76368000</v>
      </c>
      <c r="BA677" s="286"/>
      <c r="BB677" s="286"/>
      <c r="BC677" s="286">
        <v>5</v>
      </c>
      <c r="BD677" s="286">
        <v>240000</v>
      </c>
      <c r="BE677" s="286">
        <v>182950</v>
      </c>
      <c r="BF677" s="286">
        <v>64500</v>
      </c>
      <c r="BG677" s="286">
        <v>1563</v>
      </c>
      <c r="BH677" s="286">
        <v>75024000</v>
      </c>
      <c r="BI677" s="286">
        <v>57138349</v>
      </c>
      <c r="BJ677" s="286">
        <v>20162700</v>
      </c>
      <c r="BK677" s="286">
        <v>28</v>
      </c>
      <c r="BL677" s="286">
        <v>29</v>
      </c>
      <c r="BM677" s="286">
        <v>57</v>
      </c>
      <c r="BN677" s="286">
        <v>2736000</v>
      </c>
      <c r="BO677" s="286">
        <v>735300</v>
      </c>
      <c r="BP677" s="287" t="s">
        <v>3849</v>
      </c>
      <c r="BQ677" s="287" t="s">
        <v>1802</v>
      </c>
      <c r="BR677" t="s">
        <v>45</v>
      </c>
    </row>
    <row r="678" spans="1:70" hidden="1" x14ac:dyDescent="0.3">
      <c r="A678" s="281">
        <v>675</v>
      </c>
      <c r="B678" s="288" t="s">
        <v>2952</v>
      </c>
      <c r="C678" s="288" t="s">
        <v>3011</v>
      </c>
      <c r="D678" s="288" t="s">
        <v>2998</v>
      </c>
      <c r="E678" s="288" t="s">
        <v>2959</v>
      </c>
      <c r="F678" s="288" t="s">
        <v>2955</v>
      </c>
      <c r="G678" s="288" t="s">
        <v>2960</v>
      </c>
      <c r="H678" s="288" t="s">
        <v>2965</v>
      </c>
      <c r="I678" s="288" t="s">
        <v>2962</v>
      </c>
      <c r="J678" s="288" t="s">
        <v>60</v>
      </c>
      <c r="K678" s="288" t="s">
        <v>2958</v>
      </c>
      <c r="L678" s="288" t="s">
        <v>45</v>
      </c>
      <c r="M678" s="289" t="s">
        <v>2727</v>
      </c>
      <c r="N678" s="288" t="s">
        <v>2728</v>
      </c>
      <c r="O678" s="288" t="s">
        <v>50</v>
      </c>
      <c r="P678" s="288" t="s">
        <v>51</v>
      </c>
      <c r="Q678" s="290" t="s">
        <v>45</v>
      </c>
      <c r="R678" s="288" t="s">
        <v>45</v>
      </c>
      <c r="S678" s="1">
        <v>45798</v>
      </c>
      <c r="T678" s="1">
        <v>45763</v>
      </c>
      <c r="U678" s="290" t="s">
        <v>45</v>
      </c>
      <c r="V678" s="1">
        <v>45763</v>
      </c>
      <c r="W678" s="1">
        <v>45798</v>
      </c>
      <c r="X678" s="1">
        <v>45799</v>
      </c>
      <c r="Y678" s="291">
        <v>27000</v>
      </c>
      <c r="Z678" s="291">
        <v>32000</v>
      </c>
      <c r="AA678" s="291">
        <v>5500</v>
      </c>
      <c r="AB678" s="291">
        <v>32000</v>
      </c>
      <c r="AC678" s="292" t="s">
        <v>901</v>
      </c>
      <c r="AD678" s="290" t="s">
        <v>60</v>
      </c>
      <c r="AE678" s="292" t="s">
        <v>45</v>
      </c>
      <c r="AF678" s="291">
        <v>27000</v>
      </c>
      <c r="AG678" s="291">
        <v>1400</v>
      </c>
      <c r="AH678" s="291">
        <v>44800000</v>
      </c>
      <c r="AI678" s="291">
        <v>7700000</v>
      </c>
      <c r="AJ678" s="291">
        <v>1000</v>
      </c>
      <c r="AK678" s="291">
        <v>32000000</v>
      </c>
      <c r="AL678" s="291">
        <v>5500000</v>
      </c>
      <c r="AM678" s="291">
        <v>400</v>
      </c>
      <c r="AN678" s="291">
        <v>12800000</v>
      </c>
      <c r="AO678" s="291">
        <v>2200000</v>
      </c>
      <c r="AP678" s="291">
        <v>1401</v>
      </c>
      <c r="AQ678" s="291">
        <v>44832000</v>
      </c>
      <c r="AR678" s="291">
        <v>7705500</v>
      </c>
      <c r="AS678" s="291">
        <v>1401</v>
      </c>
      <c r="AT678" s="291">
        <v>44832000</v>
      </c>
      <c r="AU678" s="291">
        <v>7705500</v>
      </c>
      <c r="AV678" s="291"/>
      <c r="AW678" s="291"/>
      <c r="AX678" s="291">
        <v>0</v>
      </c>
      <c r="AY678" s="291">
        <v>1248</v>
      </c>
      <c r="AZ678" s="291">
        <v>39936000</v>
      </c>
      <c r="BA678" s="291"/>
      <c r="BB678" s="291"/>
      <c r="BC678" s="291">
        <v>9</v>
      </c>
      <c r="BD678" s="291">
        <v>288000</v>
      </c>
      <c r="BE678" s="291">
        <v>145448</v>
      </c>
      <c r="BF678" s="291">
        <v>49500</v>
      </c>
      <c r="BG678" s="291">
        <v>1242</v>
      </c>
      <c r="BH678" s="291">
        <v>39744000</v>
      </c>
      <c r="BI678" s="291">
        <v>23617157</v>
      </c>
      <c r="BJ678" s="291">
        <v>6831000</v>
      </c>
      <c r="BK678" s="291">
        <v>6</v>
      </c>
      <c r="BL678" s="291">
        <v>153</v>
      </c>
      <c r="BM678" s="291">
        <v>159</v>
      </c>
      <c r="BN678" s="291">
        <v>5088000</v>
      </c>
      <c r="BO678" s="291">
        <v>874500</v>
      </c>
      <c r="BP678" s="292" t="s">
        <v>3538</v>
      </c>
      <c r="BQ678" s="292" t="s">
        <v>3475</v>
      </c>
      <c r="BR678" t="s">
        <v>45</v>
      </c>
    </row>
    <row r="679" spans="1:70" hidden="1" x14ac:dyDescent="0.3">
      <c r="A679" s="281">
        <v>676</v>
      </c>
      <c r="B679" s="282" t="s">
        <v>2952</v>
      </c>
      <c r="C679" s="282" t="s">
        <v>3011</v>
      </c>
      <c r="D679" s="282" t="s">
        <v>2998</v>
      </c>
      <c r="E679" s="282" t="s">
        <v>2959</v>
      </c>
      <c r="F679" s="282" t="s">
        <v>2955</v>
      </c>
      <c r="G679" s="282" t="s">
        <v>2960</v>
      </c>
      <c r="H679" s="282" t="s">
        <v>2965</v>
      </c>
      <c r="I679" s="282" t="s">
        <v>2999</v>
      </c>
      <c r="J679" s="282" t="s">
        <v>60</v>
      </c>
      <c r="K679" s="282" t="s">
        <v>2958</v>
      </c>
      <c r="L679" s="282" t="s">
        <v>45</v>
      </c>
      <c r="M679" s="283" t="s">
        <v>2729</v>
      </c>
      <c r="N679" s="282" t="s">
        <v>2730</v>
      </c>
      <c r="O679" s="282" t="s">
        <v>50</v>
      </c>
      <c r="P679" s="282" t="s">
        <v>74</v>
      </c>
      <c r="Q679" s="284" t="s">
        <v>45</v>
      </c>
      <c r="R679" s="282" t="s">
        <v>45</v>
      </c>
      <c r="S679" s="285">
        <v>45817</v>
      </c>
      <c r="T679" s="285">
        <v>45743</v>
      </c>
      <c r="U679" s="284" t="s">
        <v>45</v>
      </c>
      <c r="V679" s="285">
        <v>45743</v>
      </c>
      <c r="W679" s="285">
        <v>45790</v>
      </c>
      <c r="X679" s="285">
        <v>45791</v>
      </c>
      <c r="Y679" s="286">
        <v>43000</v>
      </c>
      <c r="Z679" s="286">
        <v>43000</v>
      </c>
      <c r="AA679" s="286">
        <v>11500</v>
      </c>
      <c r="AB679" s="286">
        <v>43000</v>
      </c>
      <c r="AC679" s="287" t="s">
        <v>208</v>
      </c>
      <c r="AD679" s="284" t="s">
        <v>60</v>
      </c>
      <c r="AE679" s="287" t="s">
        <v>45</v>
      </c>
      <c r="AF679" s="286">
        <v>43000</v>
      </c>
      <c r="AG679" s="286">
        <v>2120</v>
      </c>
      <c r="AH679" s="286">
        <v>91160000</v>
      </c>
      <c r="AI679" s="286">
        <v>24380000</v>
      </c>
      <c r="AJ679" s="286">
        <v>1400</v>
      </c>
      <c r="AK679" s="286">
        <v>60200000</v>
      </c>
      <c r="AL679" s="286">
        <v>16100000</v>
      </c>
      <c r="AM679" s="286">
        <v>720</v>
      </c>
      <c r="AN679" s="286">
        <v>30960000</v>
      </c>
      <c r="AO679" s="286">
        <v>8280000</v>
      </c>
      <c r="AP679" s="286">
        <v>2308</v>
      </c>
      <c r="AQ679" s="286">
        <v>99244000</v>
      </c>
      <c r="AR679" s="286">
        <v>26542000</v>
      </c>
      <c r="AS679" s="286">
        <v>2308</v>
      </c>
      <c r="AT679" s="286">
        <v>99244000</v>
      </c>
      <c r="AU679" s="286">
        <v>26542000</v>
      </c>
      <c r="AV679" s="286"/>
      <c r="AW679" s="286"/>
      <c r="AX679" s="286">
        <v>0</v>
      </c>
      <c r="AY679" s="286">
        <v>2324</v>
      </c>
      <c r="AZ679" s="286">
        <v>99932000</v>
      </c>
      <c r="BA679" s="286"/>
      <c r="BB679" s="286"/>
      <c r="BC679" s="286">
        <v>5</v>
      </c>
      <c r="BD679" s="286">
        <v>215000</v>
      </c>
      <c r="BE679" s="286">
        <v>136943</v>
      </c>
      <c r="BF679" s="286">
        <v>57500</v>
      </c>
      <c r="BG679" s="286">
        <v>2173</v>
      </c>
      <c r="BH679" s="286">
        <v>93439000</v>
      </c>
      <c r="BI679" s="286">
        <v>73191483</v>
      </c>
      <c r="BJ679" s="286">
        <v>24989500</v>
      </c>
      <c r="BK679" s="286">
        <v>151</v>
      </c>
      <c r="BL679" s="286">
        <v>-16</v>
      </c>
      <c r="BM679" s="286">
        <v>135</v>
      </c>
      <c r="BN679" s="286">
        <v>5805000</v>
      </c>
      <c r="BO679" s="286">
        <v>1552500</v>
      </c>
      <c r="BP679" s="287" t="s">
        <v>3785</v>
      </c>
      <c r="BQ679" s="287" t="s">
        <v>3850</v>
      </c>
      <c r="BR679" t="s">
        <v>45</v>
      </c>
    </row>
    <row r="680" spans="1:70" hidden="1" x14ac:dyDescent="0.3">
      <c r="A680" s="281">
        <v>677</v>
      </c>
      <c r="B680" s="288" t="s">
        <v>2952</v>
      </c>
      <c r="C680" s="288" t="s">
        <v>3011</v>
      </c>
      <c r="D680" s="288" t="s">
        <v>2998</v>
      </c>
      <c r="E680" s="288" t="s">
        <v>2959</v>
      </c>
      <c r="F680" s="288" t="s">
        <v>2955</v>
      </c>
      <c r="G680" s="288" t="s">
        <v>2966</v>
      </c>
      <c r="H680" s="288" t="s">
        <v>2967</v>
      </c>
      <c r="I680" s="288" t="s">
        <v>2962</v>
      </c>
      <c r="J680" s="288" t="s">
        <v>60</v>
      </c>
      <c r="K680" s="288" t="s">
        <v>2958</v>
      </c>
      <c r="L680" s="288" t="s">
        <v>1885</v>
      </c>
      <c r="M680" s="289" t="s">
        <v>2731</v>
      </c>
      <c r="N680" s="288" t="s">
        <v>2732</v>
      </c>
      <c r="O680" s="288" t="s">
        <v>50</v>
      </c>
      <c r="P680" s="288" t="s">
        <v>51</v>
      </c>
      <c r="Q680" s="290" t="s">
        <v>45</v>
      </c>
      <c r="R680" s="288" t="s">
        <v>45</v>
      </c>
      <c r="S680" s="1">
        <v>45820</v>
      </c>
      <c r="T680" s="1">
        <v>45695</v>
      </c>
      <c r="U680" s="290" t="s">
        <v>45</v>
      </c>
      <c r="V680" s="1">
        <v>45695</v>
      </c>
      <c r="W680" s="1">
        <v>45742</v>
      </c>
      <c r="X680" s="1">
        <v>45744</v>
      </c>
      <c r="Y680" s="291">
        <v>45000</v>
      </c>
      <c r="Z680" s="291">
        <v>45000</v>
      </c>
      <c r="AA680" s="291">
        <v>11500</v>
      </c>
      <c r="AB680" s="291">
        <v>45000</v>
      </c>
      <c r="AC680" s="292" t="s">
        <v>983</v>
      </c>
      <c r="AD680" s="290" t="s">
        <v>60</v>
      </c>
      <c r="AE680" s="292" t="s">
        <v>45</v>
      </c>
      <c r="AF680" s="291">
        <v>45000</v>
      </c>
      <c r="AG680" s="291">
        <v>3260</v>
      </c>
      <c r="AH680" s="291">
        <v>146700000</v>
      </c>
      <c r="AI680" s="291">
        <v>37490000</v>
      </c>
      <c r="AJ680" s="291">
        <v>600</v>
      </c>
      <c r="AK680" s="291">
        <v>27000000</v>
      </c>
      <c r="AL680" s="291">
        <v>6900000</v>
      </c>
      <c r="AM680" s="291">
        <v>2660</v>
      </c>
      <c r="AN680" s="291">
        <v>119700000</v>
      </c>
      <c r="AO680" s="291">
        <v>30590000</v>
      </c>
      <c r="AP680" s="291">
        <v>3234</v>
      </c>
      <c r="AQ680" s="291">
        <v>145530000</v>
      </c>
      <c r="AR680" s="291">
        <v>37191000</v>
      </c>
      <c r="AS680" s="291">
        <v>3234</v>
      </c>
      <c r="AT680" s="291">
        <v>145530000</v>
      </c>
      <c r="AU680" s="291">
        <v>37191000</v>
      </c>
      <c r="AV680" s="291"/>
      <c r="AW680" s="291"/>
      <c r="AX680" s="291">
        <v>0</v>
      </c>
      <c r="AY680" s="291">
        <v>3228</v>
      </c>
      <c r="AZ680" s="291">
        <v>145260000</v>
      </c>
      <c r="BA680" s="291"/>
      <c r="BB680" s="291"/>
      <c r="BC680" s="291">
        <v>2</v>
      </c>
      <c r="BD680" s="291">
        <v>90000</v>
      </c>
      <c r="BE680" s="291">
        <v>76000</v>
      </c>
      <c r="BF680" s="291">
        <v>23000</v>
      </c>
      <c r="BG680" s="291">
        <v>3130</v>
      </c>
      <c r="BH680" s="291">
        <v>140850000</v>
      </c>
      <c r="BI680" s="291">
        <v>108951500</v>
      </c>
      <c r="BJ680" s="291">
        <v>35995000</v>
      </c>
      <c r="BK680" s="291">
        <v>98</v>
      </c>
      <c r="BL680" s="291">
        <v>6</v>
      </c>
      <c r="BM680" s="291">
        <v>104</v>
      </c>
      <c r="BN680" s="291">
        <v>4680000</v>
      </c>
      <c r="BO680" s="291">
        <v>1196000</v>
      </c>
      <c r="BP680" s="292" t="s">
        <v>3486</v>
      </c>
      <c r="BQ680" s="292" t="s">
        <v>3420</v>
      </c>
      <c r="BR680" t="s">
        <v>45</v>
      </c>
    </row>
    <row r="681" spans="1:70" hidden="1" x14ac:dyDescent="0.3">
      <c r="A681" s="281">
        <v>678</v>
      </c>
      <c r="B681" s="282" t="s">
        <v>2952</v>
      </c>
      <c r="C681" s="282" t="s">
        <v>3011</v>
      </c>
      <c r="D681" s="282" t="s">
        <v>2998</v>
      </c>
      <c r="E681" s="282" t="s">
        <v>2959</v>
      </c>
      <c r="F681" s="282" t="s">
        <v>2955</v>
      </c>
      <c r="G681" s="282" t="s">
        <v>2966</v>
      </c>
      <c r="H681" s="282" t="s">
        <v>2967</v>
      </c>
      <c r="I681" s="282" t="s">
        <v>2962</v>
      </c>
      <c r="J681" s="282" t="s">
        <v>60</v>
      </c>
      <c r="K681" s="282" t="s">
        <v>2958</v>
      </c>
      <c r="L681" s="282" t="s">
        <v>45</v>
      </c>
      <c r="M681" s="283" t="s">
        <v>2733</v>
      </c>
      <c r="N681" s="282" t="s">
        <v>2734</v>
      </c>
      <c r="O681" s="282" t="s">
        <v>50</v>
      </c>
      <c r="P681" s="282" t="s">
        <v>74</v>
      </c>
      <c r="Q681" s="284" t="s">
        <v>45</v>
      </c>
      <c r="R681" s="282" t="s">
        <v>45</v>
      </c>
      <c r="S681" s="285">
        <v>45820</v>
      </c>
      <c r="T681" s="285">
        <v>45679</v>
      </c>
      <c r="U681" s="284" t="s">
        <v>45</v>
      </c>
      <c r="V681" s="285">
        <v>45679</v>
      </c>
      <c r="W681" s="285">
        <v>45744</v>
      </c>
      <c r="X681" s="285">
        <v>45748</v>
      </c>
      <c r="Y681" s="286">
        <v>48000</v>
      </c>
      <c r="Z681" s="286">
        <v>48000</v>
      </c>
      <c r="AA681" s="286">
        <v>12600</v>
      </c>
      <c r="AB681" s="286">
        <v>48000</v>
      </c>
      <c r="AC681" s="287" t="s">
        <v>116</v>
      </c>
      <c r="AD681" s="284" t="s">
        <v>60</v>
      </c>
      <c r="AE681" s="287" t="s">
        <v>45</v>
      </c>
      <c r="AF681" s="286">
        <v>48000</v>
      </c>
      <c r="AG681" s="286">
        <v>5560</v>
      </c>
      <c r="AH681" s="286">
        <v>266880000</v>
      </c>
      <c r="AI681" s="286">
        <v>70056000</v>
      </c>
      <c r="AJ681" s="286">
        <v>1900</v>
      </c>
      <c r="AK681" s="286">
        <v>91200000</v>
      </c>
      <c r="AL681" s="286">
        <v>23940000</v>
      </c>
      <c r="AM681" s="286">
        <v>3660</v>
      </c>
      <c r="AN681" s="286">
        <v>175680000</v>
      </c>
      <c r="AO681" s="286">
        <v>46116000</v>
      </c>
      <c r="AP681" s="286">
        <v>5594</v>
      </c>
      <c r="AQ681" s="286">
        <v>268512000</v>
      </c>
      <c r="AR681" s="286">
        <v>70484400</v>
      </c>
      <c r="AS681" s="286">
        <v>5594</v>
      </c>
      <c r="AT681" s="286">
        <v>268512000</v>
      </c>
      <c r="AU681" s="286">
        <v>70484400</v>
      </c>
      <c r="AV681" s="286"/>
      <c r="AW681" s="286"/>
      <c r="AX681" s="286">
        <v>0</v>
      </c>
      <c r="AY681" s="286">
        <v>5592</v>
      </c>
      <c r="AZ681" s="286">
        <v>268416000</v>
      </c>
      <c r="BA681" s="286">
        <v>-2</v>
      </c>
      <c r="BB681" s="286">
        <v>-96000</v>
      </c>
      <c r="BC681" s="286">
        <v>4</v>
      </c>
      <c r="BD681" s="286">
        <v>192000</v>
      </c>
      <c r="BE681" s="286">
        <v>159150</v>
      </c>
      <c r="BF681" s="286">
        <v>50400</v>
      </c>
      <c r="BG681" s="286">
        <v>5230</v>
      </c>
      <c r="BH681" s="286">
        <v>251040000</v>
      </c>
      <c r="BI681" s="286">
        <v>199064800</v>
      </c>
      <c r="BJ681" s="286">
        <v>65898000</v>
      </c>
      <c r="BK681" s="286">
        <v>362</v>
      </c>
      <c r="BL681" s="286">
        <v>2</v>
      </c>
      <c r="BM681" s="286">
        <v>364</v>
      </c>
      <c r="BN681" s="286">
        <v>17472000</v>
      </c>
      <c r="BO681" s="286">
        <v>4586400</v>
      </c>
      <c r="BP681" s="287" t="s">
        <v>3673</v>
      </c>
      <c r="BQ681" s="287" t="s">
        <v>3494</v>
      </c>
      <c r="BR681" t="s">
        <v>45</v>
      </c>
    </row>
    <row r="682" spans="1:70" hidden="1" x14ac:dyDescent="0.3">
      <c r="A682" s="281">
        <v>679</v>
      </c>
      <c r="B682" s="288" t="s">
        <v>2952</v>
      </c>
      <c r="C682" s="288" t="s">
        <v>3011</v>
      </c>
      <c r="D682" s="288" t="s">
        <v>2998</v>
      </c>
      <c r="E682" s="288" t="s">
        <v>2959</v>
      </c>
      <c r="F682" s="288" t="s">
        <v>2955</v>
      </c>
      <c r="G682" s="288" t="s">
        <v>2966</v>
      </c>
      <c r="H682" s="288" t="s">
        <v>2967</v>
      </c>
      <c r="I682" s="288" t="s">
        <v>2962</v>
      </c>
      <c r="J682" s="288" t="s">
        <v>60</v>
      </c>
      <c r="K682" s="288" t="s">
        <v>2958</v>
      </c>
      <c r="L682" s="288" t="s">
        <v>45</v>
      </c>
      <c r="M682" s="289" t="s">
        <v>2735</v>
      </c>
      <c r="N682" s="288" t="s">
        <v>2736</v>
      </c>
      <c r="O682" s="288" t="s">
        <v>50</v>
      </c>
      <c r="P682" s="288" t="s">
        <v>51</v>
      </c>
      <c r="Q682" s="290" t="s">
        <v>45</v>
      </c>
      <c r="R682" s="288" t="s">
        <v>45</v>
      </c>
      <c r="S682" s="1">
        <v>45765</v>
      </c>
      <c r="T682" s="1">
        <v>45707</v>
      </c>
      <c r="U682" s="290" t="s">
        <v>45</v>
      </c>
      <c r="V682" s="1">
        <v>45707</v>
      </c>
      <c r="W682" s="1">
        <v>45765</v>
      </c>
      <c r="X682" s="1">
        <v>45770</v>
      </c>
      <c r="Y682" s="291">
        <v>64000</v>
      </c>
      <c r="Z682" s="291">
        <v>64000</v>
      </c>
      <c r="AA682" s="291">
        <v>16300</v>
      </c>
      <c r="AB682" s="291">
        <v>64000</v>
      </c>
      <c r="AC682" s="292" t="s">
        <v>839</v>
      </c>
      <c r="AD682" s="290" t="s">
        <v>60</v>
      </c>
      <c r="AE682" s="292" t="s">
        <v>45</v>
      </c>
      <c r="AF682" s="291">
        <v>64000</v>
      </c>
      <c r="AG682" s="291">
        <v>750</v>
      </c>
      <c r="AH682" s="291">
        <v>48000000</v>
      </c>
      <c r="AI682" s="291">
        <v>12225000</v>
      </c>
      <c r="AJ682" s="291">
        <v>750</v>
      </c>
      <c r="AK682" s="291">
        <v>48000000</v>
      </c>
      <c r="AL682" s="291">
        <v>12225000</v>
      </c>
      <c r="AM682" s="291"/>
      <c r="AN682" s="291"/>
      <c r="AO682" s="291">
        <v>0</v>
      </c>
      <c r="AP682" s="291">
        <v>795</v>
      </c>
      <c r="AQ682" s="291">
        <v>50880000</v>
      </c>
      <c r="AR682" s="291">
        <v>12958500</v>
      </c>
      <c r="AS682" s="291">
        <v>795</v>
      </c>
      <c r="AT682" s="291">
        <v>50880000</v>
      </c>
      <c r="AU682" s="291">
        <v>12958500</v>
      </c>
      <c r="AV682" s="291"/>
      <c r="AW682" s="291"/>
      <c r="AX682" s="291">
        <v>0</v>
      </c>
      <c r="AY682" s="291">
        <v>752</v>
      </c>
      <c r="AZ682" s="291">
        <v>48128000</v>
      </c>
      <c r="BA682" s="291"/>
      <c r="BB682" s="291"/>
      <c r="BC682" s="291">
        <v>12</v>
      </c>
      <c r="BD682" s="291">
        <v>768000</v>
      </c>
      <c r="BE682" s="291">
        <v>443643</v>
      </c>
      <c r="BF682" s="291">
        <v>195600</v>
      </c>
      <c r="BG682" s="291">
        <v>590</v>
      </c>
      <c r="BH682" s="291">
        <v>37760000</v>
      </c>
      <c r="BI682" s="291">
        <v>27558582</v>
      </c>
      <c r="BJ682" s="291">
        <v>9617000</v>
      </c>
      <c r="BK682" s="291">
        <v>162</v>
      </c>
      <c r="BL682" s="291">
        <v>43</v>
      </c>
      <c r="BM682" s="291">
        <v>205</v>
      </c>
      <c r="BN682" s="291">
        <v>13120000</v>
      </c>
      <c r="BO682" s="291">
        <v>3341500</v>
      </c>
      <c r="BP682" s="292" t="s">
        <v>3816</v>
      </c>
      <c r="BQ682" s="292" t="s">
        <v>3947</v>
      </c>
      <c r="BR682" t="s">
        <v>45</v>
      </c>
    </row>
    <row r="683" spans="1:70" hidden="1" x14ac:dyDescent="0.3">
      <c r="A683" s="281">
        <v>680</v>
      </c>
      <c r="B683" s="282" t="s">
        <v>2952</v>
      </c>
      <c r="C683" s="282" t="s">
        <v>3011</v>
      </c>
      <c r="D683" s="282" t="s">
        <v>2998</v>
      </c>
      <c r="E683" s="282" t="s">
        <v>2959</v>
      </c>
      <c r="F683" s="282" t="s">
        <v>2955</v>
      </c>
      <c r="G683" s="282" t="s">
        <v>2966</v>
      </c>
      <c r="H683" s="282" t="s">
        <v>2967</v>
      </c>
      <c r="I683" s="282" t="s">
        <v>2962</v>
      </c>
      <c r="J683" s="282" t="s">
        <v>60</v>
      </c>
      <c r="K683" s="282" t="s">
        <v>2958</v>
      </c>
      <c r="L683" s="282" t="s">
        <v>45</v>
      </c>
      <c r="M683" s="283" t="s">
        <v>2737</v>
      </c>
      <c r="N683" s="282" t="s">
        <v>2738</v>
      </c>
      <c r="O683" s="282" t="s">
        <v>50</v>
      </c>
      <c r="P683" s="282" t="s">
        <v>51</v>
      </c>
      <c r="Q683" s="284" t="s">
        <v>45</v>
      </c>
      <c r="R683" s="282" t="s">
        <v>45</v>
      </c>
      <c r="S683" s="285">
        <v>45798</v>
      </c>
      <c r="T683" s="285">
        <v>45747</v>
      </c>
      <c r="U683" s="284" t="s">
        <v>45</v>
      </c>
      <c r="V683" s="285">
        <v>45747</v>
      </c>
      <c r="W683" s="285">
        <v>45789</v>
      </c>
      <c r="X683" s="285">
        <v>45790</v>
      </c>
      <c r="Y683" s="286">
        <v>48000</v>
      </c>
      <c r="Z683" s="286">
        <v>48000</v>
      </c>
      <c r="AA683" s="286">
        <v>13000</v>
      </c>
      <c r="AB683" s="286">
        <v>48000</v>
      </c>
      <c r="AC683" s="287" t="s">
        <v>211</v>
      </c>
      <c r="AD683" s="284" t="s">
        <v>60</v>
      </c>
      <c r="AE683" s="287" t="s">
        <v>45</v>
      </c>
      <c r="AF683" s="286">
        <v>48000</v>
      </c>
      <c r="AG683" s="286">
        <v>4120</v>
      </c>
      <c r="AH683" s="286">
        <v>197760000</v>
      </c>
      <c r="AI683" s="286">
        <v>53560000</v>
      </c>
      <c r="AJ683" s="286">
        <v>1360</v>
      </c>
      <c r="AK683" s="286">
        <v>65280000</v>
      </c>
      <c r="AL683" s="286">
        <v>17680000</v>
      </c>
      <c r="AM683" s="286">
        <v>2760</v>
      </c>
      <c r="AN683" s="286">
        <v>132480000</v>
      </c>
      <c r="AO683" s="286">
        <v>35880000</v>
      </c>
      <c r="AP683" s="286">
        <v>4012</v>
      </c>
      <c r="AQ683" s="286">
        <v>192576000</v>
      </c>
      <c r="AR683" s="286">
        <v>52156000</v>
      </c>
      <c r="AS683" s="286">
        <v>4012</v>
      </c>
      <c r="AT683" s="286">
        <v>192576000</v>
      </c>
      <c r="AU683" s="286">
        <v>52156000</v>
      </c>
      <c r="AV683" s="286"/>
      <c r="AW683" s="286"/>
      <c r="AX683" s="286">
        <v>0</v>
      </c>
      <c r="AY683" s="286">
        <v>3763</v>
      </c>
      <c r="AZ683" s="286">
        <v>180624000</v>
      </c>
      <c r="BA683" s="286"/>
      <c r="BB683" s="286"/>
      <c r="BC683" s="286">
        <v>13</v>
      </c>
      <c r="BD683" s="286">
        <v>624000</v>
      </c>
      <c r="BE683" s="286">
        <v>464215</v>
      </c>
      <c r="BF683" s="286">
        <v>169000</v>
      </c>
      <c r="BG683" s="286">
        <v>3663</v>
      </c>
      <c r="BH683" s="286">
        <v>175824000</v>
      </c>
      <c r="BI683" s="286">
        <v>135085652</v>
      </c>
      <c r="BJ683" s="286">
        <v>47619000</v>
      </c>
      <c r="BK683" s="286">
        <v>100</v>
      </c>
      <c r="BL683" s="286">
        <v>249</v>
      </c>
      <c r="BM683" s="286">
        <v>349</v>
      </c>
      <c r="BN683" s="286">
        <v>16752000</v>
      </c>
      <c r="BO683" s="286">
        <v>4537000</v>
      </c>
      <c r="BP683" s="287" t="s">
        <v>971</v>
      </c>
      <c r="BQ683" s="287" t="s">
        <v>3872</v>
      </c>
      <c r="BR683" t="s">
        <v>45</v>
      </c>
    </row>
    <row r="684" spans="1:70" hidden="1" x14ac:dyDescent="0.3">
      <c r="A684" s="281">
        <v>681</v>
      </c>
      <c r="B684" s="288" t="s">
        <v>2952</v>
      </c>
      <c r="C684" s="288" t="s">
        <v>3011</v>
      </c>
      <c r="D684" s="288" t="s">
        <v>2998</v>
      </c>
      <c r="E684" s="288" t="s">
        <v>2959</v>
      </c>
      <c r="F684" s="288" t="s">
        <v>2955</v>
      </c>
      <c r="G684" s="288" t="s">
        <v>2966</v>
      </c>
      <c r="H684" s="288" t="s">
        <v>2967</v>
      </c>
      <c r="I684" s="288" t="s">
        <v>2962</v>
      </c>
      <c r="J684" s="288" t="s">
        <v>60</v>
      </c>
      <c r="K684" s="288" t="s">
        <v>2958</v>
      </c>
      <c r="L684" s="288" t="s">
        <v>45</v>
      </c>
      <c r="M684" s="289" t="s">
        <v>2739</v>
      </c>
      <c r="N684" s="288" t="s">
        <v>2740</v>
      </c>
      <c r="O684" s="288" t="s">
        <v>50</v>
      </c>
      <c r="P684" s="288" t="s">
        <v>51</v>
      </c>
      <c r="Q684" s="290" t="s">
        <v>45</v>
      </c>
      <c r="R684" s="288" t="s">
        <v>45</v>
      </c>
      <c r="S684" s="1">
        <v>45803</v>
      </c>
      <c r="T684" s="1">
        <v>45750</v>
      </c>
      <c r="U684" s="290" t="s">
        <v>45</v>
      </c>
      <c r="V684" s="1">
        <v>45750</v>
      </c>
      <c r="W684" s="1">
        <v>45800</v>
      </c>
      <c r="X684" s="1">
        <v>45800</v>
      </c>
      <c r="Y684" s="291">
        <v>53000</v>
      </c>
      <c r="Z684" s="291">
        <v>53000</v>
      </c>
      <c r="AA684" s="291">
        <v>14300</v>
      </c>
      <c r="AB684" s="291">
        <v>53000</v>
      </c>
      <c r="AC684" s="292" t="s">
        <v>302</v>
      </c>
      <c r="AD684" s="290" t="s">
        <v>60</v>
      </c>
      <c r="AE684" s="292" t="s">
        <v>45</v>
      </c>
      <c r="AF684" s="291">
        <v>53000</v>
      </c>
      <c r="AG684" s="291">
        <v>1600</v>
      </c>
      <c r="AH684" s="291">
        <v>84800000</v>
      </c>
      <c r="AI684" s="291">
        <v>22880000</v>
      </c>
      <c r="AJ684" s="291">
        <v>900</v>
      </c>
      <c r="AK684" s="291">
        <v>47700000</v>
      </c>
      <c r="AL684" s="291">
        <v>12870000</v>
      </c>
      <c r="AM684" s="291">
        <v>700</v>
      </c>
      <c r="AN684" s="291">
        <v>37100000</v>
      </c>
      <c r="AO684" s="291">
        <v>10010000</v>
      </c>
      <c r="AP684" s="291">
        <v>1607</v>
      </c>
      <c r="AQ684" s="291">
        <v>85171000</v>
      </c>
      <c r="AR684" s="291">
        <v>22980100</v>
      </c>
      <c r="AS684" s="291">
        <v>1607</v>
      </c>
      <c r="AT684" s="291">
        <v>85171000</v>
      </c>
      <c r="AU684" s="291">
        <v>22980100</v>
      </c>
      <c r="AV684" s="291"/>
      <c r="AW684" s="291"/>
      <c r="AX684" s="291">
        <v>0</v>
      </c>
      <c r="AY684" s="291">
        <v>1445</v>
      </c>
      <c r="AZ684" s="291">
        <v>76585000</v>
      </c>
      <c r="BA684" s="291"/>
      <c r="BB684" s="291"/>
      <c r="BC684" s="291">
        <v>11</v>
      </c>
      <c r="BD684" s="291">
        <v>583000</v>
      </c>
      <c r="BE684" s="291">
        <v>288370</v>
      </c>
      <c r="BF684" s="291">
        <v>157300</v>
      </c>
      <c r="BG684" s="291">
        <v>1419</v>
      </c>
      <c r="BH684" s="291">
        <v>75207000</v>
      </c>
      <c r="BI684" s="291">
        <v>56984609</v>
      </c>
      <c r="BJ684" s="291">
        <v>20291700</v>
      </c>
      <c r="BK684" s="291">
        <v>26</v>
      </c>
      <c r="BL684" s="291">
        <v>162</v>
      </c>
      <c r="BM684" s="291">
        <v>188</v>
      </c>
      <c r="BN684" s="291">
        <v>9964000</v>
      </c>
      <c r="BO684" s="291">
        <v>2688400</v>
      </c>
      <c r="BP684" s="292" t="s">
        <v>1192</v>
      </c>
      <c r="BQ684" s="292" t="s">
        <v>3744</v>
      </c>
      <c r="BR684" t="s">
        <v>45</v>
      </c>
    </row>
    <row r="685" spans="1:70" hidden="1" x14ac:dyDescent="0.3">
      <c r="A685" s="281">
        <v>682</v>
      </c>
      <c r="B685" s="282" t="s">
        <v>2952</v>
      </c>
      <c r="C685" s="282" t="s">
        <v>3011</v>
      </c>
      <c r="D685" s="282" t="s">
        <v>2998</v>
      </c>
      <c r="E685" s="282" t="s">
        <v>2959</v>
      </c>
      <c r="F685" s="282" t="s">
        <v>2955</v>
      </c>
      <c r="G685" s="282" t="s">
        <v>2966</v>
      </c>
      <c r="H685" s="282" t="s">
        <v>2967</v>
      </c>
      <c r="I685" s="282" t="s">
        <v>2962</v>
      </c>
      <c r="J685" s="282" t="s">
        <v>60</v>
      </c>
      <c r="K685" s="282" t="s">
        <v>2958</v>
      </c>
      <c r="L685" s="282" t="s">
        <v>45</v>
      </c>
      <c r="M685" s="283" t="s">
        <v>2741</v>
      </c>
      <c r="N685" s="282" t="s">
        <v>2742</v>
      </c>
      <c r="O685" s="282" t="s">
        <v>50</v>
      </c>
      <c r="P685" s="282" t="s">
        <v>51</v>
      </c>
      <c r="Q685" s="284" t="s">
        <v>45</v>
      </c>
      <c r="R685" s="282" t="s">
        <v>45</v>
      </c>
      <c r="S685" s="285">
        <v>45828</v>
      </c>
      <c r="T685" s="285">
        <v>45729</v>
      </c>
      <c r="U685" s="284" t="s">
        <v>45</v>
      </c>
      <c r="V685" s="285">
        <v>45729</v>
      </c>
      <c r="W685" s="285">
        <v>45772</v>
      </c>
      <c r="X685" s="285">
        <v>45777</v>
      </c>
      <c r="Y685" s="286">
        <v>45000</v>
      </c>
      <c r="Z685" s="286">
        <v>45000</v>
      </c>
      <c r="AA685" s="286">
        <v>12000</v>
      </c>
      <c r="AB685" s="286">
        <v>45000</v>
      </c>
      <c r="AC685" s="287" t="s">
        <v>691</v>
      </c>
      <c r="AD685" s="284" t="s">
        <v>60</v>
      </c>
      <c r="AE685" s="287" t="s">
        <v>45</v>
      </c>
      <c r="AF685" s="286">
        <v>45000</v>
      </c>
      <c r="AG685" s="286">
        <v>7210</v>
      </c>
      <c r="AH685" s="286">
        <v>324450000</v>
      </c>
      <c r="AI685" s="286">
        <v>86520000</v>
      </c>
      <c r="AJ685" s="286">
        <v>750</v>
      </c>
      <c r="AK685" s="286">
        <v>33750000</v>
      </c>
      <c r="AL685" s="286">
        <v>9000000</v>
      </c>
      <c r="AM685" s="286">
        <v>6460</v>
      </c>
      <c r="AN685" s="286">
        <v>290700000</v>
      </c>
      <c r="AO685" s="286">
        <v>77520000</v>
      </c>
      <c r="AP685" s="286">
        <v>7218</v>
      </c>
      <c r="AQ685" s="286">
        <v>324810000</v>
      </c>
      <c r="AR685" s="286">
        <v>86616000</v>
      </c>
      <c r="AS685" s="286">
        <v>7218</v>
      </c>
      <c r="AT685" s="286">
        <v>324810000</v>
      </c>
      <c r="AU685" s="286">
        <v>86616000</v>
      </c>
      <c r="AV685" s="286"/>
      <c r="AW685" s="286"/>
      <c r="AX685" s="286">
        <v>0</v>
      </c>
      <c r="AY685" s="286">
        <v>7200</v>
      </c>
      <c r="AZ685" s="286">
        <v>324000000</v>
      </c>
      <c r="BA685" s="286"/>
      <c r="BB685" s="286"/>
      <c r="BC685" s="286">
        <v>22</v>
      </c>
      <c r="BD685" s="286">
        <v>990000</v>
      </c>
      <c r="BE685" s="286">
        <v>670080</v>
      </c>
      <c r="BF685" s="286">
        <v>264000</v>
      </c>
      <c r="BG685" s="286">
        <v>7201</v>
      </c>
      <c r="BH685" s="286">
        <v>324045000</v>
      </c>
      <c r="BI685" s="286">
        <v>241868197</v>
      </c>
      <c r="BJ685" s="286">
        <v>86412000</v>
      </c>
      <c r="BK685" s="286">
        <v>-1</v>
      </c>
      <c r="BL685" s="286">
        <v>18</v>
      </c>
      <c r="BM685" s="286">
        <v>17</v>
      </c>
      <c r="BN685" s="286">
        <v>765000</v>
      </c>
      <c r="BO685" s="286">
        <v>204000</v>
      </c>
      <c r="BP685" s="287" t="s">
        <v>1409</v>
      </c>
      <c r="BQ685" s="287" t="s">
        <v>3248</v>
      </c>
      <c r="BR685" t="s">
        <v>45</v>
      </c>
    </row>
    <row r="686" spans="1:70" hidden="1" x14ac:dyDescent="0.3">
      <c r="A686" s="281">
        <v>683</v>
      </c>
      <c r="B686" s="288" t="s">
        <v>2952</v>
      </c>
      <c r="C686" s="288" t="s">
        <v>3011</v>
      </c>
      <c r="D686" s="288" t="s">
        <v>2998</v>
      </c>
      <c r="E686" s="288" t="s">
        <v>2959</v>
      </c>
      <c r="F686" s="288" t="s">
        <v>2955</v>
      </c>
      <c r="G686" s="288" t="s">
        <v>2966</v>
      </c>
      <c r="H686" s="288" t="s">
        <v>2967</v>
      </c>
      <c r="I686" s="288" t="s">
        <v>2962</v>
      </c>
      <c r="J686" s="288" t="s">
        <v>60</v>
      </c>
      <c r="K686" s="288" t="s">
        <v>2958</v>
      </c>
      <c r="L686" s="288" t="s">
        <v>45</v>
      </c>
      <c r="M686" s="289" t="s">
        <v>2743</v>
      </c>
      <c r="N686" s="288" t="s">
        <v>2744</v>
      </c>
      <c r="O686" s="288" t="s">
        <v>50</v>
      </c>
      <c r="P686" s="288" t="s">
        <v>51</v>
      </c>
      <c r="Q686" s="290" t="s">
        <v>45</v>
      </c>
      <c r="R686" s="288" t="s">
        <v>45</v>
      </c>
      <c r="S686" s="1">
        <v>45789</v>
      </c>
      <c r="T686" s="1">
        <v>45735</v>
      </c>
      <c r="U686" s="290" t="s">
        <v>45</v>
      </c>
      <c r="V686" s="1">
        <v>45735</v>
      </c>
      <c r="W686" s="1">
        <v>45789</v>
      </c>
      <c r="X686" s="1">
        <v>45792</v>
      </c>
      <c r="Y686" s="291">
        <v>32000</v>
      </c>
      <c r="Z686" s="291">
        <v>32000</v>
      </c>
      <c r="AA686" s="291">
        <v>8500</v>
      </c>
      <c r="AB686" s="291">
        <v>32000</v>
      </c>
      <c r="AC686" s="292" t="s">
        <v>531</v>
      </c>
      <c r="AD686" s="290" t="s">
        <v>60</v>
      </c>
      <c r="AE686" s="292" t="s">
        <v>45</v>
      </c>
      <c r="AF686" s="291">
        <v>32000</v>
      </c>
      <c r="AG686" s="291">
        <v>1750</v>
      </c>
      <c r="AH686" s="291">
        <v>56000000</v>
      </c>
      <c r="AI686" s="291">
        <v>14875000</v>
      </c>
      <c r="AJ686" s="291">
        <v>1300</v>
      </c>
      <c r="AK686" s="291">
        <v>41600000</v>
      </c>
      <c r="AL686" s="291">
        <v>11050000</v>
      </c>
      <c r="AM686" s="291">
        <v>450</v>
      </c>
      <c r="AN686" s="291">
        <v>14400000</v>
      </c>
      <c r="AO686" s="291">
        <v>3825000</v>
      </c>
      <c r="AP686" s="291">
        <v>1760</v>
      </c>
      <c r="AQ686" s="291">
        <v>56320000</v>
      </c>
      <c r="AR686" s="291">
        <v>14960000</v>
      </c>
      <c r="AS686" s="291">
        <v>1760</v>
      </c>
      <c r="AT686" s="291">
        <v>56320000</v>
      </c>
      <c r="AU686" s="291">
        <v>14960000</v>
      </c>
      <c r="AV686" s="291"/>
      <c r="AW686" s="291"/>
      <c r="AX686" s="291">
        <v>0</v>
      </c>
      <c r="AY686" s="291">
        <v>1475</v>
      </c>
      <c r="AZ686" s="291">
        <v>47200000</v>
      </c>
      <c r="BA686" s="291"/>
      <c r="BB686" s="291"/>
      <c r="BC686" s="291">
        <v>18</v>
      </c>
      <c r="BD686" s="291">
        <v>576000</v>
      </c>
      <c r="BE686" s="291">
        <v>362546</v>
      </c>
      <c r="BF686" s="291">
        <v>153000</v>
      </c>
      <c r="BG686" s="291">
        <v>1173</v>
      </c>
      <c r="BH686" s="291">
        <v>37536000</v>
      </c>
      <c r="BI686" s="291">
        <v>26218681</v>
      </c>
      <c r="BJ686" s="291">
        <v>9970500</v>
      </c>
      <c r="BK686" s="291">
        <v>302</v>
      </c>
      <c r="BL686" s="291">
        <v>285</v>
      </c>
      <c r="BM686" s="291">
        <v>587</v>
      </c>
      <c r="BN686" s="291">
        <v>18784000</v>
      </c>
      <c r="BO686" s="291">
        <v>4989500</v>
      </c>
      <c r="BP686" s="292" t="s">
        <v>3969</v>
      </c>
      <c r="BQ686" s="292" t="s">
        <v>3973</v>
      </c>
      <c r="BR686" t="s">
        <v>45</v>
      </c>
    </row>
    <row r="687" spans="1:70" hidden="1" x14ac:dyDescent="0.3">
      <c r="A687" s="281">
        <v>684</v>
      </c>
      <c r="B687" s="282" t="s">
        <v>2952</v>
      </c>
      <c r="C687" s="282" t="s">
        <v>3011</v>
      </c>
      <c r="D687" s="282" t="s">
        <v>2998</v>
      </c>
      <c r="E687" s="282" t="s">
        <v>2959</v>
      </c>
      <c r="F687" s="282" t="s">
        <v>2955</v>
      </c>
      <c r="G687" s="282" t="s">
        <v>2966</v>
      </c>
      <c r="H687" s="282" t="s">
        <v>2967</v>
      </c>
      <c r="I687" s="282" t="s">
        <v>2962</v>
      </c>
      <c r="J687" s="282" t="s">
        <v>60</v>
      </c>
      <c r="K687" s="282" t="s">
        <v>2958</v>
      </c>
      <c r="L687" s="282" t="s">
        <v>45</v>
      </c>
      <c r="M687" s="283" t="s">
        <v>2745</v>
      </c>
      <c r="N687" s="282" t="s">
        <v>2746</v>
      </c>
      <c r="O687" s="282" t="s">
        <v>50</v>
      </c>
      <c r="P687" s="282" t="s">
        <v>51</v>
      </c>
      <c r="Q687" s="284" t="s">
        <v>45</v>
      </c>
      <c r="R687" s="282" t="s">
        <v>45</v>
      </c>
      <c r="S687" s="285">
        <v>45810</v>
      </c>
      <c r="T687" s="285">
        <v>45741</v>
      </c>
      <c r="U687" s="284" t="s">
        <v>45</v>
      </c>
      <c r="V687" s="285">
        <v>45741</v>
      </c>
      <c r="W687" s="285">
        <v>45810</v>
      </c>
      <c r="X687" s="285">
        <v>45812</v>
      </c>
      <c r="Y687" s="286">
        <v>58000</v>
      </c>
      <c r="Z687" s="286">
        <v>58000</v>
      </c>
      <c r="AA687" s="286">
        <v>15700</v>
      </c>
      <c r="AB687" s="286">
        <v>58000</v>
      </c>
      <c r="AC687" s="287" t="s">
        <v>211</v>
      </c>
      <c r="AD687" s="284" t="s">
        <v>60</v>
      </c>
      <c r="AE687" s="287" t="s">
        <v>45</v>
      </c>
      <c r="AF687" s="286">
        <v>58000</v>
      </c>
      <c r="AG687" s="286">
        <v>750</v>
      </c>
      <c r="AH687" s="286">
        <v>43500000</v>
      </c>
      <c r="AI687" s="286">
        <v>11775000</v>
      </c>
      <c r="AJ687" s="286">
        <v>750</v>
      </c>
      <c r="AK687" s="286">
        <v>43500000</v>
      </c>
      <c r="AL687" s="286">
        <v>11775000</v>
      </c>
      <c r="AM687" s="286"/>
      <c r="AN687" s="286"/>
      <c r="AO687" s="286">
        <v>0</v>
      </c>
      <c r="AP687" s="286">
        <v>736</v>
      </c>
      <c r="AQ687" s="286">
        <v>42688000</v>
      </c>
      <c r="AR687" s="286">
        <v>11555200</v>
      </c>
      <c r="AS687" s="286">
        <v>736</v>
      </c>
      <c r="AT687" s="286">
        <v>42688000</v>
      </c>
      <c r="AU687" s="286">
        <v>11555200</v>
      </c>
      <c r="AV687" s="286"/>
      <c r="AW687" s="286"/>
      <c r="AX687" s="286">
        <v>0</v>
      </c>
      <c r="AY687" s="286">
        <v>727</v>
      </c>
      <c r="AZ687" s="286">
        <v>42166000</v>
      </c>
      <c r="BA687" s="286"/>
      <c r="BB687" s="286"/>
      <c r="BC687" s="286"/>
      <c r="BD687" s="286"/>
      <c r="BE687" s="286"/>
      <c r="BF687" s="286">
        <v>0</v>
      </c>
      <c r="BG687" s="286">
        <v>726</v>
      </c>
      <c r="BH687" s="286">
        <v>42108000</v>
      </c>
      <c r="BI687" s="286">
        <v>30408249</v>
      </c>
      <c r="BJ687" s="286">
        <v>11398200</v>
      </c>
      <c r="BK687" s="286">
        <v>1</v>
      </c>
      <c r="BL687" s="286">
        <v>9</v>
      </c>
      <c r="BM687" s="286">
        <v>10</v>
      </c>
      <c r="BN687" s="286">
        <v>580000</v>
      </c>
      <c r="BO687" s="286">
        <v>157000</v>
      </c>
      <c r="BP687" s="287" t="s">
        <v>1197</v>
      </c>
      <c r="BQ687" s="287" t="s">
        <v>3910</v>
      </c>
      <c r="BR687" t="s">
        <v>45</v>
      </c>
    </row>
    <row r="688" spans="1:70" hidden="1" x14ac:dyDescent="0.3">
      <c r="A688" s="281">
        <v>685</v>
      </c>
      <c r="B688" s="288" t="s">
        <v>2952</v>
      </c>
      <c r="C688" s="288" t="s">
        <v>3011</v>
      </c>
      <c r="D688" s="288" t="s">
        <v>2998</v>
      </c>
      <c r="E688" s="288" t="s">
        <v>2959</v>
      </c>
      <c r="F688" s="288" t="s">
        <v>2955</v>
      </c>
      <c r="G688" s="288" t="s">
        <v>2966</v>
      </c>
      <c r="H688" s="288" t="s">
        <v>2967</v>
      </c>
      <c r="I688" s="288" t="s">
        <v>2962</v>
      </c>
      <c r="J688" s="288" t="s">
        <v>60</v>
      </c>
      <c r="K688" s="288" t="s">
        <v>2958</v>
      </c>
      <c r="L688" s="288" t="s">
        <v>45</v>
      </c>
      <c r="M688" s="289" t="s">
        <v>2747</v>
      </c>
      <c r="N688" s="288" t="s">
        <v>2748</v>
      </c>
      <c r="O688" s="288" t="s">
        <v>50</v>
      </c>
      <c r="P688" s="288" t="s">
        <v>51</v>
      </c>
      <c r="Q688" s="290" t="s">
        <v>45</v>
      </c>
      <c r="R688" s="288" t="s">
        <v>45</v>
      </c>
      <c r="S688" s="1">
        <v>45793</v>
      </c>
      <c r="T688" s="1">
        <v>45741</v>
      </c>
      <c r="U688" s="290" t="s">
        <v>45</v>
      </c>
      <c r="V688" s="1">
        <v>45741</v>
      </c>
      <c r="W688" s="1">
        <v>45793</v>
      </c>
      <c r="X688" s="1">
        <v>45797</v>
      </c>
      <c r="Y688" s="291">
        <v>55000</v>
      </c>
      <c r="Z688" s="291">
        <v>55000</v>
      </c>
      <c r="AA688" s="291">
        <v>14800</v>
      </c>
      <c r="AB688" s="291">
        <v>55000</v>
      </c>
      <c r="AC688" s="292" t="s">
        <v>399</v>
      </c>
      <c r="AD688" s="290" t="s">
        <v>60</v>
      </c>
      <c r="AE688" s="292" t="s">
        <v>45</v>
      </c>
      <c r="AF688" s="291">
        <v>55000</v>
      </c>
      <c r="AG688" s="291">
        <v>1300</v>
      </c>
      <c r="AH688" s="291">
        <v>71500000</v>
      </c>
      <c r="AI688" s="291">
        <v>19240000</v>
      </c>
      <c r="AJ688" s="291">
        <v>1300</v>
      </c>
      <c r="AK688" s="291">
        <v>71500000</v>
      </c>
      <c r="AL688" s="291">
        <v>19240000</v>
      </c>
      <c r="AM688" s="291"/>
      <c r="AN688" s="291"/>
      <c r="AO688" s="291">
        <v>0</v>
      </c>
      <c r="AP688" s="291">
        <v>1331</v>
      </c>
      <c r="AQ688" s="291">
        <v>73205000</v>
      </c>
      <c r="AR688" s="291">
        <v>19698800</v>
      </c>
      <c r="AS688" s="291">
        <v>1331</v>
      </c>
      <c r="AT688" s="291">
        <v>73205000</v>
      </c>
      <c r="AU688" s="291">
        <v>19698800</v>
      </c>
      <c r="AV688" s="291"/>
      <c r="AW688" s="291"/>
      <c r="AX688" s="291">
        <v>0</v>
      </c>
      <c r="AY688" s="291">
        <v>1122</v>
      </c>
      <c r="AZ688" s="291">
        <v>61710000</v>
      </c>
      <c r="BA688" s="291"/>
      <c r="BB688" s="291"/>
      <c r="BC688" s="291">
        <v>7</v>
      </c>
      <c r="BD688" s="291">
        <v>385000</v>
      </c>
      <c r="BE688" s="291">
        <v>188273</v>
      </c>
      <c r="BF688" s="291">
        <v>103600</v>
      </c>
      <c r="BG688" s="291">
        <v>778</v>
      </c>
      <c r="BH688" s="291">
        <v>42790000</v>
      </c>
      <c r="BI688" s="291">
        <v>29734972</v>
      </c>
      <c r="BJ688" s="291">
        <v>11514400</v>
      </c>
      <c r="BK688" s="291">
        <v>344</v>
      </c>
      <c r="BL688" s="291">
        <v>209</v>
      </c>
      <c r="BM688" s="291">
        <v>553</v>
      </c>
      <c r="BN688" s="291">
        <v>30415000</v>
      </c>
      <c r="BO688" s="291">
        <v>8184400</v>
      </c>
      <c r="BP688" s="292" t="s">
        <v>1189</v>
      </c>
      <c r="BQ688" s="292" t="s">
        <v>1367</v>
      </c>
      <c r="BR688" t="s">
        <v>45</v>
      </c>
    </row>
    <row r="689" spans="1:70" hidden="1" x14ac:dyDescent="0.3">
      <c r="A689" s="281">
        <v>686</v>
      </c>
      <c r="B689" s="282" t="s">
        <v>2952</v>
      </c>
      <c r="C689" s="282" t="s">
        <v>3011</v>
      </c>
      <c r="D689" s="282" t="s">
        <v>2998</v>
      </c>
      <c r="E689" s="282" t="s">
        <v>2959</v>
      </c>
      <c r="F689" s="282" t="s">
        <v>2955</v>
      </c>
      <c r="G689" s="282" t="s">
        <v>2966</v>
      </c>
      <c r="H689" s="282" t="s">
        <v>2967</v>
      </c>
      <c r="I689" s="282" t="s">
        <v>2962</v>
      </c>
      <c r="J689" s="282" t="s">
        <v>60</v>
      </c>
      <c r="K689" s="282" t="s">
        <v>2958</v>
      </c>
      <c r="L689" s="282" t="s">
        <v>45</v>
      </c>
      <c r="M689" s="283" t="s">
        <v>2749</v>
      </c>
      <c r="N689" s="282" t="s">
        <v>2750</v>
      </c>
      <c r="O689" s="282" t="s">
        <v>50</v>
      </c>
      <c r="P689" s="282" t="s">
        <v>51</v>
      </c>
      <c r="Q689" s="284" t="s">
        <v>45</v>
      </c>
      <c r="R689" s="282" t="s">
        <v>45</v>
      </c>
      <c r="S689" s="285">
        <v>45832</v>
      </c>
      <c r="T689" s="285">
        <v>45741</v>
      </c>
      <c r="U689" s="284" t="s">
        <v>45</v>
      </c>
      <c r="V689" s="285">
        <v>45741</v>
      </c>
      <c r="W689" s="285">
        <v>45826</v>
      </c>
      <c r="X689" s="285">
        <v>45831</v>
      </c>
      <c r="Y689" s="286">
        <v>59000</v>
      </c>
      <c r="Z689" s="286">
        <v>59000</v>
      </c>
      <c r="AA689" s="286">
        <v>16400</v>
      </c>
      <c r="AB689" s="286">
        <v>59000</v>
      </c>
      <c r="AC689" s="287" t="s">
        <v>1432</v>
      </c>
      <c r="AD689" s="284" t="s">
        <v>60</v>
      </c>
      <c r="AE689" s="287" t="s">
        <v>45</v>
      </c>
      <c r="AF689" s="286">
        <v>59000</v>
      </c>
      <c r="AG689" s="286">
        <v>1800</v>
      </c>
      <c r="AH689" s="286">
        <v>106200000</v>
      </c>
      <c r="AI689" s="286">
        <v>29520000</v>
      </c>
      <c r="AJ689" s="286">
        <v>1200</v>
      </c>
      <c r="AK689" s="286">
        <v>70800000</v>
      </c>
      <c r="AL689" s="286">
        <v>19680000</v>
      </c>
      <c r="AM689" s="286">
        <v>600</v>
      </c>
      <c r="AN689" s="286">
        <v>35400000</v>
      </c>
      <c r="AO689" s="286">
        <v>9840000</v>
      </c>
      <c r="AP689" s="286">
        <v>1777</v>
      </c>
      <c r="AQ689" s="286">
        <v>104843000</v>
      </c>
      <c r="AR689" s="286">
        <v>29142800</v>
      </c>
      <c r="AS689" s="286">
        <v>1777</v>
      </c>
      <c r="AT689" s="286">
        <v>104843000</v>
      </c>
      <c r="AU689" s="286">
        <v>29142800</v>
      </c>
      <c r="AV689" s="286"/>
      <c r="AW689" s="286"/>
      <c r="AX689" s="286">
        <v>0</v>
      </c>
      <c r="AY689" s="286">
        <v>1681</v>
      </c>
      <c r="AZ689" s="286">
        <v>99179000</v>
      </c>
      <c r="BA689" s="286"/>
      <c r="BB689" s="286"/>
      <c r="BC689" s="286">
        <v>35</v>
      </c>
      <c r="BD689" s="286">
        <v>2065000</v>
      </c>
      <c r="BE689" s="286">
        <v>1208271</v>
      </c>
      <c r="BF689" s="286">
        <v>574000</v>
      </c>
      <c r="BG689" s="286">
        <v>1615</v>
      </c>
      <c r="BH689" s="286">
        <v>95285000</v>
      </c>
      <c r="BI689" s="286">
        <v>58062088</v>
      </c>
      <c r="BJ689" s="286">
        <v>26486000</v>
      </c>
      <c r="BK689" s="286">
        <v>66</v>
      </c>
      <c r="BL689" s="286">
        <v>96</v>
      </c>
      <c r="BM689" s="286">
        <v>162</v>
      </c>
      <c r="BN689" s="286">
        <v>9558000</v>
      </c>
      <c r="BO689" s="286">
        <v>2656800</v>
      </c>
      <c r="BP689" s="287" t="s">
        <v>1552</v>
      </c>
      <c r="BQ689" s="287" t="s">
        <v>3828</v>
      </c>
      <c r="BR689" t="s">
        <v>45</v>
      </c>
    </row>
    <row r="690" spans="1:70" hidden="1" x14ac:dyDescent="0.3">
      <c r="A690" s="281">
        <v>687</v>
      </c>
      <c r="B690" s="288" t="s">
        <v>2952</v>
      </c>
      <c r="C690" s="288" t="s">
        <v>3011</v>
      </c>
      <c r="D690" s="288" t="s">
        <v>2998</v>
      </c>
      <c r="E690" s="288" t="s">
        <v>2959</v>
      </c>
      <c r="F690" s="288" t="s">
        <v>2955</v>
      </c>
      <c r="G690" s="288" t="s">
        <v>2966</v>
      </c>
      <c r="H690" s="288" t="s">
        <v>2967</v>
      </c>
      <c r="I690" s="288" t="s">
        <v>2962</v>
      </c>
      <c r="J690" s="288" t="s">
        <v>60</v>
      </c>
      <c r="K690" s="288" t="s">
        <v>2958</v>
      </c>
      <c r="L690" s="288" t="s">
        <v>45</v>
      </c>
      <c r="M690" s="289" t="s">
        <v>2751</v>
      </c>
      <c r="N690" s="288" t="s">
        <v>2752</v>
      </c>
      <c r="O690" s="288" t="s">
        <v>50</v>
      </c>
      <c r="P690" s="288" t="s">
        <v>51</v>
      </c>
      <c r="Q690" s="290" t="s">
        <v>45</v>
      </c>
      <c r="R690" s="288" t="s">
        <v>45</v>
      </c>
      <c r="S690" s="1">
        <v>45806</v>
      </c>
      <c r="T690" s="1">
        <v>45747</v>
      </c>
      <c r="U690" s="290" t="s">
        <v>45</v>
      </c>
      <c r="V690" s="1">
        <v>45747</v>
      </c>
      <c r="W690" s="1">
        <v>45789</v>
      </c>
      <c r="X690" s="1">
        <v>45790</v>
      </c>
      <c r="Y690" s="291">
        <v>45000</v>
      </c>
      <c r="Z690" s="291">
        <v>45000</v>
      </c>
      <c r="AA690" s="291">
        <v>11900</v>
      </c>
      <c r="AB690" s="291">
        <v>45000</v>
      </c>
      <c r="AC690" s="292" t="s">
        <v>363</v>
      </c>
      <c r="AD690" s="290" t="s">
        <v>60</v>
      </c>
      <c r="AE690" s="292" t="s">
        <v>45</v>
      </c>
      <c r="AF690" s="291">
        <v>45000</v>
      </c>
      <c r="AG690" s="291">
        <v>1360</v>
      </c>
      <c r="AH690" s="291">
        <v>61200000</v>
      </c>
      <c r="AI690" s="291">
        <v>16184000</v>
      </c>
      <c r="AJ690" s="291">
        <v>900</v>
      </c>
      <c r="AK690" s="291">
        <v>40500000</v>
      </c>
      <c r="AL690" s="291">
        <v>10710000</v>
      </c>
      <c r="AM690" s="291">
        <v>460</v>
      </c>
      <c r="AN690" s="291">
        <v>20700000</v>
      </c>
      <c r="AO690" s="291">
        <v>5474000</v>
      </c>
      <c r="AP690" s="291">
        <v>1340</v>
      </c>
      <c r="AQ690" s="291">
        <v>60300000</v>
      </c>
      <c r="AR690" s="291">
        <v>15946000</v>
      </c>
      <c r="AS690" s="291">
        <v>1340</v>
      </c>
      <c r="AT690" s="291">
        <v>60300000</v>
      </c>
      <c r="AU690" s="291">
        <v>15946000</v>
      </c>
      <c r="AV690" s="291"/>
      <c r="AW690" s="291"/>
      <c r="AX690" s="291">
        <v>0</v>
      </c>
      <c r="AY690" s="291">
        <v>1329</v>
      </c>
      <c r="AZ690" s="291">
        <v>59805000</v>
      </c>
      <c r="BA690" s="291"/>
      <c r="BB690" s="291"/>
      <c r="BC690" s="291">
        <v>3</v>
      </c>
      <c r="BD690" s="291">
        <v>135000</v>
      </c>
      <c r="BE690" s="291">
        <v>120013</v>
      </c>
      <c r="BF690" s="291">
        <v>35700</v>
      </c>
      <c r="BG690" s="291">
        <v>1283</v>
      </c>
      <c r="BH690" s="291">
        <v>57735000</v>
      </c>
      <c r="BI690" s="291">
        <v>44419783</v>
      </c>
      <c r="BJ690" s="291">
        <v>15267700</v>
      </c>
      <c r="BK690" s="291">
        <v>46</v>
      </c>
      <c r="BL690" s="291">
        <v>11</v>
      </c>
      <c r="BM690" s="291">
        <v>57</v>
      </c>
      <c r="BN690" s="291">
        <v>2565000</v>
      </c>
      <c r="BO690" s="291">
        <v>678300</v>
      </c>
      <c r="BP690" s="292" t="s">
        <v>1406</v>
      </c>
      <c r="BQ690" s="292" t="s">
        <v>3850</v>
      </c>
      <c r="BR690" t="s">
        <v>45</v>
      </c>
    </row>
    <row r="691" spans="1:70" hidden="1" x14ac:dyDescent="0.3">
      <c r="A691" s="281">
        <v>688</v>
      </c>
      <c r="B691" s="282" t="s">
        <v>2952</v>
      </c>
      <c r="C691" s="282" t="s">
        <v>3011</v>
      </c>
      <c r="D691" s="282" t="s">
        <v>2998</v>
      </c>
      <c r="E691" s="282" t="s">
        <v>2959</v>
      </c>
      <c r="F691" s="282" t="s">
        <v>2955</v>
      </c>
      <c r="G691" s="282" t="s">
        <v>2966</v>
      </c>
      <c r="H691" s="282" t="s">
        <v>2967</v>
      </c>
      <c r="I691" s="282" t="s">
        <v>2962</v>
      </c>
      <c r="J691" s="282" t="s">
        <v>60</v>
      </c>
      <c r="K691" s="282" t="s">
        <v>2958</v>
      </c>
      <c r="L691" s="282" t="s">
        <v>45</v>
      </c>
      <c r="M691" s="283" t="s">
        <v>2753</v>
      </c>
      <c r="N691" s="282" t="s">
        <v>2754</v>
      </c>
      <c r="O691" s="282" t="s">
        <v>50</v>
      </c>
      <c r="P691" s="282" t="s">
        <v>51</v>
      </c>
      <c r="Q691" s="284" t="s">
        <v>45</v>
      </c>
      <c r="R691" s="282" t="s">
        <v>45</v>
      </c>
      <c r="S691" s="285">
        <v>45792</v>
      </c>
      <c r="T691" s="285">
        <v>45747</v>
      </c>
      <c r="U691" s="284" t="s">
        <v>45</v>
      </c>
      <c r="V691" s="285">
        <v>45747</v>
      </c>
      <c r="W691" s="285">
        <v>45792</v>
      </c>
      <c r="X691" s="285">
        <v>45797</v>
      </c>
      <c r="Y691" s="286">
        <v>39000</v>
      </c>
      <c r="Z691" s="286">
        <v>39000</v>
      </c>
      <c r="AA691" s="286">
        <v>9900</v>
      </c>
      <c r="AB691" s="286">
        <v>39000</v>
      </c>
      <c r="AC691" s="287" t="s">
        <v>678</v>
      </c>
      <c r="AD691" s="284" t="s">
        <v>60</v>
      </c>
      <c r="AE691" s="287" t="s">
        <v>45</v>
      </c>
      <c r="AF691" s="286">
        <v>39000</v>
      </c>
      <c r="AG691" s="286">
        <v>3510</v>
      </c>
      <c r="AH691" s="286">
        <v>136890000</v>
      </c>
      <c r="AI691" s="286">
        <v>34749000</v>
      </c>
      <c r="AJ691" s="286">
        <v>1500</v>
      </c>
      <c r="AK691" s="286">
        <v>58500000</v>
      </c>
      <c r="AL691" s="286">
        <v>14850000</v>
      </c>
      <c r="AM691" s="286">
        <v>2010</v>
      </c>
      <c r="AN691" s="286">
        <v>78390000</v>
      </c>
      <c r="AO691" s="286">
        <v>19899000</v>
      </c>
      <c r="AP691" s="286">
        <v>3739</v>
      </c>
      <c r="AQ691" s="286">
        <v>145821000</v>
      </c>
      <c r="AR691" s="286">
        <v>37016100</v>
      </c>
      <c r="AS691" s="286">
        <v>3739</v>
      </c>
      <c r="AT691" s="286">
        <v>145821000</v>
      </c>
      <c r="AU691" s="286">
        <v>37016100</v>
      </c>
      <c r="AV691" s="286"/>
      <c r="AW691" s="286"/>
      <c r="AX691" s="286">
        <v>0</v>
      </c>
      <c r="AY691" s="286">
        <v>3071</v>
      </c>
      <c r="AZ691" s="286">
        <v>119769000</v>
      </c>
      <c r="BA691" s="286"/>
      <c r="BB691" s="286"/>
      <c r="BC691" s="286">
        <v>55</v>
      </c>
      <c r="BD691" s="286">
        <v>2145000</v>
      </c>
      <c r="BE691" s="286">
        <v>1232341</v>
      </c>
      <c r="BF691" s="286">
        <v>544500</v>
      </c>
      <c r="BG691" s="286">
        <v>2729</v>
      </c>
      <c r="BH691" s="286">
        <v>106431000</v>
      </c>
      <c r="BI691" s="286">
        <v>76337632</v>
      </c>
      <c r="BJ691" s="286">
        <v>27017100</v>
      </c>
      <c r="BK691" s="286">
        <v>342</v>
      </c>
      <c r="BL691" s="286">
        <v>668</v>
      </c>
      <c r="BM691" s="286">
        <v>1010</v>
      </c>
      <c r="BN691" s="286">
        <v>39390000</v>
      </c>
      <c r="BO691" s="286">
        <v>9999000</v>
      </c>
      <c r="BP691" s="287" t="s">
        <v>3747</v>
      </c>
      <c r="BQ691" s="287" t="s">
        <v>3911</v>
      </c>
      <c r="BR691" t="s">
        <v>45</v>
      </c>
    </row>
    <row r="692" spans="1:70" hidden="1" x14ac:dyDescent="0.3">
      <c r="A692" s="281">
        <v>689</v>
      </c>
      <c r="B692" s="288" t="s">
        <v>2952</v>
      </c>
      <c r="C692" s="288" t="s">
        <v>3011</v>
      </c>
      <c r="D692" s="288" t="s">
        <v>2998</v>
      </c>
      <c r="E692" s="288" t="s">
        <v>2959</v>
      </c>
      <c r="F692" s="288" t="s">
        <v>2955</v>
      </c>
      <c r="G692" s="288" t="s">
        <v>2966</v>
      </c>
      <c r="H692" s="288" t="s">
        <v>2967</v>
      </c>
      <c r="I692" s="288" t="s">
        <v>2962</v>
      </c>
      <c r="J692" s="288" t="s">
        <v>60</v>
      </c>
      <c r="K692" s="288" t="s">
        <v>2958</v>
      </c>
      <c r="L692" s="288" t="s">
        <v>45</v>
      </c>
      <c r="M692" s="289" t="s">
        <v>2755</v>
      </c>
      <c r="N692" s="288" t="s">
        <v>2756</v>
      </c>
      <c r="O692" s="288" t="s">
        <v>50</v>
      </c>
      <c r="P692" s="288" t="s">
        <v>51</v>
      </c>
      <c r="Q692" s="290" t="s">
        <v>45</v>
      </c>
      <c r="R692" s="288" t="s">
        <v>45</v>
      </c>
      <c r="S692" s="1">
        <v>45803</v>
      </c>
      <c r="T692" s="1">
        <v>45748</v>
      </c>
      <c r="U692" s="290" t="s">
        <v>45</v>
      </c>
      <c r="V692" s="1">
        <v>45748</v>
      </c>
      <c r="W692" s="1">
        <v>45803</v>
      </c>
      <c r="X692" s="1">
        <v>45804</v>
      </c>
      <c r="Y692" s="291">
        <v>42000</v>
      </c>
      <c r="Z692" s="291">
        <v>42000</v>
      </c>
      <c r="AA692" s="291">
        <v>11000</v>
      </c>
      <c r="AB692" s="291">
        <v>42000</v>
      </c>
      <c r="AC692" s="292" t="s">
        <v>672</v>
      </c>
      <c r="AD692" s="290" t="s">
        <v>60</v>
      </c>
      <c r="AE692" s="292" t="s">
        <v>45</v>
      </c>
      <c r="AF692" s="291">
        <v>42000</v>
      </c>
      <c r="AG692" s="291">
        <v>2600</v>
      </c>
      <c r="AH692" s="291">
        <v>109200000</v>
      </c>
      <c r="AI692" s="291">
        <v>28600000</v>
      </c>
      <c r="AJ692" s="291">
        <v>1100</v>
      </c>
      <c r="AK692" s="291">
        <v>46200000</v>
      </c>
      <c r="AL692" s="291">
        <v>12100000</v>
      </c>
      <c r="AM692" s="291">
        <v>1500</v>
      </c>
      <c r="AN692" s="291">
        <v>63000000</v>
      </c>
      <c r="AO692" s="291">
        <v>16500000</v>
      </c>
      <c r="AP692" s="291">
        <v>2649</v>
      </c>
      <c r="AQ692" s="291">
        <v>111258000</v>
      </c>
      <c r="AR692" s="291">
        <v>29139000</v>
      </c>
      <c r="AS692" s="291">
        <v>2649</v>
      </c>
      <c r="AT692" s="291">
        <v>111258000</v>
      </c>
      <c r="AU692" s="291">
        <v>29139000</v>
      </c>
      <c r="AV692" s="291"/>
      <c r="AW692" s="291"/>
      <c r="AX692" s="291">
        <v>0</v>
      </c>
      <c r="AY692" s="291">
        <v>2187</v>
      </c>
      <c r="AZ692" s="291">
        <v>91854000</v>
      </c>
      <c r="BA692" s="291"/>
      <c r="BB692" s="291"/>
      <c r="BC692" s="291">
        <v>56</v>
      </c>
      <c r="BD692" s="291">
        <v>2352000</v>
      </c>
      <c r="BE692" s="291">
        <v>1311711</v>
      </c>
      <c r="BF692" s="291">
        <v>616000</v>
      </c>
      <c r="BG692" s="291">
        <v>1957</v>
      </c>
      <c r="BH692" s="291">
        <v>82194000</v>
      </c>
      <c r="BI692" s="291">
        <v>58151793</v>
      </c>
      <c r="BJ692" s="291">
        <v>21527000</v>
      </c>
      <c r="BK692" s="291">
        <v>230</v>
      </c>
      <c r="BL692" s="291">
        <v>462</v>
      </c>
      <c r="BM692" s="291">
        <v>692</v>
      </c>
      <c r="BN692" s="291">
        <v>29064000</v>
      </c>
      <c r="BO692" s="291">
        <v>7612000</v>
      </c>
      <c r="BP692" s="292" t="s">
        <v>3269</v>
      </c>
      <c r="BQ692" s="292" t="s">
        <v>832</v>
      </c>
      <c r="BR692" t="s">
        <v>45</v>
      </c>
    </row>
    <row r="693" spans="1:70" hidden="1" x14ac:dyDescent="0.3">
      <c r="A693" s="281">
        <v>690</v>
      </c>
      <c r="B693" s="282" t="s">
        <v>2952</v>
      </c>
      <c r="C693" s="282" t="s">
        <v>3011</v>
      </c>
      <c r="D693" s="282" t="s">
        <v>2998</v>
      </c>
      <c r="E693" s="282" t="s">
        <v>2959</v>
      </c>
      <c r="F693" s="282" t="s">
        <v>2955</v>
      </c>
      <c r="G693" s="282" t="s">
        <v>2966</v>
      </c>
      <c r="H693" s="282" t="s">
        <v>2967</v>
      </c>
      <c r="I693" s="282" t="s">
        <v>2962</v>
      </c>
      <c r="J693" s="282" t="s">
        <v>60</v>
      </c>
      <c r="K693" s="282" t="s">
        <v>2958</v>
      </c>
      <c r="L693" s="282" t="s">
        <v>45</v>
      </c>
      <c r="M693" s="283" t="s">
        <v>2757</v>
      </c>
      <c r="N693" s="282" t="s">
        <v>2758</v>
      </c>
      <c r="O693" s="282" t="s">
        <v>50</v>
      </c>
      <c r="P693" s="282" t="s">
        <v>51</v>
      </c>
      <c r="Q693" s="284" t="s">
        <v>45</v>
      </c>
      <c r="R693" s="282" t="s">
        <v>45</v>
      </c>
      <c r="S693" s="285">
        <v>45798</v>
      </c>
      <c r="T693" s="285">
        <v>45750</v>
      </c>
      <c r="U693" s="284" t="s">
        <v>45</v>
      </c>
      <c r="V693" s="285">
        <v>45750</v>
      </c>
      <c r="W693" s="285">
        <v>45798</v>
      </c>
      <c r="X693" s="285">
        <v>45799</v>
      </c>
      <c r="Y693" s="286">
        <v>63000</v>
      </c>
      <c r="Z693" s="286">
        <v>63000</v>
      </c>
      <c r="AA693" s="286">
        <v>16900</v>
      </c>
      <c r="AB693" s="286">
        <v>63000</v>
      </c>
      <c r="AC693" s="287" t="s">
        <v>121</v>
      </c>
      <c r="AD693" s="284" t="s">
        <v>60</v>
      </c>
      <c r="AE693" s="287" t="s">
        <v>45</v>
      </c>
      <c r="AF693" s="286">
        <v>63000</v>
      </c>
      <c r="AG693" s="286">
        <v>1100</v>
      </c>
      <c r="AH693" s="286">
        <v>69300000</v>
      </c>
      <c r="AI693" s="286">
        <v>18590000</v>
      </c>
      <c r="AJ693" s="286">
        <v>1100</v>
      </c>
      <c r="AK693" s="286">
        <v>69300000</v>
      </c>
      <c r="AL693" s="286">
        <v>18590000</v>
      </c>
      <c r="AM693" s="286"/>
      <c r="AN693" s="286"/>
      <c r="AO693" s="286">
        <v>0</v>
      </c>
      <c r="AP693" s="286">
        <v>1119</v>
      </c>
      <c r="AQ693" s="286">
        <v>70497000</v>
      </c>
      <c r="AR693" s="286">
        <v>18911100</v>
      </c>
      <c r="AS693" s="286">
        <v>1119</v>
      </c>
      <c r="AT693" s="286">
        <v>70497000</v>
      </c>
      <c r="AU693" s="286">
        <v>18911100</v>
      </c>
      <c r="AV693" s="286"/>
      <c r="AW693" s="286"/>
      <c r="AX693" s="286">
        <v>0</v>
      </c>
      <c r="AY693" s="286">
        <v>398</v>
      </c>
      <c r="AZ693" s="286">
        <v>25074000</v>
      </c>
      <c r="BA693" s="286"/>
      <c r="BB693" s="286"/>
      <c r="BC693" s="286">
        <v>4</v>
      </c>
      <c r="BD693" s="286">
        <v>252000</v>
      </c>
      <c r="BE693" s="286">
        <v>242509</v>
      </c>
      <c r="BF693" s="286">
        <v>67600</v>
      </c>
      <c r="BG693" s="286">
        <v>243</v>
      </c>
      <c r="BH693" s="286">
        <v>15309000</v>
      </c>
      <c r="BI693" s="286">
        <v>8964585</v>
      </c>
      <c r="BJ693" s="286">
        <v>4106700</v>
      </c>
      <c r="BK693" s="286">
        <v>155</v>
      </c>
      <c r="BL693" s="286">
        <v>721</v>
      </c>
      <c r="BM693" s="286">
        <v>876</v>
      </c>
      <c r="BN693" s="286">
        <v>55188000</v>
      </c>
      <c r="BO693" s="286">
        <v>14804400</v>
      </c>
      <c r="BP693" s="287" t="s">
        <v>3870</v>
      </c>
      <c r="BQ693" s="287" t="s">
        <v>3758</v>
      </c>
      <c r="BR693" t="s">
        <v>45</v>
      </c>
    </row>
    <row r="694" spans="1:70" hidden="1" x14ac:dyDescent="0.3">
      <c r="A694" s="281">
        <v>691</v>
      </c>
      <c r="B694" s="288" t="s">
        <v>2952</v>
      </c>
      <c r="C694" s="288" t="s">
        <v>3011</v>
      </c>
      <c r="D694" s="288" t="s">
        <v>2998</v>
      </c>
      <c r="E694" s="288" t="s">
        <v>2959</v>
      </c>
      <c r="F694" s="288" t="s">
        <v>2955</v>
      </c>
      <c r="G694" s="288" t="s">
        <v>2966</v>
      </c>
      <c r="H694" s="288" t="s">
        <v>2967</v>
      </c>
      <c r="I694" s="288" t="s">
        <v>2962</v>
      </c>
      <c r="J694" s="288" t="s">
        <v>60</v>
      </c>
      <c r="K694" s="288" t="s">
        <v>2958</v>
      </c>
      <c r="L694" s="288" t="s">
        <v>45</v>
      </c>
      <c r="M694" s="289" t="s">
        <v>2759</v>
      </c>
      <c r="N694" s="288" t="s">
        <v>2760</v>
      </c>
      <c r="O694" s="288" t="s">
        <v>50</v>
      </c>
      <c r="P694" s="288" t="s">
        <v>127</v>
      </c>
      <c r="Q694" s="290" t="s">
        <v>45</v>
      </c>
      <c r="R694" s="288" t="s">
        <v>45</v>
      </c>
      <c r="S694" s="1">
        <v>45792</v>
      </c>
      <c r="T694" s="1">
        <v>45757</v>
      </c>
      <c r="U694" s="290" t="s">
        <v>45</v>
      </c>
      <c r="V694" s="1">
        <v>45757</v>
      </c>
      <c r="W694" s="1">
        <v>45792</v>
      </c>
      <c r="X694" s="1">
        <v>45798</v>
      </c>
      <c r="Y694" s="291">
        <v>67000</v>
      </c>
      <c r="Z694" s="291">
        <v>67000</v>
      </c>
      <c r="AA694" s="291">
        <v>18000</v>
      </c>
      <c r="AB694" s="291">
        <v>67000</v>
      </c>
      <c r="AC694" s="292" t="s">
        <v>399</v>
      </c>
      <c r="AD694" s="290" t="s">
        <v>60</v>
      </c>
      <c r="AE694" s="292" t="s">
        <v>45</v>
      </c>
      <c r="AF694" s="291">
        <v>67000</v>
      </c>
      <c r="AG694" s="291">
        <v>800</v>
      </c>
      <c r="AH694" s="291">
        <v>53600000</v>
      </c>
      <c r="AI694" s="291">
        <v>14400000</v>
      </c>
      <c r="AJ694" s="291">
        <v>800</v>
      </c>
      <c r="AK694" s="291">
        <v>53600000</v>
      </c>
      <c r="AL694" s="291">
        <v>14400000</v>
      </c>
      <c r="AM694" s="291"/>
      <c r="AN694" s="291"/>
      <c r="AO694" s="291">
        <v>0</v>
      </c>
      <c r="AP694" s="291">
        <v>792</v>
      </c>
      <c r="AQ694" s="291">
        <v>53064000</v>
      </c>
      <c r="AR694" s="291">
        <v>14256000</v>
      </c>
      <c r="AS694" s="291">
        <v>792</v>
      </c>
      <c r="AT694" s="291">
        <v>53064000</v>
      </c>
      <c r="AU694" s="291">
        <v>14256000</v>
      </c>
      <c r="AV694" s="291"/>
      <c r="AW694" s="291"/>
      <c r="AX694" s="291">
        <v>0</v>
      </c>
      <c r="AY694" s="291">
        <v>764</v>
      </c>
      <c r="AZ694" s="291">
        <v>51188000</v>
      </c>
      <c r="BA694" s="291"/>
      <c r="BB694" s="291"/>
      <c r="BC694" s="291">
        <v>6</v>
      </c>
      <c r="BD694" s="291">
        <v>402000</v>
      </c>
      <c r="BE694" s="291">
        <v>230238</v>
      </c>
      <c r="BF694" s="291">
        <v>108000</v>
      </c>
      <c r="BG694" s="291">
        <v>747</v>
      </c>
      <c r="BH694" s="291">
        <v>50049000</v>
      </c>
      <c r="BI694" s="291">
        <v>34057392</v>
      </c>
      <c r="BJ694" s="291">
        <v>13446000</v>
      </c>
      <c r="BK694" s="291">
        <v>17</v>
      </c>
      <c r="BL694" s="291">
        <v>28</v>
      </c>
      <c r="BM694" s="291">
        <v>45</v>
      </c>
      <c r="BN694" s="291">
        <v>3015000</v>
      </c>
      <c r="BO694" s="291">
        <v>810000</v>
      </c>
      <c r="BP694" s="292" t="s">
        <v>1239</v>
      </c>
      <c r="BQ694" s="292" t="s">
        <v>625</v>
      </c>
      <c r="BR694" t="s">
        <v>45</v>
      </c>
    </row>
    <row r="695" spans="1:70" hidden="1" x14ac:dyDescent="0.3">
      <c r="A695" s="281">
        <v>692</v>
      </c>
      <c r="B695" s="282" t="s">
        <v>2952</v>
      </c>
      <c r="C695" s="282" t="s">
        <v>3011</v>
      </c>
      <c r="D695" s="282" t="s">
        <v>2998</v>
      </c>
      <c r="E695" s="282" t="s">
        <v>2959</v>
      </c>
      <c r="F695" s="282" t="s">
        <v>2955</v>
      </c>
      <c r="G695" s="282" t="s">
        <v>2966</v>
      </c>
      <c r="H695" s="282" t="s">
        <v>2967</v>
      </c>
      <c r="I695" s="282" t="s">
        <v>2999</v>
      </c>
      <c r="J695" s="282" t="s">
        <v>60</v>
      </c>
      <c r="K695" s="282" t="s">
        <v>2958</v>
      </c>
      <c r="L695" s="282" t="s">
        <v>1851</v>
      </c>
      <c r="M695" s="283" t="s">
        <v>2761</v>
      </c>
      <c r="N695" s="282" t="s">
        <v>2762</v>
      </c>
      <c r="O695" s="282" t="s">
        <v>50</v>
      </c>
      <c r="P695" s="282" t="s">
        <v>51</v>
      </c>
      <c r="Q695" s="284" t="s">
        <v>45</v>
      </c>
      <c r="R695" s="282" t="s">
        <v>45</v>
      </c>
      <c r="S695" s="285">
        <v>46205</v>
      </c>
      <c r="T695" s="285">
        <v>46154</v>
      </c>
      <c r="U695" s="284" t="s">
        <v>45</v>
      </c>
      <c r="V695" s="285">
        <v>45763</v>
      </c>
      <c r="W695" s="285">
        <v>45803</v>
      </c>
      <c r="X695" s="285">
        <v>45804</v>
      </c>
      <c r="Y695" s="286">
        <v>48000</v>
      </c>
      <c r="Z695" s="286">
        <v>48000</v>
      </c>
      <c r="AA695" s="286">
        <v>12600</v>
      </c>
      <c r="AB695" s="286">
        <v>48000</v>
      </c>
      <c r="AC695" s="287" t="s">
        <v>116</v>
      </c>
      <c r="AD695" s="284" t="s">
        <v>60</v>
      </c>
      <c r="AE695" s="287" t="s">
        <v>45</v>
      </c>
      <c r="AF695" s="286">
        <v>48000</v>
      </c>
      <c r="AG695" s="286">
        <v>17625</v>
      </c>
      <c r="AH695" s="286">
        <v>846000000</v>
      </c>
      <c r="AI695" s="286">
        <v>222075000</v>
      </c>
      <c r="AJ695" s="286">
        <v>1050</v>
      </c>
      <c r="AK695" s="286">
        <v>50400000</v>
      </c>
      <c r="AL695" s="286">
        <v>13230000</v>
      </c>
      <c r="AM695" s="286">
        <v>16575</v>
      </c>
      <c r="AN695" s="286">
        <v>795600000</v>
      </c>
      <c r="AO695" s="286">
        <v>208845000</v>
      </c>
      <c r="AP695" s="286">
        <v>7730</v>
      </c>
      <c r="AQ695" s="286">
        <v>371040000</v>
      </c>
      <c r="AR695" s="286">
        <v>97398000</v>
      </c>
      <c r="AS695" s="286">
        <v>7730</v>
      </c>
      <c r="AT695" s="286">
        <v>371040000</v>
      </c>
      <c r="AU695" s="286">
        <v>97398000</v>
      </c>
      <c r="AV695" s="286"/>
      <c r="AW695" s="286"/>
      <c r="AX695" s="286">
        <v>0</v>
      </c>
      <c r="AY695" s="286">
        <v>7564</v>
      </c>
      <c r="AZ695" s="286">
        <v>363072000</v>
      </c>
      <c r="BA695" s="286">
        <v>1</v>
      </c>
      <c r="BB695" s="286">
        <v>48000</v>
      </c>
      <c r="BC695" s="286">
        <v>70</v>
      </c>
      <c r="BD695" s="286">
        <v>3360000</v>
      </c>
      <c r="BE695" s="286">
        <v>2428704</v>
      </c>
      <c r="BF695" s="286">
        <v>882000</v>
      </c>
      <c r="BG695" s="286">
        <v>7557</v>
      </c>
      <c r="BH695" s="286">
        <v>362736000</v>
      </c>
      <c r="BI695" s="286">
        <v>276325766</v>
      </c>
      <c r="BJ695" s="286">
        <v>95218200</v>
      </c>
      <c r="BK695" s="286">
        <v>7</v>
      </c>
      <c r="BL695" s="286">
        <v>166</v>
      </c>
      <c r="BM695" s="286">
        <v>173</v>
      </c>
      <c r="BN695" s="286">
        <v>8304000</v>
      </c>
      <c r="BO695" s="286">
        <v>2179800</v>
      </c>
      <c r="BP695" s="287" t="s">
        <v>3403</v>
      </c>
      <c r="BQ695" s="287" t="s">
        <v>3248</v>
      </c>
      <c r="BR695" t="s">
        <v>45</v>
      </c>
    </row>
    <row r="696" spans="1:70" hidden="1" x14ac:dyDescent="0.3">
      <c r="A696" s="281">
        <v>693</v>
      </c>
      <c r="B696" s="288" t="s">
        <v>2952</v>
      </c>
      <c r="C696" s="288" t="s">
        <v>3011</v>
      </c>
      <c r="D696" s="288" t="s">
        <v>2998</v>
      </c>
      <c r="E696" s="288" t="s">
        <v>2959</v>
      </c>
      <c r="F696" s="288" t="s">
        <v>2955</v>
      </c>
      <c r="G696" s="288" t="s">
        <v>2966</v>
      </c>
      <c r="H696" s="288" t="s">
        <v>2967</v>
      </c>
      <c r="I696" s="288" t="s">
        <v>2999</v>
      </c>
      <c r="J696" s="288" t="s">
        <v>60</v>
      </c>
      <c r="K696" s="288" t="s">
        <v>2958</v>
      </c>
      <c r="L696" s="288" t="s">
        <v>1851</v>
      </c>
      <c r="M696" s="289" t="s">
        <v>2763</v>
      </c>
      <c r="N696" s="288" t="s">
        <v>2764</v>
      </c>
      <c r="O696" s="288" t="s">
        <v>50</v>
      </c>
      <c r="P696" s="288" t="s">
        <v>51</v>
      </c>
      <c r="Q696" s="290" t="s">
        <v>45</v>
      </c>
      <c r="R696" s="288" t="s">
        <v>45</v>
      </c>
      <c r="S696" s="1">
        <v>46216</v>
      </c>
      <c r="T696" s="1">
        <v>46160</v>
      </c>
      <c r="U696" s="290" t="s">
        <v>45</v>
      </c>
      <c r="V696" s="1">
        <v>45763</v>
      </c>
      <c r="W696" s="1">
        <v>45807</v>
      </c>
      <c r="X696" s="1">
        <v>45810</v>
      </c>
      <c r="Y696" s="291">
        <v>59000</v>
      </c>
      <c r="Z696" s="291">
        <v>59000</v>
      </c>
      <c r="AA696" s="291">
        <v>16000</v>
      </c>
      <c r="AB696" s="291">
        <v>59000</v>
      </c>
      <c r="AC696" s="292" t="s">
        <v>874</v>
      </c>
      <c r="AD696" s="290" t="s">
        <v>60</v>
      </c>
      <c r="AE696" s="292" t="s">
        <v>45</v>
      </c>
      <c r="AF696" s="291">
        <v>59000</v>
      </c>
      <c r="AG696" s="291">
        <v>33670</v>
      </c>
      <c r="AH696" s="291">
        <v>1986530000</v>
      </c>
      <c r="AI696" s="291">
        <v>538720000</v>
      </c>
      <c r="AJ696" s="291">
        <v>1250</v>
      </c>
      <c r="AK696" s="291">
        <v>73750000</v>
      </c>
      <c r="AL696" s="291">
        <v>20000000</v>
      </c>
      <c r="AM696" s="291">
        <v>32420</v>
      </c>
      <c r="AN696" s="291">
        <v>1912780000</v>
      </c>
      <c r="AO696" s="291">
        <v>518720000</v>
      </c>
      <c r="AP696" s="291">
        <v>5086</v>
      </c>
      <c r="AQ696" s="291">
        <v>300074000</v>
      </c>
      <c r="AR696" s="291">
        <v>81376000</v>
      </c>
      <c r="AS696" s="291">
        <v>5086</v>
      </c>
      <c r="AT696" s="291">
        <v>300074000</v>
      </c>
      <c r="AU696" s="291">
        <v>81376000</v>
      </c>
      <c r="AV696" s="291"/>
      <c r="AW696" s="291"/>
      <c r="AX696" s="291">
        <v>0</v>
      </c>
      <c r="AY696" s="291">
        <v>4992</v>
      </c>
      <c r="AZ696" s="291">
        <v>294528000</v>
      </c>
      <c r="BA696" s="291"/>
      <c r="BB696" s="291"/>
      <c r="BC696" s="291">
        <v>166</v>
      </c>
      <c r="BD696" s="291">
        <v>9794000</v>
      </c>
      <c r="BE696" s="291">
        <v>5990189</v>
      </c>
      <c r="BF696" s="291">
        <v>2656000</v>
      </c>
      <c r="BG696" s="291">
        <v>4853</v>
      </c>
      <c r="BH696" s="291">
        <v>286327000</v>
      </c>
      <c r="BI696" s="291">
        <v>214633083</v>
      </c>
      <c r="BJ696" s="291">
        <v>77648000</v>
      </c>
      <c r="BK696" s="291">
        <v>139</v>
      </c>
      <c r="BL696" s="291">
        <v>94</v>
      </c>
      <c r="BM696" s="291">
        <v>233</v>
      </c>
      <c r="BN696" s="291">
        <v>13747000</v>
      </c>
      <c r="BO696" s="291">
        <v>3728000</v>
      </c>
      <c r="BP696" s="292" t="s">
        <v>3310</v>
      </c>
      <c r="BQ696" s="292" t="s">
        <v>1204</v>
      </c>
      <c r="BR696" t="s">
        <v>45</v>
      </c>
    </row>
    <row r="697" spans="1:70" hidden="1" x14ac:dyDescent="0.3">
      <c r="A697" s="281">
        <v>694</v>
      </c>
      <c r="B697" s="282" t="s">
        <v>2952</v>
      </c>
      <c r="C697" s="282" t="s">
        <v>3011</v>
      </c>
      <c r="D697" s="282" t="s">
        <v>2998</v>
      </c>
      <c r="E697" s="282" t="s">
        <v>2959</v>
      </c>
      <c r="F697" s="282" t="s">
        <v>2955</v>
      </c>
      <c r="G697" s="282" t="s">
        <v>2968</v>
      </c>
      <c r="H697" s="282" t="s">
        <v>2969</v>
      </c>
      <c r="I697" s="282" t="s">
        <v>2962</v>
      </c>
      <c r="J697" s="282" t="s">
        <v>60</v>
      </c>
      <c r="K697" s="282" t="s">
        <v>2958</v>
      </c>
      <c r="L697" s="282" t="s">
        <v>45</v>
      </c>
      <c r="M697" s="283" t="s">
        <v>2765</v>
      </c>
      <c r="N697" s="282" t="s">
        <v>2766</v>
      </c>
      <c r="O697" s="282" t="s">
        <v>50</v>
      </c>
      <c r="P697" s="282" t="s">
        <v>51</v>
      </c>
      <c r="Q697" s="284" t="s">
        <v>45</v>
      </c>
      <c r="R697" s="282" t="s">
        <v>45</v>
      </c>
      <c r="S697" s="285">
        <v>45691</v>
      </c>
      <c r="T697" s="285">
        <v>45645</v>
      </c>
      <c r="U697" s="284" t="s">
        <v>45</v>
      </c>
      <c r="V697" s="285">
        <v>45645</v>
      </c>
      <c r="W697" s="285">
        <v>45691</v>
      </c>
      <c r="X697" s="285">
        <v>45700</v>
      </c>
      <c r="Y697" s="286">
        <v>69000</v>
      </c>
      <c r="Z697" s="286">
        <v>69000</v>
      </c>
      <c r="AA697" s="286">
        <v>18200</v>
      </c>
      <c r="AB697" s="286">
        <v>69000</v>
      </c>
      <c r="AC697" s="287" t="s">
        <v>421</v>
      </c>
      <c r="AD697" s="284" t="s">
        <v>60</v>
      </c>
      <c r="AE697" s="287" t="s">
        <v>45</v>
      </c>
      <c r="AF697" s="286">
        <v>69000</v>
      </c>
      <c r="AG697" s="286">
        <v>800</v>
      </c>
      <c r="AH697" s="286">
        <v>55200000</v>
      </c>
      <c r="AI697" s="286">
        <v>14560000</v>
      </c>
      <c r="AJ697" s="286">
        <v>800</v>
      </c>
      <c r="AK697" s="286">
        <v>55200000</v>
      </c>
      <c r="AL697" s="286">
        <v>14560000</v>
      </c>
      <c r="AM697" s="286"/>
      <c r="AN697" s="286"/>
      <c r="AO697" s="286">
        <v>0</v>
      </c>
      <c r="AP697" s="286">
        <v>831</v>
      </c>
      <c r="AQ697" s="286">
        <v>57339000</v>
      </c>
      <c r="AR697" s="286">
        <v>15124200</v>
      </c>
      <c r="AS697" s="286">
        <v>831</v>
      </c>
      <c r="AT697" s="286">
        <v>57339000</v>
      </c>
      <c r="AU697" s="286">
        <v>15124200</v>
      </c>
      <c r="AV697" s="286"/>
      <c r="AW697" s="286"/>
      <c r="AX697" s="286">
        <v>0</v>
      </c>
      <c r="AY697" s="286">
        <v>760</v>
      </c>
      <c r="AZ697" s="286">
        <v>52440000</v>
      </c>
      <c r="BA697" s="286"/>
      <c r="BB697" s="286"/>
      <c r="BC697" s="286">
        <v>1</v>
      </c>
      <c r="BD697" s="286">
        <v>69000</v>
      </c>
      <c r="BE697" s="286">
        <v>-14551</v>
      </c>
      <c r="BF697" s="286">
        <v>18200</v>
      </c>
      <c r="BG697" s="286">
        <v>721</v>
      </c>
      <c r="BH697" s="286">
        <v>49749000</v>
      </c>
      <c r="BI697" s="286">
        <v>38452101</v>
      </c>
      <c r="BJ697" s="286">
        <v>13122200</v>
      </c>
      <c r="BK697" s="286">
        <v>39</v>
      </c>
      <c r="BL697" s="286">
        <v>71</v>
      </c>
      <c r="BM697" s="286">
        <v>110</v>
      </c>
      <c r="BN697" s="286">
        <v>7590000</v>
      </c>
      <c r="BO697" s="286">
        <v>2002000</v>
      </c>
      <c r="BP697" s="287" t="s">
        <v>3306</v>
      </c>
      <c r="BQ697" s="287" t="s">
        <v>792</v>
      </c>
      <c r="BR697" t="s">
        <v>45</v>
      </c>
    </row>
    <row r="698" spans="1:70" hidden="1" x14ac:dyDescent="0.3">
      <c r="A698" s="281">
        <v>695</v>
      </c>
      <c r="B698" s="288" t="s">
        <v>2952</v>
      </c>
      <c r="C698" s="288" t="s">
        <v>3011</v>
      </c>
      <c r="D698" s="288" t="s">
        <v>2998</v>
      </c>
      <c r="E698" s="288" t="s">
        <v>2959</v>
      </c>
      <c r="F698" s="288" t="s">
        <v>2955</v>
      </c>
      <c r="G698" s="288" t="s">
        <v>2968</v>
      </c>
      <c r="H698" s="288" t="s">
        <v>2969</v>
      </c>
      <c r="I698" s="288" t="s">
        <v>2962</v>
      </c>
      <c r="J698" s="288" t="s">
        <v>60</v>
      </c>
      <c r="K698" s="288" t="s">
        <v>2958</v>
      </c>
      <c r="L698" s="288" t="s">
        <v>45</v>
      </c>
      <c r="M698" s="289" t="s">
        <v>2767</v>
      </c>
      <c r="N698" s="288" t="s">
        <v>2768</v>
      </c>
      <c r="O698" s="288" t="s">
        <v>50</v>
      </c>
      <c r="P698" s="288" t="s">
        <v>51</v>
      </c>
      <c r="Q698" s="290" t="s">
        <v>45</v>
      </c>
      <c r="R698" s="288" t="s">
        <v>45</v>
      </c>
      <c r="S698" s="1">
        <v>45792</v>
      </c>
      <c r="T698" s="1">
        <v>45665</v>
      </c>
      <c r="U698" s="290" t="s">
        <v>45</v>
      </c>
      <c r="V698" s="1">
        <v>45665</v>
      </c>
      <c r="W698" s="1">
        <v>45735</v>
      </c>
      <c r="X698" s="1">
        <v>45737</v>
      </c>
      <c r="Y698" s="291">
        <v>59000</v>
      </c>
      <c r="Z698" s="291">
        <v>59000</v>
      </c>
      <c r="AA698" s="291">
        <v>15500</v>
      </c>
      <c r="AB698" s="291">
        <v>59000</v>
      </c>
      <c r="AC698" s="292" t="s">
        <v>116</v>
      </c>
      <c r="AD698" s="290" t="s">
        <v>60</v>
      </c>
      <c r="AE698" s="292" t="s">
        <v>45</v>
      </c>
      <c r="AF698" s="291">
        <v>59000</v>
      </c>
      <c r="AG698" s="291">
        <v>2826</v>
      </c>
      <c r="AH698" s="291">
        <v>166734000</v>
      </c>
      <c r="AI698" s="291">
        <v>43803000</v>
      </c>
      <c r="AJ698" s="291">
        <v>800</v>
      </c>
      <c r="AK698" s="291">
        <v>47200000</v>
      </c>
      <c r="AL698" s="291">
        <v>12400000</v>
      </c>
      <c r="AM698" s="291">
        <v>2026</v>
      </c>
      <c r="AN698" s="291">
        <v>119534000</v>
      </c>
      <c r="AO698" s="291">
        <v>31403000</v>
      </c>
      <c r="AP698" s="291">
        <v>2940</v>
      </c>
      <c r="AQ698" s="291">
        <v>173460000</v>
      </c>
      <c r="AR698" s="291">
        <v>45570000</v>
      </c>
      <c r="AS698" s="291">
        <v>2940</v>
      </c>
      <c r="AT698" s="291">
        <v>173460000</v>
      </c>
      <c r="AU698" s="291">
        <v>45570000</v>
      </c>
      <c r="AV698" s="291"/>
      <c r="AW698" s="291"/>
      <c r="AX698" s="291">
        <v>0</v>
      </c>
      <c r="AY698" s="291">
        <v>2609</v>
      </c>
      <c r="AZ698" s="291">
        <v>153931000</v>
      </c>
      <c r="BA698" s="291"/>
      <c r="BB698" s="291"/>
      <c r="BC698" s="291">
        <v>20</v>
      </c>
      <c r="BD698" s="291">
        <v>1180000</v>
      </c>
      <c r="BE698" s="291">
        <v>809980</v>
      </c>
      <c r="BF698" s="291">
        <v>310000</v>
      </c>
      <c r="BG698" s="291">
        <v>2438</v>
      </c>
      <c r="BH698" s="291">
        <v>143842000</v>
      </c>
      <c r="BI698" s="291">
        <v>110522102</v>
      </c>
      <c r="BJ698" s="291">
        <v>37789000</v>
      </c>
      <c r="BK698" s="291">
        <v>171</v>
      </c>
      <c r="BL698" s="291">
        <v>331</v>
      </c>
      <c r="BM698" s="291">
        <v>502</v>
      </c>
      <c r="BN698" s="291">
        <v>29618000</v>
      </c>
      <c r="BO698" s="291">
        <v>7781000</v>
      </c>
      <c r="BP698" s="292" t="s">
        <v>969</v>
      </c>
      <c r="BQ698" s="292" t="s">
        <v>3469</v>
      </c>
      <c r="BR698" t="s">
        <v>45</v>
      </c>
    </row>
    <row r="699" spans="1:70" hidden="1" x14ac:dyDescent="0.3">
      <c r="A699" s="281">
        <v>696</v>
      </c>
      <c r="B699" s="282" t="s">
        <v>2952</v>
      </c>
      <c r="C699" s="282" t="s">
        <v>3011</v>
      </c>
      <c r="D699" s="282" t="s">
        <v>2998</v>
      </c>
      <c r="E699" s="282" t="s">
        <v>2959</v>
      </c>
      <c r="F699" s="282" t="s">
        <v>2955</v>
      </c>
      <c r="G699" s="282" t="s">
        <v>2968</v>
      </c>
      <c r="H699" s="282" t="s">
        <v>2969</v>
      </c>
      <c r="I699" s="282" t="s">
        <v>2962</v>
      </c>
      <c r="J699" s="282" t="s">
        <v>60</v>
      </c>
      <c r="K699" s="282" t="s">
        <v>2958</v>
      </c>
      <c r="L699" s="282" t="s">
        <v>45</v>
      </c>
      <c r="M699" s="283" t="s">
        <v>2769</v>
      </c>
      <c r="N699" s="282" t="s">
        <v>2770</v>
      </c>
      <c r="O699" s="282" t="s">
        <v>50</v>
      </c>
      <c r="P699" s="282" t="s">
        <v>51</v>
      </c>
      <c r="Q699" s="284" t="s">
        <v>45</v>
      </c>
      <c r="R699" s="282" t="s">
        <v>45</v>
      </c>
      <c r="S699" s="285">
        <v>45798</v>
      </c>
      <c r="T699" s="285">
        <v>45726</v>
      </c>
      <c r="U699" s="284" t="s">
        <v>45</v>
      </c>
      <c r="V699" s="285">
        <v>45726</v>
      </c>
      <c r="W699" s="285">
        <v>45798</v>
      </c>
      <c r="X699" s="285">
        <v>45799</v>
      </c>
      <c r="Y699" s="286">
        <v>79000</v>
      </c>
      <c r="Z699" s="286">
        <v>110000</v>
      </c>
      <c r="AA699" s="286">
        <v>19900</v>
      </c>
      <c r="AB699" s="286">
        <v>110000</v>
      </c>
      <c r="AC699" s="287" t="s">
        <v>1032</v>
      </c>
      <c r="AD699" s="284" t="s">
        <v>60</v>
      </c>
      <c r="AE699" s="287" t="s">
        <v>45</v>
      </c>
      <c r="AF699" s="286">
        <v>79000</v>
      </c>
      <c r="AG699" s="286">
        <v>1780</v>
      </c>
      <c r="AH699" s="286">
        <v>195800000</v>
      </c>
      <c r="AI699" s="286">
        <v>35422000</v>
      </c>
      <c r="AJ699" s="286">
        <v>900</v>
      </c>
      <c r="AK699" s="286">
        <v>99000000</v>
      </c>
      <c r="AL699" s="286">
        <v>17910000</v>
      </c>
      <c r="AM699" s="286">
        <v>880</v>
      </c>
      <c r="AN699" s="286">
        <v>96800000</v>
      </c>
      <c r="AO699" s="286">
        <v>17512000</v>
      </c>
      <c r="AP699" s="286">
        <v>1738</v>
      </c>
      <c r="AQ699" s="286">
        <v>191180000</v>
      </c>
      <c r="AR699" s="286">
        <v>34586200</v>
      </c>
      <c r="AS699" s="286">
        <v>1738</v>
      </c>
      <c r="AT699" s="286">
        <v>191180000</v>
      </c>
      <c r="AU699" s="286">
        <v>34586200</v>
      </c>
      <c r="AV699" s="286"/>
      <c r="AW699" s="286"/>
      <c r="AX699" s="286">
        <v>0</v>
      </c>
      <c r="AY699" s="286">
        <v>1214</v>
      </c>
      <c r="AZ699" s="286">
        <v>133540000</v>
      </c>
      <c r="BA699" s="286"/>
      <c r="BB699" s="286"/>
      <c r="BC699" s="286">
        <v>26</v>
      </c>
      <c r="BD699" s="286">
        <v>2860000</v>
      </c>
      <c r="BE699" s="286">
        <v>1287587</v>
      </c>
      <c r="BF699" s="286">
        <v>517400</v>
      </c>
      <c r="BG699" s="286">
        <v>1028</v>
      </c>
      <c r="BH699" s="286">
        <v>113080000</v>
      </c>
      <c r="BI699" s="286">
        <v>53057107</v>
      </c>
      <c r="BJ699" s="286">
        <v>20457200</v>
      </c>
      <c r="BK699" s="286">
        <v>186</v>
      </c>
      <c r="BL699" s="286">
        <v>524</v>
      </c>
      <c r="BM699" s="286">
        <v>710</v>
      </c>
      <c r="BN699" s="286">
        <v>78100000</v>
      </c>
      <c r="BO699" s="286">
        <v>14129000</v>
      </c>
      <c r="BP699" s="287" t="s">
        <v>3869</v>
      </c>
      <c r="BQ699" s="287" t="s">
        <v>1005</v>
      </c>
      <c r="BR699" t="s">
        <v>45</v>
      </c>
    </row>
    <row r="700" spans="1:70" hidden="1" x14ac:dyDescent="0.3">
      <c r="A700" s="281">
        <v>697</v>
      </c>
      <c r="B700" s="288" t="s">
        <v>2952</v>
      </c>
      <c r="C700" s="288" t="s">
        <v>3011</v>
      </c>
      <c r="D700" s="288" t="s">
        <v>2998</v>
      </c>
      <c r="E700" s="288" t="s">
        <v>2959</v>
      </c>
      <c r="F700" s="288" t="s">
        <v>2955</v>
      </c>
      <c r="G700" s="288" t="s">
        <v>2968</v>
      </c>
      <c r="H700" s="288" t="s">
        <v>2969</v>
      </c>
      <c r="I700" s="288" t="s">
        <v>2962</v>
      </c>
      <c r="J700" s="288" t="s">
        <v>60</v>
      </c>
      <c r="K700" s="288" t="s">
        <v>2958</v>
      </c>
      <c r="L700" s="288" t="s">
        <v>45</v>
      </c>
      <c r="M700" s="289" t="s">
        <v>2771</v>
      </c>
      <c r="N700" s="288" t="s">
        <v>2772</v>
      </c>
      <c r="O700" s="288" t="s">
        <v>50</v>
      </c>
      <c r="P700" s="288" t="s">
        <v>51</v>
      </c>
      <c r="Q700" s="290" t="s">
        <v>45</v>
      </c>
      <c r="R700" s="288" t="s">
        <v>45</v>
      </c>
      <c r="S700" s="1">
        <v>45807</v>
      </c>
      <c r="T700" s="1">
        <v>45741</v>
      </c>
      <c r="U700" s="290" t="s">
        <v>45</v>
      </c>
      <c r="V700" s="1">
        <v>45741</v>
      </c>
      <c r="W700" s="1">
        <v>45798</v>
      </c>
      <c r="X700" s="1">
        <v>45800</v>
      </c>
      <c r="Y700" s="291">
        <v>79000</v>
      </c>
      <c r="Z700" s="291">
        <v>79000</v>
      </c>
      <c r="AA700" s="291">
        <v>20600</v>
      </c>
      <c r="AB700" s="291">
        <v>79000</v>
      </c>
      <c r="AC700" s="292" t="s">
        <v>583</v>
      </c>
      <c r="AD700" s="290" t="s">
        <v>60</v>
      </c>
      <c r="AE700" s="292" t="s">
        <v>45</v>
      </c>
      <c r="AF700" s="291">
        <v>79000</v>
      </c>
      <c r="AG700" s="291">
        <v>1460</v>
      </c>
      <c r="AH700" s="291">
        <v>115340000</v>
      </c>
      <c r="AI700" s="291">
        <v>30076000</v>
      </c>
      <c r="AJ700" s="291">
        <v>700</v>
      </c>
      <c r="AK700" s="291">
        <v>55300000</v>
      </c>
      <c r="AL700" s="291">
        <v>14420000</v>
      </c>
      <c r="AM700" s="291">
        <v>760</v>
      </c>
      <c r="AN700" s="291">
        <v>60040000</v>
      </c>
      <c r="AO700" s="291">
        <v>15656000</v>
      </c>
      <c r="AP700" s="291">
        <v>1510</v>
      </c>
      <c r="AQ700" s="291">
        <v>119290000</v>
      </c>
      <c r="AR700" s="291">
        <v>31106000</v>
      </c>
      <c r="AS700" s="291">
        <v>1510</v>
      </c>
      <c r="AT700" s="291">
        <v>119290000</v>
      </c>
      <c r="AU700" s="291">
        <v>31106000</v>
      </c>
      <c r="AV700" s="291"/>
      <c r="AW700" s="291"/>
      <c r="AX700" s="291">
        <v>0</v>
      </c>
      <c r="AY700" s="291">
        <v>1126</v>
      </c>
      <c r="AZ700" s="291">
        <v>88954000</v>
      </c>
      <c r="BA700" s="291"/>
      <c r="BB700" s="291"/>
      <c r="BC700" s="291">
        <v>21</v>
      </c>
      <c r="BD700" s="291">
        <v>1659000</v>
      </c>
      <c r="BE700" s="291">
        <v>1104482</v>
      </c>
      <c r="BF700" s="291">
        <v>432600</v>
      </c>
      <c r="BG700" s="291">
        <v>998</v>
      </c>
      <c r="BH700" s="291">
        <v>78842000</v>
      </c>
      <c r="BI700" s="291">
        <v>50650161</v>
      </c>
      <c r="BJ700" s="291">
        <v>20558800</v>
      </c>
      <c r="BK700" s="291">
        <v>128</v>
      </c>
      <c r="BL700" s="291">
        <v>384</v>
      </c>
      <c r="BM700" s="291">
        <v>512</v>
      </c>
      <c r="BN700" s="291">
        <v>40448000</v>
      </c>
      <c r="BO700" s="291">
        <v>10547200</v>
      </c>
      <c r="BP700" s="292" t="s">
        <v>3873</v>
      </c>
      <c r="BQ700" s="292" t="s">
        <v>846</v>
      </c>
      <c r="BR700" t="s">
        <v>45</v>
      </c>
    </row>
    <row r="701" spans="1:70" hidden="1" x14ac:dyDescent="0.3">
      <c r="A701" s="281">
        <v>698</v>
      </c>
      <c r="B701" s="282" t="s">
        <v>2952</v>
      </c>
      <c r="C701" s="282" t="s">
        <v>3011</v>
      </c>
      <c r="D701" s="282" t="s">
        <v>2998</v>
      </c>
      <c r="E701" s="282" t="s">
        <v>2959</v>
      </c>
      <c r="F701" s="282" t="s">
        <v>2955</v>
      </c>
      <c r="G701" s="282" t="s">
        <v>2968</v>
      </c>
      <c r="H701" s="282" t="s">
        <v>2969</v>
      </c>
      <c r="I701" s="282" t="s">
        <v>2962</v>
      </c>
      <c r="J701" s="282" t="s">
        <v>60</v>
      </c>
      <c r="K701" s="282" t="s">
        <v>2958</v>
      </c>
      <c r="L701" s="282" t="s">
        <v>45</v>
      </c>
      <c r="M701" s="283" t="s">
        <v>2773</v>
      </c>
      <c r="N701" s="282" t="s">
        <v>2774</v>
      </c>
      <c r="O701" s="282" t="s">
        <v>50</v>
      </c>
      <c r="P701" s="282" t="s">
        <v>51</v>
      </c>
      <c r="Q701" s="284" t="s">
        <v>45</v>
      </c>
      <c r="R701" s="282" t="s">
        <v>45</v>
      </c>
      <c r="S701" s="285">
        <v>45813</v>
      </c>
      <c r="T701" s="285">
        <v>45743</v>
      </c>
      <c r="U701" s="284" t="s">
        <v>45</v>
      </c>
      <c r="V701" s="285">
        <v>45743</v>
      </c>
      <c r="W701" s="285">
        <v>45784</v>
      </c>
      <c r="X701" s="285">
        <v>45786</v>
      </c>
      <c r="Y701" s="286">
        <v>67000</v>
      </c>
      <c r="Z701" s="286">
        <v>67000</v>
      </c>
      <c r="AA701" s="286">
        <v>18000</v>
      </c>
      <c r="AB701" s="286">
        <v>67000</v>
      </c>
      <c r="AC701" s="287" t="s">
        <v>399</v>
      </c>
      <c r="AD701" s="284" t="s">
        <v>60</v>
      </c>
      <c r="AE701" s="287" t="s">
        <v>45</v>
      </c>
      <c r="AF701" s="286">
        <v>67000</v>
      </c>
      <c r="AG701" s="286">
        <v>850</v>
      </c>
      <c r="AH701" s="286">
        <v>56950000</v>
      </c>
      <c r="AI701" s="286">
        <v>15300000</v>
      </c>
      <c r="AJ701" s="286">
        <v>500</v>
      </c>
      <c r="AK701" s="286">
        <v>33500000</v>
      </c>
      <c r="AL701" s="286">
        <v>9000000</v>
      </c>
      <c r="AM701" s="286">
        <v>350</v>
      </c>
      <c r="AN701" s="286">
        <v>23450000</v>
      </c>
      <c r="AO701" s="286">
        <v>6300000</v>
      </c>
      <c r="AP701" s="286">
        <v>881</v>
      </c>
      <c r="AQ701" s="286">
        <v>59027000</v>
      </c>
      <c r="AR701" s="286">
        <v>15858000</v>
      </c>
      <c r="AS701" s="286">
        <v>881</v>
      </c>
      <c r="AT701" s="286">
        <v>59027000</v>
      </c>
      <c r="AU701" s="286">
        <v>15858000</v>
      </c>
      <c r="AV701" s="286"/>
      <c r="AW701" s="286"/>
      <c r="AX701" s="286">
        <v>0</v>
      </c>
      <c r="AY701" s="286">
        <v>874</v>
      </c>
      <c r="AZ701" s="286">
        <v>58558000</v>
      </c>
      <c r="BA701" s="286"/>
      <c r="BB701" s="286"/>
      <c r="BC701" s="286">
        <v>2</v>
      </c>
      <c r="BD701" s="286">
        <v>134000</v>
      </c>
      <c r="BE701" s="286">
        <v>77537</v>
      </c>
      <c r="BF701" s="286">
        <v>36000</v>
      </c>
      <c r="BG701" s="286">
        <v>849</v>
      </c>
      <c r="BH701" s="286">
        <v>56883000</v>
      </c>
      <c r="BI701" s="286">
        <v>40222490</v>
      </c>
      <c r="BJ701" s="286">
        <v>15282000</v>
      </c>
      <c r="BK701" s="286">
        <v>25</v>
      </c>
      <c r="BL701" s="286">
        <v>7</v>
      </c>
      <c r="BM701" s="286">
        <v>32</v>
      </c>
      <c r="BN701" s="286">
        <v>2144000</v>
      </c>
      <c r="BO701" s="286">
        <v>576000</v>
      </c>
      <c r="BP701" s="287" t="s">
        <v>535</v>
      </c>
      <c r="BQ701" s="287" t="s">
        <v>3722</v>
      </c>
      <c r="BR701" t="s">
        <v>45</v>
      </c>
    </row>
    <row r="702" spans="1:70" hidden="1" x14ac:dyDescent="0.3">
      <c r="A702" s="281">
        <v>699</v>
      </c>
      <c r="B702" s="288" t="s">
        <v>2952</v>
      </c>
      <c r="C702" s="288" t="s">
        <v>3011</v>
      </c>
      <c r="D702" s="288" t="s">
        <v>2998</v>
      </c>
      <c r="E702" s="288" t="s">
        <v>2959</v>
      </c>
      <c r="F702" s="288" t="s">
        <v>2955</v>
      </c>
      <c r="G702" s="288" t="s">
        <v>2968</v>
      </c>
      <c r="H702" s="288" t="s">
        <v>2969</v>
      </c>
      <c r="I702" s="288" t="s">
        <v>2962</v>
      </c>
      <c r="J702" s="288" t="s">
        <v>60</v>
      </c>
      <c r="K702" s="288" t="s">
        <v>2958</v>
      </c>
      <c r="L702" s="288" t="s">
        <v>45</v>
      </c>
      <c r="M702" s="289" t="s">
        <v>2775</v>
      </c>
      <c r="N702" s="288" t="s">
        <v>2776</v>
      </c>
      <c r="O702" s="288" t="s">
        <v>50</v>
      </c>
      <c r="P702" s="288" t="s">
        <v>51</v>
      </c>
      <c r="Q702" s="290" t="s">
        <v>45</v>
      </c>
      <c r="R702" s="288" t="s">
        <v>45</v>
      </c>
      <c r="S702" s="1">
        <v>46111</v>
      </c>
      <c r="T702" s="1">
        <v>45741</v>
      </c>
      <c r="U702" s="290" t="s">
        <v>45</v>
      </c>
      <c r="V702" s="1">
        <v>45741</v>
      </c>
      <c r="W702" s="1">
        <v>45772</v>
      </c>
      <c r="X702" s="1">
        <v>45777</v>
      </c>
      <c r="Y702" s="291">
        <v>69000</v>
      </c>
      <c r="Z702" s="291">
        <v>69000</v>
      </c>
      <c r="AA702" s="291">
        <v>23800</v>
      </c>
      <c r="AB702" s="291">
        <v>69000</v>
      </c>
      <c r="AC702" s="292" t="s">
        <v>2777</v>
      </c>
      <c r="AD702" s="290" t="s">
        <v>60</v>
      </c>
      <c r="AE702" s="292" t="s">
        <v>45</v>
      </c>
      <c r="AF702" s="291">
        <v>69000</v>
      </c>
      <c r="AG702" s="291">
        <v>8860</v>
      </c>
      <c r="AH702" s="291">
        <v>611340000</v>
      </c>
      <c r="AI702" s="291">
        <v>210868000</v>
      </c>
      <c r="AJ702" s="291">
        <v>1000</v>
      </c>
      <c r="AK702" s="291">
        <v>69000000</v>
      </c>
      <c r="AL702" s="291">
        <v>23800000</v>
      </c>
      <c r="AM702" s="291">
        <v>7860</v>
      </c>
      <c r="AN702" s="291">
        <v>542340000</v>
      </c>
      <c r="AO702" s="291">
        <v>187068000</v>
      </c>
      <c r="AP702" s="291">
        <v>5313</v>
      </c>
      <c r="AQ702" s="291">
        <v>366597000</v>
      </c>
      <c r="AR702" s="291">
        <v>126449400</v>
      </c>
      <c r="AS702" s="291">
        <v>5313</v>
      </c>
      <c r="AT702" s="291">
        <v>366597000</v>
      </c>
      <c r="AU702" s="291">
        <v>126449400</v>
      </c>
      <c r="AV702" s="291"/>
      <c r="AW702" s="291"/>
      <c r="AX702" s="291">
        <v>0</v>
      </c>
      <c r="AY702" s="291">
        <v>4846</v>
      </c>
      <c r="AZ702" s="291">
        <v>334374000</v>
      </c>
      <c r="BA702" s="291">
        <v>15</v>
      </c>
      <c r="BB702" s="291">
        <v>1035000</v>
      </c>
      <c r="BC702" s="291">
        <v>104</v>
      </c>
      <c r="BD702" s="291">
        <v>7176000</v>
      </c>
      <c r="BE702" s="291">
        <v>4857521</v>
      </c>
      <c r="BF702" s="291">
        <v>2475200</v>
      </c>
      <c r="BG702" s="291">
        <v>4820</v>
      </c>
      <c r="BH702" s="291">
        <v>332580000</v>
      </c>
      <c r="BI702" s="291">
        <v>231275710</v>
      </c>
      <c r="BJ702" s="291">
        <v>114716000</v>
      </c>
      <c r="BK702" s="291">
        <v>26</v>
      </c>
      <c r="BL702" s="291">
        <v>467</v>
      </c>
      <c r="BM702" s="291">
        <v>493</v>
      </c>
      <c r="BN702" s="291">
        <v>34017000</v>
      </c>
      <c r="BO702" s="291">
        <v>11733400</v>
      </c>
      <c r="BP702" s="292" t="s">
        <v>3270</v>
      </c>
      <c r="BQ702" s="292" t="s">
        <v>681</v>
      </c>
      <c r="BR702" t="s">
        <v>45</v>
      </c>
    </row>
    <row r="703" spans="1:70" hidden="1" x14ac:dyDescent="0.3">
      <c r="A703" s="281">
        <v>700</v>
      </c>
      <c r="B703" s="282" t="s">
        <v>2952</v>
      </c>
      <c r="C703" s="282" t="s">
        <v>3011</v>
      </c>
      <c r="D703" s="282" t="s">
        <v>2998</v>
      </c>
      <c r="E703" s="282" t="s">
        <v>2959</v>
      </c>
      <c r="F703" s="282" t="s">
        <v>2955</v>
      </c>
      <c r="G703" s="282" t="s">
        <v>2968</v>
      </c>
      <c r="H703" s="282" t="s">
        <v>2969</v>
      </c>
      <c r="I703" s="282" t="s">
        <v>2962</v>
      </c>
      <c r="J703" s="282" t="s">
        <v>60</v>
      </c>
      <c r="K703" s="282" t="s">
        <v>2958</v>
      </c>
      <c r="L703" s="282" t="s">
        <v>45</v>
      </c>
      <c r="M703" s="283" t="s">
        <v>2778</v>
      </c>
      <c r="N703" s="282" t="s">
        <v>2779</v>
      </c>
      <c r="O703" s="282" t="s">
        <v>50</v>
      </c>
      <c r="P703" s="282" t="s">
        <v>51</v>
      </c>
      <c r="Q703" s="284" t="s">
        <v>45</v>
      </c>
      <c r="R703" s="282" t="s">
        <v>45</v>
      </c>
      <c r="S703" s="285">
        <v>45798</v>
      </c>
      <c r="T703" s="285">
        <v>45747</v>
      </c>
      <c r="U703" s="284" t="s">
        <v>45</v>
      </c>
      <c r="V703" s="285">
        <v>45747</v>
      </c>
      <c r="W703" s="285">
        <v>45798</v>
      </c>
      <c r="X703" s="285">
        <v>45799</v>
      </c>
      <c r="Y703" s="286">
        <v>53000</v>
      </c>
      <c r="Z703" s="286">
        <v>53000</v>
      </c>
      <c r="AA703" s="286">
        <v>14000</v>
      </c>
      <c r="AB703" s="286">
        <v>53000</v>
      </c>
      <c r="AC703" s="287" t="s">
        <v>363</v>
      </c>
      <c r="AD703" s="284" t="s">
        <v>60</v>
      </c>
      <c r="AE703" s="287" t="s">
        <v>45</v>
      </c>
      <c r="AF703" s="286">
        <v>53000</v>
      </c>
      <c r="AG703" s="286">
        <v>800</v>
      </c>
      <c r="AH703" s="286">
        <v>42400000</v>
      </c>
      <c r="AI703" s="286">
        <v>11200000</v>
      </c>
      <c r="AJ703" s="286">
        <v>800</v>
      </c>
      <c r="AK703" s="286">
        <v>42400000</v>
      </c>
      <c r="AL703" s="286">
        <v>11200000</v>
      </c>
      <c r="AM703" s="286"/>
      <c r="AN703" s="286"/>
      <c r="AO703" s="286">
        <v>0</v>
      </c>
      <c r="AP703" s="286">
        <v>764</v>
      </c>
      <c r="AQ703" s="286">
        <v>40492000</v>
      </c>
      <c r="AR703" s="286">
        <v>10696000</v>
      </c>
      <c r="AS703" s="286">
        <v>764</v>
      </c>
      <c r="AT703" s="286">
        <v>40492000</v>
      </c>
      <c r="AU703" s="286">
        <v>10696000</v>
      </c>
      <c r="AV703" s="286"/>
      <c r="AW703" s="286"/>
      <c r="AX703" s="286">
        <v>0</v>
      </c>
      <c r="AY703" s="286">
        <v>738</v>
      </c>
      <c r="AZ703" s="286">
        <v>39114000</v>
      </c>
      <c r="BA703" s="286"/>
      <c r="BB703" s="286"/>
      <c r="BC703" s="286">
        <v>12</v>
      </c>
      <c r="BD703" s="286">
        <v>636000</v>
      </c>
      <c r="BE703" s="286">
        <v>383120</v>
      </c>
      <c r="BF703" s="286">
        <v>168000</v>
      </c>
      <c r="BG703" s="286">
        <v>721</v>
      </c>
      <c r="BH703" s="286">
        <v>38213000</v>
      </c>
      <c r="BI703" s="286">
        <v>28158350</v>
      </c>
      <c r="BJ703" s="286">
        <v>10094000</v>
      </c>
      <c r="BK703" s="286">
        <v>17</v>
      </c>
      <c r="BL703" s="286">
        <v>26</v>
      </c>
      <c r="BM703" s="286">
        <v>43</v>
      </c>
      <c r="BN703" s="286">
        <v>2279000</v>
      </c>
      <c r="BO703" s="286">
        <v>602000</v>
      </c>
      <c r="BP703" s="287" t="s">
        <v>4077</v>
      </c>
      <c r="BQ703" s="287" t="s">
        <v>3909</v>
      </c>
      <c r="BR703" t="s">
        <v>45</v>
      </c>
    </row>
    <row r="704" spans="1:70" hidden="1" x14ac:dyDescent="0.3">
      <c r="A704" s="281">
        <v>701</v>
      </c>
      <c r="B704" s="288" t="s">
        <v>2952</v>
      </c>
      <c r="C704" s="288" t="s">
        <v>3011</v>
      </c>
      <c r="D704" s="288" t="s">
        <v>2998</v>
      </c>
      <c r="E704" s="288" t="s">
        <v>2959</v>
      </c>
      <c r="F704" s="288" t="s">
        <v>2955</v>
      </c>
      <c r="G704" s="288" t="s">
        <v>2968</v>
      </c>
      <c r="H704" s="288" t="s">
        <v>2969</v>
      </c>
      <c r="I704" s="288" t="s">
        <v>2962</v>
      </c>
      <c r="J704" s="288" t="s">
        <v>60</v>
      </c>
      <c r="K704" s="288" t="s">
        <v>2958</v>
      </c>
      <c r="L704" s="288" t="s">
        <v>1858</v>
      </c>
      <c r="M704" s="289" t="s">
        <v>2780</v>
      </c>
      <c r="N704" s="288" t="s">
        <v>2781</v>
      </c>
      <c r="O704" s="288" t="s">
        <v>50</v>
      </c>
      <c r="P704" s="288" t="s">
        <v>74</v>
      </c>
      <c r="Q704" s="290" t="s">
        <v>45</v>
      </c>
      <c r="R704" s="288" t="s">
        <v>45</v>
      </c>
      <c r="S704" s="1">
        <v>46132</v>
      </c>
      <c r="T704" s="1">
        <v>45763</v>
      </c>
      <c r="U704" s="290" t="s">
        <v>45</v>
      </c>
      <c r="V704" s="1">
        <v>45763</v>
      </c>
      <c r="W704" s="1">
        <v>45784</v>
      </c>
      <c r="X704" s="1">
        <v>45785</v>
      </c>
      <c r="Y704" s="291">
        <v>57000</v>
      </c>
      <c r="Z704" s="291">
        <v>57000</v>
      </c>
      <c r="AA704" s="291">
        <v>14900</v>
      </c>
      <c r="AB704" s="291">
        <v>57000</v>
      </c>
      <c r="AC704" s="292" t="s">
        <v>527</v>
      </c>
      <c r="AD704" s="290" t="s">
        <v>60</v>
      </c>
      <c r="AE704" s="292" t="s">
        <v>45</v>
      </c>
      <c r="AF704" s="291">
        <v>57000</v>
      </c>
      <c r="AG704" s="291">
        <v>3150</v>
      </c>
      <c r="AH704" s="291">
        <v>179550000</v>
      </c>
      <c r="AI704" s="291">
        <v>46935000</v>
      </c>
      <c r="AJ704" s="291">
        <v>800</v>
      </c>
      <c r="AK704" s="291">
        <v>45600000</v>
      </c>
      <c r="AL704" s="291">
        <v>11920000</v>
      </c>
      <c r="AM704" s="291">
        <v>2350</v>
      </c>
      <c r="AN704" s="291">
        <v>133950000</v>
      </c>
      <c r="AO704" s="291">
        <v>35015000</v>
      </c>
      <c r="AP704" s="291">
        <v>1384</v>
      </c>
      <c r="AQ704" s="291">
        <v>78888000</v>
      </c>
      <c r="AR704" s="291">
        <v>20621600</v>
      </c>
      <c r="AS704" s="291">
        <v>1384</v>
      </c>
      <c r="AT704" s="291">
        <v>78888000</v>
      </c>
      <c r="AU704" s="291">
        <v>20621600</v>
      </c>
      <c r="AV704" s="291"/>
      <c r="AW704" s="291"/>
      <c r="AX704" s="291">
        <v>0</v>
      </c>
      <c r="AY704" s="291">
        <v>1380</v>
      </c>
      <c r="AZ704" s="291">
        <v>78660000</v>
      </c>
      <c r="BA704" s="291"/>
      <c r="BB704" s="291"/>
      <c r="BC704" s="291">
        <v>15</v>
      </c>
      <c r="BD704" s="291">
        <v>855000</v>
      </c>
      <c r="BE704" s="291">
        <v>421907</v>
      </c>
      <c r="BF704" s="291">
        <v>223500</v>
      </c>
      <c r="BG704" s="291">
        <v>1318</v>
      </c>
      <c r="BH704" s="291">
        <v>75126000</v>
      </c>
      <c r="BI704" s="291">
        <v>56304906</v>
      </c>
      <c r="BJ704" s="291">
        <v>19638200</v>
      </c>
      <c r="BK704" s="291">
        <v>62</v>
      </c>
      <c r="BL704" s="291">
        <v>4</v>
      </c>
      <c r="BM704" s="291">
        <v>66</v>
      </c>
      <c r="BN704" s="291">
        <v>3762000</v>
      </c>
      <c r="BO704" s="291">
        <v>983400</v>
      </c>
      <c r="BP704" s="292" t="s">
        <v>3544</v>
      </c>
      <c r="BQ704" s="292" t="s">
        <v>1303</v>
      </c>
      <c r="BR704" t="s">
        <v>45</v>
      </c>
    </row>
    <row r="705" spans="1:70" hidden="1" x14ac:dyDescent="0.3">
      <c r="A705" s="281">
        <v>702</v>
      </c>
      <c r="B705" s="282" t="s">
        <v>2952</v>
      </c>
      <c r="C705" s="282" t="s">
        <v>3011</v>
      </c>
      <c r="D705" s="282" t="s">
        <v>2998</v>
      </c>
      <c r="E705" s="282" t="s">
        <v>2959</v>
      </c>
      <c r="F705" s="282" t="s">
        <v>2955</v>
      </c>
      <c r="G705" s="282" t="s">
        <v>2968</v>
      </c>
      <c r="H705" s="282" t="s">
        <v>2969</v>
      </c>
      <c r="I705" s="282" t="s">
        <v>2962</v>
      </c>
      <c r="J705" s="282" t="s">
        <v>60</v>
      </c>
      <c r="K705" s="282" t="s">
        <v>2958</v>
      </c>
      <c r="L705" s="282" t="s">
        <v>45</v>
      </c>
      <c r="M705" s="283" t="s">
        <v>2782</v>
      </c>
      <c r="N705" s="282" t="s">
        <v>2783</v>
      </c>
      <c r="O705" s="282" t="s">
        <v>50</v>
      </c>
      <c r="P705" s="282" t="s">
        <v>51</v>
      </c>
      <c r="Q705" s="284" t="s">
        <v>45</v>
      </c>
      <c r="R705" s="282" t="s">
        <v>45</v>
      </c>
      <c r="S705" s="285">
        <v>45805</v>
      </c>
      <c r="T705" s="285">
        <v>45764</v>
      </c>
      <c r="U705" s="284" t="s">
        <v>45</v>
      </c>
      <c r="V705" s="285">
        <v>45764</v>
      </c>
      <c r="W705" s="285">
        <v>45805</v>
      </c>
      <c r="X705" s="285">
        <v>45806</v>
      </c>
      <c r="Y705" s="286">
        <v>62000</v>
      </c>
      <c r="Z705" s="286">
        <v>62000</v>
      </c>
      <c r="AA705" s="286">
        <v>15700</v>
      </c>
      <c r="AB705" s="286">
        <v>62000</v>
      </c>
      <c r="AC705" s="287" t="s">
        <v>655</v>
      </c>
      <c r="AD705" s="284" t="s">
        <v>60</v>
      </c>
      <c r="AE705" s="287" t="s">
        <v>45</v>
      </c>
      <c r="AF705" s="286">
        <v>62000</v>
      </c>
      <c r="AG705" s="286">
        <v>700</v>
      </c>
      <c r="AH705" s="286">
        <v>43400000</v>
      </c>
      <c r="AI705" s="286">
        <v>10990000</v>
      </c>
      <c r="AJ705" s="286">
        <v>700</v>
      </c>
      <c r="AK705" s="286">
        <v>43400000</v>
      </c>
      <c r="AL705" s="286">
        <v>10990000</v>
      </c>
      <c r="AM705" s="286"/>
      <c r="AN705" s="286"/>
      <c r="AO705" s="286">
        <v>0</v>
      </c>
      <c r="AP705" s="286">
        <v>701</v>
      </c>
      <c r="AQ705" s="286">
        <v>43462000</v>
      </c>
      <c r="AR705" s="286">
        <v>11005700</v>
      </c>
      <c r="AS705" s="286">
        <v>701</v>
      </c>
      <c r="AT705" s="286">
        <v>43462000</v>
      </c>
      <c r="AU705" s="286">
        <v>11005700</v>
      </c>
      <c r="AV705" s="286"/>
      <c r="AW705" s="286"/>
      <c r="AX705" s="286">
        <v>0</v>
      </c>
      <c r="AY705" s="286">
        <v>600</v>
      </c>
      <c r="AZ705" s="286">
        <v>37200000</v>
      </c>
      <c r="BA705" s="286"/>
      <c r="BB705" s="286"/>
      <c r="BC705" s="286">
        <v>3</v>
      </c>
      <c r="BD705" s="286">
        <v>186000</v>
      </c>
      <c r="BE705" s="286">
        <v>59094</v>
      </c>
      <c r="BF705" s="286">
        <v>47100</v>
      </c>
      <c r="BG705" s="286">
        <v>567</v>
      </c>
      <c r="BH705" s="286">
        <v>35154000</v>
      </c>
      <c r="BI705" s="286">
        <v>25373433</v>
      </c>
      <c r="BJ705" s="286">
        <v>8901900</v>
      </c>
      <c r="BK705" s="286">
        <v>33</v>
      </c>
      <c r="BL705" s="286">
        <v>101</v>
      </c>
      <c r="BM705" s="286">
        <v>134</v>
      </c>
      <c r="BN705" s="286">
        <v>8308000</v>
      </c>
      <c r="BO705" s="286">
        <v>2103800</v>
      </c>
      <c r="BP705" s="287" t="s">
        <v>3881</v>
      </c>
      <c r="BQ705" s="287" t="s">
        <v>3899</v>
      </c>
      <c r="BR705" t="s">
        <v>45</v>
      </c>
    </row>
    <row r="706" spans="1:70" hidden="1" x14ac:dyDescent="0.3">
      <c r="A706" s="281">
        <v>703</v>
      </c>
      <c r="B706" s="288" t="s">
        <v>2952</v>
      </c>
      <c r="C706" s="288" t="s">
        <v>3011</v>
      </c>
      <c r="D706" s="288" t="s">
        <v>2998</v>
      </c>
      <c r="E706" s="288" t="s">
        <v>2959</v>
      </c>
      <c r="F706" s="288" t="s">
        <v>2955</v>
      </c>
      <c r="G706" s="288" t="s">
        <v>2968</v>
      </c>
      <c r="H706" s="288" t="s">
        <v>2969</v>
      </c>
      <c r="I706" s="288" t="s">
        <v>2999</v>
      </c>
      <c r="J706" s="288" t="s">
        <v>60</v>
      </c>
      <c r="K706" s="288" t="s">
        <v>2958</v>
      </c>
      <c r="L706" s="288" t="s">
        <v>45</v>
      </c>
      <c r="M706" s="289" t="s">
        <v>2784</v>
      </c>
      <c r="N706" s="288" t="s">
        <v>2785</v>
      </c>
      <c r="O706" s="288" t="s">
        <v>50</v>
      </c>
      <c r="P706" s="288" t="s">
        <v>51</v>
      </c>
      <c r="Q706" s="290" t="s">
        <v>45</v>
      </c>
      <c r="R706" s="288" t="s">
        <v>45</v>
      </c>
      <c r="S706" s="1">
        <v>46049</v>
      </c>
      <c r="T706" s="1">
        <v>45632</v>
      </c>
      <c r="U706" s="290" t="s">
        <v>45</v>
      </c>
      <c r="V706" s="1">
        <v>45632</v>
      </c>
      <c r="W706" s="1">
        <v>45691</v>
      </c>
      <c r="X706" s="1">
        <v>45709</v>
      </c>
      <c r="Y706" s="291">
        <v>79000</v>
      </c>
      <c r="Z706" s="291">
        <v>89000</v>
      </c>
      <c r="AA706" s="291">
        <v>18000</v>
      </c>
      <c r="AB706" s="291">
        <v>89000</v>
      </c>
      <c r="AC706" s="292" t="s">
        <v>974</v>
      </c>
      <c r="AD706" s="290" t="s">
        <v>60</v>
      </c>
      <c r="AE706" s="292" t="s">
        <v>45</v>
      </c>
      <c r="AF706" s="291">
        <v>79000</v>
      </c>
      <c r="AG706" s="291">
        <v>6263</v>
      </c>
      <c r="AH706" s="291">
        <v>557407000</v>
      </c>
      <c r="AI706" s="291">
        <v>112734000</v>
      </c>
      <c r="AJ706" s="291">
        <v>1203</v>
      </c>
      <c r="AK706" s="291">
        <v>107067000</v>
      </c>
      <c r="AL706" s="291">
        <v>21654000</v>
      </c>
      <c r="AM706" s="291">
        <v>5060</v>
      </c>
      <c r="AN706" s="291">
        <v>450340000</v>
      </c>
      <c r="AO706" s="291">
        <v>91080000</v>
      </c>
      <c r="AP706" s="291">
        <v>2765</v>
      </c>
      <c r="AQ706" s="291">
        <v>246085000</v>
      </c>
      <c r="AR706" s="291">
        <v>49770000</v>
      </c>
      <c r="AS706" s="291">
        <v>2765</v>
      </c>
      <c r="AT706" s="291">
        <v>246085000</v>
      </c>
      <c r="AU706" s="291">
        <v>49770000</v>
      </c>
      <c r="AV706" s="291"/>
      <c r="AW706" s="291"/>
      <c r="AX706" s="291">
        <v>0</v>
      </c>
      <c r="AY706" s="291">
        <v>2748</v>
      </c>
      <c r="AZ706" s="291">
        <v>244572000</v>
      </c>
      <c r="BA706" s="291"/>
      <c r="BB706" s="291"/>
      <c r="BC706" s="291">
        <v>6</v>
      </c>
      <c r="BD706" s="291">
        <v>534000</v>
      </c>
      <c r="BE706" s="291">
        <v>236776</v>
      </c>
      <c r="BF706" s="291">
        <v>108000</v>
      </c>
      <c r="BG706" s="291">
        <v>2502</v>
      </c>
      <c r="BH706" s="291">
        <v>222678000</v>
      </c>
      <c r="BI706" s="291">
        <v>118060857</v>
      </c>
      <c r="BJ706" s="291">
        <v>45036000</v>
      </c>
      <c r="BK706" s="291">
        <v>246</v>
      </c>
      <c r="BL706" s="291">
        <v>17</v>
      </c>
      <c r="BM706" s="291">
        <v>263</v>
      </c>
      <c r="BN706" s="291">
        <v>23407000</v>
      </c>
      <c r="BO706" s="291">
        <v>4734000</v>
      </c>
      <c r="BP706" s="292" t="s">
        <v>3724</v>
      </c>
      <c r="BQ706" s="292" t="s">
        <v>3961</v>
      </c>
      <c r="BR706" t="s">
        <v>45</v>
      </c>
    </row>
    <row r="707" spans="1:70" hidden="1" x14ac:dyDescent="0.3">
      <c r="A707" s="281">
        <v>704</v>
      </c>
      <c r="B707" s="282" t="s">
        <v>2952</v>
      </c>
      <c r="C707" s="282" t="s">
        <v>3011</v>
      </c>
      <c r="D707" s="282" t="s">
        <v>2998</v>
      </c>
      <c r="E707" s="282" t="s">
        <v>2959</v>
      </c>
      <c r="F707" s="282" t="s">
        <v>2970</v>
      </c>
      <c r="G707" s="282" t="s">
        <v>2971</v>
      </c>
      <c r="H707" s="282" t="s">
        <v>2972</v>
      </c>
      <c r="I707" s="282" t="s">
        <v>2962</v>
      </c>
      <c r="J707" s="282" t="s">
        <v>60</v>
      </c>
      <c r="K707" s="282" t="s">
        <v>2958</v>
      </c>
      <c r="L707" s="282" t="s">
        <v>45</v>
      </c>
      <c r="M707" s="283" t="s">
        <v>2786</v>
      </c>
      <c r="N707" s="282" t="s">
        <v>2787</v>
      </c>
      <c r="O707" s="282" t="s">
        <v>50</v>
      </c>
      <c r="P707" s="282" t="s">
        <v>142</v>
      </c>
      <c r="Q707" s="284" t="s">
        <v>45</v>
      </c>
      <c r="R707" s="282" t="s">
        <v>45</v>
      </c>
      <c r="S707" s="285">
        <v>45785</v>
      </c>
      <c r="T707" s="285">
        <v>45749</v>
      </c>
      <c r="U707" s="284" t="s">
        <v>45</v>
      </c>
      <c r="V707" s="285">
        <v>45749</v>
      </c>
      <c r="W707" s="285">
        <v>45785</v>
      </c>
      <c r="X707" s="285">
        <v>45786</v>
      </c>
      <c r="Y707" s="286">
        <v>72000</v>
      </c>
      <c r="Z707" s="286">
        <v>72000</v>
      </c>
      <c r="AA707" s="286">
        <v>19500</v>
      </c>
      <c r="AB707" s="286">
        <v>72000</v>
      </c>
      <c r="AC707" s="287" t="s">
        <v>211</v>
      </c>
      <c r="AD707" s="284" t="s">
        <v>60</v>
      </c>
      <c r="AE707" s="287" t="s">
        <v>45</v>
      </c>
      <c r="AF707" s="286">
        <v>72000</v>
      </c>
      <c r="AG707" s="286">
        <v>900</v>
      </c>
      <c r="AH707" s="286">
        <v>64800000</v>
      </c>
      <c r="AI707" s="286">
        <v>17550000</v>
      </c>
      <c r="AJ707" s="286">
        <v>900</v>
      </c>
      <c r="AK707" s="286">
        <v>64800000</v>
      </c>
      <c r="AL707" s="286">
        <v>17550000</v>
      </c>
      <c r="AM707" s="286"/>
      <c r="AN707" s="286"/>
      <c r="AO707" s="286">
        <v>0</v>
      </c>
      <c r="AP707" s="286">
        <v>925</v>
      </c>
      <c r="AQ707" s="286">
        <v>66600000</v>
      </c>
      <c r="AR707" s="286">
        <v>18037500</v>
      </c>
      <c r="AS707" s="286">
        <v>925</v>
      </c>
      <c r="AT707" s="286">
        <v>66600000</v>
      </c>
      <c r="AU707" s="286">
        <v>18037500</v>
      </c>
      <c r="AV707" s="286"/>
      <c r="AW707" s="286"/>
      <c r="AX707" s="286">
        <v>0</v>
      </c>
      <c r="AY707" s="286">
        <v>861</v>
      </c>
      <c r="AZ707" s="286">
        <v>61992000</v>
      </c>
      <c r="BA707" s="286">
        <v>-4</v>
      </c>
      <c r="BB707" s="286">
        <v>-288000</v>
      </c>
      <c r="BC707" s="286">
        <v>7</v>
      </c>
      <c r="BD707" s="286">
        <v>504000</v>
      </c>
      <c r="BE707" s="286">
        <v>305560</v>
      </c>
      <c r="BF707" s="286">
        <v>136500</v>
      </c>
      <c r="BG707" s="286">
        <v>666</v>
      </c>
      <c r="BH707" s="286">
        <v>47952000</v>
      </c>
      <c r="BI707" s="286">
        <v>32814529</v>
      </c>
      <c r="BJ707" s="286">
        <v>12987000</v>
      </c>
      <c r="BK707" s="286">
        <v>195</v>
      </c>
      <c r="BL707" s="286">
        <v>64</v>
      </c>
      <c r="BM707" s="286">
        <v>259</v>
      </c>
      <c r="BN707" s="286">
        <v>18648000</v>
      </c>
      <c r="BO707" s="286">
        <v>5050500</v>
      </c>
      <c r="BP707" s="287" t="s">
        <v>761</v>
      </c>
      <c r="BQ707" s="287" t="s">
        <v>3554</v>
      </c>
      <c r="BR707" t="s">
        <v>45</v>
      </c>
    </row>
    <row r="708" spans="1:70" hidden="1" x14ac:dyDescent="0.3">
      <c r="A708" s="281">
        <v>705</v>
      </c>
      <c r="B708" s="288" t="s">
        <v>2952</v>
      </c>
      <c r="C708" s="288" t="s">
        <v>3011</v>
      </c>
      <c r="D708" s="288" t="s">
        <v>2998</v>
      </c>
      <c r="E708" s="288" t="s">
        <v>2959</v>
      </c>
      <c r="F708" s="288" t="s">
        <v>2970</v>
      </c>
      <c r="G708" s="288" t="s">
        <v>2971</v>
      </c>
      <c r="H708" s="288" t="s">
        <v>2972</v>
      </c>
      <c r="I708" s="288" t="s">
        <v>2962</v>
      </c>
      <c r="J708" s="288" t="s">
        <v>60</v>
      </c>
      <c r="K708" s="288" t="s">
        <v>2958</v>
      </c>
      <c r="L708" s="288" t="s">
        <v>45</v>
      </c>
      <c r="M708" s="289" t="s">
        <v>2788</v>
      </c>
      <c r="N708" s="288" t="s">
        <v>2789</v>
      </c>
      <c r="O708" s="288" t="s">
        <v>50</v>
      </c>
      <c r="P708" s="288" t="s">
        <v>51</v>
      </c>
      <c r="Q708" s="290" t="s">
        <v>45</v>
      </c>
      <c r="R708" s="288" t="s">
        <v>45</v>
      </c>
      <c r="S708" s="1">
        <v>45749</v>
      </c>
      <c r="T708" s="1">
        <v>45643</v>
      </c>
      <c r="U708" s="290" t="s">
        <v>45</v>
      </c>
      <c r="V708" s="1">
        <v>45643</v>
      </c>
      <c r="W708" s="1">
        <v>45747</v>
      </c>
      <c r="X708" s="1">
        <v>45749</v>
      </c>
      <c r="Y708" s="291">
        <v>65000</v>
      </c>
      <c r="Z708" s="291">
        <v>65000</v>
      </c>
      <c r="AA708" s="291">
        <v>16500</v>
      </c>
      <c r="AB708" s="291">
        <v>65000</v>
      </c>
      <c r="AC708" s="292" t="s">
        <v>678</v>
      </c>
      <c r="AD708" s="290" t="s">
        <v>60</v>
      </c>
      <c r="AE708" s="292" t="s">
        <v>45</v>
      </c>
      <c r="AF708" s="291">
        <v>65000</v>
      </c>
      <c r="AG708" s="291">
        <v>2200</v>
      </c>
      <c r="AH708" s="291">
        <v>143000000</v>
      </c>
      <c r="AI708" s="291">
        <v>36300000</v>
      </c>
      <c r="AJ708" s="291">
        <v>1600</v>
      </c>
      <c r="AK708" s="291">
        <v>104000000</v>
      </c>
      <c r="AL708" s="291">
        <v>26400000</v>
      </c>
      <c r="AM708" s="291">
        <v>600</v>
      </c>
      <c r="AN708" s="291">
        <v>39000000</v>
      </c>
      <c r="AO708" s="291">
        <v>9900000</v>
      </c>
      <c r="AP708" s="291">
        <v>2280</v>
      </c>
      <c r="AQ708" s="291">
        <v>148200000</v>
      </c>
      <c r="AR708" s="291">
        <v>37620000</v>
      </c>
      <c r="AS708" s="291">
        <v>2280</v>
      </c>
      <c r="AT708" s="291">
        <v>148200000</v>
      </c>
      <c r="AU708" s="291">
        <v>37620000</v>
      </c>
      <c r="AV708" s="291"/>
      <c r="AW708" s="291"/>
      <c r="AX708" s="291">
        <v>0</v>
      </c>
      <c r="AY708" s="291">
        <v>2260</v>
      </c>
      <c r="AZ708" s="291">
        <v>146900000</v>
      </c>
      <c r="BA708" s="291"/>
      <c r="BB708" s="291"/>
      <c r="BC708" s="291">
        <v>15</v>
      </c>
      <c r="BD708" s="291">
        <v>975000</v>
      </c>
      <c r="BE708" s="291">
        <v>491000</v>
      </c>
      <c r="BF708" s="291">
        <v>247500</v>
      </c>
      <c r="BG708" s="291">
        <v>2027</v>
      </c>
      <c r="BH708" s="291">
        <v>131755000</v>
      </c>
      <c r="BI708" s="291">
        <v>95497834</v>
      </c>
      <c r="BJ708" s="291">
        <v>33445500</v>
      </c>
      <c r="BK708" s="291">
        <v>233</v>
      </c>
      <c r="BL708" s="291">
        <v>20</v>
      </c>
      <c r="BM708" s="291">
        <v>253</v>
      </c>
      <c r="BN708" s="291">
        <v>16445000</v>
      </c>
      <c r="BO708" s="291">
        <v>4174500</v>
      </c>
      <c r="BP708" s="292" t="s">
        <v>513</v>
      </c>
      <c r="BQ708" s="292" t="s">
        <v>3539</v>
      </c>
      <c r="BR708" t="s">
        <v>45</v>
      </c>
    </row>
    <row r="709" spans="1:70" hidden="1" x14ac:dyDescent="0.3">
      <c r="A709" s="281">
        <v>706</v>
      </c>
      <c r="B709" s="282" t="s">
        <v>2952</v>
      </c>
      <c r="C709" s="282" t="s">
        <v>3011</v>
      </c>
      <c r="D709" s="282" t="s">
        <v>2998</v>
      </c>
      <c r="E709" s="282" t="s">
        <v>2959</v>
      </c>
      <c r="F709" s="282" t="s">
        <v>2970</v>
      </c>
      <c r="G709" s="282" t="s">
        <v>2971</v>
      </c>
      <c r="H709" s="282" t="s">
        <v>2972</v>
      </c>
      <c r="I709" s="282" t="s">
        <v>2962</v>
      </c>
      <c r="J709" s="282" t="s">
        <v>60</v>
      </c>
      <c r="K709" s="282" t="s">
        <v>2958</v>
      </c>
      <c r="L709" s="282" t="s">
        <v>45</v>
      </c>
      <c r="M709" s="283" t="s">
        <v>2790</v>
      </c>
      <c r="N709" s="282" t="s">
        <v>2791</v>
      </c>
      <c r="O709" s="282" t="s">
        <v>50</v>
      </c>
      <c r="P709" s="282" t="s">
        <v>142</v>
      </c>
      <c r="Q709" s="284" t="s">
        <v>45</v>
      </c>
      <c r="R709" s="282" t="s">
        <v>45</v>
      </c>
      <c r="S709" s="285">
        <v>45740</v>
      </c>
      <c r="T709" s="285">
        <v>45695</v>
      </c>
      <c r="U709" s="284" t="s">
        <v>45</v>
      </c>
      <c r="V709" s="285">
        <v>45695</v>
      </c>
      <c r="W709" s="285">
        <v>45740</v>
      </c>
      <c r="X709" s="285">
        <v>45742</v>
      </c>
      <c r="Y709" s="286">
        <v>49000</v>
      </c>
      <c r="Z709" s="286">
        <v>49000</v>
      </c>
      <c r="AA709" s="286">
        <v>13000</v>
      </c>
      <c r="AB709" s="286">
        <v>49000</v>
      </c>
      <c r="AC709" s="287" t="s">
        <v>52</v>
      </c>
      <c r="AD709" s="284" t="s">
        <v>60</v>
      </c>
      <c r="AE709" s="287" t="s">
        <v>45</v>
      </c>
      <c r="AF709" s="286">
        <v>49000</v>
      </c>
      <c r="AG709" s="286">
        <v>1900</v>
      </c>
      <c r="AH709" s="286">
        <v>93100000</v>
      </c>
      <c r="AI709" s="286">
        <v>24700000</v>
      </c>
      <c r="AJ709" s="286">
        <v>1900</v>
      </c>
      <c r="AK709" s="286">
        <v>93100000</v>
      </c>
      <c r="AL709" s="286">
        <v>24700000</v>
      </c>
      <c r="AM709" s="286"/>
      <c r="AN709" s="286"/>
      <c r="AO709" s="286">
        <v>0</v>
      </c>
      <c r="AP709" s="286">
        <v>1937</v>
      </c>
      <c r="AQ709" s="286">
        <v>94913000</v>
      </c>
      <c r="AR709" s="286">
        <v>25181000</v>
      </c>
      <c r="AS709" s="286">
        <v>1937</v>
      </c>
      <c r="AT709" s="286">
        <v>94913000</v>
      </c>
      <c r="AU709" s="286">
        <v>25181000</v>
      </c>
      <c r="AV709" s="286"/>
      <c r="AW709" s="286"/>
      <c r="AX709" s="286">
        <v>0</v>
      </c>
      <c r="AY709" s="286">
        <v>1826</v>
      </c>
      <c r="AZ709" s="286">
        <v>89474000</v>
      </c>
      <c r="BA709" s="286"/>
      <c r="BB709" s="286"/>
      <c r="BC709" s="286">
        <v>12</v>
      </c>
      <c r="BD709" s="286">
        <v>588000</v>
      </c>
      <c r="BE709" s="286">
        <v>312700</v>
      </c>
      <c r="BF709" s="286">
        <v>156000</v>
      </c>
      <c r="BG709" s="286">
        <v>1381</v>
      </c>
      <c r="BH709" s="286">
        <v>67669000</v>
      </c>
      <c r="BI709" s="286">
        <v>50489067</v>
      </c>
      <c r="BJ709" s="286">
        <v>17953000</v>
      </c>
      <c r="BK709" s="286">
        <v>445</v>
      </c>
      <c r="BL709" s="286">
        <v>111</v>
      </c>
      <c r="BM709" s="286">
        <v>556</v>
      </c>
      <c r="BN709" s="286">
        <v>27244000</v>
      </c>
      <c r="BO709" s="286">
        <v>7228000</v>
      </c>
      <c r="BP709" s="287" t="s">
        <v>3925</v>
      </c>
      <c r="BQ709" s="287" t="s">
        <v>3114</v>
      </c>
      <c r="BR709" t="s">
        <v>45</v>
      </c>
    </row>
    <row r="710" spans="1:70" hidden="1" x14ac:dyDescent="0.3">
      <c r="A710" s="281">
        <v>707</v>
      </c>
      <c r="B710" s="288" t="s">
        <v>2952</v>
      </c>
      <c r="C710" s="288" t="s">
        <v>3011</v>
      </c>
      <c r="D710" s="288" t="s">
        <v>2998</v>
      </c>
      <c r="E710" s="288" t="s">
        <v>2959</v>
      </c>
      <c r="F710" s="288" t="s">
        <v>2970</v>
      </c>
      <c r="G710" s="288" t="s">
        <v>2971</v>
      </c>
      <c r="H710" s="288" t="s">
        <v>2972</v>
      </c>
      <c r="I710" s="288" t="s">
        <v>2962</v>
      </c>
      <c r="J710" s="288" t="s">
        <v>60</v>
      </c>
      <c r="K710" s="288" t="s">
        <v>2958</v>
      </c>
      <c r="L710" s="288" t="s">
        <v>45</v>
      </c>
      <c r="M710" s="289" t="s">
        <v>2792</v>
      </c>
      <c r="N710" s="288" t="s">
        <v>2793</v>
      </c>
      <c r="O710" s="288" t="s">
        <v>50</v>
      </c>
      <c r="P710" s="288" t="s">
        <v>51</v>
      </c>
      <c r="Q710" s="290" t="s">
        <v>45</v>
      </c>
      <c r="R710" s="288" t="s">
        <v>45</v>
      </c>
      <c r="S710" s="1">
        <v>45771</v>
      </c>
      <c r="T710" s="1">
        <v>45652</v>
      </c>
      <c r="U710" s="290" t="s">
        <v>45</v>
      </c>
      <c r="V710" s="1">
        <v>45652</v>
      </c>
      <c r="W710" s="1">
        <v>45734</v>
      </c>
      <c r="X710" s="1">
        <v>45737</v>
      </c>
      <c r="Y710" s="291">
        <v>55000</v>
      </c>
      <c r="Z710" s="291">
        <v>55000</v>
      </c>
      <c r="AA710" s="291">
        <v>12900</v>
      </c>
      <c r="AB710" s="291">
        <v>55000</v>
      </c>
      <c r="AC710" s="292" t="s">
        <v>945</v>
      </c>
      <c r="AD710" s="290" t="s">
        <v>60</v>
      </c>
      <c r="AE710" s="292" t="s">
        <v>45</v>
      </c>
      <c r="AF710" s="291">
        <v>55000</v>
      </c>
      <c r="AG710" s="291">
        <v>2570</v>
      </c>
      <c r="AH710" s="291">
        <v>141350000</v>
      </c>
      <c r="AI710" s="291">
        <v>33153000</v>
      </c>
      <c r="AJ710" s="291">
        <v>1600</v>
      </c>
      <c r="AK710" s="291">
        <v>88000000</v>
      </c>
      <c r="AL710" s="291">
        <v>20640000</v>
      </c>
      <c r="AM710" s="291">
        <v>970</v>
      </c>
      <c r="AN710" s="291">
        <v>53350000</v>
      </c>
      <c r="AO710" s="291">
        <v>12513000</v>
      </c>
      <c r="AP710" s="291">
        <v>2593</v>
      </c>
      <c r="AQ710" s="291">
        <v>142615000</v>
      </c>
      <c r="AR710" s="291">
        <v>33449700</v>
      </c>
      <c r="AS710" s="291">
        <v>2593</v>
      </c>
      <c r="AT710" s="291">
        <v>142615000</v>
      </c>
      <c r="AU710" s="291">
        <v>33449700</v>
      </c>
      <c r="AV710" s="291"/>
      <c r="AW710" s="291"/>
      <c r="AX710" s="291">
        <v>0</v>
      </c>
      <c r="AY710" s="291">
        <v>2575</v>
      </c>
      <c r="AZ710" s="291">
        <v>141625000</v>
      </c>
      <c r="BA710" s="291"/>
      <c r="BB710" s="291"/>
      <c r="BC710" s="291">
        <v>4</v>
      </c>
      <c r="BD710" s="291">
        <v>220000</v>
      </c>
      <c r="BE710" s="291">
        <v>127400</v>
      </c>
      <c r="BF710" s="291">
        <v>51600</v>
      </c>
      <c r="BG710" s="291">
        <v>2342</v>
      </c>
      <c r="BH710" s="291">
        <v>128810000</v>
      </c>
      <c r="BI710" s="291">
        <v>95031669</v>
      </c>
      <c r="BJ710" s="291">
        <v>30211800</v>
      </c>
      <c r="BK710" s="291">
        <v>233</v>
      </c>
      <c r="BL710" s="291">
        <v>18</v>
      </c>
      <c r="BM710" s="291">
        <v>251</v>
      </c>
      <c r="BN710" s="291">
        <v>13805000</v>
      </c>
      <c r="BO710" s="291">
        <v>3237900</v>
      </c>
      <c r="BP710" s="292" t="s">
        <v>3414</v>
      </c>
      <c r="BQ710" s="292" t="s">
        <v>3969</v>
      </c>
      <c r="BR710" t="s">
        <v>45</v>
      </c>
    </row>
    <row r="711" spans="1:70" hidden="1" x14ac:dyDescent="0.3">
      <c r="A711" s="281">
        <v>708</v>
      </c>
      <c r="B711" s="282" t="s">
        <v>2952</v>
      </c>
      <c r="C711" s="282" t="s">
        <v>3011</v>
      </c>
      <c r="D711" s="282" t="s">
        <v>2998</v>
      </c>
      <c r="E711" s="282" t="s">
        <v>2959</v>
      </c>
      <c r="F711" s="282" t="s">
        <v>2970</v>
      </c>
      <c r="G711" s="282" t="s">
        <v>2971</v>
      </c>
      <c r="H711" s="282" t="s">
        <v>2972</v>
      </c>
      <c r="I711" s="282" t="s">
        <v>2962</v>
      </c>
      <c r="J711" s="282" t="s">
        <v>60</v>
      </c>
      <c r="K711" s="282" t="s">
        <v>2958</v>
      </c>
      <c r="L711" s="282" t="s">
        <v>45</v>
      </c>
      <c r="M711" s="283" t="s">
        <v>2794</v>
      </c>
      <c r="N711" s="282" t="s">
        <v>2795</v>
      </c>
      <c r="O711" s="282" t="s">
        <v>50</v>
      </c>
      <c r="P711" s="282" t="s">
        <v>142</v>
      </c>
      <c r="Q711" s="284" t="s">
        <v>45</v>
      </c>
      <c r="R711" s="282" t="s">
        <v>45</v>
      </c>
      <c r="S711" s="285">
        <v>45748</v>
      </c>
      <c r="T711" s="285">
        <v>45665</v>
      </c>
      <c r="U711" s="284" t="s">
        <v>45</v>
      </c>
      <c r="V711" s="285">
        <v>45665</v>
      </c>
      <c r="W711" s="285">
        <v>45744</v>
      </c>
      <c r="X711" s="285">
        <v>45748</v>
      </c>
      <c r="Y711" s="286">
        <v>59000</v>
      </c>
      <c r="Z711" s="286">
        <v>59000</v>
      </c>
      <c r="AA711" s="286">
        <v>15000</v>
      </c>
      <c r="AB711" s="286">
        <v>59000</v>
      </c>
      <c r="AC711" s="287" t="s">
        <v>678</v>
      </c>
      <c r="AD711" s="284" t="s">
        <v>60</v>
      </c>
      <c r="AE711" s="287" t="s">
        <v>45</v>
      </c>
      <c r="AF711" s="286">
        <v>59000</v>
      </c>
      <c r="AG711" s="286">
        <v>1600</v>
      </c>
      <c r="AH711" s="286">
        <v>94400000</v>
      </c>
      <c r="AI711" s="286">
        <v>24000000</v>
      </c>
      <c r="AJ711" s="286">
        <v>1600</v>
      </c>
      <c r="AK711" s="286">
        <v>94400000</v>
      </c>
      <c r="AL711" s="286">
        <v>24000000</v>
      </c>
      <c r="AM711" s="286"/>
      <c r="AN711" s="286"/>
      <c r="AO711" s="286">
        <v>0</v>
      </c>
      <c r="AP711" s="286">
        <v>1610</v>
      </c>
      <c r="AQ711" s="286">
        <v>94990000</v>
      </c>
      <c r="AR711" s="286">
        <v>24150000</v>
      </c>
      <c r="AS711" s="286">
        <v>1610</v>
      </c>
      <c r="AT711" s="286">
        <v>94990000</v>
      </c>
      <c r="AU711" s="286">
        <v>24150000</v>
      </c>
      <c r="AV711" s="286"/>
      <c r="AW711" s="286"/>
      <c r="AX711" s="286">
        <v>0</v>
      </c>
      <c r="AY711" s="286">
        <v>1438</v>
      </c>
      <c r="AZ711" s="286">
        <v>84842000</v>
      </c>
      <c r="BA711" s="286"/>
      <c r="BB711" s="286"/>
      <c r="BC711" s="286">
        <v>32</v>
      </c>
      <c r="BD711" s="286">
        <v>1888000</v>
      </c>
      <c r="BE711" s="286">
        <v>1020899</v>
      </c>
      <c r="BF711" s="286">
        <v>480000</v>
      </c>
      <c r="BG711" s="286">
        <v>1411</v>
      </c>
      <c r="BH711" s="286">
        <v>83249000</v>
      </c>
      <c r="BI711" s="286">
        <v>58389106</v>
      </c>
      <c r="BJ711" s="286">
        <v>21165000</v>
      </c>
      <c r="BK711" s="286">
        <v>27</v>
      </c>
      <c r="BL711" s="286">
        <v>172</v>
      </c>
      <c r="BM711" s="286">
        <v>199</v>
      </c>
      <c r="BN711" s="286">
        <v>11741000</v>
      </c>
      <c r="BO711" s="286">
        <v>2985000</v>
      </c>
      <c r="BP711" s="287" t="s">
        <v>3515</v>
      </c>
      <c r="BQ711" s="287" t="s">
        <v>3247</v>
      </c>
      <c r="BR711" t="s">
        <v>45</v>
      </c>
    </row>
    <row r="712" spans="1:70" hidden="1" x14ac:dyDescent="0.3">
      <c r="A712" s="281">
        <v>709</v>
      </c>
      <c r="B712" s="288" t="s">
        <v>2952</v>
      </c>
      <c r="C712" s="288" t="s">
        <v>3011</v>
      </c>
      <c r="D712" s="288" t="s">
        <v>2998</v>
      </c>
      <c r="E712" s="288" t="s">
        <v>2959</v>
      </c>
      <c r="F712" s="288" t="s">
        <v>2970</v>
      </c>
      <c r="G712" s="288" t="s">
        <v>2971</v>
      </c>
      <c r="H712" s="288" t="s">
        <v>2972</v>
      </c>
      <c r="I712" s="288" t="s">
        <v>2962</v>
      </c>
      <c r="J712" s="288" t="s">
        <v>60</v>
      </c>
      <c r="K712" s="288" t="s">
        <v>2958</v>
      </c>
      <c r="L712" s="288" t="s">
        <v>45</v>
      </c>
      <c r="M712" s="289" t="s">
        <v>2796</v>
      </c>
      <c r="N712" s="288" t="s">
        <v>2797</v>
      </c>
      <c r="O712" s="288" t="s">
        <v>50</v>
      </c>
      <c r="P712" s="288" t="s">
        <v>142</v>
      </c>
      <c r="Q712" s="290" t="s">
        <v>45</v>
      </c>
      <c r="R712" s="288" t="s">
        <v>45</v>
      </c>
      <c r="S712" s="1">
        <v>45763</v>
      </c>
      <c r="T712" s="1">
        <v>45652</v>
      </c>
      <c r="U712" s="290" t="s">
        <v>45</v>
      </c>
      <c r="V712" s="1">
        <v>45652</v>
      </c>
      <c r="W712" s="1">
        <v>45728</v>
      </c>
      <c r="X712" s="1">
        <v>45735</v>
      </c>
      <c r="Y712" s="291">
        <v>55000</v>
      </c>
      <c r="Z712" s="291">
        <v>55000</v>
      </c>
      <c r="AA712" s="291">
        <v>14800</v>
      </c>
      <c r="AB712" s="291">
        <v>55000</v>
      </c>
      <c r="AC712" s="292" t="s">
        <v>399</v>
      </c>
      <c r="AD712" s="290" t="s">
        <v>60</v>
      </c>
      <c r="AE712" s="292" t="s">
        <v>45</v>
      </c>
      <c r="AF712" s="291">
        <v>55000</v>
      </c>
      <c r="AG712" s="291">
        <v>2090</v>
      </c>
      <c r="AH712" s="291">
        <v>114950000</v>
      </c>
      <c r="AI712" s="291">
        <v>30932000</v>
      </c>
      <c r="AJ712" s="291">
        <v>1600</v>
      </c>
      <c r="AK712" s="291">
        <v>88000000</v>
      </c>
      <c r="AL712" s="291">
        <v>23680000</v>
      </c>
      <c r="AM712" s="291">
        <v>490</v>
      </c>
      <c r="AN712" s="291">
        <v>26950000</v>
      </c>
      <c r="AO712" s="291">
        <v>7252000</v>
      </c>
      <c r="AP712" s="291">
        <v>2083</v>
      </c>
      <c r="AQ712" s="291">
        <v>114565000</v>
      </c>
      <c r="AR712" s="291">
        <v>30828400</v>
      </c>
      <c r="AS712" s="291">
        <v>2083</v>
      </c>
      <c r="AT712" s="291">
        <v>114565000</v>
      </c>
      <c r="AU712" s="291">
        <v>30828400</v>
      </c>
      <c r="AV712" s="291"/>
      <c r="AW712" s="291"/>
      <c r="AX712" s="291">
        <v>0</v>
      </c>
      <c r="AY712" s="291">
        <v>1980</v>
      </c>
      <c r="AZ712" s="291">
        <v>108900000</v>
      </c>
      <c r="BA712" s="291"/>
      <c r="BB712" s="291"/>
      <c r="BC712" s="291">
        <v>8</v>
      </c>
      <c r="BD712" s="291">
        <v>440000</v>
      </c>
      <c r="BE712" s="291">
        <v>282675</v>
      </c>
      <c r="BF712" s="291">
        <v>118400</v>
      </c>
      <c r="BG712" s="291">
        <v>1761</v>
      </c>
      <c r="BH712" s="291">
        <v>96855000</v>
      </c>
      <c r="BI712" s="291">
        <v>32076707</v>
      </c>
      <c r="BJ712" s="291">
        <v>26062800</v>
      </c>
      <c r="BK712" s="291">
        <v>219</v>
      </c>
      <c r="BL712" s="291">
        <v>103</v>
      </c>
      <c r="BM712" s="291">
        <v>322</v>
      </c>
      <c r="BN712" s="291">
        <v>17710000</v>
      </c>
      <c r="BO712" s="291">
        <v>4765600</v>
      </c>
      <c r="BP712" s="292" t="s">
        <v>3382</v>
      </c>
      <c r="BQ712" s="292" t="s">
        <v>3854</v>
      </c>
      <c r="BR712" t="s">
        <v>45</v>
      </c>
    </row>
    <row r="713" spans="1:70" hidden="1" x14ac:dyDescent="0.3">
      <c r="A713" s="281">
        <v>710</v>
      </c>
      <c r="B713" s="282" t="s">
        <v>2952</v>
      </c>
      <c r="C713" s="282" t="s">
        <v>3011</v>
      </c>
      <c r="D713" s="282" t="s">
        <v>2998</v>
      </c>
      <c r="E713" s="282" t="s">
        <v>2959</v>
      </c>
      <c r="F713" s="282" t="s">
        <v>2970</v>
      </c>
      <c r="G713" s="282" t="s">
        <v>2971</v>
      </c>
      <c r="H713" s="282" t="s">
        <v>2972</v>
      </c>
      <c r="I713" s="282" t="s">
        <v>2962</v>
      </c>
      <c r="J713" s="282" t="s">
        <v>60</v>
      </c>
      <c r="K713" s="282" t="s">
        <v>2958</v>
      </c>
      <c r="L713" s="282" t="s">
        <v>45</v>
      </c>
      <c r="M713" s="283" t="s">
        <v>2798</v>
      </c>
      <c r="N713" s="282" t="s">
        <v>2799</v>
      </c>
      <c r="O713" s="282" t="s">
        <v>50</v>
      </c>
      <c r="P713" s="282" t="s">
        <v>51</v>
      </c>
      <c r="Q713" s="284" t="s">
        <v>45</v>
      </c>
      <c r="R713" s="282" t="s">
        <v>45</v>
      </c>
      <c r="S713" s="285">
        <v>45790</v>
      </c>
      <c r="T713" s="285">
        <v>45729</v>
      </c>
      <c r="U713" s="284" t="s">
        <v>45</v>
      </c>
      <c r="V713" s="285">
        <v>45729</v>
      </c>
      <c r="W713" s="285">
        <v>45790</v>
      </c>
      <c r="X713" s="285">
        <v>45792</v>
      </c>
      <c r="Y713" s="286">
        <v>59000</v>
      </c>
      <c r="Z713" s="286">
        <v>59000</v>
      </c>
      <c r="AA713" s="286">
        <v>15900</v>
      </c>
      <c r="AB713" s="286">
        <v>59000</v>
      </c>
      <c r="AC713" s="287" t="s">
        <v>302</v>
      </c>
      <c r="AD713" s="284" t="s">
        <v>60</v>
      </c>
      <c r="AE713" s="287" t="s">
        <v>45</v>
      </c>
      <c r="AF713" s="286">
        <v>59000</v>
      </c>
      <c r="AG713" s="286">
        <v>1200</v>
      </c>
      <c r="AH713" s="286">
        <v>70800000</v>
      </c>
      <c r="AI713" s="286">
        <v>19080000</v>
      </c>
      <c r="AJ713" s="286">
        <v>1200</v>
      </c>
      <c r="AK713" s="286">
        <v>70800000</v>
      </c>
      <c r="AL713" s="286">
        <v>19080000</v>
      </c>
      <c r="AM713" s="286"/>
      <c r="AN713" s="286"/>
      <c r="AO713" s="286">
        <v>0</v>
      </c>
      <c r="AP713" s="286">
        <v>1215</v>
      </c>
      <c r="AQ713" s="286">
        <v>71685000</v>
      </c>
      <c r="AR713" s="286">
        <v>19318500</v>
      </c>
      <c r="AS713" s="286">
        <v>1215</v>
      </c>
      <c r="AT713" s="286">
        <v>71685000</v>
      </c>
      <c r="AU713" s="286">
        <v>19318500</v>
      </c>
      <c r="AV713" s="286"/>
      <c r="AW713" s="286"/>
      <c r="AX713" s="286">
        <v>0</v>
      </c>
      <c r="AY713" s="286">
        <v>1175</v>
      </c>
      <c r="AZ713" s="286">
        <v>69325000</v>
      </c>
      <c r="BA713" s="286"/>
      <c r="BB713" s="286"/>
      <c r="BC713" s="286">
        <v>5</v>
      </c>
      <c r="BD713" s="286">
        <v>295000</v>
      </c>
      <c r="BE713" s="286">
        <v>163000</v>
      </c>
      <c r="BF713" s="286">
        <v>79500</v>
      </c>
      <c r="BG713" s="286">
        <v>1041</v>
      </c>
      <c r="BH713" s="286">
        <v>61419000</v>
      </c>
      <c r="BI713" s="286">
        <v>45255754</v>
      </c>
      <c r="BJ713" s="286">
        <v>16551900</v>
      </c>
      <c r="BK713" s="286">
        <v>134</v>
      </c>
      <c r="BL713" s="286">
        <v>40</v>
      </c>
      <c r="BM713" s="286">
        <v>174</v>
      </c>
      <c r="BN713" s="286">
        <v>10266000</v>
      </c>
      <c r="BO713" s="286">
        <v>2766600</v>
      </c>
      <c r="BP713" s="287" t="s">
        <v>3838</v>
      </c>
      <c r="BQ713" s="287" t="s">
        <v>681</v>
      </c>
      <c r="BR713" t="s">
        <v>45</v>
      </c>
    </row>
    <row r="714" spans="1:70" hidden="1" x14ac:dyDescent="0.3">
      <c r="A714" s="281">
        <v>711</v>
      </c>
      <c r="B714" s="288" t="s">
        <v>2952</v>
      </c>
      <c r="C714" s="288" t="s">
        <v>3011</v>
      </c>
      <c r="D714" s="288" t="s">
        <v>2998</v>
      </c>
      <c r="E714" s="288" t="s">
        <v>2959</v>
      </c>
      <c r="F714" s="288" t="s">
        <v>2970</v>
      </c>
      <c r="G714" s="288" t="s">
        <v>2971</v>
      </c>
      <c r="H714" s="288" t="s">
        <v>2972</v>
      </c>
      <c r="I714" s="288" t="s">
        <v>2962</v>
      </c>
      <c r="J714" s="288" t="s">
        <v>60</v>
      </c>
      <c r="K714" s="288" t="s">
        <v>2958</v>
      </c>
      <c r="L714" s="288" t="s">
        <v>45</v>
      </c>
      <c r="M714" s="289" t="s">
        <v>2800</v>
      </c>
      <c r="N714" s="288" t="s">
        <v>2801</v>
      </c>
      <c r="O714" s="288" t="s">
        <v>50</v>
      </c>
      <c r="P714" s="288" t="s">
        <v>51</v>
      </c>
      <c r="Q714" s="290" t="s">
        <v>45</v>
      </c>
      <c r="R714" s="288" t="s">
        <v>45</v>
      </c>
      <c r="S714" s="1">
        <v>45789</v>
      </c>
      <c r="T714" s="1">
        <v>45750</v>
      </c>
      <c r="U714" s="290" t="s">
        <v>45</v>
      </c>
      <c r="V714" s="1">
        <v>45750</v>
      </c>
      <c r="W714" s="1">
        <v>45789</v>
      </c>
      <c r="X714" s="1">
        <v>45790</v>
      </c>
      <c r="Y714" s="291">
        <v>47000</v>
      </c>
      <c r="Z714" s="291">
        <v>59000</v>
      </c>
      <c r="AA714" s="291">
        <v>12600</v>
      </c>
      <c r="AB714" s="291">
        <v>59000</v>
      </c>
      <c r="AC714" s="292" t="s">
        <v>121</v>
      </c>
      <c r="AD714" s="290" t="s">
        <v>60</v>
      </c>
      <c r="AE714" s="292" t="s">
        <v>45</v>
      </c>
      <c r="AF714" s="291">
        <v>47000</v>
      </c>
      <c r="AG714" s="291">
        <v>10000</v>
      </c>
      <c r="AH714" s="291">
        <v>590000000</v>
      </c>
      <c r="AI714" s="291">
        <v>126000000</v>
      </c>
      <c r="AJ714" s="291">
        <v>10000</v>
      </c>
      <c r="AK714" s="291">
        <v>590000000</v>
      </c>
      <c r="AL714" s="291">
        <v>126000000</v>
      </c>
      <c r="AM714" s="291"/>
      <c r="AN714" s="291"/>
      <c r="AO714" s="291">
        <v>0</v>
      </c>
      <c r="AP714" s="291">
        <v>10076</v>
      </c>
      <c r="AQ714" s="291">
        <v>594484000</v>
      </c>
      <c r="AR714" s="291">
        <v>126957600</v>
      </c>
      <c r="AS714" s="291">
        <v>10076</v>
      </c>
      <c r="AT714" s="291">
        <v>594484000</v>
      </c>
      <c r="AU714" s="291">
        <v>126957600</v>
      </c>
      <c r="AV714" s="291"/>
      <c r="AW714" s="291"/>
      <c r="AX714" s="291">
        <v>0</v>
      </c>
      <c r="AY714" s="291">
        <v>8001</v>
      </c>
      <c r="AZ714" s="291">
        <v>472059000</v>
      </c>
      <c r="BA714" s="291"/>
      <c r="BB714" s="291"/>
      <c r="BC714" s="291">
        <v>78</v>
      </c>
      <c r="BD714" s="291">
        <v>4602000</v>
      </c>
      <c r="BE714" s="291">
        <v>2455766</v>
      </c>
      <c r="BF714" s="291">
        <v>982800</v>
      </c>
      <c r="BG714" s="291">
        <v>6740</v>
      </c>
      <c r="BH714" s="291">
        <v>397660000</v>
      </c>
      <c r="BI714" s="291">
        <v>223524372</v>
      </c>
      <c r="BJ714" s="291">
        <v>84924000</v>
      </c>
      <c r="BK714" s="291">
        <v>1261</v>
      </c>
      <c r="BL714" s="291">
        <v>2075</v>
      </c>
      <c r="BM714" s="291">
        <v>3336</v>
      </c>
      <c r="BN714" s="291">
        <v>196824000</v>
      </c>
      <c r="BO714" s="291">
        <v>42033600</v>
      </c>
      <c r="BP714" s="292" t="s">
        <v>3744</v>
      </c>
      <c r="BQ714" s="292" t="s">
        <v>3990</v>
      </c>
      <c r="BR714" t="s">
        <v>45</v>
      </c>
    </row>
    <row r="715" spans="1:70" hidden="1" x14ac:dyDescent="0.3">
      <c r="A715" s="281">
        <v>712</v>
      </c>
      <c r="B715" s="282" t="s">
        <v>2952</v>
      </c>
      <c r="C715" s="282" t="s">
        <v>3011</v>
      </c>
      <c r="D715" s="282" t="s">
        <v>2998</v>
      </c>
      <c r="E715" s="282" t="s">
        <v>2959</v>
      </c>
      <c r="F715" s="282" t="s">
        <v>2970</v>
      </c>
      <c r="G715" s="282" t="s">
        <v>2971</v>
      </c>
      <c r="H715" s="282" t="s">
        <v>2972</v>
      </c>
      <c r="I715" s="282" t="s">
        <v>2962</v>
      </c>
      <c r="J715" s="282" t="s">
        <v>60</v>
      </c>
      <c r="K715" s="282" t="s">
        <v>2958</v>
      </c>
      <c r="L715" s="282" t="s">
        <v>45</v>
      </c>
      <c r="M715" s="283" t="s">
        <v>2802</v>
      </c>
      <c r="N715" s="282" t="s">
        <v>2803</v>
      </c>
      <c r="O715" s="282" t="s">
        <v>50</v>
      </c>
      <c r="P715" s="282" t="s">
        <v>51</v>
      </c>
      <c r="Q715" s="284" t="s">
        <v>45</v>
      </c>
      <c r="R715" s="282" t="s">
        <v>45</v>
      </c>
      <c r="S715" s="285">
        <v>45789</v>
      </c>
      <c r="T715" s="285">
        <v>45748</v>
      </c>
      <c r="U715" s="284" t="s">
        <v>45</v>
      </c>
      <c r="V715" s="285">
        <v>45748</v>
      </c>
      <c r="W715" s="285">
        <v>45789</v>
      </c>
      <c r="X715" s="285">
        <v>45790</v>
      </c>
      <c r="Y715" s="286">
        <v>57000</v>
      </c>
      <c r="Z715" s="286">
        <v>57000</v>
      </c>
      <c r="AA715" s="286">
        <v>15000</v>
      </c>
      <c r="AB715" s="286">
        <v>57000</v>
      </c>
      <c r="AC715" s="287" t="s">
        <v>421</v>
      </c>
      <c r="AD715" s="284" t="s">
        <v>60</v>
      </c>
      <c r="AE715" s="287" t="s">
        <v>45</v>
      </c>
      <c r="AF715" s="286">
        <v>57000</v>
      </c>
      <c r="AG715" s="286">
        <v>3250</v>
      </c>
      <c r="AH715" s="286">
        <v>185250000</v>
      </c>
      <c r="AI715" s="286">
        <v>48750000</v>
      </c>
      <c r="AJ715" s="286">
        <v>1250</v>
      </c>
      <c r="AK715" s="286">
        <v>71250000</v>
      </c>
      <c r="AL715" s="286">
        <v>18750000</v>
      </c>
      <c r="AM715" s="286">
        <v>2000</v>
      </c>
      <c r="AN715" s="286">
        <v>114000000</v>
      </c>
      <c r="AO715" s="286">
        <v>30000000</v>
      </c>
      <c r="AP715" s="286">
        <v>3214</v>
      </c>
      <c r="AQ715" s="286">
        <v>183198000</v>
      </c>
      <c r="AR715" s="286">
        <v>48210000</v>
      </c>
      <c r="AS715" s="286">
        <v>3214</v>
      </c>
      <c r="AT715" s="286">
        <v>183198000</v>
      </c>
      <c r="AU715" s="286">
        <v>48210000</v>
      </c>
      <c r="AV715" s="286"/>
      <c r="AW715" s="286"/>
      <c r="AX715" s="286">
        <v>0</v>
      </c>
      <c r="AY715" s="286">
        <v>3128</v>
      </c>
      <c r="AZ715" s="286">
        <v>178296000</v>
      </c>
      <c r="BA715" s="286"/>
      <c r="BB715" s="286"/>
      <c r="BC715" s="286">
        <v>38</v>
      </c>
      <c r="BD715" s="286">
        <v>2166000</v>
      </c>
      <c r="BE715" s="286">
        <v>1255304</v>
      </c>
      <c r="BF715" s="286">
        <v>570000</v>
      </c>
      <c r="BG715" s="286">
        <v>2980</v>
      </c>
      <c r="BH715" s="286">
        <v>169860000</v>
      </c>
      <c r="BI715" s="286">
        <v>118142323</v>
      </c>
      <c r="BJ715" s="286">
        <v>44700000</v>
      </c>
      <c r="BK715" s="286">
        <v>148</v>
      </c>
      <c r="BL715" s="286">
        <v>86</v>
      </c>
      <c r="BM715" s="286">
        <v>234</v>
      </c>
      <c r="BN715" s="286">
        <v>13338000</v>
      </c>
      <c r="BO715" s="286">
        <v>3510000</v>
      </c>
      <c r="BP715" s="287" t="s">
        <v>3924</v>
      </c>
      <c r="BQ715" s="287" t="s">
        <v>3276</v>
      </c>
      <c r="BR715" t="s">
        <v>45</v>
      </c>
    </row>
    <row r="716" spans="1:70" hidden="1" x14ac:dyDescent="0.3">
      <c r="A716" s="281">
        <v>713</v>
      </c>
      <c r="B716" s="288" t="s">
        <v>2952</v>
      </c>
      <c r="C716" s="288" t="s">
        <v>3011</v>
      </c>
      <c r="D716" s="288" t="s">
        <v>2998</v>
      </c>
      <c r="E716" s="288" t="s">
        <v>2959</v>
      </c>
      <c r="F716" s="288" t="s">
        <v>2970</v>
      </c>
      <c r="G716" s="288" t="s">
        <v>2971</v>
      </c>
      <c r="H716" s="288" t="s">
        <v>2972</v>
      </c>
      <c r="I716" s="288" t="s">
        <v>2999</v>
      </c>
      <c r="J716" s="288" t="s">
        <v>60</v>
      </c>
      <c r="K716" s="288" t="s">
        <v>2958</v>
      </c>
      <c r="L716" s="288" t="s">
        <v>1857</v>
      </c>
      <c r="M716" s="289" t="s">
        <v>2804</v>
      </c>
      <c r="N716" s="288" t="s">
        <v>2805</v>
      </c>
      <c r="O716" s="288" t="s">
        <v>50</v>
      </c>
      <c r="P716" s="288" t="s">
        <v>51</v>
      </c>
      <c r="Q716" s="290" t="s">
        <v>45</v>
      </c>
      <c r="R716" s="288" t="s">
        <v>45</v>
      </c>
      <c r="S716" s="1">
        <v>46111</v>
      </c>
      <c r="T716" s="1">
        <v>46027</v>
      </c>
      <c r="U716" s="290" t="s">
        <v>45</v>
      </c>
      <c r="V716" s="1">
        <v>45671</v>
      </c>
      <c r="W716" s="1">
        <v>45749</v>
      </c>
      <c r="X716" s="1">
        <v>45749</v>
      </c>
      <c r="Y716" s="291">
        <v>56000</v>
      </c>
      <c r="Z716" s="291">
        <v>56000</v>
      </c>
      <c r="AA716" s="291">
        <v>13100</v>
      </c>
      <c r="AB716" s="291">
        <v>56000</v>
      </c>
      <c r="AC716" s="292" t="s">
        <v>2806</v>
      </c>
      <c r="AD716" s="290" t="s">
        <v>60</v>
      </c>
      <c r="AE716" s="292" t="s">
        <v>45</v>
      </c>
      <c r="AF716" s="291">
        <v>56000</v>
      </c>
      <c r="AG716" s="291">
        <v>28970</v>
      </c>
      <c r="AH716" s="291">
        <v>1622320000</v>
      </c>
      <c r="AI716" s="291">
        <v>379507000</v>
      </c>
      <c r="AJ716" s="291">
        <v>2500</v>
      </c>
      <c r="AK716" s="291">
        <v>140000000</v>
      </c>
      <c r="AL716" s="291">
        <v>32750000</v>
      </c>
      <c r="AM716" s="291">
        <v>26470</v>
      </c>
      <c r="AN716" s="291">
        <v>1482320000</v>
      </c>
      <c r="AO716" s="291">
        <v>346757000</v>
      </c>
      <c r="AP716" s="291">
        <v>16944</v>
      </c>
      <c r="AQ716" s="291">
        <v>948864000</v>
      </c>
      <c r="AR716" s="291">
        <v>221966400</v>
      </c>
      <c r="AS716" s="291">
        <v>16944</v>
      </c>
      <c r="AT716" s="291">
        <v>948864000</v>
      </c>
      <c r="AU716" s="291">
        <v>221966400</v>
      </c>
      <c r="AV716" s="291"/>
      <c r="AW716" s="291"/>
      <c r="AX716" s="291">
        <v>0</v>
      </c>
      <c r="AY716" s="291">
        <v>15454</v>
      </c>
      <c r="AZ716" s="291">
        <v>865424000</v>
      </c>
      <c r="BA716" s="291"/>
      <c r="BB716" s="291"/>
      <c r="BC716" s="291">
        <v>285</v>
      </c>
      <c r="BD716" s="291">
        <v>15960000</v>
      </c>
      <c r="BE716" s="291">
        <v>10144983</v>
      </c>
      <c r="BF716" s="291">
        <v>3733500</v>
      </c>
      <c r="BG716" s="291">
        <v>13736</v>
      </c>
      <c r="BH716" s="291">
        <v>769216000</v>
      </c>
      <c r="BI716" s="291">
        <v>546027220</v>
      </c>
      <c r="BJ716" s="291">
        <v>179941600</v>
      </c>
      <c r="BK716" s="291">
        <v>1718</v>
      </c>
      <c r="BL716" s="291">
        <v>1490</v>
      </c>
      <c r="BM716" s="291">
        <v>3208</v>
      </c>
      <c r="BN716" s="291">
        <v>179648000</v>
      </c>
      <c r="BO716" s="291">
        <v>42024800</v>
      </c>
      <c r="BP716" s="292" t="s">
        <v>771</v>
      </c>
      <c r="BQ716" s="292" t="s">
        <v>3238</v>
      </c>
      <c r="BR716" t="s">
        <v>45</v>
      </c>
    </row>
    <row r="717" spans="1:70" hidden="1" x14ac:dyDescent="0.3">
      <c r="A717" s="281">
        <v>714</v>
      </c>
      <c r="B717" s="282" t="s">
        <v>2952</v>
      </c>
      <c r="C717" s="282" t="s">
        <v>3011</v>
      </c>
      <c r="D717" s="282" t="s">
        <v>2998</v>
      </c>
      <c r="E717" s="282" t="s">
        <v>2959</v>
      </c>
      <c r="F717" s="282" t="s">
        <v>2970</v>
      </c>
      <c r="G717" s="282" t="s">
        <v>2971</v>
      </c>
      <c r="H717" s="282" t="s">
        <v>2972</v>
      </c>
      <c r="I717" s="282" t="s">
        <v>2999</v>
      </c>
      <c r="J717" s="282" t="s">
        <v>60</v>
      </c>
      <c r="K717" s="282" t="s">
        <v>2958</v>
      </c>
      <c r="L717" s="282" t="s">
        <v>1857</v>
      </c>
      <c r="M717" s="283" t="s">
        <v>2807</v>
      </c>
      <c r="N717" s="282" t="s">
        <v>2808</v>
      </c>
      <c r="O717" s="282" t="s">
        <v>50</v>
      </c>
      <c r="P717" s="282" t="s">
        <v>142</v>
      </c>
      <c r="Q717" s="284" t="s">
        <v>45</v>
      </c>
      <c r="R717" s="282" t="s">
        <v>45</v>
      </c>
      <c r="S717" s="285">
        <v>46205</v>
      </c>
      <c r="T717" s="285">
        <v>45693</v>
      </c>
      <c r="U717" s="284" t="s">
        <v>45</v>
      </c>
      <c r="V717" s="285">
        <v>45693</v>
      </c>
      <c r="W717" s="285">
        <v>45740</v>
      </c>
      <c r="X717" s="285">
        <v>45743</v>
      </c>
      <c r="Y717" s="286">
        <v>52000</v>
      </c>
      <c r="Z717" s="286">
        <v>52000</v>
      </c>
      <c r="AA717" s="286">
        <v>12210</v>
      </c>
      <c r="AB717" s="286">
        <v>52000</v>
      </c>
      <c r="AC717" s="287" t="s">
        <v>784</v>
      </c>
      <c r="AD717" s="284" t="s">
        <v>60</v>
      </c>
      <c r="AE717" s="287" t="s">
        <v>45</v>
      </c>
      <c r="AF717" s="286">
        <v>52000</v>
      </c>
      <c r="AG717" s="286">
        <v>16308</v>
      </c>
      <c r="AH717" s="286">
        <v>848016000</v>
      </c>
      <c r="AI717" s="286">
        <v>199120680</v>
      </c>
      <c r="AJ717" s="286">
        <v>2868</v>
      </c>
      <c r="AK717" s="286">
        <v>149136000</v>
      </c>
      <c r="AL717" s="286">
        <v>35018280</v>
      </c>
      <c r="AM717" s="286">
        <v>13440</v>
      </c>
      <c r="AN717" s="286">
        <v>698880000</v>
      </c>
      <c r="AO717" s="286">
        <v>164102400</v>
      </c>
      <c r="AP717" s="286">
        <v>4495</v>
      </c>
      <c r="AQ717" s="286">
        <v>233740000</v>
      </c>
      <c r="AR717" s="286">
        <v>54883950</v>
      </c>
      <c r="AS717" s="286">
        <v>4495</v>
      </c>
      <c r="AT717" s="286">
        <v>233740000</v>
      </c>
      <c r="AU717" s="286">
        <v>54883950</v>
      </c>
      <c r="AV717" s="286"/>
      <c r="AW717" s="286"/>
      <c r="AX717" s="286">
        <v>0</v>
      </c>
      <c r="AY717" s="286">
        <v>4404</v>
      </c>
      <c r="AZ717" s="286">
        <v>229008000</v>
      </c>
      <c r="BA717" s="286"/>
      <c r="BB717" s="286"/>
      <c r="BC717" s="286">
        <v>7</v>
      </c>
      <c r="BD717" s="286">
        <v>364000</v>
      </c>
      <c r="BE717" s="286">
        <v>259620</v>
      </c>
      <c r="BF717" s="286">
        <v>85470</v>
      </c>
      <c r="BG717" s="286">
        <v>3699</v>
      </c>
      <c r="BH717" s="286">
        <v>192348000</v>
      </c>
      <c r="BI717" s="286">
        <v>145250761</v>
      </c>
      <c r="BJ717" s="286">
        <v>45164790</v>
      </c>
      <c r="BK717" s="286">
        <v>705</v>
      </c>
      <c r="BL717" s="286">
        <v>91</v>
      </c>
      <c r="BM717" s="286">
        <v>796</v>
      </c>
      <c r="BN717" s="286">
        <v>41392000</v>
      </c>
      <c r="BO717" s="286">
        <v>9719160</v>
      </c>
      <c r="BP717" s="287" t="s">
        <v>3839</v>
      </c>
      <c r="BQ717" s="287" t="s">
        <v>3484</v>
      </c>
      <c r="BR717" t="s">
        <v>45</v>
      </c>
    </row>
    <row r="718" spans="1:70" hidden="1" x14ac:dyDescent="0.3">
      <c r="A718" s="281">
        <v>715</v>
      </c>
      <c r="B718" s="288" t="s">
        <v>2952</v>
      </c>
      <c r="C718" s="288" t="s">
        <v>3011</v>
      </c>
      <c r="D718" s="288" t="s">
        <v>2998</v>
      </c>
      <c r="E718" s="288" t="s">
        <v>2959</v>
      </c>
      <c r="F718" s="288" t="s">
        <v>2970</v>
      </c>
      <c r="G718" s="288" t="s">
        <v>2974</v>
      </c>
      <c r="H718" s="288" t="s">
        <v>2976</v>
      </c>
      <c r="I718" s="288" t="s">
        <v>2962</v>
      </c>
      <c r="J718" s="288" t="s">
        <v>60</v>
      </c>
      <c r="K718" s="288" t="s">
        <v>2958</v>
      </c>
      <c r="L718" s="288" t="s">
        <v>45</v>
      </c>
      <c r="M718" s="289" t="s">
        <v>2809</v>
      </c>
      <c r="N718" s="288" t="s">
        <v>2810</v>
      </c>
      <c r="O718" s="288" t="s">
        <v>50</v>
      </c>
      <c r="P718" s="288" t="s">
        <v>51</v>
      </c>
      <c r="Q718" s="290" t="s">
        <v>45</v>
      </c>
      <c r="R718" s="288" t="s">
        <v>45</v>
      </c>
      <c r="S718" s="1">
        <v>45692</v>
      </c>
      <c r="T718" s="1">
        <v>45625</v>
      </c>
      <c r="U718" s="290" t="s">
        <v>45</v>
      </c>
      <c r="V718" s="1">
        <v>45625</v>
      </c>
      <c r="W718" s="1">
        <v>45692</v>
      </c>
      <c r="X718" s="1">
        <v>45708</v>
      </c>
      <c r="Y718" s="291">
        <v>55000</v>
      </c>
      <c r="Z718" s="291">
        <v>64000</v>
      </c>
      <c r="AA718" s="291">
        <v>14500</v>
      </c>
      <c r="AB718" s="291">
        <v>64000</v>
      </c>
      <c r="AC718" s="292" t="s">
        <v>421</v>
      </c>
      <c r="AD718" s="290" t="s">
        <v>60</v>
      </c>
      <c r="AE718" s="292" t="s">
        <v>45</v>
      </c>
      <c r="AF718" s="291">
        <v>55000</v>
      </c>
      <c r="AG718" s="291">
        <v>4000</v>
      </c>
      <c r="AH718" s="291">
        <v>256000000</v>
      </c>
      <c r="AI718" s="291">
        <v>58000000</v>
      </c>
      <c r="AJ718" s="291">
        <v>4000</v>
      </c>
      <c r="AK718" s="291">
        <v>256000000</v>
      </c>
      <c r="AL718" s="291">
        <v>58000000</v>
      </c>
      <c r="AM718" s="291"/>
      <c r="AN718" s="291"/>
      <c r="AO718" s="291">
        <v>0</v>
      </c>
      <c r="AP718" s="291">
        <v>3852</v>
      </c>
      <c r="AQ718" s="291">
        <v>246528000</v>
      </c>
      <c r="AR718" s="291">
        <v>55854000</v>
      </c>
      <c r="AS718" s="291">
        <v>3852</v>
      </c>
      <c r="AT718" s="291">
        <v>246528000</v>
      </c>
      <c r="AU718" s="291">
        <v>55854000</v>
      </c>
      <c r="AV718" s="291"/>
      <c r="AW718" s="291"/>
      <c r="AX718" s="291">
        <v>0</v>
      </c>
      <c r="AY718" s="291">
        <v>1581</v>
      </c>
      <c r="AZ718" s="291">
        <v>101184000</v>
      </c>
      <c r="BA718" s="291"/>
      <c r="BB718" s="291"/>
      <c r="BC718" s="291">
        <v>46</v>
      </c>
      <c r="BD718" s="291">
        <v>2944000</v>
      </c>
      <c r="BE718" s="291">
        <v>1390641</v>
      </c>
      <c r="BF718" s="291">
        <v>667000</v>
      </c>
      <c r="BG718" s="291">
        <v>1443</v>
      </c>
      <c r="BH718" s="291">
        <v>92352000</v>
      </c>
      <c r="BI718" s="291">
        <v>52804946</v>
      </c>
      <c r="BJ718" s="291">
        <v>20923500</v>
      </c>
      <c r="BK718" s="291">
        <v>138</v>
      </c>
      <c r="BL718" s="291">
        <v>2271</v>
      </c>
      <c r="BM718" s="291">
        <v>2409</v>
      </c>
      <c r="BN718" s="291">
        <v>154176000</v>
      </c>
      <c r="BO718" s="291">
        <v>34930500</v>
      </c>
      <c r="BP718" s="292" t="s">
        <v>4008</v>
      </c>
      <c r="BQ718" s="292" t="s">
        <v>3321</v>
      </c>
      <c r="BR718" t="s">
        <v>45</v>
      </c>
    </row>
    <row r="719" spans="1:70" hidden="1" x14ac:dyDescent="0.3">
      <c r="A719" s="281">
        <v>716</v>
      </c>
      <c r="B719" s="282" t="s">
        <v>2952</v>
      </c>
      <c r="C719" s="282" t="s">
        <v>3011</v>
      </c>
      <c r="D719" s="282" t="s">
        <v>2998</v>
      </c>
      <c r="E719" s="282" t="s">
        <v>2959</v>
      </c>
      <c r="F719" s="282" t="s">
        <v>2970</v>
      </c>
      <c r="G719" s="282" t="s">
        <v>2974</v>
      </c>
      <c r="H719" s="282" t="s">
        <v>2976</v>
      </c>
      <c r="I719" s="282" t="s">
        <v>2962</v>
      </c>
      <c r="J719" s="282" t="s">
        <v>60</v>
      </c>
      <c r="K719" s="282" t="s">
        <v>2958</v>
      </c>
      <c r="L719" s="282" t="s">
        <v>45</v>
      </c>
      <c r="M719" s="283" t="s">
        <v>2811</v>
      </c>
      <c r="N719" s="282" t="s">
        <v>2812</v>
      </c>
      <c r="O719" s="282" t="s">
        <v>50</v>
      </c>
      <c r="P719" s="282" t="s">
        <v>142</v>
      </c>
      <c r="Q719" s="284" t="s">
        <v>45</v>
      </c>
      <c r="R719" s="282" t="s">
        <v>45</v>
      </c>
      <c r="S719" s="285">
        <v>45715</v>
      </c>
      <c r="T719" s="285">
        <v>45638</v>
      </c>
      <c r="U719" s="284" t="s">
        <v>45</v>
      </c>
      <c r="V719" s="285">
        <v>45638</v>
      </c>
      <c r="W719" s="285">
        <v>45715</v>
      </c>
      <c r="X719" s="285">
        <v>45735</v>
      </c>
      <c r="Y719" s="286">
        <v>43000</v>
      </c>
      <c r="Z719" s="286">
        <v>43000</v>
      </c>
      <c r="AA719" s="286">
        <v>11000</v>
      </c>
      <c r="AB719" s="286">
        <v>43000</v>
      </c>
      <c r="AC719" s="287" t="s">
        <v>546</v>
      </c>
      <c r="AD719" s="284" t="s">
        <v>60</v>
      </c>
      <c r="AE719" s="287" t="s">
        <v>45</v>
      </c>
      <c r="AF719" s="286">
        <v>43000</v>
      </c>
      <c r="AG719" s="286">
        <v>1000</v>
      </c>
      <c r="AH719" s="286">
        <v>43000000</v>
      </c>
      <c r="AI719" s="286">
        <v>11000000</v>
      </c>
      <c r="AJ719" s="286">
        <v>1000</v>
      </c>
      <c r="AK719" s="286">
        <v>43000000</v>
      </c>
      <c r="AL719" s="286">
        <v>11000000</v>
      </c>
      <c r="AM719" s="286"/>
      <c r="AN719" s="286"/>
      <c r="AO719" s="286">
        <v>0</v>
      </c>
      <c r="AP719" s="286">
        <v>1029</v>
      </c>
      <c r="AQ719" s="286">
        <v>44247000</v>
      </c>
      <c r="AR719" s="286">
        <v>11319000</v>
      </c>
      <c r="AS719" s="286">
        <v>1029</v>
      </c>
      <c r="AT719" s="286">
        <v>44247000</v>
      </c>
      <c r="AU719" s="286">
        <v>11319000</v>
      </c>
      <c r="AV719" s="286"/>
      <c r="AW719" s="286"/>
      <c r="AX719" s="286">
        <v>0</v>
      </c>
      <c r="AY719" s="286">
        <v>827</v>
      </c>
      <c r="AZ719" s="286">
        <v>35561000</v>
      </c>
      <c r="BA719" s="286"/>
      <c r="BB719" s="286"/>
      <c r="BC719" s="286">
        <v>5</v>
      </c>
      <c r="BD719" s="286">
        <v>215000</v>
      </c>
      <c r="BE719" s="286">
        <v>163050</v>
      </c>
      <c r="BF719" s="286">
        <v>55000</v>
      </c>
      <c r="BG719" s="286">
        <v>492</v>
      </c>
      <c r="BH719" s="286">
        <v>21156000</v>
      </c>
      <c r="BI719" s="286">
        <v>17291741</v>
      </c>
      <c r="BJ719" s="286">
        <v>5412000</v>
      </c>
      <c r="BK719" s="286">
        <v>335</v>
      </c>
      <c r="BL719" s="286">
        <v>202</v>
      </c>
      <c r="BM719" s="286">
        <v>537</v>
      </c>
      <c r="BN719" s="286">
        <v>23091000</v>
      </c>
      <c r="BO719" s="286">
        <v>5907000</v>
      </c>
      <c r="BP719" s="287" t="s">
        <v>4041</v>
      </c>
      <c r="BQ719" s="287" t="s">
        <v>4128</v>
      </c>
      <c r="BR719" t="s">
        <v>45</v>
      </c>
    </row>
    <row r="720" spans="1:70" hidden="1" x14ac:dyDescent="0.3">
      <c r="A720" s="281">
        <v>717</v>
      </c>
      <c r="B720" s="288" t="s">
        <v>2952</v>
      </c>
      <c r="C720" s="288" t="s">
        <v>3011</v>
      </c>
      <c r="D720" s="288" t="s">
        <v>2998</v>
      </c>
      <c r="E720" s="288" t="s">
        <v>2959</v>
      </c>
      <c r="F720" s="288" t="s">
        <v>2970</v>
      </c>
      <c r="G720" s="288" t="s">
        <v>2974</v>
      </c>
      <c r="H720" s="288" t="s">
        <v>2976</v>
      </c>
      <c r="I720" s="288" t="s">
        <v>2962</v>
      </c>
      <c r="J720" s="288" t="s">
        <v>60</v>
      </c>
      <c r="K720" s="288" t="s">
        <v>2958</v>
      </c>
      <c r="L720" s="288" t="s">
        <v>45</v>
      </c>
      <c r="M720" s="289" t="s">
        <v>2813</v>
      </c>
      <c r="N720" s="288" t="s">
        <v>2814</v>
      </c>
      <c r="O720" s="288" t="s">
        <v>50</v>
      </c>
      <c r="P720" s="288" t="s">
        <v>142</v>
      </c>
      <c r="Q720" s="290" t="s">
        <v>45</v>
      </c>
      <c r="R720" s="288" t="s">
        <v>45</v>
      </c>
      <c r="S720" s="1">
        <v>45733</v>
      </c>
      <c r="T720" s="1">
        <v>45649</v>
      </c>
      <c r="U720" s="290" t="s">
        <v>45</v>
      </c>
      <c r="V720" s="1">
        <v>45649</v>
      </c>
      <c r="W720" s="1">
        <v>45733</v>
      </c>
      <c r="X720" s="1">
        <v>45737</v>
      </c>
      <c r="Y720" s="291">
        <v>49000</v>
      </c>
      <c r="Z720" s="291">
        <v>49000</v>
      </c>
      <c r="AA720" s="291">
        <v>13000</v>
      </c>
      <c r="AB720" s="291">
        <v>49000</v>
      </c>
      <c r="AC720" s="292" t="s">
        <v>52</v>
      </c>
      <c r="AD720" s="290" t="s">
        <v>60</v>
      </c>
      <c r="AE720" s="292" t="s">
        <v>45</v>
      </c>
      <c r="AF720" s="291">
        <v>49000</v>
      </c>
      <c r="AG720" s="291">
        <v>700</v>
      </c>
      <c r="AH720" s="291">
        <v>34300000</v>
      </c>
      <c r="AI720" s="291">
        <v>9100000</v>
      </c>
      <c r="AJ720" s="291">
        <v>700</v>
      </c>
      <c r="AK720" s="291">
        <v>34300000</v>
      </c>
      <c r="AL720" s="291">
        <v>9100000</v>
      </c>
      <c r="AM720" s="291"/>
      <c r="AN720" s="291"/>
      <c r="AO720" s="291">
        <v>0</v>
      </c>
      <c r="AP720" s="291">
        <v>713</v>
      </c>
      <c r="AQ720" s="291">
        <v>34937000</v>
      </c>
      <c r="AR720" s="291">
        <v>9269000</v>
      </c>
      <c r="AS720" s="291">
        <v>713</v>
      </c>
      <c r="AT720" s="291">
        <v>34937000</v>
      </c>
      <c r="AU720" s="291">
        <v>9269000</v>
      </c>
      <c r="AV720" s="291"/>
      <c r="AW720" s="291"/>
      <c r="AX720" s="291">
        <v>0</v>
      </c>
      <c r="AY720" s="291">
        <v>661</v>
      </c>
      <c r="AZ720" s="291">
        <v>32389000</v>
      </c>
      <c r="BA720" s="291"/>
      <c r="BB720" s="291"/>
      <c r="BC720" s="291">
        <v>10</v>
      </c>
      <c r="BD720" s="291">
        <v>490000</v>
      </c>
      <c r="BE720" s="291">
        <v>274850</v>
      </c>
      <c r="BF720" s="291">
        <v>130000</v>
      </c>
      <c r="BG720" s="291">
        <v>475</v>
      </c>
      <c r="BH720" s="291">
        <v>23275000</v>
      </c>
      <c r="BI720" s="291">
        <v>17522109</v>
      </c>
      <c r="BJ720" s="291">
        <v>6175000</v>
      </c>
      <c r="BK720" s="291">
        <v>186</v>
      </c>
      <c r="BL720" s="291">
        <v>52</v>
      </c>
      <c r="BM720" s="291">
        <v>238</v>
      </c>
      <c r="BN720" s="291">
        <v>11662000</v>
      </c>
      <c r="BO720" s="291">
        <v>3094000</v>
      </c>
      <c r="BP720" s="292" t="s">
        <v>3969</v>
      </c>
      <c r="BQ720" s="292" t="s">
        <v>948</v>
      </c>
      <c r="BR720" t="s">
        <v>45</v>
      </c>
    </row>
    <row r="721" spans="1:70" hidden="1" x14ac:dyDescent="0.3">
      <c r="A721" s="281">
        <v>718</v>
      </c>
      <c r="B721" s="282" t="s">
        <v>2952</v>
      </c>
      <c r="C721" s="282" t="s">
        <v>3011</v>
      </c>
      <c r="D721" s="282" t="s">
        <v>2998</v>
      </c>
      <c r="E721" s="282" t="s">
        <v>2959</v>
      </c>
      <c r="F721" s="282" t="s">
        <v>2970</v>
      </c>
      <c r="G721" s="282" t="s">
        <v>2974</v>
      </c>
      <c r="H721" s="282" t="s">
        <v>2976</v>
      </c>
      <c r="I721" s="282" t="s">
        <v>2962</v>
      </c>
      <c r="J721" s="282" t="s">
        <v>60</v>
      </c>
      <c r="K721" s="282" t="s">
        <v>2958</v>
      </c>
      <c r="L721" s="282" t="s">
        <v>45</v>
      </c>
      <c r="M721" s="283" t="s">
        <v>2815</v>
      </c>
      <c r="N721" s="282" t="s">
        <v>2816</v>
      </c>
      <c r="O721" s="282" t="s">
        <v>50</v>
      </c>
      <c r="P721" s="282" t="s">
        <v>142</v>
      </c>
      <c r="Q721" s="284" t="s">
        <v>45</v>
      </c>
      <c r="R721" s="282" t="s">
        <v>45</v>
      </c>
      <c r="S721" s="285">
        <v>45748</v>
      </c>
      <c r="T721" s="285">
        <v>45713</v>
      </c>
      <c r="U721" s="284" t="s">
        <v>45</v>
      </c>
      <c r="V721" s="285">
        <v>45713</v>
      </c>
      <c r="W721" s="285">
        <v>45744</v>
      </c>
      <c r="X721" s="285">
        <v>45749</v>
      </c>
      <c r="Y721" s="286">
        <v>54000</v>
      </c>
      <c r="Z721" s="286">
        <v>54000</v>
      </c>
      <c r="AA721" s="286">
        <v>15000</v>
      </c>
      <c r="AB721" s="286">
        <v>54000</v>
      </c>
      <c r="AC721" s="287" t="s">
        <v>1432</v>
      </c>
      <c r="AD721" s="284" t="s">
        <v>60</v>
      </c>
      <c r="AE721" s="287" t="s">
        <v>45</v>
      </c>
      <c r="AF721" s="286">
        <v>54000</v>
      </c>
      <c r="AG721" s="286">
        <v>900</v>
      </c>
      <c r="AH721" s="286">
        <v>48600000</v>
      </c>
      <c r="AI721" s="286">
        <v>13500000</v>
      </c>
      <c r="AJ721" s="286">
        <v>900</v>
      </c>
      <c r="AK721" s="286">
        <v>48600000</v>
      </c>
      <c r="AL721" s="286">
        <v>13500000</v>
      </c>
      <c r="AM721" s="286"/>
      <c r="AN721" s="286"/>
      <c r="AO721" s="286">
        <v>0</v>
      </c>
      <c r="AP721" s="286">
        <v>911</v>
      </c>
      <c r="AQ721" s="286">
        <v>49194000</v>
      </c>
      <c r="AR721" s="286">
        <v>13665000</v>
      </c>
      <c r="AS721" s="286">
        <v>911</v>
      </c>
      <c r="AT721" s="286">
        <v>49194000</v>
      </c>
      <c r="AU721" s="286">
        <v>13665000</v>
      </c>
      <c r="AV721" s="286"/>
      <c r="AW721" s="286"/>
      <c r="AX721" s="286">
        <v>0</v>
      </c>
      <c r="AY721" s="286">
        <v>507</v>
      </c>
      <c r="AZ721" s="286">
        <v>27378000</v>
      </c>
      <c r="BA721" s="286"/>
      <c r="BB721" s="286"/>
      <c r="BC721" s="286">
        <v>4</v>
      </c>
      <c r="BD721" s="286">
        <v>216000</v>
      </c>
      <c r="BE721" s="286">
        <v>142466</v>
      </c>
      <c r="BF721" s="286">
        <v>60000</v>
      </c>
      <c r="BG721" s="286">
        <v>277</v>
      </c>
      <c r="BH721" s="286">
        <v>14958000</v>
      </c>
      <c r="BI721" s="286">
        <v>11112390</v>
      </c>
      <c r="BJ721" s="286">
        <v>4155000</v>
      </c>
      <c r="BK721" s="286">
        <v>230</v>
      </c>
      <c r="BL721" s="286">
        <v>404</v>
      </c>
      <c r="BM721" s="286">
        <v>634</v>
      </c>
      <c r="BN721" s="286">
        <v>34236000</v>
      </c>
      <c r="BO721" s="286">
        <v>9510000</v>
      </c>
      <c r="BP721" s="287" t="s">
        <v>3719</v>
      </c>
      <c r="BQ721" s="287" t="s">
        <v>3995</v>
      </c>
      <c r="BR721" t="s">
        <v>45</v>
      </c>
    </row>
    <row r="722" spans="1:70" hidden="1" x14ac:dyDescent="0.3">
      <c r="A722" s="281">
        <v>719</v>
      </c>
      <c r="B722" s="288" t="s">
        <v>2952</v>
      </c>
      <c r="C722" s="288" t="s">
        <v>3011</v>
      </c>
      <c r="D722" s="288" t="s">
        <v>2998</v>
      </c>
      <c r="E722" s="288" t="s">
        <v>2959</v>
      </c>
      <c r="F722" s="288" t="s">
        <v>2970</v>
      </c>
      <c r="G722" s="288" t="s">
        <v>2974</v>
      </c>
      <c r="H722" s="288" t="s">
        <v>2976</v>
      </c>
      <c r="I722" s="288" t="s">
        <v>2962</v>
      </c>
      <c r="J722" s="288" t="s">
        <v>60</v>
      </c>
      <c r="K722" s="288" t="s">
        <v>2958</v>
      </c>
      <c r="L722" s="288" t="s">
        <v>45</v>
      </c>
      <c r="M722" s="289" t="s">
        <v>2817</v>
      </c>
      <c r="N722" s="288" t="s">
        <v>2818</v>
      </c>
      <c r="O722" s="288" t="s">
        <v>50</v>
      </c>
      <c r="P722" s="288" t="s">
        <v>51</v>
      </c>
      <c r="Q722" s="290" t="s">
        <v>45</v>
      </c>
      <c r="R722" s="288" t="s">
        <v>45</v>
      </c>
      <c r="S722" s="1">
        <v>45798</v>
      </c>
      <c r="T722" s="1">
        <v>45708</v>
      </c>
      <c r="U722" s="290" t="s">
        <v>45</v>
      </c>
      <c r="V722" s="1">
        <v>45708</v>
      </c>
      <c r="W722" s="1">
        <v>45742</v>
      </c>
      <c r="X722" s="1">
        <v>45743</v>
      </c>
      <c r="Y722" s="291">
        <v>56000</v>
      </c>
      <c r="Z722" s="291">
        <v>56000</v>
      </c>
      <c r="AA722" s="291">
        <v>14700</v>
      </c>
      <c r="AB722" s="291">
        <v>56000</v>
      </c>
      <c r="AC722" s="292" t="s">
        <v>116</v>
      </c>
      <c r="AD722" s="290" t="s">
        <v>60</v>
      </c>
      <c r="AE722" s="292" t="s">
        <v>45</v>
      </c>
      <c r="AF722" s="291">
        <v>56000</v>
      </c>
      <c r="AG722" s="291">
        <v>3580</v>
      </c>
      <c r="AH722" s="291">
        <v>200480000</v>
      </c>
      <c r="AI722" s="291">
        <v>52626000</v>
      </c>
      <c r="AJ722" s="291">
        <v>2500</v>
      </c>
      <c r="AK722" s="291">
        <v>140000000</v>
      </c>
      <c r="AL722" s="291">
        <v>36750000</v>
      </c>
      <c r="AM722" s="291">
        <v>1080</v>
      </c>
      <c r="AN722" s="291">
        <v>60480000</v>
      </c>
      <c r="AO722" s="291">
        <v>15876000</v>
      </c>
      <c r="AP722" s="291">
        <v>3446</v>
      </c>
      <c r="AQ722" s="291">
        <v>192976000</v>
      </c>
      <c r="AR722" s="291">
        <v>50656200</v>
      </c>
      <c r="AS722" s="291">
        <v>3446</v>
      </c>
      <c r="AT722" s="291">
        <v>192976000</v>
      </c>
      <c r="AU722" s="291">
        <v>50656200</v>
      </c>
      <c r="AV722" s="291"/>
      <c r="AW722" s="291"/>
      <c r="AX722" s="291">
        <v>0</v>
      </c>
      <c r="AY722" s="291">
        <v>3052</v>
      </c>
      <c r="AZ722" s="291">
        <v>170912000</v>
      </c>
      <c r="BA722" s="291"/>
      <c r="BB722" s="291"/>
      <c r="BC722" s="291">
        <v>56</v>
      </c>
      <c r="BD722" s="291">
        <v>3136000</v>
      </c>
      <c r="BE722" s="291">
        <v>1702823</v>
      </c>
      <c r="BF722" s="291">
        <v>823200</v>
      </c>
      <c r="BG722" s="291">
        <v>2622</v>
      </c>
      <c r="BH722" s="291">
        <v>146832000</v>
      </c>
      <c r="BI722" s="291">
        <v>109803581</v>
      </c>
      <c r="BJ722" s="291">
        <v>38543400</v>
      </c>
      <c r="BK722" s="291">
        <v>430</v>
      </c>
      <c r="BL722" s="291">
        <v>394</v>
      </c>
      <c r="BM722" s="291">
        <v>824</v>
      </c>
      <c r="BN722" s="291">
        <v>46144000</v>
      </c>
      <c r="BO722" s="291">
        <v>12112800</v>
      </c>
      <c r="BP722" s="292" t="s">
        <v>3737</v>
      </c>
      <c r="BQ722" s="292" t="s">
        <v>3981</v>
      </c>
      <c r="BR722" t="s">
        <v>45</v>
      </c>
    </row>
    <row r="723" spans="1:70" hidden="1" x14ac:dyDescent="0.3">
      <c r="A723" s="281">
        <v>720</v>
      </c>
      <c r="B723" s="282" t="s">
        <v>2952</v>
      </c>
      <c r="C723" s="282" t="s">
        <v>3011</v>
      </c>
      <c r="D723" s="282" t="s">
        <v>2998</v>
      </c>
      <c r="E723" s="282" t="s">
        <v>2959</v>
      </c>
      <c r="F723" s="282" t="s">
        <v>2970</v>
      </c>
      <c r="G723" s="282" t="s">
        <v>2974</v>
      </c>
      <c r="H723" s="282" t="s">
        <v>2976</v>
      </c>
      <c r="I723" s="282" t="s">
        <v>2962</v>
      </c>
      <c r="J723" s="282" t="s">
        <v>60</v>
      </c>
      <c r="K723" s="282" t="s">
        <v>2958</v>
      </c>
      <c r="L723" s="282" t="s">
        <v>45</v>
      </c>
      <c r="M723" s="283" t="s">
        <v>2819</v>
      </c>
      <c r="N723" s="282" t="s">
        <v>2820</v>
      </c>
      <c r="O723" s="282" t="s">
        <v>50</v>
      </c>
      <c r="P723" s="282" t="s">
        <v>74</v>
      </c>
      <c r="Q723" s="284" t="s">
        <v>45</v>
      </c>
      <c r="R723" s="282" t="s">
        <v>45</v>
      </c>
      <c r="S723" s="285">
        <v>45771</v>
      </c>
      <c r="T723" s="285">
        <v>45699</v>
      </c>
      <c r="U723" s="284" t="s">
        <v>45</v>
      </c>
      <c r="V723" s="285">
        <v>45699</v>
      </c>
      <c r="W723" s="285">
        <v>45748</v>
      </c>
      <c r="X723" s="285">
        <v>45749</v>
      </c>
      <c r="Y723" s="286">
        <v>42000</v>
      </c>
      <c r="Z723" s="286">
        <v>42000</v>
      </c>
      <c r="AA723" s="286">
        <v>10500</v>
      </c>
      <c r="AB723" s="286">
        <v>42000</v>
      </c>
      <c r="AC723" s="287" t="s">
        <v>665</v>
      </c>
      <c r="AD723" s="284" t="s">
        <v>60</v>
      </c>
      <c r="AE723" s="287" t="s">
        <v>45</v>
      </c>
      <c r="AF723" s="286">
        <v>42000</v>
      </c>
      <c r="AG723" s="286">
        <v>2600</v>
      </c>
      <c r="AH723" s="286">
        <v>109200000</v>
      </c>
      <c r="AI723" s="286">
        <v>27300000</v>
      </c>
      <c r="AJ723" s="286">
        <v>1650</v>
      </c>
      <c r="AK723" s="286">
        <v>69300000</v>
      </c>
      <c r="AL723" s="286">
        <v>17325000</v>
      </c>
      <c r="AM723" s="286">
        <v>950</v>
      </c>
      <c r="AN723" s="286">
        <v>39900000</v>
      </c>
      <c r="AO723" s="286">
        <v>9975000</v>
      </c>
      <c r="AP723" s="286">
        <v>2516</v>
      </c>
      <c r="AQ723" s="286">
        <v>105672000</v>
      </c>
      <c r="AR723" s="286">
        <v>26418000</v>
      </c>
      <c r="AS723" s="286">
        <v>2516</v>
      </c>
      <c r="AT723" s="286">
        <v>105672000</v>
      </c>
      <c r="AU723" s="286">
        <v>26418000</v>
      </c>
      <c r="AV723" s="286"/>
      <c r="AW723" s="286"/>
      <c r="AX723" s="286">
        <v>0</v>
      </c>
      <c r="AY723" s="286">
        <v>2402</v>
      </c>
      <c r="AZ723" s="286">
        <v>100884000</v>
      </c>
      <c r="BA723" s="286"/>
      <c r="BB723" s="286"/>
      <c r="BC723" s="286">
        <v>20</v>
      </c>
      <c r="BD723" s="286">
        <v>840000</v>
      </c>
      <c r="BE723" s="286">
        <v>500500</v>
      </c>
      <c r="BF723" s="286">
        <v>210000</v>
      </c>
      <c r="BG723" s="286">
        <v>1897</v>
      </c>
      <c r="BH723" s="286">
        <v>79674000</v>
      </c>
      <c r="BI723" s="286">
        <v>61779565</v>
      </c>
      <c r="BJ723" s="286">
        <v>19918500</v>
      </c>
      <c r="BK723" s="286">
        <v>505</v>
      </c>
      <c r="BL723" s="286">
        <v>114</v>
      </c>
      <c r="BM723" s="286">
        <v>619</v>
      </c>
      <c r="BN723" s="286">
        <v>25998000</v>
      </c>
      <c r="BO723" s="286">
        <v>6499500</v>
      </c>
      <c r="BP723" s="287" t="s">
        <v>3886</v>
      </c>
      <c r="BQ723" s="287" t="s">
        <v>1189</v>
      </c>
      <c r="BR723" t="s">
        <v>45</v>
      </c>
    </row>
    <row r="724" spans="1:70" hidden="1" x14ac:dyDescent="0.3">
      <c r="A724" s="281">
        <v>721</v>
      </c>
      <c r="B724" s="288" t="s">
        <v>2952</v>
      </c>
      <c r="C724" s="288" t="s">
        <v>3011</v>
      </c>
      <c r="D724" s="288" t="s">
        <v>2998</v>
      </c>
      <c r="E724" s="288" t="s">
        <v>2959</v>
      </c>
      <c r="F724" s="288" t="s">
        <v>2970</v>
      </c>
      <c r="G724" s="288" t="s">
        <v>2974</v>
      </c>
      <c r="H724" s="288" t="s">
        <v>2976</v>
      </c>
      <c r="I724" s="288" t="s">
        <v>2962</v>
      </c>
      <c r="J724" s="288" t="s">
        <v>60</v>
      </c>
      <c r="K724" s="288" t="s">
        <v>2958</v>
      </c>
      <c r="L724" s="288" t="s">
        <v>45</v>
      </c>
      <c r="M724" s="289" t="s">
        <v>2821</v>
      </c>
      <c r="N724" s="288" t="s">
        <v>2822</v>
      </c>
      <c r="O724" s="288" t="s">
        <v>50</v>
      </c>
      <c r="P724" s="288" t="s">
        <v>74</v>
      </c>
      <c r="Q724" s="290" t="s">
        <v>45</v>
      </c>
      <c r="R724" s="288" t="s">
        <v>45</v>
      </c>
      <c r="S724" s="1">
        <v>45748</v>
      </c>
      <c r="T724" s="1">
        <v>45741</v>
      </c>
      <c r="U724" s="290" t="s">
        <v>45</v>
      </c>
      <c r="V724" s="1">
        <v>45741</v>
      </c>
      <c r="W724" s="1">
        <v>45748</v>
      </c>
      <c r="X724" s="1">
        <v>45750</v>
      </c>
      <c r="Y724" s="291">
        <v>39000</v>
      </c>
      <c r="Z724" s="291">
        <v>42000</v>
      </c>
      <c r="AA724" s="291">
        <v>11300</v>
      </c>
      <c r="AB724" s="291">
        <v>42000</v>
      </c>
      <c r="AC724" s="292" t="s">
        <v>197</v>
      </c>
      <c r="AD724" s="290" t="s">
        <v>60</v>
      </c>
      <c r="AE724" s="292" t="s">
        <v>45</v>
      </c>
      <c r="AF724" s="291">
        <v>39000</v>
      </c>
      <c r="AG724" s="291">
        <v>2100</v>
      </c>
      <c r="AH724" s="291">
        <v>88200000</v>
      </c>
      <c r="AI724" s="291">
        <v>23730000</v>
      </c>
      <c r="AJ724" s="291">
        <v>2100</v>
      </c>
      <c r="AK724" s="291">
        <v>88200000</v>
      </c>
      <c r="AL724" s="291">
        <v>23730000</v>
      </c>
      <c r="AM724" s="291"/>
      <c r="AN724" s="291"/>
      <c r="AO724" s="291">
        <v>0</v>
      </c>
      <c r="AP724" s="291">
        <v>2082</v>
      </c>
      <c r="AQ724" s="291">
        <v>87444000</v>
      </c>
      <c r="AR724" s="291">
        <v>23526600</v>
      </c>
      <c r="AS724" s="291">
        <v>2082</v>
      </c>
      <c r="AT724" s="291">
        <v>87444000</v>
      </c>
      <c r="AU724" s="291">
        <v>23526600</v>
      </c>
      <c r="AV724" s="291"/>
      <c r="AW724" s="291"/>
      <c r="AX724" s="291">
        <v>0</v>
      </c>
      <c r="AY724" s="291">
        <v>2003</v>
      </c>
      <c r="AZ724" s="291">
        <v>84126000</v>
      </c>
      <c r="BA724" s="291"/>
      <c r="BB724" s="291"/>
      <c r="BC724" s="291">
        <v>23</v>
      </c>
      <c r="BD724" s="291">
        <v>966000</v>
      </c>
      <c r="BE724" s="291">
        <v>650613</v>
      </c>
      <c r="BF724" s="291">
        <v>259900</v>
      </c>
      <c r="BG724" s="291">
        <v>1868</v>
      </c>
      <c r="BH724" s="291">
        <v>78456000</v>
      </c>
      <c r="BI724" s="291">
        <v>59552478</v>
      </c>
      <c r="BJ724" s="291">
        <v>21108400</v>
      </c>
      <c r="BK724" s="291">
        <v>135</v>
      </c>
      <c r="BL724" s="291">
        <v>79</v>
      </c>
      <c r="BM724" s="291">
        <v>214</v>
      </c>
      <c r="BN724" s="291">
        <v>8988000</v>
      </c>
      <c r="BO724" s="291">
        <v>2418200</v>
      </c>
      <c r="BP724" s="292" t="s">
        <v>4112</v>
      </c>
      <c r="BQ724" s="292" t="s">
        <v>3722</v>
      </c>
      <c r="BR724" t="s">
        <v>45</v>
      </c>
    </row>
    <row r="725" spans="1:70" hidden="1" x14ac:dyDescent="0.3">
      <c r="A725" s="281">
        <v>722</v>
      </c>
      <c r="B725" s="282" t="s">
        <v>2952</v>
      </c>
      <c r="C725" s="282" t="s">
        <v>3011</v>
      </c>
      <c r="D725" s="282" t="s">
        <v>2998</v>
      </c>
      <c r="E725" s="282" t="s">
        <v>2959</v>
      </c>
      <c r="F725" s="282" t="s">
        <v>2970</v>
      </c>
      <c r="G725" s="282" t="s">
        <v>2974</v>
      </c>
      <c r="H725" s="282" t="s">
        <v>2976</v>
      </c>
      <c r="I725" s="282" t="s">
        <v>2962</v>
      </c>
      <c r="J725" s="282" t="s">
        <v>60</v>
      </c>
      <c r="K725" s="282" t="s">
        <v>2958</v>
      </c>
      <c r="L725" s="282" t="s">
        <v>45</v>
      </c>
      <c r="M725" s="283" t="s">
        <v>2823</v>
      </c>
      <c r="N725" s="282" t="s">
        <v>2824</v>
      </c>
      <c r="O725" s="282" t="s">
        <v>50</v>
      </c>
      <c r="P725" s="282" t="s">
        <v>142</v>
      </c>
      <c r="Q725" s="284" t="s">
        <v>45</v>
      </c>
      <c r="R725" s="282" t="s">
        <v>45</v>
      </c>
      <c r="S725" s="285">
        <v>45779</v>
      </c>
      <c r="T725" s="285">
        <v>45721</v>
      </c>
      <c r="U725" s="284" t="s">
        <v>45</v>
      </c>
      <c r="V725" s="285">
        <v>45721</v>
      </c>
      <c r="W725" s="285">
        <v>45761</v>
      </c>
      <c r="X725" s="285">
        <v>45764</v>
      </c>
      <c r="Y725" s="286">
        <v>42000</v>
      </c>
      <c r="Z725" s="286">
        <v>42000</v>
      </c>
      <c r="AA725" s="286">
        <v>11700</v>
      </c>
      <c r="AB725" s="286">
        <v>42000</v>
      </c>
      <c r="AC725" s="287" t="s">
        <v>1602</v>
      </c>
      <c r="AD725" s="284" t="s">
        <v>60</v>
      </c>
      <c r="AE725" s="287" t="s">
        <v>45</v>
      </c>
      <c r="AF725" s="286">
        <v>42000</v>
      </c>
      <c r="AG725" s="286">
        <v>3410</v>
      </c>
      <c r="AH725" s="286">
        <v>143220000</v>
      </c>
      <c r="AI725" s="286">
        <v>39897000</v>
      </c>
      <c r="AJ725" s="286">
        <v>2100</v>
      </c>
      <c r="AK725" s="286">
        <v>88200000</v>
      </c>
      <c r="AL725" s="286">
        <v>24570000</v>
      </c>
      <c r="AM725" s="286">
        <v>1310</v>
      </c>
      <c r="AN725" s="286">
        <v>55020000</v>
      </c>
      <c r="AO725" s="286">
        <v>15327000</v>
      </c>
      <c r="AP725" s="286">
        <v>2466</v>
      </c>
      <c r="AQ725" s="286">
        <v>103572000</v>
      </c>
      <c r="AR725" s="286">
        <v>28852200</v>
      </c>
      <c r="AS725" s="286">
        <v>2466</v>
      </c>
      <c r="AT725" s="286">
        <v>103572000</v>
      </c>
      <c r="AU725" s="286">
        <v>28852200</v>
      </c>
      <c r="AV725" s="286"/>
      <c r="AW725" s="286"/>
      <c r="AX725" s="286">
        <v>0</v>
      </c>
      <c r="AY725" s="286">
        <v>2207</v>
      </c>
      <c r="AZ725" s="286">
        <v>92694000</v>
      </c>
      <c r="BA725" s="286"/>
      <c r="BB725" s="286"/>
      <c r="BC725" s="286">
        <v>9</v>
      </c>
      <c r="BD725" s="286">
        <v>378000</v>
      </c>
      <c r="BE725" s="286">
        <v>301157</v>
      </c>
      <c r="BF725" s="286">
        <v>105300</v>
      </c>
      <c r="BG725" s="286">
        <v>2033</v>
      </c>
      <c r="BH725" s="286">
        <v>85386000</v>
      </c>
      <c r="BI725" s="286">
        <v>66559461</v>
      </c>
      <c r="BJ725" s="286">
        <v>23786100</v>
      </c>
      <c r="BK725" s="286">
        <v>174</v>
      </c>
      <c r="BL725" s="286">
        <v>259</v>
      </c>
      <c r="BM725" s="286">
        <v>433</v>
      </c>
      <c r="BN725" s="286">
        <v>18186000</v>
      </c>
      <c r="BO725" s="286">
        <v>5066100</v>
      </c>
      <c r="BP725" s="287" t="s">
        <v>3734</v>
      </c>
      <c r="BQ725" s="287" t="s">
        <v>644</v>
      </c>
      <c r="BR725" t="s">
        <v>45</v>
      </c>
    </row>
    <row r="726" spans="1:70" hidden="1" x14ac:dyDescent="0.3">
      <c r="A726" s="281">
        <v>723</v>
      </c>
      <c r="B726" s="288" t="s">
        <v>2952</v>
      </c>
      <c r="C726" s="288" t="s">
        <v>3011</v>
      </c>
      <c r="D726" s="288" t="s">
        <v>2998</v>
      </c>
      <c r="E726" s="288" t="s">
        <v>2959</v>
      </c>
      <c r="F726" s="288" t="s">
        <v>2970</v>
      </c>
      <c r="G726" s="288" t="s">
        <v>2974</v>
      </c>
      <c r="H726" s="288" t="s">
        <v>2976</v>
      </c>
      <c r="I726" s="288" t="s">
        <v>2962</v>
      </c>
      <c r="J726" s="288" t="s">
        <v>60</v>
      </c>
      <c r="K726" s="288" t="s">
        <v>2958</v>
      </c>
      <c r="L726" s="288" t="s">
        <v>45</v>
      </c>
      <c r="M726" s="289" t="s">
        <v>2825</v>
      </c>
      <c r="N726" s="288" t="s">
        <v>2826</v>
      </c>
      <c r="O726" s="288" t="s">
        <v>50</v>
      </c>
      <c r="P726" s="288" t="s">
        <v>142</v>
      </c>
      <c r="Q726" s="290" t="s">
        <v>45</v>
      </c>
      <c r="R726" s="288" t="s">
        <v>45</v>
      </c>
      <c r="S726" s="1">
        <v>45748</v>
      </c>
      <c r="T726" s="1">
        <v>45695</v>
      </c>
      <c r="U726" s="290" t="s">
        <v>45</v>
      </c>
      <c r="V726" s="1">
        <v>45695</v>
      </c>
      <c r="W726" s="1">
        <v>45740</v>
      </c>
      <c r="X726" s="1">
        <v>45743</v>
      </c>
      <c r="Y726" s="291">
        <v>49000</v>
      </c>
      <c r="Z726" s="291">
        <v>49000</v>
      </c>
      <c r="AA726" s="291">
        <v>12700</v>
      </c>
      <c r="AB726" s="291">
        <v>49000</v>
      </c>
      <c r="AC726" s="292" t="s">
        <v>396</v>
      </c>
      <c r="AD726" s="290" t="s">
        <v>60</v>
      </c>
      <c r="AE726" s="292" t="s">
        <v>45</v>
      </c>
      <c r="AF726" s="291">
        <v>49000</v>
      </c>
      <c r="AG726" s="291">
        <v>3000</v>
      </c>
      <c r="AH726" s="291">
        <v>147000000</v>
      </c>
      <c r="AI726" s="291">
        <v>38100000</v>
      </c>
      <c r="AJ726" s="291">
        <v>2480</v>
      </c>
      <c r="AK726" s="291">
        <v>121520000</v>
      </c>
      <c r="AL726" s="291">
        <v>31496000</v>
      </c>
      <c r="AM726" s="291">
        <v>520</v>
      </c>
      <c r="AN726" s="291">
        <v>25480000</v>
      </c>
      <c r="AO726" s="291">
        <v>6604000</v>
      </c>
      <c r="AP726" s="291">
        <v>3040</v>
      </c>
      <c r="AQ726" s="291">
        <v>148960000</v>
      </c>
      <c r="AR726" s="291">
        <v>38608000</v>
      </c>
      <c r="AS726" s="291">
        <v>3040</v>
      </c>
      <c r="AT726" s="291">
        <v>148960000</v>
      </c>
      <c r="AU726" s="291">
        <v>38608000</v>
      </c>
      <c r="AV726" s="291"/>
      <c r="AW726" s="291"/>
      <c r="AX726" s="291">
        <v>0</v>
      </c>
      <c r="AY726" s="291">
        <v>2501</v>
      </c>
      <c r="AZ726" s="291">
        <v>122549000</v>
      </c>
      <c r="BA726" s="291"/>
      <c r="BB726" s="291"/>
      <c r="BC726" s="291">
        <v>59</v>
      </c>
      <c r="BD726" s="291">
        <v>2891000</v>
      </c>
      <c r="BE726" s="291">
        <v>1958031</v>
      </c>
      <c r="BF726" s="291">
        <v>749300</v>
      </c>
      <c r="BG726" s="291">
        <v>1818</v>
      </c>
      <c r="BH726" s="291">
        <v>89082000</v>
      </c>
      <c r="BI726" s="291">
        <v>62421275</v>
      </c>
      <c r="BJ726" s="291">
        <v>23088600</v>
      </c>
      <c r="BK726" s="291">
        <v>683</v>
      </c>
      <c r="BL726" s="291">
        <v>539</v>
      </c>
      <c r="BM726" s="291">
        <v>1222</v>
      </c>
      <c r="BN726" s="291">
        <v>59878000</v>
      </c>
      <c r="BO726" s="291">
        <v>15519400</v>
      </c>
      <c r="BP726" s="292" t="s">
        <v>3672</v>
      </c>
      <c r="BQ726" s="292" t="s">
        <v>3293</v>
      </c>
      <c r="BR726" t="s">
        <v>45</v>
      </c>
    </row>
    <row r="727" spans="1:70" hidden="1" x14ac:dyDescent="0.3">
      <c r="A727" s="281">
        <v>724</v>
      </c>
      <c r="B727" s="282" t="s">
        <v>2952</v>
      </c>
      <c r="C727" s="282" t="s">
        <v>3011</v>
      </c>
      <c r="D727" s="282" t="s">
        <v>2998</v>
      </c>
      <c r="E727" s="282" t="s">
        <v>2959</v>
      </c>
      <c r="F727" s="282" t="s">
        <v>2970</v>
      </c>
      <c r="G727" s="282" t="s">
        <v>2974</v>
      </c>
      <c r="H727" s="282" t="s">
        <v>2976</v>
      </c>
      <c r="I727" s="282" t="s">
        <v>2962</v>
      </c>
      <c r="J727" s="282" t="s">
        <v>60</v>
      </c>
      <c r="K727" s="282" t="s">
        <v>2958</v>
      </c>
      <c r="L727" s="282" t="s">
        <v>45</v>
      </c>
      <c r="M727" s="283" t="s">
        <v>2827</v>
      </c>
      <c r="N727" s="282" t="s">
        <v>2828</v>
      </c>
      <c r="O727" s="282" t="s">
        <v>50</v>
      </c>
      <c r="P727" s="282" t="s">
        <v>74</v>
      </c>
      <c r="Q727" s="284" t="s">
        <v>45</v>
      </c>
      <c r="R727" s="282" t="s">
        <v>45</v>
      </c>
      <c r="S727" s="285">
        <v>45785</v>
      </c>
      <c r="T727" s="285">
        <v>45726</v>
      </c>
      <c r="U727" s="284" t="s">
        <v>45</v>
      </c>
      <c r="V727" s="285">
        <v>45726</v>
      </c>
      <c r="W727" s="285">
        <v>45756</v>
      </c>
      <c r="X727" s="285">
        <v>45757</v>
      </c>
      <c r="Y727" s="286">
        <v>39000</v>
      </c>
      <c r="Z727" s="286">
        <v>39000</v>
      </c>
      <c r="AA727" s="286">
        <v>11200</v>
      </c>
      <c r="AB727" s="286">
        <v>39000</v>
      </c>
      <c r="AC727" s="287" t="s">
        <v>193</v>
      </c>
      <c r="AD727" s="284" t="s">
        <v>60</v>
      </c>
      <c r="AE727" s="287" t="s">
        <v>45</v>
      </c>
      <c r="AF727" s="286">
        <v>39000</v>
      </c>
      <c r="AG727" s="286">
        <v>1900</v>
      </c>
      <c r="AH727" s="286">
        <v>74100000</v>
      </c>
      <c r="AI727" s="286">
        <v>21280000</v>
      </c>
      <c r="AJ727" s="286">
        <v>1500</v>
      </c>
      <c r="AK727" s="286">
        <v>58500000</v>
      </c>
      <c r="AL727" s="286">
        <v>16800000</v>
      </c>
      <c r="AM727" s="286">
        <v>400</v>
      </c>
      <c r="AN727" s="286">
        <v>15600000</v>
      </c>
      <c r="AO727" s="286">
        <v>4480000</v>
      </c>
      <c r="AP727" s="286">
        <v>1875</v>
      </c>
      <c r="AQ727" s="286">
        <v>73125000</v>
      </c>
      <c r="AR727" s="286">
        <v>21000000</v>
      </c>
      <c r="AS727" s="286">
        <v>1875</v>
      </c>
      <c r="AT727" s="286">
        <v>73125000</v>
      </c>
      <c r="AU727" s="286">
        <v>21000000</v>
      </c>
      <c r="AV727" s="286"/>
      <c r="AW727" s="286"/>
      <c r="AX727" s="286">
        <v>0</v>
      </c>
      <c r="AY727" s="286">
        <v>1785</v>
      </c>
      <c r="AZ727" s="286">
        <v>69615000</v>
      </c>
      <c r="BA727" s="286"/>
      <c r="BB727" s="286"/>
      <c r="BC727" s="286">
        <v>11</v>
      </c>
      <c r="BD727" s="286">
        <v>429000</v>
      </c>
      <c r="BE727" s="286">
        <v>207057</v>
      </c>
      <c r="BF727" s="286">
        <v>123200</v>
      </c>
      <c r="BG727" s="286">
        <v>1423</v>
      </c>
      <c r="BH727" s="286">
        <v>55497000</v>
      </c>
      <c r="BI727" s="286">
        <v>43210035</v>
      </c>
      <c r="BJ727" s="286">
        <v>15937600</v>
      </c>
      <c r="BK727" s="286">
        <v>362</v>
      </c>
      <c r="BL727" s="286">
        <v>90</v>
      </c>
      <c r="BM727" s="286">
        <v>452</v>
      </c>
      <c r="BN727" s="286">
        <v>17628000</v>
      </c>
      <c r="BO727" s="286">
        <v>5062400</v>
      </c>
      <c r="BP727" s="287" t="s">
        <v>3917</v>
      </c>
      <c r="BQ727" s="287" t="s">
        <v>3869</v>
      </c>
      <c r="BR727" t="s">
        <v>45</v>
      </c>
    </row>
    <row r="728" spans="1:70" hidden="1" x14ac:dyDescent="0.3">
      <c r="A728" s="281">
        <v>725</v>
      </c>
      <c r="B728" s="288" t="s">
        <v>2952</v>
      </c>
      <c r="C728" s="288" t="s">
        <v>3011</v>
      </c>
      <c r="D728" s="288" t="s">
        <v>2998</v>
      </c>
      <c r="E728" s="288" t="s">
        <v>2959</v>
      </c>
      <c r="F728" s="288" t="s">
        <v>2970</v>
      </c>
      <c r="G728" s="288" t="s">
        <v>2974</v>
      </c>
      <c r="H728" s="288" t="s">
        <v>2976</v>
      </c>
      <c r="I728" s="288" t="s">
        <v>2962</v>
      </c>
      <c r="J728" s="288" t="s">
        <v>60</v>
      </c>
      <c r="K728" s="288" t="s">
        <v>2958</v>
      </c>
      <c r="L728" s="288" t="s">
        <v>45</v>
      </c>
      <c r="M728" s="289" t="s">
        <v>2829</v>
      </c>
      <c r="N728" s="288" t="s">
        <v>2830</v>
      </c>
      <c r="O728" s="288" t="s">
        <v>50</v>
      </c>
      <c r="P728" s="288" t="s">
        <v>74</v>
      </c>
      <c r="Q728" s="290" t="s">
        <v>45</v>
      </c>
      <c r="R728" s="288" t="s">
        <v>45</v>
      </c>
      <c r="S728" s="1">
        <v>45792</v>
      </c>
      <c r="T728" s="1">
        <v>45721</v>
      </c>
      <c r="U728" s="290" t="s">
        <v>45</v>
      </c>
      <c r="V728" s="1">
        <v>45721</v>
      </c>
      <c r="W728" s="1">
        <v>45756</v>
      </c>
      <c r="X728" s="1">
        <v>45764</v>
      </c>
      <c r="Y728" s="291">
        <v>39000</v>
      </c>
      <c r="Z728" s="291">
        <v>39000</v>
      </c>
      <c r="AA728" s="291">
        <v>10800</v>
      </c>
      <c r="AB728" s="291">
        <v>39000</v>
      </c>
      <c r="AC728" s="292" t="s">
        <v>379</v>
      </c>
      <c r="AD728" s="290" t="s">
        <v>60</v>
      </c>
      <c r="AE728" s="292" t="s">
        <v>45</v>
      </c>
      <c r="AF728" s="291">
        <v>39000</v>
      </c>
      <c r="AG728" s="291">
        <v>4450</v>
      </c>
      <c r="AH728" s="291">
        <v>173550000</v>
      </c>
      <c r="AI728" s="291">
        <v>48060000</v>
      </c>
      <c r="AJ728" s="291">
        <v>1800</v>
      </c>
      <c r="AK728" s="291">
        <v>70200000</v>
      </c>
      <c r="AL728" s="291">
        <v>19440000</v>
      </c>
      <c r="AM728" s="291">
        <v>2650</v>
      </c>
      <c r="AN728" s="291">
        <v>103350000</v>
      </c>
      <c r="AO728" s="291">
        <v>28620000</v>
      </c>
      <c r="AP728" s="291">
        <v>4590</v>
      </c>
      <c r="AQ728" s="291">
        <v>179010000</v>
      </c>
      <c r="AR728" s="291">
        <v>49572000</v>
      </c>
      <c r="AS728" s="291">
        <v>4590</v>
      </c>
      <c r="AT728" s="291">
        <v>179010000</v>
      </c>
      <c r="AU728" s="291">
        <v>49572000</v>
      </c>
      <c r="AV728" s="291"/>
      <c r="AW728" s="291"/>
      <c r="AX728" s="291">
        <v>0</v>
      </c>
      <c r="AY728" s="291">
        <v>3894</v>
      </c>
      <c r="AZ728" s="291">
        <v>151866000</v>
      </c>
      <c r="BA728" s="291"/>
      <c r="BB728" s="291"/>
      <c r="BC728" s="291">
        <v>117</v>
      </c>
      <c r="BD728" s="291">
        <v>4563000</v>
      </c>
      <c r="BE728" s="291">
        <v>2755675</v>
      </c>
      <c r="BF728" s="291">
        <v>1263600</v>
      </c>
      <c r="BG728" s="291">
        <v>3576</v>
      </c>
      <c r="BH728" s="291">
        <v>139464000</v>
      </c>
      <c r="BI728" s="291">
        <v>101840933</v>
      </c>
      <c r="BJ728" s="291">
        <v>38620800</v>
      </c>
      <c r="BK728" s="291">
        <v>318</v>
      </c>
      <c r="BL728" s="291">
        <v>696</v>
      </c>
      <c r="BM728" s="291">
        <v>1014</v>
      </c>
      <c r="BN728" s="291">
        <v>39546000</v>
      </c>
      <c r="BO728" s="291">
        <v>10951200</v>
      </c>
      <c r="BP728" s="292" t="s">
        <v>621</v>
      </c>
      <c r="BQ728" s="292" t="s">
        <v>3981</v>
      </c>
      <c r="BR728" t="s">
        <v>45</v>
      </c>
    </row>
    <row r="729" spans="1:70" hidden="1" x14ac:dyDescent="0.3">
      <c r="A729" s="281">
        <v>726</v>
      </c>
      <c r="B729" s="282" t="s">
        <v>2952</v>
      </c>
      <c r="C729" s="282" t="s">
        <v>3011</v>
      </c>
      <c r="D729" s="282" t="s">
        <v>2998</v>
      </c>
      <c r="E729" s="282" t="s">
        <v>2959</v>
      </c>
      <c r="F729" s="282" t="s">
        <v>2970</v>
      </c>
      <c r="G729" s="282" t="s">
        <v>2974</v>
      </c>
      <c r="H729" s="282" t="s">
        <v>2976</v>
      </c>
      <c r="I729" s="282" t="s">
        <v>2962</v>
      </c>
      <c r="J729" s="282" t="s">
        <v>60</v>
      </c>
      <c r="K729" s="282" t="s">
        <v>2958</v>
      </c>
      <c r="L729" s="282" t="s">
        <v>45</v>
      </c>
      <c r="M729" s="283" t="s">
        <v>2831</v>
      </c>
      <c r="N729" s="282" t="s">
        <v>2832</v>
      </c>
      <c r="O729" s="282" t="s">
        <v>50</v>
      </c>
      <c r="P729" s="282" t="s">
        <v>74</v>
      </c>
      <c r="Q729" s="284" t="s">
        <v>45</v>
      </c>
      <c r="R729" s="282" t="s">
        <v>45</v>
      </c>
      <c r="S729" s="285">
        <v>45798</v>
      </c>
      <c r="T729" s="285">
        <v>45729</v>
      </c>
      <c r="U729" s="284" t="s">
        <v>45</v>
      </c>
      <c r="V729" s="285">
        <v>45729</v>
      </c>
      <c r="W729" s="285">
        <v>45765</v>
      </c>
      <c r="X729" s="285">
        <v>45771</v>
      </c>
      <c r="Y729" s="286">
        <v>34000</v>
      </c>
      <c r="Z729" s="286">
        <v>34000</v>
      </c>
      <c r="AA729" s="286">
        <v>8900</v>
      </c>
      <c r="AB729" s="286">
        <v>34000</v>
      </c>
      <c r="AC729" s="287" t="s">
        <v>672</v>
      </c>
      <c r="AD729" s="284" t="s">
        <v>60</v>
      </c>
      <c r="AE729" s="287" t="s">
        <v>45</v>
      </c>
      <c r="AF729" s="286">
        <v>34000</v>
      </c>
      <c r="AG729" s="286">
        <v>2600</v>
      </c>
      <c r="AH729" s="286">
        <v>88400000</v>
      </c>
      <c r="AI729" s="286">
        <v>23140000</v>
      </c>
      <c r="AJ729" s="286">
        <v>1700</v>
      </c>
      <c r="AK729" s="286">
        <v>57800000</v>
      </c>
      <c r="AL729" s="286">
        <v>15130000</v>
      </c>
      <c r="AM729" s="286">
        <v>900</v>
      </c>
      <c r="AN729" s="286">
        <v>30600000</v>
      </c>
      <c r="AO729" s="286">
        <v>8010000</v>
      </c>
      <c r="AP729" s="286">
        <v>2664</v>
      </c>
      <c r="AQ729" s="286">
        <v>90576000</v>
      </c>
      <c r="AR729" s="286">
        <v>23709600</v>
      </c>
      <c r="AS729" s="286">
        <v>2664</v>
      </c>
      <c r="AT729" s="286">
        <v>90576000</v>
      </c>
      <c r="AU729" s="286">
        <v>23709600</v>
      </c>
      <c r="AV729" s="286"/>
      <c r="AW729" s="286"/>
      <c r="AX729" s="286">
        <v>0</v>
      </c>
      <c r="AY729" s="286">
        <v>2593</v>
      </c>
      <c r="AZ729" s="286">
        <v>88162000</v>
      </c>
      <c r="BA729" s="286"/>
      <c r="BB729" s="286"/>
      <c r="BC729" s="286">
        <v>23</v>
      </c>
      <c r="BD729" s="286">
        <v>782000</v>
      </c>
      <c r="BE729" s="286">
        <v>503241</v>
      </c>
      <c r="BF729" s="286">
        <v>204700</v>
      </c>
      <c r="BG729" s="286">
        <v>2446</v>
      </c>
      <c r="BH729" s="286">
        <v>83164000</v>
      </c>
      <c r="BI729" s="286">
        <v>65118217</v>
      </c>
      <c r="BJ729" s="286">
        <v>21769400</v>
      </c>
      <c r="BK729" s="286">
        <v>147</v>
      </c>
      <c r="BL729" s="286">
        <v>71</v>
      </c>
      <c r="BM729" s="286">
        <v>218</v>
      </c>
      <c r="BN729" s="286">
        <v>7412000</v>
      </c>
      <c r="BO729" s="286">
        <v>1940200</v>
      </c>
      <c r="BP729" s="287" t="s">
        <v>3380</v>
      </c>
      <c r="BQ729" s="287" t="s">
        <v>3562</v>
      </c>
      <c r="BR729" t="s">
        <v>45</v>
      </c>
    </row>
    <row r="730" spans="1:70" hidden="1" x14ac:dyDescent="0.3">
      <c r="A730" s="281">
        <v>727</v>
      </c>
      <c r="B730" s="288" t="s">
        <v>2952</v>
      </c>
      <c r="C730" s="288" t="s">
        <v>3011</v>
      </c>
      <c r="D730" s="288" t="s">
        <v>2998</v>
      </c>
      <c r="E730" s="288" t="s">
        <v>2959</v>
      </c>
      <c r="F730" s="288" t="s">
        <v>2970</v>
      </c>
      <c r="G730" s="288" t="s">
        <v>2974</v>
      </c>
      <c r="H730" s="288" t="s">
        <v>2976</v>
      </c>
      <c r="I730" s="288" t="s">
        <v>2962</v>
      </c>
      <c r="J730" s="288" t="s">
        <v>60</v>
      </c>
      <c r="K730" s="288" t="s">
        <v>2958</v>
      </c>
      <c r="L730" s="288" t="s">
        <v>45</v>
      </c>
      <c r="M730" s="289" t="s">
        <v>2833</v>
      </c>
      <c r="N730" s="288" t="s">
        <v>2834</v>
      </c>
      <c r="O730" s="288" t="s">
        <v>50</v>
      </c>
      <c r="P730" s="288" t="s">
        <v>51</v>
      </c>
      <c r="Q730" s="290" t="s">
        <v>45</v>
      </c>
      <c r="R730" s="288" t="s">
        <v>45</v>
      </c>
      <c r="S730" s="1">
        <v>45789</v>
      </c>
      <c r="T730" s="1">
        <v>45750</v>
      </c>
      <c r="U730" s="290" t="s">
        <v>45</v>
      </c>
      <c r="V730" s="1">
        <v>45750</v>
      </c>
      <c r="W730" s="1">
        <v>45789</v>
      </c>
      <c r="X730" s="1">
        <v>45790</v>
      </c>
      <c r="Y730" s="291">
        <v>62000</v>
      </c>
      <c r="Z730" s="291">
        <v>62000</v>
      </c>
      <c r="AA730" s="291">
        <v>17000</v>
      </c>
      <c r="AB730" s="291">
        <v>62000</v>
      </c>
      <c r="AC730" s="292" t="s">
        <v>374</v>
      </c>
      <c r="AD730" s="290" t="s">
        <v>60</v>
      </c>
      <c r="AE730" s="292" t="s">
        <v>45</v>
      </c>
      <c r="AF730" s="291">
        <v>62000</v>
      </c>
      <c r="AG730" s="291">
        <v>2730</v>
      </c>
      <c r="AH730" s="291">
        <v>169260000</v>
      </c>
      <c r="AI730" s="291">
        <v>46410000</v>
      </c>
      <c r="AJ730" s="291">
        <v>900</v>
      </c>
      <c r="AK730" s="291">
        <v>55800000</v>
      </c>
      <c r="AL730" s="291">
        <v>15300000</v>
      </c>
      <c r="AM730" s="291">
        <v>1830</v>
      </c>
      <c r="AN730" s="291">
        <v>113460000</v>
      </c>
      <c r="AO730" s="291">
        <v>31110000</v>
      </c>
      <c r="AP730" s="291">
        <v>2691</v>
      </c>
      <c r="AQ730" s="291">
        <v>166842000</v>
      </c>
      <c r="AR730" s="291">
        <v>45747000</v>
      </c>
      <c r="AS730" s="291">
        <v>2691</v>
      </c>
      <c r="AT730" s="291">
        <v>166842000</v>
      </c>
      <c r="AU730" s="291">
        <v>45747000</v>
      </c>
      <c r="AV730" s="291"/>
      <c r="AW730" s="291"/>
      <c r="AX730" s="291">
        <v>0</v>
      </c>
      <c r="AY730" s="291">
        <v>2576</v>
      </c>
      <c r="AZ730" s="291">
        <v>159712000</v>
      </c>
      <c r="BA730" s="291"/>
      <c r="BB730" s="291"/>
      <c r="BC730" s="291">
        <v>20</v>
      </c>
      <c r="BD730" s="291">
        <v>1240000</v>
      </c>
      <c r="BE730" s="291">
        <v>754459</v>
      </c>
      <c r="BF730" s="291">
        <v>340000</v>
      </c>
      <c r="BG730" s="291">
        <v>2509</v>
      </c>
      <c r="BH730" s="291">
        <v>155558000</v>
      </c>
      <c r="BI730" s="291">
        <v>108903562</v>
      </c>
      <c r="BJ730" s="291">
        <v>42653000</v>
      </c>
      <c r="BK730" s="291">
        <v>67</v>
      </c>
      <c r="BL730" s="291">
        <v>115</v>
      </c>
      <c r="BM730" s="291">
        <v>182</v>
      </c>
      <c r="BN730" s="291">
        <v>11284000</v>
      </c>
      <c r="BO730" s="291">
        <v>3094000</v>
      </c>
      <c r="BP730" s="292" t="s">
        <v>3842</v>
      </c>
      <c r="BQ730" s="292" t="s">
        <v>3470</v>
      </c>
      <c r="BR730" t="s">
        <v>45</v>
      </c>
    </row>
    <row r="731" spans="1:70" hidden="1" x14ac:dyDescent="0.3">
      <c r="A731" s="281">
        <v>728</v>
      </c>
      <c r="B731" s="282" t="s">
        <v>2952</v>
      </c>
      <c r="C731" s="282" t="s">
        <v>3011</v>
      </c>
      <c r="D731" s="282" t="s">
        <v>2998</v>
      </c>
      <c r="E731" s="282" t="s">
        <v>2959</v>
      </c>
      <c r="F731" s="282" t="s">
        <v>2970</v>
      </c>
      <c r="G731" s="282" t="s">
        <v>2974</v>
      </c>
      <c r="H731" s="282" t="s">
        <v>2976</v>
      </c>
      <c r="I731" s="282" t="s">
        <v>2962</v>
      </c>
      <c r="J731" s="282" t="s">
        <v>60</v>
      </c>
      <c r="K731" s="282" t="s">
        <v>2958</v>
      </c>
      <c r="L731" s="282" t="s">
        <v>45</v>
      </c>
      <c r="M731" s="283" t="s">
        <v>2835</v>
      </c>
      <c r="N731" s="282" t="s">
        <v>2836</v>
      </c>
      <c r="O731" s="282" t="s">
        <v>50</v>
      </c>
      <c r="P731" s="282" t="s">
        <v>1010</v>
      </c>
      <c r="Q731" s="284" t="s">
        <v>45</v>
      </c>
      <c r="R731" s="282" t="s">
        <v>45</v>
      </c>
      <c r="S731" s="285">
        <v>45796</v>
      </c>
      <c r="T731" s="285">
        <v>45743</v>
      </c>
      <c r="U731" s="284" t="s">
        <v>45</v>
      </c>
      <c r="V731" s="285">
        <v>45743</v>
      </c>
      <c r="W731" s="285">
        <v>45796</v>
      </c>
      <c r="X731" s="285">
        <v>45798</v>
      </c>
      <c r="Y731" s="286">
        <v>59000</v>
      </c>
      <c r="Z731" s="286">
        <v>59000</v>
      </c>
      <c r="AA731" s="286">
        <v>15830</v>
      </c>
      <c r="AB731" s="286">
        <v>59000</v>
      </c>
      <c r="AC731" s="287" t="s">
        <v>121</v>
      </c>
      <c r="AD731" s="284" t="s">
        <v>60</v>
      </c>
      <c r="AE731" s="287" t="s">
        <v>45</v>
      </c>
      <c r="AF731" s="286">
        <v>59000</v>
      </c>
      <c r="AG731" s="286">
        <v>800</v>
      </c>
      <c r="AH731" s="286">
        <v>47200000</v>
      </c>
      <c r="AI731" s="286">
        <v>12664000</v>
      </c>
      <c r="AJ731" s="286">
        <v>800</v>
      </c>
      <c r="AK731" s="286">
        <v>47200000</v>
      </c>
      <c r="AL731" s="286">
        <v>12664000</v>
      </c>
      <c r="AM731" s="286"/>
      <c r="AN731" s="286"/>
      <c r="AO731" s="286">
        <v>0</v>
      </c>
      <c r="AP731" s="286">
        <v>809</v>
      </c>
      <c r="AQ731" s="286">
        <v>47731000</v>
      </c>
      <c r="AR731" s="286">
        <v>12806470</v>
      </c>
      <c r="AS731" s="286">
        <v>809</v>
      </c>
      <c r="AT731" s="286">
        <v>47731000</v>
      </c>
      <c r="AU731" s="286">
        <v>12806470</v>
      </c>
      <c r="AV731" s="286"/>
      <c r="AW731" s="286"/>
      <c r="AX731" s="286">
        <v>0</v>
      </c>
      <c r="AY731" s="286">
        <v>573</v>
      </c>
      <c r="AZ731" s="286">
        <v>33807000</v>
      </c>
      <c r="BA731" s="286"/>
      <c r="BB731" s="286"/>
      <c r="BC731" s="286">
        <v>6</v>
      </c>
      <c r="BD731" s="286">
        <v>354000</v>
      </c>
      <c r="BE731" s="286">
        <v>201865</v>
      </c>
      <c r="BF731" s="286">
        <v>94980</v>
      </c>
      <c r="BG731" s="286">
        <v>456</v>
      </c>
      <c r="BH731" s="286">
        <v>26904000</v>
      </c>
      <c r="BI731" s="286">
        <v>19762087</v>
      </c>
      <c r="BJ731" s="286">
        <v>7218480</v>
      </c>
      <c r="BK731" s="286">
        <v>117</v>
      </c>
      <c r="BL731" s="286">
        <v>236</v>
      </c>
      <c r="BM731" s="286">
        <v>353</v>
      </c>
      <c r="BN731" s="286">
        <v>20827000</v>
      </c>
      <c r="BO731" s="286">
        <v>5587990</v>
      </c>
      <c r="BP731" s="287" t="s">
        <v>620</v>
      </c>
      <c r="BQ731" s="287" t="s">
        <v>3875</v>
      </c>
      <c r="BR731" t="s">
        <v>45</v>
      </c>
    </row>
    <row r="732" spans="1:70" hidden="1" x14ac:dyDescent="0.3">
      <c r="A732" s="281">
        <v>729</v>
      </c>
      <c r="B732" s="288" t="s">
        <v>2952</v>
      </c>
      <c r="C732" s="288" t="s">
        <v>3011</v>
      </c>
      <c r="D732" s="288" t="s">
        <v>2998</v>
      </c>
      <c r="E732" s="288" t="s">
        <v>2959</v>
      </c>
      <c r="F732" s="288" t="s">
        <v>2970</v>
      </c>
      <c r="G732" s="288" t="s">
        <v>2974</v>
      </c>
      <c r="H732" s="288" t="s">
        <v>2976</v>
      </c>
      <c r="I732" s="288" t="s">
        <v>2962</v>
      </c>
      <c r="J732" s="288" t="s">
        <v>60</v>
      </c>
      <c r="K732" s="288" t="s">
        <v>2958</v>
      </c>
      <c r="L732" s="288" t="s">
        <v>45</v>
      </c>
      <c r="M732" s="289" t="s">
        <v>2837</v>
      </c>
      <c r="N732" s="288" t="s">
        <v>2838</v>
      </c>
      <c r="O732" s="288" t="s">
        <v>50</v>
      </c>
      <c r="P732" s="288" t="s">
        <v>51</v>
      </c>
      <c r="Q732" s="290" t="s">
        <v>45</v>
      </c>
      <c r="R732" s="288" t="s">
        <v>45</v>
      </c>
      <c r="S732" s="1">
        <v>45820</v>
      </c>
      <c r="T732" s="1">
        <v>45748</v>
      </c>
      <c r="U732" s="290" t="s">
        <v>45</v>
      </c>
      <c r="V732" s="1">
        <v>45748</v>
      </c>
      <c r="W732" s="1">
        <v>45789</v>
      </c>
      <c r="X732" s="1">
        <v>45790</v>
      </c>
      <c r="Y732" s="291">
        <v>59000</v>
      </c>
      <c r="Z732" s="291">
        <v>72000</v>
      </c>
      <c r="AA732" s="291">
        <v>16500</v>
      </c>
      <c r="AB732" s="291">
        <v>72000</v>
      </c>
      <c r="AC732" s="292" t="s">
        <v>1247</v>
      </c>
      <c r="AD732" s="290" t="s">
        <v>60</v>
      </c>
      <c r="AE732" s="292" t="s">
        <v>45</v>
      </c>
      <c r="AF732" s="291">
        <v>59000</v>
      </c>
      <c r="AG732" s="291">
        <v>6240</v>
      </c>
      <c r="AH732" s="291">
        <v>449280000</v>
      </c>
      <c r="AI732" s="291">
        <v>102960000</v>
      </c>
      <c r="AJ732" s="291">
        <v>1900</v>
      </c>
      <c r="AK732" s="291">
        <v>136800000</v>
      </c>
      <c r="AL732" s="291">
        <v>31350000</v>
      </c>
      <c r="AM732" s="291">
        <v>4340</v>
      </c>
      <c r="AN732" s="291">
        <v>312480000</v>
      </c>
      <c r="AO732" s="291">
        <v>71610000</v>
      </c>
      <c r="AP732" s="291">
        <v>6285</v>
      </c>
      <c r="AQ732" s="291">
        <v>452520000</v>
      </c>
      <c r="AR732" s="291">
        <v>103702500</v>
      </c>
      <c r="AS732" s="291">
        <v>6285</v>
      </c>
      <c r="AT732" s="291">
        <v>452520000</v>
      </c>
      <c r="AU732" s="291">
        <v>103702500</v>
      </c>
      <c r="AV732" s="291"/>
      <c r="AW732" s="291"/>
      <c r="AX732" s="291">
        <v>0</v>
      </c>
      <c r="AY732" s="291">
        <v>6067</v>
      </c>
      <c r="AZ732" s="291">
        <v>436824000</v>
      </c>
      <c r="BA732" s="291">
        <v>7</v>
      </c>
      <c r="BB732" s="291">
        <v>504000</v>
      </c>
      <c r="BC732" s="291">
        <v>38</v>
      </c>
      <c r="BD732" s="291">
        <v>2736000</v>
      </c>
      <c r="BE732" s="291">
        <v>1386565</v>
      </c>
      <c r="BF732" s="291">
        <v>627000</v>
      </c>
      <c r="BG732" s="291">
        <v>5679</v>
      </c>
      <c r="BH732" s="291">
        <v>408888000</v>
      </c>
      <c r="BI732" s="291">
        <v>254172640</v>
      </c>
      <c r="BJ732" s="291">
        <v>93703500</v>
      </c>
      <c r="BK732" s="291">
        <v>388</v>
      </c>
      <c r="BL732" s="291">
        <v>218</v>
      </c>
      <c r="BM732" s="291">
        <v>606</v>
      </c>
      <c r="BN732" s="291">
        <v>43632000</v>
      </c>
      <c r="BO732" s="291">
        <v>9999000</v>
      </c>
      <c r="BP732" s="292" t="s">
        <v>3864</v>
      </c>
      <c r="BQ732" s="292" t="s">
        <v>3273</v>
      </c>
      <c r="BR732" t="s">
        <v>45</v>
      </c>
    </row>
    <row r="733" spans="1:70" hidden="1" x14ac:dyDescent="0.3">
      <c r="A733" s="281">
        <v>730</v>
      </c>
      <c r="B733" s="282" t="s">
        <v>2952</v>
      </c>
      <c r="C733" s="282" t="s">
        <v>3011</v>
      </c>
      <c r="D733" s="282" t="s">
        <v>2998</v>
      </c>
      <c r="E733" s="282" t="s">
        <v>2959</v>
      </c>
      <c r="F733" s="282" t="s">
        <v>2970</v>
      </c>
      <c r="G733" s="282" t="s">
        <v>2974</v>
      </c>
      <c r="H733" s="282" t="s">
        <v>2976</v>
      </c>
      <c r="I733" s="282" t="s">
        <v>2962</v>
      </c>
      <c r="J733" s="282" t="s">
        <v>60</v>
      </c>
      <c r="K733" s="282" t="s">
        <v>2958</v>
      </c>
      <c r="L733" s="282" t="s">
        <v>45</v>
      </c>
      <c r="M733" s="283" t="s">
        <v>2839</v>
      </c>
      <c r="N733" s="282" t="s">
        <v>2840</v>
      </c>
      <c r="O733" s="282" t="s">
        <v>50</v>
      </c>
      <c r="P733" s="282" t="s">
        <v>51</v>
      </c>
      <c r="Q733" s="284" t="s">
        <v>45</v>
      </c>
      <c r="R733" s="282" t="s">
        <v>45</v>
      </c>
      <c r="S733" s="285">
        <v>45806</v>
      </c>
      <c r="T733" s="285">
        <v>45757</v>
      </c>
      <c r="U733" s="284" t="s">
        <v>45</v>
      </c>
      <c r="V733" s="285">
        <v>45757</v>
      </c>
      <c r="W733" s="285">
        <v>45784</v>
      </c>
      <c r="X733" s="285">
        <v>45785</v>
      </c>
      <c r="Y733" s="286">
        <v>52000</v>
      </c>
      <c r="Z733" s="286">
        <v>52000</v>
      </c>
      <c r="AA733" s="286">
        <v>13900</v>
      </c>
      <c r="AB733" s="286">
        <v>52000</v>
      </c>
      <c r="AC733" s="287" t="s">
        <v>208</v>
      </c>
      <c r="AD733" s="284" t="s">
        <v>60</v>
      </c>
      <c r="AE733" s="287" t="s">
        <v>45</v>
      </c>
      <c r="AF733" s="286">
        <v>52000</v>
      </c>
      <c r="AG733" s="286">
        <v>1730</v>
      </c>
      <c r="AH733" s="286">
        <v>89960000</v>
      </c>
      <c r="AI733" s="286">
        <v>24047000</v>
      </c>
      <c r="AJ733" s="286">
        <v>1500</v>
      </c>
      <c r="AK733" s="286">
        <v>78000000</v>
      </c>
      <c r="AL733" s="286">
        <v>20850000</v>
      </c>
      <c r="AM733" s="286">
        <v>230</v>
      </c>
      <c r="AN733" s="286">
        <v>11960000</v>
      </c>
      <c r="AO733" s="286">
        <v>3197000</v>
      </c>
      <c r="AP733" s="286">
        <v>1858</v>
      </c>
      <c r="AQ733" s="286">
        <v>96616000</v>
      </c>
      <c r="AR733" s="286">
        <v>25826200</v>
      </c>
      <c r="AS733" s="286">
        <v>1858</v>
      </c>
      <c r="AT733" s="286">
        <v>96616000</v>
      </c>
      <c r="AU733" s="286">
        <v>25826200</v>
      </c>
      <c r="AV733" s="286"/>
      <c r="AW733" s="286"/>
      <c r="AX733" s="286">
        <v>0</v>
      </c>
      <c r="AY733" s="286">
        <v>1714</v>
      </c>
      <c r="AZ733" s="286">
        <v>89128000</v>
      </c>
      <c r="BA733" s="286"/>
      <c r="BB733" s="286"/>
      <c r="BC733" s="286">
        <v>12</v>
      </c>
      <c r="BD733" s="286">
        <v>624000</v>
      </c>
      <c r="BE733" s="286">
        <v>403513</v>
      </c>
      <c r="BF733" s="286">
        <v>166800</v>
      </c>
      <c r="BG733" s="286">
        <v>1493</v>
      </c>
      <c r="BH733" s="286">
        <v>77636000</v>
      </c>
      <c r="BI733" s="286">
        <v>56388166</v>
      </c>
      <c r="BJ733" s="286">
        <v>20752700</v>
      </c>
      <c r="BK733" s="286">
        <v>221</v>
      </c>
      <c r="BL733" s="286">
        <v>144</v>
      </c>
      <c r="BM733" s="286">
        <v>365</v>
      </c>
      <c r="BN733" s="286">
        <v>18980000</v>
      </c>
      <c r="BO733" s="286">
        <v>5073500</v>
      </c>
      <c r="BP733" s="287" t="s">
        <v>4028</v>
      </c>
      <c r="BQ733" s="287" t="s">
        <v>3899</v>
      </c>
      <c r="BR733" t="s">
        <v>45</v>
      </c>
    </row>
    <row r="734" spans="1:70" hidden="1" x14ac:dyDescent="0.3">
      <c r="A734" s="281">
        <v>731</v>
      </c>
      <c r="B734" s="288" t="s">
        <v>2952</v>
      </c>
      <c r="C734" s="288" t="s">
        <v>3011</v>
      </c>
      <c r="D734" s="288" t="s">
        <v>2998</v>
      </c>
      <c r="E734" s="288" t="s">
        <v>2959</v>
      </c>
      <c r="F734" s="288" t="s">
        <v>2970</v>
      </c>
      <c r="G734" s="288" t="s">
        <v>2974</v>
      </c>
      <c r="H734" s="288" t="s">
        <v>2976</v>
      </c>
      <c r="I734" s="288" t="s">
        <v>2999</v>
      </c>
      <c r="J734" s="288" t="s">
        <v>60</v>
      </c>
      <c r="K734" s="288" t="s">
        <v>2958</v>
      </c>
      <c r="L734" s="288" t="s">
        <v>1857</v>
      </c>
      <c r="M734" s="289" t="s">
        <v>2841</v>
      </c>
      <c r="N734" s="288" t="s">
        <v>2842</v>
      </c>
      <c r="O734" s="288" t="s">
        <v>50</v>
      </c>
      <c r="P734" s="288" t="s">
        <v>51</v>
      </c>
      <c r="Q734" s="290" t="s">
        <v>45</v>
      </c>
      <c r="R734" s="288" t="s">
        <v>45</v>
      </c>
      <c r="S734" s="1">
        <v>46205</v>
      </c>
      <c r="T734" s="1">
        <v>45638</v>
      </c>
      <c r="U734" s="290" t="s">
        <v>45</v>
      </c>
      <c r="V734" s="1">
        <v>45638</v>
      </c>
      <c r="W734" s="1">
        <v>45688</v>
      </c>
      <c r="X734" s="1">
        <v>45692</v>
      </c>
      <c r="Y734" s="291">
        <v>43000</v>
      </c>
      <c r="Z734" s="291">
        <v>55000</v>
      </c>
      <c r="AA734" s="291">
        <v>9900</v>
      </c>
      <c r="AB734" s="291">
        <v>55000</v>
      </c>
      <c r="AC734" s="292" t="s">
        <v>360</v>
      </c>
      <c r="AD734" s="290" t="s">
        <v>60</v>
      </c>
      <c r="AE734" s="292" t="s">
        <v>45</v>
      </c>
      <c r="AF734" s="291">
        <v>43000</v>
      </c>
      <c r="AG734" s="291">
        <v>36780</v>
      </c>
      <c r="AH734" s="291">
        <v>2022900000</v>
      </c>
      <c r="AI734" s="291">
        <v>364122000</v>
      </c>
      <c r="AJ734" s="291">
        <v>3200</v>
      </c>
      <c r="AK734" s="291">
        <v>176000000</v>
      </c>
      <c r="AL734" s="291">
        <v>31680000</v>
      </c>
      <c r="AM734" s="291">
        <v>33580</v>
      </c>
      <c r="AN734" s="291">
        <v>1846900000</v>
      </c>
      <c r="AO734" s="291">
        <v>332442000</v>
      </c>
      <c r="AP734" s="291">
        <v>20298</v>
      </c>
      <c r="AQ734" s="291">
        <v>1116390000</v>
      </c>
      <c r="AR734" s="291">
        <v>200950200</v>
      </c>
      <c r="AS734" s="291">
        <v>20298</v>
      </c>
      <c r="AT734" s="291">
        <v>1116390000</v>
      </c>
      <c r="AU734" s="291">
        <v>200950200</v>
      </c>
      <c r="AV734" s="291"/>
      <c r="AW734" s="291"/>
      <c r="AX734" s="291">
        <v>0</v>
      </c>
      <c r="AY734" s="291">
        <v>18420</v>
      </c>
      <c r="AZ734" s="291">
        <v>1013100000</v>
      </c>
      <c r="BA734" s="291"/>
      <c r="BB734" s="291"/>
      <c r="BC734" s="291">
        <v>335</v>
      </c>
      <c r="BD734" s="291">
        <v>18425000</v>
      </c>
      <c r="BE734" s="291">
        <v>9590113</v>
      </c>
      <c r="BF734" s="291">
        <v>3316500</v>
      </c>
      <c r="BG734" s="291">
        <v>16952</v>
      </c>
      <c r="BH734" s="291">
        <v>932360000</v>
      </c>
      <c r="BI734" s="291">
        <v>514224117</v>
      </c>
      <c r="BJ734" s="291">
        <v>167824800</v>
      </c>
      <c r="BK734" s="291">
        <v>1468</v>
      </c>
      <c r="BL734" s="291">
        <v>1878</v>
      </c>
      <c r="BM734" s="291">
        <v>3346</v>
      </c>
      <c r="BN734" s="291">
        <v>184030000</v>
      </c>
      <c r="BO734" s="291">
        <v>33125400</v>
      </c>
      <c r="BP734" s="292" t="s">
        <v>3243</v>
      </c>
      <c r="BQ734" s="292" t="s">
        <v>3512</v>
      </c>
      <c r="BR734" t="s">
        <v>45</v>
      </c>
    </row>
    <row r="735" spans="1:70" hidden="1" x14ac:dyDescent="0.3">
      <c r="A735" s="281">
        <v>732</v>
      </c>
      <c r="B735" s="282" t="s">
        <v>2952</v>
      </c>
      <c r="C735" s="282" t="s">
        <v>3011</v>
      </c>
      <c r="D735" s="282" t="s">
        <v>2998</v>
      </c>
      <c r="E735" s="282" t="s">
        <v>2959</v>
      </c>
      <c r="F735" s="282" t="s">
        <v>2970</v>
      </c>
      <c r="G735" s="282" t="s">
        <v>2974</v>
      </c>
      <c r="H735" s="282" t="s">
        <v>2976</v>
      </c>
      <c r="I735" s="282" t="s">
        <v>2999</v>
      </c>
      <c r="J735" s="282" t="s">
        <v>60</v>
      </c>
      <c r="K735" s="282" t="s">
        <v>2958</v>
      </c>
      <c r="L735" s="282" t="s">
        <v>1857</v>
      </c>
      <c r="M735" s="283" t="s">
        <v>2843</v>
      </c>
      <c r="N735" s="282" t="s">
        <v>2844</v>
      </c>
      <c r="O735" s="282" t="s">
        <v>50</v>
      </c>
      <c r="P735" s="282" t="s">
        <v>2845</v>
      </c>
      <c r="Q735" s="284" t="s">
        <v>45</v>
      </c>
      <c r="R735" s="282" t="s">
        <v>45</v>
      </c>
      <c r="S735" s="285">
        <v>46205</v>
      </c>
      <c r="T735" s="285">
        <v>46027</v>
      </c>
      <c r="U735" s="284" t="s">
        <v>45</v>
      </c>
      <c r="V735" s="285">
        <v>45638</v>
      </c>
      <c r="W735" s="285">
        <v>45691</v>
      </c>
      <c r="X735" s="285">
        <v>45708</v>
      </c>
      <c r="Y735" s="286">
        <v>49000</v>
      </c>
      <c r="Z735" s="286">
        <v>63000</v>
      </c>
      <c r="AA735" s="286">
        <v>11100</v>
      </c>
      <c r="AB735" s="286">
        <v>63000</v>
      </c>
      <c r="AC735" s="287" t="s">
        <v>935</v>
      </c>
      <c r="AD735" s="284" t="s">
        <v>60</v>
      </c>
      <c r="AE735" s="287" t="s">
        <v>45</v>
      </c>
      <c r="AF735" s="286">
        <v>49000</v>
      </c>
      <c r="AG735" s="286">
        <v>53340</v>
      </c>
      <c r="AH735" s="286">
        <v>3360420000</v>
      </c>
      <c r="AI735" s="286">
        <v>592074000</v>
      </c>
      <c r="AJ735" s="286">
        <v>2600</v>
      </c>
      <c r="AK735" s="286">
        <v>163800000</v>
      </c>
      <c r="AL735" s="286">
        <v>28860000</v>
      </c>
      <c r="AM735" s="286">
        <v>50740</v>
      </c>
      <c r="AN735" s="286">
        <v>3196620000</v>
      </c>
      <c r="AO735" s="286">
        <v>563214000</v>
      </c>
      <c r="AP735" s="286">
        <v>24064</v>
      </c>
      <c r="AQ735" s="286">
        <v>1516032000</v>
      </c>
      <c r="AR735" s="286">
        <v>267110400</v>
      </c>
      <c r="AS735" s="286">
        <v>24064</v>
      </c>
      <c r="AT735" s="286">
        <v>1516032000</v>
      </c>
      <c r="AU735" s="286">
        <v>267110400</v>
      </c>
      <c r="AV735" s="286"/>
      <c r="AW735" s="286"/>
      <c r="AX735" s="286">
        <v>0</v>
      </c>
      <c r="AY735" s="286">
        <v>23398</v>
      </c>
      <c r="AZ735" s="286">
        <v>1474074000</v>
      </c>
      <c r="BA735" s="286"/>
      <c r="BB735" s="286"/>
      <c r="BC735" s="286">
        <v>423</v>
      </c>
      <c r="BD735" s="286">
        <v>26649000</v>
      </c>
      <c r="BE735" s="286">
        <v>13801237</v>
      </c>
      <c r="BF735" s="286">
        <v>4695300</v>
      </c>
      <c r="BG735" s="286">
        <v>22777</v>
      </c>
      <c r="BH735" s="286">
        <v>1434951000</v>
      </c>
      <c r="BI735" s="286">
        <v>765839325</v>
      </c>
      <c r="BJ735" s="286">
        <v>252824700</v>
      </c>
      <c r="BK735" s="286">
        <v>621</v>
      </c>
      <c r="BL735" s="286">
        <v>666</v>
      </c>
      <c r="BM735" s="286">
        <v>1287</v>
      </c>
      <c r="BN735" s="286">
        <v>81081000</v>
      </c>
      <c r="BO735" s="286">
        <v>14285700</v>
      </c>
      <c r="BP735" s="287" t="s">
        <v>3710</v>
      </c>
      <c r="BQ735" s="287" t="s">
        <v>3471</v>
      </c>
      <c r="BR735" t="s">
        <v>45</v>
      </c>
    </row>
    <row r="736" spans="1:70" hidden="1" x14ac:dyDescent="0.3">
      <c r="A736" s="281">
        <v>733</v>
      </c>
      <c r="B736" s="288" t="s">
        <v>2952</v>
      </c>
      <c r="C736" s="288" t="s">
        <v>3011</v>
      </c>
      <c r="D736" s="288" t="s">
        <v>2998</v>
      </c>
      <c r="E736" s="288" t="s">
        <v>2959</v>
      </c>
      <c r="F736" s="288" t="s">
        <v>2970</v>
      </c>
      <c r="G736" s="288" t="s">
        <v>2974</v>
      </c>
      <c r="H736" s="288" t="s">
        <v>2976</v>
      </c>
      <c r="I736" s="288" t="s">
        <v>2999</v>
      </c>
      <c r="J736" s="288" t="s">
        <v>60</v>
      </c>
      <c r="K736" s="288" t="s">
        <v>2958</v>
      </c>
      <c r="L736" s="288" t="s">
        <v>1857</v>
      </c>
      <c r="M736" s="289" t="s">
        <v>2846</v>
      </c>
      <c r="N736" s="288" t="s">
        <v>2847</v>
      </c>
      <c r="O736" s="288" t="s">
        <v>50</v>
      </c>
      <c r="P736" s="288" t="s">
        <v>2845</v>
      </c>
      <c r="Q736" s="290" t="s">
        <v>45</v>
      </c>
      <c r="R736" s="288" t="s">
        <v>45</v>
      </c>
      <c r="S736" s="1">
        <v>46184</v>
      </c>
      <c r="T736" s="1">
        <v>46051</v>
      </c>
      <c r="U736" s="290" t="s">
        <v>45</v>
      </c>
      <c r="V736" s="1">
        <v>46132</v>
      </c>
      <c r="W736" s="1">
        <v>45742</v>
      </c>
      <c r="X736" s="1">
        <v>45743</v>
      </c>
      <c r="Y736" s="291">
        <v>52000</v>
      </c>
      <c r="Z736" s="291">
        <v>52000</v>
      </c>
      <c r="AA736" s="291">
        <v>12500</v>
      </c>
      <c r="AB736" s="291">
        <v>52000</v>
      </c>
      <c r="AC736" s="292" t="s">
        <v>938</v>
      </c>
      <c r="AD736" s="290" t="s">
        <v>60</v>
      </c>
      <c r="AE736" s="292" t="s">
        <v>45</v>
      </c>
      <c r="AF736" s="291">
        <v>52000</v>
      </c>
      <c r="AG736" s="291">
        <v>47090</v>
      </c>
      <c r="AH736" s="291">
        <v>2448680000</v>
      </c>
      <c r="AI736" s="291">
        <v>588625000</v>
      </c>
      <c r="AJ736" s="291">
        <v>1600</v>
      </c>
      <c r="AK736" s="291">
        <v>83200000</v>
      </c>
      <c r="AL736" s="291">
        <v>20000000</v>
      </c>
      <c r="AM736" s="291">
        <v>45490</v>
      </c>
      <c r="AN736" s="291">
        <v>2365480000</v>
      </c>
      <c r="AO736" s="291">
        <v>568625000</v>
      </c>
      <c r="AP736" s="291">
        <v>26056</v>
      </c>
      <c r="AQ736" s="291">
        <v>1354912000</v>
      </c>
      <c r="AR736" s="291">
        <v>325700000</v>
      </c>
      <c r="AS736" s="291">
        <v>26056</v>
      </c>
      <c r="AT736" s="291">
        <v>1354912000</v>
      </c>
      <c r="AU736" s="291">
        <v>325700000</v>
      </c>
      <c r="AV736" s="291"/>
      <c r="AW736" s="291"/>
      <c r="AX736" s="291">
        <v>0</v>
      </c>
      <c r="AY736" s="291">
        <v>23163</v>
      </c>
      <c r="AZ736" s="291">
        <v>1204476000</v>
      </c>
      <c r="BA736" s="291">
        <v>7</v>
      </c>
      <c r="BB736" s="291">
        <v>364000</v>
      </c>
      <c r="BC736" s="291">
        <v>510</v>
      </c>
      <c r="BD736" s="291">
        <v>26520000</v>
      </c>
      <c r="BE736" s="291">
        <v>18587617</v>
      </c>
      <c r="BF736" s="291">
        <v>6375000</v>
      </c>
      <c r="BG736" s="291">
        <v>22192</v>
      </c>
      <c r="BH736" s="291">
        <v>1153984000</v>
      </c>
      <c r="BI736" s="291">
        <v>831363274</v>
      </c>
      <c r="BJ736" s="291">
        <v>277400000</v>
      </c>
      <c r="BK736" s="291">
        <v>971</v>
      </c>
      <c r="BL736" s="291">
        <v>2893</v>
      </c>
      <c r="BM736" s="291">
        <v>3864</v>
      </c>
      <c r="BN736" s="291">
        <v>200928000</v>
      </c>
      <c r="BO736" s="291">
        <v>48300000</v>
      </c>
      <c r="BP736" s="292" t="s">
        <v>3282</v>
      </c>
      <c r="BQ736" s="292" t="s">
        <v>3460</v>
      </c>
      <c r="BR736" t="s">
        <v>45</v>
      </c>
    </row>
    <row r="737" spans="1:70" hidden="1" x14ac:dyDescent="0.3">
      <c r="A737" s="281">
        <v>734</v>
      </c>
      <c r="B737" s="282" t="s">
        <v>2952</v>
      </c>
      <c r="C737" s="282" t="s">
        <v>3011</v>
      </c>
      <c r="D737" s="282" t="s">
        <v>2998</v>
      </c>
      <c r="E737" s="282" t="s">
        <v>2959</v>
      </c>
      <c r="F737" s="282" t="s">
        <v>2977</v>
      </c>
      <c r="G737" s="282" t="s">
        <v>2978</v>
      </c>
      <c r="H737" s="282" t="s">
        <v>2979</v>
      </c>
      <c r="I737" s="282" t="s">
        <v>2962</v>
      </c>
      <c r="J737" s="282" t="s">
        <v>60</v>
      </c>
      <c r="K737" s="282" t="s">
        <v>2958</v>
      </c>
      <c r="L737" s="282" t="s">
        <v>45</v>
      </c>
      <c r="M737" s="283" t="s">
        <v>2848</v>
      </c>
      <c r="N737" s="282" t="s">
        <v>2849</v>
      </c>
      <c r="O737" s="282" t="s">
        <v>50</v>
      </c>
      <c r="P737" s="282" t="s">
        <v>51</v>
      </c>
      <c r="Q737" s="284" t="s">
        <v>45</v>
      </c>
      <c r="R737" s="282" t="s">
        <v>45</v>
      </c>
      <c r="S737" s="285">
        <v>45776</v>
      </c>
      <c r="T737" s="285">
        <v>45741</v>
      </c>
      <c r="U737" s="284" t="s">
        <v>45</v>
      </c>
      <c r="V737" s="285">
        <v>45741</v>
      </c>
      <c r="W737" s="285">
        <v>45776</v>
      </c>
      <c r="X737" s="285">
        <v>45785</v>
      </c>
      <c r="Y737" s="286">
        <v>39000</v>
      </c>
      <c r="Z737" s="286">
        <v>39000</v>
      </c>
      <c r="AA737" s="286">
        <v>10500</v>
      </c>
      <c r="AB737" s="286">
        <v>39000</v>
      </c>
      <c r="AC737" s="287" t="s">
        <v>399</v>
      </c>
      <c r="AD737" s="284" t="s">
        <v>60</v>
      </c>
      <c r="AE737" s="287" t="s">
        <v>45</v>
      </c>
      <c r="AF737" s="286">
        <v>39000</v>
      </c>
      <c r="AG737" s="286">
        <v>800</v>
      </c>
      <c r="AH737" s="286">
        <v>31200000</v>
      </c>
      <c r="AI737" s="286">
        <v>8400000</v>
      </c>
      <c r="AJ737" s="286">
        <v>800</v>
      </c>
      <c r="AK737" s="286">
        <v>31200000</v>
      </c>
      <c r="AL737" s="286">
        <v>8400000</v>
      </c>
      <c r="AM737" s="286"/>
      <c r="AN737" s="286"/>
      <c r="AO737" s="286">
        <v>0</v>
      </c>
      <c r="AP737" s="286">
        <v>832</v>
      </c>
      <c r="AQ737" s="286">
        <v>32448000</v>
      </c>
      <c r="AR737" s="286">
        <v>8736000</v>
      </c>
      <c r="AS737" s="286">
        <v>832</v>
      </c>
      <c r="AT737" s="286">
        <v>32448000</v>
      </c>
      <c r="AU737" s="286">
        <v>8736000</v>
      </c>
      <c r="AV737" s="286"/>
      <c r="AW737" s="286"/>
      <c r="AX737" s="286">
        <v>0</v>
      </c>
      <c r="AY737" s="286">
        <v>820</v>
      </c>
      <c r="AZ737" s="286">
        <v>31980000</v>
      </c>
      <c r="BA737" s="286"/>
      <c r="BB737" s="286"/>
      <c r="BC737" s="286"/>
      <c r="BD737" s="286"/>
      <c r="BE737" s="286"/>
      <c r="BF737" s="286">
        <v>0</v>
      </c>
      <c r="BG737" s="286">
        <v>784</v>
      </c>
      <c r="BH737" s="286">
        <v>30576000</v>
      </c>
      <c r="BI737" s="286">
        <v>24637470</v>
      </c>
      <c r="BJ737" s="286">
        <v>8232000</v>
      </c>
      <c r="BK737" s="286">
        <v>36</v>
      </c>
      <c r="BL737" s="286">
        <v>12</v>
      </c>
      <c r="BM737" s="286">
        <v>48</v>
      </c>
      <c r="BN737" s="286">
        <v>1872000</v>
      </c>
      <c r="BO737" s="286">
        <v>504000</v>
      </c>
      <c r="BP737" s="287" t="s">
        <v>3785</v>
      </c>
      <c r="BQ737" s="287" t="s">
        <v>3917</v>
      </c>
      <c r="BR737" t="s">
        <v>45</v>
      </c>
    </row>
    <row r="738" spans="1:70" hidden="1" x14ac:dyDescent="0.3">
      <c r="A738" s="281">
        <v>735</v>
      </c>
      <c r="B738" s="288" t="s">
        <v>2952</v>
      </c>
      <c r="C738" s="288" t="s">
        <v>3011</v>
      </c>
      <c r="D738" s="288" t="s">
        <v>2998</v>
      </c>
      <c r="E738" s="288" t="s">
        <v>2959</v>
      </c>
      <c r="F738" s="288" t="s">
        <v>2977</v>
      </c>
      <c r="G738" s="288" t="s">
        <v>2978</v>
      </c>
      <c r="H738" s="288" t="s">
        <v>2979</v>
      </c>
      <c r="I738" s="288" t="s">
        <v>2962</v>
      </c>
      <c r="J738" s="288" t="s">
        <v>60</v>
      </c>
      <c r="K738" s="288" t="s">
        <v>2958</v>
      </c>
      <c r="L738" s="288" t="s">
        <v>45</v>
      </c>
      <c r="M738" s="289" t="s">
        <v>2850</v>
      </c>
      <c r="N738" s="288" t="s">
        <v>2851</v>
      </c>
      <c r="O738" s="288" t="s">
        <v>50</v>
      </c>
      <c r="P738" s="288" t="s">
        <v>51</v>
      </c>
      <c r="Q738" s="290" t="s">
        <v>45</v>
      </c>
      <c r="R738" s="288" t="s">
        <v>45</v>
      </c>
      <c r="S738" s="1">
        <v>45804</v>
      </c>
      <c r="T738" s="1">
        <v>45748</v>
      </c>
      <c r="U738" s="290" t="s">
        <v>45</v>
      </c>
      <c r="V738" s="1">
        <v>45748</v>
      </c>
      <c r="W738" s="1">
        <v>45776</v>
      </c>
      <c r="X738" s="1">
        <v>45777</v>
      </c>
      <c r="Y738" s="291">
        <v>29000</v>
      </c>
      <c r="Z738" s="291">
        <v>29000</v>
      </c>
      <c r="AA738" s="291">
        <v>6000</v>
      </c>
      <c r="AB738" s="291">
        <v>29000</v>
      </c>
      <c r="AC738" s="292" t="s">
        <v>1312</v>
      </c>
      <c r="AD738" s="290" t="s">
        <v>60</v>
      </c>
      <c r="AE738" s="292" t="s">
        <v>45</v>
      </c>
      <c r="AF738" s="291">
        <v>29000</v>
      </c>
      <c r="AG738" s="291">
        <v>1020</v>
      </c>
      <c r="AH738" s="291">
        <v>29580000</v>
      </c>
      <c r="AI738" s="291">
        <v>6120000</v>
      </c>
      <c r="AJ738" s="291">
        <v>700</v>
      </c>
      <c r="AK738" s="291">
        <v>20300000</v>
      </c>
      <c r="AL738" s="291">
        <v>4200000</v>
      </c>
      <c r="AM738" s="291">
        <v>320</v>
      </c>
      <c r="AN738" s="291">
        <v>9280000</v>
      </c>
      <c r="AO738" s="291">
        <v>1920000</v>
      </c>
      <c r="AP738" s="291">
        <v>1009</v>
      </c>
      <c r="AQ738" s="291">
        <v>29261000</v>
      </c>
      <c r="AR738" s="291">
        <v>6054000</v>
      </c>
      <c r="AS738" s="291">
        <v>1009</v>
      </c>
      <c r="AT738" s="291">
        <v>29261000</v>
      </c>
      <c r="AU738" s="291">
        <v>6054000</v>
      </c>
      <c r="AV738" s="291"/>
      <c r="AW738" s="291"/>
      <c r="AX738" s="291">
        <v>0</v>
      </c>
      <c r="AY738" s="291">
        <v>1008</v>
      </c>
      <c r="AZ738" s="291">
        <v>29232000</v>
      </c>
      <c r="BA738" s="291"/>
      <c r="BB738" s="291"/>
      <c r="BC738" s="291"/>
      <c r="BD738" s="291"/>
      <c r="BE738" s="291"/>
      <c r="BF738" s="291">
        <v>0</v>
      </c>
      <c r="BG738" s="291">
        <v>1008</v>
      </c>
      <c r="BH738" s="291">
        <v>29232000</v>
      </c>
      <c r="BI738" s="291">
        <v>23922079</v>
      </c>
      <c r="BJ738" s="291">
        <v>6048000</v>
      </c>
      <c r="BK738" s="291"/>
      <c r="BL738" s="291">
        <v>1</v>
      </c>
      <c r="BM738" s="291">
        <v>1</v>
      </c>
      <c r="BN738" s="291">
        <v>29000</v>
      </c>
      <c r="BO738" s="291">
        <v>6000</v>
      </c>
      <c r="BP738" s="292" t="s">
        <v>3918</v>
      </c>
      <c r="BQ738" s="292" t="s">
        <v>773</v>
      </c>
      <c r="BR738" t="s">
        <v>45</v>
      </c>
    </row>
    <row r="739" spans="1:70" hidden="1" x14ac:dyDescent="0.3">
      <c r="A739" s="281">
        <v>736</v>
      </c>
      <c r="B739" s="282" t="s">
        <v>2952</v>
      </c>
      <c r="C739" s="282" t="s">
        <v>3011</v>
      </c>
      <c r="D739" s="282" t="s">
        <v>2998</v>
      </c>
      <c r="E739" s="282" t="s">
        <v>2959</v>
      </c>
      <c r="F739" s="282" t="s">
        <v>2985</v>
      </c>
      <c r="G739" s="282" t="s">
        <v>2986</v>
      </c>
      <c r="H739" s="282" t="s">
        <v>2987</v>
      </c>
      <c r="I739" s="282" t="s">
        <v>2962</v>
      </c>
      <c r="J739" s="282" t="s">
        <v>60</v>
      </c>
      <c r="K739" s="282" t="s">
        <v>2958</v>
      </c>
      <c r="L739" s="282" t="s">
        <v>45</v>
      </c>
      <c r="M739" s="283" t="s">
        <v>2852</v>
      </c>
      <c r="N739" s="282" t="s">
        <v>2853</v>
      </c>
      <c r="O739" s="282" t="s">
        <v>50</v>
      </c>
      <c r="P739" s="282" t="s">
        <v>74</v>
      </c>
      <c r="Q739" s="284" t="s">
        <v>45</v>
      </c>
      <c r="R739" s="282" t="s">
        <v>45</v>
      </c>
      <c r="S739" s="285">
        <v>45820</v>
      </c>
      <c r="T739" s="285">
        <v>45726</v>
      </c>
      <c r="U739" s="284" t="s">
        <v>45</v>
      </c>
      <c r="V739" s="285">
        <v>45726</v>
      </c>
      <c r="W739" s="285">
        <v>45757</v>
      </c>
      <c r="X739" s="285">
        <v>45763</v>
      </c>
      <c r="Y739" s="286">
        <v>57000</v>
      </c>
      <c r="Z739" s="286">
        <v>65000</v>
      </c>
      <c r="AA739" s="286">
        <v>15300</v>
      </c>
      <c r="AB739" s="286">
        <v>65000</v>
      </c>
      <c r="AC739" s="287" t="s">
        <v>121</v>
      </c>
      <c r="AD739" s="284" t="s">
        <v>60</v>
      </c>
      <c r="AE739" s="287" t="s">
        <v>45</v>
      </c>
      <c r="AF739" s="286">
        <v>57000</v>
      </c>
      <c r="AG739" s="286">
        <v>3800</v>
      </c>
      <c r="AH739" s="286">
        <v>247000000</v>
      </c>
      <c r="AI739" s="286">
        <v>58140000</v>
      </c>
      <c r="AJ739" s="286">
        <v>1700</v>
      </c>
      <c r="AK739" s="286">
        <v>110500000</v>
      </c>
      <c r="AL739" s="286">
        <v>26010000</v>
      </c>
      <c r="AM739" s="286">
        <v>2100</v>
      </c>
      <c r="AN739" s="286">
        <v>136500000</v>
      </c>
      <c r="AO739" s="286">
        <v>32130000</v>
      </c>
      <c r="AP739" s="286">
        <v>4275</v>
      </c>
      <c r="AQ739" s="286">
        <v>277875000</v>
      </c>
      <c r="AR739" s="286">
        <v>65407500</v>
      </c>
      <c r="AS739" s="286">
        <v>4275</v>
      </c>
      <c r="AT739" s="286">
        <v>277875000</v>
      </c>
      <c r="AU739" s="286">
        <v>65407500</v>
      </c>
      <c r="AV739" s="286"/>
      <c r="AW739" s="286"/>
      <c r="AX739" s="286">
        <v>0</v>
      </c>
      <c r="AY739" s="286">
        <v>4158</v>
      </c>
      <c r="AZ739" s="286">
        <v>270270000</v>
      </c>
      <c r="BA739" s="286"/>
      <c r="BB739" s="286"/>
      <c r="BC739" s="286">
        <v>56</v>
      </c>
      <c r="BD739" s="286">
        <v>3640000</v>
      </c>
      <c r="BE739" s="286">
        <v>1858466</v>
      </c>
      <c r="BF739" s="286">
        <v>856800</v>
      </c>
      <c r="BG739" s="286">
        <v>3843</v>
      </c>
      <c r="BH739" s="286">
        <v>249795000</v>
      </c>
      <c r="BI739" s="286">
        <v>154213122</v>
      </c>
      <c r="BJ739" s="286">
        <v>58797900</v>
      </c>
      <c r="BK739" s="286">
        <v>315</v>
      </c>
      <c r="BL739" s="286">
        <v>117</v>
      </c>
      <c r="BM739" s="286">
        <v>432</v>
      </c>
      <c r="BN739" s="286">
        <v>28080000</v>
      </c>
      <c r="BO739" s="286">
        <v>6609600</v>
      </c>
      <c r="BP739" s="287" t="s">
        <v>1389</v>
      </c>
      <c r="BQ739" s="287" t="s">
        <v>3669</v>
      </c>
      <c r="BR739" t="s">
        <v>45</v>
      </c>
    </row>
    <row r="740" spans="1:70" hidden="1" x14ac:dyDescent="0.3">
      <c r="A740" s="281">
        <v>737</v>
      </c>
      <c r="B740" s="288" t="s">
        <v>2952</v>
      </c>
      <c r="C740" s="288" t="s">
        <v>3011</v>
      </c>
      <c r="D740" s="288" t="s">
        <v>2998</v>
      </c>
      <c r="E740" s="288" t="s">
        <v>2959</v>
      </c>
      <c r="F740" s="288" t="s">
        <v>2985</v>
      </c>
      <c r="G740" s="288" t="s">
        <v>2986</v>
      </c>
      <c r="H740" s="288" t="s">
        <v>2987</v>
      </c>
      <c r="I740" s="288" t="s">
        <v>2962</v>
      </c>
      <c r="J740" s="288" t="s">
        <v>60</v>
      </c>
      <c r="K740" s="288" t="s">
        <v>2958</v>
      </c>
      <c r="L740" s="288" t="s">
        <v>45</v>
      </c>
      <c r="M740" s="289" t="s">
        <v>2854</v>
      </c>
      <c r="N740" s="288" t="s">
        <v>2855</v>
      </c>
      <c r="O740" s="288" t="s">
        <v>50</v>
      </c>
      <c r="P740" s="288" t="s">
        <v>2856</v>
      </c>
      <c r="Q740" s="290" t="s">
        <v>45</v>
      </c>
      <c r="R740" s="288" t="s">
        <v>45</v>
      </c>
      <c r="S740" s="1">
        <v>45793</v>
      </c>
      <c r="T740" s="1">
        <v>45748</v>
      </c>
      <c r="U740" s="290" t="s">
        <v>45</v>
      </c>
      <c r="V740" s="1">
        <v>45748</v>
      </c>
      <c r="W740" s="1">
        <v>45793</v>
      </c>
      <c r="X740" s="1">
        <v>45793</v>
      </c>
      <c r="Y740" s="291">
        <v>45000</v>
      </c>
      <c r="Z740" s="291">
        <v>52000</v>
      </c>
      <c r="AA740" s="291">
        <v>12000</v>
      </c>
      <c r="AB740" s="291">
        <v>52000</v>
      </c>
      <c r="AC740" s="292" t="s">
        <v>691</v>
      </c>
      <c r="AD740" s="290" t="s">
        <v>60</v>
      </c>
      <c r="AE740" s="292" t="s">
        <v>45</v>
      </c>
      <c r="AF740" s="291">
        <v>45000</v>
      </c>
      <c r="AG740" s="291">
        <v>3000</v>
      </c>
      <c r="AH740" s="291">
        <v>156000000</v>
      </c>
      <c r="AI740" s="291">
        <v>36000000</v>
      </c>
      <c r="AJ740" s="291">
        <v>3000</v>
      </c>
      <c r="AK740" s="291">
        <v>156000000</v>
      </c>
      <c r="AL740" s="291">
        <v>36000000</v>
      </c>
      <c r="AM740" s="291"/>
      <c r="AN740" s="291"/>
      <c r="AO740" s="291">
        <v>0</v>
      </c>
      <c r="AP740" s="291">
        <v>3017</v>
      </c>
      <c r="AQ740" s="291">
        <v>156884000</v>
      </c>
      <c r="AR740" s="291">
        <v>36204000</v>
      </c>
      <c r="AS740" s="291">
        <v>3017</v>
      </c>
      <c r="AT740" s="291">
        <v>156884000</v>
      </c>
      <c r="AU740" s="291">
        <v>36204000</v>
      </c>
      <c r="AV740" s="291"/>
      <c r="AW740" s="291"/>
      <c r="AX740" s="291">
        <v>0</v>
      </c>
      <c r="AY740" s="291">
        <v>2414</v>
      </c>
      <c r="AZ740" s="291">
        <v>125528000</v>
      </c>
      <c r="BA740" s="291"/>
      <c r="BB740" s="291"/>
      <c r="BC740" s="291">
        <v>19</v>
      </c>
      <c r="BD740" s="291">
        <v>988000</v>
      </c>
      <c r="BE740" s="291">
        <v>497825</v>
      </c>
      <c r="BF740" s="291">
        <v>228000</v>
      </c>
      <c r="BG740" s="291">
        <v>2258</v>
      </c>
      <c r="BH740" s="291">
        <v>117416000</v>
      </c>
      <c r="BI740" s="291">
        <v>69480615</v>
      </c>
      <c r="BJ740" s="291">
        <v>27096000</v>
      </c>
      <c r="BK740" s="291">
        <v>156</v>
      </c>
      <c r="BL740" s="291">
        <v>603</v>
      </c>
      <c r="BM740" s="291">
        <v>759</v>
      </c>
      <c r="BN740" s="291">
        <v>39468000</v>
      </c>
      <c r="BO740" s="291">
        <v>9108000</v>
      </c>
      <c r="BP740" s="292" t="s">
        <v>3715</v>
      </c>
      <c r="BQ740" s="292" t="s">
        <v>3667</v>
      </c>
      <c r="BR740" t="s">
        <v>45</v>
      </c>
    </row>
    <row r="741" spans="1:70" hidden="1" x14ac:dyDescent="0.3">
      <c r="A741" s="281">
        <v>738</v>
      </c>
      <c r="B741" s="282" t="s">
        <v>2952</v>
      </c>
      <c r="C741" s="282" t="s">
        <v>3011</v>
      </c>
      <c r="D741" s="282" t="s">
        <v>2998</v>
      </c>
      <c r="E741" s="282" t="s">
        <v>2959</v>
      </c>
      <c r="F741" s="282" t="s">
        <v>2985</v>
      </c>
      <c r="G741" s="282" t="s">
        <v>2986</v>
      </c>
      <c r="H741" s="282" t="s">
        <v>2987</v>
      </c>
      <c r="I741" s="282" t="s">
        <v>2962</v>
      </c>
      <c r="J741" s="282" t="s">
        <v>60</v>
      </c>
      <c r="K741" s="282" t="s">
        <v>2958</v>
      </c>
      <c r="L741" s="282" t="s">
        <v>45</v>
      </c>
      <c r="M741" s="283" t="s">
        <v>2857</v>
      </c>
      <c r="N741" s="282" t="s">
        <v>2858</v>
      </c>
      <c r="O741" s="282" t="s">
        <v>50</v>
      </c>
      <c r="P741" s="282" t="s">
        <v>2856</v>
      </c>
      <c r="Q741" s="284" t="s">
        <v>45</v>
      </c>
      <c r="R741" s="282" t="s">
        <v>45</v>
      </c>
      <c r="S741" s="285">
        <v>45793</v>
      </c>
      <c r="T741" s="285">
        <v>45743</v>
      </c>
      <c r="U741" s="284" t="s">
        <v>45</v>
      </c>
      <c r="V741" s="285">
        <v>45743</v>
      </c>
      <c r="W741" s="285">
        <v>45793</v>
      </c>
      <c r="X741" s="285">
        <v>45793</v>
      </c>
      <c r="Y741" s="286">
        <v>52000</v>
      </c>
      <c r="Z741" s="286">
        <v>52000</v>
      </c>
      <c r="AA741" s="286">
        <v>13500</v>
      </c>
      <c r="AB741" s="286">
        <v>52000</v>
      </c>
      <c r="AC741" s="287" t="s">
        <v>201</v>
      </c>
      <c r="AD741" s="284" t="s">
        <v>60</v>
      </c>
      <c r="AE741" s="287" t="s">
        <v>45</v>
      </c>
      <c r="AF741" s="286">
        <v>52000</v>
      </c>
      <c r="AG741" s="286">
        <v>600</v>
      </c>
      <c r="AH741" s="286">
        <v>31200000</v>
      </c>
      <c r="AI741" s="286">
        <v>8100000</v>
      </c>
      <c r="AJ741" s="286">
        <v>600</v>
      </c>
      <c r="AK741" s="286">
        <v>31200000</v>
      </c>
      <c r="AL741" s="286">
        <v>8100000</v>
      </c>
      <c r="AM741" s="286"/>
      <c r="AN741" s="286"/>
      <c r="AO741" s="286">
        <v>0</v>
      </c>
      <c r="AP741" s="286">
        <v>619</v>
      </c>
      <c r="AQ741" s="286">
        <v>32188000</v>
      </c>
      <c r="AR741" s="286">
        <v>8356500</v>
      </c>
      <c r="AS741" s="286">
        <v>619</v>
      </c>
      <c r="AT741" s="286">
        <v>32188000</v>
      </c>
      <c r="AU741" s="286">
        <v>8356500</v>
      </c>
      <c r="AV741" s="286"/>
      <c r="AW741" s="286"/>
      <c r="AX741" s="286">
        <v>0</v>
      </c>
      <c r="AY741" s="286">
        <v>615</v>
      </c>
      <c r="AZ741" s="286">
        <v>31980000</v>
      </c>
      <c r="BA741" s="286"/>
      <c r="BB741" s="286"/>
      <c r="BC741" s="286">
        <v>2</v>
      </c>
      <c r="BD741" s="286">
        <v>104000</v>
      </c>
      <c r="BE741" s="286">
        <v>56000</v>
      </c>
      <c r="BF741" s="286">
        <v>27000</v>
      </c>
      <c r="BG741" s="286">
        <v>584</v>
      </c>
      <c r="BH741" s="286">
        <v>30368000</v>
      </c>
      <c r="BI741" s="286">
        <v>20461277</v>
      </c>
      <c r="BJ741" s="286">
        <v>7884000</v>
      </c>
      <c r="BK741" s="286">
        <v>31</v>
      </c>
      <c r="BL741" s="286">
        <v>4</v>
      </c>
      <c r="BM741" s="286">
        <v>35</v>
      </c>
      <c r="BN741" s="286">
        <v>1820000</v>
      </c>
      <c r="BO741" s="286">
        <v>472500</v>
      </c>
      <c r="BP741" s="287" t="s">
        <v>1239</v>
      </c>
      <c r="BQ741" s="287" t="s">
        <v>1798</v>
      </c>
      <c r="BR741" t="s">
        <v>45</v>
      </c>
    </row>
    <row r="742" spans="1:70" hidden="1" x14ac:dyDescent="0.3">
      <c r="A742" s="281">
        <v>739</v>
      </c>
      <c r="B742" s="288" t="s">
        <v>2952</v>
      </c>
      <c r="C742" s="288" t="s">
        <v>3011</v>
      </c>
      <c r="D742" s="288" t="s">
        <v>2998</v>
      </c>
      <c r="E742" s="288" t="s">
        <v>2959</v>
      </c>
      <c r="F742" s="288" t="s">
        <v>2985</v>
      </c>
      <c r="G742" s="288" t="s">
        <v>2986</v>
      </c>
      <c r="H742" s="288" t="s">
        <v>2987</v>
      </c>
      <c r="I742" s="288" t="s">
        <v>2962</v>
      </c>
      <c r="J742" s="288" t="s">
        <v>60</v>
      </c>
      <c r="K742" s="288" t="s">
        <v>2958</v>
      </c>
      <c r="L742" s="288" t="s">
        <v>45</v>
      </c>
      <c r="M742" s="289" t="s">
        <v>2859</v>
      </c>
      <c r="N742" s="288" t="s">
        <v>2860</v>
      </c>
      <c r="O742" s="288" t="s">
        <v>50</v>
      </c>
      <c r="P742" s="288" t="s">
        <v>51</v>
      </c>
      <c r="Q742" s="290" t="s">
        <v>45</v>
      </c>
      <c r="R742" s="288" t="s">
        <v>45</v>
      </c>
      <c r="S742" s="1">
        <v>45820</v>
      </c>
      <c r="T742" s="1">
        <v>45751</v>
      </c>
      <c r="U742" s="290" t="s">
        <v>45</v>
      </c>
      <c r="V742" s="1">
        <v>45751</v>
      </c>
      <c r="W742" s="1">
        <v>45785</v>
      </c>
      <c r="X742" s="1">
        <v>45792</v>
      </c>
      <c r="Y742" s="291">
        <v>42000</v>
      </c>
      <c r="Z742" s="291">
        <v>42000</v>
      </c>
      <c r="AA742" s="291">
        <v>11500</v>
      </c>
      <c r="AB742" s="291">
        <v>42000</v>
      </c>
      <c r="AC742" s="292" t="s">
        <v>374</v>
      </c>
      <c r="AD742" s="290" t="s">
        <v>60</v>
      </c>
      <c r="AE742" s="292" t="s">
        <v>45</v>
      </c>
      <c r="AF742" s="291">
        <v>42000</v>
      </c>
      <c r="AG742" s="291">
        <v>1790</v>
      </c>
      <c r="AH742" s="291">
        <v>75180000</v>
      </c>
      <c r="AI742" s="291">
        <v>20585000</v>
      </c>
      <c r="AJ742" s="291">
        <v>1200</v>
      </c>
      <c r="AK742" s="291">
        <v>50400000</v>
      </c>
      <c r="AL742" s="291">
        <v>13800000</v>
      </c>
      <c r="AM742" s="291">
        <v>590</v>
      </c>
      <c r="AN742" s="291">
        <v>24780000</v>
      </c>
      <c r="AO742" s="291">
        <v>6785000</v>
      </c>
      <c r="AP742" s="291">
        <v>1782</v>
      </c>
      <c r="AQ742" s="291">
        <v>74844000</v>
      </c>
      <c r="AR742" s="291">
        <v>20493000</v>
      </c>
      <c r="AS742" s="291">
        <v>1782</v>
      </c>
      <c r="AT742" s="291">
        <v>74844000</v>
      </c>
      <c r="AU742" s="291">
        <v>20493000</v>
      </c>
      <c r="AV742" s="291"/>
      <c r="AW742" s="291"/>
      <c r="AX742" s="291">
        <v>0</v>
      </c>
      <c r="AY742" s="291">
        <v>1711</v>
      </c>
      <c r="AZ742" s="291">
        <v>71862000</v>
      </c>
      <c r="BA742" s="291"/>
      <c r="BB742" s="291"/>
      <c r="BC742" s="291">
        <v>21</v>
      </c>
      <c r="BD742" s="291">
        <v>882000</v>
      </c>
      <c r="BE742" s="291">
        <v>534770</v>
      </c>
      <c r="BF742" s="291">
        <v>241500</v>
      </c>
      <c r="BG742" s="291">
        <v>1552</v>
      </c>
      <c r="BH742" s="291">
        <v>65184000</v>
      </c>
      <c r="BI742" s="291">
        <v>47597761</v>
      </c>
      <c r="BJ742" s="291">
        <v>17848000</v>
      </c>
      <c r="BK742" s="291">
        <v>159</v>
      </c>
      <c r="BL742" s="291">
        <v>71</v>
      </c>
      <c r="BM742" s="291">
        <v>230</v>
      </c>
      <c r="BN742" s="291">
        <v>9660000</v>
      </c>
      <c r="BO742" s="291">
        <v>2645000</v>
      </c>
      <c r="BP742" s="292" t="s">
        <v>1328</v>
      </c>
      <c r="BQ742" s="292" t="s">
        <v>1798</v>
      </c>
      <c r="BR742" t="s">
        <v>45</v>
      </c>
    </row>
    <row r="743" spans="1:70" hidden="1" x14ac:dyDescent="0.3">
      <c r="A743" s="281">
        <v>740</v>
      </c>
      <c r="B743" s="282" t="s">
        <v>2952</v>
      </c>
      <c r="C743" s="282" t="s">
        <v>3011</v>
      </c>
      <c r="D743" s="282" t="s">
        <v>2998</v>
      </c>
      <c r="E743" s="282" t="s">
        <v>2959</v>
      </c>
      <c r="F743" s="282" t="s">
        <v>2985</v>
      </c>
      <c r="G743" s="282" t="s">
        <v>2986</v>
      </c>
      <c r="H743" s="282" t="s">
        <v>2987</v>
      </c>
      <c r="I743" s="282" t="s">
        <v>2962</v>
      </c>
      <c r="J743" s="282" t="s">
        <v>60</v>
      </c>
      <c r="K743" s="282" t="s">
        <v>2958</v>
      </c>
      <c r="L743" s="282" t="s">
        <v>45</v>
      </c>
      <c r="M743" s="283" t="s">
        <v>2861</v>
      </c>
      <c r="N743" s="282" t="s">
        <v>2862</v>
      </c>
      <c r="O743" s="282" t="s">
        <v>50</v>
      </c>
      <c r="P743" s="282" t="s">
        <v>2856</v>
      </c>
      <c r="Q743" s="284" t="s">
        <v>45</v>
      </c>
      <c r="R743" s="282" t="s">
        <v>45</v>
      </c>
      <c r="S743" s="285">
        <v>45793</v>
      </c>
      <c r="T743" s="285">
        <v>45761</v>
      </c>
      <c r="U743" s="284" t="s">
        <v>45</v>
      </c>
      <c r="V743" s="285">
        <v>45761</v>
      </c>
      <c r="W743" s="285">
        <v>45793</v>
      </c>
      <c r="X743" s="285">
        <v>45797</v>
      </c>
      <c r="Y743" s="286">
        <v>52000</v>
      </c>
      <c r="Z743" s="286">
        <v>52000</v>
      </c>
      <c r="AA743" s="286">
        <v>13500</v>
      </c>
      <c r="AB743" s="286">
        <v>52000</v>
      </c>
      <c r="AC743" s="287" t="s">
        <v>201</v>
      </c>
      <c r="AD743" s="284" t="s">
        <v>60</v>
      </c>
      <c r="AE743" s="287" t="s">
        <v>45</v>
      </c>
      <c r="AF743" s="286">
        <v>52000</v>
      </c>
      <c r="AG743" s="286">
        <v>500</v>
      </c>
      <c r="AH743" s="286">
        <v>26000000</v>
      </c>
      <c r="AI743" s="286">
        <v>6750000</v>
      </c>
      <c r="AJ743" s="286">
        <v>500</v>
      </c>
      <c r="AK743" s="286">
        <v>26000000</v>
      </c>
      <c r="AL743" s="286">
        <v>6750000</v>
      </c>
      <c r="AM743" s="286"/>
      <c r="AN743" s="286"/>
      <c r="AO743" s="286">
        <v>0</v>
      </c>
      <c r="AP743" s="286">
        <v>518</v>
      </c>
      <c r="AQ743" s="286">
        <v>26936000</v>
      </c>
      <c r="AR743" s="286">
        <v>6993000</v>
      </c>
      <c r="AS743" s="286">
        <v>518</v>
      </c>
      <c r="AT743" s="286">
        <v>26936000</v>
      </c>
      <c r="AU743" s="286">
        <v>6993000</v>
      </c>
      <c r="AV743" s="286"/>
      <c r="AW743" s="286"/>
      <c r="AX743" s="286">
        <v>0</v>
      </c>
      <c r="AY743" s="286">
        <v>489</v>
      </c>
      <c r="AZ743" s="286">
        <v>25428000</v>
      </c>
      <c r="BA743" s="286"/>
      <c r="BB743" s="286"/>
      <c r="BC743" s="286">
        <v>6</v>
      </c>
      <c r="BD743" s="286">
        <v>312000</v>
      </c>
      <c r="BE743" s="286">
        <v>197405</v>
      </c>
      <c r="BF743" s="286">
        <v>81000</v>
      </c>
      <c r="BG743" s="286">
        <v>447</v>
      </c>
      <c r="BH743" s="286">
        <v>23244000</v>
      </c>
      <c r="BI743" s="286">
        <v>16396543</v>
      </c>
      <c r="BJ743" s="286">
        <v>6034500</v>
      </c>
      <c r="BK743" s="286">
        <v>42</v>
      </c>
      <c r="BL743" s="286">
        <v>29</v>
      </c>
      <c r="BM743" s="286">
        <v>71</v>
      </c>
      <c r="BN743" s="286">
        <v>3692000</v>
      </c>
      <c r="BO743" s="286">
        <v>958500</v>
      </c>
      <c r="BP743" s="287" t="s">
        <v>3901</v>
      </c>
      <c r="BQ743" s="287" t="s">
        <v>3268</v>
      </c>
      <c r="BR743" t="s">
        <v>45</v>
      </c>
    </row>
    <row r="744" spans="1:70" hidden="1" x14ac:dyDescent="0.3">
      <c r="A744" s="281">
        <v>741</v>
      </c>
      <c r="B744" s="288" t="s">
        <v>2952</v>
      </c>
      <c r="C744" s="288" t="s">
        <v>3011</v>
      </c>
      <c r="D744" s="288" t="s">
        <v>2998</v>
      </c>
      <c r="E744" s="288" t="s">
        <v>2959</v>
      </c>
      <c r="F744" s="288" t="s">
        <v>2985</v>
      </c>
      <c r="G744" s="288" t="s">
        <v>2986</v>
      </c>
      <c r="H744" s="288" t="s">
        <v>2989</v>
      </c>
      <c r="I744" s="288" t="s">
        <v>2962</v>
      </c>
      <c r="J744" s="288" t="s">
        <v>60</v>
      </c>
      <c r="K744" s="288" t="s">
        <v>2958</v>
      </c>
      <c r="L744" s="288" t="s">
        <v>45</v>
      </c>
      <c r="M744" s="289" t="s">
        <v>2863</v>
      </c>
      <c r="N744" s="288" t="s">
        <v>2864</v>
      </c>
      <c r="O744" s="288" t="s">
        <v>50</v>
      </c>
      <c r="P744" s="288" t="s">
        <v>74</v>
      </c>
      <c r="Q744" s="290" t="s">
        <v>45</v>
      </c>
      <c r="R744" s="288" t="s">
        <v>45</v>
      </c>
      <c r="S744" s="1">
        <v>45755</v>
      </c>
      <c r="T744" s="1">
        <v>45713</v>
      </c>
      <c r="U744" s="290" t="s">
        <v>45</v>
      </c>
      <c r="V744" s="1">
        <v>45713</v>
      </c>
      <c r="W744" s="1">
        <v>45755</v>
      </c>
      <c r="X744" s="1">
        <v>45756</v>
      </c>
      <c r="Y744" s="291">
        <v>69000</v>
      </c>
      <c r="Z744" s="291">
        <v>69000</v>
      </c>
      <c r="AA744" s="291">
        <v>18700</v>
      </c>
      <c r="AB744" s="291">
        <v>69000</v>
      </c>
      <c r="AC744" s="292" t="s">
        <v>874</v>
      </c>
      <c r="AD744" s="290" t="s">
        <v>60</v>
      </c>
      <c r="AE744" s="292" t="s">
        <v>45</v>
      </c>
      <c r="AF744" s="291">
        <v>69000</v>
      </c>
      <c r="AG744" s="291">
        <v>700</v>
      </c>
      <c r="AH744" s="291">
        <v>48300000</v>
      </c>
      <c r="AI744" s="291">
        <v>13090000</v>
      </c>
      <c r="AJ744" s="291">
        <v>700</v>
      </c>
      <c r="AK744" s="291">
        <v>48300000</v>
      </c>
      <c r="AL744" s="291">
        <v>13090000</v>
      </c>
      <c r="AM744" s="291"/>
      <c r="AN744" s="291"/>
      <c r="AO744" s="291">
        <v>0</v>
      </c>
      <c r="AP744" s="291">
        <v>763</v>
      </c>
      <c r="AQ744" s="291">
        <v>52647000</v>
      </c>
      <c r="AR744" s="291">
        <v>14268100</v>
      </c>
      <c r="AS744" s="291">
        <v>763</v>
      </c>
      <c r="AT744" s="291">
        <v>52647000</v>
      </c>
      <c r="AU744" s="291">
        <v>14268100</v>
      </c>
      <c r="AV744" s="291"/>
      <c r="AW744" s="291"/>
      <c r="AX744" s="291">
        <v>0</v>
      </c>
      <c r="AY744" s="291">
        <v>748</v>
      </c>
      <c r="AZ744" s="291">
        <v>51612000</v>
      </c>
      <c r="BA744" s="291"/>
      <c r="BB744" s="291"/>
      <c r="BC744" s="291">
        <v>1</v>
      </c>
      <c r="BD744" s="291">
        <v>69000</v>
      </c>
      <c r="BE744" s="291">
        <v>54625</v>
      </c>
      <c r="BF744" s="291">
        <v>18700</v>
      </c>
      <c r="BG744" s="291">
        <v>638</v>
      </c>
      <c r="BH744" s="291">
        <v>44022000</v>
      </c>
      <c r="BI744" s="291">
        <v>34001884</v>
      </c>
      <c r="BJ744" s="291">
        <v>11930600</v>
      </c>
      <c r="BK744" s="291">
        <v>110</v>
      </c>
      <c r="BL744" s="291">
        <v>15</v>
      </c>
      <c r="BM744" s="291">
        <v>125</v>
      </c>
      <c r="BN744" s="291">
        <v>8625000</v>
      </c>
      <c r="BO744" s="291">
        <v>2337500</v>
      </c>
      <c r="BP744" s="292" t="s">
        <v>3399</v>
      </c>
      <c r="BQ744" s="292" t="s">
        <v>3921</v>
      </c>
      <c r="BR744" t="s">
        <v>45</v>
      </c>
    </row>
    <row r="745" spans="1:70" hidden="1" x14ac:dyDescent="0.3">
      <c r="A745" s="281">
        <v>742</v>
      </c>
      <c r="B745" s="282" t="s">
        <v>2952</v>
      </c>
      <c r="C745" s="282" t="s">
        <v>3011</v>
      </c>
      <c r="D745" s="282" t="s">
        <v>2998</v>
      </c>
      <c r="E745" s="282" t="s">
        <v>2959</v>
      </c>
      <c r="F745" s="282" t="s">
        <v>2985</v>
      </c>
      <c r="G745" s="282" t="s">
        <v>2986</v>
      </c>
      <c r="H745" s="282" t="s">
        <v>2989</v>
      </c>
      <c r="I745" s="282" t="s">
        <v>2962</v>
      </c>
      <c r="J745" s="282" t="s">
        <v>60</v>
      </c>
      <c r="K745" s="282" t="s">
        <v>2958</v>
      </c>
      <c r="L745" s="282" t="s">
        <v>45</v>
      </c>
      <c r="M745" s="283" t="s">
        <v>2865</v>
      </c>
      <c r="N745" s="282" t="s">
        <v>2866</v>
      </c>
      <c r="O745" s="282" t="s">
        <v>50</v>
      </c>
      <c r="P745" s="282" t="s">
        <v>51</v>
      </c>
      <c r="Q745" s="284" t="s">
        <v>45</v>
      </c>
      <c r="R745" s="282" t="s">
        <v>45</v>
      </c>
      <c r="S745" s="285">
        <v>45793</v>
      </c>
      <c r="T745" s="285">
        <v>45748</v>
      </c>
      <c r="U745" s="284" t="s">
        <v>45</v>
      </c>
      <c r="V745" s="285">
        <v>45748</v>
      </c>
      <c r="W745" s="285">
        <v>45791</v>
      </c>
      <c r="X745" s="285">
        <v>45797</v>
      </c>
      <c r="Y745" s="286">
        <v>65000</v>
      </c>
      <c r="Z745" s="286">
        <v>65000</v>
      </c>
      <c r="AA745" s="286">
        <v>17500</v>
      </c>
      <c r="AB745" s="286">
        <v>65000</v>
      </c>
      <c r="AC745" s="287" t="s">
        <v>399</v>
      </c>
      <c r="AD745" s="284" t="s">
        <v>60</v>
      </c>
      <c r="AE745" s="287" t="s">
        <v>45</v>
      </c>
      <c r="AF745" s="286">
        <v>65000</v>
      </c>
      <c r="AG745" s="286">
        <v>1000</v>
      </c>
      <c r="AH745" s="286">
        <v>65000000</v>
      </c>
      <c r="AI745" s="286">
        <v>17500000</v>
      </c>
      <c r="AJ745" s="286">
        <v>1000</v>
      </c>
      <c r="AK745" s="286">
        <v>65000000</v>
      </c>
      <c r="AL745" s="286">
        <v>17500000</v>
      </c>
      <c r="AM745" s="286"/>
      <c r="AN745" s="286"/>
      <c r="AO745" s="286">
        <v>0</v>
      </c>
      <c r="AP745" s="286">
        <v>997</v>
      </c>
      <c r="AQ745" s="286">
        <v>64805000</v>
      </c>
      <c r="AR745" s="286">
        <v>17447500</v>
      </c>
      <c r="AS745" s="286">
        <v>997</v>
      </c>
      <c r="AT745" s="286">
        <v>64805000</v>
      </c>
      <c r="AU745" s="286">
        <v>17447500</v>
      </c>
      <c r="AV745" s="286"/>
      <c r="AW745" s="286"/>
      <c r="AX745" s="286">
        <v>0</v>
      </c>
      <c r="AY745" s="286">
        <v>967</v>
      </c>
      <c r="AZ745" s="286">
        <v>62855000</v>
      </c>
      <c r="BA745" s="286"/>
      <c r="BB745" s="286"/>
      <c r="BC745" s="286">
        <v>10</v>
      </c>
      <c r="BD745" s="286">
        <v>650000</v>
      </c>
      <c r="BE745" s="286">
        <v>382684</v>
      </c>
      <c r="BF745" s="286">
        <v>175000</v>
      </c>
      <c r="BG745" s="286">
        <v>866</v>
      </c>
      <c r="BH745" s="286">
        <v>56290000</v>
      </c>
      <c r="BI745" s="286">
        <v>38661885</v>
      </c>
      <c r="BJ745" s="286">
        <v>15155000</v>
      </c>
      <c r="BK745" s="286">
        <v>101</v>
      </c>
      <c r="BL745" s="286">
        <v>30</v>
      </c>
      <c r="BM745" s="286">
        <v>131</v>
      </c>
      <c r="BN745" s="286">
        <v>8515000</v>
      </c>
      <c r="BO745" s="286">
        <v>2292500</v>
      </c>
      <c r="BP745" s="287" t="s">
        <v>3459</v>
      </c>
      <c r="BQ745" s="287" t="s">
        <v>3739</v>
      </c>
      <c r="BR745" t="s">
        <v>45</v>
      </c>
    </row>
    <row r="746" spans="1:70" x14ac:dyDescent="0.3">
      <c r="A746" s="281">
        <v>743</v>
      </c>
      <c r="B746" s="288" t="s">
        <v>2952</v>
      </c>
      <c r="C746" s="288" t="s">
        <v>3011</v>
      </c>
      <c r="D746" s="288" t="s">
        <v>2998</v>
      </c>
      <c r="E746" s="288" t="s">
        <v>2959</v>
      </c>
      <c r="F746" s="288" t="s">
        <v>2985</v>
      </c>
      <c r="G746" s="288" t="s">
        <v>2986</v>
      </c>
      <c r="H746" s="288" t="s">
        <v>2989</v>
      </c>
      <c r="I746" s="288" t="s">
        <v>2999</v>
      </c>
      <c r="J746" s="288" t="s">
        <v>60</v>
      </c>
      <c r="K746" s="288" t="s">
        <v>2958</v>
      </c>
      <c r="L746" s="288" t="s">
        <v>1852</v>
      </c>
      <c r="M746" s="289" t="s">
        <v>484</v>
      </c>
      <c r="N746" s="288" t="s">
        <v>382</v>
      </c>
      <c r="O746" s="288" t="s">
        <v>50</v>
      </c>
      <c r="P746" s="288" t="s">
        <v>74</v>
      </c>
      <c r="Q746" s="290" t="s">
        <v>45</v>
      </c>
      <c r="R746" s="288" t="s">
        <v>45</v>
      </c>
      <c r="S746" s="1">
        <v>46099</v>
      </c>
      <c r="T746" s="1">
        <v>45671</v>
      </c>
      <c r="U746" s="290" t="s">
        <v>45</v>
      </c>
      <c r="V746" s="1">
        <v>45671</v>
      </c>
      <c r="W746" s="1">
        <v>45735</v>
      </c>
      <c r="X746" s="1">
        <v>45735</v>
      </c>
      <c r="Y746" s="291">
        <v>69000</v>
      </c>
      <c r="Z746" s="291">
        <v>69000</v>
      </c>
      <c r="AA746" s="291">
        <v>19000</v>
      </c>
      <c r="AB746" s="291">
        <v>69000</v>
      </c>
      <c r="AC746" s="292" t="s">
        <v>662</v>
      </c>
      <c r="AD746" s="290" t="s">
        <v>60</v>
      </c>
      <c r="AE746" s="292" t="s">
        <v>45</v>
      </c>
      <c r="AF746" s="291">
        <v>69000</v>
      </c>
      <c r="AG746" s="291">
        <v>8100</v>
      </c>
      <c r="AH746" s="291">
        <v>558900000</v>
      </c>
      <c r="AI746" s="291">
        <v>153900000</v>
      </c>
      <c r="AJ746" s="291">
        <v>620</v>
      </c>
      <c r="AK746" s="291">
        <v>42780000</v>
      </c>
      <c r="AL746" s="291">
        <v>11780000</v>
      </c>
      <c r="AM746" s="291">
        <v>7480</v>
      </c>
      <c r="AN746" s="291">
        <v>516120000</v>
      </c>
      <c r="AO746" s="291">
        <v>142120000</v>
      </c>
      <c r="AP746" s="291">
        <v>4646</v>
      </c>
      <c r="AQ746" s="291">
        <v>320574000</v>
      </c>
      <c r="AR746" s="291">
        <v>88274000</v>
      </c>
      <c r="AS746" s="291">
        <v>4646</v>
      </c>
      <c r="AT746" s="291">
        <v>320574000</v>
      </c>
      <c r="AU746" s="291">
        <v>88274000</v>
      </c>
      <c r="AV746" s="291"/>
      <c r="AW746" s="291"/>
      <c r="AX746" s="291">
        <v>0</v>
      </c>
      <c r="AY746" s="291">
        <v>2689</v>
      </c>
      <c r="AZ746" s="291">
        <v>185541000</v>
      </c>
      <c r="BA746" s="291"/>
      <c r="BB746" s="291"/>
      <c r="BC746" s="291">
        <v>58</v>
      </c>
      <c r="BD746" s="291">
        <v>4002000</v>
      </c>
      <c r="BE746" s="291">
        <v>2466587</v>
      </c>
      <c r="BF746" s="291">
        <v>1102000</v>
      </c>
      <c r="BG746" s="291">
        <v>2453</v>
      </c>
      <c r="BH746" s="291">
        <v>169257000</v>
      </c>
      <c r="BI746" s="291">
        <v>126748992</v>
      </c>
      <c r="BJ746" s="291">
        <v>46607000</v>
      </c>
      <c r="BK746" s="291">
        <v>236</v>
      </c>
      <c r="BL746" s="291">
        <v>1957</v>
      </c>
      <c r="BM746" s="291">
        <v>2193</v>
      </c>
      <c r="BN746" s="291">
        <v>151317000</v>
      </c>
      <c r="BO746" s="291">
        <v>41667000</v>
      </c>
      <c r="BP746" s="292" t="s">
        <v>3488</v>
      </c>
      <c r="BQ746" s="292" t="s">
        <v>3882</v>
      </c>
      <c r="BR746" t="s">
        <v>3793</v>
      </c>
    </row>
    <row r="747" spans="1:70" hidden="1" x14ac:dyDescent="0.3">
      <c r="A747" s="281">
        <v>744</v>
      </c>
      <c r="B747" s="282" t="s">
        <v>2952</v>
      </c>
      <c r="C747" s="282" t="s">
        <v>3011</v>
      </c>
      <c r="D747" s="282" t="s">
        <v>2998</v>
      </c>
      <c r="E747" s="282" t="s">
        <v>2959</v>
      </c>
      <c r="F747" s="282" t="s">
        <v>2985</v>
      </c>
      <c r="G747" s="282" t="s">
        <v>2991</v>
      </c>
      <c r="H747" s="282" t="s">
        <v>2992</v>
      </c>
      <c r="I747" s="282" t="s">
        <v>2962</v>
      </c>
      <c r="J747" s="282" t="s">
        <v>60</v>
      </c>
      <c r="K747" s="282" t="s">
        <v>2958</v>
      </c>
      <c r="L747" s="282" t="s">
        <v>45</v>
      </c>
      <c r="M747" s="283" t="s">
        <v>2867</v>
      </c>
      <c r="N747" s="282" t="s">
        <v>2868</v>
      </c>
      <c r="O747" s="282" t="s">
        <v>50</v>
      </c>
      <c r="P747" s="282" t="s">
        <v>51</v>
      </c>
      <c r="Q747" s="284" t="s">
        <v>45</v>
      </c>
      <c r="R747" s="282" t="s">
        <v>45</v>
      </c>
      <c r="S747" s="285">
        <v>45741</v>
      </c>
      <c r="T747" s="285">
        <v>45679</v>
      </c>
      <c r="U747" s="284" t="s">
        <v>45</v>
      </c>
      <c r="V747" s="285">
        <v>45679</v>
      </c>
      <c r="W747" s="285">
        <v>45741</v>
      </c>
      <c r="X747" s="285">
        <v>45742</v>
      </c>
      <c r="Y747" s="286">
        <v>69000</v>
      </c>
      <c r="Z747" s="286">
        <v>69000</v>
      </c>
      <c r="AA747" s="286">
        <v>18700</v>
      </c>
      <c r="AB747" s="286">
        <v>69000</v>
      </c>
      <c r="AC747" s="287" t="s">
        <v>874</v>
      </c>
      <c r="AD747" s="284" t="s">
        <v>60</v>
      </c>
      <c r="AE747" s="287" t="s">
        <v>45</v>
      </c>
      <c r="AF747" s="286">
        <v>69000</v>
      </c>
      <c r="AG747" s="286">
        <v>900</v>
      </c>
      <c r="AH747" s="286">
        <v>62100000</v>
      </c>
      <c r="AI747" s="286">
        <v>16830000</v>
      </c>
      <c r="AJ747" s="286">
        <v>900</v>
      </c>
      <c r="AK747" s="286">
        <v>62100000</v>
      </c>
      <c r="AL747" s="286">
        <v>16830000</v>
      </c>
      <c r="AM747" s="286"/>
      <c r="AN747" s="286"/>
      <c r="AO747" s="286">
        <v>0</v>
      </c>
      <c r="AP747" s="286">
        <v>876</v>
      </c>
      <c r="AQ747" s="286">
        <v>60444000</v>
      </c>
      <c r="AR747" s="286">
        <v>16381200</v>
      </c>
      <c r="AS747" s="286">
        <v>876</v>
      </c>
      <c r="AT747" s="286">
        <v>60444000</v>
      </c>
      <c r="AU747" s="286">
        <v>16381200</v>
      </c>
      <c r="AV747" s="286"/>
      <c r="AW747" s="286"/>
      <c r="AX747" s="286">
        <v>0</v>
      </c>
      <c r="AY747" s="286">
        <v>662</v>
      </c>
      <c r="AZ747" s="286">
        <v>45678000</v>
      </c>
      <c r="BA747" s="286"/>
      <c r="BB747" s="286"/>
      <c r="BC747" s="286">
        <v>16</v>
      </c>
      <c r="BD747" s="286">
        <v>1104000</v>
      </c>
      <c r="BE747" s="286">
        <v>721200</v>
      </c>
      <c r="BF747" s="286">
        <v>299200</v>
      </c>
      <c r="BG747" s="286">
        <v>497</v>
      </c>
      <c r="BH747" s="286">
        <v>34293000</v>
      </c>
      <c r="BI747" s="286">
        <v>25964812</v>
      </c>
      <c r="BJ747" s="286">
        <v>9293900</v>
      </c>
      <c r="BK747" s="286">
        <v>165</v>
      </c>
      <c r="BL747" s="286">
        <v>214</v>
      </c>
      <c r="BM747" s="286">
        <v>379</v>
      </c>
      <c r="BN747" s="286">
        <v>26151000</v>
      </c>
      <c r="BO747" s="286">
        <v>7087300</v>
      </c>
      <c r="BP747" s="287" t="s">
        <v>4025</v>
      </c>
      <c r="BQ747" s="287" t="s">
        <v>3378</v>
      </c>
      <c r="BR747" t="s">
        <v>45</v>
      </c>
    </row>
    <row r="748" spans="1:70" hidden="1" x14ac:dyDescent="0.3">
      <c r="A748" s="281">
        <v>745</v>
      </c>
      <c r="B748" s="288" t="s">
        <v>2952</v>
      </c>
      <c r="C748" s="288" t="s">
        <v>3011</v>
      </c>
      <c r="D748" s="288" t="s">
        <v>2998</v>
      </c>
      <c r="E748" s="288" t="s">
        <v>2959</v>
      </c>
      <c r="F748" s="288" t="s">
        <v>2985</v>
      </c>
      <c r="G748" s="288" t="s">
        <v>2991</v>
      </c>
      <c r="H748" s="288" t="s">
        <v>2992</v>
      </c>
      <c r="I748" s="288" t="s">
        <v>2962</v>
      </c>
      <c r="J748" s="288" t="s">
        <v>60</v>
      </c>
      <c r="K748" s="288" t="s">
        <v>2958</v>
      </c>
      <c r="L748" s="288" t="s">
        <v>45</v>
      </c>
      <c r="M748" s="289" t="s">
        <v>2869</v>
      </c>
      <c r="N748" s="288" t="s">
        <v>2870</v>
      </c>
      <c r="O748" s="288" t="s">
        <v>50</v>
      </c>
      <c r="P748" s="288" t="s">
        <v>51</v>
      </c>
      <c r="Q748" s="290" t="s">
        <v>45</v>
      </c>
      <c r="R748" s="288" t="s">
        <v>45</v>
      </c>
      <c r="S748" s="1">
        <v>45820</v>
      </c>
      <c r="T748" s="1">
        <v>45671</v>
      </c>
      <c r="U748" s="290" t="s">
        <v>45</v>
      </c>
      <c r="V748" s="1">
        <v>45671</v>
      </c>
      <c r="W748" s="1">
        <v>45740</v>
      </c>
      <c r="X748" s="1">
        <v>45742</v>
      </c>
      <c r="Y748" s="291">
        <v>65000</v>
      </c>
      <c r="Z748" s="291">
        <v>65000</v>
      </c>
      <c r="AA748" s="291">
        <v>17000</v>
      </c>
      <c r="AB748" s="291">
        <v>65000</v>
      </c>
      <c r="AC748" s="292" t="s">
        <v>527</v>
      </c>
      <c r="AD748" s="290" t="s">
        <v>60</v>
      </c>
      <c r="AE748" s="292" t="s">
        <v>45</v>
      </c>
      <c r="AF748" s="291">
        <v>65000</v>
      </c>
      <c r="AG748" s="291">
        <v>3790</v>
      </c>
      <c r="AH748" s="291">
        <v>246350000</v>
      </c>
      <c r="AI748" s="291">
        <v>64430000</v>
      </c>
      <c r="AJ748" s="291">
        <v>1000</v>
      </c>
      <c r="AK748" s="291">
        <v>65000000</v>
      </c>
      <c r="AL748" s="291">
        <v>17000000</v>
      </c>
      <c r="AM748" s="291">
        <v>2790</v>
      </c>
      <c r="AN748" s="291">
        <v>181350000</v>
      </c>
      <c r="AO748" s="291">
        <v>47430000</v>
      </c>
      <c r="AP748" s="291">
        <v>3859</v>
      </c>
      <c r="AQ748" s="291">
        <v>250835000</v>
      </c>
      <c r="AR748" s="291">
        <v>65603000</v>
      </c>
      <c r="AS748" s="291">
        <v>3859</v>
      </c>
      <c r="AT748" s="291">
        <v>250835000</v>
      </c>
      <c r="AU748" s="291">
        <v>65603000</v>
      </c>
      <c r="AV748" s="291"/>
      <c r="AW748" s="291"/>
      <c r="AX748" s="291">
        <v>0</v>
      </c>
      <c r="AY748" s="291">
        <v>3577</v>
      </c>
      <c r="AZ748" s="291">
        <v>232505000</v>
      </c>
      <c r="BA748" s="291"/>
      <c r="BB748" s="291"/>
      <c r="BC748" s="291">
        <v>35</v>
      </c>
      <c r="BD748" s="291">
        <v>2275000</v>
      </c>
      <c r="BE748" s="291">
        <v>1381486</v>
      </c>
      <c r="BF748" s="291">
        <v>595000</v>
      </c>
      <c r="BG748" s="291">
        <v>3358</v>
      </c>
      <c r="BH748" s="291">
        <v>218270000</v>
      </c>
      <c r="BI748" s="291">
        <v>153003091</v>
      </c>
      <c r="BJ748" s="291">
        <v>57086000</v>
      </c>
      <c r="BK748" s="291">
        <v>219</v>
      </c>
      <c r="BL748" s="291">
        <v>282</v>
      </c>
      <c r="BM748" s="291">
        <v>501</v>
      </c>
      <c r="BN748" s="291">
        <v>32565000</v>
      </c>
      <c r="BO748" s="291">
        <v>8517000</v>
      </c>
      <c r="BP748" s="292" t="s">
        <v>3962</v>
      </c>
      <c r="BQ748" s="292" t="s">
        <v>3928</v>
      </c>
      <c r="BR748" t="s">
        <v>45</v>
      </c>
    </row>
    <row r="749" spans="1:70" hidden="1" x14ac:dyDescent="0.3">
      <c r="A749" s="281">
        <v>746</v>
      </c>
      <c r="B749" s="282" t="s">
        <v>2952</v>
      </c>
      <c r="C749" s="282" t="s">
        <v>3011</v>
      </c>
      <c r="D749" s="282" t="s">
        <v>2998</v>
      </c>
      <c r="E749" s="282" t="s">
        <v>2959</v>
      </c>
      <c r="F749" s="282" t="s">
        <v>2985</v>
      </c>
      <c r="G749" s="282" t="s">
        <v>2991</v>
      </c>
      <c r="H749" s="282" t="s">
        <v>2992</v>
      </c>
      <c r="I749" s="282" t="s">
        <v>2962</v>
      </c>
      <c r="J749" s="282" t="s">
        <v>60</v>
      </c>
      <c r="K749" s="282" t="s">
        <v>2958</v>
      </c>
      <c r="L749" s="282" t="s">
        <v>45</v>
      </c>
      <c r="M749" s="283" t="s">
        <v>2871</v>
      </c>
      <c r="N749" s="282" t="s">
        <v>2872</v>
      </c>
      <c r="O749" s="282" t="s">
        <v>50</v>
      </c>
      <c r="P749" s="282" t="s">
        <v>51</v>
      </c>
      <c r="Q749" s="284" t="s">
        <v>45</v>
      </c>
      <c r="R749" s="282" t="s">
        <v>45</v>
      </c>
      <c r="S749" s="285">
        <v>45791</v>
      </c>
      <c r="T749" s="285">
        <v>45741</v>
      </c>
      <c r="U749" s="284" t="s">
        <v>45</v>
      </c>
      <c r="V749" s="285">
        <v>45741</v>
      </c>
      <c r="W749" s="285">
        <v>45790</v>
      </c>
      <c r="X749" s="285">
        <v>45792</v>
      </c>
      <c r="Y749" s="286">
        <v>53000</v>
      </c>
      <c r="Z749" s="286">
        <v>53000</v>
      </c>
      <c r="AA749" s="286">
        <v>14200</v>
      </c>
      <c r="AB749" s="286">
        <v>53000</v>
      </c>
      <c r="AC749" s="287" t="s">
        <v>121</v>
      </c>
      <c r="AD749" s="284" t="s">
        <v>60</v>
      </c>
      <c r="AE749" s="287" t="s">
        <v>45</v>
      </c>
      <c r="AF749" s="286">
        <v>53000</v>
      </c>
      <c r="AG749" s="286">
        <v>700</v>
      </c>
      <c r="AH749" s="286">
        <v>37100000</v>
      </c>
      <c r="AI749" s="286">
        <v>9940000</v>
      </c>
      <c r="AJ749" s="286">
        <v>700</v>
      </c>
      <c r="AK749" s="286">
        <v>37100000</v>
      </c>
      <c r="AL749" s="286">
        <v>9940000</v>
      </c>
      <c r="AM749" s="286"/>
      <c r="AN749" s="286"/>
      <c r="AO749" s="286">
        <v>0</v>
      </c>
      <c r="AP749" s="286">
        <v>687</v>
      </c>
      <c r="AQ749" s="286">
        <v>36411000</v>
      </c>
      <c r="AR749" s="286">
        <v>9755400</v>
      </c>
      <c r="AS749" s="286">
        <v>687</v>
      </c>
      <c r="AT749" s="286">
        <v>36411000</v>
      </c>
      <c r="AU749" s="286">
        <v>9755400</v>
      </c>
      <c r="AV749" s="286"/>
      <c r="AW749" s="286"/>
      <c r="AX749" s="286">
        <v>0</v>
      </c>
      <c r="AY749" s="286">
        <v>569</v>
      </c>
      <c r="AZ749" s="286">
        <v>30157000</v>
      </c>
      <c r="BA749" s="286"/>
      <c r="BB749" s="286"/>
      <c r="BC749" s="286">
        <v>13</v>
      </c>
      <c r="BD749" s="286">
        <v>689000</v>
      </c>
      <c r="BE749" s="286">
        <v>426393</v>
      </c>
      <c r="BF749" s="286">
        <v>184600</v>
      </c>
      <c r="BG749" s="286">
        <v>363</v>
      </c>
      <c r="BH749" s="286">
        <v>19239000</v>
      </c>
      <c r="BI749" s="286">
        <v>13893846</v>
      </c>
      <c r="BJ749" s="286">
        <v>5154600</v>
      </c>
      <c r="BK749" s="286">
        <v>206</v>
      </c>
      <c r="BL749" s="286">
        <v>118</v>
      </c>
      <c r="BM749" s="286">
        <v>324</v>
      </c>
      <c r="BN749" s="286">
        <v>17172000</v>
      </c>
      <c r="BO749" s="286">
        <v>4600800</v>
      </c>
      <c r="BP749" s="287" t="s">
        <v>3488</v>
      </c>
      <c r="BQ749" s="287" t="s">
        <v>3291</v>
      </c>
      <c r="BR749" t="s">
        <v>45</v>
      </c>
    </row>
    <row r="750" spans="1:70" hidden="1" x14ac:dyDescent="0.3">
      <c r="A750" s="281">
        <v>747</v>
      </c>
      <c r="B750" s="288" t="s">
        <v>2952</v>
      </c>
      <c r="C750" s="288" t="s">
        <v>3011</v>
      </c>
      <c r="D750" s="288" t="s">
        <v>2998</v>
      </c>
      <c r="E750" s="288" t="s">
        <v>2959</v>
      </c>
      <c r="F750" s="288" t="s">
        <v>2985</v>
      </c>
      <c r="G750" s="288" t="s">
        <v>2991</v>
      </c>
      <c r="H750" s="288" t="s">
        <v>2992</v>
      </c>
      <c r="I750" s="288" t="s">
        <v>2962</v>
      </c>
      <c r="J750" s="288" t="s">
        <v>60</v>
      </c>
      <c r="K750" s="288" t="s">
        <v>2958</v>
      </c>
      <c r="L750" s="288" t="s">
        <v>45</v>
      </c>
      <c r="M750" s="289" t="s">
        <v>2873</v>
      </c>
      <c r="N750" s="288" t="s">
        <v>2874</v>
      </c>
      <c r="O750" s="288" t="s">
        <v>50</v>
      </c>
      <c r="P750" s="288" t="s">
        <v>51</v>
      </c>
      <c r="Q750" s="290" t="s">
        <v>45</v>
      </c>
      <c r="R750" s="288" t="s">
        <v>45</v>
      </c>
      <c r="S750" s="1">
        <v>45740</v>
      </c>
      <c r="T750" s="1">
        <v>45707</v>
      </c>
      <c r="U750" s="290" t="s">
        <v>45</v>
      </c>
      <c r="V750" s="1">
        <v>45707</v>
      </c>
      <c r="W750" s="1">
        <v>45740</v>
      </c>
      <c r="X750" s="1">
        <v>45742</v>
      </c>
      <c r="Y750" s="291">
        <v>49000</v>
      </c>
      <c r="Z750" s="291">
        <v>49000</v>
      </c>
      <c r="AA750" s="291">
        <v>11700</v>
      </c>
      <c r="AB750" s="291">
        <v>49000</v>
      </c>
      <c r="AC750" s="292" t="s">
        <v>413</v>
      </c>
      <c r="AD750" s="290" t="s">
        <v>60</v>
      </c>
      <c r="AE750" s="292" t="s">
        <v>45</v>
      </c>
      <c r="AF750" s="291">
        <v>49000</v>
      </c>
      <c r="AG750" s="291">
        <v>800</v>
      </c>
      <c r="AH750" s="291">
        <v>39200000</v>
      </c>
      <c r="AI750" s="291">
        <v>9360000</v>
      </c>
      <c r="AJ750" s="291">
        <v>400</v>
      </c>
      <c r="AK750" s="291">
        <v>19600000</v>
      </c>
      <c r="AL750" s="291">
        <v>4680000</v>
      </c>
      <c r="AM750" s="291">
        <v>400</v>
      </c>
      <c r="AN750" s="291">
        <v>19600000</v>
      </c>
      <c r="AO750" s="291">
        <v>4680000</v>
      </c>
      <c r="AP750" s="291">
        <v>738</v>
      </c>
      <c r="AQ750" s="291">
        <v>36162000</v>
      </c>
      <c r="AR750" s="291">
        <v>8634600</v>
      </c>
      <c r="AS750" s="291">
        <v>738</v>
      </c>
      <c r="AT750" s="291">
        <v>36162000</v>
      </c>
      <c r="AU750" s="291">
        <v>8634600</v>
      </c>
      <c r="AV750" s="291"/>
      <c r="AW750" s="291"/>
      <c r="AX750" s="291">
        <v>0</v>
      </c>
      <c r="AY750" s="291">
        <v>643</v>
      </c>
      <c r="AZ750" s="291">
        <v>31507000</v>
      </c>
      <c r="BA750" s="291"/>
      <c r="BB750" s="291"/>
      <c r="BC750" s="291">
        <v>6</v>
      </c>
      <c r="BD750" s="291">
        <v>294000</v>
      </c>
      <c r="BE750" s="291">
        <v>160640</v>
      </c>
      <c r="BF750" s="291">
        <v>70200</v>
      </c>
      <c r="BG750" s="291">
        <v>552</v>
      </c>
      <c r="BH750" s="291">
        <v>27048000</v>
      </c>
      <c r="BI750" s="291">
        <v>19777374</v>
      </c>
      <c r="BJ750" s="291">
        <v>6458400</v>
      </c>
      <c r="BK750" s="291">
        <v>91</v>
      </c>
      <c r="BL750" s="291">
        <v>95</v>
      </c>
      <c r="BM750" s="291">
        <v>186</v>
      </c>
      <c r="BN750" s="291">
        <v>9114000</v>
      </c>
      <c r="BO750" s="291">
        <v>2176200</v>
      </c>
      <c r="BP750" s="292" t="s">
        <v>3715</v>
      </c>
      <c r="BQ750" s="292" t="s">
        <v>1299</v>
      </c>
      <c r="BR750" t="s">
        <v>45</v>
      </c>
    </row>
    <row r="751" spans="1:70" hidden="1" x14ac:dyDescent="0.3">
      <c r="A751" s="281">
        <v>748</v>
      </c>
      <c r="B751" s="282" t="s">
        <v>2952</v>
      </c>
      <c r="C751" s="282" t="s">
        <v>3011</v>
      </c>
      <c r="D751" s="282" t="s">
        <v>2998</v>
      </c>
      <c r="E751" s="282" t="s">
        <v>2959</v>
      </c>
      <c r="F751" s="282" t="s">
        <v>2985</v>
      </c>
      <c r="G751" s="282" t="s">
        <v>2991</v>
      </c>
      <c r="H751" s="282" t="s">
        <v>2992</v>
      </c>
      <c r="I751" s="282" t="s">
        <v>2962</v>
      </c>
      <c r="J751" s="282" t="s">
        <v>60</v>
      </c>
      <c r="K751" s="282" t="s">
        <v>2958</v>
      </c>
      <c r="L751" s="282" t="s">
        <v>45</v>
      </c>
      <c r="M751" s="283" t="s">
        <v>2875</v>
      </c>
      <c r="N751" s="282" t="s">
        <v>2876</v>
      </c>
      <c r="O751" s="282" t="s">
        <v>50</v>
      </c>
      <c r="P751" s="282" t="s">
        <v>51</v>
      </c>
      <c r="Q751" s="284" t="s">
        <v>45</v>
      </c>
      <c r="R751" s="282" t="s">
        <v>45</v>
      </c>
      <c r="S751" s="285">
        <v>45821</v>
      </c>
      <c r="T751" s="285">
        <v>45735</v>
      </c>
      <c r="U751" s="284" t="s">
        <v>45</v>
      </c>
      <c r="V751" s="285">
        <v>45735</v>
      </c>
      <c r="W751" s="285">
        <v>45792</v>
      </c>
      <c r="X751" s="285">
        <v>45792</v>
      </c>
      <c r="Y751" s="286">
        <v>49000</v>
      </c>
      <c r="Z751" s="286">
        <v>49000</v>
      </c>
      <c r="AA751" s="286">
        <v>13300</v>
      </c>
      <c r="AB751" s="286">
        <v>49000</v>
      </c>
      <c r="AC751" s="287" t="s">
        <v>874</v>
      </c>
      <c r="AD751" s="284" t="s">
        <v>60</v>
      </c>
      <c r="AE751" s="287" t="s">
        <v>45</v>
      </c>
      <c r="AF751" s="286">
        <v>49000</v>
      </c>
      <c r="AG751" s="286">
        <v>1130</v>
      </c>
      <c r="AH751" s="286">
        <v>55370000</v>
      </c>
      <c r="AI751" s="286">
        <v>15029000</v>
      </c>
      <c r="AJ751" s="286">
        <v>500</v>
      </c>
      <c r="AK751" s="286">
        <v>24500000</v>
      </c>
      <c r="AL751" s="286">
        <v>6650000</v>
      </c>
      <c r="AM751" s="286">
        <v>630</v>
      </c>
      <c r="AN751" s="286">
        <v>30870000</v>
      </c>
      <c r="AO751" s="286">
        <v>8379000</v>
      </c>
      <c r="AP751" s="286">
        <v>1184</v>
      </c>
      <c r="AQ751" s="286">
        <v>58016000</v>
      </c>
      <c r="AR751" s="286">
        <v>15747200</v>
      </c>
      <c r="AS751" s="286">
        <v>1184</v>
      </c>
      <c r="AT751" s="286">
        <v>58016000</v>
      </c>
      <c r="AU751" s="286">
        <v>15747200</v>
      </c>
      <c r="AV751" s="286"/>
      <c r="AW751" s="286"/>
      <c r="AX751" s="286">
        <v>0</v>
      </c>
      <c r="AY751" s="286">
        <v>1094</v>
      </c>
      <c r="AZ751" s="286">
        <v>53606000</v>
      </c>
      <c r="BA751" s="286"/>
      <c r="BB751" s="286"/>
      <c r="BC751" s="286">
        <v>31</v>
      </c>
      <c r="BD751" s="286">
        <v>1519000</v>
      </c>
      <c r="BE751" s="286">
        <v>848178</v>
      </c>
      <c r="BF751" s="286">
        <v>412300</v>
      </c>
      <c r="BG751" s="286">
        <v>983</v>
      </c>
      <c r="BH751" s="286">
        <v>48167000</v>
      </c>
      <c r="BI751" s="286">
        <v>34658027</v>
      </c>
      <c r="BJ751" s="286">
        <v>13073900</v>
      </c>
      <c r="BK751" s="286">
        <v>111</v>
      </c>
      <c r="BL751" s="286">
        <v>90</v>
      </c>
      <c r="BM751" s="286">
        <v>201</v>
      </c>
      <c r="BN751" s="286">
        <v>9849000</v>
      </c>
      <c r="BO751" s="286">
        <v>2673300</v>
      </c>
      <c r="BP751" s="287" t="s">
        <v>1083</v>
      </c>
      <c r="BQ751" s="287" t="s">
        <v>3739</v>
      </c>
      <c r="BR751" t="s">
        <v>45</v>
      </c>
    </row>
    <row r="752" spans="1:70" hidden="1" x14ac:dyDescent="0.3">
      <c r="A752" s="281">
        <v>749</v>
      </c>
      <c r="B752" s="288" t="s">
        <v>2952</v>
      </c>
      <c r="C752" s="288" t="s">
        <v>3011</v>
      </c>
      <c r="D752" s="288" t="s">
        <v>2998</v>
      </c>
      <c r="E752" s="288" t="s">
        <v>2959</v>
      </c>
      <c r="F752" s="288" t="s">
        <v>2985</v>
      </c>
      <c r="G752" s="288" t="s">
        <v>2991</v>
      </c>
      <c r="H752" s="288" t="s">
        <v>2992</v>
      </c>
      <c r="I752" s="288" t="s">
        <v>2962</v>
      </c>
      <c r="J752" s="288" t="s">
        <v>60</v>
      </c>
      <c r="K752" s="288" t="s">
        <v>2958</v>
      </c>
      <c r="L752" s="288" t="s">
        <v>45</v>
      </c>
      <c r="M752" s="289" t="s">
        <v>2877</v>
      </c>
      <c r="N752" s="288" t="s">
        <v>2878</v>
      </c>
      <c r="O752" s="288" t="s">
        <v>50</v>
      </c>
      <c r="P752" s="288" t="s">
        <v>51</v>
      </c>
      <c r="Q752" s="290" t="s">
        <v>45</v>
      </c>
      <c r="R752" s="288" t="s">
        <v>45</v>
      </c>
      <c r="S752" s="1">
        <v>45756</v>
      </c>
      <c r="T752" s="1">
        <v>45721</v>
      </c>
      <c r="U752" s="290" t="s">
        <v>45</v>
      </c>
      <c r="V752" s="1">
        <v>45721</v>
      </c>
      <c r="W752" s="1">
        <v>45756</v>
      </c>
      <c r="X752" s="1">
        <v>45757</v>
      </c>
      <c r="Y752" s="291">
        <v>29000</v>
      </c>
      <c r="Z752" s="291">
        <v>29000</v>
      </c>
      <c r="AA752" s="291">
        <v>5500</v>
      </c>
      <c r="AB752" s="291">
        <v>29000</v>
      </c>
      <c r="AC752" s="292" t="s">
        <v>508</v>
      </c>
      <c r="AD752" s="290" t="s">
        <v>60</v>
      </c>
      <c r="AE752" s="292" t="s">
        <v>45</v>
      </c>
      <c r="AF752" s="291">
        <v>29000</v>
      </c>
      <c r="AG752" s="291">
        <v>600</v>
      </c>
      <c r="AH752" s="291">
        <v>17400000</v>
      </c>
      <c r="AI752" s="291">
        <v>3300000</v>
      </c>
      <c r="AJ752" s="291">
        <v>600</v>
      </c>
      <c r="AK752" s="291">
        <v>17400000</v>
      </c>
      <c r="AL752" s="291">
        <v>3300000</v>
      </c>
      <c r="AM752" s="291"/>
      <c r="AN752" s="291"/>
      <c r="AO752" s="291">
        <v>0</v>
      </c>
      <c r="AP752" s="291">
        <v>599</v>
      </c>
      <c r="AQ752" s="291">
        <v>17371000</v>
      </c>
      <c r="AR752" s="291">
        <v>3294500</v>
      </c>
      <c r="AS752" s="291">
        <v>599</v>
      </c>
      <c r="AT752" s="291">
        <v>17371000</v>
      </c>
      <c r="AU752" s="291">
        <v>3294500</v>
      </c>
      <c r="AV752" s="291"/>
      <c r="AW752" s="291"/>
      <c r="AX752" s="291">
        <v>0</v>
      </c>
      <c r="AY752" s="291">
        <v>601</v>
      </c>
      <c r="AZ752" s="291">
        <v>17429000</v>
      </c>
      <c r="BA752" s="291"/>
      <c r="BB752" s="291"/>
      <c r="BC752" s="291">
        <v>3</v>
      </c>
      <c r="BD752" s="291">
        <v>87000</v>
      </c>
      <c r="BE752" s="291">
        <v>48000</v>
      </c>
      <c r="BF752" s="291">
        <v>16500</v>
      </c>
      <c r="BG752" s="291">
        <v>535</v>
      </c>
      <c r="BH752" s="291">
        <v>15515000</v>
      </c>
      <c r="BI752" s="291">
        <v>12903093</v>
      </c>
      <c r="BJ752" s="291">
        <v>2942500</v>
      </c>
      <c r="BK752" s="291">
        <v>66</v>
      </c>
      <c r="BL752" s="291">
        <v>-2</v>
      </c>
      <c r="BM752" s="291">
        <v>64</v>
      </c>
      <c r="BN752" s="291">
        <v>1856000</v>
      </c>
      <c r="BO752" s="291">
        <v>352000</v>
      </c>
      <c r="BP752" s="292" t="s">
        <v>3668</v>
      </c>
      <c r="BQ752" s="292" t="s">
        <v>3294</v>
      </c>
      <c r="BR752" t="s">
        <v>45</v>
      </c>
    </row>
    <row r="753" spans="1:70" hidden="1" x14ac:dyDescent="0.3">
      <c r="A753" s="281">
        <v>750</v>
      </c>
      <c r="B753" s="282" t="s">
        <v>2952</v>
      </c>
      <c r="C753" s="282" t="s">
        <v>3011</v>
      </c>
      <c r="D753" s="282" t="s">
        <v>2998</v>
      </c>
      <c r="E753" s="282" t="s">
        <v>2959</v>
      </c>
      <c r="F753" s="282" t="s">
        <v>2985</v>
      </c>
      <c r="G753" s="282" t="s">
        <v>2991</v>
      </c>
      <c r="H753" s="282" t="s">
        <v>2992</v>
      </c>
      <c r="I753" s="282" t="s">
        <v>2962</v>
      </c>
      <c r="J753" s="282" t="s">
        <v>60</v>
      </c>
      <c r="K753" s="282" t="s">
        <v>2958</v>
      </c>
      <c r="L753" s="282" t="s">
        <v>45</v>
      </c>
      <c r="M753" s="283" t="s">
        <v>2879</v>
      </c>
      <c r="N753" s="282" t="s">
        <v>2880</v>
      </c>
      <c r="O753" s="282" t="s">
        <v>50</v>
      </c>
      <c r="P753" s="282" t="s">
        <v>74</v>
      </c>
      <c r="Q753" s="284" t="s">
        <v>45</v>
      </c>
      <c r="R753" s="282" t="s">
        <v>45</v>
      </c>
      <c r="S753" s="285">
        <v>45810</v>
      </c>
      <c r="T753" s="285">
        <v>45750</v>
      </c>
      <c r="U753" s="284" t="s">
        <v>45</v>
      </c>
      <c r="V753" s="285">
        <v>45750</v>
      </c>
      <c r="W753" s="285">
        <v>45784</v>
      </c>
      <c r="X753" s="285">
        <v>45792</v>
      </c>
      <c r="Y753" s="286">
        <v>52000</v>
      </c>
      <c r="Z753" s="286">
        <v>52000</v>
      </c>
      <c r="AA753" s="286">
        <v>13900</v>
      </c>
      <c r="AB753" s="286">
        <v>52000</v>
      </c>
      <c r="AC753" s="287" t="s">
        <v>208</v>
      </c>
      <c r="AD753" s="284" t="s">
        <v>60</v>
      </c>
      <c r="AE753" s="287" t="s">
        <v>45</v>
      </c>
      <c r="AF753" s="286">
        <v>52000</v>
      </c>
      <c r="AG753" s="286">
        <v>900</v>
      </c>
      <c r="AH753" s="286">
        <v>46800000</v>
      </c>
      <c r="AI753" s="286">
        <v>12510000</v>
      </c>
      <c r="AJ753" s="286">
        <v>620</v>
      </c>
      <c r="AK753" s="286">
        <v>32240000</v>
      </c>
      <c r="AL753" s="286">
        <v>8618000</v>
      </c>
      <c r="AM753" s="286">
        <v>280</v>
      </c>
      <c r="AN753" s="286">
        <v>14560000</v>
      </c>
      <c r="AO753" s="286">
        <v>3892000</v>
      </c>
      <c r="AP753" s="286">
        <v>1305</v>
      </c>
      <c r="AQ753" s="286">
        <v>67860000</v>
      </c>
      <c r="AR753" s="286">
        <v>18139500</v>
      </c>
      <c r="AS753" s="286">
        <v>1305</v>
      </c>
      <c r="AT753" s="286">
        <v>67860000</v>
      </c>
      <c r="AU753" s="286">
        <v>18139500</v>
      </c>
      <c r="AV753" s="286"/>
      <c r="AW753" s="286"/>
      <c r="AX753" s="286">
        <v>0</v>
      </c>
      <c r="AY753" s="286">
        <v>1292</v>
      </c>
      <c r="AZ753" s="286">
        <v>67184000</v>
      </c>
      <c r="BA753" s="286"/>
      <c r="BB753" s="286"/>
      <c r="BC753" s="286">
        <v>15</v>
      </c>
      <c r="BD753" s="286">
        <v>780000</v>
      </c>
      <c r="BE753" s="286">
        <v>444101</v>
      </c>
      <c r="BF753" s="286">
        <v>208500</v>
      </c>
      <c r="BG753" s="286">
        <v>1242</v>
      </c>
      <c r="BH753" s="286">
        <v>64584000</v>
      </c>
      <c r="BI753" s="286">
        <v>46773483</v>
      </c>
      <c r="BJ753" s="286">
        <v>17263800</v>
      </c>
      <c r="BK753" s="286">
        <v>50</v>
      </c>
      <c r="BL753" s="286">
        <v>13</v>
      </c>
      <c r="BM753" s="286">
        <v>63</v>
      </c>
      <c r="BN753" s="286">
        <v>3276000</v>
      </c>
      <c r="BO753" s="286">
        <v>875700</v>
      </c>
      <c r="BP753" s="287" t="s">
        <v>3544</v>
      </c>
      <c r="BQ753" s="287" t="s">
        <v>3733</v>
      </c>
      <c r="BR753" t="s">
        <v>45</v>
      </c>
    </row>
    <row r="754" spans="1:70" hidden="1" x14ac:dyDescent="0.3">
      <c r="A754" s="281">
        <v>751</v>
      </c>
      <c r="B754" s="288" t="s">
        <v>2952</v>
      </c>
      <c r="C754" s="288" t="s">
        <v>3011</v>
      </c>
      <c r="D754" s="288" t="s">
        <v>2998</v>
      </c>
      <c r="E754" s="288" t="s">
        <v>2959</v>
      </c>
      <c r="F754" s="288" t="s">
        <v>2985</v>
      </c>
      <c r="G754" s="288" t="s">
        <v>2991</v>
      </c>
      <c r="H754" s="288" t="s">
        <v>2992</v>
      </c>
      <c r="I754" s="288" t="s">
        <v>2962</v>
      </c>
      <c r="J754" s="288" t="s">
        <v>60</v>
      </c>
      <c r="K754" s="288" t="s">
        <v>2958</v>
      </c>
      <c r="L754" s="288" t="s">
        <v>45</v>
      </c>
      <c r="M754" s="289" t="s">
        <v>2881</v>
      </c>
      <c r="N754" s="288" t="s">
        <v>2882</v>
      </c>
      <c r="O754" s="288" t="s">
        <v>50</v>
      </c>
      <c r="P754" s="288" t="s">
        <v>51</v>
      </c>
      <c r="Q754" s="290" t="s">
        <v>45</v>
      </c>
      <c r="R754" s="288" t="s">
        <v>45</v>
      </c>
      <c r="S754" s="1">
        <v>45824</v>
      </c>
      <c r="T754" s="1">
        <v>45747</v>
      </c>
      <c r="U754" s="290" t="s">
        <v>45</v>
      </c>
      <c r="V754" s="1">
        <v>45747</v>
      </c>
      <c r="W754" s="1">
        <v>45792</v>
      </c>
      <c r="X754" s="1">
        <v>45793</v>
      </c>
      <c r="Y754" s="291">
        <v>49000</v>
      </c>
      <c r="Z754" s="291">
        <v>49000</v>
      </c>
      <c r="AA754" s="291">
        <v>12000</v>
      </c>
      <c r="AB754" s="291">
        <v>49000</v>
      </c>
      <c r="AC754" s="292" t="s">
        <v>439</v>
      </c>
      <c r="AD754" s="290" t="s">
        <v>60</v>
      </c>
      <c r="AE754" s="292" t="s">
        <v>45</v>
      </c>
      <c r="AF754" s="291">
        <v>49000</v>
      </c>
      <c r="AG754" s="291">
        <v>1310</v>
      </c>
      <c r="AH754" s="291">
        <v>64190000</v>
      </c>
      <c r="AI754" s="291">
        <v>15720000</v>
      </c>
      <c r="AJ754" s="291">
        <v>750</v>
      </c>
      <c r="AK754" s="291">
        <v>36750000</v>
      </c>
      <c r="AL754" s="291">
        <v>9000000</v>
      </c>
      <c r="AM754" s="291">
        <v>560</v>
      </c>
      <c r="AN754" s="291">
        <v>27440000</v>
      </c>
      <c r="AO754" s="291">
        <v>6720000</v>
      </c>
      <c r="AP754" s="291">
        <v>1380</v>
      </c>
      <c r="AQ754" s="291">
        <v>67620000</v>
      </c>
      <c r="AR754" s="291">
        <v>16560000</v>
      </c>
      <c r="AS754" s="291">
        <v>1380</v>
      </c>
      <c r="AT754" s="291">
        <v>67620000</v>
      </c>
      <c r="AU754" s="291">
        <v>16560000</v>
      </c>
      <c r="AV754" s="291"/>
      <c r="AW754" s="291"/>
      <c r="AX754" s="291">
        <v>0</v>
      </c>
      <c r="AY754" s="291">
        <v>1365</v>
      </c>
      <c r="AZ754" s="291">
        <v>66885000</v>
      </c>
      <c r="BA754" s="291"/>
      <c r="BB754" s="291"/>
      <c r="BC754" s="291">
        <v>1</v>
      </c>
      <c r="BD754" s="291">
        <v>49000</v>
      </c>
      <c r="BE754" s="291">
        <v>39000</v>
      </c>
      <c r="BF754" s="291">
        <v>12000</v>
      </c>
      <c r="BG754" s="291">
        <v>1358</v>
      </c>
      <c r="BH754" s="291">
        <v>66542000</v>
      </c>
      <c r="BI754" s="291">
        <v>45650763</v>
      </c>
      <c r="BJ754" s="291">
        <v>16296000</v>
      </c>
      <c r="BK754" s="291">
        <v>7</v>
      </c>
      <c r="BL754" s="291">
        <v>15</v>
      </c>
      <c r="BM754" s="291">
        <v>22</v>
      </c>
      <c r="BN754" s="291">
        <v>1078000</v>
      </c>
      <c r="BO754" s="291">
        <v>264000</v>
      </c>
      <c r="BP754" s="292" t="s">
        <v>1451</v>
      </c>
      <c r="BQ754" s="292" t="s">
        <v>3318</v>
      </c>
      <c r="BR754" t="s">
        <v>45</v>
      </c>
    </row>
    <row r="755" spans="1:70" hidden="1" x14ac:dyDescent="0.3">
      <c r="A755" s="281">
        <v>752</v>
      </c>
      <c r="B755" s="282" t="s">
        <v>2952</v>
      </c>
      <c r="C755" s="282" t="s">
        <v>3011</v>
      </c>
      <c r="D755" s="282" t="s">
        <v>2998</v>
      </c>
      <c r="E755" s="282" t="s">
        <v>2959</v>
      </c>
      <c r="F755" s="282" t="s">
        <v>2985</v>
      </c>
      <c r="G755" s="282" t="s">
        <v>2991</v>
      </c>
      <c r="H755" s="282" t="s">
        <v>2992</v>
      </c>
      <c r="I755" s="282" t="s">
        <v>2962</v>
      </c>
      <c r="J755" s="282" t="s">
        <v>60</v>
      </c>
      <c r="K755" s="282" t="s">
        <v>2958</v>
      </c>
      <c r="L755" s="282" t="s">
        <v>45</v>
      </c>
      <c r="M755" s="283" t="s">
        <v>2883</v>
      </c>
      <c r="N755" s="282" t="s">
        <v>2884</v>
      </c>
      <c r="O755" s="282" t="s">
        <v>50</v>
      </c>
      <c r="P755" s="282" t="s">
        <v>127</v>
      </c>
      <c r="Q755" s="284" t="s">
        <v>45</v>
      </c>
      <c r="R755" s="282" t="s">
        <v>45</v>
      </c>
      <c r="S755" s="285">
        <v>45798</v>
      </c>
      <c r="T755" s="285">
        <v>45756</v>
      </c>
      <c r="U755" s="284" t="s">
        <v>45</v>
      </c>
      <c r="V755" s="285">
        <v>45756</v>
      </c>
      <c r="W755" s="285">
        <v>45792</v>
      </c>
      <c r="X755" s="285">
        <v>45798</v>
      </c>
      <c r="Y755" s="286">
        <v>89000</v>
      </c>
      <c r="Z755" s="286">
        <v>89000</v>
      </c>
      <c r="AA755" s="286">
        <v>24000</v>
      </c>
      <c r="AB755" s="286">
        <v>89000</v>
      </c>
      <c r="AC755" s="287" t="s">
        <v>302</v>
      </c>
      <c r="AD755" s="284" t="s">
        <v>60</v>
      </c>
      <c r="AE755" s="287" t="s">
        <v>45</v>
      </c>
      <c r="AF755" s="286">
        <v>89000</v>
      </c>
      <c r="AG755" s="286">
        <v>1380</v>
      </c>
      <c r="AH755" s="286">
        <v>122820000</v>
      </c>
      <c r="AI755" s="286">
        <v>33120000</v>
      </c>
      <c r="AJ755" s="286">
        <v>1100</v>
      </c>
      <c r="AK755" s="286">
        <v>97900000</v>
      </c>
      <c r="AL755" s="286">
        <v>26400000</v>
      </c>
      <c r="AM755" s="286">
        <v>280</v>
      </c>
      <c r="AN755" s="286">
        <v>24920000</v>
      </c>
      <c r="AO755" s="286">
        <v>6720000</v>
      </c>
      <c r="AP755" s="286">
        <v>1479</v>
      </c>
      <c r="AQ755" s="286">
        <v>131631000</v>
      </c>
      <c r="AR755" s="286">
        <v>35496000</v>
      </c>
      <c r="AS755" s="286">
        <v>1479</v>
      </c>
      <c r="AT755" s="286">
        <v>131631000</v>
      </c>
      <c r="AU755" s="286">
        <v>35496000</v>
      </c>
      <c r="AV755" s="286"/>
      <c r="AW755" s="286"/>
      <c r="AX755" s="286">
        <v>0</v>
      </c>
      <c r="AY755" s="286">
        <v>1211</v>
      </c>
      <c r="AZ755" s="286">
        <v>107779000</v>
      </c>
      <c r="BA755" s="286"/>
      <c r="BB755" s="286"/>
      <c r="BC755" s="286">
        <v>31</v>
      </c>
      <c r="BD755" s="286">
        <v>2759000</v>
      </c>
      <c r="BE755" s="286">
        <v>1556921</v>
      </c>
      <c r="BF755" s="286">
        <v>744000</v>
      </c>
      <c r="BG755" s="286">
        <v>1124</v>
      </c>
      <c r="BH755" s="286">
        <v>100036000</v>
      </c>
      <c r="BI755" s="286">
        <v>69867955</v>
      </c>
      <c r="BJ755" s="286">
        <v>26976000</v>
      </c>
      <c r="BK755" s="286">
        <v>87</v>
      </c>
      <c r="BL755" s="286">
        <v>268</v>
      </c>
      <c r="BM755" s="286">
        <v>355</v>
      </c>
      <c r="BN755" s="286">
        <v>31595000</v>
      </c>
      <c r="BO755" s="286">
        <v>8520000</v>
      </c>
      <c r="BP755" s="287" t="s">
        <v>3387</v>
      </c>
      <c r="BQ755" s="287" t="s">
        <v>3952</v>
      </c>
      <c r="BR755" t="s">
        <v>45</v>
      </c>
    </row>
    <row r="756" spans="1:70" hidden="1" x14ac:dyDescent="0.3">
      <c r="A756" s="281">
        <v>753</v>
      </c>
      <c r="B756" s="288" t="s">
        <v>2952</v>
      </c>
      <c r="C756" s="288" t="s">
        <v>3011</v>
      </c>
      <c r="D756" s="288" t="s">
        <v>2998</v>
      </c>
      <c r="E756" s="288" t="s">
        <v>2959</v>
      </c>
      <c r="F756" s="288" t="s">
        <v>2985</v>
      </c>
      <c r="G756" s="288" t="s">
        <v>2991</v>
      </c>
      <c r="H756" s="288" t="s">
        <v>2992</v>
      </c>
      <c r="I756" s="288" t="s">
        <v>2962</v>
      </c>
      <c r="J756" s="288" t="s">
        <v>60</v>
      </c>
      <c r="K756" s="288" t="s">
        <v>2958</v>
      </c>
      <c r="L756" s="288" t="s">
        <v>45</v>
      </c>
      <c r="M756" s="289" t="s">
        <v>2885</v>
      </c>
      <c r="N756" s="288" t="s">
        <v>2886</v>
      </c>
      <c r="O756" s="288" t="s">
        <v>50</v>
      </c>
      <c r="P756" s="288" t="s">
        <v>51</v>
      </c>
      <c r="Q756" s="290" t="s">
        <v>45</v>
      </c>
      <c r="R756" s="288" t="s">
        <v>45</v>
      </c>
      <c r="S756" s="1">
        <v>45785</v>
      </c>
      <c r="T756" s="1">
        <v>45748</v>
      </c>
      <c r="U756" s="290" t="s">
        <v>45</v>
      </c>
      <c r="V756" s="1">
        <v>45748</v>
      </c>
      <c r="W756" s="1">
        <v>45785</v>
      </c>
      <c r="X756" s="1">
        <v>45785</v>
      </c>
      <c r="Y756" s="291">
        <v>46000</v>
      </c>
      <c r="Z756" s="291">
        <v>46000</v>
      </c>
      <c r="AA756" s="291">
        <v>12300</v>
      </c>
      <c r="AB756" s="291">
        <v>46000</v>
      </c>
      <c r="AC756" s="292" t="s">
        <v>208</v>
      </c>
      <c r="AD756" s="290" t="s">
        <v>60</v>
      </c>
      <c r="AE756" s="292" t="s">
        <v>45</v>
      </c>
      <c r="AF756" s="291">
        <v>46000</v>
      </c>
      <c r="AG756" s="291">
        <v>1200</v>
      </c>
      <c r="AH756" s="291">
        <v>55200000</v>
      </c>
      <c r="AI756" s="291">
        <v>14760000</v>
      </c>
      <c r="AJ756" s="291">
        <v>800</v>
      </c>
      <c r="AK756" s="291">
        <v>36800000</v>
      </c>
      <c r="AL756" s="291">
        <v>9840000</v>
      </c>
      <c r="AM756" s="291">
        <v>400</v>
      </c>
      <c r="AN756" s="291">
        <v>18400000</v>
      </c>
      <c r="AO756" s="291">
        <v>4920000</v>
      </c>
      <c r="AP756" s="291">
        <v>1193</v>
      </c>
      <c r="AQ756" s="291">
        <v>54878000</v>
      </c>
      <c r="AR756" s="291">
        <v>14673900</v>
      </c>
      <c r="AS756" s="291">
        <v>1193</v>
      </c>
      <c r="AT756" s="291">
        <v>54878000</v>
      </c>
      <c r="AU756" s="291">
        <v>14673900</v>
      </c>
      <c r="AV756" s="291"/>
      <c r="AW756" s="291"/>
      <c r="AX756" s="291">
        <v>0</v>
      </c>
      <c r="AY756" s="291">
        <v>1189</v>
      </c>
      <c r="AZ756" s="291">
        <v>54694000</v>
      </c>
      <c r="BA756" s="291"/>
      <c r="BB756" s="291"/>
      <c r="BC756" s="291">
        <v>1</v>
      </c>
      <c r="BD756" s="291">
        <v>46000</v>
      </c>
      <c r="BE756" s="291"/>
      <c r="BF756" s="291">
        <v>12300</v>
      </c>
      <c r="BG756" s="291">
        <v>1073</v>
      </c>
      <c r="BH756" s="291">
        <v>49358000</v>
      </c>
      <c r="BI756" s="291">
        <v>38454766</v>
      </c>
      <c r="BJ756" s="291">
        <v>13197900</v>
      </c>
      <c r="BK756" s="291">
        <v>116</v>
      </c>
      <c r="BL756" s="291">
        <v>4</v>
      </c>
      <c r="BM756" s="291">
        <v>120</v>
      </c>
      <c r="BN756" s="291">
        <v>5520000</v>
      </c>
      <c r="BO756" s="291">
        <v>1476000</v>
      </c>
      <c r="BP756" s="292" t="s">
        <v>1389</v>
      </c>
      <c r="BQ756" s="292" t="s">
        <v>3872</v>
      </c>
      <c r="BR756" t="s">
        <v>45</v>
      </c>
    </row>
    <row r="757" spans="1:70" hidden="1" x14ac:dyDescent="0.3">
      <c r="A757" s="281">
        <v>754</v>
      </c>
      <c r="B757" s="282" t="s">
        <v>2952</v>
      </c>
      <c r="C757" s="282" t="s">
        <v>3011</v>
      </c>
      <c r="D757" s="282" t="s">
        <v>2998</v>
      </c>
      <c r="E757" s="282" t="s">
        <v>2959</v>
      </c>
      <c r="F757" s="282" t="s">
        <v>2985</v>
      </c>
      <c r="G757" s="282" t="s">
        <v>2991</v>
      </c>
      <c r="H757" s="282" t="s">
        <v>2992</v>
      </c>
      <c r="I757" s="282" t="s">
        <v>2962</v>
      </c>
      <c r="J757" s="282" t="s">
        <v>60</v>
      </c>
      <c r="K757" s="282" t="s">
        <v>2958</v>
      </c>
      <c r="L757" s="282" t="s">
        <v>45</v>
      </c>
      <c r="M757" s="283" t="s">
        <v>2887</v>
      </c>
      <c r="N757" s="282" t="s">
        <v>2888</v>
      </c>
      <c r="O757" s="282" t="s">
        <v>50</v>
      </c>
      <c r="P757" s="282" t="s">
        <v>51</v>
      </c>
      <c r="Q757" s="284" t="s">
        <v>45</v>
      </c>
      <c r="R757" s="282" t="s">
        <v>45</v>
      </c>
      <c r="S757" s="285">
        <v>45805</v>
      </c>
      <c r="T757" s="285">
        <v>45797</v>
      </c>
      <c r="U757" s="284" t="s">
        <v>45</v>
      </c>
      <c r="V757" s="285">
        <v>45797</v>
      </c>
      <c r="W757" s="285">
        <v>45805</v>
      </c>
      <c r="X757" s="285">
        <v>45806</v>
      </c>
      <c r="Y757" s="286">
        <v>59000</v>
      </c>
      <c r="Z757" s="286">
        <v>59000</v>
      </c>
      <c r="AA757" s="286">
        <v>15800</v>
      </c>
      <c r="AB757" s="286">
        <v>59000</v>
      </c>
      <c r="AC757" s="287" t="s">
        <v>121</v>
      </c>
      <c r="AD757" s="284" t="s">
        <v>60</v>
      </c>
      <c r="AE757" s="287" t="s">
        <v>45</v>
      </c>
      <c r="AF757" s="286">
        <v>59000</v>
      </c>
      <c r="AG757" s="286">
        <v>800</v>
      </c>
      <c r="AH757" s="286">
        <v>47200000</v>
      </c>
      <c r="AI757" s="286">
        <v>12640000</v>
      </c>
      <c r="AJ757" s="286">
        <v>800</v>
      </c>
      <c r="AK757" s="286">
        <v>47200000</v>
      </c>
      <c r="AL757" s="286">
        <v>12640000</v>
      </c>
      <c r="AM757" s="286"/>
      <c r="AN757" s="286"/>
      <c r="AO757" s="286">
        <v>0</v>
      </c>
      <c r="AP757" s="286">
        <v>807</v>
      </c>
      <c r="AQ757" s="286">
        <v>47613000</v>
      </c>
      <c r="AR757" s="286">
        <v>12750600</v>
      </c>
      <c r="AS757" s="286">
        <v>807</v>
      </c>
      <c r="AT757" s="286">
        <v>47613000</v>
      </c>
      <c r="AU757" s="286">
        <v>12750600</v>
      </c>
      <c r="AV757" s="286"/>
      <c r="AW757" s="286"/>
      <c r="AX757" s="286">
        <v>0</v>
      </c>
      <c r="AY757" s="286">
        <v>804</v>
      </c>
      <c r="AZ757" s="286">
        <v>47436000</v>
      </c>
      <c r="BA757" s="286"/>
      <c r="BB757" s="286"/>
      <c r="BC757" s="286">
        <v>6</v>
      </c>
      <c r="BD757" s="286">
        <v>354000</v>
      </c>
      <c r="BE757" s="286">
        <v>229950</v>
      </c>
      <c r="BF757" s="286">
        <v>94800</v>
      </c>
      <c r="BG757" s="286">
        <v>776</v>
      </c>
      <c r="BH757" s="286">
        <v>45784000</v>
      </c>
      <c r="BI757" s="286">
        <v>32746561</v>
      </c>
      <c r="BJ757" s="286">
        <v>12260800</v>
      </c>
      <c r="BK757" s="286">
        <v>28</v>
      </c>
      <c r="BL757" s="286">
        <v>3</v>
      </c>
      <c r="BM757" s="286">
        <v>31</v>
      </c>
      <c r="BN757" s="286">
        <v>1829000</v>
      </c>
      <c r="BO757" s="286">
        <v>489800</v>
      </c>
      <c r="BP757" s="287" t="s">
        <v>4046</v>
      </c>
      <c r="BQ757" s="287" t="s">
        <v>726</v>
      </c>
      <c r="BR757" t="s">
        <v>45</v>
      </c>
    </row>
    <row r="758" spans="1:70" hidden="1" x14ac:dyDescent="0.3">
      <c r="A758" s="281">
        <v>755</v>
      </c>
      <c r="B758" s="288" t="s">
        <v>2952</v>
      </c>
      <c r="C758" s="288" t="s">
        <v>3011</v>
      </c>
      <c r="D758" s="288" t="s">
        <v>2998</v>
      </c>
      <c r="E758" s="288" t="s">
        <v>2959</v>
      </c>
      <c r="F758" s="288" t="s">
        <v>2956</v>
      </c>
      <c r="G758" s="288" t="s">
        <v>2956</v>
      </c>
      <c r="H758" s="288" t="s">
        <v>2993</v>
      </c>
      <c r="I758" s="288" t="s">
        <v>2962</v>
      </c>
      <c r="J758" s="288" t="s">
        <v>60</v>
      </c>
      <c r="K758" s="288" t="s">
        <v>2958</v>
      </c>
      <c r="L758" s="288" t="s">
        <v>45</v>
      </c>
      <c r="M758" s="289" t="s">
        <v>2889</v>
      </c>
      <c r="N758" s="288" t="s">
        <v>2890</v>
      </c>
      <c r="O758" s="288" t="s">
        <v>50</v>
      </c>
      <c r="P758" s="288" t="s">
        <v>585</v>
      </c>
      <c r="Q758" s="290" t="s">
        <v>45</v>
      </c>
      <c r="R758" s="288" t="s">
        <v>45</v>
      </c>
      <c r="S758" s="1">
        <v>45754</v>
      </c>
      <c r="T758" s="1">
        <v>45664</v>
      </c>
      <c r="U758" s="290" t="s">
        <v>45</v>
      </c>
      <c r="V758" s="1">
        <v>45664</v>
      </c>
      <c r="W758" s="1">
        <v>45740</v>
      </c>
      <c r="X758" s="1">
        <v>45743</v>
      </c>
      <c r="Y758" s="291">
        <v>69000</v>
      </c>
      <c r="Z758" s="291">
        <v>69000</v>
      </c>
      <c r="AA758" s="291">
        <v>11600</v>
      </c>
      <c r="AB758" s="291">
        <v>69000</v>
      </c>
      <c r="AC758" s="292" t="s">
        <v>2891</v>
      </c>
      <c r="AD758" s="290" t="s">
        <v>60</v>
      </c>
      <c r="AE758" s="292" t="s">
        <v>45</v>
      </c>
      <c r="AF758" s="291">
        <v>69000</v>
      </c>
      <c r="AG758" s="291">
        <v>650</v>
      </c>
      <c r="AH758" s="291">
        <v>44850000</v>
      </c>
      <c r="AI758" s="291">
        <v>7540000</v>
      </c>
      <c r="AJ758" s="291">
        <v>650</v>
      </c>
      <c r="AK758" s="291">
        <v>44850000</v>
      </c>
      <c r="AL758" s="291">
        <v>7540000</v>
      </c>
      <c r="AM758" s="291"/>
      <c r="AN758" s="291"/>
      <c r="AO758" s="291">
        <v>0</v>
      </c>
      <c r="AP758" s="291">
        <v>651</v>
      </c>
      <c r="AQ758" s="291">
        <v>44919000</v>
      </c>
      <c r="AR758" s="291">
        <v>7551600</v>
      </c>
      <c r="AS758" s="291">
        <v>651</v>
      </c>
      <c r="AT758" s="291">
        <v>44919000</v>
      </c>
      <c r="AU758" s="291">
        <v>7551600</v>
      </c>
      <c r="AV758" s="291"/>
      <c r="AW758" s="291"/>
      <c r="AX758" s="291">
        <v>0</v>
      </c>
      <c r="AY758" s="291">
        <v>634</v>
      </c>
      <c r="AZ758" s="291">
        <v>43746000</v>
      </c>
      <c r="BA758" s="291"/>
      <c r="BB758" s="291"/>
      <c r="BC758" s="291">
        <v>11</v>
      </c>
      <c r="BD758" s="291">
        <v>759000</v>
      </c>
      <c r="BE758" s="291">
        <v>434750</v>
      </c>
      <c r="BF758" s="291">
        <v>127600</v>
      </c>
      <c r="BG758" s="291">
        <v>515</v>
      </c>
      <c r="BH758" s="291">
        <v>35535000</v>
      </c>
      <c r="BI758" s="291">
        <v>24975990</v>
      </c>
      <c r="BJ758" s="291">
        <v>5974000</v>
      </c>
      <c r="BK758" s="291">
        <v>119</v>
      </c>
      <c r="BL758" s="291">
        <v>17</v>
      </c>
      <c r="BM758" s="291">
        <v>136</v>
      </c>
      <c r="BN758" s="291">
        <v>9384000</v>
      </c>
      <c r="BO758" s="291">
        <v>1577600</v>
      </c>
      <c r="BP758" s="292" t="s">
        <v>3286</v>
      </c>
      <c r="BQ758" s="292" t="s">
        <v>4007</v>
      </c>
      <c r="BR758" t="s">
        <v>45</v>
      </c>
    </row>
    <row r="759" spans="1:70" hidden="1" x14ac:dyDescent="0.3">
      <c r="A759" s="281">
        <v>756</v>
      </c>
      <c r="B759" s="282" t="s">
        <v>2952</v>
      </c>
      <c r="C759" s="282" t="s">
        <v>3011</v>
      </c>
      <c r="D759" s="282" t="s">
        <v>2998</v>
      </c>
      <c r="E759" s="282" t="s">
        <v>2959</v>
      </c>
      <c r="F759" s="282" t="s">
        <v>2956</v>
      </c>
      <c r="G759" s="282" t="s">
        <v>2956</v>
      </c>
      <c r="H759" s="282" t="s">
        <v>2993</v>
      </c>
      <c r="I759" s="282" t="s">
        <v>2962</v>
      </c>
      <c r="J759" s="282" t="s">
        <v>60</v>
      </c>
      <c r="K759" s="282" t="s">
        <v>2958</v>
      </c>
      <c r="L759" s="282" t="s">
        <v>45</v>
      </c>
      <c r="M759" s="283" t="s">
        <v>2892</v>
      </c>
      <c r="N759" s="282" t="s">
        <v>2893</v>
      </c>
      <c r="O759" s="282" t="s">
        <v>50</v>
      </c>
      <c r="P759" s="282" t="s">
        <v>51</v>
      </c>
      <c r="Q759" s="284" t="s">
        <v>45</v>
      </c>
      <c r="R759" s="282" t="s">
        <v>45</v>
      </c>
      <c r="S759" s="285">
        <v>45789</v>
      </c>
      <c r="T759" s="285">
        <v>45733</v>
      </c>
      <c r="U759" s="284" t="s">
        <v>45</v>
      </c>
      <c r="V759" s="285">
        <v>45733</v>
      </c>
      <c r="W759" s="285">
        <v>45789</v>
      </c>
      <c r="X759" s="285">
        <v>45790</v>
      </c>
      <c r="Y759" s="286">
        <v>69000</v>
      </c>
      <c r="Z759" s="286">
        <v>69000</v>
      </c>
      <c r="AA759" s="286">
        <v>16200</v>
      </c>
      <c r="AB759" s="286">
        <v>69000</v>
      </c>
      <c r="AC759" s="287" t="s">
        <v>784</v>
      </c>
      <c r="AD759" s="284" t="s">
        <v>60</v>
      </c>
      <c r="AE759" s="287" t="s">
        <v>45</v>
      </c>
      <c r="AF759" s="286">
        <v>69000</v>
      </c>
      <c r="AG759" s="286">
        <v>800</v>
      </c>
      <c r="AH759" s="286">
        <v>55200000</v>
      </c>
      <c r="AI759" s="286">
        <v>12960000</v>
      </c>
      <c r="AJ759" s="286">
        <v>800</v>
      </c>
      <c r="AK759" s="286">
        <v>55200000</v>
      </c>
      <c r="AL759" s="286">
        <v>12960000</v>
      </c>
      <c r="AM759" s="286"/>
      <c r="AN759" s="286"/>
      <c r="AO759" s="286">
        <v>0</v>
      </c>
      <c r="AP759" s="286">
        <v>796</v>
      </c>
      <c r="AQ759" s="286">
        <v>54924000</v>
      </c>
      <c r="AR759" s="286">
        <v>12895200</v>
      </c>
      <c r="AS759" s="286">
        <v>796</v>
      </c>
      <c r="AT759" s="286">
        <v>54924000</v>
      </c>
      <c r="AU759" s="286">
        <v>12895200</v>
      </c>
      <c r="AV759" s="286"/>
      <c r="AW759" s="286"/>
      <c r="AX759" s="286">
        <v>0</v>
      </c>
      <c r="AY759" s="286">
        <v>751</v>
      </c>
      <c r="AZ759" s="286">
        <v>51819000</v>
      </c>
      <c r="BA759" s="286"/>
      <c r="BB759" s="286"/>
      <c r="BC759" s="286">
        <v>16</v>
      </c>
      <c r="BD759" s="286">
        <v>1104000</v>
      </c>
      <c r="BE759" s="286">
        <v>650285</v>
      </c>
      <c r="BF759" s="286">
        <v>259200</v>
      </c>
      <c r="BG759" s="286">
        <v>668</v>
      </c>
      <c r="BH759" s="286">
        <v>46092000</v>
      </c>
      <c r="BI759" s="286">
        <v>31016104</v>
      </c>
      <c r="BJ759" s="286">
        <v>10821600</v>
      </c>
      <c r="BK759" s="286">
        <v>83</v>
      </c>
      <c r="BL759" s="286">
        <v>45</v>
      </c>
      <c r="BM759" s="286">
        <v>128</v>
      </c>
      <c r="BN759" s="286">
        <v>8832000</v>
      </c>
      <c r="BO759" s="286">
        <v>2073600</v>
      </c>
      <c r="BP759" s="287" t="s">
        <v>3837</v>
      </c>
      <c r="BQ759" s="287" t="s">
        <v>4039</v>
      </c>
      <c r="BR759" t="s">
        <v>45</v>
      </c>
    </row>
    <row r="760" spans="1:70" hidden="1" x14ac:dyDescent="0.3">
      <c r="A760" s="281">
        <v>757</v>
      </c>
      <c r="B760" s="288" t="s">
        <v>2952</v>
      </c>
      <c r="C760" s="288" t="s">
        <v>3011</v>
      </c>
      <c r="D760" s="288" t="s">
        <v>2998</v>
      </c>
      <c r="E760" s="288" t="s">
        <v>2959</v>
      </c>
      <c r="F760" s="288" t="s">
        <v>2956</v>
      </c>
      <c r="G760" s="288" t="s">
        <v>2956</v>
      </c>
      <c r="H760" s="288" t="s">
        <v>2993</v>
      </c>
      <c r="I760" s="288" t="s">
        <v>2962</v>
      </c>
      <c r="J760" s="288" t="s">
        <v>60</v>
      </c>
      <c r="K760" s="288" t="s">
        <v>2958</v>
      </c>
      <c r="L760" s="288" t="s">
        <v>45</v>
      </c>
      <c r="M760" s="289" t="s">
        <v>2894</v>
      </c>
      <c r="N760" s="288" t="s">
        <v>2895</v>
      </c>
      <c r="O760" s="288" t="s">
        <v>50</v>
      </c>
      <c r="P760" s="288" t="s">
        <v>585</v>
      </c>
      <c r="Q760" s="290" t="s">
        <v>45</v>
      </c>
      <c r="R760" s="288" t="s">
        <v>45</v>
      </c>
      <c r="S760" s="1">
        <v>45734</v>
      </c>
      <c r="T760" s="1">
        <v>45679</v>
      </c>
      <c r="U760" s="290" t="s">
        <v>45</v>
      </c>
      <c r="V760" s="1">
        <v>45679</v>
      </c>
      <c r="W760" s="1">
        <v>45734</v>
      </c>
      <c r="X760" s="1">
        <v>45736</v>
      </c>
      <c r="Y760" s="291">
        <v>49000</v>
      </c>
      <c r="Z760" s="291">
        <v>49000</v>
      </c>
      <c r="AA760" s="291">
        <v>12400</v>
      </c>
      <c r="AB760" s="291">
        <v>49000</v>
      </c>
      <c r="AC760" s="292" t="s">
        <v>655</v>
      </c>
      <c r="AD760" s="290" t="s">
        <v>60</v>
      </c>
      <c r="AE760" s="292" t="s">
        <v>45</v>
      </c>
      <c r="AF760" s="291">
        <v>49000</v>
      </c>
      <c r="AG760" s="291">
        <v>250</v>
      </c>
      <c r="AH760" s="291">
        <v>12250000</v>
      </c>
      <c r="AI760" s="291">
        <v>3100000</v>
      </c>
      <c r="AJ760" s="291">
        <v>250</v>
      </c>
      <c r="AK760" s="291">
        <v>12250000</v>
      </c>
      <c r="AL760" s="291">
        <v>3100000</v>
      </c>
      <c r="AM760" s="291"/>
      <c r="AN760" s="291"/>
      <c r="AO760" s="291">
        <v>0</v>
      </c>
      <c r="AP760" s="291">
        <v>500</v>
      </c>
      <c r="AQ760" s="291">
        <v>24500000</v>
      </c>
      <c r="AR760" s="291">
        <v>6200000</v>
      </c>
      <c r="AS760" s="291">
        <v>500</v>
      </c>
      <c r="AT760" s="291">
        <v>24500000</v>
      </c>
      <c r="AU760" s="291">
        <v>6200000</v>
      </c>
      <c r="AV760" s="291"/>
      <c r="AW760" s="291"/>
      <c r="AX760" s="291">
        <v>0</v>
      </c>
      <c r="AY760" s="291">
        <v>506</v>
      </c>
      <c r="AZ760" s="291">
        <v>24794000</v>
      </c>
      <c r="BA760" s="291"/>
      <c r="BB760" s="291"/>
      <c r="BC760" s="291"/>
      <c r="BD760" s="291"/>
      <c r="BE760" s="291"/>
      <c r="BF760" s="291">
        <v>0</v>
      </c>
      <c r="BG760" s="291">
        <v>481</v>
      </c>
      <c r="BH760" s="291">
        <v>23569000</v>
      </c>
      <c r="BI760" s="291">
        <v>17032746</v>
      </c>
      <c r="BJ760" s="291">
        <v>5964400</v>
      </c>
      <c r="BK760" s="291">
        <v>25</v>
      </c>
      <c r="BL760" s="291">
        <v>-6</v>
      </c>
      <c r="BM760" s="291">
        <v>19</v>
      </c>
      <c r="BN760" s="291">
        <v>931000</v>
      </c>
      <c r="BO760" s="291">
        <v>235600</v>
      </c>
      <c r="BP760" s="292" t="s">
        <v>4046</v>
      </c>
      <c r="BQ760" s="292" t="s">
        <v>3909</v>
      </c>
      <c r="BR760" t="s">
        <v>45</v>
      </c>
    </row>
    <row r="761" spans="1:70" hidden="1" x14ac:dyDescent="0.3">
      <c r="A761" s="281">
        <v>758</v>
      </c>
      <c r="B761" s="282" t="s">
        <v>2952</v>
      </c>
      <c r="C761" s="282" t="s">
        <v>3011</v>
      </c>
      <c r="D761" s="282" t="s">
        <v>2998</v>
      </c>
      <c r="E761" s="282" t="s">
        <v>2959</v>
      </c>
      <c r="F761" s="282" t="s">
        <v>2956</v>
      </c>
      <c r="G761" s="282" t="s">
        <v>2956</v>
      </c>
      <c r="H761" s="282" t="s">
        <v>2993</v>
      </c>
      <c r="I761" s="282" t="s">
        <v>2962</v>
      </c>
      <c r="J761" s="282" t="s">
        <v>60</v>
      </c>
      <c r="K761" s="282" t="s">
        <v>2958</v>
      </c>
      <c r="L761" s="282" t="s">
        <v>45</v>
      </c>
      <c r="M761" s="283" t="s">
        <v>2896</v>
      </c>
      <c r="N761" s="282" t="s">
        <v>2897</v>
      </c>
      <c r="O761" s="282" t="s">
        <v>50</v>
      </c>
      <c r="P761" s="282" t="s">
        <v>585</v>
      </c>
      <c r="Q761" s="284" t="s">
        <v>45</v>
      </c>
      <c r="R761" s="282" t="s">
        <v>45</v>
      </c>
      <c r="S761" s="285">
        <v>45769</v>
      </c>
      <c r="T761" s="285">
        <v>45733</v>
      </c>
      <c r="U761" s="284" t="s">
        <v>45</v>
      </c>
      <c r="V761" s="285">
        <v>45733</v>
      </c>
      <c r="W761" s="285">
        <v>45769</v>
      </c>
      <c r="X761" s="285">
        <v>45777</v>
      </c>
      <c r="Y761" s="286">
        <v>33000</v>
      </c>
      <c r="Z761" s="286">
        <v>33000</v>
      </c>
      <c r="AA761" s="286">
        <v>6190</v>
      </c>
      <c r="AB761" s="286">
        <v>33000</v>
      </c>
      <c r="AC761" s="287" t="s">
        <v>2898</v>
      </c>
      <c r="AD761" s="284" t="s">
        <v>60</v>
      </c>
      <c r="AE761" s="287" t="s">
        <v>45</v>
      </c>
      <c r="AF761" s="286">
        <v>33000</v>
      </c>
      <c r="AG761" s="286">
        <v>600</v>
      </c>
      <c r="AH761" s="286">
        <v>19800000</v>
      </c>
      <c r="AI761" s="286">
        <v>3714000</v>
      </c>
      <c r="AJ761" s="286">
        <v>600</v>
      </c>
      <c r="AK761" s="286">
        <v>19800000</v>
      </c>
      <c r="AL761" s="286">
        <v>3714000</v>
      </c>
      <c r="AM761" s="286"/>
      <c r="AN761" s="286"/>
      <c r="AO761" s="286">
        <v>0</v>
      </c>
      <c r="AP761" s="286">
        <v>600</v>
      </c>
      <c r="AQ761" s="286">
        <v>19800000</v>
      </c>
      <c r="AR761" s="286">
        <v>3714000</v>
      </c>
      <c r="AS761" s="286">
        <v>600</v>
      </c>
      <c r="AT761" s="286">
        <v>19800000</v>
      </c>
      <c r="AU761" s="286">
        <v>3714000</v>
      </c>
      <c r="AV761" s="286"/>
      <c r="AW761" s="286"/>
      <c r="AX761" s="286">
        <v>0</v>
      </c>
      <c r="AY761" s="286">
        <v>600</v>
      </c>
      <c r="AZ761" s="286">
        <v>19800000</v>
      </c>
      <c r="BA761" s="286"/>
      <c r="BB761" s="286"/>
      <c r="BC761" s="286">
        <v>2</v>
      </c>
      <c r="BD761" s="286">
        <v>66000</v>
      </c>
      <c r="BE761" s="286">
        <v>36000</v>
      </c>
      <c r="BF761" s="286">
        <v>12380</v>
      </c>
      <c r="BG761" s="286">
        <v>73</v>
      </c>
      <c r="BH761" s="286">
        <v>2409000</v>
      </c>
      <c r="BI761" s="286">
        <v>1741605</v>
      </c>
      <c r="BJ761" s="286">
        <v>451870</v>
      </c>
      <c r="BK761" s="286">
        <v>527</v>
      </c>
      <c r="BL761" s="286"/>
      <c r="BM761" s="286">
        <v>527</v>
      </c>
      <c r="BN761" s="286">
        <v>17391000</v>
      </c>
      <c r="BO761" s="286">
        <v>3262130</v>
      </c>
      <c r="BP761" s="287" t="s">
        <v>3336</v>
      </c>
      <c r="BQ761" s="287" t="s">
        <v>3783</v>
      </c>
      <c r="BR761" t="s">
        <v>45</v>
      </c>
    </row>
    <row r="762" spans="1:70" hidden="1" x14ac:dyDescent="0.3">
      <c r="A762" s="281">
        <v>759</v>
      </c>
      <c r="B762" s="288" t="s">
        <v>2952</v>
      </c>
      <c r="C762" s="288" t="s">
        <v>3011</v>
      </c>
      <c r="D762" s="288" t="s">
        <v>2998</v>
      </c>
      <c r="E762" s="288" t="s">
        <v>2959</v>
      </c>
      <c r="F762" s="288" t="s">
        <v>2956</v>
      </c>
      <c r="G762" s="288" t="s">
        <v>2956</v>
      </c>
      <c r="H762" s="288" t="s">
        <v>2993</v>
      </c>
      <c r="I762" s="288" t="s">
        <v>2962</v>
      </c>
      <c r="J762" s="288" t="s">
        <v>60</v>
      </c>
      <c r="K762" s="288" t="s">
        <v>2958</v>
      </c>
      <c r="L762" s="288" t="s">
        <v>45</v>
      </c>
      <c r="M762" s="289" t="s">
        <v>2899</v>
      </c>
      <c r="N762" s="288" t="s">
        <v>2900</v>
      </c>
      <c r="O762" s="288" t="s">
        <v>50</v>
      </c>
      <c r="P762" s="288" t="s">
        <v>585</v>
      </c>
      <c r="Q762" s="290" t="s">
        <v>45</v>
      </c>
      <c r="R762" s="288" t="s">
        <v>45</v>
      </c>
      <c r="S762" s="1">
        <v>45776</v>
      </c>
      <c r="T762" s="1">
        <v>45733</v>
      </c>
      <c r="U762" s="290" t="s">
        <v>45</v>
      </c>
      <c r="V762" s="1">
        <v>45733</v>
      </c>
      <c r="W762" s="1">
        <v>45776</v>
      </c>
      <c r="X762" s="1">
        <v>45777</v>
      </c>
      <c r="Y762" s="291">
        <v>39000</v>
      </c>
      <c r="Z762" s="291">
        <v>39000</v>
      </c>
      <c r="AA762" s="291">
        <v>9800</v>
      </c>
      <c r="AB762" s="291">
        <v>39000</v>
      </c>
      <c r="AC762" s="292" t="s">
        <v>1019</v>
      </c>
      <c r="AD762" s="290" t="s">
        <v>60</v>
      </c>
      <c r="AE762" s="292" t="s">
        <v>45</v>
      </c>
      <c r="AF762" s="291">
        <v>39000</v>
      </c>
      <c r="AG762" s="291">
        <v>500</v>
      </c>
      <c r="AH762" s="291">
        <v>19500000</v>
      </c>
      <c r="AI762" s="291">
        <v>4900000</v>
      </c>
      <c r="AJ762" s="291">
        <v>500</v>
      </c>
      <c r="AK762" s="291">
        <v>19500000</v>
      </c>
      <c r="AL762" s="291">
        <v>4900000</v>
      </c>
      <c r="AM762" s="291"/>
      <c r="AN762" s="291"/>
      <c r="AO762" s="291">
        <v>0</v>
      </c>
      <c r="AP762" s="291">
        <v>495</v>
      </c>
      <c r="AQ762" s="291">
        <v>19305000</v>
      </c>
      <c r="AR762" s="291">
        <v>4851000</v>
      </c>
      <c r="AS762" s="291">
        <v>495</v>
      </c>
      <c r="AT762" s="291">
        <v>19305000</v>
      </c>
      <c r="AU762" s="291">
        <v>4851000</v>
      </c>
      <c r="AV762" s="291"/>
      <c r="AW762" s="291"/>
      <c r="AX762" s="291">
        <v>0</v>
      </c>
      <c r="AY762" s="291">
        <v>488</v>
      </c>
      <c r="AZ762" s="291">
        <v>19032000</v>
      </c>
      <c r="BA762" s="291"/>
      <c r="BB762" s="291"/>
      <c r="BC762" s="291">
        <v>5</v>
      </c>
      <c r="BD762" s="291">
        <v>195000</v>
      </c>
      <c r="BE762" s="291">
        <v>105000</v>
      </c>
      <c r="BF762" s="291">
        <v>49000</v>
      </c>
      <c r="BG762" s="291">
        <v>442</v>
      </c>
      <c r="BH762" s="291">
        <v>17238000</v>
      </c>
      <c r="BI762" s="291">
        <v>12882627</v>
      </c>
      <c r="BJ762" s="291">
        <v>4331600</v>
      </c>
      <c r="BK762" s="291">
        <v>46</v>
      </c>
      <c r="BL762" s="291">
        <v>7</v>
      </c>
      <c r="BM762" s="291">
        <v>53</v>
      </c>
      <c r="BN762" s="291">
        <v>2067000</v>
      </c>
      <c r="BO762" s="291">
        <v>519400</v>
      </c>
      <c r="BP762" s="292" t="s">
        <v>3668</v>
      </c>
      <c r="BQ762" s="292" t="s">
        <v>3908</v>
      </c>
      <c r="BR762" t="s">
        <v>45</v>
      </c>
    </row>
    <row r="763" spans="1:70" hidden="1" x14ac:dyDescent="0.3">
      <c r="A763" s="281">
        <v>760</v>
      </c>
      <c r="B763" s="282" t="s">
        <v>2952</v>
      </c>
      <c r="C763" s="282" t="s">
        <v>3011</v>
      </c>
      <c r="D763" s="282" t="s">
        <v>2998</v>
      </c>
      <c r="E763" s="282" t="s">
        <v>2959</v>
      </c>
      <c r="F763" s="282" t="s">
        <v>2956</v>
      </c>
      <c r="G763" s="282" t="s">
        <v>2956</v>
      </c>
      <c r="H763" s="282" t="s">
        <v>2994</v>
      </c>
      <c r="I763" s="282" t="s">
        <v>2962</v>
      </c>
      <c r="J763" s="282" t="s">
        <v>60</v>
      </c>
      <c r="K763" s="282" t="s">
        <v>2958</v>
      </c>
      <c r="L763" s="282" t="s">
        <v>45</v>
      </c>
      <c r="M763" s="283" t="s">
        <v>2901</v>
      </c>
      <c r="N763" s="282" t="s">
        <v>2902</v>
      </c>
      <c r="O763" s="282" t="s">
        <v>50</v>
      </c>
      <c r="P763" s="282" t="s">
        <v>51</v>
      </c>
      <c r="Q763" s="284" t="s">
        <v>45</v>
      </c>
      <c r="R763" s="282" t="s">
        <v>45</v>
      </c>
      <c r="S763" s="285">
        <v>45792</v>
      </c>
      <c r="T763" s="285">
        <v>45726</v>
      </c>
      <c r="U763" s="284" t="s">
        <v>45</v>
      </c>
      <c r="V763" s="285">
        <v>45726</v>
      </c>
      <c r="W763" s="285">
        <v>45792</v>
      </c>
      <c r="X763" s="285">
        <v>45793</v>
      </c>
      <c r="Y763" s="286">
        <v>29000</v>
      </c>
      <c r="Z763" s="286">
        <v>29000</v>
      </c>
      <c r="AA763" s="286">
        <v>8800</v>
      </c>
      <c r="AB763" s="286">
        <v>29000</v>
      </c>
      <c r="AC763" s="287" t="s">
        <v>1356</v>
      </c>
      <c r="AD763" s="284" t="s">
        <v>60</v>
      </c>
      <c r="AE763" s="287" t="s">
        <v>45</v>
      </c>
      <c r="AF763" s="286">
        <v>29000</v>
      </c>
      <c r="AG763" s="286">
        <v>600</v>
      </c>
      <c r="AH763" s="286">
        <v>17400000</v>
      </c>
      <c r="AI763" s="286">
        <v>5280000</v>
      </c>
      <c r="AJ763" s="286">
        <v>600</v>
      </c>
      <c r="AK763" s="286">
        <v>17400000</v>
      </c>
      <c r="AL763" s="286">
        <v>5280000</v>
      </c>
      <c r="AM763" s="286"/>
      <c r="AN763" s="286"/>
      <c r="AO763" s="286">
        <v>0</v>
      </c>
      <c r="AP763" s="286">
        <v>599</v>
      </c>
      <c r="AQ763" s="286">
        <v>17371000</v>
      </c>
      <c r="AR763" s="286">
        <v>5271200</v>
      </c>
      <c r="AS763" s="286">
        <v>599</v>
      </c>
      <c r="AT763" s="286">
        <v>17371000</v>
      </c>
      <c r="AU763" s="286">
        <v>5271200</v>
      </c>
      <c r="AV763" s="286"/>
      <c r="AW763" s="286"/>
      <c r="AX763" s="286">
        <v>0</v>
      </c>
      <c r="AY763" s="286">
        <v>556</v>
      </c>
      <c r="AZ763" s="286">
        <v>16124000</v>
      </c>
      <c r="BA763" s="286"/>
      <c r="BB763" s="286"/>
      <c r="BC763" s="286">
        <v>43</v>
      </c>
      <c r="BD763" s="286">
        <v>1247000</v>
      </c>
      <c r="BE763" s="286">
        <v>797541</v>
      </c>
      <c r="BF763" s="286">
        <v>378400</v>
      </c>
      <c r="BG763" s="286">
        <v>351</v>
      </c>
      <c r="BH763" s="286">
        <v>10179000</v>
      </c>
      <c r="BI763" s="286">
        <v>7304321</v>
      </c>
      <c r="BJ763" s="286">
        <v>3088800</v>
      </c>
      <c r="BK763" s="286">
        <v>205</v>
      </c>
      <c r="BL763" s="286">
        <v>43</v>
      </c>
      <c r="BM763" s="286">
        <v>248</v>
      </c>
      <c r="BN763" s="286">
        <v>7192000</v>
      </c>
      <c r="BO763" s="286">
        <v>2182400</v>
      </c>
      <c r="BP763" s="287" t="s">
        <v>712</v>
      </c>
      <c r="BQ763" s="287" t="s">
        <v>3313</v>
      </c>
      <c r="BR763" t="s">
        <v>45</v>
      </c>
    </row>
    <row r="764" spans="1:70" hidden="1" x14ac:dyDescent="0.3">
      <c r="A764" s="281">
        <v>761</v>
      </c>
      <c r="B764" s="288" t="s">
        <v>2952</v>
      </c>
      <c r="C764" s="288" t="s">
        <v>3011</v>
      </c>
      <c r="D764" s="288" t="s">
        <v>2998</v>
      </c>
      <c r="E764" s="288" t="s">
        <v>2959</v>
      </c>
      <c r="F764" s="288" t="s">
        <v>2956</v>
      </c>
      <c r="G764" s="288" t="s">
        <v>2956</v>
      </c>
      <c r="H764" s="288" t="s">
        <v>2995</v>
      </c>
      <c r="I764" s="288" t="s">
        <v>2962</v>
      </c>
      <c r="J764" s="288" t="s">
        <v>60</v>
      </c>
      <c r="K764" s="288" t="s">
        <v>2958</v>
      </c>
      <c r="L764" s="288" t="s">
        <v>45</v>
      </c>
      <c r="M764" s="289" t="s">
        <v>2903</v>
      </c>
      <c r="N764" s="288" t="s">
        <v>2904</v>
      </c>
      <c r="O764" s="288" t="s">
        <v>50</v>
      </c>
      <c r="P764" s="288" t="s">
        <v>585</v>
      </c>
      <c r="Q764" s="290" t="s">
        <v>45</v>
      </c>
      <c r="R764" s="288" t="s">
        <v>45</v>
      </c>
      <c r="S764" s="1">
        <v>45729</v>
      </c>
      <c r="T764" s="1">
        <v>45729</v>
      </c>
      <c r="U764" s="290" t="s">
        <v>45</v>
      </c>
      <c r="V764" s="1">
        <v>45729</v>
      </c>
      <c r="W764" s="1">
        <v>45755</v>
      </c>
      <c r="X764" s="1">
        <v>45756</v>
      </c>
      <c r="Y764" s="291">
        <v>29000</v>
      </c>
      <c r="Z764" s="291">
        <v>29000</v>
      </c>
      <c r="AA764" s="291">
        <v>4400</v>
      </c>
      <c r="AB764" s="291">
        <v>29000</v>
      </c>
      <c r="AC764" s="292" t="s">
        <v>2905</v>
      </c>
      <c r="AD764" s="290" t="s">
        <v>60</v>
      </c>
      <c r="AE764" s="292" t="s">
        <v>45</v>
      </c>
      <c r="AF764" s="291">
        <v>29000</v>
      </c>
      <c r="AG764" s="291">
        <v>1</v>
      </c>
      <c r="AH764" s="291">
        <v>29000</v>
      </c>
      <c r="AI764" s="291">
        <v>4400</v>
      </c>
      <c r="AJ764" s="291">
        <v>1</v>
      </c>
      <c r="AK764" s="291">
        <v>29000</v>
      </c>
      <c r="AL764" s="291">
        <v>4400</v>
      </c>
      <c r="AM764" s="291"/>
      <c r="AN764" s="291"/>
      <c r="AO764" s="291">
        <v>0</v>
      </c>
      <c r="AP764" s="291">
        <v>3918</v>
      </c>
      <c r="AQ764" s="291">
        <v>113622000</v>
      </c>
      <c r="AR764" s="291">
        <v>17239200</v>
      </c>
      <c r="AS764" s="291">
        <v>3918</v>
      </c>
      <c r="AT764" s="291">
        <v>113622000</v>
      </c>
      <c r="AU764" s="291">
        <v>17239200</v>
      </c>
      <c r="AV764" s="291"/>
      <c r="AW764" s="291"/>
      <c r="AX764" s="291">
        <v>0</v>
      </c>
      <c r="AY764" s="291">
        <v>3328</v>
      </c>
      <c r="AZ764" s="291">
        <v>96512000</v>
      </c>
      <c r="BA764" s="291">
        <v>1</v>
      </c>
      <c r="BB764" s="291">
        <v>29000</v>
      </c>
      <c r="BC764" s="291">
        <v>27</v>
      </c>
      <c r="BD764" s="291">
        <v>783000</v>
      </c>
      <c r="BE764" s="291"/>
      <c r="BF764" s="291">
        <v>118800</v>
      </c>
      <c r="BG764" s="291">
        <v>1965</v>
      </c>
      <c r="BH764" s="291">
        <v>56985000</v>
      </c>
      <c r="BI764" s="291"/>
      <c r="BJ764" s="291">
        <v>8646000</v>
      </c>
      <c r="BK764" s="291">
        <v>1363</v>
      </c>
      <c r="BL764" s="291">
        <v>590</v>
      </c>
      <c r="BM764" s="291">
        <v>1953</v>
      </c>
      <c r="BN764" s="291">
        <v>56637000</v>
      </c>
      <c r="BO764" s="291">
        <v>8593200</v>
      </c>
      <c r="BP764" s="292" t="s">
        <v>948</v>
      </c>
      <c r="BQ764" s="292" t="s">
        <v>45</v>
      </c>
      <c r="BR764" t="s">
        <v>45</v>
      </c>
    </row>
    <row r="765" spans="1:70" hidden="1" x14ac:dyDescent="0.3">
      <c r="A765" s="281">
        <v>762</v>
      </c>
      <c r="B765" s="282" t="s">
        <v>2952</v>
      </c>
      <c r="C765" s="282" t="s">
        <v>3011</v>
      </c>
      <c r="D765" s="282" t="s">
        <v>2998</v>
      </c>
      <c r="E765" s="282" t="s">
        <v>2959</v>
      </c>
      <c r="F765" s="282" t="s">
        <v>2956</v>
      </c>
      <c r="G765" s="282" t="s">
        <v>2956</v>
      </c>
      <c r="H765" s="282" t="s">
        <v>2995</v>
      </c>
      <c r="I765" s="282" t="s">
        <v>2962</v>
      </c>
      <c r="J765" s="282" t="s">
        <v>60</v>
      </c>
      <c r="K765" s="282" t="s">
        <v>2958</v>
      </c>
      <c r="L765" s="282" t="s">
        <v>45</v>
      </c>
      <c r="M765" s="283" t="s">
        <v>2906</v>
      </c>
      <c r="N765" s="282" t="s">
        <v>2907</v>
      </c>
      <c r="O765" s="282" t="s">
        <v>50</v>
      </c>
      <c r="P765" s="282" t="s">
        <v>2908</v>
      </c>
      <c r="Q765" s="284" t="s">
        <v>45</v>
      </c>
      <c r="R765" s="282" t="s">
        <v>45</v>
      </c>
      <c r="S765" s="285">
        <v>45747</v>
      </c>
      <c r="T765" s="285">
        <v>45747</v>
      </c>
      <c r="U765" s="284" t="s">
        <v>45</v>
      </c>
      <c r="V765" s="285">
        <v>45747</v>
      </c>
      <c r="W765" s="285">
        <v>45775</v>
      </c>
      <c r="X765" s="285">
        <v>45779</v>
      </c>
      <c r="Y765" s="286">
        <v>33000</v>
      </c>
      <c r="Z765" s="286">
        <v>33000</v>
      </c>
      <c r="AA765" s="286">
        <v>5000</v>
      </c>
      <c r="AB765" s="286">
        <v>33000</v>
      </c>
      <c r="AC765" s="287" t="s">
        <v>2909</v>
      </c>
      <c r="AD765" s="284" t="s">
        <v>60</v>
      </c>
      <c r="AE765" s="287" t="s">
        <v>45</v>
      </c>
      <c r="AF765" s="286">
        <v>33000</v>
      </c>
      <c r="AG765" s="286">
        <v>1</v>
      </c>
      <c r="AH765" s="286">
        <v>33000</v>
      </c>
      <c r="AI765" s="286">
        <v>5000</v>
      </c>
      <c r="AJ765" s="286">
        <v>1</v>
      </c>
      <c r="AK765" s="286">
        <v>33000</v>
      </c>
      <c r="AL765" s="286">
        <v>5000</v>
      </c>
      <c r="AM765" s="286"/>
      <c r="AN765" s="286"/>
      <c r="AO765" s="286">
        <v>0</v>
      </c>
      <c r="AP765" s="286">
        <v>3030</v>
      </c>
      <c r="AQ765" s="286">
        <v>99990000</v>
      </c>
      <c r="AR765" s="286">
        <v>15150000</v>
      </c>
      <c r="AS765" s="286">
        <v>3030</v>
      </c>
      <c r="AT765" s="286">
        <v>99990000</v>
      </c>
      <c r="AU765" s="286">
        <v>15150000</v>
      </c>
      <c r="AV765" s="286"/>
      <c r="AW765" s="286"/>
      <c r="AX765" s="286">
        <v>0</v>
      </c>
      <c r="AY765" s="286">
        <v>2595</v>
      </c>
      <c r="AZ765" s="286">
        <v>85635000</v>
      </c>
      <c r="BA765" s="286">
        <v>327</v>
      </c>
      <c r="BB765" s="286">
        <v>10791000</v>
      </c>
      <c r="BC765" s="286">
        <v>7</v>
      </c>
      <c r="BD765" s="286">
        <v>231000</v>
      </c>
      <c r="BE765" s="286"/>
      <c r="BF765" s="286">
        <v>35000</v>
      </c>
      <c r="BG765" s="286">
        <v>1230</v>
      </c>
      <c r="BH765" s="286">
        <v>40590000</v>
      </c>
      <c r="BI765" s="286"/>
      <c r="BJ765" s="286">
        <v>6150000</v>
      </c>
      <c r="BK765" s="286">
        <v>1365</v>
      </c>
      <c r="BL765" s="286">
        <v>435</v>
      </c>
      <c r="BM765" s="286">
        <v>1800</v>
      </c>
      <c r="BN765" s="286">
        <v>59400000</v>
      </c>
      <c r="BO765" s="286">
        <v>9000000</v>
      </c>
      <c r="BP765" s="287" t="s">
        <v>1367</v>
      </c>
      <c r="BQ765" s="287" t="s">
        <v>45</v>
      </c>
      <c r="BR765" t="s">
        <v>45</v>
      </c>
    </row>
    <row r="766" spans="1:70" hidden="1" x14ac:dyDescent="0.3">
      <c r="A766" s="281">
        <v>763</v>
      </c>
      <c r="B766" s="288" t="s">
        <v>2952</v>
      </c>
      <c r="C766" s="288" t="s">
        <v>3011</v>
      </c>
      <c r="D766" s="288" t="s">
        <v>2998</v>
      </c>
      <c r="E766" s="288" t="s">
        <v>2959</v>
      </c>
      <c r="F766" s="288" t="s">
        <v>2956</v>
      </c>
      <c r="G766" s="288" t="s">
        <v>2956</v>
      </c>
      <c r="H766" s="288" t="s">
        <v>2995</v>
      </c>
      <c r="I766" s="288" t="s">
        <v>2962</v>
      </c>
      <c r="J766" s="288" t="s">
        <v>60</v>
      </c>
      <c r="K766" s="288" t="s">
        <v>2958</v>
      </c>
      <c r="L766" s="288" t="s">
        <v>45</v>
      </c>
      <c r="M766" s="289" t="s">
        <v>2910</v>
      </c>
      <c r="N766" s="288" t="s">
        <v>2911</v>
      </c>
      <c r="O766" s="288" t="s">
        <v>50</v>
      </c>
      <c r="P766" s="288" t="s">
        <v>585</v>
      </c>
      <c r="Q766" s="290" t="s">
        <v>45</v>
      </c>
      <c r="R766" s="288" t="s">
        <v>45</v>
      </c>
      <c r="S766" s="1">
        <v>45747</v>
      </c>
      <c r="T766" s="1">
        <v>45747</v>
      </c>
      <c r="U766" s="290" t="s">
        <v>45</v>
      </c>
      <c r="V766" s="1">
        <v>45747</v>
      </c>
      <c r="W766" s="1">
        <v>45785</v>
      </c>
      <c r="X766" s="1">
        <v>45790</v>
      </c>
      <c r="Y766" s="291">
        <v>29000</v>
      </c>
      <c r="Z766" s="291">
        <v>29000</v>
      </c>
      <c r="AA766" s="291">
        <v>3800</v>
      </c>
      <c r="AB766" s="291">
        <v>29000</v>
      </c>
      <c r="AC766" s="292" t="s">
        <v>2912</v>
      </c>
      <c r="AD766" s="290" t="s">
        <v>60</v>
      </c>
      <c r="AE766" s="292" t="s">
        <v>45</v>
      </c>
      <c r="AF766" s="291">
        <v>29000</v>
      </c>
      <c r="AG766" s="291">
        <v>1</v>
      </c>
      <c r="AH766" s="291">
        <v>29000</v>
      </c>
      <c r="AI766" s="291">
        <v>3800</v>
      </c>
      <c r="AJ766" s="291">
        <v>1</v>
      </c>
      <c r="AK766" s="291">
        <v>29000</v>
      </c>
      <c r="AL766" s="291">
        <v>3800</v>
      </c>
      <c r="AM766" s="291"/>
      <c r="AN766" s="291"/>
      <c r="AO766" s="291">
        <v>0</v>
      </c>
      <c r="AP766" s="291">
        <v>4000</v>
      </c>
      <c r="AQ766" s="291">
        <v>116000000</v>
      </c>
      <c r="AR766" s="291">
        <v>15200000</v>
      </c>
      <c r="AS766" s="291">
        <v>4000</v>
      </c>
      <c r="AT766" s="291">
        <v>116000000</v>
      </c>
      <c r="AU766" s="291">
        <v>15200000</v>
      </c>
      <c r="AV766" s="291"/>
      <c r="AW766" s="291"/>
      <c r="AX766" s="291">
        <v>0</v>
      </c>
      <c r="AY766" s="291">
        <v>2530</v>
      </c>
      <c r="AZ766" s="291">
        <v>73370000</v>
      </c>
      <c r="BA766" s="291"/>
      <c r="BB766" s="291"/>
      <c r="BC766" s="291"/>
      <c r="BD766" s="291"/>
      <c r="BE766" s="291"/>
      <c r="BF766" s="291">
        <v>0</v>
      </c>
      <c r="BG766" s="291">
        <v>2415</v>
      </c>
      <c r="BH766" s="291">
        <v>70035000</v>
      </c>
      <c r="BI766" s="291"/>
      <c r="BJ766" s="291">
        <v>9177000</v>
      </c>
      <c r="BK766" s="291">
        <v>115</v>
      </c>
      <c r="BL766" s="291">
        <v>1470</v>
      </c>
      <c r="BM766" s="291">
        <v>1585</v>
      </c>
      <c r="BN766" s="291">
        <v>45965000</v>
      </c>
      <c r="BO766" s="291">
        <v>6023000</v>
      </c>
      <c r="BP766" s="292" t="s">
        <v>553</v>
      </c>
      <c r="BQ766" s="292" t="s">
        <v>45</v>
      </c>
      <c r="BR766" t="s">
        <v>45</v>
      </c>
    </row>
    <row r="767" spans="1:70" hidden="1" x14ac:dyDescent="0.3">
      <c r="A767" s="281">
        <v>764</v>
      </c>
      <c r="B767" s="282" t="s">
        <v>2952</v>
      </c>
      <c r="C767" s="282" t="s">
        <v>3011</v>
      </c>
      <c r="D767" s="282" t="s">
        <v>2998</v>
      </c>
      <c r="E767" s="282" t="s">
        <v>2959</v>
      </c>
      <c r="F767" s="282" t="s">
        <v>2956</v>
      </c>
      <c r="G767" s="282" t="s">
        <v>2956</v>
      </c>
      <c r="H767" s="282" t="s">
        <v>2995</v>
      </c>
      <c r="I767" s="282" t="s">
        <v>2962</v>
      </c>
      <c r="J767" s="282" t="s">
        <v>60</v>
      </c>
      <c r="K767" s="282" t="s">
        <v>2958</v>
      </c>
      <c r="L767" s="282" t="s">
        <v>45</v>
      </c>
      <c r="M767" s="283" t="s">
        <v>2913</v>
      </c>
      <c r="N767" s="282" t="s">
        <v>2914</v>
      </c>
      <c r="O767" s="282" t="s">
        <v>50</v>
      </c>
      <c r="P767" s="282" t="s">
        <v>2915</v>
      </c>
      <c r="Q767" s="284" t="s">
        <v>45</v>
      </c>
      <c r="R767" s="282" t="s">
        <v>45</v>
      </c>
      <c r="S767" s="285">
        <v>45756</v>
      </c>
      <c r="T767" s="285">
        <v>45756</v>
      </c>
      <c r="U767" s="284" t="s">
        <v>45</v>
      </c>
      <c r="V767" s="285">
        <v>45756</v>
      </c>
      <c r="W767" s="285">
        <v>45796</v>
      </c>
      <c r="X767" s="285">
        <v>45812</v>
      </c>
      <c r="Y767" s="286">
        <v>22000</v>
      </c>
      <c r="Z767" s="286">
        <v>22000</v>
      </c>
      <c r="AA767" s="286">
        <v>3400</v>
      </c>
      <c r="AB767" s="286">
        <v>22000</v>
      </c>
      <c r="AC767" s="287" t="s">
        <v>2916</v>
      </c>
      <c r="AD767" s="284" t="s">
        <v>60</v>
      </c>
      <c r="AE767" s="287" t="s">
        <v>45</v>
      </c>
      <c r="AF767" s="286">
        <v>22000</v>
      </c>
      <c r="AG767" s="286">
        <v>1</v>
      </c>
      <c r="AH767" s="286">
        <v>22000</v>
      </c>
      <c r="AI767" s="286">
        <v>3400</v>
      </c>
      <c r="AJ767" s="286">
        <v>1</v>
      </c>
      <c r="AK767" s="286">
        <v>22000</v>
      </c>
      <c r="AL767" s="286">
        <v>3400</v>
      </c>
      <c r="AM767" s="286"/>
      <c r="AN767" s="286"/>
      <c r="AO767" s="286">
        <v>0</v>
      </c>
      <c r="AP767" s="286">
        <v>3030</v>
      </c>
      <c r="AQ767" s="286">
        <v>66660000</v>
      </c>
      <c r="AR767" s="286">
        <v>10302000</v>
      </c>
      <c r="AS767" s="286">
        <v>3030</v>
      </c>
      <c r="AT767" s="286">
        <v>66660000</v>
      </c>
      <c r="AU767" s="286">
        <v>10302000</v>
      </c>
      <c r="AV767" s="286"/>
      <c r="AW767" s="286"/>
      <c r="AX767" s="286">
        <v>0</v>
      </c>
      <c r="AY767" s="286">
        <v>1900</v>
      </c>
      <c r="AZ767" s="286">
        <v>41800000</v>
      </c>
      <c r="BA767" s="286"/>
      <c r="BB767" s="286"/>
      <c r="BC767" s="286">
        <v>-3</v>
      </c>
      <c r="BD767" s="286">
        <v>-66000</v>
      </c>
      <c r="BE767" s="286"/>
      <c r="BF767" s="286">
        <v>-10200</v>
      </c>
      <c r="BG767" s="286">
        <v>1150</v>
      </c>
      <c r="BH767" s="286">
        <v>25300000</v>
      </c>
      <c r="BI767" s="286"/>
      <c r="BJ767" s="286">
        <v>3910000</v>
      </c>
      <c r="BK767" s="286">
        <v>750</v>
      </c>
      <c r="BL767" s="286">
        <v>1130</v>
      </c>
      <c r="BM767" s="286">
        <v>1880</v>
      </c>
      <c r="BN767" s="286">
        <v>41360000</v>
      </c>
      <c r="BO767" s="286">
        <v>6392000</v>
      </c>
      <c r="BP767" s="287" t="s">
        <v>3922</v>
      </c>
      <c r="BQ767" s="287" t="s">
        <v>45</v>
      </c>
      <c r="BR767" t="s">
        <v>45</v>
      </c>
    </row>
    <row r="768" spans="1:70" hidden="1" x14ac:dyDescent="0.3">
      <c r="A768" s="281">
        <v>765</v>
      </c>
      <c r="B768" s="288" t="s">
        <v>2952</v>
      </c>
      <c r="C768" s="288" t="s">
        <v>3011</v>
      </c>
      <c r="D768" s="288" t="s">
        <v>2998</v>
      </c>
      <c r="E768" s="288" t="s">
        <v>2959</v>
      </c>
      <c r="F768" s="288" t="s">
        <v>2956</v>
      </c>
      <c r="G768" s="288" t="s">
        <v>2956</v>
      </c>
      <c r="H768" s="288" t="s">
        <v>2995</v>
      </c>
      <c r="I768" s="288" t="s">
        <v>2962</v>
      </c>
      <c r="J768" s="288" t="s">
        <v>60</v>
      </c>
      <c r="K768" s="288" t="s">
        <v>2958</v>
      </c>
      <c r="L768" s="288" t="s">
        <v>45</v>
      </c>
      <c r="M768" s="289" t="s">
        <v>2917</v>
      </c>
      <c r="N768" s="288" t="s">
        <v>2904</v>
      </c>
      <c r="O768" s="288" t="s">
        <v>50</v>
      </c>
      <c r="P768" s="288" t="s">
        <v>585</v>
      </c>
      <c r="Q768" s="290" t="s">
        <v>45</v>
      </c>
      <c r="R768" s="288" t="s">
        <v>45</v>
      </c>
      <c r="S768" s="1">
        <v>45785</v>
      </c>
      <c r="T768" s="290" t="s">
        <v>45</v>
      </c>
      <c r="U768" s="290" t="s">
        <v>45</v>
      </c>
      <c r="V768" s="290" t="s">
        <v>45</v>
      </c>
      <c r="W768" s="290" t="s">
        <v>45</v>
      </c>
      <c r="X768" s="290" t="s">
        <v>45</v>
      </c>
      <c r="Y768" s="291">
        <v>29000</v>
      </c>
      <c r="Z768" s="291">
        <v>29000</v>
      </c>
      <c r="AA768" s="291">
        <v>4400</v>
      </c>
      <c r="AB768" s="291">
        <v>29000</v>
      </c>
      <c r="AC768" s="292" t="s">
        <v>2905</v>
      </c>
      <c r="AD768" s="290" t="s">
        <v>60</v>
      </c>
      <c r="AE768" s="292" t="s">
        <v>45</v>
      </c>
      <c r="AF768" s="291">
        <v>29000</v>
      </c>
      <c r="AG768" s="291">
        <v>1</v>
      </c>
      <c r="AH768" s="291">
        <v>29000</v>
      </c>
      <c r="AI768" s="291">
        <v>4400</v>
      </c>
      <c r="AJ768" s="291">
        <v>1</v>
      </c>
      <c r="AK768" s="291">
        <v>29000</v>
      </c>
      <c r="AL768" s="291">
        <v>4400</v>
      </c>
      <c r="AM768" s="291"/>
      <c r="AN768" s="291"/>
      <c r="AO768" s="291">
        <v>0</v>
      </c>
      <c r="AP768" s="291"/>
      <c r="AQ768" s="291"/>
      <c r="AR768" s="291">
        <v>0</v>
      </c>
      <c r="AS768" s="291"/>
      <c r="AT768" s="291"/>
      <c r="AU768" s="291">
        <v>0</v>
      </c>
      <c r="AV768" s="291"/>
      <c r="AW768" s="291"/>
      <c r="AX768" s="291">
        <v>0</v>
      </c>
      <c r="AY768" s="291"/>
      <c r="AZ768" s="291"/>
      <c r="BA768" s="291"/>
      <c r="BB768" s="291"/>
      <c r="BC768" s="291"/>
      <c r="BD768" s="291"/>
      <c r="BE768" s="291"/>
      <c r="BF768" s="291">
        <v>0</v>
      </c>
      <c r="BG768" s="291"/>
      <c r="BH768" s="291"/>
      <c r="BI768" s="291"/>
      <c r="BJ768" s="291">
        <v>0</v>
      </c>
      <c r="BK768" s="291"/>
      <c r="BL768" s="291"/>
      <c r="BM768" s="291"/>
      <c r="BN768" s="291"/>
      <c r="BO768" s="291"/>
      <c r="BP768" s="292" t="s">
        <v>45</v>
      </c>
      <c r="BQ768" s="292" t="s">
        <v>45</v>
      </c>
      <c r="BR768" t="s">
        <v>45</v>
      </c>
    </row>
    <row r="769" spans="1:70" hidden="1" x14ac:dyDescent="0.3">
      <c r="A769" s="281">
        <v>766</v>
      </c>
      <c r="B769" s="282" t="s">
        <v>2952</v>
      </c>
      <c r="C769" s="282" t="s">
        <v>3011</v>
      </c>
      <c r="D769" s="282" t="s">
        <v>2998</v>
      </c>
      <c r="E769" s="282" t="s">
        <v>2959</v>
      </c>
      <c r="F769" s="282" t="s">
        <v>2956</v>
      </c>
      <c r="G769" s="282" t="s">
        <v>2956</v>
      </c>
      <c r="H769" s="282" t="s">
        <v>2995</v>
      </c>
      <c r="I769" s="282" t="s">
        <v>2962</v>
      </c>
      <c r="J769" s="282" t="s">
        <v>60</v>
      </c>
      <c r="K769" s="282" t="s">
        <v>2958</v>
      </c>
      <c r="L769" s="282" t="s">
        <v>45</v>
      </c>
      <c r="M769" s="283" t="s">
        <v>2918</v>
      </c>
      <c r="N769" s="282" t="s">
        <v>2907</v>
      </c>
      <c r="O769" s="282" t="s">
        <v>50</v>
      </c>
      <c r="P769" s="282" t="s">
        <v>2908</v>
      </c>
      <c r="Q769" s="284" t="s">
        <v>45</v>
      </c>
      <c r="R769" s="282" t="s">
        <v>45</v>
      </c>
      <c r="S769" s="285">
        <v>45785</v>
      </c>
      <c r="T769" s="284" t="s">
        <v>45</v>
      </c>
      <c r="U769" s="284" t="s">
        <v>45</v>
      </c>
      <c r="V769" s="284" t="s">
        <v>45</v>
      </c>
      <c r="W769" s="284" t="s">
        <v>45</v>
      </c>
      <c r="X769" s="284" t="s">
        <v>45</v>
      </c>
      <c r="Y769" s="286">
        <v>33000</v>
      </c>
      <c r="Z769" s="286">
        <v>33000</v>
      </c>
      <c r="AA769" s="286">
        <v>5000</v>
      </c>
      <c r="AB769" s="286">
        <v>33000</v>
      </c>
      <c r="AC769" s="287" t="s">
        <v>2909</v>
      </c>
      <c r="AD769" s="284" t="s">
        <v>60</v>
      </c>
      <c r="AE769" s="287" t="s">
        <v>45</v>
      </c>
      <c r="AF769" s="286">
        <v>33000</v>
      </c>
      <c r="AG769" s="286">
        <v>1</v>
      </c>
      <c r="AH769" s="286">
        <v>33000</v>
      </c>
      <c r="AI769" s="286">
        <v>5000</v>
      </c>
      <c r="AJ769" s="286">
        <v>1</v>
      </c>
      <c r="AK769" s="286">
        <v>33000</v>
      </c>
      <c r="AL769" s="286">
        <v>5000</v>
      </c>
      <c r="AM769" s="286"/>
      <c r="AN769" s="286"/>
      <c r="AO769" s="286">
        <v>0</v>
      </c>
      <c r="AP769" s="286"/>
      <c r="AQ769" s="286"/>
      <c r="AR769" s="286">
        <v>0</v>
      </c>
      <c r="AS769" s="286"/>
      <c r="AT769" s="286"/>
      <c r="AU769" s="286">
        <v>0</v>
      </c>
      <c r="AV769" s="286"/>
      <c r="AW769" s="286"/>
      <c r="AX769" s="286">
        <v>0</v>
      </c>
      <c r="AY769" s="286"/>
      <c r="AZ769" s="286"/>
      <c r="BA769" s="286"/>
      <c r="BB769" s="286"/>
      <c r="BC769" s="286"/>
      <c r="BD769" s="286"/>
      <c r="BE769" s="286"/>
      <c r="BF769" s="286">
        <v>0</v>
      </c>
      <c r="BG769" s="286"/>
      <c r="BH769" s="286"/>
      <c r="BI769" s="286"/>
      <c r="BJ769" s="286">
        <v>0</v>
      </c>
      <c r="BK769" s="286"/>
      <c r="BL769" s="286"/>
      <c r="BM769" s="286"/>
      <c r="BN769" s="286"/>
      <c r="BO769" s="286"/>
      <c r="BP769" s="287" t="s">
        <v>45</v>
      </c>
      <c r="BQ769" s="287" t="s">
        <v>45</v>
      </c>
      <c r="BR769" t="s">
        <v>45</v>
      </c>
    </row>
    <row r="770" spans="1:70" hidden="1" x14ac:dyDescent="0.3">
      <c r="A770" s="281">
        <v>767</v>
      </c>
      <c r="B770" s="288" t="s">
        <v>2952</v>
      </c>
      <c r="C770" s="288" t="s">
        <v>3011</v>
      </c>
      <c r="D770" s="288" t="s">
        <v>2998</v>
      </c>
      <c r="E770" s="288" t="s">
        <v>2959</v>
      </c>
      <c r="F770" s="288" t="s">
        <v>2956</v>
      </c>
      <c r="G770" s="288" t="s">
        <v>2956</v>
      </c>
      <c r="H770" s="288" t="s">
        <v>2995</v>
      </c>
      <c r="I770" s="288" t="s">
        <v>2962</v>
      </c>
      <c r="J770" s="288" t="s">
        <v>60</v>
      </c>
      <c r="K770" s="288" t="s">
        <v>2958</v>
      </c>
      <c r="L770" s="288" t="s">
        <v>45</v>
      </c>
      <c r="M770" s="289" t="s">
        <v>2919</v>
      </c>
      <c r="N770" s="288" t="s">
        <v>2911</v>
      </c>
      <c r="O770" s="288" t="s">
        <v>50</v>
      </c>
      <c r="P770" s="288" t="s">
        <v>585</v>
      </c>
      <c r="Q770" s="290" t="s">
        <v>45</v>
      </c>
      <c r="R770" s="288" t="s">
        <v>45</v>
      </c>
      <c r="S770" s="1">
        <v>45785</v>
      </c>
      <c r="T770" s="290" t="s">
        <v>45</v>
      </c>
      <c r="U770" s="290" t="s">
        <v>45</v>
      </c>
      <c r="V770" s="290" t="s">
        <v>45</v>
      </c>
      <c r="W770" s="290" t="s">
        <v>45</v>
      </c>
      <c r="X770" s="290" t="s">
        <v>45</v>
      </c>
      <c r="Y770" s="291">
        <v>29000</v>
      </c>
      <c r="Z770" s="291">
        <v>29000</v>
      </c>
      <c r="AA770" s="291">
        <v>3800</v>
      </c>
      <c r="AB770" s="291">
        <v>29000</v>
      </c>
      <c r="AC770" s="292" t="s">
        <v>2912</v>
      </c>
      <c r="AD770" s="290" t="s">
        <v>60</v>
      </c>
      <c r="AE770" s="292" t="s">
        <v>45</v>
      </c>
      <c r="AF770" s="291">
        <v>29000</v>
      </c>
      <c r="AG770" s="291">
        <v>1</v>
      </c>
      <c r="AH770" s="291">
        <v>29000</v>
      </c>
      <c r="AI770" s="291">
        <v>3800</v>
      </c>
      <c r="AJ770" s="291">
        <v>1</v>
      </c>
      <c r="AK770" s="291">
        <v>29000</v>
      </c>
      <c r="AL770" s="291">
        <v>3800</v>
      </c>
      <c r="AM770" s="291"/>
      <c r="AN770" s="291"/>
      <c r="AO770" s="291">
        <v>0</v>
      </c>
      <c r="AP770" s="291"/>
      <c r="AQ770" s="291"/>
      <c r="AR770" s="291">
        <v>0</v>
      </c>
      <c r="AS770" s="291"/>
      <c r="AT770" s="291"/>
      <c r="AU770" s="291">
        <v>0</v>
      </c>
      <c r="AV770" s="291"/>
      <c r="AW770" s="291"/>
      <c r="AX770" s="291">
        <v>0</v>
      </c>
      <c r="AY770" s="291"/>
      <c r="AZ770" s="291"/>
      <c r="BA770" s="291"/>
      <c r="BB770" s="291"/>
      <c r="BC770" s="291"/>
      <c r="BD770" s="291"/>
      <c r="BE770" s="291"/>
      <c r="BF770" s="291">
        <v>0</v>
      </c>
      <c r="BG770" s="291"/>
      <c r="BH770" s="291"/>
      <c r="BI770" s="291"/>
      <c r="BJ770" s="291">
        <v>0</v>
      </c>
      <c r="BK770" s="291"/>
      <c r="BL770" s="291"/>
      <c r="BM770" s="291"/>
      <c r="BN770" s="291"/>
      <c r="BO770" s="291"/>
      <c r="BP770" s="292" t="s">
        <v>45</v>
      </c>
      <c r="BQ770" s="292" t="s">
        <v>45</v>
      </c>
      <c r="BR770" t="s">
        <v>45</v>
      </c>
    </row>
    <row r="771" spans="1:70" hidden="1" x14ac:dyDescent="0.3">
      <c r="A771" s="281">
        <v>768</v>
      </c>
      <c r="B771" s="282" t="s">
        <v>2952</v>
      </c>
      <c r="C771" s="282" t="s">
        <v>3011</v>
      </c>
      <c r="D771" s="282" t="s">
        <v>2998</v>
      </c>
      <c r="E771" s="282" t="s">
        <v>2959</v>
      </c>
      <c r="F771" s="282" t="s">
        <v>2956</v>
      </c>
      <c r="G771" s="282" t="s">
        <v>2956</v>
      </c>
      <c r="H771" s="282" t="s">
        <v>2995</v>
      </c>
      <c r="I771" s="282" t="s">
        <v>2962</v>
      </c>
      <c r="J771" s="282" t="s">
        <v>60</v>
      </c>
      <c r="K771" s="282" t="s">
        <v>2958</v>
      </c>
      <c r="L771" s="282" t="s">
        <v>45</v>
      </c>
      <c r="M771" s="283" t="s">
        <v>2920</v>
      </c>
      <c r="N771" s="282" t="s">
        <v>2921</v>
      </c>
      <c r="O771" s="282" t="s">
        <v>50</v>
      </c>
      <c r="P771" s="282" t="s">
        <v>585</v>
      </c>
      <c r="Q771" s="284" t="s">
        <v>45</v>
      </c>
      <c r="R771" s="282" t="s">
        <v>45</v>
      </c>
      <c r="S771" s="285">
        <v>45740</v>
      </c>
      <c r="T771" s="285">
        <v>45726</v>
      </c>
      <c r="U771" s="284" t="s">
        <v>45</v>
      </c>
      <c r="V771" s="285">
        <v>45726</v>
      </c>
      <c r="W771" s="285">
        <v>45740</v>
      </c>
      <c r="X771" s="285">
        <v>45742</v>
      </c>
      <c r="Y771" s="286">
        <v>19000</v>
      </c>
      <c r="Z771" s="286">
        <v>19000</v>
      </c>
      <c r="AA771" s="286">
        <v>2800</v>
      </c>
      <c r="AB771" s="286">
        <v>19000</v>
      </c>
      <c r="AC771" s="287" t="s">
        <v>2065</v>
      </c>
      <c r="AD771" s="284" t="s">
        <v>60</v>
      </c>
      <c r="AE771" s="287" t="s">
        <v>45</v>
      </c>
      <c r="AF771" s="286">
        <v>19000</v>
      </c>
      <c r="AG771" s="286">
        <v>600</v>
      </c>
      <c r="AH771" s="286">
        <v>11400000</v>
      </c>
      <c r="AI771" s="286">
        <v>1680000</v>
      </c>
      <c r="AJ771" s="286">
        <v>600</v>
      </c>
      <c r="AK771" s="286">
        <v>11400000</v>
      </c>
      <c r="AL771" s="286">
        <v>1680000</v>
      </c>
      <c r="AM771" s="286"/>
      <c r="AN771" s="286"/>
      <c r="AO771" s="286">
        <v>0</v>
      </c>
      <c r="AP771" s="286">
        <v>600</v>
      </c>
      <c r="AQ771" s="286">
        <v>11400000</v>
      </c>
      <c r="AR771" s="286">
        <v>1680000</v>
      </c>
      <c r="AS771" s="286">
        <v>600</v>
      </c>
      <c r="AT771" s="286">
        <v>11400000</v>
      </c>
      <c r="AU771" s="286">
        <v>1680000</v>
      </c>
      <c r="AV771" s="286"/>
      <c r="AW771" s="286"/>
      <c r="AX771" s="286">
        <v>0</v>
      </c>
      <c r="AY771" s="286">
        <v>597</v>
      </c>
      <c r="AZ771" s="286">
        <v>11343000</v>
      </c>
      <c r="BA771" s="286"/>
      <c r="BB771" s="286"/>
      <c r="BC771" s="286">
        <v>3</v>
      </c>
      <c r="BD771" s="286">
        <v>57000</v>
      </c>
      <c r="BE771" s="286">
        <v>30000</v>
      </c>
      <c r="BF771" s="286">
        <v>8400</v>
      </c>
      <c r="BG771" s="286">
        <v>580</v>
      </c>
      <c r="BH771" s="286">
        <v>11020000</v>
      </c>
      <c r="BI771" s="286">
        <v>8465247</v>
      </c>
      <c r="BJ771" s="286">
        <v>1624000</v>
      </c>
      <c r="BK771" s="286">
        <v>17</v>
      </c>
      <c r="BL771" s="286">
        <v>3</v>
      </c>
      <c r="BM771" s="286">
        <v>20</v>
      </c>
      <c r="BN771" s="286">
        <v>380000</v>
      </c>
      <c r="BO771" s="286">
        <v>56000</v>
      </c>
      <c r="BP771" s="287" t="s">
        <v>3851</v>
      </c>
      <c r="BQ771" s="287" t="s">
        <v>3294</v>
      </c>
      <c r="BR771" t="s">
        <v>45</v>
      </c>
    </row>
    <row r="772" spans="1:70" hidden="1" x14ac:dyDescent="0.3">
      <c r="A772" s="281">
        <v>769</v>
      </c>
      <c r="B772" s="288" t="s">
        <v>2952</v>
      </c>
      <c r="C772" s="288" t="s">
        <v>3011</v>
      </c>
      <c r="D772" s="288" t="s">
        <v>2998</v>
      </c>
      <c r="E772" s="288" t="s">
        <v>2959</v>
      </c>
      <c r="F772" s="288" t="s">
        <v>2956</v>
      </c>
      <c r="G772" s="288" t="s">
        <v>2956</v>
      </c>
      <c r="H772" s="288" t="s">
        <v>2995</v>
      </c>
      <c r="I772" s="288" t="s">
        <v>2962</v>
      </c>
      <c r="J772" s="288" t="s">
        <v>60</v>
      </c>
      <c r="K772" s="288" t="s">
        <v>2958</v>
      </c>
      <c r="L772" s="288" t="s">
        <v>45</v>
      </c>
      <c r="M772" s="289" t="s">
        <v>2922</v>
      </c>
      <c r="N772" s="288" t="s">
        <v>2923</v>
      </c>
      <c r="O772" s="288" t="s">
        <v>50</v>
      </c>
      <c r="P772" s="288" t="s">
        <v>51</v>
      </c>
      <c r="Q772" s="290" t="s">
        <v>45</v>
      </c>
      <c r="R772" s="288" t="s">
        <v>45</v>
      </c>
      <c r="S772" s="1">
        <v>46105</v>
      </c>
      <c r="T772" s="1">
        <v>46105</v>
      </c>
      <c r="U772" s="290" t="s">
        <v>45</v>
      </c>
      <c r="V772" s="1">
        <v>46129</v>
      </c>
      <c r="W772" s="1">
        <v>45728</v>
      </c>
      <c r="X772" s="1">
        <v>45735</v>
      </c>
      <c r="Y772" s="291">
        <v>17000</v>
      </c>
      <c r="Z772" s="291">
        <v>25000</v>
      </c>
      <c r="AA772" s="291">
        <v>2850</v>
      </c>
      <c r="AB772" s="291">
        <v>25000</v>
      </c>
      <c r="AC772" s="292" t="s">
        <v>2924</v>
      </c>
      <c r="AD772" s="290" t="s">
        <v>60</v>
      </c>
      <c r="AE772" s="292" t="s">
        <v>45</v>
      </c>
      <c r="AF772" s="291">
        <v>17000</v>
      </c>
      <c r="AG772" s="291">
        <v>3550</v>
      </c>
      <c r="AH772" s="291">
        <v>88750000</v>
      </c>
      <c r="AI772" s="291">
        <v>10117500</v>
      </c>
      <c r="AJ772" s="291">
        <v>2050</v>
      </c>
      <c r="AK772" s="291">
        <v>51250000</v>
      </c>
      <c r="AL772" s="291">
        <v>5842500</v>
      </c>
      <c r="AM772" s="291">
        <v>1500</v>
      </c>
      <c r="AN772" s="291">
        <v>37500000</v>
      </c>
      <c r="AO772" s="291">
        <v>4275000</v>
      </c>
      <c r="AP772" s="291">
        <v>2058</v>
      </c>
      <c r="AQ772" s="291">
        <v>51450000</v>
      </c>
      <c r="AR772" s="291">
        <v>5865300</v>
      </c>
      <c r="AS772" s="291">
        <v>2058</v>
      </c>
      <c r="AT772" s="291">
        <v>51450000</v>
      </c>
      <c r="AU772" s="291">
        <v>5865300</v>
      </c>
      <c r="AV772" s="291"/>
      <c r="AW772" s="291"/>
      <c r="AX772" s="291">
        <v>0</v>
      </c>
      <c r="AY772" s="291">
        <v>1797</v>
      </c>
      <c r="AZ772" s="291">
        <v>44925000</v>
      </c>
      <c r="BA772" s="291"/>
      <c r="BB772" s="291"/>
      <c r="BC772" s="291">
        <v>49</v>
      </c>
      <c r="BD772" s="291">
        <v>1225000</v>
      </c>
      <c r="BE772" s="291">
        <v>556930</v>
      </c>
      <c r="BF772" s="291">
        <v>139650</v>
      </c>
      <c r="BG772" s="291">
        <v>1619</v>
      </c>
      <c r="BH772" s="291">
        <v>40475000</v>
      </c>
      <c r="BI772" s="291">
        <v>21522221</v>
      </c>
      <c r="BJ772" s="291">
        <v>4614150</v>
      </c>
      <c r="BK772" s="291">
        <v>178</v>
      </c>
      <c r="BL772" s="291">
        <v>261</v>
      </c>
      <c r="BM772" s="291">
        <v>439</v>
      </c>
      <c r="BN772" s="291">
        <v>10975000</v>
      </c>
      <c r="BO772" s="291">
        <v>1251150</v>
      </c>
      <c r="BP772" s="292" t="s">
        <v>3419</v>
      </c>
      <c r="BQ772" s="292" t="s">
        <v>4012</v>
      </c>
      <c r="BR772" t="s">
        <v>45</v>
      </c>
    </row>
    <row r="773" spans="1:70" hidden="1" x14ac:dyDescent="0.3">
      <c r="A773" s="281">
        <v>770</v>
      </c>
      <c r="B773" s="282" t="s">
        <v>2952</v>
      </c>
      <c r="C773" s="282" t="s">
        <v>3011</v>
      </c>
      <c r="D773" s="282" t="s">
        <v>2998</v>
      </c>
      <c r="E773" s="282" t="s">
        <v>2959</v>
      </c>
      <c r="F773" s="282" t="s">
        <v>2956</v>
      </c>
      <c r="G773" s="282" t="s">
        <v>2956</v>
      </c>
      <c r="H773" s="282" t="s">
        <v>2995</v>
      </c>
      <c r="I773" s="282" t="s">
        <v>2962</v>
      </c>
      <c r="J773" s="282" t="s">
        <v>60</v>
      </c>
      <c r="K773" s="282" t="s">
        <v>2958</v>
      </c>
      <c r="L773" s="282" t="s">
        <v>45</v>
      </c>
      <c r="M773" s="283" t="s">
        <v>2925</v>
      </c>
      <c r="N773" s="282" t="s">
        <v>2926</v>
      </c>
      <c r="O773" s="282" t="s">
        <v>50</v>
      </c>
      <c r="P773" s="282" t="s">
        <v>51</v>
      </c>
      <c r="Q773" s="284" t="s">
        <v>45</v>
      </c>
      <c r="R773" s="282" t="s">
        <v>45</v>
      </c>
      <c r="S773" s="285">
        <v>45790</v>
      </c>
      <c r="T773" s="285">
        <v>45729</v>
      </c>
      <c r="U773" s="284" t="s">
        <v>45</v>
      </c>
      <c r="V773" s="285">
        <v>45729</v>
      </c>
      <c r="W773" s="285">
        <v>45790</v>
      </c>
      <c r="X773" s="285">
        <v>45792</v>
      </c>
      <c r="Y773" s="286">
        <v>19000</v>
      </c>
      <c r="Z773" s="286">
        <v>19000</v>
      </c>
      <c r="AA773" s="286">
        <v>4900</v>
      </c>
      <c r="AB773" s="286">
        <v>19000</v>
      </c>
      <c r="AC773" s="287" t="s">
        <v>540</v>
      </c>
      <c r="AD773" s="284" t="s">
        <v>60</v>
      </c>
      <c r="AE773" s="287" t="s">
        <v>45</v>
      </c>
      <c r="AF773" s="286">
        <v>19000</v>
      </c>
      <c r="AG773" s="286">
        <v>600</v>
      </c>
      <c r="AH773" s="286">
        <v>11400000</v>
      </c>
      <c r="AI773" s="286">
        <v>2940000</v>
      </c>
      <c r="AJ773" s="286">
        <v>600</v>
      </c>
      <c r="AK773" s="286">
        <v>11400000</v>
      </c>
      <c r="AL773" s="286">
        <v>2940000</v>
      </c>
      <c r="AM773" s="286"/>
      <c r="AN773" s="286"/>
      <c r="AO773" s="286">
        <v>0</v>
      </c>
      <c r="AP773" s="286">
        <v>603</v>
      </c>
      <c r="AQ773" s="286">
        <v>11457000</v>
      </c>
      <c r="AR773" s="286">
        <v>2954700</v>
      </c>
      <c r="AS773" s="286">
        <v>603</v>
      </c>
      <c r="AT773" s="286">
        <v>11457000</v>
      </c>
      <c r="AU773" s="286">
        <v>2954700</v>
      </c>
      <c r="AV773" s="286"/>
      <c r="AW773" s="286"/>
      <c r="AX773" s="286">
        <v>0</v>
      </c>
      <c r="AY773" s="286">
        <v>508</v>
      </c>
      <c r="AZ773" s="286">
        <v>9652000</v>
      </c>
      <c r="BA773" s="286"/>
      <c r="BB773" s="286"/>
      <c r="BC773" s="286">
        <v>8</v>
      </c>
      <c r="BD773" s="286">
        <v>152000</v>
      </c>
      <c r="BE773" s="286">
        <v>78300</v>
      </c>
      <c r="BF773" s="286">
        <v>39200</v>
      </c>
      <c r="BG773" s="286">
        <v>440</v>
      </c>
      <c r="BH773" s="286">
        <v>8360000</v>
      </c>
      <c r="BI773" s="286">
        <v>6381565</v>
      </c>
      <c r="BJ773" s="286">
        <v>2156000</v>
      </c>
      <c r="BK773" s="286">
        <v>68</v>
      </c>
      <c r="BL773" s="286">
        <v>95</v>
      </c>
      <c r="BM773" s="286">
        <v>163</v>
      </c>
      <c r="BN773" s="286">
        <v>3097000</v>
      </c>
      <c r="BO773" s="286">
        <v>798700</v>
      </c>
      <c r="BP773" s="287" t="s">
        <v>3747</v>
      </c>
      <c r="BQ773" s="287" t="s">
        <v>3761</v>
      </c>
      <c r="BR773" t="s">
        <v>45</v>
      </c>
    </row>
    <row r="774" spans="1:70" hidden="1" x14ac:dyDescent="0.3">
      <c r="A774" s="281">
        <v>771</v>
      </c>
      <c r="B774" s="288" t="s">
        <v>2952</v>
      </c>
      <c r="C774" s="288" t="s">
        <v>3011</v>
      </c>
      <c r="D774" s="288" t="s">
        <v>2998</v>
      </c>
      <c r="E774" s="288" t="s">
        <v>2959</v>
      </c>
      <c r="F774" s="288" t="s">
        <v>27</v>
      </c>
      <c r="G774" s="288" t="s">
        <v>27</v>
      </c>
      <c r="H774" s="288" t="s">
        <v>3012</v>
      </c>
      <c r="I774" s="288" t="s">
        <v>2962</v>
      </c>
      <c r="J774" s="288" t="s">
        <v>45</v>
      </c>
      <c r="K774" s="288" t="s">
        <v>45</v>
      </c>
      <c r="L774" s="288" t="s">
        <v>45</v>
      </c>
      <c r="M774" s="289" t="s">
        <v>2927</v>
      </c>
      <c r="N774" s="288" t="s">
        <v>2926</v>
      </c>
      <c r="O774" s="288" t="s">
        <v>50</v>
      </c>
      <c r="P774" s="288" t="s">
        <v>51</v>
      </c>
      <c r="Q774" s="290" t="s">
        <v>45</v>
      </c>
      <c r="R774" s="288" t="s">
        <v>45</v>
      </c>
      <c r="S774" s="1">
        <v>46204</v>
      </c>
      <c r="T774" s="290" t="s">
        <v>45</v>
      </c>
      <c r="U774" s="290" t="s">
        <v>45</v>
      </c>
      <c r="V774" s="290" t="s">
        <v>45</v>
      </c>
      <c r="W774" s="290" t="s">
        <v>45</v>
      </c>
      <c r="X774" s="290" t="s">
        <v>45</v>
      </c>
      <c r="Y774" s="291">
        <v>1</v>
      </c>
      <c r="Z774" s="291">
        <v>1</v>
      </c>
      <c r="AA774" s="291"/>
      <c r="AB774" s="291">
        <v>1</v>
      </c>
      <c r="AC774" s="292" t="s">
        <v>45</v>
      </c>
      <c r="AD774" s="290" t="s">
        <v>60</v>
      </c>
      <c r="AE774" s="292" t="s">
        <v>45</v>
      </c>
      <c r="AF774" s="291">
        <v>1</v>
      </c>
      <c r="AG774" s="291">
        <v>1</v>
      </c>
      <c r="AH774" s="291">
        <v>1</v>
      </c>
      <c r="AI774" s="291"/>
      <c r="AJ774" s="291">
        <v>1</v>
      </c>
      <c r="AK774" s="291">
        <v>1</v>
      </c>
      <c r="AL774" s="291"/>
      <c r="AM774" s="291"/>
      <c r="AN774" s="291"/>
      <c r="AO774" s="291"/>
      <c r="AP774" s="291"/>
      <c r="AQ774" s="291"/>
      <c r="AR774" s="291"/>
      <c r="AS774" s="291"/>
      <c r="AT774" s="291"/>
      <c r="AU774" s="291"/>
      <c r="AV774" s="291"/>
      <c r="AW774" s="291"/>
      <c r="AX774" s="291"/>
      <c r="AY774" s="291"/>
      <c r="AZ774" s="291"/>
      <c r="BA774" s="291"/>
      <c r="BB774" s="291"/>
      <c r="BC774" s="291"/>
      <c r="BD774" s="291"/>
      <c r="BE774" s="291"/>
      <c r="BF774" s="291"/>
      <c r="BG774" s="291"/>
      <c r="BH774" s="291"/>
      <c r="BI774" s="291"/>
      <c r="BJ774" s="291"/>
      <c r="BK774" s="291"/>
      <c r="BL774" s="291"/>
      <c r="BM774" s="291"/>
      <c r="BN774" s="291"/>
      <c r="BO774" s="291"/>
      <c r="BP774" s="292" t="s">
        <v>45</v>
      </c>
      <c r="BQ774" s="292" t="s">
        <v>45</v>
      </c>
      <c r="BR774" t="s">
        <v>45</v>
      </c>
    </row>
    <row r="775" spans="1:70" hidden="1" x14ac:dyDescent="0.3">
      <c r="A775" s="281">
        <v>772</v>
      </c>
      <c r="B775" s="282" t="s">
        <v>2952</v>
      </c>
      <c r="C775" s="282" t="s">
        <v>3011</v>
      </c>
      <c r="D775" s="282" t="s">
        <v>2998</v>
      </c>
      <c r="E775" s="282" t="s">
        <v>2997</v>
      </c>
      <c r="F775" s="282" t="s">
        <v>2955</v>
      </c>
      <c r="G775" s="282" t="s">
        <v>2960</v>
      </c>
      <c r="H775" s="282" t="s">
        <v>2965</v>
      </c>
      <c r="I775" s="282" t="s">
        <v>2962</v>
      </c>
      <c r="J775" s="282" t="s">
        <v>60</v>
      </c>
      <c r="K775" s="282" t="s">
        <v>2958</v>
      </c>
      <c r="L775" s="282" t="s">
        <v>45</v>
      </c>
      <c r="M775" s="283" t="s">
        <v>2928</v>
      </c>
      <c r="N775" s="282" t="s">
        <v>2929</v>
      </c>
      <c r="O775" s="282" t="s">
        <v>50</v>
      </c>
      <c r="P775" s="282" t="s">
        <v>51</v>
      </c>
      <c r="Q775" s="284" t="s">
        <v>45</v>
      </c>
      <c r="R775" s="282" t="s">
        <v>45</v>
      </c>
      <c r="S775" s="285">
        <v>45804</v>
      </c>
      <c r="T775" s="285">
        <v>45749</v>
      </c>
      <c r="U775" s="284" t="s">
        <v>45</v>
      </c>
      <c r="V775" s="285">
        <v>45749</v>
      </c>
      <c r="W775" s="285">
        <v>45789</v>
      </c>
      <c r="X775" s="285">
        <v>45791</v>
      </c>
      <c r="Y775" s="286">
        <v>39000</v>
      </c>
      <c r="Z775" s="286">
        <v>39000</v>
      </c>
      <c r="AA775" s="286">
        <v>10700</v>
      </c>
      <c r="AB775" s="286">
        <v>39000</v>
      </c>
      <c r="AC775" s="287" t="s">
        <v>569</v>
      </c>
      <c r="AD775" s="284" t="s">
        <v>60</v>
      </c>
      <c r="AE775" s="287" t="s">
        <v>45</v>
      </c>
      <c r="AF775" s="286">
        <v>39000</v>
      </c>
      <c r="AG775" s="286">
        <v>1080</v>
      </c>
      <c r="AH775" s="286">
        <v>42120000</v>
      </c>
      <c r="AI775" s="286">
        <v>11556000</v>
      </c>
      <c r="AJ775" s="286">
        <v>740</v>
      </c>
      <c r="AK775" s="286">
        <v>28860000</v>
      </c>
      <c r="AL775" s="286">
        <v>7918000</v>
      </c>
      <c r="AM775" s="286">
        <v>340</v>
      </c>
      <c r="AN775" s="286">
        <v>13260000</v>
      </c>
      <c r="AO775" s="286">
        <v>3638000</v>
      </c>
      <c r="AP775" s="286">
        <v>1036</v>
      </c>
      <c r="AQ775" s="286">
        <v>40404000</v>
      </c>
      <c r="AR775" s="286">
        <v>11085200</v>
      </c>
      <c r="AS775" s="286">
        <v>1036</v>
      </c>
      <c r="AT775" s="286">
        <v>40404000</v>
      </c>
      <c r="AU775" s="286">
        <v>11085200</v>
      </c>
      <c r="AV775" s="286"/>
      <c r="AW775" s="286"/>
      <c r="AX775" s="286">
        <v>0</v>
      </c>
      <c r="AY775" s="286">
        <v>1001</v>
      </c>
      <c r="AZ775" s="286">
        <v>39039000</v>
      </c>
      <c r="BA775" s="286"/>
      <c r="BB775" s="286"/>
      <c r="BC775" s="286">
        <v>12</v>
      </c>
      <c r="BD775" s="286">
        <v>468000</v>
      </c>
      <c r="BE775" s="286">
        <v>278323</v>
      </c>
      <c r="BF775" s="286">
        <v>128400</v>
      </c>
      <c r="BG775" s="286">
        <v>929</v>
      </c>
      <c r="BH775" s="286">
        <v>36231000</v>
      </c>
      <c r="BI775" s="286">
        <v>27143563</v>
      </c>
      <c r="BJ775" s="286">
        <v>9940300</v>
      </c>
      <c r="BK775" s="286">
        <v>72</v>
      </c>
      <c r="BL775" s="286">
        <v>35</v>
      </c>
      <c r="BM775" s="286">
        <v>107</v>
      </c>
      <c r="BN775" s="286">
        <v>4173000</v>
      </c>
      <c r="BO775" s="286">
        <v>1144900</v>
      </c>
      <c r="BP775" s="287" t="s">
        <v>4112</v>
      </c>
      <c r="BQ775" s="287" t="s">
        <v>3893</v>
      </c>
      <c r="BR775" t="s">
        <v>45</v>
      </c>
    </row>
    <row r="776" spans="1:70" hidden="1" x14ac:dyDescent="0.3">
      <c r="A776" s="281">
        <v>773</v>
      </c>
      <c r="B776" s="288" t="s">
        <v>2952</v>
      </c>
      <c r="C776" s="288" t="s">
        <v>3011</v>
      </c>
      <c r="D776" s="288" t="s">
        <v>2998</v>
      </c>
      <c r="E776" s="288" t="s">
        <v>2997</v>
      </c>
      <c r="F776" s="288" t="s">
        <v>2955</v>
      </c>
      <c r="G776" s="288" t="s">
        <v>2966</v>
      </c>
      <c r="H776" s="288" t="s">
        <v>2967</v>
      </c>
      <c r="I776" s="288" t="s">
        <v>2962</v>
      </c>
      <c r="J776" s="288" t="s">
        <v>60</v>
      </c>
      <c r="K776" s="288" t="s">
        <v>2958</v>
      </c>
      <c r="L776" s="288" t="s">
        <v>45</v>
      </c>
      <c r="M776" s="289" t="s">
        <v>2930</v>
      </c>
      <c r="N776" s="288" t="s">
        <v>2931</v>
      </c>
      <c r="O776" s="288" t="s">
        <v>50</v>
      </c>
      <c r="P776" s="288" t="s">
        <v>51</v>
      </c>
      <c r="Q776" s="290" t="s">
        <v>45</v>
      </c>
      <c r="R776" s="288" t="s">
        <v>45</v>
      </c>
      <c r="S776" s="1">
        <v>45789</v>
      </c>
      <c r="T776" s="1">
        <v>45726</v>
      </c>
      <c r="U776" s="290" t="s">
        <v>45</v>
      </c>
      <c r="V776" s="1">
        <v>45726</v>
      </c>
      <c r="W776" s="1">
        <v>45789</v>
      </c>
      <c r="X776" s="1">
        <v>45792</v>
      </c>
      <c r="Y776" s="291">
        <v>52000</v>
      </c>
      <c r="Z776" s="291">
        <v>52000</v>
      </c>
      <c r="AA776" s="291">
        <v>13800</v>
      </c>
      <c r="AB776" s="291">
        <v>52000</v>
      </c>
      <c r="AC776" s="292" t="s">
        <v>52</v>
      </c>
      <c r="AD776" s="290" t="s">
        <v>60</v>
      </c>
      <c r="AE776" s="292" t="s">
        <v>45</v>
      </c>
      <c r="AF776" s="291">
        <v>52000</v>
      </c>
      <c r="AG776" s="291">
        <v>500</v>
      </c>
      <c r="AH776" s="291">
        <v>26000000</v>
      </c>
      <c r="AI776" s="291">
        <v>6900000</v>
      </c>
      <c r="AJ776" s="291">
        <v>500</v>
      </c>
      <c r="AK776" s="291">
        <v>26000000</v>
      </c>
      <c r="AL776" s="291">
        <v>6900000</v>
      </c>
      <c r="AM776" s="291"/>
      <c r="AN776" s="291"/>
      <c r="AO776" s="291">
        <v>0</v>
      </c>
      <c r="AP776" s="291">
        <v>474</v>
      </c>
      <c r="AQ776" s="291">
        <v>24648000</v>
      </c>
      <c r="AR776" s="291">
        <v>6541200</v>
      </c>
      <c r="AS776" s="291">
        <v>474</v>
      </c>
      <c r="AT776" s="291">
        <v>24648000</v>
      </c>
      <c r="AU776" s="291">
        <v>6541200</v>
      </c>
      <c r="AV776" s="291"/>
      <c r="AW776" s="291"/>
      <c r="AX776" s="291">
        <v>0</v>
      </c>
      <c r="AY776" s="291">
        <v>468</v>
      </c>
      <c r="AZ776" s="291">
        <v>24336000</v>
      </c>
      <c r="BA776" s="291"/>
      <c r="BB776" s="291"/>
      <c r="BC776" s="291">
        <v>3</v>
      </c>
      <c r="BD776" s="291">
        <v>156000</v>
      </c>
      <c r="BE776" s="291">
        <v>103870</v>
      </c>
      <c r="BF776" s="291">
        <v>41400</v>
      </c>
      <c r="BG776" s="291">
        <v>463</v>
      </c>
      <c r="BH776" s="291">
        <v>24076000</v>
      </c>
      <c r="BI776" s="291">
        <v>16907662</v>
      </c>
      <c r="BJ776" s="291">
        <v>6389400</v>
      </c>
      <c r="BK776" s="291">
        <v>5</v>
      </c>
      <c r="BL776" s="291">
        <v>6</v>
      </c>
      <c r="BM776" s="291">
        <v>11</v>
      </c>
      <c r="BN776" s="291">
        <v>572000</v>
      </c>
      <c r="BO776" s="291">
        <v>151800</v>
      </c>
      <c r="BP776" s="292" t="s">
        <v>3272</v>
      </c>
      <c r="BQ776" s="292" t="s">
        <v>3670</v>
      </c>
      <c r="BR776" t="s">
        <v>45</v>
      </c>
    </row>
    <row r="777" spans="1:70" hidden="1" x14ac:dyDescent="0.3">
      <c r="A777" s="281">
        <v>774</v>
      </c>
      <c r="B777" s="282" t="s">
        <v>2952</v>
      </c>
      <c r="C777" s="282" t="s">
        <v>3011</v>
      </c>
      <c r="D777" s="282" t="s">
        <v>2998</v>
      </c>
      <c r="E777" s="282" t="s">
        <v>2997</v>
      </c>
      <c r="F777" s="282" t="s">
        <v>2955</v>
      </c>
      <c r="G777" s="282" t="s">
        <v>2966</v>
      </c>
      <c r="H777" s="282" t="s">
        <v>2967</v>
      </c>
      <c r="I777" s="282" t="s">
        <v>2962</v>
      </c>
      <c r="J777" s="282" t="s">
        <v>60</v>
      </c>
      <c r="K777" s="282" t="s">
        <v>2958</v>
      </c>
      <c r="L777" s="282" t="s">
        <v>45</v>
      </c>
      <c r="M777" s="283" t="s">
        <v>2932</v>
      </c>
      <c r="N777" s="282" t="s">
        <v>2933</v>
      </c>
      <c r="O777" s="282" t="s">
        <v>50</v>
      </c>
      <c r="P777" s="282" t="s">
        <v>51</v>
      </c>
      <c r="Q777" s="284" t="s">
        <v>45</v>
      </c>
      <c r="R777" s="282" t="s">
        <v>45</v>
      </c>
      <c r="S777" s="285">
        <v>45784</v>
      </c>
      <c r="T777" s="285">
        <v>45733</v>
      </c>
      <c r="U777" s="284" t="s">
        <v>45</v>
      </c>
      <c r="V777" s="285">
        <v>45733</v>
      </c>
      <c r="W777" s="285">
        <v>45784</v>
      </c>
      <c r="X777" s="285">
        <v>45785</v>
      </c>
      <c r="Y777" s="286">
        <v>59000</v>
      </c>
      <c r="Z777" s="286">
        <v>59000</v>
      </c>
      <c r="AA777" s="286">
        <v>16500</v>
      </c>
      <c r="AB777" s="286">
        <v>59000</v>
      </c>
      <c r="AC777" s="287" t="s">
        <v>1247</v>
      </c>
      <c r="AD777" s="284" t="s">
        <v>60</v>
      </c>
      <c r="AE777" s="287" t="s">
        <v>45</v>
      </c>
      <c r="AF777" s="286">
        <v>59000</v>
      </c>
      <c r="AG777" s="286">
        <v>550</v>
      </c>
      <c r="AH777" s="286">
        <v>32450000</v>
      </c>
      <c r="AI777" s="286">
        <v>9075000</v>
      </c>
      <c r="AJ777" s="286">
        <v>550</v>
      </c>
      <c r="AK777" s="286">
        <v>32450000</v>
      </c>
      <c r="AL777" s="286">
        <v>9075000</v>
      </c>
      <c r="AM777" s="286"/>
      <c r="AN777" s="286"/>
      <c r="AO777" s="286">
        <v>0</v>
      </c>
      <c r="AP777" s="286">
        <v>546</v>
      </c>
      <c r="AQ777" s="286">
        <v>32214000</v>
      </c>
      <c r="AR777" s="286">
        <v>9009000</v>
      </c>
      <c r="AS777" s="286">
        <v>546</v>
      </c>
      <c r="AT777" s="286">
        <v>32214000</v>
      </c>
      <c r="AU777" s="286">
        <v>9009000</v>
      </c>
      <c r="AV777" s="286"/>
      <c r="AW777" s="286"/>
      <c r="AX777" s="286">
        <v>0</v>
      </c>
      <c r="AY777" s="286">
        <v>544</v>
      </c>
      <c r="AZ777" s="286">
        <v>32096000</v>
      </c>
      <c r="BA777" s="286"/>
      <c r="BB777" s="286"/>
      <c r="BC777" s="286">
        <v>3</v>
      </c>
      <c r="BD777" s="286">
        <v>177000</v>
      </c>
      <c r="BE777" s="286">
        <v>91810</v>
      </c>
      <c r="BF777" s="286">
        <v>49500</v>
      </c>
      <c r="BG777" s="286">
        <v>518</v>
      </c>
      <c r="BH777" s="286">
        <v>30562000</v>
      </c>
      <c r="BI777" s="286">
        <v>21417521</v>
      </c>
      <c r="BJ777" s="286">
        <v>8547000</v>
      </c>
      <c r="BK777" s="286">
        <v>26</v>
      </c>
      <c r="BL777" s="286">
        <v>2</v>
      </c>
      <c r="BM777" s="286">
        <v>28</v>
      </c>
      <c r="BN777" s="286">
        <v>1652000</v>
      </c>
      <c r="BO777" s="286">
        <v>462000</v>
      </c>
      <c r="BP777" s="287" t="s">
        <v>3406</v>
      </c>
      <c r="BQ777" s="287" t="s">
        <v>4029</v>
      </c>
      <c r="BR777" t="s">
        <v>45</v>
      </c>
    </row>
    <row r="778" spans="1:70" hidden="1" x14ac:dyDescent="0.3">
      <c r="A778" s="281">
        <v>775</v>
      </c>
      <c r="B778" s="288" t="s">
        <v>2952</v>
      </c>
      <c r="C778" s="288" t="s">
        <v>3011</v>
      </c>
      <c r="D778" s="288" t="s">
        <v>2998</v>
      </c>
      <c r="E778" s="288" t="s">
        <v>2997</v>
      </c>
      <c r="F778" s="288" t="s">
        <v>2955</v>
      </c>
      <c r="G778" s="288" t="s">
        <v>2966</v>
      </c>
      <c r="H778" s="288" t="s">
        <v>2967</v>
      </c>
      <c r="I778" s="288" t="s">
        <v>2962</v>
      </c>
      <c r="J778" s="288" t="s">
        <v>60</v>
      </c>
      <c r="K778" s="288" t="s">
        <v>2958</v>
      </c>
      <c r="L778" s="288" t="s">
        <v>45</v>
      </c>
      <c r="M778" s="289" t="s">
        <v>2934</v>
      </c>
      <c r="N778" s="288" t="s">
        <v>2935</v>
      </c>
      <c r="O778" s="288" t="s">
        <v>50</v>
      </c>
      <c r="P778" s="288" t="s">
        <v>51</v>
      </c>
      <c r="Q778" s="290" t="s">
        <v>45</v>
      </c>
      <c r="R778" s="288" t="s">
        <v>45</v>
      </c>
      <c r="S778" s="1">
        <v>45789</v>
      </c>
      <c r="T778" s="1">
        <v>45749</v>
      </c>
      <c r="U778" s="290" t="s">
        <v>45</v>
      </c>
      <c r="V778" s="1">
        <v>45749</v>
      </c>
      <c r="W778" s="1">
        <v>45789</v>
      </c>
      <c r="X778" s="1">
        <v>45792</v>
      </c>
      <c r="Y778" s="291">
        <v>56000</v>
      </c>
      <c r="Z778" s="291">
        <v>56000</v>
      </c>
      <c r="AA778" s="291">
        <v>15500</v>
      </c>
      <c r="AB778" s="291">
        <v>56000</v>
      </c>
      <c r="AC778" s="292" t="s">
        <v>379</v>
      </c>
      <c r="AD778" s="290" t="s">
        <v>60</v>
      </c>
      <c r="AE778" s="292" t="s">
        <v>45</v>
      </c>
      <c r="AF778" s="291">
        <v>56000</v>
      </c>
      <c r="AG778" s="291">
        <v>380</v>
      </c>
      <c r="AH778" s="291">
        <v>21280000</v>
      </c>
      <c r="AI778" s="291">
        <v>5890000</v>
      </c>
      <c r="AJ778" s="291">
        <v>380</v>
      </c>
      <c r="AK778" s="291">
        <v>21280000</v>
      </c>
      <c r="AL778" s="291">
        <v>5890000</v>
      </c>
      <c r="AM778" s="291"/>
      <c r="AN778" s="291"/>
      <c r="AO778" s="291">
        <v>0</v>
      </c>
      <c r="AP778" s="291">
        <v>397</v>
      </c>
      <c r="AQ778" s="291">
        <v>22232000</v>
      </c>
      <c r="AR778" s="291">
        <v>6153500</v>
      </c>
      <c r="AS778" s="291">
        <v>397</v>
      </c>
      <c r="AT778" s="291">
        <v>22232000</v>
      </c>
      <c r="AU778" s="291">
        <v>6153500</v>
      </c>
      <c r="AV778" s="291"/>
      <c r="AW778" s="291"/>
      <c r="AX778" s="291">
        <v>0</v>
      </c>
      <c r="AY778" s="291">
        <v>375</v>
      </c>
      <c r="AZ778" s="291">
        <v>21000000</v>
      </c>
      <c r="BA778" s="291"/>
      <c r="BB778" s="291"/>
      <c r="BC778" s="291">
        <v>2</v>
      </c>
      <c r="BD778" s="291">
        <v>112000</v>
      </c>
      <c r="BE778" s="291">
        <v>68000</v>
      </c>
      <c r="BF778" s="291">
        <v>31000</v>
      </c>
      <c r="BG778" s="291">
        <v>330</v>
      </c>
      <c r="BH778" s="291">
        <v>18480000</v>
      </c>
      <c r="BI778" s="291">
        <v>13431133</v>
      </c>
      <c r="BJ778" s="291">
        <v>5115000</v>
      </c>
      <c r="BK778" s="291">
        <v>45</v>
      </c>
      <c r="BL778" s="291">
        <v>22</v>
      </c>
      <c r="BM778" s="291">
        <v>67</v>
      </c>
      <c r="BN778" s="291">
        <v>3752000</v>
      </c>
      <c r="BO778" s="291">
        <v>1038500</v>
      </c>
      <c r="BP778" s="292" t="s">
        <v>3418</v>
      </c>
      <c r="BQ778" s="292" t="s">
        <v>553</v>
      </c>
      <c r="BR778" t="s">
        <v>45</v>
      </c>
    </row>
    <row r="779" spans="1:70" hidden="1" x14ac:dyDescent="0.3">
      <c r="A779" s="281">
        <v>776</v>
      </c>
      <c r="B779" s="282" t="s">
        <v>2952</v>
      </c>
      <c r="C779" s="282" t="s">
        <v>3011</v>
      </c>
      <c r="D779" s="282" t="s">
        <v>2998</v>
      </c>
      <c r="E779" s="282" t="s">
        <v>2997</v>
      </c>
      <c r="F779" s="282" t="s">
        <v>2970</v>
      </c>
      <c r="G779" s="282" t="s">
        <v>2974</v>
      </c>
      <c r="H779" s="282" t="s">
        <v>2976</v>
      </c>
      <c r="I779" s="282" t="s">
        <v>2962</v>
      </c>
      <c r="J779" s="282" t="s">
        <v>60</v>
      </c>
      <c r="K779" s="282" t="s">
        <v>2958</v>
      </c>
      <c r="L779" s="282" t="s">
        <v>45</v>
      </c>
      <c r="M779" s="283" t="s">
        <v>2936</v>
      </c>
      <c r="N779" s="282" t="s">
        <v>2937</v>
      </c>
      <c r="O779" s="282" t="s">
        <v>50</v>
      </c>
      <c r="P779" s="282" t="s">
        <v>51</v>
      </c>
      <c r="Q779" s="284" t="s">
        <v>45</v>
      </c>
      <c r="R779" s="282" t="s">
        <v>45</v>
      </c>
      <c r="S779" s="285">
        <v>45772</v>
      </c>
      <c r="T779" s="285">
        <v>45733</v>
      </c>
      <c r="U779" s="284" t="s">
        <v>45</v>
      </c>
      <c r="V779" s="285">
        <v>45733</v>
      </c>
      <c r="W779" s="285">
        <v>45772</v>
      </c>
      <c r="X779" s="285">
        <v>45777</v>
      </c>
      <c r="Y779" s="286">
        <v>52000</v>
      </c>
      <c r="Z779" s="286">
        <v>52000</v>
      </c>
      <c r="AA779" s="286">
        <v>14300</v>
      </c>
      <c r="AB779" s="286">
        <v>52000</v>
      </c>
      <c r="AC779" s="287" t="s">
        <v>569</v>
      </c>
      <c r="AD779" s="284" t="s">
        <v>60</v>
      </c>
      <c r="AE779" s="287" t="s">
        <v>45</v>
      </c>
      <c r="AF779" s="286">
        <v>52000</v>
      </c>
      <c r="AG779" s="286">
        <v>450</v>
      </c>
      <c r="AH779" s="286">
        <v>23400000</v>
      </c>
      <c r="AI779" s="286">
        <v>6435000</v>
      </c>
      <c r="AJ779" s="286">
        <v>450</v>
      </c>
      <c r="AK779" s="286">
        <v>23400000</v>
      </c>
      <c r="AL779" s="286">
        <v>6435000</v>
      </c>
      <c r="AM779" s="286"/>
      <c r="AN779" s="286"/>
      <c r="AO779" s="286">
        <v>0</v>
      </c>
      <c r="AP779" s="286">
        <v>459</v>
      </c>
      <c r="AQ779" s="286">
        <v>23868000</v>
      </c>
      <c r="AR779" s="286">
        <v>6563700</v>
      </c>
      <c r="AS779" s="286">
        <v>459</v>
      </c>
      <c r="AT779" s="286">
        <v>23868000</v>
      </c>
      <c r="AU779" s="286">
        <v>6563700</v>
      </c>
      <c r="AV779" s="286"/>
      <c r="AW779" s="286"/>
      <c r="AX779" s="286">
        <v>0</v>
      </c>
      <c r="AY779" s="286">
        <v>449</v>
      </c>
      <c r="AZ779" s="286">
        <v>23348000</v>
      </c>
      <c r="BA779" s="286"/>
      <c r="BB779" s="286"/>
      <c r="BC779" s="286">
        <v>8</v>
      </c>
      <c r="BD779" s="286">
        <v>416000</v>
      </c>
      <c r="BE779" s="286">
        <v>225573</v>
      </c>
      <c r="BF779" s="286">
        <v>114400</v>
      </c>
      <c r="BG779" s="286">
        <v>394</v>
      </c>
      <c r="BH779" s="286">
        <v>20488000</v>
      </c>
      <c r="BI779" s="286">
        <v>14237657</v>
      </c>
      <c r="BJ779" s="286">
        <v>5634200</v>
      </c>
      <c r="BK779" s="286">
        <v>55</v>
      </c>
      <c r="BL779" s="286">
        <v>10</v>
      </c>
      <c r="BM779" s="286">
        <v>65</v>
      </c>
      <c r="BN779" s="286">
        <v>3380000</v>
      </c>
      <c r="BO779" s="286">
        <v>929500</v>
      </c>
      <c r="BP779" s="287" t="s">
        <v>3906</v>
      </c>
      <c r="BQ779" s="287" t="s">
        <v>3739</v>
      </c>
      <c r="BR779" t="s">
        <v>45</v>
      </c>
    </row>
    <row r="780" spans="1:70" hidden="1" x14ac:dyDescent="0.3">
      <c r="A780" s="281">
        <v>777</v>
      </c>
      <c r="B780" s="288" t="s">
        <v>2952</v>
      </c>
      <c r="C780" s="288" t="s">
        <v>3011</v>
      </c>
      <c r="D780" s="288" t="s">
        <v>2998</v>
      </c>
      <c r="E780" s="288" t="s">
        <v>2997</v>
      </c>
      <c r="F780" s="288" t="s">
        <v>2970</v>
      </c>
      <c r="G780" s="288" t="s">
        <v>2974</v>
      </c>
      <c r="H780" s="288" t="s">
        <v>2976</v>
      </c>
      <c r="I780" s="288" t="s">
        <v>2962</v>
      </c>
      <c r="J780" s="288" t="s">
        <v>60</v>
      </c>
      <c r="K780" s="288" t="s">
        <v>2958</v>
      </c>
      <c r="L780" s="288" t="s">
        <v>45</v>
      </c>
      <c r="M780" s="289" t="s">
        <v>2938</v>
      </c>
      <c r="N780" s="288" t="s">
        <v>2939</v>
      </c>
      <c r="O780" s="288" t="s">
        <v>50</v>
      </c>
      <c r="P780" s="288" t="s">
        <v>51</v>
      </c>
      <c r="Q780" s="290" t="s">
        <v>45</v>
      </c>
      <c r="R780" s="288" t="s">
        <v>45</v>
      </c>
      <c r="S780" s="1">
        <v>45784</v>
      </c>
      <c r="T780" s="1">
        <v>45733</v>
      </c>
      <c r="U780" s="290" t="s">
        <v>45</v>
      </c>
      <c r="V780" s="1">
        <v>45733</v>
      </c>
      <c r="W780" s="1">
        <v>45784</v>
      </c>
      <c r="X780" s="1">
        <v>45785</v>
      </c>
      <c r="Y780" s="291">
        <v>59000</v>
      </c>
      <c r="Z780" s="291">
        <v>59000</v>
      </c>
      <c r="AA780" s="291">
        <v>16600</v>
      </c>
      <c r="AB780" s="291">
        <v>59000</v>
      </c>
      <c r="AC780" s="292" t="s">
        <v>204</v>
      </c>
      <c r="AD780" s="290" t="s">
        <v>60</v>
      </c>
      <c r="AE780" s="292" t="s">
        <v>45</v>
      </c>
      <c r="AF780" s="291">
        <v>59000</v>
      </c>
      <c r="AG780" s="291">
        <v>600</v>
      </c>
      <c r="AH780" s="291">
        <v>35400000</v>
      </c>
      <c r="AI780" s="291">
        <v>9960000</v>
      </c>
      <c r="AJ780" s="291">
        <v>600</v>
      </c>
      <c r="AK780" s="291">
        <v>35400000</v>
      </c>
      <c r="AL780" s="291">
        <v>9960000</v>
      </c>
      <c r="AM780" s="291"/>
      <c r="AN780" s="291"/>
      <c r="AO780" s="291">
        <v>0</v>
      </c>
      <c r="AP780" s="291">
        <v>605</v>
      </c>
      <c r="AQ780" s="291">
        <v>35695000</v>
      </c>
      <c r="AR780" s="291">
        <v>10043000</v>
      </c>
      <c r="AS780" s="291">
        <v>605</v>
      </c>
      <c r="AT780" s="291">
        <v>35695000</v>
      </c>
      <c r="AU780" s="291">
        <v>10043000</v>
      </c>
      <c r="AV780" s="291"/>
      <c r="AW780" s="291"/>
      <c r="AX780" s="291">
        <v>0</v>
      </c>
      <c r="AY780" s="291">
        <v>514</v>
      </c>
      <c r="AZ780" s="291">
        <v>30326000</v>
      </c>
      <c r="BA780" s="291"/>
      <c r="BB780" s="291"/>
      <c r="BC780" s="291">
        <v>6</v>
      </c>
      <c r="BD780" s="291">
        <v>354000</v>
      </c>
      <c r="BE780" s="291">
        <v>200500</v>
      </c>
      <c r="BF780" s="291">
        <v>99600</v>
      </c>
      <c r="BG780" s="291">
        <v>427</v>
      </c>
      <c r="BH780" s="291">
        <v>25193000</v>
      </c>
      <c r="BI780" s="291">
        <v>18987309</v>
      </c>
      <c r="BJ780" s="291">
        <v>7088200</v>
      </c>
      <c r="BK780" s="291">
        <v>87</v>
      </c>
      <c r="BL780" s="291">
        <v>91</v>
      </c>
      <c r="BM780" s="291">
        <v>178</v>
      </c>
      <c r="BN780" s="291">
        <v>10502000</v>
      </c>
      <c r="BO780" s="291">
        <v>2954800</v>
      </c>
      <c r="BP780" s="292" t="s">
        <v>3109</v>
      </c>
      <c r="BQ780" s="292" t="s">
        <v>3114</v>
      </c>
      <c r="BR780" t="s">
        <v>45</v>
      </c>
    </row>
    <row r="781" spans="1:70" hidden="1" x14ac:dyDescent="0.3">
      <c r="A781" s="281">
        <v>778</v>
      </c>
      <c r="B781" s="282" t="s">
        <v>2952</v>
      </c>
      <c r="C781" s="282" t="s">
        <v>3011</v>
      </c>
      <c r="D781" s="282" t="s">
        <v>2998</v>
      </c>
      <c r="E781" s="282" t="s">
        <v>2997</v>
      </c>
      <c r="F781" s="282" t="s">
        <v>2970</v>
      </c>
      <c r="G781" s="282" t="s">
        <v>2974</v>
      </c>
      <c r="H781" s="282" t="s">
        <v>2976</v>
      </c>
      <c r="I781" s="282" t="s">
        <v>2962</v>
      </c>
      <c r="J781" s="282" t="s">
        <v>60</v>
      </c>
      <c r="K781" s="282" t="s">
        <v>2958</v>
      </c>
      <c r="L781" s="282" t="s">
        <v>45</v>
      </c>
      <c r="M781" s="283" t="s">
        <v>2940</v>
      </c>
      <c r="N781" s="282" t="s">
        <v>2941</v>
      </c>
      <c r="O781" s="282" t="s">
        <v>50</v>
      </c>
      <c r="P781" s="282" t="s">
        <v>51</v>
      </c>
      <c r="Q781" s="284" t="s">
        <v>45</v>
      </c>
      <c r="R781" s="282" t="s">
        <v>45</v>
      </c>
      <c r="S781" s="285">
        <v>45776</v>
      </c>
      <c r="T781" s="285">
        <v>45733</v>
      </c>
      <c r="U781" s="284" t="s">
        <v>45</v>
      </c>
      <c r="V781" s="285">
        <v>45733</v>
      </c>
      <c r="W781" s="285">
        <v>45776</v>
      </c>
      <c r="X781" s="285">
        <v>45777</v>
      </c>
      <c r="Y781" s="286">
        <v>64000</v>
      </c>
      <c r="Z781" s="286">
        <v>64000</v>
      </c>
      <c r="AA781" s="286">
        <v>17800</v>
      </c>
      <c r="AB781" s="286">
        <v>64000</v>
      </c>
      <c r="AC781" s="287" t="s">
        <v>1432</v>
      </c>
      <c r="AD781" s="284" t="s">
        <v>60</v>
      </c>
      <c r="AE781" s="287" t="s">
        <v>45</v>
      </c>
      <c r="AF781" s="286">
        <v>64000</v>
      </c>
      <c r="AG781" s="286">
        <v>450</v>
      </c>
      <c r="AH781" s="286">
        <v>28800000</v>
      </c>
      <c r="AI781" s="286">
        <v>8010000</v>
      </c>
      <c r="AJ781" s="286">
        <v>450</v>
      </c>
      <c r="AK781" s="286">
        <v>28800000</v>
      </c>
      <c r="AL781" s="286">
        <v>8010000</v>
      </c>
      <c r="AM781" s="286"/>
      <c r="AN781" s="286"/>
      <c r="AO781" s="286">
        <v>0</v>
      </c>
      <c r="AP781" s="286">
        <v>446</v>
      </c>
      <c r="AQ781" s="286">
        <v>28544000</v>
      </c>
      <c r="AR781" s="286">
        <v>7938800</v>
      </c>
      <c r="AS781" s="286">
        <v>446</v>
      </c>
      <c r="AT781" s="286">
        <v>28544000</v>
      </c>
      <c r="AU781" s="286">
        <v>7938800</v>
      </c>
      <c r="AV781" s="286"/>
      <c r="AW781" s="286"/>
      <c r="AX781" s="286">
        <v>0</v>
      </c>
      <c r="AY781" s="286">
        <v>436</v>
      </c>
      <c r="AZ781" s="286">
        <v>27904000</v>
      </c>
      <c r="BA781" s="286"/>
      <c r="BB781" s="286"/>
      <c r="BC781" s="286">
        <v>3</v>
      </c>
      <c r="BD781" s="286">
        <v>192000</v>
      </c>
      <c r="BE781" s="286">
        <v>98381</v>
      </c>
      <c r="BF781" s="286">
        <v>53400</v>
      </c>
      <c r="BG781" s="286">
        <v>404</v>
      </c>
      <c r="BH781" s="286">
        <v>25856000</v>
      </c>
      <c r="BI781" s="286">
        <v>19142034</v>
      </c>
      <c r="BJ781" s="286">
        <v>7191200</v>
      </c>
      <c r="BK781" s="286">
        <v>32</v>
      </c>
      <c r="BL781" s="286">
        <v>10</v>
      </c>
      <c r="BM781" s="286">
        <v>42</v>
      </c>
      <c r="BN781" s="286">
        <v>2688000</v>
      </c>
      <c r="BO781" s="286">
        <v>747600</v>
      </c>
      <c r="BP781" s="287" t="s">
        <v>1075</v>
      </c>
      <c r="BQ781" s="287" t="s">
        <v>792</v>
      </c>
      <c r="BR781" t="s">
        <v>45</v>
      </c>
    </row>
    <row r="782" spans="1:70" hidden="1" x14ac:dyDescent="0.3">
      <c r="A782" s="281">
        <v>779</v>
      </c>
      <c r="B782" s="288" t="s">
        <v>2952</v>
      </c>
      <c r="C782" s="288" t="s">
        <v>3011</v>
      </c>
      <c r="D782" s="288" t="s">
        <v>2998</v>
      </c>
      <c r="E782" s="288" t="s">
        <v>2997</v>
      </c>
      <c r="F782" s="288" t="s">
        <v>2985</v>
      </c>
      <c r="G782" s="288" t="s">
        <v>2986</v>
      </c>
      <c r="H782" s="288" t="s">
        <v>2987</v>
      </c>
      <c r="I782" s="288" t="s">
        <v>2962</v>
      </c>
      <c r="J782" s="288" t="s">
        <v>60</v>
      </c>
      <c r="K782" s="288" t="s">
        <v>2958</v>
      </c>
      <c r="L782" s="288" t="s">
        <v>45</v>
      </c>
      <c r="M782" s="289" t="s">
        <v>2942</v>
      </c>
      <c r="N782" s="288" t="s">
        <v>2943</v>
      </c>
      <c r="O782" s="288" t="s">
        <v>50</v>
      </c>
      <c r="P782" s="288" t="s">
        <v>51</v>
      </c>
      <c r="Q782" s="290" t="s">
        <v>45</v>
      </c>
      <c r="R782" s="288" t="s">
        <v>45</v>
      </c>
      <c r="S782" s="1">
        <v>45770</v>
      </c>
      <c r="T782" s="1">
        <v>45656</v>
      </c>
      <c r="U782" s="290" t="s">
        <v>45</v>
      </c>
      <c r="V782" s="1">
        <v>45656</v>
      </c>
      <c r="W782" s="1">
        <v>45770</v>
      </c>
      <c r="X782" s="1">
        <v>45771</v>
      </c>
      <c r="Y782" s="291">
        <v>67000</v>
      </c>
      <c r="Z782" s="291">
        <v>67000</v>
      </c>
      <c r="AA782" s="291">
        <v>18500</v>
      </c>
      <c r="AB782" s="291">
        <v>67000</v>
      </c>
      <c r="AC782" s="292" t="s">
        <v>687</v>
      </c>
      <c r="AD782" s="290" t="s">
        <v>60</v>
      </c>
      <c r="AE782" s="292" t="s">
        <v>45</v>
      </c>
      <c r="AF782" s="291">
        <v>67000</v>
      </c>
      <c r="AG782" s="291">
        <v>600</v>
      </c>
      <c r="AH782" s="291">
        <v>40200000</v>
      </c>
      <c r="AI782" s="291">
        <v>11100000</v>
      </c>
      <c r="AJ782" s="291">
        <v>600</v>
      </c>
      <c r="AK782" s="291">
        <v>40200000</v>
      </c>
      <c r="AL782" s="291">
        <v>11100000</v>
      </c>
      <c r="AM782" s="291"/>
      <c r="AN782" s="291"/>
      <c r="AO782" s="291">
        <v>0</v>
      </c>
      <c r="AP782" s="291">
        <v>623</v>
      </c>
      <c r="AQ782" s="291">
        <v>41741000</v>
      </c>
      <c r="AR782" s="291">
        <v>11525500</v>
      </c>
      <c r="AS782" s="291">
        <v>623</v>
      </c>
      <c r="AT782" s="291">
        <v>41741000</v>
      </c>
      <c r="AU782" s="291">
        <v>11525500</v>
      </c>
      <c r="AV782" s="291"/>
      <c r="AW782" s="291"/>
      <c r="AX782" s="291">
        <v>0</v>
      </c>
      <c r="AY782" s="291">
        <v>595</v>
      </c>
      <c r="AZ782" s="291">
        <v>39865000</v>
      </c>
      <c r="BA782" s="291"/>
      <c r="BB782" s="291"/>
      <c r="BC782" s="291">
        <v>10</v>
      </c>
      <c r="BD782" s="291">
        <v>670000</v>
      </c>
      <c r="BE782" s="291">
        <v>369900</v>
      </c>
      <c r="BF782" s="291">
        <v>185000</v>
      </c>
      <c r="BG782" s="291">
        <v>363</v>
      </c>
      <c r="BH782" s="291">
        <v>24321000</v>
      </c>
      <c r="BI782" s="291">
        <v>17082966</v>
      </c>
      <c r="BJ782" s="291">
        <v>6715500</v>
      </c>
      <c r="BK782" s="291">
        <v>232</v>
      </c>
      <c r="BL782" s="291">
        <v>28</v>
      </c>
      <c r="BM782" s="291">
        <v>260</v>
      </c>
      <c r="BN782" s="291">
        <v>17420000</v>
      </c>
      <c r="BO782" s="291">
        <v>4810000</v>
      </c>
      <c r="BP782" s="292" t="s">
        <v>4094</v>
      </c>
      <c r="BQ782" s="292" t="s">
        <v>3496</v>
      </c>
      <c r="BR782" t="s">
        <v>45</v>
      </c>
    </row>
    <row r="783" spans="1:70" hidden="1" x14ac:dyDescent="0.3">
      <c r="A783" s="281">
        <v>780</v>
      </c>
      <c r="B783" s="282" t="s">
        <v>2952</v>
      </c>
      <c r="C783" s="282" t="s">
        <v>3011</v>
      </c>
      <c r="D783" s="282" t="s">
        <v>2998</v>
      </c>
      <c r="E783" s="282" t="s">
        <v>2997</v>
      </c>
      <c r="F783" s="282" t="s">
        <v>2985</v>
      </c>
      <c r="G783" s="282" t="s">
        <v>2986</v>
      </c>
      <c r="H783" s="282" t="s">
        <v>2987</v>
      </c>
      <c r="I783" s="282" t="s">
        <v>2962</v>
      </c>
      <c r="J783" s="282" t="s">
        <v>60</v>
      </c>
      <c r="K783" s="282" t="s">
        <v>2958</v>
      </c>
      <c r="L783" s="282" t="s">
        <v>45</v>
      </c>
      <c r="M783" s="283" t="s">
        <v>2944</v>
      </c>
      <c r="N783" s="282" t="s">
        <v>2945</v>
      </c>
      <c r="O783" s="282" t="s">
        <v>50</v>
      </c>
      <c r="P783" s="282" t="s">
        <v>51</v>
      </c>
      <c r="Q783" s="284" t="s">
        <v>45</v>
      </c>
      <c r="R783" s="282" t="s">
        <v>45</v>
      </c>
      <c r="S783" s="285">
        <v>45789</v>
      </c>
      <c r="T783" s="285">
        <v>45733</v>
      </c>
      <c r="U783" s="284" t="s">
        <v>45</v>
      </c>
      <c r="V783" s="285">
        <v>45733</v>
      </c>
      <c r="W783" s="285">
        <v>45789</v>
      </c>
      <c r="X783" s="285">
        <v>45792</v>
      </c>
      <c r="Y783" s="286">
        <v>46000</v>
      </c>
      <c r="Z783" s="286">
        <v>46000</v>
      </c>
      <c r="AA783" s="286">
        <v>12800</v>
      </c>
      <c r="AB783" s="286">
        <v>46000</v>
      </c>
      <c r="AC783" s="287" t="s">
        <v>1432</v>
      </c>
      <c r="AD783" s="284" t="s">
        <v>60</v>
      </c>
      <c r="AE783" s="287" t="s">
        <v>45</v>
      </c>
      <c r="AF783" s="286">
        <v>46000</v>
      </c>
      <c r="AG783" s="286">
        <v>500</v>
      </c>
      <c r="AH783" s="286">
        <v>23000000</v>
      </c>
      <c r="AI783" s="286">
        <v>6400000</v>
      </c>
      <c r="AJ783" s="286">
        <v>500</v>
      </c>
      <c r="AK783" s="286">
        <v>23000000</v>
      </c>
      <c r="AL783" s="286">
        <v>6400000</v>
      </c>
      <c r="AM783" s="286"/>
      <c r="AN783" s="286"/>
      <c r="AO783" s="286">
        <v>0</v>
      </c>
      <c r="AP783" s="286">
        <v>499</v>
      </c>
      <c r="AQ783" s="286">
        <v>22954000</v>
      </c>
      <c r="AR783" s="286">
        <v>6387200</v>
      </c>
      <c r="AS783" s="286">
        <v>499</v>
      </c>
      <c r="AT783" s="286">
        <v>22954000</v>
      </c>
      <c r="AU783" s="286">
        <v>6387200</v>
      </c>
      <c r="AV783" s="286"/>
      <c r="AW783" s="286"/>
      <c r="AX783" s="286">
        <v>0</v>
      </c>
      <c r="AY783" s="286">
        <v>473</v>
      </c>
      <c r="AZ783" s="286">
        <v>21758000</v>
      </c>
      <c r="BA783" s="286"/>
      <c r="BB783" s="286"/>
      <c r="BC783" s="286">
        <v>-3</v>
      </c>
      <c r="BD783" s="286">
        <v>-138000</v>
      </c>
      <c r="BE783" s="286">
        <v>100000</v>
      </c>
      <c r="BF783" s="286">
        <v>-38400</v>
      </c>
      <c r="BG783" s="286">
        <v>383</v>
      </c>
      <c r="BH783" s="286">
        <v>17618000</v>
      </c>
      <c r="BI783" s="286">
        <v>13167519</v>
      </c>
      <c r="BJ783" s="286">
        <v>4902400</v>
      </c>
      <c r="BK783" s="286">
        <v>90</v>
      </c>
      <c r="BL783" s="286">
        <v>26</v>
      </c>
      <c r="BM783" s="286">
        <v>116</v>
      </c>
      <c r="BN783" s="286">
        <v>5336000</v>
      </c>
      <c r="BO783" s="286">
        <v>1484800</v>
      </c>
      <c r="BP783" s="287" t="s">
        <v>3285</v>
      </c>
      <c r="BQ783" s="287" t="s">
        <v>1300</v>
      </c>
      <c r="BR783" t="s">
        <v>45</v>
      </c>
    </row>
    <row r="784" spans="1:70" hidden="1" x14ac:dyDescent="0.3">
      <c r="A784" s="281">
        <v>781</v>
      </c>
      <c r="B784" s="288" t="s">
        <v>2952</v>
      </c>
      <c r="C784" s="288" t="s">
        <v>3011</v>
      </c>
      <c r="D784" s="288" t="s">
        <v>2998</v>
      </c>
      <c r="E784" s="288" t="s">
        <v>2997</v>
      </c>
      <c r="F784" s="288" t="s">
        <v>2985</v>
      </c>
      <c r="G784" s="288" t="s">
        <v>2986</v>
      </c>
      <c r="H784" s="288" t="s">
        <v>2987</v>
      </c>
      <c r="I784" s="288" t="s">
        <v>2962</v>
      </c>
      <c r="J784" s="288" t="s">
        <v>60</v>
      </c>
      <c r="K784" s="288" t="s">
        <v>2958</v>
      </c>
      <c r="L784" s="288" t="s">
        <v>45</v>
      </c>
      <c r="M784" s="289" t="s">
        <v>2946</v>
      </c>
      <c r="N784" s="288" t="s">
        <v>2947</v>
      </c>
      <c r="O784" s="288" t="s">
        <v>50</v>
      </c>
      <c r="P784" s="288" t="s">
        <v>51</v>
      </c>
      <c r="Q784" s="290" t="s">
        <v>45</v>
      </c>
      <c r="R784" s="288" t="s">
        <v>45</v>
      </c>
      <c r="S784" s="1">
        <v>45799</v>
      </c>
      <c r="T784" s="1">
        <v>45749</v>
      </c>
      <c r="U784" s="290" t="s">
        <v>45</v>
      </c>
      <c r="V784" s="1">
        <v>45749</v>
      </c>
      <c r="W784" s="1">
        <v>45799</v>
      </c>
      <c r="X784" s="1">
        <v>45799</v>
      </c>
      <c r="Y784" s="291">
        <v>59000</v>
      </c>
      <c r="Z784" s="291">
        <v>59000</v>
      </c>
      <c r="AA784" s="291">
        <v>16500</v>
      </c>
      <c r="AB784" s="291">
        <v>59000</v>
      </c>
      <c r="AC784" s="292" t="s">
        <v>1247</v>
      </c>
      <c r="AD784" s="290" t="s">
        <v>60</v>
      </c>
      <c r="AE784" s="292" t="s">
        <v>45</v>
      </c>
      <c r="AF784" s="291">
        <v>59000</v>
      </c>
      <c r="AG784" s="291">
        <v>450</v>
      </c>
      <c r="AH784" s="291">
        <v>26550000</v>
      </c>
      <c r="AI784" s="291">
        <v>7425000</v>
      </c>
      <c r="AJ784" s="291">
        <v>450</v>
      </c>
      <c r="AK784" s="291">
        <v>26550000</v>
      </c>
      <c r="AL784" s="291">
        <v>7425000</v>
      </c>
      <c r="AM784" s="291"/>
      <c r="AN784" s="291"/>
      <c r="AO784" s="291">
        <v>0</v>
      </c>
      <c r="AP784" s="291">
        <v>423</v>
      </c>
      <c r="AQ784" s="291">
        <v>24957000</v>
      </c>
      <c r="AR784" s="291">
        <v>6979500</v>
      </c>
      <c r="AS784" s="291">
        <v>423</v>
      </c>
      <c r="AT784" s="291">
        <v>24957000</v>
      </c>
      <c r="AU784" s="291">
        <v>6979500</v>
      </c>
      <c r="AV784" s="291"/>
      <c r="AW784" s="291"/>
      <c r="AX784" s="291">
        <v>0</v>
      </c>
      <c r="AY784" s="291">
        <v>372</v>
      </c>
      <c r="AZ784" s="291">
        <v>21948000</v>
      </c>
      <c r="BA784" s="291"/>
      <c r="BB784" s="291"/>
      <c r="BC784" s="291">
        <v>6</v>
      </c>
      <c r="BD784" s="291">
        <v>354000</v>
      </c>
      <c r="BE784" s="291">
        <v>180140</v>
      </c>
      <c r="BF784" s="291">
        <v>99000</v>
      </c>
      <c r="BG784" s="291">
        <v>221</v>
      </c>
      <c r="BH784" s="291">
        <v>13039000</v>
      </c>
      <c r="BI784" s="291">
        <v>9258414</v>
      </c>
      <c r="BJ784" s="291">
        <v>3646500</v>
      </c>
      <c r="BK784" s="291">
        <v>151</v>
      </c>
      <c r="BL784" s="291">
        <v>51</v>
      </c>
      <c r="BM784" s="291">
        <v>202</v>
      </c>
      <c r="BN784" s="291">
        <v>11918000</v>
      </c>
      <c r="BO784" s="291">
        <v>3333000</v>
      </c>
      <c r="BP784" s="292" t="s">
        <v>3429</v>
      </c>
      <c r="BQ784" s="292" t="s">
        <v>3534</v>
      </c>
      <c r="BR784" t="s">
        <v>45</v>
      </c>
    </row>
    <row r="785" spans="1:70" hidden="1" x14ac:dyDescent="0.3">
      <c r="A785" s="281">
        <v>782</v>
      </c>
      <c r="B785" s="282" t="s">
        <v>2952</v>
      </c>
      <c r="C785" s="282" t="s">
        <v>3011</v>
      </c>
      <c r="D785" s="282" t="s">
        <v>2998</v>
      </c>
      <c r="E785" s="282" t="s">
        <v>2997</v>
      </c>
      <c r="F785" s="282" t="s">
        <v>2985</v>
      </c>
      <c r="G785" s="282" t="s">
        <v>2986</v>
      </c>
      <c r="H785" s="282" t="s">
        <v>2987</v>
      </c>
      <c r="I785" s="282" t="s">
        <v>2999</v>
      </c>
      <c r="J785" s="282" t="s">
        <v>60</v>
      </c>
      <c r="K785" s="282" t="s">
        <v>2958</v>
      </c>
      <c r="L785" s="282" t="s">
        <v>45</v>
      </c>
      <c r="M785" s="283" t="s">
        <v>2948</v>
      </c>
      <c r="N785" s="282" t="s">
        <v>389</v>
      </c>
      <c r="O785" s="282" t="s">
        <v>50</v>
      </c>
      <c r="P785" s="282" t="s">
        <v>120</v>
      </c>
      <c r="Q785" s="284" t="s">
        <v>45</v>
      </c>
      <c r="R785" s="282" t="s">
        <v>45</v>
      </c>
      <c r="S785" s="285">
        <v>46059</v>
      </c>
      <c r="T785" s="285">
        <v>46056</v>
      </c>
      <c r="U785" s="284" t="s">
        <v>45</v>
      </c>
      <c r="V785" s="285">
        <v>46129</v>
      </c>
      <c r="W785" s="285">
        <v>45765</v>
      </c>
      <c r="X785" s="285">
        <v>45770</v>
      </c>
      <c r="Y785" s="286">
        <v>49000</v>
      </c>
      <c r="Z785" s="286">
        <v>59000</v>
      </c>
      <c r="AA785" s="286">
        <v>14500</v>
      </c>
      <c r="AB785" s="286">
        <v>59000</v>
      </c>
      <c r="AC785" s="287" t="s">
        <v>1894</v>
      </c>
      <c r="AD785" s="284" t="s">
        <v>60</v>
      </c>
      <c r="AE785" s="287" t="s">
        <v>45</v>
      </c>
      <c r="AF785" s="286">
        <v>49000</v>
      </c>
      <c r="AG785" s="286">
        <v>1200</v>
      </c>
      <c r="AH785" s="286">
        <v>70800000</v>
      </c>
      <c r="AI785" s="286">
        <v>17400000</v>
      </c>
      <c r="AJ785" s="286">
        <v>600</v>
      </c>
      <c r="AK785" s="286">
        <v>35400000</v>
      </c>
      <c r="AL785" s="286">
        <v>8700000</v>
      </c>
      <c r="AM785" s="286">
        <v>600</v>
      </c>
      <c r="AN785" s="286">
        <v>35400000</v>
      </c>
      <c r="AO785" s="286">
        <v>8700000</v>
      </c>
      <c r="AP785" s="286">
        <v>600</v>
      </c>
      <c r="AQ785" s="286">
        <v>35400000</v>
      </c>
      <c r="AR785" s="286">
        <v>8700000</v>
      </c>
      <c r="AS785" s="286">
        <v>600</v>
      </c>
      <c r="AT785" s="286">
        <v>35400000</v>
      </c>
      <c r="AU785" s="286">
        <v>8700000</v>
      </c>
      <c r="AV785" s="286"/>
      <c r="AW785" s="286"/>
      <c r="AX785" s="286">
        <v>0</v>
      </c>
      <c r="AY785" s="286">
        <v>597</v>
      </c>
      <c r="AZ785" s="286">
        <v>35223000</v>
      </c>
      <c r="BA785" s="286"/>
      <c r="BB785" s="286"/>
      <c r="BC785" s="286"/>
      <c r="BD785" s="286"/>
      <c r="BE785" s="286"/>
      <c r="BF785" s="286">
        <v>0</v>
      </c>
      <c r="BG785" s="286">
        <v>577</v>
      </c>
      <c r="BH785" s="286">
        <v>34043000</v>
      </c>
      <c r="BI785" s="286">
        <v>19880194</v>
      </c>
      <c r="BJ785" s="286">
        <v>8366500</v>
      </c>
      <c r="BK785" s="286">
        <v>20</v>
      </c>
      <c r="BL785" s="286">
        <v>3</v>
      </c>
      <c r="BM785" s="286">
        <v>23</v>
      </c>
      <c r="BN785" s="286">
        <v>1357000</v>
      </c>
      <c r="BO785" s="286">
        <v>333500</v>
      </c>
      <c r="BP785" s="287" t="s">
        <v>4046</v>
      </c>
      <c r="BQ785" s="287" t="s">
        <v>3273</v>
      </c>
      <c r="BR785" t="s">
        <v>45</v>
      </c>
    </row>
    <row r="786" spans="1:70" hidden="1" x14ac:dyDescent="0.3">
      <c r="A786" s="281">
        <v>783</v>
      </c>
      <c r="B786" s="288" t="s">
        <v>2952</v>
      </c>
      <c r="C786" s="288" t="s">
        <v>3011</v>
      </c>
      <c r="D786" s="288" t="s">
        <v>3003</v>
      </c>
      <c r="E786" s="288" t="s">
        <v>2959</v>
      </c>
      <c r="F786" s="288" t="s">
        <v>2955</v>
      </c>
      <c r="G786" s="288" t="s">
        <v>2960</v>
      </c>
      <c r="H786" s="288" t="s">
        <v>2963</v>
      </c>
      <c r="I786" s="288" t="s">
        <v>2962</v>
      </c>
      <c r="J786" s="288" t="s">
        <v>60</v>
      </c>
      <c r="K786" s="288" t="s">
        <v>2958</v>
      </c>
      <c r="L786" s="288" t="s">
        <v>45</v>
      </c>
      <c r="M786" s="289" t="s">
        <v>1233</v>
      </c>
      <c r="N786" s="288" t="s">
        <v>1232</v>
      </c>
      <c r="O786" s="288" t="s">
        <v>50</v>
      </c>
      <c r="P786" s="288" t="s">
        <v>131</v>
      </c>
      <c r="Q786" s="290" t="s">
        <v>45</v>
      </c>
      <c r="R786" s="288" t="s">
        <v>45</v>
      </c>
      <c r="S786" s="1">
        <v>45883</v>
      </c>
      <c r="T786" s="1">
        <v>45834</v>
      </c>
      <c r="U786" s="290" t="s">
        <v>45</v>
      </c>
      <c r="V786" s="1">
        <v>45834</v>
      </c>
      <c r="W786" s="1">
        <v>45883</v>
      </c>
      <c r="X786" s="1">
        <v>45889</v>
      </c>
      <c r="Y786" s="291">
        <v>72000</v>
      </c>
      <c r="Z786" s="291">
        <v>82000</v>
      </c>
      <c r="AA786" s="291">
        <v>19000</v>
      </c>
      <c r="AB786" s="291">
        <v>82000</v>
      </c>
      <c r="AC786" s="292" t="s">
        <v>363</v>
      </c>
      <c r="AD786" s="290" t="s">
        <v>60</v>
      </c>
      <c r="AE786" s="292" t="s">
        <v>45</v>
      </c>
      <c r="AF786" s="291">
        <v>72000</v>
      </c>
      <c r="AG786" s="291">
        <v>1100</v>
      </c>
      <c r="AH786" s="291">
        <v>90200000</v>
      </c>
      <c r="AI786" s="291">
        <v>20900000</v>
      </c>
      <c r="AJ786" s="291">
        <v>1100</v>
      </c>
      <c r="AK786" s="291">
        <v>90200000</v>
      </c>
      <c r="AL786" s="291">
        <v>20900000</v>
      </c>
      <c r="AM786" s="291"/>
      <c r="AN786" s="291"/>
      <c r="AO786" s="291">
        <v>0</v>
      </c>
      <c r="AP786" s="291">
        <v>1083</v>
      </c>
      <c r="AQ786" s="291">
        <v>88806000</v>
      </c>
      <c r="AR786" s="291">
        <v>20577000</v>
      </c>
      <c r="AS786" s="291">
        <v>1083</v>
      </c>
      <c r="AT786" s="291">
        <v>88806000</v>
      </c>
      <c r="AU786" s="291">
        <v>20577000</v>
      </c>
      <c r="AV786" s="291"/>
      <c r="AW786" s="291"/>
      <c r="AX786" s="291">
        <v>0</v>
      </c>
      <c r="AY786" s="291">
        <v>278</v>
      </c>
      <c r="AZ786" s="291">
        <v>22796000</v>
      </c>
      <c r="BA786" s="291"/>
      <c r="BB786" s="291"/>
      <c r="BC786" s="291">
        <v>48</v>
      </c>
      <c r="BD786" s="291">
        <v>3936000</v>
      </c>
      <c r="BE786" s="291">
        <v>499682</v>
      </c>
      <c r="BF786" s="291">
        <v>912000</v>
      </c>
      <c r="BG786" s="291">
        <v>67</v>
      </c>
      <c r="BH786" s="291">
        <v>5494000</v>
      </c>
      <c r="BI786" s="291">
        <v>1103738</v>
      </c>
      <c r="BJ786" s="291">
        <v>1273000</v>
      </c>
      <c r="BK786" s="291">
        <v>211</v>
      </c>
      <c r="BL786" s="291">
        <v>805</v>
      </c>
      <c r="BM786" s="291">
        <v>1016</v>
      </c>
      <c r="BN786" s="291">
        <v>83312000</v>
      </c>
      <c r="BO786" s="291">
        <v>19304000</v>
      </c>
      <c r="BP786" s="292" t="s">
        <v>3466</v>
      </c>
      <c r="BQ786" s="292" t="s">
        <v>3131</v>
      </c>
      <c r="BR786" t="s">
        <v>45</v>
      </c>
    </row>
    <row r="787" spans="1:70" hidden="1" x14ac:dyDescent="0.3">
      <c r="A787" s="281">
        <v>784</v>
      </c>
      <c r="B787" s="282" t="s">
        <v>2952</v>
      </c>
      <c r="C787" s="282" t="s">
        <v>3011</v>
      </c>
      <c r="D787" s="282" t="s">
        <v>3003</v>
      </c>
      <c r="E787" s="282" t="s">
        <v>2959</v>
      </c>
      <c r="F787" s="282" t="s">
        <v>2955</v>
      </c>
      <c r="G787" s="282" t="s">
        <v>2960</v>
      </c>
      <c r="H787" s="282" t="s">
        <v>2964</v>
      </c>
      <c r="I787" s="282" t="s">
        <v>2962</v>
      </c>
      <c r="J787" s="282" t="s">
        <v>60</v>
      </c>
      <c r="K787" s="282" t="s">
        <v>2958</v>
      </c>
      <c r="L787" s="282" t="s">
        <v>45</v>
      </c>
      <c r="M787" s="283" t="s">
        <v>1231</v>
      </c>
      <c r="N787" s="282" t="s">
        <v>1230</v>
      </c>
      <c r="O787" s="282" t="s">
        <v>50</v>
      </c>
      <c r="P787" s="282" t="s">
        <v>74</v>
      </c>
      <c r="Q787" s="284" t="s">
        <v>45</v>
      </c>
      <c r="R787" s="282" t="s">
        <v>45</v>
      </c>
      <c r="S787" s="285">
        <v>2958465</v>
      </c>
      <c r="T787" s="285">
        <v>45922</v>
      </c>
      <c r="U787" s="284" t="s">
        <v>45</v>
      </c>
      <c r="V787" s="285">
        <v>45922</v>
      </c>
      <c r="W787" s="284" t="s">
        <v>45</v>
      </c>
      <c r="X787" s="284" t="s">
        <v>45</v>
      </c>
      <c r="Y787" s="286">
        <v>72000</v>
      </c>
      <c r="Z787" s="286">
        <v>82000</v>
      </c>
      <c r="AA787" s="286">
        <v>18900</v>
      </c>
      <c r="AB787" s="286">
        <v>82000</v>
      </c>
      <c r="AC787" s="287" t="s">
        <v>116</v>
      </c>
      <c r="AD787" s="284" t="s">
        <v>60</v>
      </c>
      <c r="AE787" s="287" t="s">
        <v>45</v>
      </c>
      <c r="AF787" s="286">
        <v>72000</v>
      </c>
      <c r="AG787" s="286">
        <v>1050</v>
      </c>
      <c r="AH787" s="286">
        <v>86100000</v>
      </c>
      <c r="AI787" s="286">
        <v>19845000</v>
      </c>
      <c r="AJ787" s="286">
        <v>1050</v>
      </c>
      <c r="AK787" s="286">
        <v>86100000</v>
      </c>
      <c r="AL787" s="286">
        <v>19845000</v>
      </c>
      <c r="AM787" s="286"/>
      <c r="AN787" s="286"/>
      <c r="AO787" s="286">
        <v>0</v>
      </c>
      <c r="AP787" s="286"/>
      <c r="AQ787" s="286"/>
      <c r="AR787" s="286">
        <v>0</v>
      </c>
      <c r="AS787" s="286"/>
      <c r="AT787" s="286"/>
      <c r="AU787" s="286">
        <v>0</v>
      </c>
      <c r="AV787" s="286"/>
      <c r="AW787" s="286"/>
      <c r="AX787" s="286">
        <v>0</v>
      </c>
      <c r="AY787" s="286"/>
      <c r="AZ787" s="286"/>
      <c r="BA787" s="286"/>
      <c r="BB787" s="286"/>
      <c r="BC787" s="286"/>
      <c r="BD787" s="286"/>
      <c r="BE787" s="286"/>
      <c r="BF787" s="286">
        <v>0</v>
      </c>
      <c r="BG787" s="286"/>
      <c r="BH787" s="286"/>
      <c r="BI787" s="286"/>
      <c r="BJ787" s="286">
        <v>0</v>
      </c>
      <c r="BK787" s="286"/>
      <c r="BL787" s="286"/>
      <c r="BM787" s="286"/>
      <c r="BN787" s="286"/>
      <c r="BO787" s="286"/>
      <c r="BP787" s="287" t="s">
        <v>45</v>
      </c>
      <c r="BQ787" s="287" t="s">
        <v>45</v>
      </c>
      <c r="BR787" t="s">
        <v>45</v>
      </c>
    </row>
    <row r="788" spans="1:70" hidden="1" x14ac:dyDescent="0.3">
      <c r="A788" s="281">
        <v>785</v>
      </c>
      <c r="B788" s="288" t="s">
        <v>2952</v>
      </c>
      <c r="C788" s="288" t="s">
        <v>3011</v>
      </c>
      <c r="D788" s="288" t="s">
        <v>3003</v>
      </c>
      <c r="E788" s="288" t="s">
        <v>2959</v>
      </c>
      <c r="F788" s="288" t="s">
        <v>2955</v>
      </c>
      <c r="G788" s="288" t="s">
        <v>2960</v>
      </c>
      <c r="H788" s="288" t="s">
        <v>2964</v>
      </c>
      <c r="I788" s="288" t="s">
        <v>2962</v>
      </c>
      <c r="J788" s="288" t="s">
        <v>60</v>
      </c>
      <c r="K788" s="288" t="s">
        <v>2958</v>
      </c>
      <c r="L788" s="288" t="s">
        <v>45</v>
      </c>
      <c r="M788" s="289" t="s">
        <v>1229</v>
      </c>
      <c r="N788" s="288" t="s">
        <v>1228</v>
      </c>
      <c r="O788" s="288" t="s">
        <v>50</v>
      </c>
      <c r="P788" s="288" t="s">
        <v>74</v>
      </c>
      <c r="Q788" s="290" t="s">
        <v>45</v>
      </c>
      <c r="R788" s="288" t="s">
        <v>45</v>
      </c>
      <c r="S788" s="1">
        <v>45901</v>
      </c>
      <c r="T788" s="1">
        <v>45846</v>
      </c>
      <c r="U788" s="290" t="s">
        <v>45</v>
      </c>
      <c r="V788" s="1">
        <v>45846</v>
      </c>
      <c r="W788" s="1">
        <v>45901</v>
      </c>
      <c r="X788" s="290" t="s">
        <v>45</v>
      </c>
      <c r="Y788" s="291">
        <v>62000</v>
      </c>
      <c r="Z788" s="291">
        <v>62000</v>
      </c>
      <c r="AA788" s="291">
        <v>16600</v>
      </c>
      <c r="AB788" s="291">
        <v>62000</v>
      </c>
      <c r="AC788" s="292" t="s">
        <v>208</v>
      </c>
      <c r="AD788" s="290" t="s">
        <v>60</v>
      </c>
      <c r="AE788" s="292" t="s">
        <v>45</v>
      </c>
      <c r="AF788" s="291">
        <v>62000</v>
      </c>
      <c r="AG788" s="291">
        <v>1875</v>
      </c>
      <c r="AH788" s="291">
        <v>116250000</v>
      </c>
      <c r="AI788" s="291">
        <v>31125000</v>
      </c>
      <c r="AJ788" s="291">
        <v>1875</v>
      </c>
      <c r="AK788" s="291">
        <v>116250000</v>
      </c>
      <c r="AL788" s="291">
        <v>31125000</v>
      </c>
      <c r="AM788" s="291"/>
      <c r="AN788" s="291"/>
      <c r="AO788" s="291">
        <v>0</v>
      </c>
      <c r="AP788" s="291">
        <v>1894</v>
      </c>
      <c r="AQ788" s="291">
        <v>117428000</v>
      </c>
      <c r="AR788" s="291">
        <v>31440400</v>
      </c>
      <c r="AS788" s="291">
        <v>1894</v>
      </c>
      <c r="AT788" s="291">
        <v>117428000</v>
      </c>
      <c r="AU788" s="291">
        <v>31440400</v>
      </c>
      <c r="AV788" s="291"/>
      <c r="AW788" s="291"/>
      <c r="AX788" s="291">
        <v>0</v>
      </c>
      <c r="AY788" s="291"/>
      <c r="AZ788" s="291"/>
      <c r="BA788" s="291"/>
      <c r="BB788" s="291"/>
      <c r="BC788" s="291"/>
      <c r="BD788" s="291"/>
      <c r="BE788" s="291"/>
      <c r="BF788" s="291">
        <v>0</v>
      </c>
      <c r="BG788" s="291"/>
      <c r="BH788" s="291"/>
      <c r="BI788" s="291"/>
      <c r="BJ788" s="291">
        <v>0</v>
      </c>
      <c r="BK788" s="291"/>
      <c r="BL788" s="291">
        <v>1894</v>
      </c>
      <c r="BM788" s="291">
        <v>1894</v>
      </c>
      <c r="BN788" s="291">
        <v>117428000</v>
      </c>
      <c r="BO788" s="291">
        <v>31440400</v>
      </c>
      <c r="BP788" s="292" t="s">
        <v>45</v>
      </c>
      <c r="BQ788" s="292" t="s">
        <v>45</v>
      </c>
      <c r="BR788" t="s">
        <v>45</v>
      </c>
    </row>
    <row r="789" spans="1:70" hidden="1" x14ac:dyDescent="0.3">
      <c r="A789" s="281">
        <v>786</v>
      </c>
      <c r="B789" s="282" t="s">
        <v>2952</v>
      </c>
      <c r="C789" s="282" t="s">
        <v>3011</v>
      </c>
      <c r="D789" s="282" t="s">
        <v>3003</v>
      </c>
      <c r="E789" s="282" t="s">
        <v>2959</v>
      </c>
      <c r="F789" s="282" t="s">
        <v>2955</v>
      </c>
      <c r="G789" s="282" t="s">
        <v>2960</v>
      </c>
      <c r="H789" s="282" t="s">
        <v>2964</v>
      </c>
      <c r="I789" s="282" t="s">
        <v>2962</v>
      </c>
      <c r="J789" s="282" t="s">
        <v>60</v>
      </c>
      <c r="K789" s="282" t="s">
        <v>2958</v>
      </c>
      <c r="L789" s="282" t="s">
        <v>45</v>
      </c>
      <c r="M789" s="283" t="s">
        <v>1227</v>
      </c>
      <c r="N789" s="282" t="s">
        <v>1226</v>
      </c>
      <c r="O789" s="282" t="s">
        <v>50</v>
      </c>
      <c r="P789" s="282" t="s">
        <v>74</v>
      </c>
      <c r="Q789" s="284" t="s">
        <v>45</v>
      </c>
      <c r="R789" s="282" t="s">
        <v>45</v>
      </c>
      <c r="S789" s="285">
        <v>45919</v>
      </c>
      <c r="T789" s="285">
        <v>45896</v>
      </c>
      <c r="U789" s="284" t="s">
        <v>45</v>
      </c>
      <c r="V789" s="285">
        <v>45896</v>
      </c>
      <c r="W789" s="284" t="s">
        <v>45</v>
      </c>
      <c r="X789" s="284" t="s">
        <v>45</v>
      </c>
      <c r="Y789" s="286">
        <v>64000</v>
      </c>
      <c r="Z789" s="286">
        <v>64000</v>
      </c>
      <c r="AA789" s="286">
        <v>16900</v>
      </c>
      <c r="AB789" s="286">
        <v>64000</v>
      </c>
      <c r="AC789" s="287" t="s">
        <v>363</v>
      </c>
      <c r="AD789" s="284" t="s">
        <v>60</v>
      </c>
      <c r="AE789" s="287" t="s">
        <v>45</v>
      </c>
      <c r="AF789" s="286">
        <v>64000</v>
      </c>
      <c r="AG789" s="286">
        <v>1330</v>
      </c>
      <c r="AH789" s="286">
        <v>85120000</v>
      </c>
      <c r="AI789" s="286">
        <v>22477000</v>
      </c>
      <c r="AJ789" s="286">
        <v>1330</v>
      </c>
      <c r="AK789" s="286">
        <v>85120000</v>
      </c>
      <c r="AL789" s="286">
        <v>22477000</v>
      </c>
      <c r="AM789" s="286"/>
      <c r="AN789" s="286"/>
      <c r="AO789" s="286">
        <v>0</v>
      </c>
      <c r="AP789" s="286"/>
      <c r="AQ789" s="286"/>
      <c r="AR789" s="286">
        <v>0</v>
      </c>
      <c r="AS789" s="286"/>
      <c r="AT789" s="286"/>
      <c r="AU789" s="286">
        <v>0</v>
      </c>
      <c r="AV789" s="286"/>
      <c r="AW789" s="286"/>
      <c r="AX789" s="286">
        <v>0</v>
      </c>
      <c r="AY789" s="286"/>
      <c r="AZ789" s="286"/>
      <c r="BA789" s="286"/>
      <c r="BB789" s="286"/>
      <c r="BC789" s="286"/>
      <c r="BD789" s="286"/>
      <c r="BE789" s="286"/>
      <c r="BF789" s="286">
        <v>0</v>
      </c>
      <c r="BG789" s="286"/>
      <c r="BH789" s="286"/>
      <c r="BI789" s="286"/>
      <c r="BJ789" s="286">
        <v>0</v>
      </c>
      <c r="BK789" s="286"/>
      <c r="BL789" s="286"/>
      <c r="BM789" s="286"/>
      <c r="BN789" s="286"/>
      <c r="BO789" s="286"/>
      <c r="BP789" s="287" t="s">
        <v>45</v>
      </c>
      <c r="BQ789" s="287" t="s">
        <v>45</v>
      </c>
      <c r="BR789" t="s">
        <v>45</v>
      </c>
    </row>
    <row r="790" spans="1:70" hidden="1" x14ac:dyDescent="0.3">
      <c r="A790" s="281">
        <v>787</v>
      </c>
      <c r="B790" s="288" t="s">
        <v>2952</v>
      </c>
      <c r="C790" s="288" t="s">
        <v>3011</v>
      </c>
      <c r="D790" s="288" t="s">
        <v>3003</v>
      </c>
      <c r="E790" s="288" t="s">
        <v>2959</v>
      </c>
      <c r="F790" s="288" t="s">
        <v>2955</v>
      </c>
      <c r="G790" s="288" t="s">
        <v>2960</v>
      </c>
      <c r="H790" s="288" t="s">
        <v>2964</v>
      </c>
      <c r="I790" s="288" t="s">
        <v>2962</v>
      </c>
      <c r="J790" s="288" t="s">
        <v>60</v>
      </c>
      <c r="K790" s="288" t="s">
        <v>2958</v>
      </c>
      <c r="L790" s="288" t="s">
        <v>45</v>
      </c>
      <c r="M790" s="289" t="s">
        <v>1225</v>
      </c>
      <c r="N790" s="288" t="s">
        <v>1224</v>
      </c>
      <c r="O790" s="288" t="s">
        <v>50</v>
      </c>
      <c r="P790" s="288" t="s">
        <v>51</v>
      </c>
      <c r="Q790" s="290" t="s">
        <v>45</v>
      </c>
      <c r="R790" s="288" t="s">
        <v>45</v>
      </c>
      <c r="S790" s="1">
        <v>2958465</v>
      </c>
      <c r="T790" s="1">
        <v>45896</v>
      </c>
      <c r="U790" s="290" t="s">
        <v>45</v>
      </c>
      <c r="V790" s="1">
        <v>45896</v>
      </c>
      <c r="W790" s="290" t="s">
        <v>45</v>
      </c>
      <c r="X790" s="290" t="s">
        <v>45</v>
      </c>
      <c r="Y790" s="291">
        <v>62000</v>
      </c>
      <c r="Z790" s="291">
        <v>62000</v>
      </c>
      <c r="AA790" s="291">
        <v>15800</v>
      </c>
      <c r="AB790" s="291">
        <v>62000</v>
      </c>
      <c r="AC790" s="292" t="s">
        <v>839</v>
      </c>
      <c r="AD790" s="290" t="s">
        <v>60</v>
      </c>
      <c r="AE790" s="292" t="s">
        <v>45</v>
      </c>
      <c r="AF790" s="291">
        <v>62000</v>
      </c>
      <c r="AG790" s="291">
        <v>1330</v>
      </c>
      <c r="AH790" s="291">
        <v>82460000</v>
      </c>
      <c r="AI790" s="291">
        <v>21014000</v>
      </c>
      <c r="AJ790" s="291">
        <v>1330</v>
      </c>
      <c r="AK790" s="291">
        <v>82460000</v>
      </c>
      <c r="AL790" s="291">
        <v>21014000</v>
      </c>
      <c r="AM790" s="291"/>
      <c r="AN790" s="291"/>
      <c r="AO790" s="291">
        <v>0</v>
      </c>
      <c r="AP790" s="291"/>
      <c r="AQ790" s="291"/>
      <c r="AR790" s="291">
        <v>0</v>
      </c>
      <c r="AS790" s="291"/>
      <c r="AT790" s="291"/>
      <c r="AU790" s="291">
        <v>0</v>
      </c>
      <c r="AV790" s="291"/>
      <c r="AW790" s="291"/>
      <c r="AX790" s="291">
        <v>0</v>
      </c>
      <c r="AY790" s="291"/>
      <c r="AZ790" s="291"/>
      <c r="BA790" s="291"/>
      <c r="BB790" s="291"/>
      <c r="BC790" s="291"/>
      <c r="BD790" s="291"/>
      <c r="BE790" s="291"/>
      <c r="BF790" s="291">
        <v>0</v>
      </c>
      <c r="BG790" s="291"/>
      <c r="BH790" s="291"/>
      <c r="BI790" s="291"/>
      <c r="BJ790" s="291">
        <v>0</v>
      </c>
      <c r="BK790" s="291"/>
      <c r="BL790" s="291"/>
      <c r="BM790" s="291"/>
      <c r="BN790" s="291"/>
      <c r="BO790" s="291"/>
      <c r="BP790" s="292" t="s">
        <v>45</v>
      </c>
      <c r="BQ790" s="292" t="s">
        <v>45</v>
      </c>
      <c r="BR790" t="s">
        <v>45</v>
      </c>
    </row>
    <row r="791" spans="1:70" hidden="1" x14ac:dyDescent="0.3">
      <c r="A791" s="281">
        <v>788</v>
      </c>
      <c r="B791" s="282" t="s">
        <v>2952</v>
      </c>
      <c r="C791" s="282" t="s">
        <v>3011</v>
      </c>
      <c r="D791" s="282" t="s">
        <v>3003</v>
      </c>
      <c r="E791" s="282" t="s">
        <v>2959</v>
      </c>
      <c r="F791" s="282" t="s">
        <v>2955</v>
      </c>
      <c r="G791" s="282" t="s">
        <v>2960</v>
      </c>
      <c r="H791" s="282" t="s">
        <v>2965</v>
      </c>
      <c r="I791" s="282" t="s">
        <v>2962</v>
      </c>
      <c r="J791" s="282" t="s">
        <v>60</v>
      </c>
      <c r="K791" s="282" t="s">
        <v>2958</v>
      </c>
      <c r="L791" s="282" t="s">
        <v>45</v>
      </c>
      <c r="M791" s="283" t="s">
        <v>1223</v>
      </c>
      <c r="N791" s="282" t="s">
        <v>1222</v>
      </c>
      <c r="O791" s="282" t="s">
        <v>50</v>
      </c>
      <c r="P791" s="282" t="s">
        <v>51</v>
      </c>
      <c r="Q791" s="284" t="s">
        <v>45</v>
      </c>
      <c r="R791" s="282" t="s">
        <v>45</v>
      </c>
      <c r="S791" s="285">
        <v>45926</v>
      </c>
      <c r="T791" s="285">
        <v>45853</v>
      </c>
      <c r="U791" s="284" t="s">
        <v>45</v>
      </c>
      <c r="V791" s="285">
        <v>45853</v>
      </c>
      <c r="W791" s="284" t="s">
        <v>45</v>
      </c>
      <c r="X791" s="284" t="s">
        <v>45</v>
      </c>
      <c r="Y791" s="286">
        <v>59000</v>
      </c>
      <c r="Z791" s="286">
        <v>59000</v>
      </c>
      <c r="AA791" s="286">
        <v>14500</v>
      </c>
      <c r="AB791" s="286">
        <v>59000</v>
      </c>
      <c r="AC791" s="287" t="s">
        <v>949</v>
      </c>
      <c r="AD791" s="284" t="s">
        <v>60</v>
      </c>
      <c r="AE791" s="287" t="s">
        <v>45</v>
      </c>
      <c r="AF791" s="286">
        <v>59000</v>
      </c>
      <c r="AG791" s="286">
        <v>816</v>
      </c>
      <c r="AH791" s="286">
        <v>48144000</v>
      </c>
      <c r="AI791" s="286">
        <v>11832000</v>
      </c>
      <c r="AJ791" s="286">
        <v>816</v>
      </c>
      <c r="AK791" s="286">
        <v>48144000</v>
      </c>
      <c r="AL791" s="286">
        <v>11832000</v>
      </c>
      <c r="AM791" s="286"/>
      <c r="AN791" s="286"/>
      <c r="AO791" s="286">
        <v>0</v>
      </c>
      <c r="AP791" s="286"/>
      <c r="AQ791" s="286"/>
      <c r="AR791" s="286">
        <v>0</v>
      </c>
      <c r="AS791" s="286"/>
      <c r="AT791" s="286"/>
      <c r="AU791" s="286">
        <v>0</v>
      </c>
      <c r="AV791" s="286"/>
      <c r="AW791" s="286"/>
      <c r="AX791" s="286">
        <v>0</v>
      </c>
      <c r="AY791" s="286"/>
      <c r="AZ791" s="286"/>
      <c r="BA791" s="286"/>
      <c r="BB791" s="286"/>
      <c r="BC791" s="286"/>
      <c r="BD791" s="286"/>
      <c r="BE791" s="286"/>
      <c r="BF791" s="286">
        <v>0</v>
      </c>
      <c r="BG791" s="286"/>
      <c r="BH791" s="286"/>
      <c r="BI791" s="286"/>
      <c r="BJ791" s="286">
        <v>0</v>
      </c>
      <c r="BK791" s="286"/>
      <c r="BL791" s="286"/>
      <c r="BM791" s="286"/>
      <c r="BN791" s="286"/>
      <c r="BO791" s="286"/>
      <c r="BP791" s="287" t="s">
        <v>45</v>
      </c>
      <c r="BQ791" s="287" t="s">
        <v>45</v>
      </c>
      <c r="BR791" t="s">
        <v>45</v>
      </c>
    </row>
    <row r="792" spans="1:70" hidden="1" x14ac:dyDescent="0.3">
      <c r="A792" s="281">
        <v>789</v>
      </c>
      <c r="B792" s="288" t="s">
        <v>2952</v>
      </c>
      <c r="C792" s="288" t="s">
        <v>3011</v>
      </c>
      <c r="D792" s="288" t="s">
        <v>3003</v>
      </c>
      <c r="E792" s="288" t="s">
        <v>2959</v>
      </c>
      <c r="F792" s="288" t="s">
        <v>2955</v>
      </c>
      <c r="G792" s="288" t="s">
        <v>2960</v>
      </c>
      <c r="H792" s="288" t="s">
        <v>2965</v>
      </c>
      <c r="I792" s="288" t="s">
        <v>2962</v>
      </c>
      <c r="J792" s="288" t="s">
        <v>60</v>
      </c>
      <c r="K792" s="288" t="s">
        <v>2958</v>
      </c>
      <c r="L792" s="288" t="s">
        <v>45</v>
      </c>
      <c r="M792" s="289" t="s">
        <v>1221</v>
      </c>
      <c r="N792" s="288" t="s">
        <v>1220</v>
      </c>
      <c r="O792" s="288" t="s">
        <v>50</v>
      </c>
      <c r="P792" s="288" t="s">
        <v>74</v>
      </c>
      <c r="Q792" s="290" t="s">
        <v>45</v>
      </c>
      <c r="R792" s="288" t="s">
        <v>45</v>
      </c>
      <c r="S792" s="1">
        <v>45876</v>
      </c>
      <c r="T792" s="1">
        <v>45852</v>
      </c>
      <c r="U792" s="290" t="s">
        <v>45</v>
      </c>
      <c r="V792" s="1">
        <v>45852</v>
      </c>
      <c r="W792" s="1">
        <v>45876</v>
      </c>
      <c r="X792" s="1">
        <v>45882</v>
      </c>
      <c r="Y792" s="291">
        <v>42000</v>
      </c>
      <c r="Z792" s="291">
        <v>42000</v>
      </c>
      <c r="AA792" s="291">
        <v>10900</v>
      </c>
      <c r="AB792" s="291">
        <v>42000</v>
      </c>
      <c r="AC792" s="292" t="s">
        <v>201</v>
      </c>
      <c r="AD792" s="290" t="s">
        <v>60</v>
      </c>
      <c r="AE792" s="292" t="s">
        <v>45</v>
      </c>
      <c r="AF792" s="291">
        <v>42000</v>
      </c>
      <c r="AG792" s="291">
        <v>1120</v>
      </c>
      <c r="AH792" s="291">
        <v>47040000</v>
      </c>
      <c r="AI792" s="291">
        <v>12208000</v>
      </c>
      <c r="AJ792" s="291">
        <v>1120</v>
      </c>
      <c r="AK792" s="291">
        <v>47040000</v>
      </c>
      <c r="AL792" s="291">
        <v>12208000</v>
      </c>
      <c r="AM792" s="291"/>
      <c r="AN792" s="291"/>
      <c r="AO792" s="291">
        <v>0</v>
      </c>
      <c r="AP792" s="291">
        <v>1156</v>
      </c>
      <c r="AQ792" s="291">
        <v>48552000</v>
      </c>
      <c r="AR792" s="291">
        <v>12600400</v>
      </c>
      <c r="AS792" s="291">
        <v>1156</v>
      </c>
      <c r="AT792" s="291">
        <v>48552000</v>
      </c>
      <c r="AU792" s="291">
        <v>12600400</v>
      </c>
      <c r="AV792" s="291"/>
      <c r="AW792" s="291"/>
      <c r="AX792" s="291">
        <v>0</v>
      </c>
      <c r="AY792" s="291">
        <v>514</v>
      </c>
      <c r="AZ792" s="291">
        <v>21588000</v>
      </c>
      <c r="BA792" s="291"/>
      <c r="BB792" s="291"/>
      <c r="BC792" s="291">
        <v>54</v>
      </c>
      <c r="BD792" s="291">
        <v>2268000</v>
      </c>
      <c r="BE792" s="291">
        <v>458910</v>
      </c>
      <c r="BF792" s="291">
        <v>588600</v>
      </c>
      <c r="BG792" s="291">
        <v>154</v>
      </c>
      <c r="BH792" s="291">
        <v>6468000</v>
      </c>
      <c r="BI792" s="291">
        <v>2962971</v>
      </c>
      <c r="BJ792" s="291">
        <v>1678600</v>
      </c>
      <c r="BK792" s="291">
        <v>360</v>
      </c>
      <c r="BL792" s="291">
        <v>642</v>
      </c>
      <c r="BM792" s="291">
        <v>1002</v>
      </c>
      <c r="BN792" s="291">
        <v>42084000</v>
      </c>
      <c r="BO792" s="291">
        <v>10921800</v>
      </c>
      <c r="BP792" s="292" t="s">
        <v>3756</v>
      </c>
      <c r="BQ792" s="292" t="s">
        <v>3597</v>
      </c>
      <c r="BR792" t="s">
        <v>45</v>
      </c>
    </row>
    <row r="793" spans="1:70" hidden="1" x14ac:dyDescent="0.3">
      <c r="A793" s="281">
        <v>790</v>
      </c>
      <c r="B793" s="282" t="s">
        <v>2952</v>
      </c>
      <c r="C793" s="282" t="s">
        <v>3011</v>
      </c>
      <c r="D793" s="282" t="s">
        <v>3003</v>
      </c>
      <c r="E793" s="282" t="s">
        <v>2959</v>
      </c>
      <c r="F793" s="282" t="s">
        <v>2955</v>
      </c>
      <c r="G793" s="282" t="s">
        <v>2960</v>
      </c>
      <c r="H793" s="282" t="s">
        <v>2965</v>
      </c>
      <c r="I793" s="282" t="s">
        <v>2962</v>
      </c>
      <c r="J793" s="282" t="s">
        <v>60</v>
      </c>
      <c r="K793" s="282" t="s">
        <v>2958</v>
      </c>
      <c r="L793" s="282" t="s">
        <v>45</v>
      </c>
      <c r="M793" s="283" t="s">
        <v>1219</v>
      </c>
      <c r="N793" s="282" t="s">
        <v>1218</v>
      </c>
      <c r="O793" s="282" t="s">
        <v>50</v>
      </c>
      <c r="P793" s="282" t="s">
        <v>74</v>
      </c>
      <c r="Q793" s="284" t="s">
        <v>45</v>
      </c>
      <c r="R793" s="282" t="s">
        <v>45</v>
      </c>
      <c r="S793" s="285">
        <v>45896</v>
      </c>
      <c r="T793" s="285">
        <v>45859</v>
      </c>
      <c r="U793" s="284" t="s">
        <v>45</v>
      </c>
      <c r="V793" s="285">
        <v>45859</v>
      </c>
      <c r="W793" s="285">
        <v>45896</v>
      </c>
      <c r="X793" s="285">
        <v>45896</v>
      </c>
      <c r="Y793" s="286">
        <v>72000</v>
      </c>
      <c r="Z793" s="286">
        <v>72000</v>
      </c>
      <c r="AA793" s="286">
        <v>18800</v>
      </c>
      <c r="AB793" s="286">
        <v>72000</v>
      </c>
      <c r="AC793" s="287" t="s">
        <v>527</v>
      </c>
      <c r="AD793" s="284" t="s">
        <v>60</v>
      </c>
      <c r="AE793" s="287" t="s">
        <v>45</v>
      </c>
      <c r="AF793" s="286">
        <v>72000</v>
      </c>
      <c r="AG793" s="286">
        <v>1775</v>
      </c>
      <c r="AH793" s="286">
        <v>127800000</v>
      </c>
      <c r="AI793" s="286">
        <v>33370000</v>
      </c>
      <c r="AJ793" s="286">
        <v>1775</v>
      </c>
      <c r="AK793" s="286">
        <v>127800000</v>
      </c>
      <c r="AL793" s="286">
        <v>33370000</v>
      </c>
      <c r="AM793" s="286"/>
      <c r="AN793" s="286"/>
      <c r="AO793" s="286">
        <v>0</v>
      </c>
      <c r="AP793" s="286">
        <v>1830</v>
      </c>
      <c r="AQ793" s="286">
        <v>131760000</v>
      </c>
      <c r="AR793" s="286">
        <v>34404000</v>
      </c>
      <c r="AS793" s="286">
        <v>1830</v>
      </c>
      <c r="AT793" s="286">
        <v>131760000</v>
      </c>
      <c r="AU793" s="286">
        <v>34404000</v>
      </c>
      <c r="AV793" s="286"/>
      <c r="AW793" s="286"/>
      <c r="AX793" s="286">
        <v>0</v>
      </c>
      <c r="AY793" s="286">
        <v>331</v>
      </c>
      <c r="AZ793" s="286">
        <v>23832000</v>
      </c>
      <c r="BA793" s="286"/>
      <c r="BB793" s="286"/>
      <c r="BC793" s="286">
        <v>81</v>
      </c>
      <c r="BD793" s="286">
        <v>5832000</v>
      </c>
      <c r="BE793" s="286">
        <v>1002662</v>
      </c>
      <c r="BF793" s="286">
        <v>1522800</v>
      </c>
      <c r="BG793" s="286">
        <v>108</v>
      </c>
      <c r="BH793" s="286">
        <v>7776000</v>
      </c>
      <c r="BI793" s="286">
        <v>1801476</v>
      </c>
      <c r="BJ793" s="286">
        <v>2030400</v>
      </c>
      <c r="BK793" s="286">
        <v>223</v>
      </c>
      <c r="BL793" s="286">
        <v>1499</v>
      </c>
      <c r="BM793" s="286">
        <v>1722</v>
      </c>
      <c r="BN793" s="286">
        <v>123984000</v>
      </c>
      <c r="BO793" s="286">
        <v>32373600</v>
      </c>
      <c r="BP793" s="287" t="s">
        <v>3296</v>
      </c>
      <c r="BQ793" s="287" t="s">
        <v>3125</v>
      </c>
      <c r="BR793" t="s">
        <v>45</v>
      </c>
    </row>
    <row r="794" spans="1:70" hidden="1" x14ac:dyDescent="0.3">
      <c r="A794" s="281">
        <v>791</v>
      </c>
      <c r="B794" s="288" t="s">
        <v>2952</v>
      </c>
      <c r="C794" s="288" t="s">
        <v>3011</v>
      </c>
      <c r="D794" s="288" t="s">
        <v>3003</v>
      </c>
      <c r="E794" s="288" t="s">
        <v>2959</v>
      </c>
      <c r="F794" s="288" t="s">
        <v>2955</v>
      </c>
      <c r="G794" s="288" t="s">
        <v>2960</v>
      </c>
      <c r="H794" s="288" t="s">
        <v>2965</v>
      </c>
      <c r="I794" s="288" t="s">
        <v>2962</v>
      </c>
      <c r="J794" s="288" t="s">
        <v>60</v>
      </c>
      <c r="K794" s="288" t="s">
        <v>2958</v>
      </c>
      <c r="L794" s="288" t="s">
        <v>45</v>
      </c>
      <c r="M794" s="289" t="s">
        <v>1217</v>
      </c>
      <c r="N794" s="288" t="s">
        <v>1216</v>
      </c>
      <c r="O794" s="288" t="s">
        <v>50</v>
      </c>
      <c r="P794" s="288" t="s">
        <v>131</v>
      </c>
      <c r="Q794" s="290" t="s">
        <v>45</v>
      </c>
      <c r="R794" s="288" t="s">
        <v>45</v>
      </c>
      <c r="S794" s="1">
        <v>2958465</v>
      </c>
      <c r="T794" s="1">
        <v>45922</v>
      </c>
      <c r="U794" s="290" t="s">
        <v>45</v>
      </c>
      <c r="V794" s="1">
        <v>45922</v>
      </c>
      <c r="W794" s="290" t="s">
        <v>45</v>
      </c>
      <c r="X794" s="290" t="s">
        <v>45</v>
      </c>
      <c r="Y794" s="291">
        <v>33000</v>
      </c>
      <c r="Z794" s="291">
        <v>42000</v>
      </c>
      <c r="AA794" s="291">
        <v>8500</v>
      </c>
      <c r="AB794" s="291">
        <v>42000</v>
      </c>
      <c r="AC794" s="292" t="s">
        <v>540</v>
      </c>
      <c r="AD794" s="290" t="s">
        <v>60</v>
      </c>
      <c r="AE794" s="292" t="s">
        <v>45</v>
      </c>
      <c r="AF794" s="291">
        <v>33000</v>
      </c>
      <c r="AG794" s="291">
        <v>1000</v>
      </c>
      <c r="AH794" s="291">
        <v>42000000</v>
      </c>
      <c r="AI794" s="291">
        <v>8500000</v>
      </c>
      <c r="AJ794" s="291">
        <v>1000</v>
      </c>
      <c r="AK794" s="291">
        <v>42000000</v>
      </c>
      <c r="AL794" s="291">
        <v>8500000</v>
      </c>
      <c r="AM794" s="291"/>
      <c r="AN794" s="291"/>
      <c r="AO794" s="291">
        <v>0</v>
      </c>
      <c r="AP794" s="291"/>
      <c r="AQ794" s="291"/>
      <c r="AR794" s="291">
        <v>0</v>
      </c>
      <c r="AS794" s="291"/>
      <c r="AT794" s="291"/>
      <c r="AU794" s="291">
        <v>0</v>
      </c>
      <c r="AV794" s="291"/>
      <c r="AW794" s="291"/>
      <c r="AX794" s="291">
        <v>0</v>
      </c>
      <c r="AY794" s="291"/>
      <c r="AZ794" s="291"/>
      <c r="BA794" s="291"/>
      <c r="BB794" s="291"/>
      <c r="BC794" s="291"/>
      <c r="BD794" s="291"/>
      <c r="BE794" s="291"/>
      <c r="BF794" s="291">
        <v>0</v>
      </c>
      <c r="BG794" s="291"/>
      <c r="BH794" s="291"/>
      <c r="BI794" s="291"/>
      <c r="BJ794" s="291">
        <v>0</v>
      </c>
      <c r="BK794" s="291"/>
      <c r="BL794" s="291"/>
      <c r="BM794" s="291"/>
      <c r="BN794" s="291"/>
      <c r="BO794" s="291"/>
      <c r="BP794" s="292" t="s">
        <v>45</v>
      </c>
      <c r="BQ794" s="292" t="s">
        <v>45</v>
      </c>
      <c r="BR794" t="s">
        <v>45</v>
      </c>
    </row>
    <row r="795" spans="1:70" hidden="1" x14ac:dyDescent="0.3">
      <c r="A795" s="281">
        <v>792</v>
      </c>
      <c r="B795" s="282" t="s">
        <v>2952</v>
      </c>
      <c r="C795" s="282" t="s">
        <v>3011</v>
      </c>
      <c r="D795" s="282" t="s">
        <v>3003</v>
      </c>
      <c r="E795" s="282" t="s">
        <v>2959</v>
      </c>
      <c r="F795" s="282" t="s">
        <v>2955</v>
      </c>
      <c r="G795" s="282" t="s">
        <v>2960</v>
      </c>
      <c r="H795" s="282" t="s">
        <v>2965</v>
      </c>
      <c r="I795" s="282" t="s">
        <v>2962</v>
      </c>
      <c r="J795" s="282" t="s">
        <v>60</v>
      </c>
      <c r="K795" s="282" t="s">
        <v>2958</v>
      </c>
      <c r="L795" s="282" t="s">
        <v>45</v>
      </c>
      <c r="M795" s="283" t="s">
        <v>1215</v>
      </c>
      <c r="N795" s="282" t="s">
        <v>851</v>
      </c>
      <c r="O795" s="282" t="s">
        <v>50</v>
      </c>
      <c r="P795" s="282" t="s">
        <v>131</v>
      </c>
      <c r="Q795" s="284" t="s">
        <v>45</v>
      </c>
      <c r="R795" s="282" t="s">
        <v>45</v>
      </c>
      <c r="S795" s="285">
        <v>2958465</v>
      </c>
      <c r="T795" s="285">
        <v>45922</v>
      </c>
      <c r="U795" s="284" t="s">
        <v>45</v>
      </c>
      <c r="V795" s="285">
        <v>45922</v>
      </c>
      <c r="W795" s="284" t="s">
        <v>45</v>
      </c>
      <c r="X795" s="284" t="s">
        <v>45</v>
      </c>
      <c r="Y795" s="286">
        <v>33000</v>
      </c>
      <c r="Z795" s="286">
        <v>42000</v>
      </c>
      <c r="AA795" s="286">
        <v>9000</v>
      </c>
      <c r="AB795" s="286">
        <v>42000</v>
      </c>
      <c r="AC795" s="287" t="s">
        <v>1013</v>
      </c>
      <c r="AD795" s="284" t="s">
        <v>60</v>
      </c>
      <c r="AE795" s="287" t="s">
        <v>45</v>
      </c>
      <c r="AF795" s="286">
        <v>33000</v>
      </c>
      <c r="AG795" s="286">
        <v>1500</v>
      </c>
      <c r="AH795" s="286">
        <v>63000000</v>
      </c>
      <c r="AI795" s="286">
        <v>13500000</v>
      </c>
      <c r="AJ795" s="286">
        <v>1500</v>
      </c>
      <c r="AK795" s="286">
        <v>63000000</v>
      </c>
      <c r="AL795" s="286">
        <v>13500000</v>
      </c>
      <c r="AM795" s="286"/>
      <c r="AN795" s="286"/>
      <c r="AO795" s="286">
        <v>0</v>
      </c>
      <c r="AP795" s="286"/>
      <c r="AQ795" s="286"/>
      <c r="AR795" s="286">
        <v>0</v>
      </c>
      <c r="AS795" s="286"/>
      <c r="AT795" s="286"/>
      <c r="AU795" s="286">
        <v>0</v>
      </c>
      <c r="AV795" s="286"/>
      <c r="AW795" s="286"/>
      <c r="AX795" s="286">
        <v>0</v>
      </c>
      <c r="AY795" s="286"/>
      <c r="AZ795" s="286"/>
      <c r="BA795" s="286"/>
      <c r="BB795" s="286"/>
      <c r="BC795" s="286"/>
      <c r="BD795" s="286"/>
      <c r="BE795" s="286"/>
      <c r="BF795" s="286">
        <v>0</v>
      </c>
      <c r="BG795" s="286"/>
      <c r="BH795" s="286"/>
      <c r="BI795" s="286"/>
      <c r="BJ795" s="286">
        <v>0</v>
      </c>
      <c r="BK795" s="286"/>
      <c r="BL795" s="286"/>
      <c r="BM795" s="286"/>
      <c r="BN795" s="286"/>
      <c r="BO795" s="286"/>
      <c r="BP795" s="287" t="s">
        <v>45</v>
      </c>
      <c r="BQ795" s="287" t="s">
        <v>45</v>
      </c>
      <c r="BR795" t="s">
        <v>45</v>
      </c>
    </row>
    <row r="796" spans="1:70" hidden="1" x14ac:dyDescent="0.3">
      <c r="A796" s="281">
        <v>793</v>
      </c>
      <c r="B796" s="288" t="s">
        <v>2952</v>
      </c>
      <c r="C796" s="288" t="s">
        <v>3011</v>
      </c>
      <c r="D796" s="288" t="s">
        <v>3003</v>
      </c>
      <c r="E796" s="288" t="s">
        <v>2959</v>
      </c>
      <c r="F796" s="288" t="s">
        <v>2955</v>
      </c>
      <c r="G796" s="288" t="s">
        <v>2960</v>
      </c>
      <c r="H796" s="288" t="s">
        <v>2965</v>
      </c>
      <c r="I796" s="288" t="s">
        <v>2962</v>
      </c>
      <c r="J796" s="288" t="s">
        <v>60</v>
      </c>
      <c r="K796" s="288" t="s">
        <v>2958</v>
      </c>
      <c r="L796" s="288" t="s">
        <v>45</v>
      </c>
      <c r="M796" s="289" t="s">
        <v>1214</v>
      </c>
      <c r="N796" s="288" t="s">
        <v>1213</v>
      </c>
      <c r="O796" s="288" t="s">
        <v>50</v>
      </c>
      <c r="P796" s="288" t="s">
        <v>51</v>
      </c>
      <c r="Q796" s="290" t="s">
        <v>45</v>
      </c>
      <c r="R796" s="288" t="s">
        <v>45</v>
      </c>
      <c r="S796" s="1">
        <v>45909</v>
      </c>
      <c r="T796" s="1">
        <v>45818</v>
      </c>
      <c r="U796" s="290" t="s">
        <v>45</v>
      </c>
      <c r="V796" s="1">
        <v>45818</v>
      </c>
      <c r="W796" s="1">
        <v>45867</v>
      </c>
      <c r="X796" s="1">
        <v>45881</v>
      </c>
      <c r="Y796" s="291">
        <v>29000</v>
      </c>
      <c r="Z796" s="291">
        <v>29000</v>
      </c>
      <c r="AA796" s="291">
        <v>7800</v>
      </c>
      <c r="AB796" s="291">
        <v>29000</v>
      </c>
      <c r="AC796" s="292" t="s">
        <v>399</v>
      </c>
      <c r="AD796" s="290" t="s">
        <v>60</v>
      </c>
      <c r="AE796" s="292" t="s">
        <v>45</v>
      </c>
      <c r="AF796" s="291">
        <v>29000</v>
      </c>
      <c r="AG796" s="291">
        <v>1670</v>
      </c>
      <c r="AH796" s="291">
        <v>48430000</v>
      </c>
      <c r="AI796" s="291">
        <v>13026000</v>
      </c>
      <c r="AJ796" s="291">
        <v>1400</v>
      </c>
      <c r="AK796" s="291">
        <v>40600000</v>
      </c>
      <c r="AL796" s="291">
        <v>10920000</v>
      </c>
      <c r="AM796" s="291">
        <v>270</v>
      </c>
      <c r="AN796" s="291">
        <v>7830000</v>
      </c>
      <c r="AO796" s="291">
        <v>2106000</v>
      </c>
      <c r="AP796" s="291">
        <v>1472</v>
      </c>
      <c r="AQ796" s="291">
        <v>42688000</v>
      </c>
      <c r="AR796" s="291">
        <v>11481600</v>
      </c>
      <c r="AS796" s="291">
        <v>1472</v>
      </c>
      <c r="AT796" s="291">
        <v>42688000</v>
      </c>
      <c r="AU796" s="291">
        <v>11481600</v>
      </c>
      <c r="AV796" s="291"/>
      <c r="AW796" s="291"/>
      <c r="AX796" s="291">
        <v>0</v>
      </c>
      <c r="AY796" s="291">
        <v>811</v>
      </c>
      <c r="AZ796" s="291">
        <v>23519000</v>
      </c>
      <c r="BA796" s="291"/>
      <c r="BB796" s="291"/>
      <c r="BC796" s="291">
        <v>173</v>
      </c>
      <c r="BD796" s="291">
        <v>5017000</v>
      </c>
      <c r="BE796" s="291">
        <v>3744114</v>
      </c>
      <c r="BF796" s="291">
        <v>1349400</v>
      </c>
      <c r="BG796" s="291">
        <v>438</v>
      </c>
      <c r="BH796" s="291">
        <v>12702000</v>
      </c>
      <c r="BI796" s="291">
        <v>9377466</v>
      </c>
      <c r="BJ796" s="291">
        <v>3416400</v>
      </c>
      <c r="BK796" s="291">
        <v>373</v>
      </c>
      <c r="BL796" s="291">
        <v>661</v>
      </c>
      <c r="BM796" s="291">
        <v>1034</v>
      </c>
      <c r="BN796" s="291">
        <v>29986000</v>
      </c>
      <c r="BO796" s="291">
        <v>8065200</v>
      </c>
      <c r="BP796" s="292" t="s">
        <v>3521</v>
      </c>
      <c r="BQ796" s="292" t="s">
        <v>3975</v>
      </c>
      <c r="BR796" t="s">
        <v>45</v>
      </c>
    </row>
    <row r="797" spans="1:70" hidden="1" x14ac:dyDescent="0.3">
      <c r="A797" s="281">
        <v>794</v>
      </c>
      <c r="B797" s="282" t="s">
        <v>2952</v>
      </c>
      <c r="C797" s="282" t="s">
        <v>3011</v>
      </c>
      <c r="D797" s="282" t="s">
        <v>3003</v>
      </c>
      <c r="E797" s="282" t="s">
        <v>2959</v>
      </c>
      <c r="F797" s="282" t="s">
        <v>2955</v>
      </c>
      <c r="G797" s="282" t="s">
        <v>2960</v>
      </c>
      <c r="H797" s="282" t="s">
        <v>2965</v>
      </c>
      <c r="I797" s="282" t="s">
        <v>2962</v>
      </c>
      <c r="J797" s="282" t="s">
        <v>60</v>
      </c>
      <c r="K797" s="282" t="s">
        <v>2958</v>
      </c>
      <c r="L797" s="282" t="s">
        <v>45</v>
      </c>
      <c r="M797" s="283" t="s">
        <v>1212</v>
      </c>
      <c r="N797" s="282" t="s">
        <v>1211</v>
      </c>
      <c r="O797" s="282" t="s">
        <v>50</v>
      </c>
      <c r="P797" s="282" t="s">
        <v>51</v>
      </c>
      <c r="Q797" s="284" t="s">
        <v>45</v>
      </c>
      <c r="R797" s="282" t="s">
        <v>45</v>
      </c>
      <c r="S797" s="285">
        <v>45916</v>
      </c>
      <c r="T797" s="285">
        <v>45820</v>
      </c>
      <c r="U797" s="284" t="s">
        <v>45</v>
      </c>
      <c r="V797" s="285">
        <v>45820</v>
      </c>
      <c r="W797" s="285">
        <v>45880</v>
      </c>
      <c r="X797" s="285">
        <v>45888</v>
      </c>
      <c r="Y797" s="286">
        <v>33000</v>
      </c>
      <c r="Z797" s="286">
        <v>33000</v>
      </c>
      <c r="AA797" s="286">
        <v>8400</v>
      </c>
      <c r="AB797" s="286">
        <v>33000</v>
      </c>
      <c r="AC797" s="287" t="s">
        <v>839</v>
      </c>
      <c r="AD797" s="284" t="s">
        <v>60</v>
      </c>
      <c r="AE797" s="287" t="s">
        <v>45</v>
      </c>
      <c r="AF797" s="286">
        <v>33000</v>
      </c>
      <c r="AG797" s="286">
        <v>1860</v>
      </c>
      <c r="AH797" s="286">
        <v>61380000</v>
      </c>
      <c r="AI797" s="286">
        <v>15624000</v>
      </c>
      <c r="AJ797" s="286">
        <v>1510</v>
      </c>
      <c r="AK797" s="286">
        <v>49830000</v>
      </c>
      <c r="AL797" s="286">
        <v>12684000</v>
      </c>
      <c r="AM797" s="286">
        <v>350</v>
      </c>
      <c r="AN797" s="286">
        <v>11550000</v>
      </c>
      <c r="AO797" s="286">
        <v>2940000</v>
      </c>
      <c r="AP797" s="286">
        <v>1601</v>
      </c>
      <c r="AQ797" s="286">
        <v>52833000</v>
      </c>
      <c r="AR797" s="286">
        <v>13448400</v>
      </c>
      <c r="AS797" s="286">
        <v>1601</v>
      </c>
      <c r="AT797" s="286">
        <v>52833000</v>
      </c>
      <c r="AU797" s="286">
        <v>13448400</v>
      </c>
      <c r="AV797" s="286"/>
      <c r="AW797" s="286"/>
      <c r="AX797" s="286">
        <v>0</v>
      </c>
      <c r="AY797" s="286">
        <v>569</v>
      </c>
      <c r="AZ797" s="286">
        <v>18777000</v>
      </c>
      <c r="BA797" s="286"/>
      <c r="BB797" s="286"/>
      <c r="BC797" s="286">
        <v>178</v>
      </c>
      <c r="BD797" s="286">
        <v>5874000</v>
      </c>
      <c r="BE797" s="286">
        <v>3775540</v>
      </c>
      <c r="BF797" s="286">
        <v>1495200</v>
      </c>
      <c r="BG797" s="286">
        <v>237</v>
      </c>
      <c r="BH797" s="286">
        <v>7821000</v>
      </c>
      <c r="BI797" s="286">
        <v>5319987</v>
      </c>
      <c r="BJ797" s="286">
        <v>1990800</v>
      </c>
      <c r="BK797" s="286">
        <v>332</v>
      </c>
      <c r="BL797" s="286">
        <v>1032</v>
      </c>
      <c r="BM797" s="286">
        <v>1364</v>
      </c>
      <c r="BN797" s="286">
        <v>45012000</v>
      </c>
      <c r="BO797" s="286">
        <v>11457600</v>
      </c>
      <c r="BP797" s="287" t="s">
        <v>3113</v>
      </c>
      <c r="BQ797" s="287" t="s">
        <v>3607</v>
      </c>
      <c r="BR797" t="s">
        <v>45</v>
      </c>
    </row>
    <row r="798" spans="1:70" hidden="1" x14ac:dyDescent="0.3">
      <c r="A798" s="281">
        <v>795</v>
      </c>
      <c r="B798" s="288" t="s">
        <v>2952</v>
      </c>
      <c r="C798" s="288" t="s">
        <v>3011</v>
      </c>
      <c r="D798" s="288" t="s">
        <v>3003</v>
      </c>
      <c r="E798" s="288" t="s">
        <v>2959</v>
      </c>
      <c r="F798" s="288" t="s">
        <v>2955</v>
      </c>
      <c r="G798" s="288" t="s">
        <v>2960</v>
      </c>
      <c r="H798" s="288" t="s">
        <v>2965</v>
      </c>
      <c r="I798" s="288" t="s">
        <v>2962</v>
      </c>
      <c r="J798" s="288" t="s">
        <v>60</v>
      </c>
      <c r="K798" s="288" t="s">
        <v>2958</v>
      </c>
      <c r="L798" s="288" t="s">
        <v>45</v>
      </c>
      <c r="M798" s="289" t="s">
        <v>1209</v>
      </c>
      <c r="N798" s="288" t="s">
        <v>1208</v>
      </c>
      <c r="O798" s="288" t="s">
        <v>50</v>
      </c>
      <c r="P798" s="288" t="s">
        <v>74</v>
      </c>
      <c r="Q798" s="290" t="s">
        <v>45</v>
      </c>
      <c r="R798" s="288" t="s">
        <v>45</v>
      </c>
      <c r="S798" s="1">
        <v>45923</v>
      </c>
      <c r="T798" s="1">
        <v>45861</v>
      </c>
      <c r="U798" s="290" t="s">
        <v>45</v>
      </c>
      <c r="V798" s="1">
        <v>45861</v>
      </c>
      <c r="W798" s="1">
        <v>45866</v>
      </c>
      <c r="X798" s="1">
        <v>45868</v>
      </c>
      <c r="Y798" s="291">
        <v>63000</v>
      </c>
      <c r="Z798" s="291">
        <v>63000</v>
      </c>
      <c r="AA798" s="291">
        <v>15900</v>
      </c>
      <c r="AB798" s="291">
        <v>63000</v>
      </c>
      <c r="AC798" s="292" t="s">
        <v>442</v>
      </c>
      <c r="AD798" s="290" t="s">
        <v>60</v>
      </c>
      <c r="AE798" s="292" t="s">
        <v>45</v>
      </c>
      <c r="AF798" s="291">
        <v>63000</v>
      </c>
      <c r="AG798" s="291">
        <v>1710</v>
      </c>
      <c r="AH798" s="291">
        <v>107730000</v>
      </c>
      <c r="AI798" s="291">
        <v>27189000</v>
      </c>
      <c r="AJ798" s="291">
        <v>1280</v>
      </c>
      <c r="AK798" s="291">
        <v>80640000</v>
      </c>
      <c r="AL798" s="291">
        <v>20352000</v>
      </c>
      <c r="AM798" s="291">
        <v>430</v>
      </c>
      <c r="AN798" s="291">
        <v>27090000</v>
      </c>
      <c r="AO798" s="291">
        <v>6837000</v>
      </c>
      <c r="AP798" s="291">
        <v>1288</v>
      </c>
      <c r="AQ798" s="291">
        <v>81144000</v>
      </c>
      <c r="AR798" s="291">
        <v>20479200</v>
      </c>
      <c r="AS798" s="291">
        <v>1288</v>
      </c>
      <c r="AT798" s="291">
        <v>81144000</v>
      </c>
      <c r="AU798" s="291">
        <v>20479200</v>
      </c>
      <c r="AV798" s="291"/>
      <c r="AW798" s="291"/>
      <c r="AX798" s="291">
        <v>0</v>
      </c>
      <c r="AY798" s="291">
        <v>691</v>
      </c>
      <c r="AZ798" s="291">
        <v>43533000</v>
      </c>
      <c r="BA798" s="291"/>
      <c r="BB798" s="291"/>
      <c r="BC798" s="291">
        <v>140</v>
      </c>
      <c r="BD798" s="291">
        <v>8820000</v>
      </c>
      <c r="BE798" s="291">
        <v>6433063</v>
      </c>
      <c r="BF798" s="291">
        <v>2226000</v>
      </c>
      <c r="BG798" s="291">
        <v>345</v>
      </c>
      <c r="BH798" s="291">
        <v>21735000</v>
      </c>
      <c r="BI798" s="291">
        <v>15443102</v>
      </c>
      <c r="BJ798" s="291">
        <v>5485500</v>
      </c>
      <c r="BK798" s="291">
        <v>346</v>
      </c>
      <c r="BL798" s="291">
        <v>597</v>
      </c>
      <c r="BM798" s="291">
        <v>943</v>
      </c>
      <c r="BN798" s="291">
        <v>59409000</v>
      </c>
      <c r="BO798" s="291">
        <v>14993700</v>
      </c>
      <c r="BP798" s="292" t="s">
        <v>3971</v>
      </c>
      <c r="BQ798" s="292" t="s">
        <v>3410</v>
      </c>
      <c r="BR798" t="s">
        <v>45</v>
      </c>
    </row>
    <row r="799" spans="1:70" hidden="1" x14ac:dyDescent="0.3">
      <c r="A799" s="281">
        <v>796</v>
      </c>
      <c r="B799" s="282" t="s">
        <v>2952</v>
      </c>
      <c r="C799" s="282" t="s">
        <v>3011</v>
      </c>
      <c r="D799" s="282" t="s">
        <v>3003</v>
      </c>
      <c r="E799" s="282" t="s">
        <v>2959</v>
      </c>
      <c r="F799" s="282" t="s">
        <v>2955</v>
      </c>
      <c r="G799" s="282" t="s">
        <v>2960</v>
      </c>
      <c r="H799" s="282" t="s">
        <v>2965</v>
      </c>
      <c r="I799" s="282" t="s">
        <v>2962</v>
      </c>
      <c r="J799" s="282" t="s">
        <v>60</v>
      </c>
      <c r="K799" s="282" t="s">
        <v>2958</v>
      </c>
      <c r="L799" s="282" t="s">
        <v>45</v>
      </c>
      <c r="M799" s="283" t="s">
        <v>1206</v>
      </c>
      <c r="N799" s="282" t="s">
        <v>1205</v>
      </c>
      <c r="O799" s="282" t="s">
        <v>50</v>
      </c>
      <c r="P799" s="282" t="s">
        <v>51</v>
      </c>
      <c r="Q799" s="284" t="s">
        <v>45</v>
      </c>
      <c r="R799" s="282" t="s">
        <v>45</v>
      </c>
      <c r="S799" s="285">
        <v>45909</v>
      </c>
      <c r="T799" s="285">
        <v>45833</v>
      </c>
      <c r="U799" s="284" t="s">
        <v>45</v>
      </c>
      <c r="V799" s="285">
        <v>45833</v>
      </c>
      <c r="W799" s="285">
        <v>45875</v>
      </c>
      <c r="X799" s="285">
        <v>45875</v>
      </c>
      <c r="Y799" s="286">
        <v>39000</v>
      </c>
      <c r="Z799" s="286">
        <v>39000</v>
      </c>
      <c r="AA799" s="286">
        <v>7900</v>
      </c>
      <c r="AB799" s="286">
        <v>39000</v>
      </c>
      <c r="AC799" s="287" t="s">
        <v>1207</v>
      </c>
      <c r="AD799" s="284" t="s">
        <v>60</v>
      </c>
      <c r="AE799" s="287" t="s">
        <v>45</v>
      </c>
      <c r="AF799" s="286">
        <v>39000</v>
      </c>
      <c r="AG799" s="286">
        <v>4045</v>
      </c>
      <c r="AH799" s="286">
        <v>157755000</v>
      </c>
      <c r="AI799" s="286">
        <v>31955500</v>
      </c>
      <c r="AJ799" s="286">
        <v>1775</v>
      </c>
      <c r="AK799" s="286">
        <v>69225000</v>
      </c>
      <c r="AL799" s="286">
        <v>14022500</v>
      </c>
      <c r="AM799" s="286">
        <v>2270</v>
      </c>
      <c r="AN799" s="286">
        <v>88530000</v>
      </c>
      <c r="AO799" s="286">
        <v>17933000</v>
      </c>
      <c r="AP799" s="286">
        <v>1838</v>
      </c>
      <c r="AQ799" s="286">
        <v>71682000</v>
      </c>
      <c r="AR799" s="286">
        <v>14520200</v>
      </c>
      <c r="AS799" s="286">
        <v>1838</v>
      </c>
      <c r="AT799" s="286">
        <v>71682000</v>
      </c>
      <c r="AU799" s="286">
        <v>14520200</v>
      </c>
      <c r="AV799" s="286"/>
      <c r="AW799" s="286"/>
      <c r="AX799" s="286">
        <v>0</v>
      </c>
      <c r="AY799" s="286">
        <v>1390</v>
      </c>
      <c r="AZ799" s="286">
        <v>54210000</v>
      </c>
      <c r="BA799" s="286"/>
      <c r="BB799" s="286"/>
      <c r="BC799" s="286">
        <v>273</v>
      </c>
      <c r="BD799" s="286">
        <v>10647000</v>
      </c>
      <c r="BE799" s="286">
        <v>6810967</v>
      </c>
      <c r="BF799" s="286">
        <v>2156700</v>
      </c>
      <c r="BG799" s="286">
        <v>710</v>
      </c>
      <c r="BH799" s="286">
        <v>27690000</v>
      </c>
      <c r="BI799" s="286">
        <v>17194339</v>
      </c>
      <c r="BJ799" s="286">
        <v>5609000</v>
      </c>
      <c r="BK799" s="286">
        <v>680</v>
      </c>
      <c r="BL799" s="286">
        <v>448</v>
      </c>
      <c r="BM799" s="286">
        <v>1128</v>
      </c>
      <c r="BN799" s="286">
        <v>43992000</v>
      </c>
      <c r="BO799" s="286">
        <v>8911200</v>
      </c>
      <c r="BP799" s="287" t="s">
        <v>528</v>
      </c>
      <c r="BQ799" s="287" t="s">
        <v>3786</v>
      </c>
      <c r="BR799" t="s">
        <v>45</v>
      </c>
    </row>
    <row r="800" spans="1:70" hidden="1" x14ac:dyDescent="0.3">
      <c r="A800" s="281">
        <v>797</v>
      </c>
      <c r="B800" s="288" t="s">
        <v>2952</v>
      </c>
      <c r="C800" s="288" t="s">
        <v>3011</v>
      </c>
      <c r="D800" s="288" t="s">
        <v>3003</v>
      </c>
      <c r="E800" s="288" t="s">
        <v>2959</v>
      </c>
      <c r="F800" s="288" t="s">
        <v>2955</v>
      </c>
      <c r="G800" s="288" t="s">
        <v>2960</v>
      </c>
      <c r="H800" s="288" t="s">
        <v>2965</v>
      </c>
      <c r="I800" s="288" t="s">
        <v>2962</v>
      </c>
      <c r="J800" s="288" t="s">
        <v>60</v>
      </c>
      <c r="K800" s="288" t="s">
        <v>2958</v>
      </c>
      <c r="L800" s="288" t="s">
        <v>45</v>
      </c>
      <c r="M800" s="289" t="s">
        <v>1202</v>
      </c>
      <c r="N800" s="288" t="s">
        <v>1201</v>
      </c>
      <c r="O800" s="288" t="s">
        <v>50</v>
      </c>
      <c r="P800" s="288" t="s">
        <v>74</v>
      </c>
      <c r="Q800" s="290" t="s">
        <v>45</v>
      </c>
      <c r="R800" s="288" t="s">
        <v>45</v>
      </c>
      <c r="S800" s="1">
        <v>45876</v>
      </c>
      <c r="T800" s="1">
        <v>45854</v>
      </c>
      <c r="U800" s="290" t="s">
        <v>45</v>
      </c>
      <c r="V800" s="1">
        <v>45854</v>
      </c>
      <c r="W800" s="1">
        <v>45876</v>
      </c>
      <c r="X800" s="1">
        <v>45882</v>
      </c>
      <c r="Y800" s="291">
        <v>39000</v>
      </c>
      <c r="Z800" s="291">
        <v>39000</v>
      </c>
      <c r="AA800" s="291">
        <v>9900</v>
      </c>
      <c r="AB800" s="291">
        <v>39000</v>
      </c>
      <c r="AC800" s="292" t="s">
        <v>678</v>
      </c>
      <c r="AD800" s="290" t="s">
        <v>60</v>
      </c>
      <c r="AE800" s="292" t="s">
        <v>45</v>
      </c>
      <c r="AF800" s="291">
        <v>39000</v>
      </c>
      <c r="AG800" s="291">
        <v>1930</v>
      </c>
      <c r="AH800" s="291">
        <v>75270000</v>
      </c>
      <c r="AI800" s="291">
        <v>19107000</v>
      </c>
      <c r="AJ800" s="291">
        <v>1930</v>
      </c>
      <c r="AK800" s="291">
        <v>75270000</v>
      </c>
      <c r="AL800" s="291">
        <v>19107000</v>
      </c>
      <c r="AM800" s="291"/>
      <c r="AN800" s="291"/>
      <c r="AO800" s="291">
        <v>0</v>
      </c>
      <c r="AP800" s="291">
        <v>2006</v>
      </c>
      <c r="AQ800" s="291">
        <v>78234000</v>
      </c>
      <c r="AR800" s="291">
        <v>19859400</v>
      </c>
      <c r="AS800" s="291">
        <v>2006</v>
      </c>
      <c r="AT800" s="291">
        <v>78234000</v>
      </c>
      <c r="AU800" s="291">
        <v>19859400</v>
      </c>
      <c r="AV800" s="291"/>
      <c r="AW800" s="291"/>
      <c r="AX800" s="291">
        <v>0</v>
      </c>
      <c r="AY800" s="291">
        <v>845</v>
      </c>
      <c r="AZ800" s="291">
        <v>32955000</v>
      </c>
      <c r="BA800" s="291"/>
      <c r="BB800" s="291"/>
      <c r="BC800" s="291">
        <v>129</v>
      </c>
      <c r="BD800" s="291">
        <v>5031000</v>
      </c>
      <c r="BE800" s="291">
        <v>2003887</v>
      </c>
      <c r="BF800" s="291">
        <v>1277100</v>
      </c>
      <c r="BG800" s="291">
        <v>372</v>
      </c>
      <c r="BH800" s="291">
        <v>14508000</v>
      </c>
      <c r="BI800" s="291">
        <v>9025608</v>
      </c>
      <c r="BJ800" s="291">
        <v>3682800</v>
      </c>
      <c r="BK800" s="291">
        <v>473</v>
      </c>
      <c r="BL800" s="291">
        <v>1161</v>
      </c>
      <c r="BM800" s="291">
        <v>1634</v>
      </c>
      <c r="BN800" s="291">
        <v>63726000</v>
      </c>
      <c r="BO800" s="291">
        <v>16176600</v>
      </c>
      <c r="BP800" s="292" t="s">
        <v>3467</v>
      </c>
      <c r="BQ800" s="292" t="s">
        <v>3572</v>
      </c>
      <c r="BR800" t="s">
        <v>45</v>
      </c>
    </row>
    <row r="801" spans="1:70" hidden="1" x14ac:dyDescent="0.3">
      <c r="A801" s="281">
        <v>798</v>
      </c>
      <c r="B801" s="282" t="s">
        <v>2952</v>
      </c>
      <c r="C801" s="282" t="s">
        <v>3011</v>
      </c>
      <c r="D801" s="282" t="s">
        <v>3003</v>
      </c>
      <c r="E801" s="282" t="s">
        <v>2959</v>
      </c>
      <c r="F801" s="282" t="s">
        <v>2955</v>
      </c>
      <c r="G801" s="282" t="s">
        <v>2960</v>
      </c>
      <c r="H801" s="282" t="s">
        <v>2965</v>
      </c>
      <c r="I801" s="282" t="s">
        <v>2962</v>
      </c>
      <c r="J801" s="282" t="s">
        <v>60</v>
      </c>
      <c r="K801" s="282" t="s">
        <v>2958</v>
      </c>
      <c r="L801" s="282" t="s">
        <v>45</v>
      </c>
      <c r="M801" s="283" t="s">
        <v>1199</v>
      </c>
      <c r="N801" s="282" t="s">
        <v>1198</v>
      </c>
      <c r="O801" s="282" t="s">
        <v>50</v>
      </c>
      <c r="P801" s="282" t="s">
        <v>51</v>
      </c>
      <c r="Q801" s="284" t="s">
        <v>45</v>
      </c>
      <c r="R801" s="282" t="s">
        <v>45</v>
      </c>
      <c r="S801" s="285">
        <v>2958465</v>
      </c>
      <c r="T801" s="285">
        <v>45890</v>
      </c>
      <c r="U801" s="284" t="s">
        <v>45</v>
      </c>
      <c r="V801" s="285">
        <v>45890</v>
      </c>
      <c r="W801" s="284" t="s">
        <v>45</v>
      </c>
      <c r="X801" s="284" t="s">
        <v>45</v>
      </c>
      <c r="Y801" s="286">
        <v>35000</v>
      </c>
      <c r="Z801" s="286">
        <v>35000</v>
      </c>
      <c r="AA801" s="286">
        <v>6500</v>
      </c>
      <c r="AB801" s="286">
        <v>35000</v>
      </c>
      <c r="AC801" s="287" t="s">
        <v>1200</v>
      </c>
      <c r="AD801" s="284" t="s">
        <v>60</v>
      </c>
      <c r="AE801" s="287" t="s">
        <v>45</v>
      </c>
      <c r="AF801" s="286">
        <v>35000</v>
      </c>
      <c r="AG801" s="286">
        <v>1020</v>
      </c>
      <c r="AH801" s="286">
        <v>35700000</v>
      </c>
      <c r="AI801" s="286">
        <v>6630000</v>
      </c>
      <c r="AJ801" s="286">
        <v>1020</v>
      </c>
      <c r="AK801" s="286">
        <v>35700000</v>
      </c>
      <c r="AL801" s="286">
        <v>6630000</v>
      </c>
      <c r="AM801" s="286"/>
      <c r="AN801" s="286"/>
      <c r="AO801" s="286">
        <v>0</v>
      </c>
      <c r="AP801" s="286"/>
      <c r="AQ801" s="286"/>
      <c r="AR801" s="286">
        <v>0</v>
      </c>
      <c r="AS801" s="286"/>
      <c r="AT801" s="286"/>
      <c r="AU801" s="286">
        <v>0</v>
      </c>
      <c r="AV801" s="286"/>
      <c r="AW801" s="286"/>
      <c r="AX801" s="286">
        <v>0</v>
      </c>
      <c r="AY801" s="286"/>
      <c r="AZ801" s="286"/>
      <c r="BA801" s="286"/>
      <c r="BB801" s="286"/>
      <c r="BC801" s="286"/>
      <c r="BD801" s="286"/>
      <c r="BE801" s="286"/>
      <c r="BF801" s="286">
        <v>0</v>
      </c>
      <c r="BG801" s="286"/>
      <c r="BH801" s="286"/>
      <c r="BI801" s="286"/>
      <c r="BJ801" s="286">
        <v>0</v>
      </c>
      <c r="BK801" s="286"/>
      <c r="BL801" s="286"/>
      <c r="BM801" s="286"/>
      <c r="BN801" s="286"/>
      <c r="BO801" s="286"/>
      <c r="BP801" s="287" t="s">
        <v>45</v>
      </c>
      <c r="BQ801" s="287" t="s">
        <v>45</v>
      </c>
      <c r="BR801" t="s">
        <v>45</v>
      </c>
    </row>
    <row r="802" spans="1:70" hidden="1" x14ac:dyDescent="0.3">
      <c r="A802" s="281">
        <v>799</v>
      </c>
      <c r="B802" s="288" t="s">
        <v>2952</v>
      </c>
      <c r="C802" s="288" t="s">
        <v>3011</v>
      </c>
      <c r="D802" s="288" t="s">
        <v>3003</v>
      </c>
      <c r="E802" s="288" t="s">
        <v>2959</v>
      </c>
      <c r="F802" s="288" t="s">
        <v>2955</v>
      </c>
      <c r="G802" s="288" t="s">
        <v>2960</v>
      </c>
      <c r="H802" s="288" t="s">
        <v>2965</v>
      </c>
      <c r="I802" s="288" t="s">
        <v>2962</v>
      </c>
      <c r="J802" s="288" t="s">
        <v>60</v>
      </c>
      <c r="K802" s="288" t="s">
        <v>2958</v>
      </c>
      <c r="L802" s="288" t="s">
        <v>45</v>
      </c>
      <c r="M802" s="289" t="s">
        <v>1196</v>
      </c>
      <c r="N802" s="288" t="s">
        <v>1195</v>
      </c>
      <c r="O802" s="288" t="s">
        <v>50</v>
      </c>
      <c r="P802" s="288" t="s">
        <v>74</v>
      </c>
      <c r="Q802" s="290" t="s">
        <v>45</v>
      </c>
      <c r="R802" s="288" t="s">
        <v>45</v>
      </c>
      <c r="S802" s="1">
        <v>45926</v>
      </c>
      <c r="T802" s="1">
        <v>45873</v>
      </c>
      <c r="U802" s="290" t="s">
        <v>45</v>
      </c>
      <c r="V802" s="1">
        <v>45873</v>
      </c>
      <c r="W802" s="1">
        <v>45901</v>
      </c>
      <c r="X802" s="1">
        <v>45902</v>
      </c>
      <c r="Y802" s="291">
        <v>72000</v>
      </c>
      <c r="Z802" s="291">
        <v>72000</v>
      </c>
      <c r="AA802" s="291">
        <v>18500</v>
      </c>
      <c r="AB802" s="291">
        <v>72000</v>
      </c>
      <c r="AC802" s="292" t="s">
        <v>796</v>
      </c>
      <c r="AD802" s="290" t="s">
        <v>60</v>
      </c>
      <c r="AE802" s="292" t="s">
        <v>45</v>
      </c>
      <c r="AF802" s="291">
        <v>72000</v>
      </c>
      <c r="AG802" s="291">
        <v>2310</v>
      </c>
      <c r="AH802" s="291">
        <v>166320000</v>
      </c>
      <c r="AI802" s="291">
        <v>42735000</v>
      </c>
      <c r="AJ802" s="291">
        <v>1730</v>
      </c>
      <c r="AK802" s="291">
        <v>124560000</v>
      </c>
      <c r="AL802" s="291">
        <v>32005000</v>
      </c>
      <c r="AM802" s="291">
        <v>580</v>
      </c>
      <c r="AN802" s="291">
        <v>41760000</v>
      </c>
      <c r="AO802" s="291">
        <v>10730000</v>
      </c>
      <c r="AP802" s="291">
        <v>1899</v>
      </c>
      <c r="AQ802" s="291">
        <v>136728000</v>
      </c>
      <c r="AR802" s="291">
        <v>35131500</v>
      </c>
      <c r="AS802" s="291">
        <v>1899</v>
      </c>
      <c r="AT802" s="291">
        <v>136728000</v>
      </c>
      <c r="AU802" s="291">
        <v>35131500</v>
      </c>
      <c r="AV802" s="291"/>
      <c r="AW802" s="291"/>
      <c r="AX802" s="291">
        <v>0</v>
      </c>
      <c r="AY802" s="291">
        <v>221</v>
      </c>
      <c r="AZ802" s="291">
        <v>15912000</v>
      </c>
      <c r="BA802" s="291"/>
      <c r="BB802" s="291"/>
      <c r="BC802" s="291">
        <v>41</v>
      </c>
      <c r="BD802" s="291">
        <v>2952000</v>
      </c>
      <c r="BE802" s="291">
        <v>2065106</v>
      </c>
      <c r="BF802" s="291">
        <v>758500</v>
      </c>
      <c r="BG802" s="291">
        <v>41</v>
      </c>
      <c r="BH802" s="291">
        <v>2952000</v>
      </c>
      <c r="BI802" s="291">
        <v>2065106</v>
      </c>
      <c r="BJ802" s="291">
        <v>758500</v>
      </c>
      <c r="BK802" s="291">
        <v>180</v>
      </c>
      <c r="BL802" s="291">
        <v>1678</v>
      </c>
      <c r="BM802" s="291">
        <v>1858</v>
      </c>
      <c r="BN802" s="291">
        <v>133776000</v>
      </c>
      <c r="BO802" s="291">
        <v>34373000</v>
      </c>
      <c r="BP802" s="292" t="s">
        <v>3124</v>
      </c>
      <c r="BQ802" s="292" t="s">
        <v>3118</v>
      </c>
      <c r="BR802" t="s">
        <v>45</v>
      </c>
    </row>
    <row r="803" spans="1:70" hidden="1" x14ac:dyDescent="0.3">
      <c r="A803" s="281">
        <v>800</v>
      </c>
      <c r="B803" s="282" t="s">
        <v>2952</v>
      </c>
      <c r="C803" s="282" t="s">
        <v>3011</v>
      </c>
      <c r="D803" s="282" t="s">
        <v>3003</v>
      </c>
      <c r="E803" s="282" t="s">
        <v>2959</v>
      </c>
      <c r="F803" s="282" t="s">
        <v>2955</v>
      </c>
      <c r="G803" s="282" t="s">
        <v>2960</v>
      </c>
      <c r="H803" s="282" t="s">
        <v>2965</v>
      </c>
      <c r="I803" s="282" t="s">
        <v>2962</v>
      </c>
      <c r="J803" s="282" t="s">
        <v>60</v>
      </c>
      <c r="K803" s="282" t="s">
        <v>2958</v>
      </c>
      <c r="L803" s="282" t="s">
        <v>45</v>
      </c>
      <c r="M803" s="283" t="s">
        <v>1194</v>
      </c>
      <c r="N803" s="282" t="s">
        <v>1193</v>
      </c>
      <c r="O803" s="282" t="s">
        <v>50</v>
      </c>
      <c r="P803" s="282" t="s">
        <v>74</v>
      </c>
      <c r="Q803" s="284" t="s">
        <v>45</v>
      </c>
      <c r="R803" s="282" t="s">
        <v>45</v>
      </c>
      <c r="S803" s="285">
        <v>45903</v>
      </c>
      <c r="T803" s="285">
        <v>45873</v>
      </c>
      <c r="U803" s="284" t="s">
        <v>45</v>
      </c>
      <c r="V803" s="285">
        <v>45873</v>
      </c>
      <c r="W803" s="285">
        <v>45903</v>
      </c>
      <c r="X803" s="284" t="s">
        <v>45</v>
      </c>
      <c r="Y803" s="286">
        <v>55000</v>
      </c>
      <c r="Z803" s="286">
        <v>55000</v>
      </c>
      <c r="AA803" s="286">
        <v>14300</v>
      </c>
      <c r="AB803" s="286">
        <v>55000</v>
      </c>
      <c r="AC803" s="287" t="s">
        <v>201</v>
      </c>
      <c r="AD803" s="284" t="s">
        <v>60</v>
      </c>
      <c r="AE803" s="287" t="s">
        <v>45</v>
      </c>
      <c r="AF803" s="286">
        <v>55000</v>
      </c>
      <c r="AG803" s="286">
        <v>1000</v>
      </c>
      <c r="AH803" s="286">
        <v>55000000</v>
      </c>
      <c r="AI803" s="286">
        <v>14300000</v>
      </c>
      <c r="AJ803" s="286">
        <v>1000</v>
      </c>
      <c r="AK803" s="286">
        <v>55000000</v>
      </c>
      <c r="AL803" s="286">
        <v>14300000</v>
      </c>
      <c r="AM803" s="286"/>
      <c r="AN803" s="286"/>
      <c r="AO803" s="286">
        <v>0</v>
      </c>
      <c r="AP803" s="286">
        <v>1000</v>
      </c>
      <c r="AQ803" s="286">
        <v>55000000</v>
      </c>
      <c r="AR803" s="286">
        <v>14300000</v>
      </c>
      <c r="AS803" s="286">
        <v>1000</v>
      </c>
      <c r="AT803" s="286">
        <v>55000000</v>
      </c>
      <c r="AU803" s="286">
        <v>14300000</v>
      </c>
      <c r="AV803" s="286"/>
      <c r="AW803" s="286"/>
      <c r="AX803" s="286">
        <v>0</v>
      </c>
      <c r="AY803" s="286"/>
      <c r="AZ803" s="286"/>
      <c r="BA803" s="286"/>
      <c r="BB803" s="286"/>
      <c r="BC803" s="286"/>
      <c r="BD803" s="286"/>
      <c r="BE803" s="286"/>
      <c r="BF803" s="286">
        <v>0</v>
      </c>
      <c r="BG803" s="286"/>
      <c r="BH803" s="286"/>
      <c r="BI803" s="286"/>
      <c r="BJ803" s="286">
        <v>0</v>
      </c>
      <c r="BK803" s="286"/>
      <c r="BL803" s="286">
        <v>1000</v>
      </c>
      <c r="BM803" s="286">
        <v>1000</v>
      </c>
      <c r="BN803" s="286">
        <v>55000000</v>
      </c>
      <c r="BO803" s="286">
        <v>14300000</v>
      </c>
      <c r="BP803" s="287" t="s">
        <v>45</v>
      </c>
      <c r="BQ803" s="287" t="s">
        <v>45</v>
      </c>
      <c r="BR803" t="s">
        <v>45</v>
      </c>
    </row>
    <row r="804" spans="1:70" hidden="1" x14ac:dyDescent="0.3">
      <c r="A804" s="281">
        <v>801</v>
      </c>
      <c r="B804" s="288" t="s">
        <v>2952</v>
      </c>
      <c r="C804" s="288" t="s">
        <v>3011</v>
      </c>
      <c r="D804" s="288" t="s">
        <v>3003</v>
      </c>
      <c r="E804" s="288" t="s">
        <v>2959</v>
      </c>
      <c r="F804" s="288" t="s">
        <v>2955</v>
      </c>
      <c r="G804" s="288" t="s">
        <v>2960</v>
      </c>
      <c r="H804" s="288" t="s">
        <v>2965</v>
      </c>
      <c r="I804" s="288" t="s">
        <v>2962</v>
      </c>
      <c r="J804" s="288" t="s">
        <v>60</v>
      </c>
      <c r="K804" s="288" t="s">
        <v>2958</v>
      </c>
      <c r="L804" s="288" t="s">
        <v>45</v>
      </c>
      <c r="M804" s="289" t="s">
        <v>1191</v>
      </c>
      <c r="N804" s="288" t="s">
        <v>1190</v>
      </c>
      <c r="O804" s="288" t="s">
        <v>50</v>
      </c>
      <c r="P804" s="288" t="s">
        <v>51</v>
      </c>
      <c r="Q804" s="290" t="s">
        <v>45</v>
      </c>
      <c r="R804" s="288" t="s">
        <v>45</v>
      </c>
      <c r="S804" s="1">
        <v>45917</v>
      </c>
      <c r="T804" s="1">
        <v>45876</v>
      </c>
      <c r="U804" s="290" t="s">
        <v>45</v>
      </c>
      <c r="V804" s="1">
        <v>45876</v>
      </c>
      <c r="W804" s="290" t="s">
        <v>45</v>
      </c>
      <c r="X804" s="290" t="s">
        <v>45</v>
      </c>
      <c r="Y804" s="291">
        <v>39000</v>
      </c>
      <c r="Z804" s="291">
        <v>39000</v>
      </c>
      <c r="AA804" s="291">
        <v>8600</v>
      </c>
      <c r="AB804" s="291">
        <v>39000</v>
      </c>
      <c r="AC804" s="292" t="s">
        <v>930</v>
      </c>
      <c r="AD804" s="290" t="s">
        <v>60</v>
      </c>
      <c r="AE804" s="292" t="s">
        <v>45</v>
      </c>
      <c r="AF804" s="291">
        <v>39000</v>
      </c>
      <c r="AG804" s="291">
        <v>1410</v>
      </c>
      <c r="AH804" s="291">
        <v>54990000</v>
      </c>
      <c r="AI804" s="291">
        <v>12126000</v>
      </c>
      <c r="AJ804" s="291">
        <v>1410</v>
      </c>
      <c r="AK804" s="291">
        <v>54990000</v>
      </c>
      <c r="AL804" s="291">
        <v>12126000</v>
      </c>
      <c r="AM804" s="291"/>
      <c r="AN804" s="291"/>
      <c r="AO804" s="291">
        <v>0</v>
      </c>
      <c r="AP804" s="291"/>
      <c r="AQ804" s="291"/>
      <c r="AR804" s="291">
        <v>0</v>
      </c>
      <c r="AS804" s="291"/>
      <c r="AT804" s="291"/>
      <c r="AU804" s="291">
        <v>0</v>
      </c>
      <c r="AV804" s="291"/>
      <c r="AW804" s="291"/>
      <c r="AX804" s="291">
        <v>0</v>
      </c>
      <c r="AY804" s="291"/>
      <c r="AZ804" s="291"/>
      <c r="BA804" s="291"/>
      <c r="BB804" s="291"/>
      <c r="BC804" s="291"/>
      <c r="BD804" s="291"/>
      <c r="BE804" s="291"/>
      <c r="BF804" s="291">
        <v>0</v>
      </c>
      <c r="BG804" s="291"/>
      <c r="BH804" s="291"/>
      <c r="BI804" s="291"/>
      <c r="BJ804" s="291">
        <v>0</v>
      </c>
      <c r="BK804" s="291"/>
      <c r="BL804" s="291"/>
      <c r="BM804" s="291"/>
      <c r="BN804" s="291"/>
      <c r="BO804" s="291"/>
      <c r="BP804" s="292" t="s">
        <v>45</v>
      </c>
      <c r="BQ804" s="292" t="s">
        <v>45</v>
      </c>
      <c r="BR804" t="s">
        <v>45</v>
      </c>
    </row>
    <row r="805" spans="1:70" hidden="1" x14ac:dyDescent="0.3">
      <c r="A805" s="281">
        <v>802</v>
      </c>
      <c r="B805" s="282" t="s">
        <v>2952</v>
      </c>
      <c r="C805" s="282" t="s">
        <v>3011</v>
      </c>
      <c r="D805" s="282" t="s">
        <v>3003</v>
      </c>
      <c r="E805" s="282" t="s">
        <v>2959</v>
      </c>
      <c r="F805" s="282" t="s">
        <v>2955</v>
      </c>
      <c r="G805" s="282" t="s">
        <v>2960</v>
      </c>
      <c r="H805" s="282" t="s">
        <v>2965</v>
      </c>
      <c r="I805" s="282" t="s">
        <v>2999</v>
      </c>
      <c r="J805" s="282" t="s">
        <v>60</v>
      </c>
      <c r="K805" s="282" t="s">
        <v>2958</v>
      </c>
      <c r="L805" s="282" t="s">
        <v>1851</v>
      </c>
      <c r="M805" s="283" t="s">
        <v>482</v>
      </c>
      <c r="N805" s="282" t="s">
        <v>455</v>
      </c>
      <c r="O805" s="282" t="s">
        <v>50</v>
      </c>
      <c r="P805" s="282" t="s">
        <v>51</v>
      </c>
      <c r="Q805" s="284" t="s">
        <v>45</v>
      </c>
      <c r="R805" s="282" t="s">
        <v>45</v>
      </c>
      <c r="S805" s="285">
        <v>46120</v>
      </c>
      <c r="T805" s="285">
        <v>45826</v>
      </c>
      <c r="U805" s="284" t="s">
        <v>45</v>
      </c>
      <c r="V805" s="285">
        <v>45826</v>
      </c>
      <c r="W805" s="285">
        <v>45881</v>
      </c>
      <c r="X805" s="285">
        <v>45883</v>
      </c>
      <c r="Y805" s="286">
        <v>39000</v>
      </c>
      <c r="Z805" s="286">
        <v>39000</v>
      </c>
      <c r="AA805" s="286">
        <v>8300</v>
      </c>
      <c r="AB805" s="286">
        <v>39000</v>
      </c>
      <c r="AC805" s="287" t="s">
        <v>1188</v>
      </c>
      <c r="AD805" s="284" t="s">
        <v>60</v>
      </c>
      <c r="AE805" s="287" t="s">
        <v>45</v>
      </c>
      <c r="AF805" s="286">
        <v>39000</v>
      </c>
      <c r="AG805" s="286">
        <v>19815</v>
      </c>
      <c r="AH805" s="286">
        <v>772785000</v>
      </c>
      <c r="AI805" s="286">
        <v>164464500</v>
      </c>
      <c r="AJ805" s="286">
        <v>1875</v>
      </c>
      <c r="AK805" s="286">
        <v>73125000</v>
      </c>
      <c r="AL805" s="286">
        <v>15562500</v>
      </c>
      <c r="AM805" s="286">
        <v>17940</v>
      </c>
      <c r="AN805" s="286">
        <v>699660000</v>
      </c>
      <c r="AO805" s="286">
        <v>148902000</v>
      </c>
      <c r="AP805" s="286">
        <v>1860</v>
      </c>
      <c r="AQ805" s="286">
        <v>72540000</v>
      </c>
      <c r="AR805" s="286">
        <v>15438000</v>
      </c>
      <c r="AS805" s="286">
        <v>1860</v>
      </c>
      <c r="AT805" s="286">
        <v>72540000</v>
      </c>
      <c r="AU805" s="286">
        <v>15438000</v>
      </c>
      <c r="AV805" s="286"/>
      <c r="AW805" s="286"/>
      <c r="AX805" s="286">
        <v>0</v>
      </c>
      <c r="AY805" s="286">
        <v>1630</v>
      </c>
      <c r="AZ805" s="286">
        <v>63570000</v>
      </c>
      <c r="BA805" s="286"/>
      <c r="BB805" s="286"/>
      <c r="BC805" s="286">
        <v>428</v>
      </c>
      <c r="BD805" s="286">
        <v>16692000</v>
      </c>
      <c r="BE805" s="286">
        <v>12115826</v>
      </c>
      <c r="BF805" s="286">
        <v>3552400</v>
      </c>
      <c r="BG805" s="286">
        <v>1282</v>
      </c>
      <c r="BH805" s="286">
        <v>49998000</v>
      </c>
      <c r="BI805" s="286">
        <v>30981610</v>
      </c>
      <c r="BJ805" s="286">
        <v>10640600</v>
      </c>
      <c r="BK805" s="286">
        <v>348</v>
      </c>
      <c r="BL805" s="286">
        <v>230</v>
      </c>
      <c r="BM805" s="286">
        <v>578</v>
      </c>
      <c r="BN805" s="286">
        <v>22542000</v>
      </c>
      <c r="BO805" s="286">
        <v>4797400</v>
      </c>
      <c r="BP805" s="287" t="s">
        <v>3733</v>
      </c>
      <c r="BQ805" s="287" t="s">
        <v>1121</v>
      </c>
      <c r="BR805" t="s">
        <v>45</v>
      </c>
    </row>
    <row r="806" spans="1:70" hidden="1" x14ac:dyDescent="0.3">
      <c r="A806" s="281">
        <v>803</v>
      </c>
      <c r="B806" s="288" t="s">
        <v>2952</v>
      </c>
      <c r="C806" s="288" t="s">
        <v>3011</v>
      </c>
      <c r="D806" s="288" t="s">
        <v>3003</v>
      </c>
      <c r="E806" s="288" t="s">
        <v>2959</v>
      </c>
      <c r="F806" s="288" t="s">
        <v>2955</v>
      </c>
      <c r="G806" s="288" t="s">
        <v>2960</v>
      </c>
      <c r="H806" s="288" t="s">
        <v>2965</v>
      </c>
      <c r="I806" s="288" t="s">
        <v>2999</v>
      </c>
      <c r="J806" s="288" t="s">
        <v>60</v>
      </c>
      <c r="K806" s="288" t="s">
        <v>2958</v>
      </c>
      <c r="L806" s="288" t="s">
        <v>1861</v>
      </c>
      <c r="M806" s="289" t="s">
        <v>471</v>
      </c>
      <c r="N806" s="288" t="s">
        <v>453</v>
      </c>
      <c r="O806" s="288" t="s">
        <v>50</v>
      </c>
      <c r="P806" s="288" t="s">
        <v>74</v>
      </c>
      <c r="Q806" s="290" t="s">
        <v>45</v>
      </c>
      <c r="R806" s="288" t="s">
        <v>45</v>
      </c>
      <c r="S806" s="1">
        <v>46160</v>
      </c>
      <c r="T806" s="1">
        <v>46160</v>
      </c>
      <c r="U806" s="290" t="s">
        <v>45</v>
      </c>
      <c r="V806" s="1">
        <v>45861</v>
      </c>
      <c r="W806" s="1">
        <v>45876</v>
      </c>
      <c r="X806" s="1">
        <v>45881</v>
      </c>
      <c r="Y806" s="291">
        <v>27000</v>
      </c>
      <c r="Z806" s="291">
        <v>32000</v>
      </c>
      <c r="AA806" s="291">
        <v>7600</v>
      </c>
      <c r="AB806" s="291">
        <v>32000</v>
      </c>
      <c r="AC806" s="292" t="s">
        <v>204</v>
      </c>
      <c r="AD806" s="290" t="s">
        <v>60</v>
      </c>
      <c r="AE806" s="292" t="s">
        <v>45</v>
      </c>
      <c r="AF806" s="291">
        <v>27000</v>
      </c>
      <c r="AG806" s="291">
        <v>22780</v>
      </c>
      <c r="AH806" s="291">
        <v>728960000</v>
      </c>
      <c r="AI806" s="291">
        <v>173128000</v>
      </c>
      <c r="AJ806" s="291">
        <v>2600</v>
      </c>
      <c r="AK806" s="291">
        <v>83200000</v>
      </c>
      <c r="AL806" s="291">
        <v>19760000</v>
      </c>
      <c r="AM806" s="291">
        <v>20180</v>
      </c>
      <c r="AN806" s="291">
        <v>645760000</v>
      </c>
      <c r="AO806" s="291">
        <v>153368000</v>
      </c>
      <c r="AP806" s="291">
        <v>2550</v>
      </c>
      <c r="AQ806" s="291">
        <v>81600000</v>
      </c>
      <c r="AR806" s="291">
        <v>19380000</v>
      </c>
      <c r="AS806" s="291">
        <v>2550</v>
      </c>
      <c r="AT806" s="291">
        <v>81600000</v>
      </c>
      <c r="AU806" s="291">
        <v>19380000</v>
      </c>
      <c r="AV806" s="291"/>
      <c r="AW806" s="291"/>
      <c r="AX806" s="291">
        <v>0</v>
      </c>
      <c r="AY806" s="291">
        <v>1985</v>
      </c>
      <c r="AZ806" s="291">
        <v>63520000</v>
      </c>
      <c r="BA806" s="291"/>
      <c r="BB806" s="291"/>
      <c r="BC806" s="291">
        <v>438</v>
      </c>
      <c r="BD806" s="291">
        <v>14016000</v>
      </c>
      <c r="BE806" s="291">
        <v>8507306</v>
      </c>
      <c r="BF806" s="291">
        <v>3328800</v>
      </c>
      <c r="BG806" s="291">
        <v>1170</v>
      </c>
      <c r="BH806" s="291">
        <v>37440000</v>
      </c>
      <c r="BI806" s="291">
        <v>23806342</v>
      </c>
      <c r="BJ806" s="291">
        <v>8892000</v>
      </c>
      <c r="BK806" s="291">
        <v>815</v>
      </c>
      <c r="BL806" s="291">
        <v>565</v>
      </c>
      <c r="BM806" s="291">
        <v>1380</v>
      </c>
      <c r="BN806" s="291">
        <v>44160000</v>
      </c>
      <c r="BO806" s="291">
        <v>10488000</v>
      </c>
      <c r="BP806" s="292" t="s">
        <v>3760</v>
      </c>
      <c r="BQ806" s="292" t="s">
        <v>3677</v>
      </c>
      <c r="BR806" t="s">
        <v>45</v>
      </c>
    </row>
    <row r="807" spans="1:70" hidden="1" x14ac:dyDescent="0.3">
      <c r="A807" s="281">
        <v>804</v>
      </c>
      <c r="B807" s="282" t="s">
        <v>2952</v>
      </c>
      <c r="C807" s="282" t="s">
        <v>3011</v>
      </c>
      <c r="D807" s="282" t="s">
        <v>3003</v>
      </c>
      <c r="E807" s="282" t="s">
        <v>2959</v>
      </c>
      <c r="F807" s="282" t="s">
        <v>2955</v>
      </c>
      <c r="G807" s="282" t="s">
        <v>2960</v>
      </c>
      <c r="H807" s="282" t="s">
        <v>2965</v>
      </c>
      <c r="I807" s="282" t="s">
        <v>2999</v>
      </c>
      <c r="J807" s="282" t="s">
        <v>60</v>
      </c>
      <c r="K807" s="282" t="s">
        <v>2958</v>
      </c>
      <c r="L807" s="282" t="s">
        <v>45</v>
      </c>
      <c r="M807" s="283" t="s">
        <v>1184</v>
      </c>
      <c r="N807" s="282" t="s">
        <v>1183</v>
      </c>
      <c r="O807" s="282" t="s">
        <v>50</v>
      </c>
      <c r="P807" s="282" t="s">
        <v>51</v>
      </c>
      <c r="Q807" s="284" t="s">
        <v>45</v>
      </c>
      <c r="R807" s="282" t="s">
        <v>45</v>
      </c>
      <c r="S807" s="285">
        <v>45901</v>
      </c>
      <c r="T807" s="285">
        <v>45853</v>
      </c>
      <c r="U807" s="284" t="s">
        <v>45</v>
      </c>
      <c r="V807" s="285">
        <v>45853</v>
      </c>
      <c r="W807" s="285">
        <v>45875</v>
      </c>
      <c r="X807" s="285">
        <v>45881</v>
      </c>
      <c r="Y807" s="286">
        <v>39000</v>
      </c>
      <c r="Z807" s="286">
        <v>39000</v>
      </c>
      <c r="AA807" s="286">
        <v>6000</v>
      </c>
      <c r="AB807" s="286">
        <v>39000</v>
      </c>
      <c r="AC807" s="287" t="s">
        <v>1185</v>
      </c>
      <c r="AD807" s="284" t="s">
        <v>60</v>
      </c>
      <c r="AE807" s="287" t="s">
        <v>45</v>
      </c>
      <c r="AF807" s="286">
        <v>39000</v>
      </c>
      <c r="AG807" s="286">
        <v>5815</v>
      </c>
      <c r="AH807" s="286">
        <v>226785000</v>
      </c>
      <c r="AI807" s="286">
        <v>34890000</v>
      </c>
      <c r="AJ807" s="286">
        <v>5075</v>
      </c>
      <c r="AK807" s="286">
        <v>197925000</v>
      </c>
      <c r="AL807" s="286">
        <v>30450000</v>
      </c>
      <c r="AM807" s="286">
        <v>740</v>
      </c>
      <c r="AN807" s="286">
        <v>28860000</v>
      </c>
      <c r="AO807" s="286">
        <v>4440000</v>
      </c>
      <c r="AP807" s="286">
        <v>4752</v>
      </c>
      <c r="AQ807" s="286">
        <v>185328000</v>
      </c>
      <c r="AR807" s="286">
        <v>28512000</v>
      </c>
      <c r="AS807" s="286">
        <v>4752</v>
      </c>
      <c r="AT807" s="286">
        <v>185328000</v>
      </c>
      <c r="AU807" s="286">
        <v>28512000</v>
      </c>
      <c r="AV807" s="286"/>
      <c r="AW807" s="286"/>
      <c r="AX807" s="286">
        <v>0</v>
      </c>
      <c r="AY807" s="286">
        <v>3003</v>
      </c>
      <c r="AZ807" s="286">
        <v>117117000</v>
      </c>
      <c r="BA807" s="286"/>
      <c r="BB807" s="286"/>
      <c r="BC807" s="286">
        <v>462</v>
      </c>
      <c r="BD807" s="286">
        <v>18018000</v>
      </c>
      <c r="BE807" s="286">
        <v>8934197</v>
      </c>
      <c r="BF807" s="286">
        <v>2772000</v>
      </c>
      <c r="BG807" s="286">
        <v>933</v>
      </c>
      <c r="BH807" s="286">
        <v>36387000</v>
      </c>
      <c r="BI807" s="286">
        <v>23544541</v>
      </c>
      <c r="BJ807" s="286">
        <v>5598000</v>
      </c>
      <c r="BK807" s="286">
        <v>2070</v>
      </c>
      <c r="BL807" s="286">
        <v>1749</v>
      </c>
      <c r="BM807" s="286">
        <v>3819</v>
      </c>
      <c r="BN807" s="286">
        <v>148941000</v>
      </c>
      <c r="BO807" s="286">
        <v>22914000</v>
      </c>
      <c r="BP807" s="287" t="s">
        <v>3787</v>
      </c>
      <c r="BQ807" s="287" t="s">
        <v>3758</v>
      </c>
      <c r="BR807" t="s">
        <v>45</v>
      </c>
    </row>
    <row r="808" spans="1:70" hidden="1" x14ac:dyDescent="0.3">
      <c r="A808" s="281">
        <v>805</v>
      </c>
      <c r="B808" s="288" t="s">
        <v>2952</v>
      </c>
      <c r="C808" s="288" t="s">
        <v>3011</v>
      </c>
      <c r="D808" s="288" t="s">
        <v>3003</v>
      </c>
      <c r="E808" s="288" t="s">
        <v>2959</v>
      </c>
      <c r="F808" s="288" t="s">
        <v>2955</v>
      </c>
      <c r="G808" s="288" t="s">
        <v>2966</v>
      </c>
      <c r="H808" s="288" t="s">
        <v>2967</v>
      </c>
      <c r="I808" s="288" t="s">
        <v>2962</v>
      </c>
      <c r="J808" s="288" t="s">
        <v>60</v>
      </c>
      <c r="K808" s="288" t="s">
        <v>2958</v>
      </c>
      <c r="L808" s="288" t="s">
        <v>45</v>
      </c>
      <c r="M808" s="289" t="s">
        <v>1182</v>
      </c>
      <c r="N808" s="288" t="s">
        <v>1178</v>
      </c>
      <c r="O808" s="288" t="s">
        <v>50</v>
      </c>
      <c r="P808" s="288" t="s">
        <v>74</v>
      </c>
      <c r="Q808" s="290" t="s">
        <v>45</v>
      </c>
      <c r="R808" s="288" t="s">
        <v>45</v>
      </c>
      <c r="S808" s="1">
        <v>45922</v>
      </c>
      <c r="T808" s="1">
        <v>45922</v>
      </c>
      <c r="U808" s="290" t="s">
        <v>45</v>
      </c>
      <c r="V808" s="1">
        <v>45922</v>
      </c>
      <c r="W808" s="290" t="s">
        <v>45</v>
      </c>
      <c r="X808" s="290" t="s">
        <v>45</v>
      </c>
      <c r="Y808" s="291">
        <v>1</v>
      </c>
      <c r="Z808" s="291">
        <v>1</v>
      </c>
      <c r="AA808" s="291">
        <v>14900</v>
      </c>
      <c r="AB808" s="291">
        <v>1</v>
      </c>
      <c r="AC808" s="292" t="s">
        <v>45</v>
      </c>
      <c r="AD808" s="290" t="s">
        <v>60</v>
      </c>
      <c r="AE808" s="292" t="s">
        <v>45</v>
      </c>
      <c r="AF808" s="291">
        <v>1</v>
      </c>
      <c r="AG808" s="291">
        <v>1</v>
      </c>
      <c r="AH808" s="291">
        <v>1</v>
      </c>
      <c r="AI808" s="291">
        <v>14900</v>
      </c>
      <c r="AJ808" s="291">
        <v>1</v>
      </c>
      <c r="AK808" s="291">
        <v>1</v>
      </c>
      <c r="AL808" s="291">
        <v>14900</v>
      </c>
      <c r="AM808" s="291"/>
      <c r="AN808" s="291"/>
      <c r="AO808" s="291">
        <v>0</v>
      </c>
      <c r="AP808" s="291"/>
      <c r="AQ808" s="291"/>
      <c r="AR808" s="291">
        <v>0</v>
      </c>
      <c r="AS808" s="291"/>
      <c r="AT808" s="291"/>
      <c r="AU808" s="291">
        <v>0</v>
      </c>
      <c r="AV808" s="291"/>
      <c r="AW808" s="291"/>
      <c r="AX808" s="291">
        <v>0</v>
      </c>
      <c r="AY808" s="291"/>
      <c r="AZ808" s="291"/>
      <c r="BA808" s="291"/>
      <c r="BB808" s="291"/>
      <c r="BC808" s="291"/>
      <c r="BD808" s="291"/>
      <c r="BE808" s="291"/>
      <c r="BF808" s="291">
        <v>0</v>
      </c>
      <c r="BG808" s="291"/>
      <c r="BH808" s="291"/>
      <c r="BI808" s="291"/>
      <c r="BJ808" s="291">
        <v>0</v>
      </c>
      <c r="BK808" s="291"/>
      <c r="BL808" s="291"/>
      <c r="BM808" s="291"/>
      <c r="BN808" s="291"/>
      <c r="BO808" s="291"/>
      <c r="BP808" s="292" t="s">
        <v>45</v>
      </c>
      <c r="BQ808" s="292" t="s">
        <v>45</v>
      </c>
      <c r="BR808" t="s">
        <v>45</v>
      </c>
    </row>
    <row r="809" spans="1:70" hidden="1" x14ac:dyDescent="0.3">
      <c r="A809" s="281">
        <v>806</v>
      </c>
      <c r="B809" s="282" t="s">
        <v>2952</v>
      </c>
      <c r="C809" s="282" t="s">
        <v>3011</v>
      </c>
      <c r="D809" s="282" t="s">
        <v>3003</v>
      </c>
      <c r="E809" s="282" t="s">
        <v>2959</v>
      </c>
      <c r="F809" s="282" t="s">
        <v>2955</v>
      </c>
      <c r="G809" s="282" t="s">
        <v>2966</v>
      </c>
      <c r="H809" s="282" t="s">
        <v>2967</v>
      </c>
      <c r="I809" s="282" t="s">
        <v>2962</v>
      </c>
      <c r="J809" s="282" t="s">
        <v>60</v>
      </c>
      <c r="K809" s="282" t="s">
        <v>2958</v>
      </c>
      <c r="L809" s="282" t="s">
        <v>45</v>
      </c>
      <c r="M809" s="283" t="s">
        <v>1181</v>
      </c>
      <c r="N809" s="282" t="s">
        <v>1180</v>
      </c>
      <c r="O809" s="282" t="s">
        <v>50</v>
      </c>
      <c r="P809" s="282" t="s">
        <v>74</v>
      </c>
      <c r="Q809" s="284" t="s">
        <v>45</v>
      </c>
      <c r="R809" s="282" t="s">
        <v>45</v>
      </c>
      <c r="S809" s="285">
        <v>45903</v>
      </c>
      <c r="T809" s="285">
        <v>45853</v>
      </c>
      <c r="U809" s="284" t="s">
        <v>45</v>
      </c>
      <c r="V809" s="285">
        <v>45853</v>
      </c>
      <c r="W809" s="285">
        <v>45903</v>
      </c>
      <c r="X809" s="284" t="s">
        <v>45</v>
      </c>
      <c r="Y809" s="286">
        <v>52000</v>
      </c>
      <c r="Z809" s="286">
        <v>65000</v>
      </c>
      <c r="AA809" s="286">
        <v>12000</v>
      </c>
      <c r="AB809" s="286">
        <v>65000</v>
      </c>
      <c r="AC809" s="287" t="s">
        <v>909</v>
      </c>
      <c r="AD809" s="284" t="s">
        <v>60</v>
      </c>
      <c r="AE809" s="287" t="s">
        <v>45</v>
      </c>
      <c r="AF809" s="286">
        <v>52000</v>
      </c>
      <c r="AG809" s="286">
        <v>2825</v>
      </c>
      <c r="AH809" s="286">
        <v>183625000</v>
      </c>
      <c r="AI809" s="286">
        <v>33900000</v>
      </c>
      <c r="AJ809" s="286">
        <v>2825</v>
      </c>
      <c r="AK809" s="286">
        <v>183625000</v>
      </c>
      <c r="AL809" s="286">
        <v>33900000</v>
      </c>
      <c r="AM809" s="286"/>
      <c r="AN809" s="286"/>
      <c r="AO809" s="286">
        <v>0</v>
      </c>
      <c r="AP809" s="286">
        <v>3267</v>
      </c>
      <c r="AQ809" s="286">
        <v>212355000</v>
      </c>
      <c r="AR809" s="286">
        <v>39204000</v>
      </c>
      <c r="AS809" s="286">
        <v>3267</v>
      </c>
      <c r="AT809" s="286">
        <v>212355000</v>
      </c>
      <c r="AU809" s="286">
        <v>39204000</v>
      </c>
      <c r="AV809" s="286"/>
      <c r="AW809" s="286"/>
      <c r="AX809" s="286">
        <v>0</v>
      </c>
      <c r="AY809" s="286"/>
      <c r="AZ809" s="286"/>
      <c r="BA809" s="286"/>
      <c r="BB809" s="286"/>
      <c r="BC809" s="286"/>
      <c r="BD809" s="286"/>
      <c r="BE809" s="286"/>
      <c r="BF809" s="286">
        <v>0</v>
      </c>
      <c r="BG809" s="286"/>
      <c r="BH809" s="286"/>
      <c r="BI809" s="286"/>
      <c r="BJ809" s="286">
        <v>0</v>
      </c>
      <c r="BK809" s="286"/>
      <c r="BL809" s="286">
        <v>3267</v>
      </c>
      <c r="BM809" s="286">
        <v>3267</v>
      </c>
      <c r="BN809" s="286">
        <v>212355000</v>
      </c>
      <c r="BO809" s="286">
        <v>39204000</v>
      </c>
      <c r="BP809" s="287" t="s">
        <v>45</v>
      </c>
      <c r="BQ809" s="287" t="s">
        <v>45</v>
      </c>
      <c r="BR809" t="s">
        <v>45</v>
      </c>
    </row>
    <row r="810" spans="1:70" hidden="1" x14ac:dyDescent="0.3">
      <c r="A810" s="281">
        <v>807</v>
      </c>
      <c r="B810" s="288" t="s">
        <v>2952</v>
      </c>
      <c r="C810" s="288" t="s">
        <v>3011</v>
      </c>
      <c r="D810" s="288" t="s">
        <v>3003</v>
      </c>
      <c r="E810" s="288" t="s">
        <v>2959</v>
      </c>
      <c r="F810" s="288" t="s">
        <v>2955</v>
      </c>
      <c r="G810" s="288" t="s">
        <v>2966</v>
      </c>
      <c r="H810" s="288" t="s">
        <v>2967</v>
      </c>
      <c r="I810" s="288" t="s">
        <v>2962</v>
      </c>
      <c r="J810" s="288" t="s">
        <v>60</v>
      </c>
      <c r="K810" s="288" t="s">
        <v>2958</v>
      </c>
      <c r="L810" s="288" t="s">
        <v>45</v>
      </c>
      <c r="M810" s="289" t="s">
        <v>1179</v>
      </c>
      <c r="N810" s="288" t="s">
        <v>1178</v>
      </c>
      <c r="O810" s="288" t="s">
        <v>50</v>
      </c>
      <c r="P810" s="288" t="s">
        <v>74</v>
      </c>
      <c r="Q810" s="290" t="s">
        <v>45</v>
      </c>
      <c r="R810" s="288" t="s">
        <v>45</v>
      </c>
      <c r="S810" s="1">
        <v>45916</v>
      </c>
      <c r="T810" s="1">
        <v>45846</v>
      </c>
      <c r="U810" s="290" t="s">
        <v>45</v>
      </c>
      <c r="V810" s="1">
        <v>45846</v>
      </c>
      <c r="W810" s="290" t="s">
        <v>45</v>
      </c>
      <c r="X810" s="290" t="s">
        <v>45</v>
      </c>
      <c r="Y810" s="291">
        <v>59000</v>
      </c>
      <c r="Z810" s="291">
        <v>59000</v>
      </c>
      <c r="AA810" s="291">
        <v>14900</v>
      </c>
      <c r="AB810" s="291">
        <v>59000</v>
      </c>
      <c r="AC810" s="292" t="s">
        <v>442</v>
      </c>
      <c r="AD810" s="290" t="s">
        <v>60</v>
      </c>
      <c r="AE810" s="292" t="s">
        <v>45</v>
      </c>
      <c r="AF810" s="291">
        <v>59000</v>
      </c>
      <c r="AG810" s="291">
        <v>1250</v>
      </c>
      <c r="AH810" s="291">
        <v>73750000</v>
      </c>
      <c r="AI810" s="291">
        <v>18625000</v>
      </c>
      <c r="AJ810" s="291">
        <v>1250</v>
      </c>
      <c r="AK810" s="291">
        <v>73750000</v>
      </c>
      <c r="AL810" s="291">
        <v>18625000</v>
      </c>
      <c r="AM810" s="291"/>
      <c r="AN810" s="291"/>
      <c r="AO810" s="291">
        <v>0</v>
      </c>
      <c r="AP810" s="291"/>
      <c r="AQ810" s="291"/>
      <c r="AR810" s="291">
        <v>0</v>
      </c>
      <c r="AS810" s="291"/>
      <c r="AT810" s="291"/>
      <c r="AU810" s="291">
        <v>0</v>
      </c>
      <c r="AV810" s="291"/>
      <c r="AW810" s="291"/>
      <c r="AX810" s="291">
        <v>0</v>
      </c>
      <c r="AY810" s="291"/>
      <c r="AZ810" s="291"/>
      <c r="BA810" s="291"/>
      <c r="BB810" s="291"/>
      <c r="BC810" s="291"/>
      <c r="BD810" s="291"/>
      <c r="BE810" s="291"/>
      <c r="BF810" s="291">
        <v>0</v>
      </c>
      <c r="BG810" s="291"/>
      <c r="BH810" s="291"/>
      <c r="BI810" s="291"/>
      <c r="BJ810" s="291">
        <v>0</v>
      </c>
      <c r="BK810" s="291"/>
      <c r="BL810" s="291"/>
      <c r="BM810" s="291"/>
      <c r="BN810" s="291"/>
      <c r="BO810" s="291"/>
      <c r="BP810" s="292" t="s">
        <v>45</v>
      </c>
      <c r="BQ810" s="292" t="s">
        <v>45</v>
      </c>
      <c r="BR810" t="s">
        <v>45</v>
      </c>
    </row>
    <row r="811" spans="1:70" hidden="1" x14ac:dyDescent="0.3">
      <c r="A811" s="281">
        <v>808</v>
      </c>
      <c r="B811" s="282" t="s">
        <v>2952</v>
      </c>
      <c r="C811" s="282" t="s">
        <v>3011</v>
      </c>
      <c r="D811" s="282" t="s">
        <v>3003</v>
      </c>
      <c r="E811" s="282" t="s">
        <v>2959</v>
      </c>
      <c r="F811" s="282" t="s">
        <v>2955</v>
      </c>
      <c r="G811" s="282" t="s">
        <v>2966</v>
      </c>
      <c r="H811" s="282" t="s">
        <v>2967</v>
      </c>
      <c r="I811" s="282" t="s">
        <v>2962</v>
      </c>
      <c r="J811" s="282" t="s">
        <v>60</v>
      </c>
      <c r="K811" s="282" t="s">
        <v>2958</v>
      </c>
      <c r="L811" s="282" t="s">
        <v>45</v>
      </c>
      <c r="M811" s="283" t="s">
        <v>1177</v>
      </c>
      <c r="N811" s="282" t="s">
        <v>1176</v>
      </c>
      <c r="O811" s="282" t="s">
        <v>50</v>
      </c>
      <c r="P811" s="282" t="s">
        <v>74</v>
      </c>
      <c r="Q811" s="284" t="s">
        <v>45</v>
      </c>
      <c r="R811" s="282" t="s">
        <v>45</v>
      </c>
      <c r="S811" s="285">
        <v>45923</v>
      </c>
      <c r="T811" s="285">
        <v>45896</v>
      </c>
      <c r="U811" s="284" t="s">
        <v>45</v>
      </c>
      <c r="V811" s="285">
        <v>45896</v>
      </c>
      <c r="W811" s="285">
        <v>45896</v>
      </c>
      <c r="X811" s="285">
        <v>45898</v>
      </c>
      <c r="Y811" s="286">
        <v>59000</v>
      </c>
      <c r="Z811" s="286">
        <v>59000</v>
      </c>
      <c r="AA811" s="286">
        <v>14500</v>
      </c>
      <c r="AB811" s="286">
        <v>59000</v>
      </c>
      <c r="AC811" s="287" t="s">
        <v>949</v>
      </c>
      <c r="AD811" s="284" t="s">
        <v>60</v>
      </c>
      <c r="AE811" s="287" t="s">
        <v>45</v>
      </c>
      <c r="AF811" s="286">
        <v>59000</v>
      </c>
      <c r="AG811" s="286">
        <v>1540</v>
      </c>
      <c r="AH811" s="286">
        <v>90860000</v>
      </c>
      <c r="AI811" s="286">
        <v>22330000</v>
      </c>
      <c r="AJ811" s="286">
        <v>1240</v>
      </c>
      <c r="AK811" s="286">
        <v>73160000</v>
      </c>
      <c r="AL811" s="286">
        <v>17980000</v>
      </c>
      <c r="AM811" s="286">
        <v>300</v>
      </c>
      <c r="AN811" s="286">
        <v>17700000</v>
      </c>
      <c r="AO811" s="286">
        <v>4350000</v>
      </c>
      <c r="AP811" s="286">
        <v>1141</v>
      </c>
      <c r="AQ811" s="286">
        <v>67319000</v>
      </c>
      <c r="AR811" s="286">
        <v>16544500</v>
      </c>
      <c r="AS811" s="286">
        <v>1141</v>
      </c>
      <c r="AT811" s="286">
        <v>67319000</v>
      </c>
      <c r="AU811" s="286">
        <v>16544500</v>
      </c>
      <c r="AV811" s="286"/>
      <c r="AW811" s="286"/>
      <c r="AX811" s="286">
        <v>0</v>
      </c>
      <c r="AY811" s="286">
        <v>266</v>
      </c>
      <c r="AZ811" s="286">
        <v>15694000</v>
      </c>
      <c r="BA811" s="286"/>
      <c r="BB811" s="286"/>
      <c r="BC811" s="286">
        <v>14</v>
      </c>
      <c r="BD811" s="286">
        <v>826000</v>
      </c>
      <c r="BE811" s="286">
        <v>502253</v>
      </c>
      <c r="BF811" s="286">
        <v>203000</v>
      </c>
      <c r="BG811" s="286">
        <v>27</v>
      </c>
      <c r="BH811" s="286">
        <v>1593000</v>
      </c>
      <c r="BI811" s="286">
        <v>502253</v>
      </c>
      <c r="BJ811" s="286">
        <v>391500</v>
      </c>
      <c r="BK811" s="286">
        <v>239</v>
      </c>
      <c r="BL811" s="286">
        <v>875</v>
      </c>
      <c r="BM811" s="286">
        <v>1114</v>
      </c>
      <c r="BN811" s="286">
        <v>65726000</v>
      </c>
      <c r="BO811" s="286">
        <v>16153000</v>
      </c>
      <c r="BP811" s="287" t="s">
        <v>3164</v>
      </c>
      <c r="BQ811" s="287" t="s">
        <v>3150</v>
      </c>
      <c r="BR811" t="s">
        <v>45</v>
      </c>
    </row>
    <row r="812" spans="1:70" hidden="1" x14ac:dyDescent="0.3">
      <c r="A812" s="281">
        <v>809</v>
      </c>
      <c r="B812" s="288" t="s">
        <v>2952</v>
      </c>
      <c r="C812" s="288" t="s">
        <v>3011</v>
      </c>
      <c r="D812" s="288" t="s">
        <v>3003</v>
      </c>
      <c r="E812" s="288" t="s">
        <v>2959</v>
      </c>
      <c r="F812" s="288" t="s">
        <v>2955</v>
      </c>
      <c r="G812" s="288" t="s">
        <v>2966</v>
      </c>
      <c r="H812" s="288" t="s">
        <v>2967</v>
      </c>
      <c r="I812" s="288" t="s">
        <v>2962</v>
      </c>
      <c r="J812" s="288" t="s">
        <v>60</v>
      </c>
      <c r="K812" s="288" t="s">
        <v>2958</v>
      </c>
      <c r="L812" s="288" t="s">
        <v>45</v>
      </c>
      <c r="M812" s="289" t="s">
        <v>1175</v>
      </c>
      <c r="N812" s="288" t="s">
        <v>1174</v>
      </c>
      <c r="O812" s="288" t="s">
        <v>50</v>
      </c>
      <c r="P812" s="288" t="s">
        <v>51</v>
      </c>
      <c r="Q812" s="290" t="s">
        <v>45</v>
      </c>
      <c r="R812" s="288" t="s">
        <v>45</v>
      </c>
      <c r="S812" s="1">
        <v>2958465</v>
      </c>
      <c r="T812" s="1">
        <v>45896</v>
      </c>
      <c r="U812" s="290" t="s">
        <v>45</v>
      </c>
      <c r="V812" s="1">
        <v>45896</v>
      </c>
      <c r="W812" s="290" t="s">
        <v>45</v>
      </c>
      <c r="X812" s="290" t="s">
        <v>45</v>
      </c>
      <c r="Y812" s="291">
        <v>69000</v>
      </c>
      <c r="Z812" s="291">
        <v>69000</v>
      </c>
      <c r="AA812" s="291">
        <v>17900</v>
      </c>
      <c r="AB812" s="291">
        <v>69000</v>
      </c>
      <c r="AC812" s="292" t="s">
        <v>201</v>
      </c>
      <c r="AD812" s="290" t="s">
        <v>60</v>
      </c>
      <c r="AE812" s="292" t="s">
        <v>45</v>
      </c>
      <c r="AF812" s="291">
        <v>69000</v>
      </c>
      <c r="AG812" s="291">
        <v>930</v>
      </c>
      <c r="AH812" s="291">
        <v>64170000</v>
      </c>
      <c r="AI812" s="291">
        <v>16647000</v>
      </c>
      <c r="AJ812" s="291">
        <v>930</v>
      </c>
      <c r="AK812" s="291">
        <v>64170000</v>
      </c>
      <c r="AL812" s="291">
        <v>16647000</v>
      </c>
      <c r="AM812" s="291"/>
      <c r="AN812" s="291"/>
      <c r="AO812" s="291">
        <v>0</v>
      </c>
      <c r="AP812" s="291"/>
      <c r="AQ812" s="291"/>
      <c r="AR812" s="291">
        <v>0</v>
      </c>
      <c r="AS812" s="291"/>
      <c r="AT812" s="291"/>
      <c r="AU812" s="291">
        <v>0</v>
      </c>
      <c r="AV812" s="291"/>
      <c r="AW812" s="291"/>
      <c r="AX812" s="291">
        <v>0</v>
      </c>
      <c r="AY812" s="291"/>
      <c r="AZ812" s="291"/>
      <c r="BA812" s="291"/>
      <c r="BB812" s="291"/>
      <c r="BC812" s="291"/>
      <c r="BD812" s="291"/>
      <c r="BE812" s="291"/>
      <c r="BF812" s="291">
        <v>0</v>
      </c>
      <c r="BG812" s="291"/>
      <c r="BH812" s="291"/>
      <c r="BI812" s="291"/>
      <c r="BJ812" s="291">
        <v>0</v>
      </c>
      <c r="BK812" s="291"/>
      <c r="BL812" s="291"/>
      <c r="BM812" s="291"/>
      <c r="BN812" s="291"/>
      <c r="BO812" s="291"/>
      <c r="BP812" s="292" t="s">
        <v>45</v>
      </c>
      <c r="BQ812" s="292" t="s">
        <v>45</v>
      </c>
      <c r="BR812" t="s">
        <v>45</v>
      </c>
    </row>
    <row r="813" spans="1:70" hidden="1" x14ac:dyDescent="0.3">
      <c r="A813" s="281">
        <v>810</v>
      </c>
      <c r="B813" s="282" t="s">
        <v>2952</v>
      </c>
      <c r="C813" s="282" t="s">
        <v>3011</v>
      </c>
      <c r="D813" s="282" t="s">
        <v>3003</v>
      </c>
      <c r="E813" s="282" t="s">
        <v>2959</v>
      </c>
      <c r="F813" s="282" t="s">
        <v>2955</v>
      </c>
      <c r="G813" s="282" t="s">
        <v>2966</v>
      </c>
      <c r="H813" s="282" t="s">
        <v>2967</v>
      </c>
      <c r="I813" s="282" t="s">
        <v>2962</v>
      </c>
      <c r="J813" s="282" t="s">
        <v>60</v>
      </c>
      <c r="K813" s="282" t="s">
        <v>2958</v>
      </c>
      <c r="L813" s="282" t="s">
        <v>45</v>
      </c>
      <c r="M813" s="283" t="s">
        <v>1173</v>
      </c>
      <c r="N813" s="282" t="s">
        <v>1172</v>
      </c>
      <c r="O813" s="282" t="s">
        <v>50</v>
      </c>
      <c r="P813" s="282" t="s">
        <v>74</v>
      </c>
      <c r="Q813" s="284" t="s">
        <v>45</v>
      </c>
      <c r="R813" s="282" t="s">
        <v>45</v>
      </c>
      <c r="S813" s="285">
        <v>45932</v>
      </c>
      <c r="T813" s="285">
        <v>45820</v>
      </c>
      <c r="U813" s="284" t="s">
        <v>45</v>
      </c>
      <c r="V813" s="285">
        <v>45820</v>
      </c>
      <c r="W813" s="285">
        <v>45880</v>
      </c>
      <c r="X813" s="285">
        <v>45880</v>
      </c>
      <c r="Y813" s="286">
        <v>52000</v>
      </c>
      <c r="Z813" s="286">
        <v>52000</v>
      </c>
      <c r="AA813" s="286"/>
      <c r="AB813" s="286">
        <v>52000</v>
      </c>
      <c r="AC813" s="287" t="s">
        <v>45</v>
      </c>
      <c r="AD813" s="284" t="s">
        <v>60</v>
      </c>
      <c r="AE813" s="287" t="s">
        <v>45</v>
      </c>
      <c r="AF813" s="286">
        <v>52000</v>
      </c>
      <c r="AG813" s="286">
        <v>4690</v>
      </c>
      <c r="AH813" s="286">
        <v>243880000</v>
      </c>
      <c r="AI813" s="286">
        <v>0</v>
      </c>
      <c r="AJ813" s="286">
        <v>1080</v>
      </c>
      <c r="AK813" s="286">
        <v>56160000</v>
      </c>
      <c r="AL813" s="286">
        <v>0</v>
      </c>
      <c r="AM813" s="286">
        <v>3610</v>
      </c>
      <c r="AN813" s="286">
        <v>187720000</v>
      </c>
      <c r="AO813" s="286">
        <v>0</v>
      </c>
      <c r="AP813" s="286">
        <v>4303</v>
      </c>
      <c r="AQ813" s="286">
        <v>223756000</v>
      </c>
      <c r="AR813" s="286">
        <v>0</v>
      </c>
      <c r="AS813" s="286">
        <v>4303</v>
      </c>
      <c r="AT813" s="286">
        <v>223756000</v>
      </c>
      <c r="AU813" s="286">
        <v>0</v>
      </c>
      <c r="AV813" s="286"/>
      <c r="AW813" s="286"/>
      <c r="AX813" s="286">
        <v>0</v>
      </c>
      <c r="AY813" s="286">
        <v>1103</v>
      </c>
      <c r="AZ813" s="286">
        <v>57356000</v>
      </c>
      <c r="BA813" s="286"/>
      <c r="BB813" s="286"/>
      <c r="BC813" s="286">
        <v>86</v>
      </c>
      <c r="BD813" s="286">
        <v>4472000</v>
      </c>
      <c r="BE813" s="286">
        <v>2309200</v>
      </c>
      <c r="BF813" s="286">
        <v>0</v>
      </c>
      <c r="BG813" s="286">
        <v>605</v>
      </c>
      <c r="BH813" s="286">
        <v>31460000</v>
      </c>
      <c r="BI813" s="286">
        <v>18649447</v>
      </c>
      <c r="BJ813" s="286">
        <v>0</v>
      </c>
      <c r="BK813" s="286">
        <v>498</v>
      </c>
      <c r="BL813" s="286">
        <v>3200</v>
      </c>
      <c r="BM813" s="286">
        <v>3698</v>
      </c>
      <c r="BN813" s="286">
        <v>192296000</v>
      </c>
      <c r="BO813" s="286"/>
      <c r="BP813" s="287" t="s">
        <v>3788</v>
      </c>
      <c r="BQ813" s="287" t="s">
        <v>3413</v>
      </c>
      <c r="BR813" t="s">
        <v>45</v>
      </c>
    </row>
    <row r="814" spans="1:70" hidden="1" x14ac:dyDescent="0.3">
      <c r="A814" s="281">
        <v>811</v>
      </c>
      <c r="B814" s="288" t="s">
        <v>2952</v>
      </c>
      <c r="C814" s="288" t="s">
        <v>3011</v>
      </c>
      <c r="D814" s="288" t="s">
        <v>3003</v>
      </c>
      <c r="E814" s="288" t="s">
        <v>2959</v>
      </c>
      <c r="F814" s="288" t="s">
        <v>2955</v>
      </c>
      <c r="G814" s="288" t="s">
        <v>2966</v>
      </c>
      <c r="H814" s="288" t="s">
        <v>2967</v>
      </c>
      <c r="I814" s="288" t="s">
        <v>2962</v>
      </c>
      <c r="J814" s="288" t="s">
        <v>60</v>
      </c>
      <c r="K814" s="288" t="s">
        <v>2958</v>
      </c>
      <c r="L814" s="288" t="s">
        <v>45</v>
      </c>
      <c r="M814" s="289" t="s">
        <v>1171</v>
      </c>
      <c r="N814" s="288" t="s">
        <v>1170</v>
      </c>
      <c r="O814" s="288" t="s">
        <v>50</v>
      </c>
      <c r="P814" s="288" t="s">
        <v>51</v>
      </c>
      <c r="Q814" s="290" t="s">
        <v>45</v>
      </c>
      <c r="R814" s="288" t="s">
        <v>45</v>
      </c>
      <c r="S814" s="1">
        <v>45894</v>
      </c>
      <c r="T814" s="1">
        <v>45820</v>
      </c>
      <c r="U814" s="290" t="s">
        <v>45</v>
      </c>
      <c r="V814" s="1">
        <v>45820</v>
      </c>
      <c r="W814" s="1">
        <v>45867</v>
      </c>
      <c r="X814" s="1">
        <v>45867</v>
      </c>
      <c r="Y814" s="291">
        <v>52000</v>
      </c>
      <c r="Z814" s="291">
        <v>52000</v>
      </c>
      <c r="AA814" s="291">
        <v>13900</v>
      </c>
      <c r="AB814" s="291">
        <v>52000</v>
      </c>
      <c r="AC814" s="292" t="s">
        <v>208</v>
      </c>
      <c r="AD814" s="290" t="s">
        <v>60</v>
      </c>
      <c r="AE814" s="292" t="s">
        <v>45</v>
      </c>
      <c r="AF814" s="291">
        <v>52000</v>
      </c>
      <c r="AG814" s="291">
        <v>3250</v>
      </c>
      <c r="AH814" s="291">
        <v>169000000</v>
      </c>
      <c r="AI814" s="291">
        <v>45175000</v>
      </c>
      <c r="AJ814" s="291">
        <v>1600</v>
      </c>
      <c r="AK814" s="291">
        <v>83200000</v>
      </c>
      <c r="AL814" s="291">
        <v>22240000</v>
      </c>
      <c r="AM814" s="291">
        <v>1650</v>
      </c>
      <c r="AN814" s="291">
        <v>85800000</v>
      </c>
      <c r="AO814" s="291">
        <v>22935000</v>
      </c>
      <c r="AP814" s="291">
        <v>2974</v>
      </c>
      <c r="AQ814" s="291">
        <v>154648000</v>
      </c>
      <c r="AR814" s="291">
        <v>41338600</v>
      </c>
      <c r="AS814" s="291">
        <v>2974</v>
      </c>
      <c r="AT814" s="291">
        <v>154648000</v>
      </c>
      <c r="AU814" s="291">
        <v>41338600</v>
      </c>
      <c r="AV814" s="291"/>
      <c r="AW814" s="291"/>
      <c r="AX814" s="291">
        <v>0</v>
      </c>
      <c r="AY814" s="291">
        <v>1217</v>
      </c>
      <c r="AZ814" s="291">
        <v>63284000</v>
      </c>
      <c r="BA814" s="291"/>
      <c r="BB814" s="291"/>
      <c r="BC814" s="291">
        <v>79</v>
      </c>
      <c r="BD814" s="291">
        <v>4108000</v>
      </c>
      <c r="BE814" s="291">
        <v>1939041</v>
      </c>
      <c r="BF814" s="291">
        <v>1098100</v>
      </c>
      <c r="BG814" s="291">
        <v>396</v>
      </c>
      <c r="BH814" s="291">
        <v>20592000</v>
      </c>
      <c r="BI814" s="291">
        <v>10066385</v>
      </c>
      <c r="BJ814" s="291">
        <v>5504400</v>
      </c>
      <c r="BK814" s="291">
        <v>821</v>
      </c>
      <c r="BL814" s="291">
        <v>1757</v>
      </c>
      <c r="BM814" s="291">
        <v>2578</v>
      </c>
      <c r="BN814" s="291">
        <v>134056000</v>
      </c>
      <c r="BO814" s="291">
        <v>35834200</v>
      </c>
      <c r="BP814" s="292" t="s">
        <v>3756</v>
      </c>
      <c r="BQ814" s="292" t="s">
        <v>4129</v>
      </c>
      <c r="BR814" t="s">
        <v>45</v>
      </c>
    </row>
    <row r="815" spans="1:70" hidden="1" x14ac:dyDescent="0.3">
      <c r="A815" s="281">
        <v>812</v>
      </c>
      <c r="B815" s="282" t="s">
        <v>2952</v>
      </c>
      <c r="C815" s="282" t="s">
        <v>3011</v>
      </c>
      <c r="D815" s="282" t="s">
        <v>3003</v>
      </c>
      <c r="E815" s="282" t="s">
        <v>2959</v>
      </c>
      <c r="F815" s="282" t="s">
        <v>2955</v>
      </c>
      <c r="G815" s="282" t="s">
        <v>2966</v>
      </c>
      <c r="H815" s="282" t="s">
        <v>2967</v>
      </c>
      <c r="I815" s="282" t="s">
        <v>2962</v>
      </c>
      <c r="J815" s="282" t="s">
        <v>60</v>
      </c>
      <c r="K815" s="282" t="s">
        <v>2958</v>
      </c>
      <c r="L815" s="282" t="s">
        <v>45</v>
      </c>
      <c r="M815" s="283" t="s">
        <v>1168</v>
      </c>
      <c r="N815" s="282" t="s">
        <v>1167</v>
      </c>
      <c r="O815" s="282" t="s">
        <v>50</v>
      </c>
      <c r="P815" s="282" t="s">
        <v>51</v>
      </c>
      <c r="Q815" s="284" t="s">
        <v>45</v>
      </c>
      <c r="R815" s="282" t="s">
        <v>45</v>
      </c>
      <c r="S815" s="285">
        <v>45894</v>
      </c>
      <c r="T815" s="285">
        <v>45841</v>
      </c>
      <c r="U815" s="284" t="s">
        <v>45</v>
      </c>
      <c r="V815" s="285">
        <v>45841</v>
      </c>
      <c r="W815" s="285">
        <v>45881</v>
      </c>
      <c r="X815" s="285">
        <v>45883</v>
      </c>
      <c r="Y815" s="286">
        <v>59000</v>
      </c>
      <c r="Z815" s="286">
        <v>59000</v>
      </c>
      <c r="AA815" s="286">
        <v>13500</v>
      </c>
      <c r="AB815" s="286">
        <v>59000</v>
      </c>
      <c r="AC815" s="287" t="s">
        <v>1169</v>
      </c>
      <c r="AD815" s="284" t="s">
        <v>60</v>
      </c>
      <c r="AE815" s="287" t="s">
        <v>45</v>
      </c>
      <c r="AF815" s="286">
        <v>59000</v>
      </c>
      <c r="AG815" s="286">
        <v>4575</v>
      </c>
      <c r="AH815" s="286">
        <v>269925000</v>
      </c>
      <c r="AI815" s="286">
        <v>61762500</v>
      </c>
      <c r="AJ815" s="286">
        <v>1775</v>
      </c>
      <c r="AK815" s="286">
        <v>104725000</v>
      </c>
      <c r="AL815" s="286">
        <v>23962500</v>
      </c>
      <c r="AM815" s="286">
        <v>2800</v>
      </c>
      <c r="AN815" s="286">
        <v>165200000</v>
      </c>
      <c r="AO815" s="286">
        <v>37800000</v>
      </c>
      <c r="AP815" s="286">
        <v>2856</v>
      </c>
      <c r="AQ815" s="286">
        <v>168504000</v>
      </c>
      <c r="AR815" s="286">
        <v>38556000</v>
      </c>
      <c r="AS815" s="286">
        <v>2856</v>
      </c>
      <c r="AT815" s="286">
        <v>168504000</v>
      </c>
      <c r="AU815" s="286">
        <v>38556000</v>
      </c>
      <c r="AV815" s="286"/>
      <c r="AW815" s="286"/>
      <c r="AX815" s="286">
        <v>0</v>
      </c>
      <c r="AY815" s="286">
        <v>715</v>
      </c>
      <c r="AZ815" s="286">
        <v>42185000</v>
      </c>
      <c r="BA815" s="286"/>
      <c r="BB815" s="286"/>
      <c r="BC815" s="286">
        <v>66</v>
      </c>
      <c r="BD815" s="286">
        <v>3894000</v>
      </c>
      <c r="BE815" s="286">
        <v>2226494</v>
      </c>
      <c r="BF815" s="286">
        <v>891000</v>
      </c>
      <c r="BG815" s="286">
        <v>179</v>
      </c>
      <c r="BH815" s="286">
        <v>10561000</v>
      </c>
      <c r="BI815" s="286">
        <v>6050342</v>
      </c>
      <c r="BJ815" s="286">
        <v>2416500</v>
      </c>
      <c r="BK815" s="286">
        <v>536</v>
      </c>
      <c r="BL815" s="286">
        <v>2141</v>
      </c>
      <c r="BM815" s="286">
        <v>2677</v>
      </c>
      <c r="BN815" s="286">
        <v>157943000</v>
      </c>
      <c r="BO815" s="286">
        <v>36139500</v>
      </c>
      <c r="BP815" s="287" t="s">
        <v>3445</v>
      </c>
      <c r="BQ815" s="287" t="s">
        <v>3295</v>
      </c>
      <c r="BR815" t="s">
        <v>45</v>
      </c>
    </row>
    <row r="816" spans="1:70" hidden="1" x14ac:dyDescent="0.3">
      <c r="A816" s="281">
        <v>813</v>
      </c>
      <c r="B816" s="288" t="s">
        <v>2952</v>
      </c>
      <c r="C816" s="288" t="s">
        <v>3011</v>
      </c>
      <c r="D816" s="288" t="s">
        <v>3003</v>
      </c>
      <c r="E816" s="288" t="s">
        <v>2959</v>
      </c>
      <c r="F816" s="288" t="s">
        <v>2955</v>
      </c>
      <c r="G816" s="288" t="s">
        <v>2966</v>
      </c>
      <c r="H816" s="288" t="s">
        <v>2967</v>
      </c>
      <c r="I816" s="288" t="s">
        <v>2962</v>
      </c>
      <c r="J816" s="288" t="s">
        <v>60</v>
      </c>
      <c r="K816" s="288" t="s">
        <v>2958</v>
      </c>
      <c r="L816" s="288" t="s">
        <v>45</v>
      </c>
      <c r="M816" s="289" t="s">
        <v>1165</v>
      </c>
      <c r="N816" s="288" t="s">
        <v>1164</v>
      </c>
      <c r="O816" s="288" t="s">
        <v>50</v>
      </c>
      <c r="P816" s="288" t="s">
        <v>51</v>
      </c>
      <c r="Q816" s="290" t="s">
        <v>45</v>
      </c>
      <c r="R816" s="288" t="s">
        <v>45</v>
      </c>
      <c r="S816" s="1">
        <v>45909</v>
      </c>
      <c r="T816" s="1">
        <v>45832</v>
      </c>
      <c r="U816" s="290" t="s">
        <v>45</v>
      </c>
      <c r="V816" s="1">
        <v>45832</v>
      </c>
      <c r="W816" s="1">
        <v>45875</v>
      </c>
      <c r="X816" s="1">
        <v>45881</v>
      </c>
      <c r="Y816" s="291">
        <v>59000</v>
      </c>
      <c r="Z816" s="291">
        <v>59000</v>
      </c>
      <c r="AA816" s="291">
        <v>11700</v>
      </c>
      <c r="AB816" s="291">
        <v>59000</v>
      </c>
      <c r="AC816" s="292" t="s">
        <v>1166</v>
      </c>
      <c r="AD816" s="290" t="s">
        <v>60</v>
      </c>
      <c r="AE816" s="292" t="s">
        <v>45</v>
      </c>
      <c r="AF816" s="291">
        <v>59000</v>
      </c>
      <c r="AG816" s="291">
        <v>2225</v>
      </c>
      <c r="AH816" s="291">
        <v>131275000</v>
      </c>
      <c r="AI816" s="291">
        <v>26032500</v>
      </c>
      <c r="AJ816" s="291">
        <v>1455</v>
      </c>
      <c r="AK816" s="291">
        <v>85845000</v>
      </c>
      <c r="AL816" s="291">
        <v>17023500</v>
      </c>
      <c r="AM816" s="291">
        <v>770</v>
      </c>
      <c r="AN816" s="291">
        <v>45430000</v>
      </c>
      <c r="AO816" s="291">
        <v>9009000</v>
      </c>
      <c r="AP816" s="291">
        <v>1446</v>
      </c>
      <c r="AQ816" s="291">
        <v>85314000</v>
      </c>
      <c r="AR816" s="291">
        <v>16918200</v>
      </c>
      <c r="AS816" s="291">
        <v>1446</v>
      </c>
      <c r="AT816" s="291">
        <v>85314000</v>
      </c>
      <c r="AU816" s="291">
        <v>16918200</v>
      </c>
      <c r="AV816" s="291"/>
      <c r="AW816" s="291"/>
      <c r="AX816" s="291">
        <v>0</v>
      </c>
      <c r="AY816" s="291">
        <v>830</v>
      </c>
      <c r="AZ816" s="291">
        <v>48970000</v>
      </c>
      <c r="BA816" s="291"/>
      <c r="BB816" s="291"/>
      <c r="BC816" s="291">
        <v>117</v>
      </c>
      <c r="BD816" s="291">
        <v>6903000</v>
      </c>
      <c r="BE816" s="291">
        <v>4298566</v>
      </c>
      <c r="BF816" s="291">
        <v>1368900</v>
      </c>
      <c r="BG816" s="291">
        <v>270</v>
      </c>
      <c r="BH816" s="291">
        <v>15930000</v>
      </c>
      <c r="BI816" s="291">
        <v>9047983</v>
      </c>
      <c r="BJ816" s="291">
        <v>3159000</v>
      </c>
      <c r="BK816" s="291">
        <v>560</v>
      </c>
      <c r="BL816" s="291">
        <v>616</v>
      </c>
      <c r="BM816" s="291">
        <v>1176</v>
      </c>
      <c r="BN816" s="291">
        <v>69384000</v>
      </c>
      <c r="BO816" s="291">
        <v>13759200</v>
      </c>
      <c r="BP816" s="292" t="s">
        <v>3762</v>
      </c>
      <c r="BQ816" s="292" t="s">
        <v>3504</v>
      </c>
      <c r="BR816" t="s">
        <v>45</v>
      </c>
    </row>
    <row r="817" spans="1:70" hidden="1" x14ac:dyDescent="0.3">
      <c r="A817" s="281">
        <v>814</v>
      </c>
      <c r="B817" s="282" t="s">
        <v>2952</v>
      </c>
      <c r="C817" s="282" t="s">
        <v>3011</v>
      </c>
      <c r="D817" s="282" t="s">
        <v>3003</v>
      </c>
      <c r="E817" s="282" t="s">
        <v>2959</v>
      </c>
      <c r="F817" s="282" t="s">
        <v>2955</v>
      </c>
      <c r="G817" s="282" t="s">
        <v>2966</v>
      </c>
      <c r="H817" s="282" t="s">
        <v>2967</v>
      </c>
      <c r="I817" s="282" t="s">
        <v>2962</v>
      </c>
      <c r="J817" s="282" t="s">
        <v>60</v>
      </c>
      <c r="K817" s="282" t="s">
        <v>2958</v>
      </c>
      <c r="L817" s="282" t="s">
        <v>45</v>
      </c>
      <c r="M817" s="283" t="s">
        <v>1163</v>
      </c>
      <c r="N817" s="282" t="s">
        <v>1162</v>
      </c>
      <c r="O817" s="282" t="s">
        <v>50</v>
      </c>
      <c r="P817" s="282" t="s">
        <v>51</v>
      </c>
      <c r="Q817" s="284" t="s">
        <v>45</v>
      </c>
      <c r="R817" s="282" t="s">
        <v>45</v>
      </c>
      <c r="S817" s="285">
        <v>2958465</v>
      </c>
      <c r="T817" s="285">
        <v>45859</v>
      </c>
      <c r="U817" s="284" t="s">
        <v>45</v>
      </c>
      <c r="V817" s="285">
        <v>45859</v>
      </c>
      <c r="W817" s="284" t="s">
        <v>45</v>
      </c>
      <c r="X817" s="284" t="s">
        <v>45</v>
      </c>
      <c r="Y817" s="286">
        <v>64000</v>
      </c>
      <c r="Z817" s="286">
        <v>64000</v>
      </c>
      <c r="AA817" s="286">
        <v>17000</v>
      </c>
      <c r="AB817" s="286">
        <v>64000</v>
      </c>
      <c r="AC817" s="287" t="s">
        <v>531</v>
      </c>
      <c r="AD817" s="284" t="s">
        <v>60</v>
      </c>
      <c r="AE817" s="287" t="s">
        <v>45</v>
      </c>
      <c r="AF817" s="286">
        <v>64000</v>
      </c>
      <c r="AG817" s="286">
        <v>1930</v>
      </c>
      <c r="AH817" s="286">
        <v>123520000</v>
      </c>
      <c r="AI817" s="286">
        <v>32810000</v>
      </c>
      <c r="AJ817" s="286">
        <v>1930</v>
      </c>
      <c r="AK817" s="286">
        <v>123520000</v>
      </c>
      <c r="AL817" s="286">
        <v>32810000</v>
      </c>
      <c r="AM817" s="286"/>
      <c r="AN817" s="286"/>
      <c r="AO817" s="286">
        <v>0</v>
      </c>
      <c r="AP817" s="286"/>
      <c r="AQ817" s="286"/>
      <c r="AR817" s="286">
        <v>0</v>
      </c>
      <c r="AS817" s="286"/>
      <c r="AT817" s="286"/>
      <c r="AU817" s="286">
        <v>0</v>
      </c>
      <c r="AV817" s="286"/>
      <c r="AW817" s="286"/>
      <c r="AX817" s="286">
        <v>0</v>
      </c>
      <c r="AY817" s="286"/>
      <c r="AZ817" s="286"/>
      <c r="BA817" s="286"/>
      <c r="BB817" s="286"/>
      <c r="BC817" s="286"/>
      <c r="BD817" s="286"/>
      <c r="BE817" s="286"/>
      <c r="BF817" s="286">
        <v>0</v>
      </c>
      <c r="BG817" s="286"/>
      <c r="BH817" s="286"/>
      <c r="BI817" s="286"/>
      <c r="BJ817" s="286">
        <v>0</v>
      </c>
      <c r="BK817" s="286"/>
      <c r="BL817" s="286"/>
      <c r="BM817" s="286"/>
      <c r="BN817" s="286"/>
      <c r="BO817" s="286"/>
      <c r="BP817" s="287" t="s">
        <v>45</v>
      </c>
      <c r="BQ817" s="287" t="s">
        <v>45</v>
      </c>
      <c r="BR817" t="s">
        <v>45</v>
      </c>
    </row>
    <row r="818" spans="1:70" hidden="1" x14ac:dyDescent="0.3">
      <c r="A818" s="281">
        <v>815</v>
      </c>
      <c r="B818" s="288" t="s">
        <v>2952</v>
      </c>
      <c r="C818" s="288" t="s">
        <v>3011</v>
      </c>
      <c r="D818" s="288" t="s">
        <v>3003</v>
      </c>
      <c r="E818" s="288" t="s">
        <v>2959</v>
      </c>
      <c r="F818" s="288" t="s">
        <v>2955</v>
      </c>
      <c r="G818" s="288" t="s">
        <v>2966</v>
      </c>
      <c r="H818" s="288" t="s">
        <v>2967</v>
      </c>
      <c r="I818" s="288" t="s">
        <v>2962</v>
      </c>
      <c r="J818" s="288" t="s">
        <v>60</v>
      </c>
      <c r="K818" s="288" t="s">
        <v>2958</v>
      </c>
      <c r="L818" s="288" t="s">
        <v>45</v>
      </c>
      <c r="M818" s="289" t="s">
        <v>1161</v>
      </c>
      <c r="N818" s="288" t="s">
        <v>1160</v>
      </c>
      <c r="O818" s="288" t="s">
        <v>50</v>
      </c>
      <c r="P818" s="288" t="s">
        <v>51</v>
      </c>
      <c r="Q818" s="290" t="s">
        <v>45</v>
      </c>
      <c r="R818" s="288" t="s">
        <v>45</v>
      </c>
      <c r="S818" s="1">
        <v>45945</v>
      </c>
      <c r="T818" s="1">
        <v>45854</v>
      </c>
      <c r="U818" s="290" t="s">
        <v>45</v>
      </c>
      <c r="V818" s="1">
        <v>45854</v>
      </c>
      <c r="W818" s="290" t="s">
        <v>45</v>
      </c>
      <c r="X818" s="290" t="s">
        <v>45</v>
      </c>
      <c r="Y818" s="291">
        <v>62000</v>
      </c>
      <c r="Z818" s="291">
        <v>69000</v>
      </c>
      <c r="AA818" s="291">
        <v>16000</v>
      </c>
      <c r="AB818" s="291">
        <v>69000</v>
      </c>
      <c r="AC818" s="292" t="s">
        <v>566</v>
      </c>
      <c r="AD818" s="290" t="s">
        <v>60</v>
      </c>
      <c r="AE818" s="292" t="s">
        <v>45</v>
      </c>
      <c r="AF818" s="291">
        <v>62000</v>
      </c>
      <c r="AG818" s="291">
        <v>2410</v>
      </c>
      <c r="AH818" s="291">
        <v>166290000</v>
      </c>
      <c r="AI818" s="291">
        <v>38560000</v>
      </c>
      <c r="AJ818" s="291">
        <v>920</v>
      </c>
      <c r="AK818" s="291">
        <v>63480000</v>
      </c>
      <c r="AL818" s="291">
        <v>14720000</v>
      </c>
      <c r="AM818" s="291">
        <v>1490</v>
      </c>
      <c r="AN818" s="291">
        <v>102810000</v>
      </c>
      <c r="AO818" s="291">
        <v>23840000</v>
      </c>
      <c r="AP818" s="291"/>
      <c r="AQ818" s="291"/>
      <c r="AR818" s="291">
        <v>0</v>
      </c>
      <c r="AS818" s="291"/>
      <c r="AT818" s="291"/>
      <c r="AU818" s="291">
        <v>0</v>
      </c>
      <c r="AV818" s="291"/>
      <c r="AW818" s="291"/>
      <c r="AX818" s="291">
        <v>0</v>
      </c>
      <c r="AY818" s="291"/>
      <c r="AZ818" s="291"/>
      <c r="BA818" s="291"/>
      <c r="BB818" s="291"/>
      <c r="BC818" s="291"/>
      <c r="BD818" s="291"/>
      <c r="BE818" s="291"/>
      <c r="BF818" s="291">
        <v>0</v>
      </c>
      <c r="BG818" s="291"/>
      <c r="BH818" s="291"/>
      <c r="BI818" s="291"/>
      <c r="BJ818" s="291">
        <v>0</v>
      </c>
      <c r="BK818" s="291"/>
      <c r="BL818" s="291"/>
      <c r="BM818" s="291"/>
      <c r="BN818" s="291"/>
      <c r="BO818" s="291"/>
      <c r="BP818" s="292" t="s">
        <v>45</v>
      </c>
      <c r="BQ818" s="292" t="s">
        <v>45</v>
      </c>
      <c r="BR818" t="s">
        <v>45</v>
      </c>
    </row>
    <row r="819" spans="1:70" hidden="1" x14ac:dyDescent="0.3">
      <c r="A819" s="281">
        <v>816</v>
      </c>
      <c r="B819" s="282" t="s">
        <v>2952</v>
      </c>
      <c r="C819" s="282" t="s">
        <v>3011</v>
      </c>
      <c r="D819" s="282" t="s">
        <v>3003</v>
      </c>
      <c r="E819" s="282" t="s">
        <v>2959</v>
      </c>
      <c r="F819" s="282" t="s">
        <v>2955</v>
      </c>
      <c r="G819" s="282" t="s">
        <v>2966</v>
      </c>
      <c r="H819" s="282" t="s">
        <v>2967</v>
      </c>
      <c r="I819" s="282" t="s">
        <v>2962</v>
      </c>
      <c r="J819" s="282" t="s">
        <v>60</v>
      </c>
      <c r="K819" s="282" t="s">
        <v>2958</v>
      </c>
      <c r="L819" s="282" t="s">
        <v>45</v>
      </c>
      <c r="M819" s="283" t="s">
        <v>1158</v>
      </c>
      <c r="N819" s="282" t="s">
        <v>1157</v>
      </c>
      <c r="O819" s="282" t="s">
        <v>50</v>
      </c>
      <c r="P819" s="282" t="s">
        <v>51</v>
      </c>
      <c r="Q819" s="284" t="s">
        <v>45</v>
      </c>
      <c r="R819" s="282" t="s">
        <v>45</v>
      </c>
      <c r="S819" s="285">
        <v>45926</v>
      </c>
      <c r="T819" s="285">
        <v>45876</v>
      </c>
      <c r="U819" s="284" t="s">
        <v>45</v>
      </c>
      <c r="V819" s="285">
        <v>45876</v>
      </c>
      <c r="W819" s="284" t="s">
        <v>45</v>
      </c>
      <c r="X819" s="284" t="s">
        <v>45</v>
      </c>
      <c r="Y819" s="286">
        <v>62000</v>
      </c>
      <c r="Z819" s="286">
        <v>62000</v>
      </c>
      <c r="AA819" s="286">
        <v>11000</v>
      </c>
      <c r="AB819" s="286">
        <v>62000</v>
      </c>
      <c r="AC819" s="287" t="s">
        <v>1159</v>
      </c>
      <c r="AD819" s="284" t="s">
        <v>60</v>
      </c>
      <c r="AE819" s="287" t="s">
        <v>45</v>
      </c>
      <c r="AF819" s="286">
        <v>62000</v>
      </c>
      <c r="AG819" s="286">
        <v>1220</v>
      </c>
      <c r="AH819" s="286">
        <v>75640000</v>
      </c>
      <c r="AI819" s="286">
        <v>13420000</v>
      </c>
      <c r="AJ819" s="286">
        <v>1220</v>
      </c>
      <c r="AK819" s="286">
        <v>75640000</v>
      </c>
      <c r="AL819" s="286">
        <v>13420000</v>
      </c>
      <c r="AM819" s="286"/>
      <c r="AN819" s="286"/>
      <c r="AO819" s="286">
        <v>0</v>
      </c>
      <c r="AP819" s="286"/>
      <c r="AQ819" s="286"/>
      <c r="AR819" s="286">
        <v>0</v>
      </c>
      <c r="AS819" s="286"/>
      <c r="AT819" s="286"/>
      <c r="AU819" s="286">
        <v>0</v>
      </c>
      <c r="AV819" s="286"/>
      <c r="AW819" s="286"/>
      <c r="AX819" s="286">
        <v>0</v>
      </c>
      <c r="AY819" s="286"/>
      <c r="AZ819" s="286"/>
      <c r="BA819" s="286"/>
      <c r="BB819" s="286"/>
      <c r="BC819" s="286"/>
      <c r="BD819" s="286"/>
      <c r="BE819" s="286"/>
      <c r="BF819" s="286">
        <v>0</v>
      </c>
      <c r="BG819" s="286"/>
      <c r="BH819" s="286"/>
      <c r="BI819" s="286"/>
      <c r="BJ819" s="286">
        <v>0</v>
      </c>
      <c r="BK819" s="286"/>
      <c r="BL819" s="286"/>
      <c r="BM819" s="286"/>
      <c r="BN819" s="286"/>
      <c r="BO819" s="286"/>
      <c r="BP819" s="287" t="s">
        <v>45</v>
      </c>
      <c r="BQ819" s="287" t="s">
        <v>45</v>
      </c>
      <c r="BR819" t="s">
        <v>45</v>
      </c>
    </row>
    <row r="820" spans="1:70" hidden="1" x14ac:dyDescent="0.3">
      <c r="A820" s="281">
        <v>817</v>
      </c>
      <c r="B820" s="288" t="s">
        <v>2952</v>
      </c>
      <c r="C820" s="288" t="s">
        <v>3011</v>
      </c>
      <c r="D820" s="288" t="s">
        <v>3003</v>
      </c>
      <c r="E820" s="288" t="s">
        <v>2959</v>
      </c>
      <c r="F820" s="288" t="s">
        <v>2955</v>
      </c>
      <c r="G820" s="288" t="s">
        <v>2966</v>
      </c>
      <c r="H820" s="288" t="s">
        <v>2967</v>
      </c>
      <c r="I820" s="288" t="s">
        <v>2962</v>
      </c>
      <c r="J820" s="288" t="s">
        <v>60</v>
      </c>
      <c r="K820" s="288" t="s">
        <v>2958</v>
      </c>
      <c r="L820" s="288" t="s">
        <v>45</v>
      </c>
      <c r="M820" s="289" t="s">
        <v>1156</v>
      </c>
      <c r="N820" s="288" t="s">
        <v>1155</v>
      </c>
      <c r="O820" s="288" t="s">
        <v>50</v>
      </c>
      <c r="P820" s="288" t="s">
        <v>74</v>
      </c>
      <c r="Q820" s="290" t="s">
        <v>45</v>
      </c>
      <c r="R820" s="288" t="s">
        <v>45</v>
      </c>
      <c r="S820" s="1">
        <v>45916</v>
      </c>
      <c r="T820" s="1">
        <v>45890</v>
      </c>
      <c r="U820" s="290" t="s">
        <v>45</v>
      </c>
      <c r="V820" s="1">
        <v>45890</v>
      </c>
      <c r="W820" s="290" t="s">
        <v>45</v>
      </c>
      <c r="X820" s="290" t="s">
        <v>45</v>
      </c>
      <c r="Y820" s="291">
        <v>49000</v>
      </c>
      <c r="Z820" s="291">
        <v>62000</v>
      </c>
      <c r="AA820" s="291">
        <v>12400</v>
      </c>
      <c r="AB820" s="291">
        <v>62000</v>
      </c>
      <c r="AC820" s="292" t="s">
        <v>655</v>
      </c>
      <c r="AD820" s="290" t="s">
        <v>60</v>
      </c>
      <c r="AE820" s="292" t="s">
        <v>45</v>
      </c>
      <c r="AF820" s="291">
        <v>49000</v>
      </c>
      <c r="AG820" s="291">
        <v>10000</v>
      </c>
      <c r="AH820" s="291">
        <v>620000000</v>
      </c>
      <c r="AI820" s="291">
        <v>124000000</v>
      </c>
      <c r="AJ820" s="291">
        <v>10000</v>
      </c>
      <c r="AK820" s="291">
        <v>620000000</v>
      </c>
      <c r="AL820" s="291">
        <v>124000000</v>
      </c>
      <c r="AM820" s="291"/>
      <c r="AN820" s="291"/>
      <c r="AO820" s="291">
        <v>0</v>
      </c>
      <c r="AP820" s="291"/>
      <c r="AQ820" s="291"/>
      <c r="AR820" s="291">
        <v>0</v>
      </c>
      <c r="AS820" s="291"/>
      <c r="AT820" s="291"/>
      <c r="AU820" s="291">
        <v>0</v>
      </c>
      <c r="AV820" s="291"/>
      <c r="AW820" s="291"/>
      <c r="AX820" s="291">
        <v>0</v>
      </c>
      <c r="AY820" s="291"/>
      <c r="AZ820" s="291"/>
      <c r="BA820" s="291"/>
      <c r="BB820" s="291"/>
      <c r="BC820" s="291"/>
      <c r="BD820" s="291"/>
      <c r="BE820" s="291"/>
      <c r="BF820" s="291">
        <v>0</v>
      </c>
      <c r="BG820" s="291"/>
      <c r="BH820" s="291"/>
      <c r="BI820" s="291"/>
      <c r="BJ820" s="291">
        <v>0</v>
      </c>
      <c r="BK820" s="291"/>
      <c r="BL820" s="291"/>
      <c r="BM820" s="291"/>
      <c r="BN820" s="291"/>
      <c r="BO820" s="291"/>
      <c r="BP820" s="292" t="s">
        <v>45</v>
      </c>
      <c r="BQ820" s="292" t="s">
        <v>45</v>
      </c>
      <c r="BR820" t="s">
        <v>45</v>
      </c>
    </row>
    <row r="821" spans="1:70" hidden="1" x14ac:dyDescent="0.3">
      <c r="A821" s="281">
        <v>818</v>
      </c>
      <c r="B821" s="282" t="s">
        <v>2952</v>
      </c>
      <c r="C821" s="282" t="s">
        <v>3011</v>
      </c>
      <c r="D821" s="282" t="s">
        <v>3003</v>
      </c>
      <c r="E821" s="282" t="s">
        <v>2959</v>
      </c>
      <c r="F821" s="282" t="s">
        <v>2955</v>
      </c>
      <c r="G821" s="282" t="s">
        <v>2966</v>
      </c>
      <c r="H821" s="282" t="s">
        <v>2967</v>
      </c>
      <c r="I821" s="282" t="s">
        <v>2962</v>
      </c>
      <c r="J821" s="282" t="s">
        <v>60</v>
      </c>
      <c r="K821" s="282" t="s">
        <v>2958</v>
      </c>
      <c r="L821" s="282" t="s">
        <v>45</v>
      </c>
      <c r="M821" s="283" t="s">
        <v>1154</v>
      </c>
      <c r="N821" s="282" t="s">
        <v>1153</v>
      </c>
      <c r="O821" s="282" t="s">
        <v>50</v>
      </c>
      <c r="P821" s="282" t="s">
        <v>51</v>
      </c>
      <c r="Q821" s="284" t="s">
        <v>45</v>
      </c>
      <c r="R821" s="282" t="s">
        <v>45</v>
      </c>
      <c r="S821" s="285">
        <v>2958465</v>
      </c>
      <c r="T821" s="285">
        <v>45917</v>
      </c>
      <c r="U821" s="284" t="s">
        <v>45</v>
      </c>
      <c r="V821" s="285">
        <v>45917</v>
      </c>
      <c r="W821" s="284" t="s">
        <v>45</v>
      </c>
      <c r="X821" s="284" t="s">
        <v>45</v>
      </c>
      <c r="Y821" s="286">
        <v>69000</v>
      </c>
      <c r="Z821" s="286">
        <v>69000</v>
      </c>
      <c r="AA821" s="286">
        <v>18000</v>
      </c>
      <c r="AB821" s="286">
        <v>69000</v>
      </c>
      <c r="AC821" s="287" t="s">
        <v>527</v>
      </c>
      <c r="AD821" s="284" t="s">
        <v>60</v>
      </c>
      <c r="AE821" s="287" t="s">
        <v>45</v>
      </c>
      <c r="AF821" s="286">
        <v>69000</v>
      </c>
      <c r="AG821" s="286">
        <v>1050</v>
      </c>
      <c r="AH821" s="286">
        <v>72450000</v>
      </c>
      <c r="AI821" s="286">
        <v>18900000</v>
      </c>
      <c r="AJ821" s="286">
        <v>1050</v>
      </c>
      <c r="AK821" s="286">
        <v>72450000</v>
      </c>
      <c r="AL821" s="286">
        <v>18900000</v>
      </c>
      <c r="AM821" s="286"/>
      <c r="AN821" s="286"/>
      <c r="AO821" s="286">
        <v>0</v>
      </c>
      <c r="AP821" s="286"/>
      <c r="AQ821" s="286"/>
      <c r="AR821" s="286">
        <v>0</v>
      </c>
      <c r="AS821" s="286"/>
      <c r="AT821" s="286"/>
      <c r="AU821" s="286">
        <v>0</v>
      </c>
      <c r="AV821" s="286"/>
      <c r="AW821" s="286"/>
      <c r="AX821" s="286">
        <v>0</v>
      </c>
      <c r="AY821" s="286"/>
      <c r="AZ821" s="286"/>
      <c r="BA821" s="286"/>
      <c r="BB821" s="286"/>
      <c r="BC821" s="286"/>
      <c r="BD821" s="286"/>
      <c r="BE821" s="286"/>
      <c r="BF821" s="286">
        <v>0</v>
      </c>
      <c r="BG821" s="286"/>
      <c r="BH821" s="286"/>
      <c r="BI821" s="286"/>
      <c r="BJ821" s="286">
        <v>0</v>
      </c>
      <c r="BK821" s="286"/>
      <c r="BL821" s="286"/>
      <c r="BM821" s="286"/>
      <c r="BN821" s="286"/>
      <c r="BO821" s="286"/>
      <c r="BP821" s="287" t="s">
        <v>45</v>
      </c>
      <c r="BQ821" s="287" t="s">
        <v>45</v>
      </c>
      <c r="BR821" t="s">
        <v>45</v>
      </c>
    </row>
    <row r="822" spans="1:70" hidden="1" x14ac:dyDescent="0.3">
      <c r="A822" s="281">
        <v>819</v>
      </c>
      <c r="B822" s="288" t="s">
        <v>2952</v>
      </c>
      <c r="C822" s="288" t="s">
        <v>3011</v>
      </c>
      <c r="D822" s="288" t="s">
        <v>3003</v>
      </c>
      <c r="E822" s="288" t="s">
        <v>2959</v>
      </c>
      <c r="F822" s="288" t="s">
        <v>2955</v>
      </c>
      <c r="G822" s="288" t="s">
        <v>2966</v>
      </c>
      <c r="H822" s="288" t="s">
        <v>2967</v>
      </c>
      <c r="I822" s="288" t="s">
        <v>2962</v>
      </c>
      <c r="J822" s="288" t="s">
        <v>60</v>
      </c>
      <c r="K822" s="288" t="s">
        <v>2958</v>
      </c>
      <c r="L822" s="288" t="s">
        <v>45</v>
      </c>
      <c r="M822" s="289" t="s">
        <v>1152</v>
      </c>
      <c r="N822" s="288" t="s">
        <v>1151</v>
      </c>
      <c r="O822" s="288" t="s">
        <v>50</v>
      </c>
      <c r="P822" s="288" t="s">
        <v>51</v>
      </c>
      <c r="Q822" s="290" t="s">
        <v>45</v>
      </c>
      <c r="R822" s="288" t="s">
        <v>45</v>
      </c>
      <c r="S822" s="1">
        <v>2958465</v>
      </c>
      <c r="T822" s="1">
        <v>45917</v>
      </c>
      <c r="U822" s="290" t="s">
        <v>45</v>
      </c>
      <c r="V822" s="1">
        <v>45917</v>
      </c>
      <c r="W822" s="290" t="s">
        <v>45</v>
      </c>
      <c r="X822" s="290" t="s">
        <v>45</v>
      </c>
      <c r="Y822" s="291">
        <v>59000</v>
      </c>
      <c r="Z822" s="291">
        <v>59000</v>
      </c>
      <c r="AA822" s="291">
        <v>15700</v>
      </c>
      <c r="AB822" s="291">
        <v>59000</v>
      </c>
      <c r="AC822" s="292" t="s">
        <v>531</v>
      </c>
      <c r="AD822" s="290" t="s">
        <v>60</v>
      </c>
      <c r="AE822" s="292" t="s">
        <v>45</v>
      </c>
      <c r="AF822" s="291">
        <v>59000</v>
      </c>
      <c r="AG822" s="291">
        <v>1425</v>
      </c>
      <c r="AH822" s="291">
        <v>84075000</v>
      </c>
      <c r="AI822" s="291">
        <v>22372500</v>
      </c>
      <c r="AJ822" s="291">
        <v>1425</v>
      </c>
      <c r="AK822" s="291">
        <v>84075000</v>
      </c>
      <c r="AL822" s="291">
        <v>22372500</v>
      </c>
      <c r="AM822" s="291"/>
      <c r="AN822" s="291"/>
      <c r="AO822" s="291">
        <v>0</v>
      </c>
      <c r="AP822" s="291"/>
      <c r="AQ822" s="291"/>
      <c r="AR822" s="291">
        <v>0</v>
      </c>
      <c r="AS822" s="291"/>
      <c r="AT822" s="291"/>
      <c r="AU822" s="291">
        <v>0</v>
      </c>
      <c r="AV822" s="291"/>
      <c r="AW822" s="291"/>
      <c r="AX822" s="291">
        <v>0</v>
      </c>
      <c r="AY822" s="291"/>
      <c r="AZ822" s="291"/>
      <c r="BA822" s="291"/>
      <c r="BB822" s="291"/>
      <c r="BC822" s="291"/>
      <c r="BD822" s="291"/>
      <c r="BE822" s="291"/>
      <c r="BF822" s="291">
        <v>0</v>
      </c>
      <c r="BG822" s="291"/>
      <c r="BH822" s="291"/>
      <c r="BI822" s="291"/>
      <c r="BJ822" s="291">
        <v>0</v>
      </c>
      <c r="BK822" s="291"/>
      <c r="BL822" s="291"/>
      <c r="BM822" s="291"/>
      <c r="BN822" s="291"/>
      <c r="BO822" s="291"/>
      <c r="BP822" s="292" t="s">
        <v>45</v>
      </c>
      <c r="BQ822" s="292" t="s">
        <v>45</v>
      </c>
      <c r="BR822" t="s">
        <v>45</v>
      </c>
    </row>
    <row r="823" spans="1:70" hidden="1" x14ac:dyDescent="0.3">
      <c r="A823" s="281">
        <v>820</v>
      </c>
      <c r="B823" s="282" t="s">
        <v>2952</v>
      </c>
      <c r="C823" s="282" t="s">
        <v>3011</v>
      </c>
      <c r="D823" s="282" t="s">
        <v>3003</v>
      </c>
      <c r="E823" s="282" t="s">
        <v>2959</v>
      </c>
      <c r="F823" s="282" t="s">
        <v>2955</v>
      </c>
      <c r="G823" s="282" t="s">
        <v>2966</v>
      </c>
      <c r="H823" s="282" t="s">
        <v>2967</v>
      </c>
      <c r="I823" s="282" t="s">
        <v>2962</v>
      </c>
      <c r="J823" s="282" t="s">
        <v>60</v>
      </c>
      <c r="K823" s="282" t="s">
        <v>2958</v>
      </c>
      <c r="L823" s="282" t="s">
        <v>45</v>
      </c>
      <c r="M823" s="283" t="s">
        <v>1150</v>
      </c>
      <c r="N823" s="282" t="s">
        <v>1149</v>
      </c>
      <c r="O823" s="282" t="s">
        <v>50</v>
      </c>
      <c r="P823" s="282" t="s">
        <v>51</v>
      </c>
      <c r="Q823" s="284" t="s">
        <v>45</v>
      </c>
      <c r="R823" s="282" t="s">
        <v>45</v>
      </c>
      <c r="S823" s="285">
        <v>2958465</v>
      </c>
      <c r="T823" s="285">
        <v>45910</v>
      </c>
      <c r="U823" s="284" t="s">
        <v>45</v>
      </c>
      <c r="V823" s="285">
        <v>45910</v>
      </c>
      <c r="W823" s="284" t="s">
        <v>45</v>
      </c>
      <c r="X823" s="284" t="s">
        <v>45</v>
      </c>
      <c r="Y823" s="286">
        <v>63000</v>
      </c>
      <c r="Z823" s="286">
        <v>72000</v>
      </c>
      <c r="AA823" s="286">
        <v>16300</v>
      </c>
      <c r="AB823" s="286">
        <v>72000</v>
      </c>
      <c r="AC823" s="287" t="s">
        <v>396</v>
      </c>
      <c r="AD823" s="284" t="s">
        <v>60</v>
      </c>
      <c r="AE823" s="287" t="s">
        <v>45</v>
      </c>
      <c r="AF823" s="286">
        <v>63000</v>
      </c>
      <c r="AG823" s="286">
        <v>3375</v>
      </c>
      <c r="AH823" s="286">
        <v>243000000</v>
      </c>
      <c r="AI823" s="286">
        <v>55012500</v>
      </c>
      <c r="AJ823" s="286">
        <v>3375</v>
      </c>
      <c r="AK823" s="286">
        <v>243000000</v>
      </c>
      <c r="AL823" s="286">
        <v>55012500</v>
      </c>
      <c r="AM823" s="286"/>
      <c r="AN823" s="286"/>
      <c r="AO823" s="286">
        <v>0</v>
      </c>
      <c r="AP823" s="286"/>
      <c r="AQ823" s="286"/>
      <c r="AR823" s="286">
        <v>0</v>
      </c>
      <c r="AS823" s="286"/>
      <c r="AT823" s="286"/>
      <c r="AU823" s="286">
        <v>0</v>
      </c>
      <c r="AV823" s="286"/>
      <c r="AW823" s="286"/>
      <c r="AX823" s="286">
        <v>0</v>
      </c>
      <c r="AY823" s="286"/>
      <c r="AZ823" s="286"/>
      <c r="BA823" s="286"/>
      <c r="BB823" s="286"/>
      <c r="BC823" s="286"/>
      <c r="BD823" s="286"/>
      <c r="BE823" s="286"/>
      <c r="BF823" s="286">
        <v>0</v>
      </c>
      <c r="BG823" s="286"/>
      <c r="BH823" s="286"/>
      <c r="BI823" s="286"/>
      <c r="BJ823" s="286">
        <v>0</v>
      </c>
      <c r="BK823" s="286"/>
      <c r="BL823" s="286"/>
      <c r="BM823" s="286"/>
      <c r="BN823" s="286"/>
      <c r="BO823" s="286"/>
      <c r="BP823" s="287" t="s">
        <v>45</v>
      </c>
      <c r="BQ823" s="287" t="s">
        <v>45</v>
      </c>
      <c r="BR823" t="s">
        <v>45</v>
      </c>
    </row>
    <row r="824" spans="1:70" hidden="1" x14ac:dyDescent="0.3">
      <c r="A824" s="281">
        <v>821</v>
      </c>
      <c r="B824" s="288" t="s">
        <v>2952</v>
      </c>
      <c r="C824" s="288" t="s">
        <v>3011</v>
      </c>
      <c r="D824" s="288" t="s">
        <v>3003</v>
      </c>
      <c r="E824" s="288" t="s">
        <v>2959</v>
      </c>
      <c r="F824" s="288" t="s">
        <v>2955</v>
      </c>
      <c r="G824" s="288" t="s">
        <v>2966</v>
      </c>
      <c r="H824" s="288" t="s">
        <v>2967</v>
      </c>
      <c r="I824" s="288" t="s">
        <v>2962</v>
      </c>
      <c r="J824" s="288" t="s">
        <v>60</v>
      </c>
      <c r="K824" s="288" t="s">
        <v>2958</v>
      </c>
      <c r="L824" s="288" t="s">
        <v>45</v>
      </c>
      <c r="M824" s="289" t="s">
        <v>1148</v>
      </c>
      <c r="N824" s="288" t="s">
        <v>1147</v>
      </c>
      <c r="O824" s="288" t="s">
        <v>50</v>
      </c>
      <c r="P824" s="288" t="s">
        <v>51</v>
      </c>
      <c r="Q824" s="290" t="s">
        <v>45</v>
      </c>
      <c r="R824" s="288" t="s">
        <v>45</v>
      </c>
      <c r="S824" s="1">
        <v>2958465</v>
      </c>
      <c r="T824" s="1">
        <v>45910</v>
      </c>
      <c r="U824" s="290" t="s">
        <v>45</v>
      </c>
      <c r="V824" s="1">
        <v>45910</v>
      </c>
      <c r="W824" s="290" t="s">
        <v>45</v>
      </c>
      <c r="X824" s="290" t="s">
        <v>45</v>
      </c>
      <c r="Y824" s="291">
        <v>74000</v>
      </c>
      <c r="Z824" s="291">
        <v>74000</v>
      </c>
      <c r="AA824" s="291">
        <v>19700</v>
      </c>
      <c r="AB824" s="291">
        <v>74000</v>
      </c>
      <c r="AC824" s="292" t="s">
        <v>691</v>
      </c>
      <c r="AD824" s="290" t="s">
        <v>60</v>
      </c>
      <c r="AE824" s="292" t="s">
        <v>45</v>
      </c>
      <c r="AF824" s="291">
        <v>74000</v>
      </c>
      <c r="AG824" s="291">
        <v>1430</v>
      </c>
      <c r="AH824" s="291">
        <v>105820000</v>
      </c>
      <c r="AI824" s="291">
        <v>28171000</v>
      </c>
      <c r="AJ824" s="291">
        <v>1430</v>
      </c>
      <c r="AK824" s="291">
        <v>105820000</v>
      </c>
      <c r="AL824" s="291">
        <v>28171000</v>
      </c>
      <c r="AM824" s="291"/>
      <c r="AN824" s="291"/>
      <c r="AO824" s="291">
        <v>0</v>
      </c>
      <c r="AP824" s="291"/>
      <c r="AQ824" s="291"/>
      <c r="AR824" s="291">
        <v>0</v>
      </c>
      <c r="AS824" s="291"/>
      <c r="AT824" s="291"/>
      <c r="AU824" s="291">
        <v>0</v>
      </c>
      <c r="AV824" s="291"/>
      <c r="AW824" s="291"/>
      <c r="AX824" s="291">
        <v>0</v>
      </c>
      <c r="AY824" s="291"/>
      <c r="AZ824" s="291"/>
      <c r="BA824" s="291"/>
      <c r="BB824" s="291"/>
      <c r="BC824" s="291"/>
      <c r="BD824" s="291"/>
      <c r="BE824" s="291"/>
      <c r="BF824" s="291">
        <v>0</v>
      </c>
      <c r="BG824" s="291"/>
      <c r="BH824" s="291"/>
      <c r="BI824" s="291"/>
      <c r="BJ824" s="291">
        <v>0</v>
      </c>
      <c r="BK824" s="291"/>
      <c r="BL824" s="291"/>
      <c r="BM824" s="291"/>
      <c r="BN824" s="291"/>
      <c r="BO824" s="291"/>
      <c r="BP824" s="292" t="s">
        <v>45</v>
      </c>
      <c r="BQ824" s="292" t="s">
        <v>45</v>
      </c>
      <c r="BR824" t="s">
        <v>45</v>
      </c>
    </row>
    <row r="825" spans="1:70" hidden="1" x14ac:dyDescent="0.3">
      <c r="A825" s="281">
        <v>822</v>
      </c>
      <c r="B825" s="282" t="s">
        <v>2952</v>
      </c>
      <c r="C825" s="282" t="s">
        <v>3011</v>
      </c>
      <c r="D825" s="282" t="s">
        <v>3003</v>
      </c>
      <c r="E825" s="282" t="s">
        <v>2959</v>
      </c>
      <c r="F825" s="282" t="s">
        <v>2955</v>
      </c>
      <c r="G825" s="282" t="s">
        <v>2966</v>
      </c>
      <c r="H825" s="282" t="s">
        <v>2967</v>
      </c>
      <c r="I825" s="282" t="s">
        <v>2999</v>
      </c>
      <c r="J825" s="282" t="s">
        <v>60</v>
      </c>
      <c r="K825" s="282" t="s">
        <v>2958</v>
      </c>
      <c r="L825" s="282" t="s">
        <v>45</v>
      </c>
      <c r="M825" s="283" t="s">
        <v>1145</v>
      </c>
      <c r="N825" s="282" t="s">
        <v>1144</v>
      </c>
      <c r="O825" s="282" t="s">
        <v>50</v>
      </c>
      <c r="P825" s="282" t="s">
        <v>74</v>
      </c>
      <c r="Q825" s="284" t="s">
        <v>45</v>
      </c>
      <c r="R825" s="282" t="s">
        <v>45</v>
      </c>
      <c r="S825" s="285">
        <v>45926</v>
      </c>
      <c r="T825" s="285">
        <v>45841</v>
      </c>
      <c r="U825" s="284" t="s">
        <v>45</v>
      </c>
      <c r="V825" s="285">
        <v>45841</v>
      </c>
      <c r="W825" s="285">
        <v>45882</v>
      </c>
      <c r="X825" s="285">
        <v>45882</v>
      </c>
      <c r="Y825" s="286">
        <v>52000</v>
      </c>
      <c r="Z825" s="286">
        <v>58000</v>
      </c>
      <c r="AA825" s="286">
        <v>12300</v>
      </c>
      <c r="AB825" s="286">
        <v>58000</v>
      </c>
      <c r="AC825" s="287" t="s">
        <v>1146</v>
      </c>
      <c r="AD825" s="284" t="s">
        <v>60</v>
      </c>
      <c r="AE825" s="287" t="s">
        <v>45</v>
      </c>
      <c r="AF825" s="286">
        <v>52000</v>
      </c>
      <c r="AG825" s="286">
        <v>4130</v>
      </c>
      <c r="AH825" s="286">
        <v>239540000</v>
      </c>
      <c r="AI825" s="286">
        <v>50799000</v>
      </c>
      <c r="AJ825" s="286">
        <v>2750</v>
      </c>
      <c r="AK825" s="286">
        <v>159500000</v>
      </c>
      <c r="AL825" s="286">
        <v>33825000</v>
      </c>
      <c r="AM825" s="286">
        <v>1380</v>
      </c>
      <c r="AN825" s="286">
        <v>80040000</v>
      </c>
      <c r="AO825" s="286">
        <v>16974000</v>
      </c>
      <c r="AP825" s="286">
        <v>2817</v>
      </c>
      <c r="AQ825" s="286">
        <v>163386000</v>
      </c>
      <c r="AR825" s="286">
        <v>34649100</v>
      </c>
      <c r="AS825" s="286">
        <v>2817</v>
      </c>
      <c r="AT825" s="286">
        <v>163386000</v>
      </c>
      <c r="AU825" s="286">
        <v>34649100</v>
      </c>
      <c r="AV825" s="286"/>
      <c r="AW825" s="286"/>
      <c r="AX825" s="286">
        <v>0</v>
      </c>
      <c r="AY825" s="286">
        <v>793</v>
      </c>
      <c r="AZ825" s="286">
        <v>45994000</v>
      </c>
      <c r="BA825" s="286"/>
      <c r="BB825" s="286"/>
      <c r="BC825" s="286">
        <v>176</v>
      </c>
      <c r="BD825" s="286">
        <v>10208000</v>
      </c>
      <c r="BE825" s="286">
        <v>7391751</v>
      </c>
      <c r="BF825" s="286">
        <v>2164800</v>
      </c>
      <c r="BG825" s="286">
        <v>468</v>
      </c>
      <c r="BH825" s="286">
        <v>27144000</v>
      </c>
      <c r="BI825" s="286">
        <v>16763133</v>
      </c>
      <c r="BJ825" s="286">
        <v>5756400</v>
      </c>
      <c r="BK825" s="286">
        <v>325</v>
      </c>
      <c r="BL825" s="286">
        <v>2024</v>
      </c>
      <c r="BM825" s="286">
        <v>2349</v>
      </c>
      <c r="BN825" s="286">
        <v>136242000</v>
      </c>
      <c r="BO825" s="286">
        <v>28892700</v>
      </c>
      <c r="BP825" s="287" t="s">
        <v>3609</v>
      </c>
      <c r="BQ825" s="287" t="s">
        <v>3465</v>
      </c>
      <c r="BR825" t="s">
        <v>45</v>
      </c>
    </row>
    <row r="826" spans="1:70" hidden="1" x14ac:dyDescent="0.3">
      <c r="A826" s="281">
        <v>823</v>
      </c>
      <c r="B826" s="288" t="s">
        <v>2952</v>
      </c>
      <c r="C826" s="288" t="s">
        <v>3011</v>
      </c>
      <c r="D826" s="288" t="s">
        <v>3003</v>
      </c>
      <c r="E826" s="288" t="s">
        <v>2959</v>
      </c>
      <c r="F826" s="288" t="s">
        <v>2955</v>
      </c>
      <c r="G826" s="288" t="s">
        <v>2968</v>
      </c>
      <c r="H826" s="288" t="s">
        <v>2969</v>
      </c>
      <c r="I826" s="288" t="s">
        <v>2962</v>
      </c>
      <c r="J826" s="288" t="s">
        <v>60</v>
      </c>
      <c r="K826" s="288" t="s">
        <v>2958</v>
      </c>
      <c r="L826" s="288" t="s">
        <v>45</v>
      </c>
      <c r="M826" s="289" t="s">
        <v>1143</v>
      </c>
      <c r="N826" s="288" t="s">
        <v>1142</v>
      </c>
      <c r="O826" s="288" t="s">
        <v>50</v>
      </c>
      <c r="P826" s="288" t="s">
        <v>139</v>
      </c>
      <c r="Q826" s="290" t="s">
        <v>45</v>
      </c>
      <c r="R826" s="288" t="s">
        <v>45</v>
      </c>
      <c r="S826" s="1">
        <v>45909</v>
      </c>
      <c r="T826" s="1">
        <v>45817</v>
      </c>
      <c r="U826" s="290" t="s">
        <v>45</v>
      </c>
      <c r="V826" s="1">
        <v>45817</v>
      </c>
      <c r="W826" s="1">
        <v>45860</v>
      </c>
      <c r="X826" s="1">
        <v>45881</v>
      </c>
      <c r="Y826" s="291">
        <v>59000</v>
      </c>
      <c r="Z826" s="291">
        <v>59000</v>
      </c>
      <c r="AA826" s="291">
        <v>15800</v>
      </c>
      <c r="AB826" s="291">
        <v>59000</v>
      </c>
      <c r="AC826" s="292" t="s">
        <v>121</v>
      </c>
      <c r="AD826" s="290" t="s">
        <v>60</v>
      </c>
      <c r="AE826" s="292" t="s">
        <v>45</v>
      </c>
      <c r="AF826" s="291">
        <v>59000</v>
      </c>
      <c r="AG826" s="291">
        <v>1705</v>
      </c>
      <c r="AH826" s="291">
        <v>100595000</v>
      </c>
      <c r="AI826" s="291">
        <v>26939000</v>
      </c>
      <c r="AJ826" s="291">
        <v>1125</v>
      </c>
      <c r="AK826" s="291">
        <v>66375000</v>
      </c>
      <c r="AL826" s="291">
        <v>17775000</v>
      </c>
      <c r="AM826" s="291">
        <v>580</v>
      </c>
      <c r="AN826" s="291">
        <v>34220000</v>
      </c>
      <c r="AO826" s="291">
        <v>9164000</v>
      </c>
      <c r="AP826" s="291">
        <v>1141</v>
      </c>
      <c r="AQ826" s="291">
        <v>67319000</v>
      </c>
      <c r="AR826" s="291">
        <v>18027800</v>
      </c>
      <c r="AS826" s="291">
        <v>1141</v>
      </c>
      <c r="AT826" s="291">
        <v>67319000</v>
      </c>
      <c r="AU826" s="291">
        <v>18027800</v>
      </c>
      <c r="AV826" s="291"/>
      <c r="AW826" s="291"/>
      <c r="AX826" s="291">
        <v>0</v>
      </c>
      <c r="AY826" s="291">
        <v>700</v>
      </c>
      <c r="AZ826" s="291">
        <v>41300000</v>
      </c>
      <c r="BA826" s="291"/>
      <c r="BB826" s="291"/>
      <c r="BC826" s="291">
        <v>120</v>
      </c>
      <c r="BD826" s="291">
        <v>7080000</v>
      </c>
      <c r="BE826" s="291">
        <v>5447765</v>
      </c>
      <c r="BF826" s="291">
        <v>1896000</v>
      </c>
      <c r="BG826" s="291">
        <v>225</v>
      </c>
      <c r="BH826" s="291">
        <v>13275000</v>
      </c>
      <c r="BI826" s="291">
        <v>9767659</v>
      </c>
      <c r="BJ826" s="291">
        <v>3555000</v>
      </c>
      <c r="BK826" s="291">
        <v>475</v>
      </c>
      <c r="BL826" s="291">
        <v>441</v>
      </c>
      <c r="BM826" s="291">
        <v>916</v>
      </c>
      <c r="BN826" s="291">
        <v>54044000</v>
      </c>
      <c r="BO826" s="291">
        <v>14472800</v>
      </c>
      <c r="BP826" s="292" t="s">
        <v>3853</v>
      </c>
      <c r="BQ826" s="292" t="s">
        <v>4086</v>
      </c>
      <c r="BR826" t="s">
        <v>45</v>
      </c>
    </row>
    <row r="827" spans="1:70" hidden="1" x14ac:dyDescent="0.3">
      <c r="A827" s="281">
        <v>824</v>
      </c>
      <c r="B827" s="282" t="s">
        <v>2952</v>
      </c>
      <c r="C827" s="282" t="s">
        <v>3011</v>
      </c>
      <c r="D827" s="282" t="s">
        <v>3003</v>
      </c>
      <c r="E827" s="282" t="s">
        <v>2959</v>
      </c>
      <c r="F827" s="282" t="s">
        <v>2955</v>
      </c>
      <c r="G827" s="282" t="s">
        <v>2968</v>
      </c>
      <c r="H827" s="282" t="s">
        <v>2969</v>
      </c>
      <c r="I827" s="282" t="s">
        <v>2962</v>
      </c>
      <c r="J827" s="282" t="s">
        <v>60</v>
      </c>
      <c r="K827" s="282" t="s">
        <v>2958</v>
      </c>
      <c r="L827" s="282" t="s">
        <v>45</v>
      </c>
      <c r="M827" s="283" t="s">
        <v>1140</v>
      </c>
      <c r="N827" s="282" t="s">
        <v>1139</v>
      </c>
      <c r="O827" s="282" t="s">
        <v>50</v>
      </c>
      <c r="P827" s="282" t="s">
        <v>74</v>
      </c>
      <c r="Q827" s="284" t="s">
        <v>45</v>
      </c>
      <c r="R827" s="282" t="s">
        <v>45</v>
      </c>
      <c r="S827" s="285">
        <v>45876</v>
      </c>
      <c r="T827" s="285">
        <v>45833</v>
      </c>
      <c r="U827" s="284" t="s">
        <v>45</v>
      </c>
      <c r="V827" s="285">
        <v>45833</v>
      </c>
      <c r="W827" s="285">
        <v>45876</v>
      </c>
      <c r="X827" s="285">
        <v>45888</v>
      </c>
      <c r="Y827" s="286">
        <v>89000</v>
      </c>
      <c r="Z827" s="286">
        <v>89000</v>
      </c>
      <c r="AA827" s="286">
        <v>17300</v>
      </c>
      <c r="AB827" s="286">
        <v>89000</v>
      </c>
      <c r="AC827" s="287" t="s">
        <v>1141</v>
      </c>
      <c r="AD827" s="284" t="s">
        <v>60</v>
      </c>
      <c r="AE827" s="287" t="s">
        <v>45</v>
      </c>
      <c r="AF827" s="286">
        <v>89000</v>
      </c>
      <c r="AG827" s="286">
        <v>970</v>
      </c>
      <c r="AH827" s="286">
        <v>86330000</v>
      </c>
      <c r="AI827" s="286">
        <v>16781000</v>
      </c>
      <c r="AJ827" s="286">
        <v>970</v>
      </c>
      <c r="AK827" s="286">
        <v>86330000</v>
      </c>
      <c r="AL827" s="286">
        <v>16781000</v>
      </c>
      <c r="AM827" s="286"/>
      <c r="AN827" s="286"/>
      <c r="AO827" s="286">
        <v>0</v>
      </c>
      <c r="AP827" s="286">
        <v>947</v>
      </c>
      <c r="AQ827" s="286">
        <v>84283000</v>
      </c>
      <c r="AR827" s="286">
        <v>16383100</v>
      </c>
      <c r="AS827" s="286">
        <v>947</v>
      </c>
      <c r="AT827" s="286">
        <v>84283000</v>
      </c>
      <c r="AU827" s="286">
        <v>16383100</v>
      </c>
      <c r="AV827" s="286"/>
      <c r="AW827" s="286"/>
      <c r="AX827" s="286">
        <v>0</v>
      </c>
      <c r="AY827" s="286">
        <v>273</v>
      </c>
      <c r="AZ827" s="286">
        <v>24297000</v>
      </c>
      <c r="BA827" s="286"/>
      <c r="BB827" s="286"/>
      <c r="BC827" s="286">
        <v>6</v>
      </c>
      <c r="BD827" s="286">
        <v>534000</v>
      </c>
      <c r="BE827" s="286">
        <v>404453</v>
      </c>
      <c r="BF827" s="286">
        <v>103800</v>
      </c>
      <c r="BG827" s="286">
        <v>19</v>
      </c>
      <c r="BH827" s="286">
        <v>1691000</v>
      </c>
      <c r="BI827" s="286">
        <v>1033620</v>
      </c>
      <c r="BJ827" s="286">
        <v>328700</v>
      </c>
      <c r="BK827" s="286">
        <v>254</v>
      </c>
      <c r="BL827" s="286">
        <v>674</v>
      </c>
      <c r="BM827" s="286">
        <v>928</v>
      </c>
      <c r="BN827" s="286">
        <v>82592000</v>
      </c>
      <c r="BO827" s="286">
        <v>16054400</v>
      </c>
      <c r="BP827" s="287" t="s">
        <v>3328</v>
      </c>
      <c r="BQ827" s="287" t="s">
        <v>3131</v>
      </c>
      <c r="BR827" t="s">
        <v>45</v>
      </c>
    </row>
    <row r="828" spans="1:70" hidden="1" x14ac:dyDescent="0.3">
      <c r="A828" s="281">
        <v>825</v>
      </c>
      <c r="B828" s="288" t="s">
        <v>2952</v>
      </c>
      <c r="C828" s="288" t="s">
        <v>3011</v>
      </c>
      <c r="D828" s="288" t="s">
        <v>3003</v>
      </c>
      <c r="E828" s="288" t="s">
        <v>2959</v>
      </c>
      <c r="F828" s="288" t="s">
        <v>2955</v>
      </c>
      <c r="G828" s="288" t="s">
        <v>2968</v>
      </c>
      <c r="H828" s="288" t="s">
        <v>2969</v>
      </c>
      <c r="I828" s="288" t="s">
        <v>2962</v>
      </c>
      <c r="J828" s="288" t="s">
        <v>60</v>
      </c>
      <c r="K828" s="288" t="s">
        <v>2958</v>
      </c>
      <c r="L828" s="288" t="s">
        <v>45</v>
      </c>
      <c r="M828" s="289" t="s">
        <v>1138</v>
      </c>
      <c r="N828" s="288" t="s">
        <v>1137</v>
      </c>
      <c r="O828" s="288" t="s">
        <v>50</v>
      </c>
      <c r="P828" s="288" t="s">
        <v>51</v>
      </c>
      <c r="Q828" s="290" t="s">
        <v>45</v>
      </c>
      <c r="R828" s="288" t="s">
        <v>45</v>
      </c>
      <c r="S828" s="1">
        <v>45880</v>
      </c>
      <c r="T828" s="1">
        <v>45832</v>
      </c>
      <c r="U828" s="290" t="s">
        <v>45</v>
      </c>
      <c r="V828" s="1">
        <v>45832</v>
      </c>
      <c r="W828" s="1">
        <v>45880</v>
      </c>
      <c r="X828" s="1">
        <v>45888</v>
      </c>
      <c r="Y828" s="291">
        <v>89000</v>
      </c>
      <c r="Z828" s="291">
        <v>99000</v>
      </c>
      <c r="AA828" s="291">
        <v>22000</v>
      </c>
      <c r="AB828" s="291">
        <v>99000</v>
      </c>
      <c r="AC828" s="292" t="s">
        <v>998</v>
      </c>
      <c r="AD828" s="290" t="s">
        <v>60</v>
      </c>
      <c r="AE828" s="292" t="s">
        <v>45</v>
      </c>
      <c r="AF828" s="291">
        <v>89000</v>
      </c>
      <c r="AG828" s="291">
        <v>1100</v>
      </c>
      <c r="AH828" s="291">
        <v>108900000</v>
      </c>
      <c r="AI828" s="291">
        <v>24200000</v>
      </c>
      <c r="AJ828" s="291">
        <v>1100</v>
      </c>
      <c r="AK828" s="291">
        <v>108900000</v>
      </c>
      <c r="AL828" s="291">
        <v>24200000</v>
      </c>
      <c r="AM828" s="291"/>
      <c r="AN828" s="291"/>
      <c r="AO828" s="291">
        <v>0</v>
      </c>
      <c r="AP828" s="291">
        <v>1066</v>
      </c>
      <c r="AQ828" s="291">
        <v>105534000</v>
      </c>
      <c r="AR828" s="291">
        <v>23452000</v>
      </c>
      <c r="AS828" s="291">
        <v>1066</v>
      </c>
      <c r="AT828" s="291">
        <v>105534000</v>
      </c>
      <c r="AU828" s="291">
        <v>23452000</v>
      </c>
      <c r="AV828" s="291"/>
      <c r="AW828" s="291"/>
      <c r="AX828" s="291">
        <v>0</v>
      </c>
      <c r="AY828" s="291">
        <v>364</v>
      </c>
      <c r="AZ828" s="291">
        <v>36036000</v>
      </c>
      <c r="BA828" s="291"/>
      <c r="BB828" s="291"/>
      <c r="BC828" s="291">
        <v>9</v>
      </c>
      <c r="BD828" s="291">
        <v>891000</v>
      </c>
      <c r="BE828" s="291">
        <v>610830</v>
      </c>
      <c r="BF828" s="291">
        <v>198000</v>
      </c>
      <c r="BG828" s="291">
        <v>42</v>
      </c>
      <c r="BH828" s="291">
        <v>4158000</v>
      </c>
      <c r="BI828" s="291">
        <v>2471430</v>
      </c>
      <c r="BJ828" s="291">
        <v>924000</v>
      </c>
      <c r="BK828" s="291">
        <v>322</v>
      </c>
      <c r="BL828" s="291">
        <v>702</v>
      </c>
      <c r="BM828" s="291">
        <v>1024</v>
      </c>
      <c r="BN828" s="291">
        <v>101376000</v>
      </c>
      <c r="BO828" s="291">
        <v>22528000</v>
      </c>
      <c r="BP828" s="292" t="s">
        <v>3574</v>
      </c>
      <c r="BQ828" s="292" t="s">
        <v>3120</v>
      </c>
      <c r="BR828" t="s">
        <v>45</v>
      </c>
    </row>
    <row r="829" spans="1:70" hidden="1" x14ac:dyDescent="0.3">
      <c r="A829" s="281">
        <v>826</v>
      </c>
      <c r="B829" s="282" t="s">
        <v>2952</v>
      </c>
      <c r="C829" s="282" t="s">
        <v>3011</v>
      </c>
      <c r="D829" s="282" t="s">
        <v>3003</v>
      </c>
      <c r="E829" s="282" t="s">
        <v>2959</v>
      </c>
      <c r="F829" s="282" t="s">
        <v>2955</v>
      </c>
      <c r="G829" s="282" t="s">
        <v>2968</v>
      </c>
      <c r="H829" s="282" t="s">
        <v>2969</v>
      </c>
      <c r="I829" s="282" t="s">
        <v>2962</v>
      </c>
      <c r="J829" s="282" t="s">
        <v>60</v>
      </c>
      <c r="K829" s="282" t="s">
        <v>2958</v>
      </c>
      <c r="L829" s="282" t="s">
        <v>45</v>
      </c>
      <c r="M829" s="283" t="s">
        <v>1135</v>
      </c>
      <c r="N829" s="282" t="s">
        <v>1134</v>
      </c>
      <c r="O829" s="282" t="s">
        <v>50</v>
      </c>
      <c r="P829" s="282" t="s">
        <v>51</v>
      </c>
      <c r="Q829" s="284" t="s">
        <v>45</v>
      </c>
      <c r="R829" s="282" t="s">
        <v>45</v>
      </c>
      <c r="S829" s="285">
        <v>45880</v>
      </c>
      <c r="T829" s="285">
        <v>45831</v>
      </c>
      <c r="U829" s="284" t="s">
        <v>45</v>
      </c>
      <c r="V829" s="285">
        <v>45831</v>
      </c>
      <c r="W829" s="285">
        <v>45880</v>
      </c>
      <c r="X829" s="285">
        <v>45882</v>
      </c>
      <c r="Y829" s="286">
        <v>115000</v>
      </c>
      <c r="Z829" s="286">
        <v>129000</v>
      </c>
      <c r="AA829" s="286">
        <v>23000</v>
      </c>
      <c r="AB829" s="286">
        <v>129000</v>
      </c>
      <c r="AC829" s="287" t="s">
        <v>1136</v>
      </c>
      <c r="AD829" s="284" t="s">
        <v>60</v>
      </c>
      <c r="AE829" s="287" t="s">
        <v>45</v>
      </c>
      <c r="AF829" s="286">
        <v>115000</v>
      </c>
      <c r="AG829" s="286">
        <v>1800</v>
      </c>
      <c r="AH829" s="286">
        <v>232200000</v>
      </c>
      <c r="AI829" s="286">
        <v>41400000</v>
      </c>
      <c r="AJ829" s="286">
        <v>1450</v>
      </c>
      <c r="AK829" s="286">
        <v>187050000</v>
      </c>
      <c r="AL829" s="286">
        <v>33350000</v>
      </c>
      <c r="AM829" s="286">
        <v>350</v>
      </c>
      <c r="AN829" s="286">
        <v>45150000</v>
      </c>
      <c r="AO829" s="286">
        <v>8050000</v>
      </c>
      <c r="AP829" s="286">
        <v>1755</v>
      </c>
      <c r="AQ829" s="286">
        <v>226395000</v>
      </c>
      <c r="AR829" s="286">
        <v>40365000</v>
      </c>
      <c r="AS829" s="286">
        <v>1755</v>
      </c>
      <c r="AT829" s="286">
        <v>226395000</v>
      </c>
      <c r="AU829" s="286">
        <v>40365000</v>
      </c>
      <c r="AV829" s="286"/>
      <c r="AW829" s="286"/>
      <c r="AX829" s="286">
        <v>0</v>
      </c>
      <c r="AY829" s="286">
        <v>375</v>
      </c>
      <c r="AZ829" s="286">
        <v>48375000</v>
      </c>
      <c r="BA829" s="286"/>
      <c r="BB829" s="286"/>
      <c r="BC829" s="286">
        <v>9</v>
      </c>
      <c r="BD829" s="286">
        <v>1161000</v>
      </c>
      <c r="BE829" s="286">
        <v>457709</v>
      </c>
      <c r="BF829" s="286">
        <v>207000</v>
      </c>
      <c r="BG829" s="286">
        <v>102</v>
      </c>
      <c r="BH829" s="286">
        <v>13158000</v>
      </c>
      <c r="BI829" s="286">
        <v>7162886</v>
      </c>
      <c r="BJ829" s="286">
        <v>2346000</v>
      </c>
      <c r="BK829" s="286">
        <v>273</v>
      </c>
      <c r="BL829" s="286">
        <v>1380</v>
      </c>
      <c r="BM829" s="286">
        <v>1653</v>
      </c>
      <c r="BN829" s="286">
        <v>213237000</v>
      </c>
      <c r="BO829" s="286">
        <v>38019000</v>
      </c>
      <c r="BP829" s="287" t="s">
        <v>3508</v>
      </c>
      <c r="BQ829" s="287" t="s">
        <v>3121</v>
      </c>
      <c r="BR829" t="s">
        <v>45</v>
      </c>
    </row>
    <row r="830" spans="1:70" hidden="1" x14ac:dyDescent="0.3">
      <c r="A830" s="281">
        <v>827</v>
      </c>
      <c r="B830" s="288" t="s">
        <v>2952</v>
      </c>
      <c r="C830" s="288" t="s">
        <v>3011</v>
      </c>
      <c r="D830" s="288" t="s">
        <v>3003</v>
      </c>
      <c r="E830" s="288" t="s">
        <v>2959</v>
      </c>
      <c r="F830" s="288" t="s">
        <v>2955</v>
      </c>
      <c r="G830" s="288" t="s">
        <v>2968</v>
      </c>
      <c r="H830" s="288" t="s">
        <v>2969</v>
      </c>
      <c r="I830" s="288" t="s">
        <v>2962</v>
      </c>
      <c r="J830" s="288" t="s">
        <v>60</v>
      </c>
      <c r="K830" s="288" t="s">
        <v>2958</v>
      </c>
      <c r="L830" s="288" t="s">
        <v>45</v>
      </c>
      <c r="M830" s="289" t="s">
        <v>1133</v>
      </c>
      <c r="N830" s="288" t="s">
        <v>1132</v>
      </c>
      <c r="O830" s="288" t="s">
        <v>50</v>
      </c>
      <c r="P830" s="288" t="s">
        <v>51</v>
      </c>
      <c r="Q830" s="290" t="s">
        <v>45</v>
      </c>
      <c r="R830" s="288" t="s">
        <v>45</v>
      </c>
      <c r="S830" s="1">
        <v>2958465</v>
      </c>
      <c r="T830" s="1">
        <v>45862</v>
      </c>
      <c r="U830" s="290" t="s">
        <v>45</v>
      </c>
      <c r="V830" s="1">
        <v>45862</v>
      </c>
      <c r="W830" s="290" t="s">
        <v>45</v>
      </c>
      <c r="X830" s="290" t="s">
        <v>45</v>
      </c>
      <c r="Y830" s="291">
        <v>89000</v>
      </c>
      <c r="Z830" s="291">
        <v>89000</v>
      </c>
      <c r="AA830" s="291">
        <v>22500</v>
      </c>
      <c r="AB830" s="291">
        <v>89000</v>
      </c>
      <c r="AC830" s="292" t="s">
        <v>442</v>
      </c>
      <c r="AD830" s="290" t="s">
        <v>60</v>
      </c>
      <c r="AE830" s="292" t="s">
        <v>45</v>
      </c>
      <c r="AF830" s="291">
        <v>89000</v>
      </c>
      <c r="AG830" s="291">
        <v>625</v>
      </c>
      <c r="AH830" s="291">
        <v>55625000</v>
      </c>
      <c r="AI830" s="291">
        <v>14062500</v>
      </c>
      <c r="AJ830" s="291">
        <v>625</v>
      </c>
      <c r="AK830" s="291">
        <v>55625000</v>
      </c>
      <c r="AL830" s="291">
        <v>14062500</v>
      </c>
      <c r="AM830" s="291"/>
      <c r="AN830" s="291"/>
      <c r="AO830" s="291">
        <v>0</v>
      </c>
      <c r="AP830" s="291"/>
      <c r="AQ830" s="291"/>
      <c r="AR830" s="291">
        <v>0</v>
      </c>
      <c r="AS830" s="291"/>
      <c r="AT830" s="291"/>
      <c r="AU830" s="291">
        <v>0</v>
      </c>
      <c r="AV830" s="291"/>
      <c r="AW830" s="291"/>
      <c r="AX830" s="291">
        <v>0</v>
      </c>
      <c r="AY830" s="291"/>
      <c r="AZ830" s="291"/>
      <c r="BA830" s="291"/>
      <c r="BB830" s="291"/>
      <c r="BC830" s="291"/>
      <c r="BD830" s="291"/>
      <c r="BE830" s="291"/>
      <c r="BF830" s="291">
        <v>0</v>
      </c>
      <c r="BG830" s="291"/>
      <c r="BH830" s="291"/>
      <c r="BI830" s="291"/>
      <c r="BJ830" s="291">
        <v>0</v>
      </c>
      <c r="BK830" s="291"/>
      <c r="BL830" s="291"/>
      <c r="BM830" s="291"/>
      <c r="BN830" s="291"/>
      <c r="BO830" s="291"/>
      <c r="BP830" s="292" t="s">
        <v>45</v>
      </c>
      <c r="BQ830" s="292" t="s">
        <v>45</v>
      </c>
      <c r="BR830" t="s">
        <v>45</v>
      </c>
    </row>
    <row r="831" spans="1:70" hidden="1" x14ac:dyDescent="0.3">
      <c r="A831" s="281">
        <v>828</v>
      </c>
      <c r="B831" s="282" t="s">
        <v>2952</v>
      </c>
      <c r="C831" s="282" t="s">
        <v>3011</v>
      </c>
      <c r="D831" s="282" t="s">
        <v>3003</v>
      </c>
      <c r="E831" s="282" t="s">
        <v>2959</v>
      </c>
      <c r="F831" s="282" t="s">
        <v>2955</v>
      </c>
      <c r="G831" s="282" t="s">
        <v>2968</v>
      </c>
      <c r="H831" s="282" t="s">
        <v>2969</v>
      </c>
      <c r="I831" s="282" t="s">
        <v>2962</v>
      </c>
      <c r="J831" s="282" t="s">
        <v>60</v>
      </c>
      <c r="K831" s="282" t="s">
        <v>2958</v>
      </c>
      <c r="L831" s="282" t="s">
        <v>45</v>
      </c>
      <c r="M831" s="283" t="s">
        <v>1130</v>
      </c>
      <c r="N831" s="282" t="s">
        <v>1129</v>
      </c>
      <c r="O831" s="282" t="s">
        <v>50</v>
      </c>
      <c r="P831" s="282" t="s">
        <v>51</v>
      </c>
      <c r="Q831" s="284" t="s">
        <v>45</v>
      </c>
      <c r="R831" s="282" t="s">
        <v>45</v>
      </c>
      <c r="S831" s="285">
        <v>2958465</v>
      </c>
      <c r="T831" s="285">
        <v>45890</v>
      </c>
      <c r="U831" s="284" t="s">
        <v>45</v>
      </c>
      <c r="V831" s="285">
        <v>45890</v>
      </c>
      <c r="W831" s="284" t="s">
        <v>45</v>
      </c>
      <c r="X831" s="284" t="s">
        <v>45</v>
      </c>
      <c r="Y831" s="286">
        <v>67000</v>
      </c>
      <c r="Z831" s="286">
        <v>67000</v>
      </c>
      <c r="AA831" s="286">
        <v>17500</v>
      </c>
      <c r="AB831" s="286">
        <v>67000</v>
      </c>
      <c r="AC831" s="287" t="s">
        <v>527</v>
      </c>
      <c r="AD831" s="284" t="s">
        <v>60</v>
      </c>
      <c r="AE831" s="287" t="s">
        <v>45</v>
      </c>
      <c r="AF831" s="286">
        <v>67000</v>
      </c>
      <c r="AG831" s="286">
        <v>1050</v>
      </c>
      <c r="AH831" s="286">
        <v>70350000</v>
      </c>
      <c r="AI831" s="286">
        <v>18375000</v>
      </c>
      <c r="AJ831" s="286">
        <v>1050</v>
      </c>
      <c r="AK831" s="286">
        <v>70350000</v>
      </c>
      <c r="AL831" s="286">
        <v>18375000</v>
      </c>
      <c r="AM831" s="286"/>
      <c r="AN831" s="286"/>
      <c r="AO831" s="286">
        <v>0</v>
      </c>
      <c r="AP831" s="286"/>
      <c r="AQ831" s="286"/>
      <c r="AR831" s="286">
        <v>0</v>
      </c>
      <c r="AS831" s="286"/>
      <c r="AT831" s="286"/>
      <c r="AU831" s="286">
        <v>0</v>
      </c>
      <c r="AV831" s="286"/>
      <c r="AW831" s="286"/>
      <c r="AX831" s="286">
        <v>0</v>
      </c>
      <c r="AY831" s="286"/>
      <c r="AZ831" s="286"/>
      <c r="BA831" s="286"/>
      <c r="BB831" s="286"/>
      <c r="BC831" s="286"/>
      <c r="BD831" s="286"/>
      <c r="BE831" s="286"/>
      <c r="BF831" s="286">
        <v>0</v>
      </c>
      <c r="BG831" s="286"/>
      <c r="BH831" s="286"/>
      <c r="BI831" s="286"/>
      <c r="BJ831" s="286">
        <v>0</v>
      </c>
      <c r="BK831" s="286"/>
      <c r="BL831" s="286"/>
      <c r="BM831" s="286"/>
      <c r="BN831" s="286"/>
      <c r="BO831" s="286"/>
      <c r="BP831" s="287" t="s">
        <v>45</v>
      </c>
      <c r="BQ831" s="287" t="s">
        <v>45</v>
      </c>
      <c r="BR831" t="s">
        <v>45</v>
      </c>
    </row>
    <row r="832" spans="1:70" hidden="1" x14ac:dyDescent="0.3">
      <c r="A832" s="281">
        <v>829</v>
      </c>
      <c r="B832" s="288" t="s">
        <v>2952</v>
      </c>
      <c r="C832" s="288" t="s">
        <v>3011</v>
      </c>
      <c r="D832" s="288" t="s">
        <v>3003</v>
      </c>
      <c r="E832" s="288" t="s">
        <v>2959</v>
      </c>
      <c r="F832" s="288" t="s">
        <v>2955</v>
      </c>
      <c r="G832" s="288" t="s">
        <v>2968</v>
      </c>
      <c r="H832" s="288" t="s">
        <v>2969</v>
      </c>
      <c r="I832" s="288" t="s">
        <v>2962</v>
      </c>
      <c r="J832" s="288" t="s">
        <v>60</v>
      </c>
      <c r="K832" s="288" t="s">
        <v>2958</v>
      </c>
      <c r="L832" s="288" t="s">
        <v>45</v>
      </c>
      <c r="M832" s="289" t="s">
        <v>1128</v>
      </c>
      <c r="N832" s="288" t="s">
        <v>1127</v>
      </c>
      <c r="O832" s="288" t="s">
        <v>50</v>
      </c>
      <c r="P832" s="288" t="s">
        <v>127</v>
      </c>
      <c r="Q832" s="290" t="s">
        <v>45</v>
      </c>
      <c r="R832" s="288" t="s">
        <v>45</v>
      </c>
      <c r="S832" s="1">
        <v>2958465</v>
      </c>
      <c r="T832" s="1">
        <v>45904</v>
      </c>
      <c r="U832" s="290" t="s">
        <v>45</v>
      </c>
      <c r="V832" s="1">
        <v>45904</v>
      </c>
      <c r="W832" s="290" t="s">
        <v>45</v>
      </c>
      <c r="X832" s="290" t="s">
        <v>45</v>
      </c>
      <c r="Y832" s="291">
        <v>105000</v>
      </c>
      <c r="Z832" s="291">
        <v>117000</v>
      </c>
      <c r="AA832" s="291">
        <v>27500</v>
      </c>
      <c r="AB832" s="291">
        <v>117000</v>
      </c>
      <c r="AC832" s="292" t="s">
        <v>672</v>
      </c>
      <c r="AD832" s="290" t="s">
        <v>60</v>
      </c>
      <c r="AE832" s="292" t="s">
        <v>45</v>
      </c>
      <c r="AF832" s="291">
        <v>105000</v>
      </c>
      <c r="AG832" s="291">
        <v>1350</v>
      </c>
      <c r="AH832" s="291">
        <v>157950000</v>
      </c>
      <c r="AI832" s="291">
        <v>37125000</v>
      </c>
      <c r="AJ832" s="291">
        <v>1350</v>
      </c>
      <c r="AK832" s="291">
        <v>157950000</v>
      </c>
      <c r="AL832" s="291">
        <v>37125000</v>
      </c>
      <c r="AM832" s="291"/>
      <c r="AN832" s="291"/>
      <c r="AO832" s="291">
        <v>0</v>
      </c>
      <c r="AP832" s="291"/>
      <c r="AQ832" s="291"/>
      <c r="AR832" s="291">
        <v>0</v>
      </c>
      <c r="AS832" s="291"/>
      <c r="AT832" s="291"/>
      <c r="AU832" s="291">
        <v>0</v>
      </c>
      <c r="AV832" s="291"/>
      <c r="AW832" s="291"/>
      <c r="AX832" s="291">
        <v>0</v>
      </c>
      <c r="AY832" s="291"/>
      <c r="AZ832" s="291"/>
      <c r="BA832" s="291"/>
      <c r="BB832" s="291"/>
      <c r="BC832" s="291"/>
      <c r="BD832" s="291"/>
      <c r="BE832" s="291"/>
      <c r="BF832" s="291">
        <v>0</v>
      </c>
      <c r="BG832" s="291"/>
      <c r="BH832" s="291"/>
      <c r="BI832" s="291"/>
      <c r="BJ832" s="291">
        <v>0</v>
      </c>
      <c r="BK832" s="291"/>
      <c r="BL832" s="291"/>
      <c r="BM832" s="291"/>
      <c r="BN832" s="291"/>
      <c r="BO832" s="291"/>
      <c r="BP832" s="292" t="s">
        <v>45</v>
      </c>
      <c r="BQ832" s="292" t="s">
        <v>45</v>
      </c>
      <c r="BR832" t="s">
        <v>45</v>
      </c>
    </row>
    <row r="833" spans="1:70" hidden="1" x14ac:dyDescent="0.3">
      <c r="A833" s="281">
        <v>830</v>
      </c>
      <c r="B833" s="282" t="s">
        <v>2952</v>
      </c>
      <c r="C833" s="282" t="s">
        <v>3011</v>
      </c>
      <c r="D833" s="282" t="s">
        <v>3003</v>
      </c>
      <c r="E833" s="282" t="s">
        <v>2959</v>
      </c>
      <c r="F833" s="282" t="s">
        <v>2970</v>
      </c>
      <c r="G833" s="282" t="s">
        <v>2971</v>
      </c>
      <c r="H833" s="282" t="s">
        <v>2972</v>
      </c>
      <c r="I833" s="282" t="s">
        <v>2962</v>
      </c>
      <c r="J833" s="282" t="s">
        <v>60</v>
      </c>
      <c r="K833" s="282" t="s">
        <v>2958</v>
      </c>
      <c r="L833" s="282" t="s">
        <v>45</v>
      </c>
      <c r="M833" s="283" t="s">
        <v>1126</v>
      </c>
      <c r="N833" s="282" t="s">
        <v>1125</v>
      </c>
      <c r="O833" s="282" t="s">
        <v>50</v>
      </c>
      <c r="P833" s="282" t="s">
        <v>139</v>
      </c>
      <c r="Q833" s="284" t="s">
        <v>45</v>
      </c>
      <c r="R833" s="282" t="s">
        <v>45</v>
      </c>
      <c r="S833" s="285">
        <v>45985</v>
      </c>
      <c r="T833" s="285">
        <v>45827</v>
      </c>
      <c r="U833" s="284" t="s">
        <v>45</v>
      </c>
      <c r="V833" s="285">
        <v>45827</v>
      </c>
      <c r="W833" s="285">
        <v>45868</v>
      </c>
      <c r="X833" s="285">
        <v>45888</v>
      </c>
      <c r="Y833" s="286">
        <v>65000</v>
      </c>
      <c r="Z833" s="286">
        <v>65000</v>
      </c>
      <c r="AA833" s="286">
        <v>17500</v>
      </c>
      <c r="AB833" s="286">
        <v>65000</v>
      </c>
      <c r="AC833" s="287" t="s">
        <v>399</v>
      </c>
      <c r="AD833" s="284" t="s">
        <v>60</v>
      </c>
      <c r="AE833" s="287" t="s">
        <v>45</v>
      </c>
      <c r="AF833" s="286">
        <v>65000</v>
      </c>
      <c r="AG833" s="286">
        <v>2695</v>
      </c>
      <c r="AH833" s="286">
        <v>175175000</v>
      </c>
      <c r="AI833" s="286">
        <v>47162500</v>
      </c>
      <c r="AJ833" s="286">
        <v>1205</v>
      </c>
      <c r="AK833" s="286">
        <v>78325000</v>
      </c>
      <c r="AL833" s="286">
        <v>21087500</v>
      </c>
      <c r="AM833" s="286">
        <v>1490</v>
      </c>
      <c r="AN833" s="286">
        <v>96850000</v>
      </c>
      <c r="AO833" s="286">
        <v>26075000</v>
      </c>
      <c r="AP833" s="286">
        <v>1214</v>
      </c>
      <c r="AQ833" s="286">
        <v>78910000</v>
      </c>
      <c r="AR833" s="286">
        <v>21245000</v>
      </c>
      <c r="AS833" s="286">
        <v>1214</v>
      </c>
      <c r="AT833" s="286">
        <v>78910000</v>
      </c>
      <c r="AU833" s="286">
        <v>21245000</v>
      </c>
      <c r="AV833" s="286"/>
      <c r="AW833" s="286"/>
      <c r="AX833" s="286">
        <v>0</v>
      </c>
      <c r="AY833" s="286">
        <v>559</v>
      </c>
      <c r="AZ833" s="286">
        <v>36335000</v>
      </c>
      <c r="BA833" s="286"/>
      <c r="BB833" s="286"/>
      <c r="BC833" s="286">
        <v>117</v>
      </c>
      <c r="BD833" s="286">
        <v>7605000</v>
      </c>
      <c r="BE833" s="286">
        <v>6356510</v>
      </c>
      <c r="BF833" s="286">
        <v>2047500</v>
      </c>
      <c r="BG833" s="286">
        <v>270</v>
      </c>
      <c r="BH833" s="286">
        <v>17550000</v>
      </c>
      <c r="BI833" s="286">
        <v>13501504</v>
      </c>
      <c r="BJ833" s="286">
        <v>4725000</v>
      </c>
      <c r="BK833" s="286">
        <v>289</v>
      </c>
      <c r="BL833" s="286">
        <v>655</v>
      </c>
      <c r="BM833" s="286">
        <v>944</v>
      </c>
      <c r="BN833" s="286">
        <v>61360000</v>
      </c>
      <c r="BO833" s="286">
        <v>16520000</v>
      </c>
      <c r="BP833" s="287" t="s">
        <v>3679</v>
      </c>
      <c r="BQ833" s="287" t="s">
        <v>4004</v>
      </c>
      <c r="BR833" t="s">
        <v>45</v>
      </c>
    </row>
    <row r="834" spans="1:70" hidden="1" x14ac:dyDescent="0.3">
      <c r="A834" s="281">
        <v>831</v>
      </c>
      <c r="B834" s="288" t="s">
        <v>2952</v>
      </c>
      <c r="C834" s="288" t="s">
        <v>3011</v>
      </c>
      <c r="D834" s="288" t="s">
        <v>3003</v>
      </c>
      <c r="E834" s="288" t="s">
        <v>2959</v>
      </c>
      <c r="F834" s="288" t="s">
        <v>2970</v>
      </c>
      <c r="G834" s="288" t="s">
        <v>2971</v>
      </c>
      <c r="H834" s="288" t="s">
        <v>2972</v>
      </c>
      <c r="I834" s="288" t="s">
        <v>2962</v>
      </c>
      <c r="J834" s="288" t="s">
        <v>60</v>
      </c>
      <c r="K834" s="288" t="s">
        <v>2958</v>
      </c>
      <c r="L834" s="288" t="s">
        <v>45</v>
      </c>
      <c r="M834" s="289" t="s">
        <v>1123</v>
      </c>
      <c r="N834" s="288" t="s">
        <v>1122</v>
      </c>
      <c r="O834" s="288" t="s">
        <v>50</v>
      </c>
      <c r="P834" s="288" t="s">
        <v>51</v>
      </c>
      <c r="Q834" s="290" t="s">
        <v>45</v>
      </c>
      <c r="R834" s="288" t="s">
        <v>45</v>
      </c>
      <c r="S834" s="1">
        <v>45912</v>
      </c>
      <c r="T834" s="1">
        <v>45817</v>
      </c>
      <c r="U834" s="290" t="s">
        <v>45</v>
      </c>
      <c r="V834" s="1">
        <v>45817</v>
      </c>
      <c r="W834" s="1">
        <v>45896</v>
      </c>
      <c r="X834" s="1">
        <v>45896</v>
      </c>
      <c r="Y834" s="291">
        <v>65000</v>
      </c>
      <c r="Z834" s="291">
        <v>65000</v>
      </c>
      <c r="AA834" s="291">
        <v>17500</v>
      </c>
      <c r="AB834" s="291">
        <v>65000</v>
      </c>
      <c r="AC834" s="292" t="s">
        <v>399</v>
      </c>
      <c r="AD834" s="290" t="s">
        <v>60</v>
      </c>
      <c r="AE834" s="292" t="s">
        <v>45</v>
      </c>
      <c r="AF834" s="291">
        <v>65000</v>
      </c>
      <c r="AG834" s="291">
        <v>5000</v>
      </c>
      <c r="AH834" s="291">
        <v>325000000</v>
      </c>
      <c r="AI834" s="291">
        <v>87500000</v>
      </c>
      <c r="AJ834" s="291">
        <v>5000</v>
      </c>
      <c r="AK834" s="291">
        <v>325000000</v>
      </c>
      <c r="AL834" s="291">
        <v>87500000</v>
      </c>
      <c r="AM834" s="291"/>
      <c r="AN834" s="291"/>
      <c r="AO834" s="291">
        <v>0</v>
      </c>
      <c r="AP834" s="291">
        <v>2082</v>
      </c>
      <c r="AQ834" s="291">
        <v>135330000</v>
      </c>
      <c r="AR834" s="291">
        <v>36435000</v>
      </c>
      <c r="AS834" s="291">
        <v>2082</v>
      </c>
      <c r="AT834" s="291">
        <v>135330000</v>
      </c>
      <c r="AU834" s="291">
        <v>36435000</v>
      </c>
      <c r="AV834" s="291"/>
      <c r="AW834" s="291"/>
      <c r="AX834" s="291">
        <v>0</v>
      </c>
      <c r="AY834" s="291">
        <v>170</v>
      </c>
      <c r="AZ834" s="291">
        <v>11050000</v>
      </c>
      <c r="BA834" s="291"/>
      <c r="BB834" s="291"/>
      <c r="BC834" s="291">
        <v>31</v>
      </c>
      <c r="BD834" s="291">
        <v>2015000</v>
      </c>
      <c r="BE834" s="291">
        <v>1447783</v>
      </c>
      <c r="BF834" s="291">
        <v>542500</v>
      </c>
      <c r="BG834" s="291">
        <v>51</v>
      </c>
      <c r="BH834" s="291">
        <v>3315000</v>
      </c>
      <c r="BI834" s="291">
        <v>2292783</v>
      </c>
      <c r="BJ834" s="291">
        <v>892500</v>
      </c>
      <c r="BK834" s="291">
        <v>119</v>
      </c>
      <c r="BL834" s="291">
        <v>1912</v>
      </c>
      <c r="BM834" s="291">
        <v>2031</v>
      </c>
      <c r="BN834" s="291">
        <v>132015000</v>
      </c>
      <c r="BO834" s="291">
        <v>35542500</v>
      </c>
      <c r="BP834" s="292" t="s">
        <v>3164</v>
      </c>
      <c r="BQ834" s="292" t="s">
        <v>3253</v>
      </c>
      <c r="BR834" t="s">
        <v>45</v>
      </c>
    </row>
    <row r="835" spans="1:70" hidden="1" x14ac:dyDescent="0.3">
      <c r="A835" s="281">
        <v>832</v>
      </c>
      <c r="B835" s="282" t="s">
        <v>2952</v>
      </c>
      <c r="C835" s="282" t="s">
        <v>3011</v>
      </c>
      <c r="D835" s="282" t="s">
        <v>3003</v>
      </c>
      <c r="E835" s="282" t="s">
        <v>2959</v>
      </c>
      <c r="F835" s="282" t="s">
        <v>2970</v>
      </c>
      <c r="G835" s="282" t="s">
        <v>2971</v>
      </c>
      <c r="H835" s="282" t="s">
        <v>2972</v>
      </c>
      <c r="I835" s="282" t="s">
        <v>2962</v>
      </c>
      <c r="J835" s="282" t="s">
        <v>60</v>
      </c>
      <c r="K835" s="282" t="s">
        <v>2958</v>
      </c>
      <c r="L835" s="282" t="s">
        <v>45</v>
      </c>
      <c r="M835" s="283" t="s">
        <v>1120</v>
      </c>
      <c r="N835" s="282" t="s">
        <v>1119</v>
      </c>
      <c r="O835" s="282" t="s">
        <v>50</v>
      </c>
      <c r="P835" s="282" t="s">
        <v>51</v>
      </c>
      <c r="Q835" s="284" t="s">
        <v>45</v>
      </c>
      <c r="R835" s="282" t="s">
        <v>45</v>
      </c>
      <c r="S835" s="285">
        <v>45932</v>
      </c>
      <c r="T835" s="285">
        <v>45817</v>
      </c>
      <c r="U835" s="284" t="s">
        <v>45</v>
      </c>
      <c r="V835" s="285">
        <v>45817</v>
      </c>
      <c r="W835" s="285">
        <v>45875</v>
      </c>
      <c r="X835" s="285">
        <v>45888</v>
      </c>
      <c r="Y835" s="286">
        <v>65000</v>
      </c>
      <c r="Z835" s="286">
        <v>65000</v>
      </c>
      <c r="AA835" s="286">
        <v>17500</v>
      </c>
      <c r="AB835" s="286">
        <v>65000</v>
      </c>
      <c r="AC835" s="287" t="s">
        <v>399</v>
      </c>
      <c r="AD835" s="284" t="s">
        <v>60</v>
      </c>
      <c r="AE835" s="287" t="s">
        <v>45</v>
      </c>
      <c r="AF835" s="286">
        <v>65000</v>
      </c>
      <c r="AG835" s="286">
        <v>3230</v>
      </c>
      <c r="AH835" s="286">
        <v>209950000</v>
      </c>
      <c r="AI835" s="286">
        <v>56525000</v>
      </c>
      <c r="AJ835" s="286">
        <v>2800</v>
      </c>
      <c r="AK835" s="286">
        <v>182000000</v>
      </c>
      <c r="AL835" s="286">
        <v>49000000</v>
      </c>
      <c r="AM835" s="286">
        <v>430</v>
      </c>
      <c r="AN835" s="286">
        <v>27950000</v>
      </c>
      <c r="AO835" s="286">
        <v>7525000</v>
      </c>
      <c r="AP835" s="286">
        <v>2804</v>
      </c>
      <c r="AQ835" s="286">
        <v>182260000</v>
      </c>
      <c r="AR835" s="286">
        <v>49070000</v>
      </c>
      <c r="AS835" s="286">
        <v>2804</v>
      </c>
      <c r="AT835" s="286">
        <v>182260000</v>
      </c>
      <c r="AU835" s="286">
        <v>49070000</v>
      </c>
      <c r="AV835" s="286"/>
      <c r="AW835" s="286"/>
      <c r="AX835" s="286">
        <v>0</v>
      </c>
      <c r="AY835" s="286">
        <v>408</v>
      </c>
      <c r="AZ835" s="286">
        <v>26520000</v>
      </c>
      <c r="BA835" s="286"/>
      <c r="BB835" s="286"/>
      <c r="BC835" s="286">
        <v>71</v>
      </c>
      <c r="BD835" s="286">
        <v>4615000</v>
      </c>
      <c r="BE835" s="286">
        <v>3608039</v>
      </c>
      <c r="BF835" s="286">
        <v>1242500</v>
      </c>
      <c r="BG835" s="286">
        <v>119</v>
      </c>
      <c r="BH835" s="286">
        <v>7735000</v>
      </c>
      <c r="BI835" s="286">
        <v>5609692</v>
      </c>
      <c r="BJ835" s="286">
        <v>2082500</v>
      </c>
      <c r="BK835" s="286">
        <v>289</v>
      </c>
      <c r="BL835" s="286">
        <v>2396</v>
      </c>
      <c r="BM835" s="286">
        <v>2685</v>
      </c>
      <c r="BN835" s="286">
        <v>174525000</v>
      </c>
      <c r="BO835" s="286">
        <v>46987500</v>
      </c>
      <c r="BP835" s="287" t="s">
        <v>3624</v>
      </c>
      <c r="BQ835" s="287" t="s">
        <v>3123</v>
      </c>
      <c r="BR835" t="s">
        <v>45</v>
      </c>
    </row>
    <row r="836" spans="1:70" hidden="1" x14ac:dyDescent="0.3">
      <c r="A836" s="281">
        <v>833</v>
      </c>
      <c r="B836" s="288" t="s">
        <v>2952</v>
      </c>
      <c r="C836" s="288" t="s">
        <v>3011</v>
      </c>
      <c r="D836" s="288" t="s">
        <v>3003</v>
      </c>
      <c r="E836" s="288" t="s">
        <v>2959</v>
      </c>
      <c r="F836" s="288" t="s">
        <v>2970</v>
      </c>
      <c r="G836" s="288" t="s">
        <v>2971</v>
      </c>
      <c r="H836" s="288" t="s">
        <v>2972</v>
      </c>
      <c r="I836" s="288" t="s">
        <v>2962</v>
      </c>
      <c r="J836" s="288" t="s">
        <v>60</v>
      </c>
      <c r="K836" s="288" t="s">
        <v>2958</v>
      </c>
      <c r="L836" s="288" t="s">
        <v>45</v>
      </c>
      <c r="M836" s="289" t="s">
        <v>1117</v>
      </c>
      <c r="N836" s="288" t="s">
        <v>1116</v>
      </c>
      <c r="O836" s="288" t="s">
        <v>50</v>
      </c>
      <c r="P836" s="288" t="s">
        <v>51</v>
      </c>
      <c r="Q836" s="290" t="s">
        <v>45</v>
      </c>
      <c r="R836" s="288" t="s">
        <v>45</v>
      </c>
      <c r="S836" s="1">
        <v>45985</v>
      </c>
      <c r="T836" s="1">
        <v>45817</v>
      </c>
      <c r="U836" s="290" t="s">
        <v>45</v>
      </c>
      <c r="V836" s="1">
        <v>45817</v>
      </c>
      <c r="W836" s="1">
        <v>45870</v>
      </c>
      <c r="X836" s="1">
        <v>45881</v>
      </c>
      <c r="Y836" s="291">
        <v>84000</v>
      </c>
      <c r="Z836" s="291">
        <v>99000</v>
      </c>
      <c r="AA836" s="291">
        <v>24000</v>
      </c>
      <c r="AB836" s="291">
        <v>99000</v>
      </c>
      <c r="AC836" s="292" t="s">
        <v>1118</v>
      </c>
      <c r="AD836" s="290" t="s">
        <v>60</v>
      </c>
      <c r="AE836" s="292" t="s">
        <v>45</v>
      </c>
      <c r="AF836" s="291">
        <v>84000</v>
      </c>
      <c r="AG836" s="291">
        <v>3040</v>
      </c>
      <c r="AH836" s="291">
        <v>300960000</v>
      </c>
      <c r="AI836" s="291">
        <v>72960000</v>
      </c>
      <c r="AJ836" s="291">
        <v>2550</v>
      </c>
      <c r="AK836" s="291">
        <v>252450000</v>
      </c>
      <c r="AL836" s="291">
        <v>61200000</v>
      </c>
      <c r="AM836" s="291">
        <v>490</v>
      </c>
      <c r="AN836" s="291">
        <v>48510000</v>
      </c>
      <c r="AO836" s="291">
        <v>11760000</v>
      </c>
      <c r="AP836" s="291">
        <v>2571</v>
      </c>
      <c r="AQ836" s="291">
        <v>254529000</v>
      </c>
      <c r="AR836" s="291">
        <v>61704000</v>
      </c>
      <c r="AS836" s="291">
        <v>2571</v>
      </c>
      <c r="AT836" s="291">
        <v>254529000</v>
      </c>
      <c r="AU836" s="291">
        <v>61704000</v>
      </c>
      <c r="AV836" s="291"/>
      <c r="AW836" s="291"/>
      <c r="AX836" s="291">
        <v>0</v>
      </c>
      <c r="AY836" s="291">
        <v>1026</v>
      </c>
      <c r="AZ836" s="291">
        <v>101574000</v>
      </c>
      <c r="BA836" s="291"/>
      <c r="BB836" s="291"/>
      <c r="BC836" s="291">
        <v>96</v>
      </c>
      <c r="BD836" s="291">
        <v>9504000</v>
      </c>
      <c r="BE836" s="291">
        <v>6402716</v>
      </c>
      <c r="BF836" s="291">
        <v>2304000</v>
      </c>
      <c r="BG836" s="291">
        <v>256</v>
      </c>
      <c r="BH836" s="291">
        <v>25344000</v>
      </c>
      <c r="BI836" s="291">
        <v>16065695</v>
      </c>
      <c r="BJ836" s="291">
        <v>6144000</v>
      </c>
      <c r="BK836" s="291">
        <v>770</v>
      </c>
      <c r="BL836" s="291">
        <v>1545</v>
      </c>
      <c r="BM836" s="291">
        <v>2315</v>
      </c>
      <c r="BN836" s="291">
        <v>229185000</v>
      </c>
      <c r="BO836" s="291">
        <v>55560000</v>
      </c>
      <c r="BP836" s="292" t="s">
        <v>3333</v>
      </c>
      <c r="BQ836" s="292" t="s">
        <v>3445</v>
      </c>
      <c r="BR836" t="s">
        <v>45</v>
      </c>
    </row>
    <row r="837" spans="1:70" hidden="1" x14ac:dyDescent="0.3">
      <c r="A837" s="281">
        <v>834</v>
      </c>
      <c r="B837" s="282" t="s">
        <v>2952</v>
      </c>
      <c r="C837" s="282" t="s">
        <v>3011</v>
      </c>
      <c r="D837" s="282" t="s">
        <v>3003</v>
      </c>
      <c r="E837" s="282" t="s">
        <v>2959</v>
      </c>
      <c r="F837" s="282" t="s">
        <v>2970</v>
      </c>
      <c r="G837" s="282" t="s">
        <v>2971</v>
      </c>
      <c r="H837" s="282" t="s">
        <v>2972</v>
      </c>
      <c r="I837" s="282" t="s">
        <v>2962</v>
      </c>
      <c r="J837" s="282" t="s">
        <v>60</v>
      </c>
      <c r="K837" s="282" t="s">
        <v>2958</v>
      </c>
      <c r="L837" s="282" t="s">
        <v>45</v>
      </c>
      <c r="M837" s="283" t="s">
        <v>1115</v>
      </c>
      <c r="N837" s="282" t="s">
        <v>1114</v>
      </c>
      <c r="O837" s="282" t="s">
        <v>50</v>
      </c>
      <c r="P837" s="282" t="s">
        <v>51</v>
      </c>
      <c r="Q837" s="284" t="s">
        <v>45</v>
      </c>
      <c r="R837" s="282" t="s">
        <v>45</v>
      </c>
      <c r="S837" s="285">
        <v>45909</v>
      </c>
      <c r="T837" s="285">
        <v>45817</v>
      </c>
      <c r="U837" s="284" t="s">
        <v>45</v>
      </c>
      <c r="V837" s="285">
        <v>45817</v>
      </c>
      <c r="W837" s="285">
        <v>45861</v>
      </c>
      <c r="X837" s="285">
        <v>45868</v>
      </c>
      <c r="Y837" s="286">
        <v>68000</v>
      </c>
      <c r="Z837" s="286">
        <v>68000</v>
      </c>
      <c r="AA837" s="286">
        <v>18200</v>
      </c>
      <c r="AB837" s="286">
        <v>68000</v>
      </c>
      <c r="AC837" s="287" t="s">
        <v>208</v>
      </c>
      <c r="AD837" s="284" t="s">
        <v>60</v>
      </c>
      <c r="AE837" s="287" t="s">
        <v>45</v>
      </c>
      <c r="AF837" s="286">
        <v>68000</v>
      </c>
      <c r="AG837" s="286">
        <v>2110</v>
      </c>
      <c r="AH837" s="286">
        <v>143480000</v>
      </c>
      <c r="AI837" s="286">
        <v>38402000</v>
      </c>
      <c r="AJ837" s="286">
        <v>2010</v>
      </c>
      <c r="AK837" s="286">
        <v>136680000</v>
      </c>
      <c r="AL837" s="286">
        <v>36582000</v>
      </c>
      <c r="AM837" s="286">
        <v>100</v>
      </c>
      <c r="AN837" s="286">
        <v>6800000</v>
      </c>
      <c r="AO837" s="286">
        <v>1820000</v>
      </c>
      <c r="AP837" s="286">
        <v>2071</v>
      </c>
      <c r="AQ837" s="286">
        <v>140828000</v>
      </c>
      <c r="AR837" s="286">
        <v>37692200</v>
      </c>
      <c r="AS837" s="286">
        <v>2071</v>
      </c>
      <c r="AT837" s="286">
        <v>140828000</v>
      </c>
      <c r="AU837" s="286">
        <v>37692200</v>
      </c>
      <c r="AV837" s="286"/>
      <c r="AW837" s="286"/>
      <c r="AX837" s="286">
        <v>0</v>
      </c>
      <c r="AY837" s="286">
        <v>704</v>
      </c>
      <c r="AZ837" s="286">
        <v>47872000</v>
      </c>
      <c r="BA837" s="286"/>
      <c r="BB837" s="286"/>
      <c r="BC837" s="286">
        <v>90</v>
      </c>
      <c r="BD837" s="286">
        <v>6120000</v>
      </c>
      <c r="BE837" s="286">
        <v>4347713</v>
      </c>
      <c r="BF837" s="286">
        <v>1638000</v>
      </c>
      <c r="BG837" s="286">
        <v>258</v>
      </c>
      <c r="BH837" s="286">
        <v>17544000</v>
      </c>
      <c r="BI837" s="286">
        <v>10286388</v>
      </c>
      <c r="BJ837" s="286">
        <v>4695600</v>
      </c>
      <c r="BK837" s="286">
        <v>446</v>
      </c>
      <c r="BL837" s="286">
        <v>1367</v>
      </c>
      <c r="BM837" s="286">
        <v>1813</v>
      </c>
      <c r="BN837" s="286">
        <v>123284000</v>
      </c>
      <c r="BO837" s="286">
        <v>32996600</v>
      </c>
      <c r="BP837" s="287" t="s">
        <v>4001</v>
      </c>
      <c r="BQ837" s="287" t="s">
        <v>3436</v>
      </c>
      <c r="BR837" t="s">
        <v>45</v>
      </c>
    </row>
    <row r="838" spans="1:70" hidden="1" x14ac:dyDescent="0.3">
      <c r="A838" s="281">
        <v>835</v>
      </c>
      <c r="B838" s="288" t="s">
        <v>2952</v>
      </c>
      <c r="C838" s="288" t="s">
        <v>3011</v>
      </c>
      <c r="D838" s="288" t="s">
        <v>3003</v>
      </c>
      <c r="E838" s="288" t="s">
        <v>2959</v>
      </c>
      <c r="F838" s="288" t="s">
        <v>2970</v>
      </c>
      <c r="G838" s="288" t="s">
        <v>2971</v>
      </c>
      <c r="H838" s="288" t="s">
        <v>2972</v>
      </c>
      <c r="I838" s="288" t="s">
        <v>2962</v>
      </c>
      <c r="J838" s="288" t="s">
        <v>60</v>
      </c>
      <c r="K838" s="288" t="s">
        <v>2958</v>
      </c>
      <c r="L838" s="288" t="s">
        <v>45</v>
      </c>
      <c r="M838" s="289" t="s">
        <v>489</v>
      </c>
      <c r="N838" s="288" t="s">
        <v>425</v>
      </c>
      <c r="O838" s="288" t="s">
        <v>50</v>
      </c>
      <c r="P838" s="288" t="s">
        <v>139</v>
      </c>
      <c r="Q838" s="290" t="s">
        <v>45</v>
      </c>
      <c r="R838" s="288" t="s">
        <v>45</v>
      </c>
      <c r="S838" s="1">
        <v>45960</v>
      </c>
      <c r="T838" s="1">
        <v>45817</v>
      </c>
      <c r="U838" s="290" t="s">
        <v>45</v>
      </c>
      <c r="V838" s="1">
        <v>45817</v>
      </c>
      <c r="W838" s="1">
        <v>45860</v>
      </c>
      <c r="X838" s="1">
        <v>45888</v>
      </c>
      <c r="Y838" s="291">
        <v>62000</v>
      </c>
      <c r="Z838" s="291">
        <v>62000</v>
      </c>
      <c r="AA838" s="291">
        <v>16800</v>
      </c>
      <c r="AB838" s="291">
        <v>62000</v>
      </c>
      <c r="AC838" s="292" t="s">
        <v>874</v>
      </c>
      <c r="AD838" s="290" t="s">
        <v>60</v>
      </c>
      <c r="AE838" s="292" t="s">
        <v>45</v>
      </c>
      <c r="AF838" s="291">
        <v>62000</v>
      </c>
      <c r="AG838" s="291">
        <v>7935</v>
      </c>
      <c r="AH838" s="291">
        <v>491970000</v>
      </c>
      <c r="AI838" s="291">
        <v>133308000</v>
      </c>
      <c r="AJ838" s="291">
        <v>1945</v>
      </c>
      <c r="AK838" s="291">
        <v>120590000</v>
      </c>
      <c r="AL838" s="291">
        <v>32676000</v>
      </c>
      <c r="AM838" s="291">
        <v>5990</v>
      </c>
      <c r="AN838" s="291">
        <v>371380000</v>
      </c>
      <c r="AO838" s="291">
        <v>100632000</v>
      </c>
      <c r="AP838" s="291">
        <v>1939</v>
      </c>
      <c r="AQ838" s="291">
        <v>120218000</v>
      </c>
      <c r="AR838" s="291">
        <v>32575200</v>
      </c>
      <c r="AS838" s="291">
        <v>1939</v>
      </c>
      <c r="AT838" s="291">
        <v>120218000</v>
      </c>
      <c r="AU838" s="291">
        <v>32575200</v>
      </c>
      <c r="AV838" s="291"/>
      <c r="AW838" s="291"/>
      <c r="AX838" s="291">
        <v>0</v>
      </c>
      <c r="AY838" s="291">
        <v>960</v>
      </c>
      <c r="AZ838" s="291">
        <v>59520000</v>
      </c>
      <c r="BA838" s="291"/>
      <c r="BB838" s="291"/>
      <c r="BC838" s="291">
        <v>236</v>
      </c>
      <c r="BD838" s="291">
        <v>14632000</v>
      </c>
      <c r="BE838" s="291">
        <v>9981620</v>
      </c>
      <c r="BF838" s="291">
        <v>3964800</v>
      </c>
      <c r="BG838" s="291">
        <v>497</v>
      </c>
      <c r="BH838" s="291">
        <v>30814000</v>
      </c>
      <c r="BI838" s="291">
        <v>18425652</v>
      </c>
      <c r="BJ838" s="291">
        <v>8349600</v>
      </c>
      <c r="BK838" s="291">
        <v>463</v>
      </c>
      <c r="BL838" s="291">
        <v>979</v>
      </c>
      <c r="BM838" s="291">
        <v>1442</v>
      </c>
      <c r="BN838" s="291">
        <v>89404000</v>
      </c>
      <c r="BO838" s="291">
        <v>24225600</v>
      </c>
      <c r="BP838" s="292" t="s">
        <v>3944</v>
      </c>
      <c r="BQ838" s="292" t="s">
        <v>4011</v>
      </c>
      <c r="BR838" t="s">
        <v>45</v>
      </c>
    </row>
    <row r="839" spans="1:70" hidden="1" x14ac:dyDescent="0.3">
      <c r="A839" s="281">
        <v>836</v>
      </c>
      <c r="B839" s="282" t="s">
        <v>2952</v>
      </c>
      <c r="C839" s="282" t="s">
        <v>3011</v>
      </c>
      <c r="D839" s="282" t="s">
        <v>3003</v>
      </c>
      <c r="E839" s="282" t="s">
        <v>2959</v>
      </c>
      <c r="F839" s="282" t="s">
        <v>2970</v>
      </c>
      <c r="G839" s="282" t="s">
        <v>2971</v>
      </c>
      <c r="H839" s="282" t="s">
        <v>2972</v>
      </c>
      <c r="I839" s="282" t="s">
        <v>2962</v>
      </c>
      <c r="J839" s="282" t="s">
        <v>60</v>
      </c>
      <c r="K839" s="282" t="s">
        <v>2958</v>
      </c>
      <c r="L839" s="282" t="s">
        <v>45</v>
      </c>
      <c r="M839" s="283" t="s">
        <v>1110</v>
      </c>
      <c r="N839" s="282" t="s">
        <v>1109</v>
      </c>
      <c r="O839" s="282" t="s">
        <v>50</v>
      </c>
      <c r="P839" s="282" t="s">
        <v>51</v>
      </c>
      <c r="Q839" s="284" t="s">
        <v>45</v>
      </c>
      <c r="R839" s="282" t="s">
        <v>45</v>
      </c>
      <c r="S839" s="285">
        <v>45979</v>
      </c>
      <c r="T839" s="285">
        <v>45833</v>
      </c>
      <c r="U839" s="284" t="s">
        <v>45</v>
      </c>
      <c r="V839" s="285">
        <v>45833</v>
      </c>
      <c r="W839" s="285">
        <v>45889</v>
      </c>
      <c r="X839" s="285">
        <v>45897</v>
      </c>
      <c r="Y839" s="286">
        <v>69000</v>
      </c>
      <c r="Z839" s="286">
        <v>69000</v>
      </c>
      <c r="AA839" s="286">
        <v>17500</v>
      </c>
      <c r="AB839" s="286">
        <v>69000</v>
      </c>
      <c r="AC839" s="287" t="s">
        <v>678</v>
      </c>
      <c r="AD839" s="284" t="s">
        <v>60</v>
      </c>
      <c r="AE839" s="287" t="s">
        <v>45</v>
      </c>
      <c r="AF839" s="286">
        <v>69000</v>
      </c>
      <c r="AG839" s="286">
        <v>3015</v>
      </c>
      <c r="AH839" s="286">
        <v>208035000</v>
      </c>
      <c r="AI839" s="286">
        <v>52762500</v>
      </c>
      <c r="AJ839" s="286">
        <v>2115</v>
      </c>
      <c r="AK839" s="286">
        <v>145935000</v>
      </c>
      <c r="AL839" s="286">
        <v>37012500</v>
      </c>
      <c r="AM839" s="286">
        <v>900</v>
      </c>
      <c r="AN839" s="286">
        <v>62100000</v>
      </c>
      <c r="AO839" s="286">
        <v>15750000</v>
      </c>
      <c r="AP839" s="286">
        <v>2020</v>
      </c>
      <c r="AQ839" s="286">
        <v>139380000</v>
      </c>
      <c r="AR839" s="286">
        <v>35350000</v>
      </c>
      <c r="AS839" s="286">
        <v>2020</v>
      </c>
      <c r="AT839" s="286">
        <v>139380000</v>
      </c>
      <c r="AU839" s="286">
        <v>35350000</v>
      </c>
      <c r="AV839" s="286"/>
      <c r="AW839" s="286"/>
      <c r="AX839" s="286">
        <v>0</v>
      </c>
      <c r="AY839" s="286">
        <v>131</v>
      </c>
      <c r="AZ839" s="286">
        <v>9039000</v>
      </c>
      <c r="BA839" s="286"/>
      <c r="BB839" s="286"/>
      <c r="BC839" s="286">
        <v>10</v>
      </c>
      <c r="BD839" s="286">
        <v>690000</v>
      </c>
      <c r="BE839" s="286">
        <v>554787</v>
      </c>
      <c r="BF839" s="286">
        <v>175000</v>
      </c>
      <c r="BG839" s="286">
        <v>64</v>
      </c>
      <c r="BH839" s="286">
        <v>4416000</v>
      </c>
      <c r="BI839" s="286">
        <v>1218915</v>
      </c>
      <c r="BJ839" s="286">
        <v>1120000</v>
      </c>
      <c r="BK839" s="286">
        <v>67</v>
      </c>
      <c r="BL839" s="286">
        <v>1889</v>
      </c>
      <c r="BM839" s="286">
        <v>1956</v>
      </c>
      <c r="BN839" s="286">
        <v>134964000</v>
      </c>
      <c r="BO839" s="286">
        <v>34230000</v>
      </c>
      <c r="BP839" s="287" t="s">
        <v>3121</v>
      </c>
      <c r="BQ839" s="287" t="s">
        <v>3132</v>
      </c>
      <c r="BR839" t="s">
        <v>45</v>
      </c>
    </row>
    <row r="840" spans="1:70" hidden="1" x14ac:dyDescent="0.3">
      <c r="A840" s="281">
        <v>837</v>
      </c>
      <c r="B840" s="288" t="s">
        <v>2952</v>
      </c>
      <c r="C840" s="288" t="s">
        <v>3011</v>
      </c>
      <c r="D840" s="288" t="s">
        <v>3003</v>
      </c>
      <c r="E840" s="288" t="s">
        <v>2959</v>
      </c>
      <c r="F840" s="288" t="s">
        <v>2970</v>
      </c>
      <c r="G840" s="288" t="s">
        <v>2971</v>
      </c>
      <c r="H840" s="288" t="s">
        <v>2972</v>
      </c>
      <c r="I840" s="288" t="s">
        <v>2962</v>
      </c>
      <c r="J840" s="288" t="s">
        <v>60</v>
      </c>
      <c r="K840" s="288" t="s">
        <v>2958</v>
      </c>
      <c r="L840" s="288" t="s">
        <v>45</v>
      </c>
      <c r="M840" s="289" t="s">
        <v>1108</v>
      </c>
      <c r="N840" s="288" t="s">
        <v>1107</v>
      </c>
      <c r="O840" s="288" t="s">
        <v>50</v>
      </c>
      <c r="P840" s="288" t="s">
        <v>51</v>
      </c>
      <c r="Q840" s="290" t="s">
        <v>45</v>
      </c>
      <c r="R840" s="288" t="s">
        <v>45</v>
      </c>
      <c r="S840" s="1">
        <v>45916</v>
      </c>
      <c r="T840" s="1">
        <v>45863</v>
      </c>
      <c r="U840" s="290" t="s">
        <v>45</v>
      </c>
      <c r="V840" s="1">
        <v>45863</v>
      </c>
      <c r="W840" s="1">
        <v>45889</v>
      </c>
      <c r="X840" s="1">
        <v>45896</v>
      </c>
      <c r="Y840" s="291">
        <v>49000</v>
      </c>
      <c r="Z840" s="291">
        <v>62000</v>
      </c>
      <c r="AA840" s="291">
        <v>12600</v>
      </c>
      <c r="AB840" s="291">
        <v>62000</v>
      </c>
      <c r="AC840" s="292" t="s">
        <v>796</v>
      </c>
      <c r="AD840" s="290" t="s">
        <v>60</v>
      </c>
      <c r="AE840" s="292" t="s">
        <v>45</v>
      </c>
      <c r="AF840" s="291">
        <v>49000</v>
      </c>
      <c r="AG840" s="291">
        <v>2210</v>
      </c>
      <c r="AH840" s="291">
        <v>137020000</v>
      </c>
      <c r="AI840" s="291">
        <v>27846000</v>
      </c>
      <c r="AJ840" s="291">
        <v>1730</v>
      </c>
      <c r="AK840" s="291">
        <v>107260000</v>
      </c>
      <c r="AL840" s="291">
        <v>21798000</v>
      </c>
      <c r="AM840" s="291">
        <v>480</v>
      </c>
      <c r="AN840" s="291">
        <v>29760000</v>
      </c>
      <c r="AO840" s="291">
        <v>6048000</v>
      </c>
      <c r="AP840" s="291">
        <v>1802</v>
      </c>
      <c r="AQ840" s="291">
        <v>111724000</v>
      </c>
      <c r="AR840" s="291">
        <v>22705200</v>
      </c>
      <c r="AS840" s="291">
        <v>1802</v>
      </c>
      <c r="AT840" s="291">
        <v>111724000</v>
      </c>
      <c r="AU840" s="291">
        <v>22705200</v>
      </c>
      <c r="AV840" s="291"/>
      <c r="AW840" s="291"/>
      <c r="AX840" s="291">
        <v>0</v>
      </c>
      <c r="AY840" s="291">
        <v>253</v>
      </c>
      <c r="AZ840" s="291">
        <v>15686000</v>
      </c>
      <c r="BA840" s="291"/>
      <c r="BB840" s="291"/>
      <c r="BC840" s="291">
        <v>81</v>
      </c>
      <c r="BD840" s="291">
        <v>5022000</v>
      </c>
      <c r="BE840" s="291">
        <v>3412213</v>
      </c>
      <c r="BF840" s="291">
        <v>1020600</v>
      </c>
      <c r="BG840" s="291">
        <v>97</v>
      </c>
      <c r="BH840" s="291">
        <v>6014000</v>
      </c>
      <c r="BI840" s="291">
        <v>3461213</v>
      </c>
      <c r="BJ840" s="291">
        <v>1222200</v>
      </c>
      <c r="BK840" s="291">
        <v>156</v>
      </c>
      <c r="BL840" s="291">
        <v>1549</v>
      </c>
      <c r="BM840" s="291">
        <v>1705</v>
      </c>
      <c r="BN840" s="291">
        <v>105710000</v>
      </c>
      <c r="BO840" s="291">
        <v>21483000</v>
      </c>
      <c r="BP840" s="292" t="s">
        <v>3678</v>
      </c>
      <c r="BQ840" s="292" t="s">
        <v>3123</v>
      </c>
      <c r="BR840" t="s">
        <v>45</v>
      </c>
    </row>
    <row r="841" spans="1:70" hidden="1" x14ac:dyDescent="0.3">
      <c r="A841" s="281">
        <v>838</v>
      </c>
      <c r="B841" s="282" t="s">
        <v>2952</v>
      </c>
      <c r="C841" s="282" t="s">
        <v>3011</v>
      </c>
      <c r="D841" s="282" t="s">
        <v>3003</v>
      </c>
      <c r="E841" s="282" t="s">
        <v>2959</v>
      </c>
      <c r="F841" s="282" t="s">
        <v>2970</v>
      </c>
      <c r="G841" s="282" t="s">
        <v>2971</v>
      </c>
      <c r="H841" s="282" t="s">
        <v>2972</v>
      </c>
      <c r="I841" s="282" t="s">
        <v>2962</v>
      </c>
      <c r="J841" s="282" t="s">
        <v>60</v>
      </c>
      <c r="K841" s="282" t="s">
        <v>2958</v>
      </c>
      <c r="L841" s="282" t="s">
        <v>45</v>
      </c>
      <c r="M841" s="283" t="s">
        <v>1106</v>
      </c>
      <c r="N841" s="282" t="s">
        <v>1105</v>
      </c>
      <c r="O841" s="282" t="s">
        <v>50</v>
      </c>
      <c r="P841" s="282" t="s">
        <v>1010</v>
      </c>
      <c r="Q841" s="284" t="s">
        <v>45</v>
      </c>
      <c r="R841" s="282" t="s">
        <v>45</v>
      </c>
      <c r="S841" s="285">
        <v>45915</v>
      </c>
      <c r="T841" s="285">
        <v>45860</v>
      </c>
      <c r="U841" s="284" t="s">
        <v>45</v>
      </c>
      <c r="V841" s="285">
        <v>45860</v>
      </c>
      <c r="W841" s="284" t="s">
        <v>45</v>
      </c>
      <c r="X841" s="284" t="s">
        <v>45</v>
      </c>
      <c r="Y841" s="286">
        <v>64000</v>
      </c>
      <c r="Z841" s="286">
        <v>64000</v>
      </c>
      <c r="AA841" s="286">
        <v>15580</v>
      </c>
      <c r="AB841" s="286">
        <v>64000</v>
      </c>
      <c r="AC841" s="287" t="s">
        <v>772</v>
      </c>
      <c r="AD841" s="284" t="s">
        <v>60</v>
      </c>
      <c r="AE841" s="287" t="s">
        <v>45</v>
      </c>
      <c r="AF841" s="286">
        <v>64000</v>
      </c>
      <c r="AG841" s="286">
        <v>2080</v>
      </c>
      <c r="AH841" s="286">
        <v>133120000</v>
      </c>
      <c r="AI841" s="286">
        <v>32406400</v>
      </c>
      <c r="AJ841" s="286">
        <v>1100</v>
      </c>
      <c r="AK841" s="286">
        <v>70400000</v>
      </c>
      <c r="AL841" s="286">
        <v>17138000</v>
      </c>
      <c r="AM841" s="286">
        <v>980</v>
      </c>
      <c r="AN841" s="286">
        <v>62720000</v>
      </c>
      <c r="AO841" s="286">
        <v>15268400</v>
      </c>
      <c r="AP841" s="286"/>
      <c r="AQ841" s="286"/>
      <c r="AR841" s="286">
        <v>0</v>
      </c>
      <c r="AS841" s="286"/>
      <c r="AT841" s="286"/>
      <c r="AU841" s="286">
        <v>0</v>
      </c>
      <c r="AV841" s="286"/>
      <c r="AW841" s="286"/>
      <c r="AX841" s="286">
        <v>0</v>
      </c>
      <c r="AY841" s="286"/>
      <c r="AZ841" s="286"/>
      <c r="BA841" s="286"/>
      <c r="BB841" s="286"/>
      <c r="BC841" s="286"/>
      <c r="BD841" s="286"/>
      <c r="BE841" s="286"/>
      <c r="BF841" s="286">
        <v>0</v>
      </c>
      <c r="BG841" s="286"/>
      <c r="BH841" s="286"/>
      <c r="BI841" s="286"/>
      <c r="BJ841" s="286">
        <v>0</v>
      </c>
      <c r="BK841" s="286"/>
      <c r="BL841" s="286"/>
      <c r="BM841" s="286"/>
      <c r="BN841" s="286"/>
      <c r="BO841" s="286"/>
      <c r="BP841" s="287" t="s">
        <v>45</v>
      </c>
      <c r="BQ841" s="287" t="s">
        <v>45</v>
      </c>
      <c r="BR841" t="s">
        <v>45</v>
      </c>
    </row>
    <row r="842" spans="1:70" hidden="1" x14ac:dyDescent="0.3">
      <c r="A842" s="281">
        <v>839</v>
      </c>
      <c r="B842" s="288" t="s">
        <v>2952</v>
      </c>
      <c r="C842" s="288" t="s">
        <v>3011</v>
      </c>
      <c r="D842" s="288" t="s">
        <v>3003</v>
      </c>
      <c r="E842" s="288" t="s">
        <v>2959</v>
      </c>
      <c r="F842" s="288" t="s">
        <v>2970</v>
      </c>
      <c r="G842" s="288" t="s">
        <v>2971</v>
      </c>
      <c r="H842" s="288" t="s">
        <v>2972</v>
      </c>
      <c r="I842" s="288" t="s">
        <v>2962</v>
      </c>
      <c r="J842" s="288" t="s">
        <v>60</v>
      </c>
      <c r="K842" s="288" t="s">
        <v>2958</v>
      </c>
      <c r="L842" s="288" t="s">
        <v>45</v>
      </c>
      <c r="M842" s="289" t="s">
        <v>1101</v>
      </c>
      <c r="N842" s="288" t="s">
        <v>1100</v>
      </c>
      <c r="O842" s="288" t="s">
        <v>50</v>
      </c>
      <c r="P842" s="288" t="s">
        <v>51</v>
      </c>
      <c r="Q842" s="290" t="s">
        <v>45</v>
      </c>
      <c r="R842" s="288" t="s">
        <v>45</v>
      </c>
      <c r="S842" s="1">
        <v>45985</v>
      </c>
      <c r="T842" s="1">
        <v>45862</v>
      </c>
      <c r="U842" s="290" t="s">
        <v>45</v>
      </c>
      <c r="V842" s="1">
        <v>45862</v>
      </c>
      <c r="W842" s="290" t="s">
        <v>45</v>
      </c>
      <c r="X842" s="290" t="s">
        <v>45</v>
      </c>
      <c r="Y842" s="291">
        <v>55000</v>
      </c>
      <c r="Z842" s="291">
        <v>69000</v>
      </c>
      <c r="AA842" s="291">
        <v>15000</v>
      </c>
      <c r="AB842" s="291">
        <v>69000</v>
      </c>
      <c r="AC842" s="292" t="s">
        <v>1013</v>
      </c>
      <c r="AD842" s="290" t="s">
        <v>60</v>
      </c>
      <c r="AE842" s="292" t="s">
        <v>45</v>
      </c>
      <c r="AF842" s="291">
        <v>55000</v>
      </c>
      <c r="AG842" s="291">
        <v>6180</v>
      </c>
      <c r="AH842" s="291">
        <v>426420000</v>
      </c>
      <c r="AI842" s="291">
        <v>92700000</v>
      </c>
      <c r="AJ842" s="291">
        <v>4060</v>
      </c>
      <c r="AK842" s="291">
        <v>280140000</v>
      </c>
      <c r="AL842" s="291">
        <v>60900000</v>
      </c>
      <c r="AM842" s="291">
        <v>2120</v>
      </c>
      <c r="AN842" s="291">
        <v>146280000</v>
      </c>
      <c r="AO842" s="291">
        <v>31800000</v>
      </c>
      <c r="AP842" s="291"/>
      <c r="AQ842" s="291"/>
      <c r="AR842" s="291">
        <v>0</v>
      </c>
      <c r="AS842" s="291"/>
      <c r="AT842" s="291"/>
      <c r="AU842" s="291">
        <v>0</v>
      </c>
      <c r="AV842" s="291"/>
      <c r="AW842" s="291"/>
      <c r="AX842" s="291">
        <v>0</v>
      </c>
      <c r="AY842" s="291"/>
      <c r="AZ842" s="291"/>
      <c r="BA842" s="291"/>
      <c r="BB842" s="291"/>
      <c r="BC842" s="291"/>
      <c r="BD842" s="291"/>
      <c r="BE842" s="291"/>
      <c r="BF842" s="291">
        <v>0</v>
      </c>
      <c r="BG842" s="291"/>
      <c r="BH842" s="291"/>
      <c r="BI842" s="291"/>
      <c r="BJ842" s="291">
        <v>0</v>
      </c>
      <c r="BK842" s="291"/>
      <c r="BL842" s="291"/>
      <c r="BM842" s="291"/>
      <c r="BN842" s="291"/>
      <c r="BO842" s="291"/>
      <c r="BP842" s="292" t="s">
        <v>45</v>
      </c>
      <c r="BQ842" s="292" t="s">
        <v>45</v>
      </c>
      <c r="BR842" t="s">
        <v>45</v>
      </c>
    </row>
    <row r="843" spans="1:70" hidden="1" x14ac:dyDescent="0.3">
      <c r="A843" s="281">
        <v>840</v>
      </c>
      <c r="B843" s="282" t="s">
        <v>2952</v>
      </c>
      <c r="C843" s="282" t="s">
        <v>3011</v>
      </c>
      <c r="D843" s="282" t="s">
        <v>3003</v>
      </c>
      <c r="E843" s="282" t="s">
        <v>2959</v>
      </c>
      <c r="F843" s="282" t="s">
        <v>2970</v>
      </c>
      <c r="G843" s="282" t="s">
        <v>2971</v>
      </c>
      <c r="H843" s="282" t="s">
        <v>2972</v>
      </c>
      <c r="I843" s="282" t="s">
        <v>2962</v>
      </c>
      <c r="J843" s="282" t="s">
        <v>60</v>
      </c>
      <c r="K843" s="282" t="s">
        <v>2958</v>
      </c>
      <c r="L843" s="282" t="s">
        <v>45</v>
      </c>
      <c r="M843" s="283" t="s">
        <v>461</v>
      </c>
      <c r="N843" s="282" t="s">
        <v>419</v>
      </c>
      <c r="O843" s="282" t="s">
        <v>50</v>
      </c>
      <c r="P843" s="282" t="s">
        <v>74</v>
      </c>
      <c r="Q843" s="284" t="s">
        <v>45</v>
      </c>
      <c r="R843" s="282" t="s">
        <v>45</v>
      </c>
      <c r="S843" s="285">
        <v>46055</v>
      </c>
      <c r="T843" s="285">
        <v>45860</v>
      </c>
      <c r="U843" s="284" t="s">
        <v>45</v>
      </c>
      <c r="V843" s="285">
        <v>45860</v>
      </c>
      <c r="W843" s="284" t="s">
        <v>45</v>
      </c>
      <c r="X843" s="284" t="s">
        <v>45</v>
      </c>
      <c r="Y843" s="286">
        <v>69000</v>
      </c>
      <c r="Z843" s="286">
        <v>69000</v>
      </c>
      <c r="AA843" s="286">
        <v>16900</v>
      </c>
      <c r="AB843" s="286">
        <v>69000</v>
      </c>
      <c r="AC843" s="287" t="s">
        <v>439</v>
      </c>
      <c r="AD843" s="284" t="s">
        <v>60</v>
      </c>
      <c r="AE843" s="287" t="s">
        <v>45</v>
      </c>
      <c r="AF843" s="286">
        <v>69000</v>
      </c>
      <c r="AG843" s="286">
        <v>6750</v>
      </c>
      <c r="AH843" s="286">
        <v>465750000</v>
      </c>
      <c r="AI843" s="286">
        <v>114075000</v>
      </c>
      <c r="AJ843" s="286">
        <v>1650</v>
      </c>
      <c r="AK843" s="286">
        <v>113850000</v>
      </c>
      <c r="AL843" s="286">
        <v>27885000</v>
      </c>
      <c r="AM843" s="286">
        <v>5100</v>
      </c>
      <c r="AN843" s="286">
        <v>351900000</v>
      </c>
      <c r="AO843" s="286">
        <v>86190000</v>
      </c>
      <c r="AP843" s="286"/>
      <c r="AQ843" s="286"/>
      <c r="AR843" s="286">
        <v>0</v>
      </c>
      <c r="AS843" s="286"/>
      <c r="AT843" s="286"/>
      <c r="AU843" s="286">
        <v>0</v>
      </c>
      <c r="AV843" s="286"/>
      <c r="AW843" s="286"/>
      <c r="AX843" s="286">
        <v>0</v>
      </c>
      <c r="AY843" s="286"/>
      <c r="AZ843" s="286"/>
      <c r="BA843" s="286"/>
      <c r="BB843" s="286"/>
      <c r="BC843" s="286"/>
      <c r="BD843" s="286"/>
      <c r="BE843" s="286"/>
      <c r="BF843" s="286">
        <v>0</v>
      </c>
      <c r="BG843" s="286"/>
      <c r="BH843" s="286"/>
      <c r="BI843" s="286"/>
      <c r="BJ843" s="286">
        <v>0</v>
      </c>
      <c r="BK843" s="286"/>
      <c r="BL843" s="286"/>
      <c r="BM843" s="286"/>
      <c r="BN843" s="286"/>
      <c r="BO843" s="286"/>
      <c r="BP843" s="287" t="s">
        <v>45</v>
      </c>
      <c r="BQ843" s="287" t="s">
        <v>45</v>
      </c>
      <c r="BR843" t="s">
        <v>45</v>
      </c>
    </row>
    <row r="844" spans="1:70" hidden="1" x14ac:dyDescent="0.3">
      <c r="A844" s="281">
        <v>841</v>
      </c>
      <c r="B844" s="288" t="s">
        <v>2952</v>
      </c>
      <c r="C844" s="288" t="s">
        <v>3011</v>
      </c>
      <c r="D844" s="288" t="s">
        <v>3003</v>
      </c>
      <c r="E844" s="288" t="s">
        <v>2959</v>
      </c>
      <c r="F844" s="288" t="s">
        <v>2970</v>
      </c>
      <c r="G844" s="288" t="s">
        <v>2971</v>
      </c>
      <c r="H844" s="288" t="s">
        <v>2973</v>
      </c>
      <c r="I844" s="288" t="s">
        <v>2962</v>
      </c>
      <c r="J844" s="288" t="s">
        <v>60</v>
      </c>
      <c r="K844" s="288" t="s">
        <v>2958</v>
      </c>
      <c r="L844" s="288" t="s">
        <v>45</v>
      </c>
      <c r="M844" s="289" t="s">
        <v>1098</v>
      </c>
      <c r="N844" s="288" t="s">
        <v>1097</v>
      </c>
      <c r="O844" s="288" t="s">
        <v>50</v>
      </c>
      <c r="P844" s="288" t="s">
        <v>51</v>
      </c>
      <c r="Q844" s="290" t="s">
        <v>45</v>
      </c>
      <c r="R844" s="288" t="s">
        <v>45</v>
      </c>
      <c r="S844" s="1">
        <v>45947</v>
      </c>
      <c r="T844" s="1">
        <v>45848</v>
      </c>
      <c r="U844" s="290" t="s">
        <v>45</v>
      </c>
      <c r="V844" s="1">
        <v>45848</v>
      </c>
      <c r="W844" s="1">
        <v>45896</v>
      </c>
      <c r="X844" s="1">
        <v>45898</v>
      </c>
      <c r="Y844" s="291">
        <v>72000</v>
      </c>
      <c r="Z844" s="291">
        <v>72000</v>
      </c>
      <c r="AA844" s="291">
        <v>19000</v>
      </c>
      <c r="AB844" s="291">
        <v>72000</v>
      </c>
      <c r="AC844" s="292" t="s">
        <v>363</v>
      </c>
      <c r="AD844" s="290" t="s">
        <v>60</v>
      </c>
      <c r="AE844" s="292" t="s">
        <v>45</v>
      </c>
      <c r="AF844" s="291">
        <v>72000</v>
      </c>
      <c r="AG844" s="291">
        <v>2270</v>
      </c>
      <c r="AH844" s="291">
        <v>163440000</v>
      </c>
      <c r="AI844" s="291">
        <v>43130000</v>
      </c>
      <c r="AJ844" s="291">
        <v>1650</v>
      </c>
      <c r="AK844" s="291">
        <v>118800000</v>
      </c>
      <c r="AL844" s="291">
        <v>31350000</v>
      </c>
      <c r="AM844" s="291">
        <v>620</v>
      </c>
      <c r="AN844" s="291">
        <v>44640000</v>
      </c>
      <c r="AO844" s="291">
        <v>11780000</v>
      </c>
      <c r="AP844" s="291">
        <v>1658</v>
      </c>
      <c r="AQ844" s="291">
        <v>119376000</v>
      </c>
      <c r="AR844" s="291">
        <v>31502000</v>
      </c>
      <c r="AS844" s="291">
        <v>1658</v>
      </c>
      <c r="AT844" s="291">
        <v>119376000</v>
      </c>
      <c r="AU844" s="291">
        <v>31502000</v>
      </c>
      <c r="AV844" s="291"/>
      <c r="AW844" s="291"/>
      <c r="AX844" s="291">
        <v>0</v>
      </c>
      <c r="AY844" s="291">
        <v>146</v>
      </c>
      <c r="AZ844" s="291">
        <v>10512000</v>
      </c>
      <c r="BA844" s="291"/>
      <c r="BB844" s="291"/>
      <c r="BC844" s="291">
        <v>22</v>
      </c>
      <c r="BD844" s="291">
        <v>1584000</v>
      </c>
      <c r="BE844" s="291">
        <v>1222549</v>
      </c>
      <c r="BF844" s="291">
        <v>418000</v>
      </c>
      <c r="BG844" s="291">
        <v>27</v>
      </c>
      <c r="BH844" s="291">
        <v>1944000</v>
      </c>
      <c r="BI844" s="291">
        <v>1222549</v>
      </c>
      <c r="BJ844" s="291">
        <v>513000</v>
      </c>
      <c r="BK844" s="291">
        <v>119</v>
      </c>
      <c r="BL844" s="291">
        <v>1512</v>
      </c>
      <c r="BM844" s="291">
        <v>1631</v>
      </c>
      <c r="BN844" s="291">
        <v>117432000</v>
      </c>
      <c r="BO844" s="291">
        <v>30989000</v>
      </c>
      <c r="BP844" s="292" t="s">
        <v>3127</v>
      </c>
      <c r="BQ844" s="292" t="s">
        <v>3130</v>
      </c>
      <c r="BR844" t="s">
        <v>45</v>
      </c>
    </row>
    <row r="845" spans="1:70" hidden="1" x14ac:dyDescent="0.3">
      <c r="A845" s="281">
        <v>842</v>
      </c>
      <c r="B845" s="282" t="s">
        <v>2952</v>
      </c>
      <c r="C845" s="282" t="s">
        <v>3011</v>
      </c>
      <c r="D845" s="282" t="s">
        <v>3003</v>
      </c>
      <c r="E845" s="282" t="s">
        <v>2959</v>
      </c>
      <c r="F845" s="282" t="s">
        <v>2970</v>
      </c>
      <c r="G845" s="282" t="s">
        <v>2974</v>
      </c>
      <c r="H845" s="282" t="s">
        <v>2975</v>
      </c>
      <c r="I845" s="282" t="s">
        <v>2962</v>
      </c>
      <c r="J845" s="282" t="s">
        <v>60</v>
      </c>
      <c r="K845" s="282" t="s">
        <v>2958</v>
      </c>
      <c r="L845" s="282" t="s">
        <v>45</v>
      </c>
      <c r="M845" s="283" t="s">
        <v>1095</v>
      </c>
      <c r="N845" s="282" t="s">
        <v>1094</v>
      </c>
      <c r="O845" s="282" t="s">
        <v>50</v>
      </c>
      <c r="P845" s="282" t="s">
        <v>51</v>
      </c>
      <c r="Q845" s="284" t="s">
        <v>45</v>
      </c>
      <c r="R845" s="282" t="s">
        <v>45</v>
      </c>
      <c r="S845" s="285">
        <v>45896</v>
      </c>
      <c r="T845" s="285">
        <v>45848</v>
      </c>
      <c r="U845" s="284" t="s">
        <v>45</v>
      </c>
      <c r="V845" s="285">
        <v>45848</v>
      </c>
      <c r="W845" s="285">
        <v>45896</v>
      </c>
      <c r="X845" s="285">
        <v>45898</v>
      </c>
      <c r="Y845" s="286">
        <v>62000</v>
      </c>
      <c r="Z845" s="286">
        <v>62000</v>
      </c>
      <c r="AA845" s="286">
        <v>15700</v>
      </c>
      <c r="AB845" s="286">
        <v>62000</v>
      </c>
      <c r="AC845" s="287" t="s">
        <v>655</v>
      </c>
      <c r="AD845" s="284" t="s">
        <v>60</v>
      </c>
      <c r="AE845" s="287" t="s">
        <v>45</v>
      </c>
      <c r="AF845" s="286">
        <v>62000</v>
      </c>
      <c r="AG845" s="286">
        <v>1250</v>
      </c>
      <c r="AH845" s="286">
        <v>77500000</v>
      </c>
      <c r="AI845" s="286">
        <v>19625000</v>
      </c>
      <c r="AJ845" s="286">
        <v>1250</v>
      </c>
      <c r="AK845" s="286">
        <v>77500000</v>
      </c>
      <c r="AL845" s="286">
        <v>19625000</v>
      </c>
      <c r="AM845" s="286"/>
      <c r="AN845" s="286"/>
      <c r="AO845" s="286">
        <v>0</v>
      </c>
      <c r="AP845" s="286">
        <v>1279</v>
      </c>
      <c r="AQ845" s="286">
        <v>79298000</v>
      </c>
      <c r="AR845" s="286">
        <v>20080300</v>
      </c>
      <c r="AS845" s="286">
        <v>1279</v>
      </c>
      <c r="AT845" s="286">
        <v>79298000</v>
      </c>
      <c r="AU845" s="286">
        <v>20080300</v>
      </c>
      <c r="AV845" s="286"/>
      <c r="AW845" s="286"/>
      <c r="AX845" s="286">
        <v>0</v>
      </c>
      <c r="AY845" s="286">
        <v>123</v>
      </c>
      <c r="AZ845" s="286">
        <v>7626000</v>
      </c>
      <c r="BA845" s="286"/>
      <c r="BB845" s="286"/>
      <c r="BC845" s="286">
        <v>9</v>
      </c>
      <c r="BD845" s="286">
        <v>558000</v>
      </c>
      <c r="BE845" s="286">
        <v>457051</v>
      </c>
      <c r="BF845" s="286">
        <v>141300</v>
      </c>
      <c r="BG845" s="286">
        <v>14</v>
      </c>
      <c r="BH845" s="286">
        <v>868000</v>
      </c>
      <c r="BI845" s="286">
        <v>457051</v>
      </c>
      <c r="BJ845" s="286">
        <v>219800</v>
      </c>
      <c r="BK845" s="286">
        <v>109</v>
      </c>
      <c r="BL845" s="286">
        <v>1156</v>
      </c>
      <c r="BM845" s="286">
        <v>1265</v>
      </c>
      <c r="BN845" s="286">
        <v>78430000</v>
      </c>
      <c r="BO845" s="286">
        <v>19860500</v>
      </c>
      <c r="BP845" s="287" t="s">
        <v>3105</v>
      </c>
      <c r="BQ845" s="287" t="s">
        <v>3085</v>
      </c>
      <c r="BR845" t="s">
        <v>45</v>
      </c>
    </row>
    <row r="846" spans="1:70" hidden="1" x14ac:dyDescent="0.3">
      <c r="A846" s="281">
        <v>843</v>
      </c>
      <c r="B846" s="288" t="s">
        <v>2952</v>
      </c>
      <c r="C846" s="288" t="s">
        <v>3011</v>
      </c>
      <c r="D846" s="288" t="s">
        <v>3003</v>
      </c>
      <c r="E846" s="288" t="s">
        <v>2959</v>
      </c>
      <c r="F846" s="288" t="s">
        <v>2970</v>
      </c>
      <c r="G846" s="288" t="s">
        <v>2974</v>
      </c>
      <c r="H846" s="288" t="s">
        <v>2976</v>
      </c>
      <c r="I846" s="288" t="s">
        <v>2962</v>
      </c>
      <c r="J846" s="288" t="s">
        <v>60</v>
      </c>
      <c r="K846" s="288" t="s">
        <v>2958</v>
      </c>
      <c r="L846" s="288" t="s">
        <v>45</v>
      </c>
      <c r="M846" s="289" t="s">
        <v>1093</v>
      </c>
      <c r="N846" s="288" t="s">
        <v>1092</v>
      </c>
      <c r="O846" s="288" t="s">
        <v>50</v>
      </c>
      <c r="P846" s="288" t="s">
        <v>139</v>
      </c>
      <c r="Q846" s="290" t="s">
        <v>45</v>
      </c>
      <c r="R846" s="288" t="s">
        <v>45</v>
      </c>
      <c r="S846" s="1">
        <v>45897</v>
      </c>
      <c r="T846" s="1">
        <v>45839</v>
      </c>
      <c r="U846" s="290" t="s">
        <v>45</v>
      </c>
      <c r="V846" s="1">
        <v>45839</v>
      </c>
      <c r="W846" s="1">
        <v>45897</v>
      </c>
      <c r="X846" s="1">
        <v>45898</v>
      </c>
      <c r="Y846" s="291">
        <v>74000</v>
      </c>
      <c r="Z846" s="291">
        <v>74000</v>
      </c>
      <c r="AA846" s="291">
        <v>19500</v>
      </c>
      <c r="AB846" s="291">
        <v>74000</v>
      </c>
      <c r="AC846" s="292" t="s">
        <v>421</v>
      </c>
      <c r="AD846" s="290" t="s">
        <v>60</v>
      </c>
      <c r="AE846" s="292" t="s">
        <v>45</v>
      </c>
      <c r="AF846" s="291">
        <v>74000</v>
      </c>
      <c r="AG846" s="291">
        <v>1855</v>
      </c>
      <c r="AH846" s="291">
        <v>137270000</v>
      </c>
      <c r="AI846" s="291">
        <v>36172500</v>
      </c>
      <c r="AJ846" s="291">
        <v>1855</v>
      </c>
      <c r="AK846" s="291">
        <v>137270000</v>
      </c>
      <c r="AL846" s="291">
        <v>36172500</v>
      </c>
      <c r="AM846" s="291"/>
      <c r="AN846" s="291"/>
      <c r="AO846" s="291">
        <v>0</v>
      </c>
      <c r="AP846" s="291">
        <v>1882</v>
      </c>
      <c r="AQ846" s="291">
        <v>139268000</v>
      </c>
      <c r="AR846" s="291">
        <v>36699000</v>
      </c>
      <c r="AS846" s="291">
        <v>1882</v>
      </c>
      <c r="AT846" s="291">
        <v>139268000</v>
      </c>
      <c r="AU846" s="291">
        <v>36699000</v>
      </c>
      <c r="AV846" s="291"/>
      <c r="AW846" s="291"/>
      <c r="AX846" s="291">
        <v>0</v>
      </c>
      <c r="AY846" s="291">
        <v>101</v>
      </c>
      <c r="AZ846" s="291">
        <v>7474000</v>
      </c>
      <c r="BA846" s="291"/>
      <c r="BB846" s="291"/>
      <c r="BC846" s="291">
        <v>7</v>
      </c>
      <c r="BD846" s="291">
        <v>518000</v>
      </c>
      <c r="BE846" s="291">
        <v>396102</v>
      </c>
      <c r="BF846" s="291">
        <v>136500</v>
      </c>
      <c r="BG846" s="291">
        <v>11</v>
      </c>
      <c r="BH846" s="291">
        <v>814000</v>
      </c>
      <c r="BI846" s="291">
        <v>396102</v>
      </c>
      <c r="BJ846" s="291">
        <v>214500</v>
      </c>
      <c r="BK846" s="291">
        <v>90</v>
      </c>
      <c r="BL846" s="291">
        <v>1781</v>
      </c>
      <c r="BM846" s="291">
        <v>1871</v>
      </c>
      <c r="BN846" s="291">
        <v>138454000</v>
      </c>
      <c r="BO846" s="291">
        <v>36484500</v>
      </c>
      <c r="BP846" s="292" t="s">
        <v>3085</v>
      </c>
      <c r="BQ846" s="292" t="s">
        <v>188</v>
      </c>
      <c r="BR846" t="s">
        <v>45</v>
      </c>
    </row>
    <row r="847" spans="1:70" hidden="1" x14ac:dyDescent="0.3">
      <c r="A847" s="281">
        <v>844</v>
      </c>
      <c r="B847" s="282" t="s">
        <v>2952</v>
      </c>
      <c r="C847" s="282" t="s">
        <v>3011</v>
      </c>
      <c r="D847" s="282" t="s">
        <v>3003</v>
      </c>
      <c r="E847" s="282" t="s">
        <v>2959</v>
      </c>
      <c r="F847" s="282" t="s">
        <v>2970</v>
      </c>
      <c r="G847" s="282" t="s">
        <v>2974</v>
      </c>
      <c r="H847" s="282" t="s">
        <v>2976</v>
      </c>
      <c r="I847" s="282" t="s">
        <v>2962</v>
      </c>
      <c r="J847" s="282" t="s">
        <v>60</v>
      </c>
      <c r="K847" s="282" t="s">
        <v>2958</v>
      </c>
      <c r="L847" s="282" t="s">
        <v>45</v>
      </c>
      <c r="M847" s="283" t="s">
        <v>1090</v>
      </c>
      <c r="N847" s="282" t="s">
        <v>1089</v>
      </c>
      <c r="O847" s="282" t="s">
        <v>50</v>
      </c>
      <c r="P847" s="282" t="s">
        <v>51</v>
      </c>
      <c r="Q847" s="284" t="s">
        <v>45</v>
      </c>
      <c r="R847" s="282" t="s">
        <v>45</v>
      </c>
      <c r="S847" s="285">
        <v>45932</v>
      </c>
      <c r="T847" s="285">
        <v>45817</v>
      </c>
      <c r="U847" s="284" t="s">
        <v>45</v>
      </c>
      <c r="V847" s="285">
        <v>45817</v>
      </c>
      <c r="W847" s="285">
        <v>45866</v>
      </c>
      <c r="X847" s="285">
        <v>45881</v>
      </c>
      <c r="Y847" s="286">
        <v>58000</v>
      </c>
      <c r="Z847" s="286">
        <v>58000</v>
      </c>
      <c r="AA847" s="286">
        <v>15700</v>
      </c>
      <c r="AB847" s="286">
        <v>58000</v>
      </c>
      <c r="AC847" s="287" t="s">
        <v>211</v>
      </c>
      <c r="AD847" s="284" t="s">
        <v>60</v>
      </c>
      <c r="AE847" s="287" t="s">
        <v>45</v>
      </c>
      <c r="AF847" s="286">
        <v>58000</v>
      </c>
      <c r="AG847" s="286">
        <v>6440</v>
      </c>
      <c r="AH847" s="286">
        <v>373520000</v>
      </c>
      <c r="AI847" s="286">
        <v>101108000</v>
      </c>
      <c r="AJ847" s="286">
        <v>4700</v>
      </c>
      <c r="AK847" s="286">
        <v>272600000</v>
      </c>
      <c r="AL847" s="286">
        <v>73790000</v>
      </c>
      <c r="AM847" s="286">
        <v>1740</v>
      </c>
      <c r="AN847" s="286">
        <v>100920000</v>
      </c>
      <c r="AO847" s="286">
        <v>27318000</v>
      </c>
      <c r="AP847" s="286">
        <v>4733</v>
      </c>
      <c r="AQ847" s="286">
        <v>274514000</v>
      </c>
      <c r="AR847" s="286">
        <v>74308100</v>
      </c>
      <c r="AS847" s="286">
        <v>4733</v>
      </c>
      <c r="AT847" s="286">
        <v>274514000</v>
      </c>
      <c r="AU847" s="286">
        <v>74308100</v>
      </c>
      <c r="AV847" s="286"/>
      <c r="AW847" s="286"/>
      <c r="AX847" s="286">
        <v>0</v>
      </c>
      <c r="AY847" s="286">
        <v>1846</v>
      </c>
      <c r="AZ847" s="286">
        <v>107068000</v>
      </c>
      <c r="BA847" s="286"/>
      <c r="BB847" s="286"/>
      <c r="BC847" s="286">
        <v>228</v>
      </c>
      <c r="BD847" s="286">
        <v>13224000</v>
      </c>
      <c r="BE847" s="286">
        <v>10490675</v>
      </c>
      <c r="BF847" s="286">
        <v>3579600</v>
      </c>
      <c r="BG847" s="286">
        <v>600</v>
      </c>
      <c r="BH847" s="286">
        <v>34800000</v>
      </c>
      <c r="BI847" s="286">
        <v>26840566</v>
      </c>
      <c r="BJ847" s="286">
        <v>9420000</v>
      </c>
      <c r="BK847" s="286">
        <v>1246</v>
      </c>
      <c r="BL847" s="286">
        <v>2887</v>
      </c>
      <c r="BM847" s="286">
        <v>4133</v>
      </c>
      <c r="BN847" s="286">
        <v>239714000</v>
      </c>
      <c r="BO847" s="286">
        <v>64888100</v>
      </c>
      <c r="BP847" s="287" t="s">
        <v>3758</v>
      </c>
      <c r="BQ847" s="287" t="s">
        <v>3701</v>
      </c>
      <c r="BR847" t="s">
        <v>45</v>
      </c>
    </row>
    <row r="848" spans="1:70" hidden="1" x14ac:dyDescent="0.3">
      <c r="A848" s="281">
        <v>845</v>
      </c>
      <c r="B848" s="288" t="s">
        <v>2952</v>
      </c>
      <c r="C848" s="288" t="s">
        <v>3011</v>
      </c>
      <c r="D848" s="288" t="s">
        <v>3003</v>
      </c>
      <c r="E848" s="288" t="s">
        <v>2959</v>
      </c>
      <c r="F848" s="288" t="s">
        <v>2970</v>
      </c>
      <c r="G848" s="288" t="s">
        <v>2974</v>
      </c>
      <c r="H848" s="288" t="s">
        <v>2976</v>
      </c>
      <c r="I848" s="288" t="s">
        <v>2962</v>
      </c>
      <c r="J848" s="288" t="s">
        <v>60</v>
      </c>
      <c r="K848" s="288" t="s">
        <v>2958</v>
      </c>
      <c r="L848" s="288" t="s">
        <v>45</v>
      </c>
      <c r="M848" s="289" t="s">
        <v>478</v>
      </c>
      <c r="N848" s="288" t="s">
        <v>414</v>
      </c>
      <c r="O848" s="288" t="s">
        <v>50</v>
      </c>
      <c r="P848" s="288" t="s">
        <v>51</v>
      </c>
      <c r="Q848" s="290" t="s">
        <v>45</v>
      </c>
      <c r="R848" s="288" t="s">
        <v>45</v>
      </c>
      <c r="S848" s="1">
        <v>45985</v>
      </c>
      <c r="T848" s="1">
        <v>45817</v>
      </c>
      <c r="U848" s="290" t="s">
        <v>45</v>
      </c>
      <c r="V848" s="1">
        <v>45817</v>
      </c>
      <c r="W848" s="1">
        <v>45861</v>
      </c>
      <c r="X848" s="1">
        <v>45881</v>
      </c>
      <c r="Y848" s="291">
        <v>55000</v>
      </c>
      <c r="Z848" s="291">
        <v>67000</v>
      </c>
      <c r="AA848" s="291">
        <v>15200</v>
      </c>
      <c r="AB848" s="291">
        <v>67000</v>
      </c>
      <c r="AC848" s="292" t="s">
        <v>687</v>
      </c>
      <c r="AD848" s="290" t="s">
        <v>60</v>
      </c>
      <c r="AE848" s="292" t="s">
        <v>45</v>
      </c>
      <c r="AF848" s="291">
        <v>55000</v>
      </c>
      <c r="AG848" s="291">
        <v>6650</v>
      </c>
      <c r="AH848" s="291">
        <v>445550000</v>
      </c>
      <c r="AI848" s="291">
        <v>101080000</v>
      </c>
      <c r="AJ848" s="291">
        <v>3800</v>
      </c>
      <c r="AK848" s="291">
        <v>254600000</v>
      </c>
      <c r="AL848" s="291">
        <v>57760000</v>
      </c>
      <c r="AM848" s="291">
        <v>2850</v>
      </c>
      <c r="AN848" s="291">
        <v>190950000</v>
      </c>
      <c r="AO848" s="291">
        <v>43320000</v>
      </c>
      <c r="AP848" s="291">
        <v>3846</v>
      </c>
      <c r="AQ848" s="291">
        <v>257682000</v>
      </c>
      <c r="AR848" s="291">
        <v>58459200</v>
      </c>
      <c r="AS848" s="291">
        <v>3846</v>
      </c>
      <c r="AT848" s="291">
        <v>257682000</v>
      </c>
      <c r="AU848" s="291">
        <v>58459200</v>
      </c>
      <c r="AV848" s="291"/>
      <c r="AW848" s="291"/>
      <c r="AX848" s="291">
        <v>0</v>
      </c>
      <c r="AY848" s="291">
        <v>1239</v>
      </c>
      <c r="AZ848" s="291">
        <v>83013000</v>
      </c>
      <c r="BA848" s="291"/>
      <c r="BB848" s="291"/>
      <c r="BC848" s="291">
        <v>102</v>
      </c>
      <c r="BD848" s="291">
        <v>6834000</v>
      </c>
      <c r="BE848" s="291">
        <v>4460257</v>
      </c>
      <c r="BF848" s="291">
        <v>1550400</v>
      </c>
      <c r="BG848" s="291">
        <v>277</v>
      </c>
      <c r="BH848" s="291">
        <v>18559000</v>
      </c>
      <c r="BI848" s="291">
        <v>9717140</v>
      </c>
      <c r="BJ848" s="291">
        <v>4210400</v>
      </c>
      <c r="BK848" s="291">
        <v>962</v>
      </c>
      <c r="BL848" s="291">
        <v>2607</v>
      </c>
      <c r="BM848" s="291">
        <v>3569</v>
      </c>
      <c r="BN848" s="291">
        <v>239123000</v>
      </c>
      <c r="BO848" s="291">
        <v>54248800</v>
      </c>
      <c r="BP848" s="292" t="s">
        <v>3503</v>
      </c>
      <c r="BQ848" s="292" t="s">
        <v>3256</v>
      </c>
      <c r="BR848" t="s">
        <v>45</v>
      </c>
    </row>
    <row r="849" spans="1:70" hidden="1" x14ac:dyDescent="0.3">
      <c r="A849" s="281">
        <v>846</v>
      </c>
      <c r="B849" s="282" t="s">
        <v>2952</v>
      </c>
      <c r="C849" s="282" t="s">
        <v>3011</v>
      </c>
      <c r="D849" s="282" t="s">
        <v>3003</v>
      </c>
      <c r="E849" s="282" t="s">
        <v>2959</v>
      </c>
      <c r="F849" s="282" t="s">
        <v>2970</v>
      </c>
      <c r="G849" s="282" t="s">
        <v>2974</v>
      </c>
      <c r="H849" s="282" t="s">
        <v>2976</v>
      </c>
      <c r="I849" s="282" t="s">
        <v>2962</v>
      </c>
      <c r="J849" s="282" t="s">
        <v>60</v>
      </c>
      <c r="K849" s="282" t="s">
        <v>2958</v>
      </c>
      <c r="L849" s="282" t="s">
        <v>45</v>
      </c>
      <c r="M849" s="283" t="s">
        <v>1087</v>
      </c>
      <c r="N849" s="282" t="s">
        <v>1086</v>
      </c>
      <c r="O849" s="282" t="s">
        <v>50</v>
      </c>
      <c r="P849" s="282" t="s">
        <v>139</v>
      </c>
      <c r="Q849" s="284" t="s">
        <v>45</v>
      </c>
      <c r="R849" s="282" t="s">
        <v>45</v>
      </c>
      <c r="S849" s="285">
        <v>45909</v>
      </c>
      <c r="T849" s="285">
        <v>45817</v>
      </c>
      <c r="U849" s="284" t="s">
        <v>45</v>
      </c>
      <c r="V849" s="285">
        <v>45817</v>
      </c>
      <c r="W849" s="285">
        <v>45860</v>
      </c>
      <c r="X849" s="285">
        <v>45880</v>
      </c>
      <c r="Y849" s="286">
        <v>49000</v>
      </c>
      <c r="Z849" s="286">
        <v>49000</v>
      </c>
      <c r="AA849" s="286">
        <v>13300</v>
      </c>
      <c r="AB849" s="286">
        <v>49000</v>
      </c>
      <c r="AC849" s="287" t="s">
        <v>874</v>
      </c>
      <c r="AD849" s="284" t="s">
        <v>60</v>
      </c>
      <c r="AE849" s="287" t="s">
        <v>45</v>
      </c>
      <c r="AF849" s="286">
        <v>49000</v>
      </c>
      <c r="AG849" s="286">
        <v>5965</v>
      </c>
      <c r="AH849" s="286">
        <v>292285000</v>
      </c>
      <c r="AI849" s="286">
        <v>79334500</v>
      </c>
      <c r="AJ849" s="286">
        <v>1355</v>
      </c>
      <c r="AK849" s="286">
        <v>66395000</v>
      </c>
      <c r="AL849" s="286">
        <v>18021500</v>
      </c>
      <c r="AM849" s="286">
        <v>4610</v>
      </c>
      <c r="AN849" s="286">
        <v>225890000</v>
      </c>
      <c r="AO849" s="286">
        <v>61313000</v>
      </c>
      <c r="AP849" s="286">
        <v>2599</v>
      </c>
      <c r="AQ849" s="286">
        <v>127351000</v>
      </c>
      <c r="AR849" s="286">
        <v>34566700</v>
      </c>
      <c r="AS849" s="286">
        <v>2599</v>
      </c>
      <c r="AT849" s="286">
        <v>127351000</v>
      </c>
      <c r="AU849" s="286">
        <v>34566700</v>
      </c>
      <c r="AV849" s="286"/>
      <c r="AW849" s="286"/>
      <c r="AX849" s="286">
        <v>0</v>
      </c>
      <c r="AY849" s="286">
        <v>1115</v>
      </c>
      <c r="AZ849" s="286">
        <v>54635000</v>
      </c>
      <c r="BA849" s="286"/>
      <c r="BB849" s="286"/>
      <c r="BC849" s="286">
        <v>250</v>
      </c>
      <c r="BD849" s="286">
        <v>12250000</v>
      </c>
      <c r="BE849" s="286">
        <v>10021302</v>
      </c>
      <c r="BF849" s="286">
        <v>3325000</v>
      </c>
      <c r="BG849" s="286">
        <v>632</v>
      </c>
      <c r="BH849" s="286">
        <v>30968000</v>
      </c>
      <c r="BI849" s="286">
        <v>24950547</v>
      </c>
      <c r="BJ849" s="286">
        <v>8405600</v>
      </c>
      <c r="BK849" s="286">
        <v>483</v>
      </c>
      <c r="BL849" s="286">
        <v>1484</v>
      </c>
      <c r="BM849" s="286">
        <v>1967</v>
      </c>
      <c r="BN849" s="286">
        <v>96383000</v>
      </c>
      <c r="BO849" s="286">
        <v>26161100</v>
      </c>
      <c r="BP849" s="287" t="s">
        <v>4110</v>
      </c>
      <c r="BQ849" s="287" t="s">
        <v>3787</v>
      </c>
      <c r="BR849" t="s">
        <v>45</v>
      </c>
    </row>
    <row r="850" spans="1:70" hidden="1" x14ac:dyDescent="0.3">
      <c r="A850" s="281">
        <v>847</v>
      </c>
      <c r="B850" s="288" t="s">
        <v>2952</v>
      </c>
      <c r="C850" s="288" t="s">
        <v>3011</v>
      </c>
      <c r="D850" s="288" t="s">
        <v>3003</v>
      </c>
      <c r="E850" s="288" t="s">
        <v>2959</v>
      </c>
      <c r="F850" s="288" t="s">
        <v>2970</v>
      </c>
      <c r="G850" s="288" t="s">
        <v>2974</v>
      </c>
      <c r="H850" s="288" t="s">
        <v>2976</v>
      </c>
      <c r="I850" s="288" t="s">
        <v>2962</v>
      </c>
      <c r="J850" s="288" t="s">
        <v>60</v>
      </c>
      <c r="K850" s="288" t="s">
        <v>2958</v>
      </c>
      <c r="L850" s="288" t="s">
        <v>45</v>
      </c>
      <c r="M850" s="289" t="s">
        <v>468</v>
      </c>
      <c r="N850" s="288" t="s">
        <v>409</v>
      </c>
      <c r="O850" s="288" t="s">
        <v>50</v>
      </c>
      <c r="P850" s="288" t="s">
        <v>139</v>
      </c>
      <c r="Q850" s="290" t="s">
        <v>45</v>
      </c>
      <c r="R850" s="288" t="s">
        <v>45</v>
      </c>
      <c r="S850" s="1">
        <v>45985</v>
      </c>
      <c r="T850" s="1">
        <v>45817</v>
      </c>
      <c r="U850" s="290" t="s">
        <v>45</v>
      </c>
      <c r="V850" s="1">
        <v>45817</v>
      </c>
      <c r="W850" s="1">
        <v>45860</v>
      </c>
      <c r="X850" s="1">
        <v>45888</v>
      </c>
      <c r="Y850" s="291">
        <v>62000</v>
      </c>
      <c r="Z850" s="291">
        <v>62000</v>
      </c>
      <c r="AA850" s="291">
        <v>16300</v>
      </c>
      <c r="AB850" s="291">
        <v>62000</v>
      </c>
      <c r="AC850" s="292" t="s">
        <v>116</v>
      </c>
      <c r="AD850" s="290" t="s">
        <v>60</v>
      </c>
      <c r="AE850" s="292" t="s">
        <v>45</v>
      </c>
      <c r="AF850" s="291">
        <v>62000</v>
      </c>
      <c r="AG850" s="291">
        <v>18535</v>
      </c>
      <c r="AH850" s="291">
        <v>1149170000</v>
      </c>
      <c r="AI850" s="291">
        <v>302120500</v>
      </c>
      <c r="AJ850" s="291">
        <v>1425</v>
      </c>
      <c r="AK850" s="291">
        <v>88350000</v>
      </c>
      <c r="AL850" s="291">
        <v>23227500</v>
      </c>
      <c r="AM850" s="291">
        <v>17110</v>
      </c>
      <c r="AN850" s="291">
        <v>1060820000</v>
      </c>
      <c r="AO850" s="291">
        <v>278893000</v>
      </c>
      <c r="AP850" s="291">
        <v>1444</v>
      </c>
      <c r="AQ850" s="291">
        <v>89528000</v>
      </c>
      <c r="AR850" s="291">
        <v>23537200</v>
      </c>
      <c r="AS850" s="291">
        <v>1444</v>
      </c>
      <c r="AT850" s="291">
        <v>89528000</v>
      </c>
      <c r="AU850" s="291">
        <v>23537200</v>
      </c>
      <c r="AV850" s="291"/>
      <c r="AW850" s="291"/>
      <c r="AX850" s="291">
        <v>0</v>
      </c>
      <c r="AY850" s="291">
        <v>880</v>
      </c>
      <c r="AZ850" s="291">
        <v>54560000</v>
      </c>
      <c r="BA850" s="291"/>
      <c r="BB850" s="291"/>
      <c r="BC850" s="291">
        <v>76</v>
      </c>
      <c r="BD850" s="291">
        <v>4712000</v>
      </c>
      <c r="BE850" s="291">
        <v>3922080</v>
      </c>
      <c r="BF850" s="291">
        <v>1238800</v>
      </c>
      <c r="BG850" s="291">
        <v>547</v>
      </c>
      <c r="BH850" s="291">
        <v>33914000</v>
      </c>
      <c r="BI850" s="291">
        <v>24069874</v>
      </c>
      <c r="BJ850" s="291">
        <v>8916100</v>
      </c>
      <c r="BK850" s="291">
        <v>333</v>
      </c>
      <c r="BL850" s="291">
        <v>564</v>
      </c>
      <c r="BM850" s="291">
        <v>897</v>
      </c>
      <c r="BN850" s="291">
        <v>55614000</v>
      </c>
      <c r="BO850" s="291">
        <v>14621100</v>
      </c>
      <c r="BP850" s="292" t="s">
        <v>3755</v>
      </c>
      <c r="BQ850" s="292" t="s">
        <v>4122</v>
      </c>
      <c r="BR850" t="s">
        <v>45</v>
      </c>
    </row>
    <row r="851" spans="1:70" hidden="1" x14ac:dyDescent="0.3">
      <c r="A851" s="281">
        <v>848</v>
      </c>
      <c r="B851" s="282" t="s">
        <v>2952</v>
      </c>
      <c r="C851" s="282" t="s">
        <v>3011</v>
      </c>
      <c r="D851" s="282" t="s">
        <v>3003</v>
      </c>
      <c r="E851" s="282" t="s">
        <v>2959</v>
      </c>
      <c r="F851" s="282" t="s">
        <v>2970</v>
      </c>
      <c r="G851" s="282" t="s">
        <v>2974</v>
      </c>
      <c r="H851" s="282" t="s">
        <v>2976</v>
      </c>
      <c r="I851" s="282" t="s">
        <v>2962</v>
      </c>
      <c r="J851" s="282" t="s">
        <v>60</v>
      </c>
      <c r="K851" s="282" t="s">
        <v>2958</v>
      </c>
      <c r="L851" s="282" t="s">
        <v>45</v>
      </c>
      <c r="M851" s="283" t="s">
        <v>1082</v>
      </c>
      <c r="N851" s="282" t="s">
        <v>1081</v>
      </c>
      <c r="O851" s="282" t="s">
        <v>50</v>
      </c>
      <c r="P851" s="282" t="s">
        <v>51</v>
      </c>
      <c r="Q851" s="284" t="s">
        <v>45</v>
      </c>
      <c r="R851" s="282" t="s">
        <v>45</v>
      </c>
      <c r="S851" s="285">
        <v>46049</v>
      </c>
      <c r="T851" s="285">
        <v>45841</v>
      </c>
      <c r="U851" s="284" t="s">
        <v>45</v>
      </c>
      <c r="V851" s="285">
        <v>45841</v>
      </c>
      <c r="W851" s="285">
        <v>45866</v>
      </c>
      <c r="X851" s="285">
        <v>45881</v>
      </c>
      <c r="Y851" s="286">
        <v>58000</v>
      </c>
      <c r="Z851" s="286">
        <v>65000</v>
      </c>
      <c r="AA851" s="286">
        <v>15300</v>
      </c>
      <c r="AB851" s="286">
        <v>65000</v>
      </c>
      <c r="AC851" s="287" t="s">
        <v>421</v>
      </c>
      <c r="AD851" s="284" t="s">
        <v>60</v>
      </c>
      <c r="AE851" s="287" t="s">
        <v>45</v>
      </c>
      <c r="AF851" s="286">
        <v>58000</v>
      </c>
      <c r="AG851" s="286">
        <v>11705</v>
      </c>
      <c r="AH851" s="286">
        <v>760825000</v>
      </c>
      <c r="AI851" s="286">
        <v>179086500</v>
      </c>
      <c r="AJ851" s="286">
        <v>7875</v>
      </c>
      <c r="AK851" s="286">
        <v>511875000</v>
      </c>
      <c r="AL851" s="286">
        <v>120487500</v>
      </c>
      <c r="AM851" s="286">
        <v>3830</v>
      </c>
      <c r="AN851" s="286">
        <v>248950000</v>
      </c>
      <c r="AO851" s="286">
        <v>58599000</v>
      </c>
      <c r="AP851" s="286">
        <v>8043</v>
      </c>
      <c r="AQ851" s="286">
        <v>522795000</v>
      </c>
      <c r="AR851" s="286">
        <v>123057900</v>
      </c>
      <c r="AS851" s="286">
        <v>8043</v>
      </c>
      <c r="AT851" s="286">
        <v>522795000</v>
      </c>
      <c r="AU851" s="286">
        <v>123057900</v>
      </c>
      <c r="AV851" s="286"/>
      <c r="AW851" s="286"/>
      <c r="AX851" s="286">
        <v>0</v>
      </c>
      <c r="AY851" s="286">
        <v>1357</v>
      </c>
      <c r="AZ851" s="286">
        <v>88205000</v>
      </c>
      <c r="BA851" s="286"/>
      <c r="BB851" s="286"/>
      <c r="BC851" s="286">
        <v>137</v>
      </c>
      <c r="BD851" s="286">
        <v>8905000</v>
      </c>
      <c r="BE851" s="286">
        <v>6710693</v>
      </c>
      <c r="BF851" s="286">
        <v>2096100</v>
      </c>
      <c r="BG851" s="286">
        <v>610</v>
      </c>
      <c r="BH851" s="286">
        <v>39650000</v>
      </c>
      <c r="BI851" s="286">
        <v>24419197</v>
      </c>
      <c r="BJ851" s="286">
        <v>9333000</v>
      </c>
      <c r="BK851" s="286">
        <v>747</v>
      </c>
      <c r="BL851" s="286">
        <v>6686</v>
      </c>
      <c r="BM851" s="286">
        <v>7433</v>
      </c>
      <c r="BN851" s="286">
        <v>483145000</v>
      </c>
      <c r="BO851" s="286">
        <v>113724900</v>
      </c>
      <c r="BP851" s="287" t="s">
        <v>3993</v>
      </c>
      <c r="BQ851" s="287" t="s">
        <v>3100</v>
      </c>
      <c r="BR851" t="s">
        <v>45</v>
      </c>
    </row>
    <row r="852" spans="1:70" hidden="1" x14ac:dyDescent="0.3">
      <c r="A852" s="281">
        <v>849</v>
      </c>
      <c r="B852" s="288" t="s">
        <v>2952</v>
      </c>
      <c r="C852" s="288" t="s">
        <v>3011</v>
      </c>
      <c r="D852" s="288" t="s">
        <v>3003</v>
      </c>
      <c r="E852" s="288" t="s">
        <v>2959</v>
      </c>
      <c r="F852" s="288" t="s">
        <v>2970</v>
      </c>
      <c r="G852" s="288" t="s">
        <v>2974</v>
      </c>
      <c r="H852" s="288" t="s">
        <v>2976</v>
      </c>
      <c r="I852" s="288" t="s">
        <v>2962</v>
      </c>
      <c r="J852" s="288" t="s">
        <v>60</v>
      </c>
      <c r="K852" s="288" t="s">
        <v>2958</v>
      </c>
      <c r="L852" s="288" t="s">
        <v>45</v>
      </c>
      <c r="M852" s="289" t="s">
        <v>1080</v>
      </c>
      <c r="N852" s="288" t="s">
        <v>1079</v>
      </c>
      <c r="O852" s="288" t="s">
        <v>50</v>
      </c>
      <c r="P852" s="288" t="s">
        <v>142</v>
      </c>
      <c r="Q852" s="290" t="s">
        <v>45</v>
      </c>
      <c r="R852" s="288" t="s">
        <v>45</v>
      </c>
      <c r="S852" s="1">
        <v>45953</v>
      </c>
      <c r="T852" s="1">
        <v>45827</v>
      </c>
      <c r="U852" s="290" t="s">
        <v>45</v>
      </c>
      <c r="V852" s="1">
        <v>45827</v>
      </c>
      <c r="W852" s="1">
        <v>45853</v>
      </c>
      <c r="X852" s="1">
        <v>45854</v>
      </c>
      <c r="Y852" s="291">
        <v>54000</v>
      </c>
      <c r="Z852" s="291">
        <v>54000</v>
      </c>
      <c r="AA852" s="291">
        <v>14400</v>
      </c>
      <c r="AB852" s="291">
        <v>54000</v>
      </c>
      <c r="AC852" s="292" t="s">
        <v>691</v>
      </c>
      <c r="AD852" s="290" t="s">
        <v>60</v>
      </c>
      <c r="AE852" s="292" t="s">
        <v>45</v>
      </c>
      <c r="AF852" s="291">
        <v>54000</v>
      </c>
      <c r="AG852" s="291">
        <v>4940</v>
      </c>
      <c r="AH852" s="291">
        <v>266760000</v>
      </c>
      <c r="AI852" s="291">
        <v>71136000</v>
      </c>
      <c r="AJ852" s="291">
        <v>3010</v>
      </c>
      <c r="AK852" s="291">
        <v>162540000</v>
      </c>
      <c r="AL852" s="291">
        <v>43344000</v>
      </c>
      <c r="AM852" s="291">
        <v>1930</v>
      </c>
      <c r="AN852" s="291">
        <v>104220000</v>
      </c>
      <c r="AO852" s="291">
        <v>27792000</v>
      </c>
      <c r="AP852" s="291">
        <v>3040</v>
      </c>
      <c r="AQ852" s="291">
        <v>164160000</v>
      </c>
      <c r="AR852" s="291">
        <v>43776000</v>
      </c>
      <c r="AS852" s="291">
        <v>3040</v>
      </c>
      <c r="AT852" s="291">
        <v>164160000</v>
      </c>
      <c r="AU852" s="291">
        <v>43776000</v>
      </c>
      <c r="AV852" s="291"/>
      <c r="AW852" s="291"/>
      <c r="AX852" s="291">
        <v>0</v>
      </c>
      <c r="AY852" s="291">
        <v>911</v>
      </c>
      <c r="AZ852" s="291">
        <v>49194000</v>
      </c>
      <c r="BA852" s="291"/>
      <c r="BB852" s="291"/>
      <c r="BC852" s="291">
        <v>153</v>
      </c>
      <c r="BD852" s="291">
        <v>8262000</v>
      </c>
      <c r="BE852" s="291">
        <v>6901391</v>
      </c>
      <c r="BF852" s="291">
        <v>2203200</v>
      </c>
      <c r="BG852" s="291">
        <v>362</v>
      </c>
      <c r="BH852" s="291">
        <v>19548000</v>
      </c>
      <c r="BI852" s="291">
        <v>14363727</v>
      </c>
      <c r="BJ852" s="291">
        <v>5212800</v>
      </c>
      <c r="BK852" s="291">
        <v>549</v>
      </c>
      <c r="BL852" s="291">
        <v>2129</v>
      </c>
      <c r="BM852" s="291">
        <v>2678</v>
      </c>
      <c r="BN852" s="291">
        <v>144612000</v>
      </c>
      <c r="BO852" s="291">
        <v>38563200</v>
      </c>
      <c r="BP852" s="292" t="s">
        <v>3505</v>
      </c>
      <c r="BQ852" s="292" t="s">
        <v>4130</v>
      </c>
      <c r="BR852" t="s">
        <v>45</v>
      </c>
    </row>
    <row r="853" spans="1:70" hidden="1" x14ac:dyDescent="0.3">
      <c r="A853" s="281">
        <v>850</v>
      </c>
      <c r="B853" s="282" t="s">
        <v>2952</v>
      </c>
      <c r="C853" s="282" t="s">
        <v>3011</v>
      </c>
      <c r="D853" s="282" t="s">
        <v>3003</v>
      </c>
      <c r="E853" s="282" t="s">
        <v>2959</v>
      </c>
      <c r="F853" s="282" t="s">
        <v>2970</v>
      </c>
      <c r="G853" s="282" t="s">
        <v>2974</v>
      </c>
      <c r="H853" s="282" t="s">
        <v>2976</v>
      </c>
      <c r="I853" s="282" t="s">
        <v>2962</v>
      </c>
      <c r="J853" s="282" t="s">
        <v>60</v>
      </c>
      <c r="K853" s="282" t="s">
        <v>2958</v>
      </c>
      <c r="L853" s="282" t="s">
        <v>45</v>
      </c>
      <c r="M853" s="283" t="s">
        <v>1077</v>
      </c>
      <c r="N853" s="282" t="s">
        <v>1076</v>
      </c>
      <c r="O853" s="282" t="s">
        <v>50</v>
      </c>
      <c r="P853" s="282" t="s">
        <v>142</v>
      </c>
      <c r="Q853" s="284" t="s">
        <v>45</v>
      </c>
      <c r="R853" s="282" t="s">
        <v>45</v>
      </c>
      <c r="S853" s="285">
        <v>45869</v>
      </c>
      <c r="T853" s="285">
        <v>45833</v>
      </c>
      <c r="U853" s="284" t="s">
        <v>45</v>
      </c>
      <c r="V853" s="285">
        <v>45833</v>
      </c>
      <c r="W853" s="285">
        <v>45868</v>
      </c>
      <c r="X853" s="285">
        <v>45901</v>
      </c>
      <c r="Y853" s="286">
        <v>42000</v>
      </c>
      <c r="Z853" s="286">
        <v>42000</v>
      </c>
      <c r="AA853" s="286">
        <v>9900</v>
      </c>
      <c r="AB853" s="286">
        <v>42000</v>
      </c>
      <c r="AC853" s="287" t="s">
        <v>1078</v>
      </c>
      <c r="AD853" s="284" t="s">
        <v>60</v>
      </c>
      <c r="AE853" s="287" t="s">
        <v>45</v>
      </c>
      <c r="AF853" s="286">
        <v>42000</v>
      </c>
      <c r="AG853" s="286">
        <v>1580</v>
      </c>
      <c r="AH853" s="286">
        <v>66360000</v>
      </c>
      <c r="AI853" s="286">
        <v>15642000</v>
      </c>
      <c r="AJ853" s="286">
        <v>1580</v>
      </c>
      <c r="AK853" s="286">
        <v>66360000</v>
      </c>
      <c r="AL853" s="286">
        <v>15642000</v>
      </c>
      <c r="AM853" s="286"/>
      <c r="AN853" s="286"/>
      <c r="AO853" s="286">
        <v>0</v>
      </c>
      <c r="AP853" s="286">
        <v>1620</v>
      </c>
      <c r="AQ853" s="286">
        <v>68040000</v>
      </c>
      <c r="AR853" s="286">
        <v>16038000</v>
      </c>
      <c r="AS853" s="286">
        <v>1620</v>
      </c>
      <c r="AT853" s="286">
        <v>68040000</v>
      </c>
      <c r="AU853" s="286">
        <v>16038000</v>
      </c>
      <c r="AV853" s="286"/>
      <c r="AW853" s="286"/>
      <c r="AX853" s="286">
        <v>0</v>
      </c>
      <c r="AY853" s="286">
        <v>236</v>
      </c>
      <c r="AZ853" s="286">
        <v>9912000</v>
      </c>
      <c r="BA853" s="286"/>
      <c r="BB853" s="286"/>
      <c r="BC853" s="286">
        <v>27</v>
      </c>
      <c r="BD853" s="286">
        <v>1134000</v>
      </c>
      <c r="BE853" s="286">
        <v>916649</v>
      </c>
      <c r="BF853" s="286">
        <v>267300</v>
      </c>
      <c r="BG853" s="286">
        <v>27</v>
      </c>
      <c r="BH853" s="286">
        <v>1134000</v>
      </c>
      <c r="BI853" s="286">
        <v>916649</v>
      </c>
      <c r="BJ853" s="286">
        <v>267300</v>
      </c>
      <c r="BK853" s="286">
        <v>209</v>
      </c>
      <c r="BL853" s="286">
        <v>1384</v>
      </c>
      <c r="BM853" s="286">
        <v>1593</v>
      </c>
      <c r="BN853" s="286">
        <v>66906000</v>
      </c>
      <c r="BO853" s="286">
        <v>15770700</v>
      </c>
      <c r="BP853" s="287" t="s">
        <v>3253</v>
      </c>
      <c r="BQ853" s="287" t="s">
        <v>3264</v>
      </c>
      <c r="BR853" t="s">
        <v>45</v>
      </c>
    </row>
    <row r="854" spans="1:70" hidden="1" x14ac:dyDescent="0.3">
      <c r="A854" s="281">
        <v>851</v>
      </c>
      <c r="B854" s="288" t="s">
        <v>2952</v>
      </c>
      <c r="C854" s="288" t="s">
        <v>3011</v>
      </c>
      <c r="D854" s="288" t="s">
        <v>3003</v>
      </c>
      <c r="E854" s="288" t="s">
        <v>2959</v>
      </c>
      <c r="F854" s="288" t="s">
        <v>2970</v>
      </c>
      <c r="G854" s="288" t="s">
        <v>2974</v>
      </c>
      <c r="H854" s="288" t="s">
        <v>2976</v>
      </c>
      <c r="I854" s="288" t="s">
        <v>2962</v>
      </c>
      <c r="J854" s="288" t="s">
        <v>60</v>
      </c>
      <c r="K854" s="288" t="s">
        <v>2958</v>
      </c>
      <c r="L854" s="288" t="s">
        <v>45</v>
      </c>
      <c r="M854" s="289" t="s">
        <v>1074</v>
      </c>
      <c r="N854" s="288" t="s">
        <v>1073</v>
      </c>
      <c r="O854" s="288" t="s">
        <v>50</v>
      </c>
      <c r="P854" s="288" t="s">
        <v>142</v>
      </c>
      <c r="Q854" s="290" t="s">
        <v>45</v>
      </c>
      <c r="R854" s="288" t="s">
        <v>45</v>
      </c>
      <c r="S854" s="1">
        <v>45931</v>
      </c>
      <c r="T854" s="1">
        <v>45827</v>
      </c>
      <c r="U854" s="290" t="s">
        <v>45</v>
      </c>
      <c r="V854" s="1">
        <v>45827</v>
      </c>
      <c r="W854" s="1">
        <v>45868</v>
      </c>
      <c r="X854" s="1">
        <v>45888</v>
      </c>
      <c r="Y854" s="291">
        <v>59000</v>
      </c>
      <c r="Z854" s="291">
        <v>59000</v>
      </c>
      <c r="AA854" s="291">
        <v>15000</v>
      </c>
      <c r="AB854" s="291">
        <v>59000</v>
      </c>
      <c r="AC854" s="292" t="s">
        <v>678</v>
      </c>
      <c r="AD854" s="290" t="s">
        <v>60</v>
      </c>
      <c r="AE854" s="292" t="s">
        <v>45</v>
      </c>
      <c r="AF854" s="291">
        <v>59000</v>
      </c>
      <c r="AG854" s="291">
        <v>3555</v>
      </c>
      <c r="AH854" s="291">
        <v>209745000</v>
      </c>
      <c r="AI854" s="291">
        <v>53325000</v>
      </c>
      <c r="AJ854" s="291">
        <v>2775</v>
      </c>
      <c r="AK854" s="291">
        <v>163725000</v>
      </c>
      <c r="AL854" s="291">
        <v>41625000</v>
      </c>
      <c r="AM854" s="291">
        <v>780</v>
      </c>
      <c r="AN854" s="291">
        <v>46020000</v>
      </c>
      <c r="AO854" s="291">
        <v>11700000</v>
      </c>
      <c r="AP854" s="291">
        <v>2765</v>
      </c>
      <c r="AQ854" s="291">
        <v>163135000</v>
      </c>
      <c r="AR854" s="291">
        <v>41475000</v>
      </c>
      <c r="AS854" s="291">
        <v>2765</v>
      </c>
      <c r="AT854" s="291">
        <v>163135000</v>
      </c>
      <c r="AU854" s="291">
        <v>41475000</v>
      </c>
      <c r="AV854" s="291"/>
      <c r="AW854" s="291"/>
      <c r="AX854" s="291">
        <v>0</v>
      </c>
      <c r="AY854" s="291">
        <v>497</v>
      </c>
      <c r="AZ854" s="291">
        <v>29323000</v>
      </c>
      <c r="BA854" s="291"/>
      <c r="BB854" s="291"/>
      <c r="BC854" s="291">
        <v>75</v>
      </c>
      <c r="BD854" s="291">
        <v>4425000</v>
      </c>
      <c r="BE854" s="291">
        <v>3355761</v>
      </c>
      <c r="BF854" s="291">
        <v>1125000</v>
      </c>
      <c r="BG854" s="291">
        <v>114</v>
      </c>
      <c r="BH854" s="291">
        <v>6726000</v>
      </c>
      <c r="BI854" s="291">
        <v>4939761</v>
      </c>
      <c r="BJ854" s="291">
        <v>1710000</v>
      </c>
      <c r="BK854" s="291">
        <v>383</v>
      </c>
      <c r="BL854" s="291">
        <v>2268</v>
      </c>
      <c r="BM854" s="291">
        <v>2651</v>
      </c>
      <c r="BN854" s="291">
        <v>156409000</v>
      </c>
      <c r="BO854" s="291">
        <v>39765000</v>
      </c>
      <c r="BP854" s="292" t="s">
        <v>3329</v>
      </c>
      <c r="BQ854" s="292" t="s">
        <v>3257</v>
      </c>
      <c r="BR854" t="s">
        <v>45</v>
      </c>
    </row>
    <row r="855" spans="1:70" hidden="1" x14ac:dyDescent="0.3">
      <c r="A855" s="281">
        <v>852</v>
      </c>
      <c r="B855" s="282" t="s">
        <v>2952</v>
      </c>
      <c r="C855" s="282" t="s">
        <v>3011</v>
      </c>
      <c r="D855" s="282" t="s">
        <v>3003</v>
      </c>
      <c r="E855" s="282" t="s">
        <v>2959</v>
      </c>
      <c r="F855" s="282" t="s">
        <v>2970</v>
      </c>
      <c r="G855" s="282" t="s">
        <v>2974</v>
      </c>
      <c r="H855" s="282" t="s">
        <v>2976</v>
      </c>
      <c r="I855" s="282" t="s">
        <v>2962</v>
      </c>
      <c r="J855" s="282" t="s">
        <v>60</v>
      </c>
      <c r="K855" s="282" t="s">
        <v>2958</v>
      </c>
      <c r="L855" s="282" t="s">
        <v>45</v>
      </c>
      <c r="M855" s="283" t="s">
        <v>1072</v>
      </c>
      <c r="N855" s="282" t="s">
        <v>1071</v>
      </c>
      <c r="O855" s="282" t="s">
        <v>50</v>
      </c>
      <c r="P855" s="282" t="s">
        <v>1010</v>
      </c>
      <c r="Q855" s="284" t="s">
        <v>45</v>
      </c>
      <c r="R855" s="282" t="s">
        <v>45</v>
      </c>
      <c r="S855" s="285">
        <v>45895</v>
      </c>
      <c r="T855" s="285">
        <v>45833</v>
      </c>
      <c r="U855" s="284" t="s">
        <v>45</v>
      </c>
      <c r="V855" s="285">
        <v>45833</v>
      </c>
      <c r="W855" s="285">
        <v>45895</v>
      </c>
      <c r="X855" s="285">
        <v>45903</v>
      </c>
      <c r="Y855" s="286">
        <v>67000</v>
      </c>
      <c r="Z855" s="286">
        <v>67000</v>
      </c>
      <c r="AA855" s="286">
        <v>15840</v>
      </c>
      <c r="AB855" s="286">
        <v>67000</v>
      </c>
      <c r="AC855" s="287" t="s">
        <v>645</v>
      </c>
      <c r="AD855" s="284" t="s">
        <v>60</v>
      </c>
      <c r="AE855" s="287" t="s">
        <v>45</v>
      </c>
      <c r="AF855" s="286">
        <v>67000</v>
      </c>
      <c r="AG855" s="286">
        <v>1210</v>
      </c>
      <c r="AH855" s="286">
        <v>81070000</v>
      </c>
      <c r="AI855" s="286">
        <v>19166400</v>
      </c>
      <c r="AJ855" s="286">
        <v>1210</v>
      </c>
      <c r="AK855" s="286">
        <v>81070000</v>
      </c>
      <c r="AL855" s="286">
        <v>19166400</v>
      </c>
      <c r="AM855" s="286"/>
      <c r="AN855" s="286"/>
      <c r="AO855" s="286">
        <v>0</v>
      </c>
      <c r="AP855" s="286">
        <v>1224</v>
      </c>
      <c r="AQ855" s="286">
        <v>82008000</v>
      </c>
      <c r="AR855" s="286">
        <v>19388160</v>
      </c>
      <c r="AS855" s="286">
        <v>1224</v>
      </c>
      <c r="AT855" s="286">
        <v>82008000</v>
      </c>
      <c r="AU855" s="286">
        <v>19388160</v>
      </c>
      <c r="AV855" s="286"/>
      <c r="AW855" s="286"/>
      <c r="AX855" s="286">
        <v>0</v>
      </c>
      <c r="AY855" s="286">
        <v>157</v>
      </c>
      <c r="AZ855" s="286">
        <v>10519000</v>
      </c>
      <c r="BA855" s="286"/>
      <c r="BB855" s="286"/>
      <c r="BC855" s="286">
        <v>10</v>
      </c>
      <c r="BD855" s="286">
        <v>670000</v>
      </c>
      <c r="BE855" s="286">
        <v>582793</v>
      </c>
      <c r="BF855" s="286">
        <v>158400</v>
      </c>
      <c r="BG855" s="286">
        <v>10</v>
      </c>
      <c r="BH855" s="286">
        <v>670000</v>
      </c>
      <c r="BI855" s="286">
        <v>582793</v>
      </c>
      <c r="BJ855" s="286">
        <v>158400</v>
      </c>
      <c r="BK855" s="286">
        <v>147</v>
      </c>
      <c r="BL855" s="286">
        <v>1067</v>
      </c>
      <c r="BM855" s="286">
        <v>1214</v>
      </c>
      <c r="BN855" s="286">
        <v>81338000</v>
      </c>
      <c r="BO855" s="286">
        <v>19229760</v>
      </c>
      <c r="BP855" s="287" t="s">
        <v>3129</v>
      </c>
      <c r="BQ855" s="287" t="s">
        <v>3150</v>
      </c>
      <c r="BR855" t="s">
        <v>45</v>
      </c>
    </row>
    <row r="856" spans="1:70" hidden="1" x14ac:dyDescent="0.3">
      <c r="A856" s="281">
        <v>853</v>
      </c>
      <c r="B856" s="288" t="s">
        <v>2952</v>
      </c>
      <c r="C856" s="288" t="s">
        <v>3011</v>
      </c>
      <c r="D856" s="288" t="s">
        <v>3003</v>
      </c>
      <c r="E856" s="288" t="s">
        <v>2959</v>
      </c>
      <c r="F856" s="288" t="s">
        <v>2970</v>
      </c>
      <c r="G856" s="288" t="s">
        <v>2974</v>
      </c>
      <c r="H856" s="288" t="s">
        <v>2976</v>
      </c>
      <c r="I856" s="288" t="s">
        <v>2962</v>
      </c>
      <c r="J856" s="288" t="s">
        <v>60</v>
      </c>
      <c r="K856" s="288" t="s">
        <v>2958</v>
      </c>
      <c r="L856" s="288" t="s">
        <v>45</v>
      </c>
      <c r="M856" s="289" t="s">
        <v>1070</v>
      </c>
      <c r="N856" s="288" t="s">
        <v>1069</v>
      </c>
      <c r="O856" s="288" t="s">
        <v>50</v>
      </c>
      <c r="P856" s="288" t="s">
        <v>142</v>
      </c>
      <c r="Q856" s="290" t="s">
        <v>45</v>
      </c>
      <c r="R856" s="288" t="s">
        <v>45</v>
      </c>
      <c r="S856" s="1">
        <v>45912</v>
      </c>
      <c r="T856" s="1">
        <v>45890</v>
      </c>
      <c r="U856" s="290" t="s">
        <v>45</v>
      </c>
      <c r="V856" s="1">
        <v>45890</v>
      </c>
      <c r="W856" s="290" t="s">
        <v>45</v>
      </c>
      <c r="X856" s="290" t="s">
        <v>45</v>
      </c>
      <c r="Y856" s="291">
        <v>58000</v>
      </c>
      <c r="Z856" s="291">
        <v>58000</v>
      </c>
      <c r="AA856" s="291">
        <v>14500</v>
      </c>
      <c r="AB856" s="291">
        <v>58000</v>
      </c>
      <c r="AC856" s="292" t="s">
        <v>665</v>
      </c>
      <c r="AD856" s="290" t="s">
        <v>60</v>
      </c>
      <c r="AE856" s="292" t="s">
        <v>45</v>
      </c>
      <c r="AF856" s="291">
        <v>58000</v>
      </c>
      <c r="AG856" s="291">
        <v>2030</v>
      </c>
      <c r="AH856" s="291">
        <v>117740000</v>
      </c>
      <c r="AI856" s="291">
        <v>29435000</v>
      </c>
      <c r="AJ856" s="291">
        <v>2030</v>
      </c>
      <c r="AK856" s="291">
        <v>117740000</v>
      </c>
      <c r="AL856" s="291">
        <v>29435000</v>
      </c>
      <c r="AM856" s="291"/>
      <c r="AN856" s="291"/>
      <c r="AO856" s="291">
        <v>0</v>
      </c>
      <c r="AP856" s="291"/>
      <c r="AQ856" s="291"/>
      <c r="AR856" s="291">
        <v>0</v>
      </c>
      <c r="AS856" s="291"/>
      <c r="AT856" s="291"/>
      <c r="AU856" s="291">
        <v>0</v>
      </c>
      <c r="AV856" s="291"/>
      <c r="AW856" s="291"/>
      <c r="AX856" s="291">
        <v>0</v>
      </c>
      <c r="AY856" s="291"/>
      <c r="AZ856" s="291"/>
      <c r="BA856" s="291"/>
      <c r="BB856" s="291"/>
      <c r="BC856" s="291"/>
      <c r="BD856" s="291"/>
      <c r="BE856" s="291"/>
      <c r="BF856" s="291">
        <v>0</v>
      </c>
      <c r="BG856" s="291"/>
      <c r="BH856" s="291"/>
      <c r="BI856" s="291"/>
      <c r="BJ856" s="291">
        <v>0</v>
      </c>
      <c r="BK856" s="291"/>
      <c r="BL856" s="291"/>
      <c r="BM856" s="291"/>
      <c r="BN856" s="291"/>
      <c r="BO856" s="291"/>
      <c r="BP856" s="292" t="s">
        <v>45</v>
      </c>
      <c r="BQ856" s="292" t="s">
        <v>45</v>
      </c>
      <c r="BR856" t="s">
        <v>45</v>
      </c>
    </row>
    <row r="857" spans="1:70" hidden="1" x14ac:dyDescent="0.3">
      <c r="A857" s="281">
        <v>854</v>
      </c>
      <c r="B857" s="282" t="s">
        <v>2952</v>
      </c>
      <c r="C857" s="282" t="s">
        <v>3011</v>
      </c>
      <c r="D857" s="282" t="s">
        <v>3003</v>
      </c>
      <c r="E857" s="282" t="s">
        <v>2959</v>
      </c>
      <c r="F857" s="282" t="s">
        <v>2970</v>
      </c>
      <c r="G857" s="282" t="s">
        <v>2974</v>
      </c>
      <c r="H857" s="282" t="s">
        <v>2976</v>
      </c>
      <c r="I857" s="282" t="s">
        <v>2962</v>
      </c>
      <c r="J857" s="282" t="s">
        <v>60</v>
      </c>
      <c r="K857" s="282" t="s">
        <v>2958</v>
      </c>
      <c r="L857" s="282" t="s">
        <v>45</v>
      </c>
      <c r="M857" s="283" t="s">
        <v>1067</v>
      </c>
      <c r="N857" s="282" t="s">
        <v>1066</v>
      </c>
      <c r="O857" s="282" t="s">
        <v>50</v>
      </c>
      <c r="P857" s="282" t="s">
        <v>51</v>
      </c>
      <c r="Q857" s="284" t="s">
        <v>45</v>
      </c>
      <c r="R857" s="282" t="s">
        <v>45</v>
      </c>
      <c r="S857" s="285">
        <v>45985</v>
      </c>
      <c r="T857" s="285">
        <v>45873</v>
      </c>
      <c r="U857" s="284" t="s">
        <v>45</v>
      </c>
      <c r="V857" s="285">
        <v>45873</v>
      </c>
      <c r="W857" s="284" t="s">
        <v>45</v>
      </c>
      <c r="X857" s="284" t="s">
        <v>45</v>
      </c>
      <c r="Y857" s="286">
        <v>59000</v>
      </c>
      <c r="Z857" s="286">
        <v>59000</v>
      </c>
      <c r="AA857" s="286">
        <v>15400</v>
      </c>
      <c r="AB857" s="286">
        <v>59000</v>
      </c>
      <c r="AC857" s="287" t="s">
        <v>527</v>
      </c>
      <c r="AD857" s="284" t="s">
        <v>60</v>
      </c>
      <c r="AE857" s="287" t="s">
        <v>45</v>
      </c>
      <c r="AF857" s="286">
        <v>59000</v>
      </c>
      <c r="AG857" s="286">
        <v>6805</v>
      </c>
      <c r="AH857" s="286">
        <v>401495000</v>
      </c>
      <c r="AI857" s="286">
        <v>104797000</v>
      </c>
      <c r="AJ857" s="286">
        <v>2075</v>
      </c>
      <c r="AK857" s="286">
        <v>122425000</v>
      </c>
      <c r="AL857" s="286">
        <v>31955000</v>
      </c>
      <c r="AM857" s="286">
        <v>4730</v>
      </c>
      <c r="AN857" s="286">
        <v>279070000</v>
      </c>
      <c r="AO857" s="286">
        <v>72842000</v>
      </c>
      <c r="AP857" s="286"/>
      <c r="AQ857" s="286"/>
      <c r="AR857" s="286">
        <v>0</v>
      </c>
      <c r="AS857" s="286"/>
      <c r="AT857" s="286"/>
      <c r="AU857" s="286">
        <v>0</v>
      </c>
      <c r="AV857" s="286"/>
      <c r="AW857" s="286"/>
      <c r="AX857" s="286">
        <v>0</v>
      </c>
      <c r="AY857" s="286"/>
      <c r="AZ857" s="286"/>
      <c r="BA857" s="286"/>
      <c r="BB857" s="286"/>
      <c r="BC857" s="286"/>
      <c r="BD857" s="286"/>
      <c r="BE857" s="286"/>
      <c r="BF857" s="286">
        <v>0</v>
      </c>
      <c r="BG857" s="286"/>
      <c r="BH857" s="286"/>
      <c r="BI857" s="286"/>
      <c r="BJ857" s="286">
        <v>0</v>
      </c>
      <c r="BK857" s="286"/>
      <c r="BL857" s="286"/>
      <c r="BM857" s="286"/>
      <c r="BN857" s="286"/>
      <c r="BO857" s="286"/>
      <c r="BP857" s="287" t="s">
        <v>45</v>
      </c>
      <c r="BQ857" s="287" t="s">
        <v>45</v>
      </c>
      <c r="BR857" t="s">
        <v>45</v>
      </c>
    </row>
    <row r="858" spans="1:70" hidden="1" x14ac:dyDescent="0.3">
      <c r="A858" s="281">
        <v>855</v>
      </c>
      <c r="B858" s="288" t="s">
        <v>2952</v>
      </c>
      <c r="C858" s="288" t="s">
        <v>3011</v>
      </c>
      <c r="D858" s="288" t="s">
        <v>3003</v>
      </c>
      <c r="E858" s="288" t="s">
        <v>2959</v>
      </c>
      <c r="F858" s="288" t="s">
        <v>2977</v>
      </c>
      <c r="G858" s="288" t="s">
        <v>2978</v>
      </c>
      <c r="H858" s="288" t="s">
        <v>2979</v>
      </c>
      <c r="I858" s="288" t="s">
        <v>2962</v>
      </c>
      <c r="J858" s="288" t="s">
        <v>60</v>
      </c>
      <c r="K858" s="288" t="s">
        <v>2958</v>
      </c>
      <c r="L858" s="288" t="s">
        <v>45</v>
      </c>
      <c r="M858" s="289" t="s">
        <v>1065</v>
      </c>
      <c r="N858" s="288" t="s">
        <v>1064</v>
      </c>
      <c r="O858" s="288" t="s">
        <v>50</v>
      </c>
      <c r="P858" s="288" t="s">
        <v>142</v>
      </c>
      <c r="Q858" s="290" t="s">
        <v>45</v>
      </c>
      <c r="R858" s="288" t="s">
        <v>45</v>
      </c>
      <c r="S858" s="1">
        <v>45916</v>
      </c>
      <c r="T858" s="1">
        <v>45820</v>
      </c>
      <c r="U858" s="290" t="s">
        <v>45</v>
      </c>
      <c r="V858" s="1">
        <v>45820</v>
      </c>
      <c r="W858" s="1">
        <v>45853</v>
      </c>
      <c r="X858" s="1">
        <v>45881</v>
      </c>
      <c r="Y858" s="291">
        <v>39000</v>
      </c>
      <c r="Z858" s="291">
        <v>39000</v>
      </c>
      <c r="AA858" s="291">
        <v>10500</v>
      </c>
      <c r="AB858" s="291">
        <v>39000</v>
      </c>
      <c r="AC858" s="292" t="s">
        <v>399</v>
      </c>
      <c r="AD858" s="290" t="s">
        <v>60</v>
      </c>
      <c r="AE858" s="292" t="s">
        <v>45</v>
      </c>
      <c r="AF858" s="291">
        <v>39000</v>
      </c>
      <c r="AG858" s="291">
        <v>3185</v>
      </c>
      <c r="AH858" s="291">
        <v>124215000</v>
      </c>
      <c r="AI858" s="291">
        <v>33442500</v>
      </c>
      <c r="AJ858" s="291">
        <v>1555</v>
      </c>
      <c r="AK858" s="291">
        <v>60645000</v>
      </c>
      <c r="AL858" s="291">
        <v>16327500</v>
      </c>
      <c r="AM858" s="291">
        <v>1630</v>
      </c>
      <c r="AN858" s="291">
        <v>63570000</v>
      </c>
      <c r="AO858" s="291">
        <v>17115000</v>
      </c>
      <c r="AP858" s="291">
        <v>1556</v>
      </c>
      <c r="AQ858" s="291">
        <v>60684000</v>
      </c>
      <c r="AR858" s="291">
        <v>16338000</v>
      </c>
      <c r="AS858" s="291">
        <v>1556</v>
      </c>
      <c r="AT858" s="291">
        <v>60684000</v>
      </c>
      <c r="AU858" s="291">
        <v>16338000</v>
      </c>
      <c r="AV858" s="291"/>
      <c r="AW858" s="291"/>
      <c r="AX858" s="291">
        <v>0</v>
      </c>
      <c r="AY858" s="291">
        <v>1238</v>
      </c>
      <c r="AZ858" s="291">
        <v>48282000</v>
      </c>
      <c r="BA858" s="291"/>
      <c r="BB858" s="291"/>
      <c r="BC858" s="291">
        <v>111</v>
      </c>
      <c r="BD858" s="291">
        <v>4329000</v>
      </c>
      <c r="BE858" s="291">
        <v>3672147</v>
      </c>
      <c r="BF858" s="291">
        <v>1165500</v>
      </c>
      <c r="BG858" s="291">
        <v>619</v>
      </c>
      <c r="BH858" s="291">
        <v>24141000</v>
      </c>
      <c r="BI858" s="291">
        <v>17819925</v>
      </c>
      <c r="BJ858" s="291">
        <v>6499500</v>
      </c>
      <c r="BK858" s="291">
        <v>619</v>
      </c>
      <c r="BL858" s="291">
        <v>318</v>
      </c>
      <c r="BM858" s="291">
        <v>937</v>
      </c>
      <c r="BN858" s="291">
        <v>36543000</v>
      </c>
      <c r="BO858" s="291">
        <v>9838500</v>
      </c>
      <c r="BP858" s="292" t="s">
        <v>3289</v>
      </c>
      <c r="BQ858" s="292" t="s">
        <v>3510</v>
      </c>
      <c r="BR858" t="s">
        <v>45</v>
      </c>
    </row>
    <row r="859" spans="1:70" hidden="1" x14ac:dyDescent="0.3">
      <c r="A859" s="281">
        <v>856</v>
      </c>
      <c r="B859" s="282" t="s">
        <v>2952</v>
      </c>
      <c r="C859" s="282" t="s">
        <v>3011</v>
      </c>
      <c r="D859" s="282" t="s">
        <v>3003</v>
      </c>
      <c r="E859" s="282" t="s">
        <v>2959</v>
      </c>
      <c r="F859" s="282" t="s">
        <v>2977</v>
      </c>
      <c r="G859" s="282" t="s">
        <v>2978</v>
      </c>
      <c r="H859" s="282" t="s">
        <v>2979</v>
      </c>
      <c r="I859" s="282" t="s">
        <v>2962</v>
      </c>
      <c r="J859" s="282" t="s">
        <v>60</v>
      </c>
      <c r="K859" s="282" t="s">
        <v>2958</v>
      </c>
      <c r="L859" s="282" t="s">
        <v>45</v>
      </c>
      <c r="M859" s="283" t="s">
        <v>469</v>
      </c>
      <c r="N859" s="282" t="s">
        <v>405</v>
      </c>
      <c r="O859" s="282" t="s">
        <v>50</v>
      </c>
      <c r="P859" s="282" t="s">
        <v>142</v>
      </c>
      <c r="Q859" s="284" t="s">
        <v>45</v>
      </c>
      <c r="R859" s="282" t="s">
        <v>45</v>
      </c>
      <c r="S859" s="285">
        <v>45916</v>
      </c>
      <c r="T859" s="285">
        <v>45827</v>
      </c>
      <c r="U859" s="284" t="s">
        <v>45</v>
      </c>
      <c r="V859" s="285">
        <v>45827</v>
      </c>
      <c r="W859" s="285">
        <v>45853</v>
      </c>
      <c r="X859" s="285">
        <v>45888</v>
      </c>
      <c r="Y859" s="286">
        <v>39000</v>
      </c>
      <c r="Z859" s="286">
        <v>39000</v>
      </c>
      <c r="AA859" s="286">
        <v>9900</v>
      </c>
      <c r="AB859" s="286">
        <v>39000</v>
      </c>
      <c r="AC859" s="287" t="s">
        <v>678</v>
      </c>
      <c r="AD859" s="284" t="s">
        <v>60</v>
      </c>
      <c r="AE859" s="287" t="s">
        <v>45</v>
      </c>
      <c r="AF859" s="286">
        <v>39000</v>
      </c>
      <c r="AG859" s="286">
        <v>2930</v>
      </c>
      <c r="AH859" s="286">
        <v>114270000</v>
      </c>
      <c r="AI859" s="286">
        <v>29007000</v>
      </c>
      <c r="AJ859" s="286">
        <v>2230</v>
      </c>
      <c r="AK859" s="286">
        <v>86970000</v>
      </c>
      <c r="AL859" s="286">
        <v>22077000</v>
      </c>
      <c r="AM859" s="286">
        <v>700</v>
      </c>
      <c r="AN859" s="286">
        <v>27300000</v>
      </c>
      <c r="AO859" s="286">
        <v>6930000</v>
      </c>
      <c r="AP859" s="286">
        <v>2253</v>
      </c>
      <c r="AQ859" s="286">
        <v>87867000</v>
      </c>
      <c r="AR859" s="286">
        <v>22304700</v>
      </c>
      <c r="AS859" s="286">
        <v>2253</v>
      </c>
      <c r="AT859" s="286">
        <v>87867000</v>
      </c>
      <c r="AU859" s="286">
        <v>22304700</v>
      </c>
      <c r="AV859" s="286"/>
      <c r="AW859" s="286"/>
      <c r="AX859" s="286">
        <v>0</v>
      </c>
      <c r="AY859" s="286">
        <v>601</v>
      </c>
      <c r="AZ859" s="286">
        <v>23439000</v>
      </c>
      <c r="BA859" s="286"/>
      <c r="BB859" s="286"/>
      <c r="BC859" s="286">
        <v>269</v>
      </c>
      <c r="BD859" s="286">
        <v>10491000</v>
      </c>
      <c r="BE859" s="286">
        <v>9044320</v>
      </c>
      <c r="BF859" s="286">
        <v>2663100</v>
      </c>
      <c r="BG859" s="286">
        <v>384</v>
      </c>
      <c r="BH859" s="286">
        <v>14976000</v>
      </c>
      <c r="BI859" s="286">
        <v>12614088</v>
      </c>
      <c r="BJ859" s="286">
        <v>3801600</v>
      </c>
      <c r="BK859" s="286">
        <v>217</v>
      </c>
      <c r="BL859" s="286">
        <v>1652</v>
      </c>
      <c r="BM859" s="286">
        <v>1869</v>
      </c>
      <c r="BN859" s="286">
        <v>72891000</v>
      </c>
      <c r="BO859" s="286">
        <v>18503100</v>
      </c>
      <c r="BP859" s="287" t="s">
        <v>4042</v>
      </c>
      <c r="BQ859" s="287" t="s">
        <v>3789</v>
      </c>
      <c r="BR859" t="s">
        <v>45</v>
      </c>
    </row>
    <row r="860" spans="1:70" hidden="1" x14ac:dyDescent="0.3">
      <c r="A860" s="281">
        <v>857</v>
      </c>
      <c r="B860" s="288" t="s">
        <v>2952</v>
      </c>
      <c r="C860" s="288" t="s">
        <v>3011</v>
      </c>
      <c r="D860" s="288" t="s">
        <v>3003</v>
      </c>
      <c r="E860" s="288" t="s">
        <v>2959</v>
      </c>
      <c r="F860" s="288" t="s">
        <v>2977</v>
      </c>
      <c r="G860" s="288" t="s">
        <v>2978</v>
      </c>
      <c r="H860" s="288" t="s">
        <v>3005</v>
      </c>
      <c r="I860" s="288" t="s">
        <v>2962</v>
      </c>
      <c r="J860" s="288" t="s">
        <v>60</v>
      </c>
      <c r="K860" s="288" t="s">
        <v>2958</v>
      </c>
      <c r="L860" s="288" t="s">
        <v>45</v>
      </c>
      <c r="M860" s="289" t="s">
        <v>1062</v>
      </c>
      <c r="N860" s="288" t="s">
        <v>1061</v>
      </c>
      <c r="O860" s="288" t="s">
        <v>50</v>
      </c>
      <c r="P860" s="288" t="s">
        <v>51</v>
      </c>
      <c r="Q860" s="290" t="s">
        <v>45</v>
      </c>
      <c r="R860" s="288" t="s">
        <v>45</v>
      </c>
      <c r="S860" s="1">
        <v>2958465</v>
      </c>
      <c r="T860" s="1">
        <v>45910</v>
      </c>
      <c r="U860" s="290" t="s">
        <v>45</v>
      </c>
      <c r="V860" s="1">
        <v>45910</v>
      </c>
      <c r="W860" s="290" t="s">
        <v>45</v>
      </c>
      <c r="X860" s="290" t="s">
        <v>45</v>
      </c>
      <c r="Y860" s="291">
        <v>126000</v>
      </c>
      <c r="Z860" s="291">
        <v>140000</v>
      </c>
      <c r="AA860" s="291">
        <v>33500</v>
      </c>
      <c r="AB860" s="291">
        <v>140000</v>
      </c>
      <c r="AC860" s="292" t="s">
        <v>531</v>
      </c>
      <c r="AD860" s="290" t="s">
        <v>60</v>
      </c>
      <c r="AE860" s="292" t="s">
        <v>45</v>
      </c>
      <c r="AF860" s="291">
        <v>126000</v>
      </c>
      <c r="AG860" s="291">
        <v>1775</v>
      </c>
      <c r="AH860" s="291">
        <v>248500000</v>
      </c>
      <c r="AI860" s="291">
        <v>59462500</v>
      </c>
      <c r="AJ860" s="291">
        <v>1775</v>
      </c>
      <c r="AK860" s="291">
        <v>248500000</v>
      </c>
      <c r="AL860" s="291">
        <v>59462500</v>
      </c>
      <c r="AM860" s="291"/>
      <c r="AN860" s="291"/>
      <c r="AO860" s="291">
        <v>0</v>
      </c>
      <c r="AP860" s="291"/>
      <c r="AQ860" s="291"/>
      <c r="AR860" s="291">
        <v>0</v>
      </c>
      <c r="AS860" s="291"/>
      <c r="AT860" s="291"/>
      <c r="AU860" s="291">
        <v>0</v>
      </c>
      <c r="AV860" s="291"/>
      <c r="AW860" s="291"/>
      <c r="AX860" s="291">
        <v>0</v>
      </c>
      <c r="AY860" s="291"/>
      <c r="AZ860" s="291"/>
      <c r="BA860" s="291"/>
      <c r="BB860" s="291"/>
      <c r="BC860" s="291"/>
      <c r="BD860" s="291"/>
      <c r="BE860" s="291"/>
      <c r="BF860" s="291">
        <v>0</v>
      </c>
      <c r="BG860" s="291"/>
      <c r="BH860" s="291"/>
      <c r="BI860" s="291"/>
      <c r="BJ860" s="291">
        <v>0</v>
      </c>
      <c r="BK860" s="291"/>
      <c r="BL860" s="291"/>
      <c r="BM860" s="291"/>
      <c r="BN860" s="291"/>
      <c r="BO860" s="291"/>
      <c r="BP860" s="292" t="s">
        <v>45</v>
      </c>
      <c r="BQ860" s="292" t="s">
        <v>45</v>
      </c>
      <c r="BR860" t="s">
        <v>45</v>
      </c>
    </row>
    <row r="861" spans="1:70" hidden="1" x14ac:dyDescent="0.3">
      <c r="A861" s="281">
        <v>858</v>
      </c>
      <c r="B861" s="282" t="s">
        <v>2952</v>
      </c>
      <c r="C861" s="282" t="s">
        <v>3011</v>
      </c>
      <c r="D861" s="282" t="s">
        <v>3003</v>
      </c>
      <c r="E861" s="282" t="s">
        <v>2959</v>
      </c>
      <c r="F861" s="282" t="s">
        <v>2977</v>
      </c>
      <c r="G861" s="282" t="s">
        <v>2980</v>
      </c>
      <c r="H861" s="282" t="s">
        <v>2982</v>
      </c>
      <c r="I861" s="282" t="s">
        <v>2962</v>
      </c>
      <c r="J861" s="282" t="s">
        <v>60</v>
      </c>
      <c r="K861" s="282" t="s">
        <v>2958</v>
      </c>
      <c r="L861" s="282" t="s">
        <v>45</v>
      </c>
      <c r="M861" s="283" t="s">
        <v>1060</v>
      </c>
      <c r="N861" s="282" t="s">
        <v>1059</v>
      </c>
      <c r="O861" s="282" t="s">
        <v>50</v>
      </c>
      <c r="P861" s="282" t="s">
        <v>184</v>
      </c>
      <c r="Q861" s="284" t="s">
        <v>45</v>
      </c>
      <c r="R861" s="282" t="s">
        <v>45</v>
      </c>
      <c r="S861" s="285">
        <v>45917</v>
      </c>
      <c r="T861" s="285">
        <v>45866</v>
      </c>
      <c r="U861" s="284" t="s">
        <v>45</v>
      </c>
      <c r="V861" s="285">
        <v>45866</v>
      </c>
      <c r="W861" s="284" t="s">
        <v>45</v>
      </c>
      <c r="X861" s="284" t="s">
        <v>45</v>
      </c>
      <c r="Y861" s="286">
        <v>143000</v>
      </c>
      <c r="Z861" s="286">
        <v>179000</v>
      </c>
      <c r="AA861" s="286">
        <v>39300</v>
      </c>
      <c r="AB861" s="286">
        <v>179000</v>
      </c>
      <c r="AC861" s="287" t="s">
        <v>569</v>
      </c>
      <c r="AD861" s="284" t="s">
        <v>60</v>
      </c>
      <c r="AE861" s="287" t="s">
        <v>45</v>
      </c>
      <c r="AF861" s="286">
        <v>143000</v>
      </c>
      <c r="AG861" s="286">
        <v>820</v>
      </c>
      <c r="AH861" s="286">
        <v>146780000</v>
      </c>
      <c r="AI861" s="286">
        <v>32226000</v>
      </c>
      <c r="AJ861" s="286">
        <v>820</v>
      </c>
      <c r="AK861" s="286">
        <v>146780000</v>
      </c>
      <c r="AL861" s="286">
        <v>32226000</v>
      </c>
      <c r="AM861" s="286"/>
      <c r="AN861" s="286"/>
      <c r="AO861" s="286">
        <v>0</v>
      </c>
      <c r="AP861" s="286"/>
      <c r="AQ861" s="286"/>
      <c r="AR861" s="286">
        <v>0</v>
      </c>
      <c r="AS861" s="286"/>
      <c r="AT861" s="286"/>
      <c r="AU861" s="286">
        <v>0</v>
      </c>
      <c r="AV861" s="286"/>
      <c r="AW861" s="286"/>
      <c r="AX861" s="286">
        <v>0</v>
      </c>
      <c r="AY861" s="286"/>
      <c r="AZ861" s="286"/>
      <c r="BA861" s="286"/>
      <c r="BB861" s="286"/>
      <c r="BC861" s="286"/>
      <c r="BD861" s="286"/>
      <c r="BE861" s="286"/>
      <c r="BF861" s="286">
        <v>0</v>
      </c>
      <c r="BG861" s="286"/>
      <c r="BH861" s="286"/>
      <c r="BI861" s="286"/>
      <c r="BJ861" s="286">
        <v>0</v>
      </c>
      <c r="BK861" s="286"/>
      <c r="BL861" s="286"/>
      <c r="BM861" s="286"/>
      <c r="BN861" s="286"/>
      <c r="BO861" s="286"/>
      <c r="BP861" s="287" t="s">
        <v>45</v>
      </c>
      <c r="BQ861" s="287" t="s">
        <v>45</v>
      </c>
      <c r="BR861" t="s">
        <v>45</v>
      </c>
    </row>
    <row r="862" spans="1:70" hidden="1" x14ac:dyDescent="0.3">
      <c r="A862" s="281">
        <v>859</v>
      </c>
      <c r="B862" s="288" t="s">
        <v>2952</v>
      </c>
      <c r="C862" s="288" t="s">
        <v>3011</v>
      </c>
      <c r="D862" s="288" t="s">
        <v>3003</v>
      </c>
      <c r="E862" s="288" t="s">
        <v>2959</v>
      </c>
      <c r="F862" s="288" t="s">
        <v>2977</v>
      </c>
      <c r="G862" s="288" t="s">
        <v>2980</v>
      </c>
      <c r="H862" s="288" t="s">
        <v>2982</v>
      </c>
      <c r="I862" s="288" t="s">
        <v>2962</v>
      </c>
      <c r="J862" s="288" t="s">
        <v>60</v>
      </c>
      <c r="K862" s="288" t="s">
        <v>2958</v>
      </c>
      <c r="L862" s="288" t="s">
        <v>45</v>
      </c>
      <c r="M862" s="289" t="s">
        <v>1057</v>
      </c>
      <c r="N862" s="288" t="s">
        <v>1056</v>
      </c>
      <c r="O862" s="288" t="s">
        <v>50</v>
      </c>
      <c r="P862" s="288" t="s">
        <v>51</v>
      </c>
      <c r="Q862" s="290" t="s">
        <v>45</v>
      </c>
      <c r="R862" s="288" t="s">
        <v>45</v>
      </c>
      <c r="S862" s="1">
        <v>45867</v>
      </c>
      <c r="T862" s="1">
        <v>45825</v>
      </c>
      <c r="U862" s="290" t="s">
        <v>45</v>
      </c>
      <c r="V862" s="1">
        <v>45825</v>
      </c>
      <c r="W862" s="1">
        <v>45867</v>
      </c>
      <c r="X862" s="1">
        <v>45881</v>
      </c>
      <c r="Y862" s="291">
        <v>89000</v>
      </c>
      <c r="Z862" s="291">
        <v>127000</v>
      </c>
      <c r="AA862" s="291">
        <v>20700</v>
      </c>
      <c r="AB862" s="291">
        <v>127000</v>
      </c>
      <c r="AC862" s="292" t="s">
        <v>1058</v>
      </c>
      <c r="AD862" s="290" t="s">
        <v>60</v>
      </c>
      <c r="AE862" s="292" t="s">
        <v>45</v>
      </c>
      <c r="AF862" s="291">
        <v>89000</v>
      </c>
      <c r="AG862" s="291">
        <v>1000</v>
      </c>
      <c r="AH862" s="291">
        <v>127000000</v>
      </c>
      <c r="AI862" s="291">
        <v>20700000</v>
      </c>
      <c r="AJ862" s="291">
        <v>1000</v>
      </c>
      <c r="AK862" s="291">
        <v>127000000</v>
      </c>
      <c r="AL862" s="291">
        <v>20700000</v>
      </c>
      <c r="AM862" s="291"/>
      <c r="AN862" s="291"/>
      <c r="AO862" s="291">
        <v>0</v>
      </c>
      <c r="AP862" s="291">
        <v>998</v>
      </c>
      <c r="AQ862" s="291">
        <v>126746000</v>
      </c>
      <c r="AR862" s="291">
        <v>20658600</v>
      </c>
      <c r="AS862" s="291">
        <v>998</v>
      </c>
      <c r="AT862" s="291">
        <v>126746000</v>
      </c>
      <c r="AU862" s="291">
        <v>20658600</v>
      </c>
      <c r="AV862" s="291"/>
      <c r="AW862" s="291"/>
      <c r="AX862" s="291">
        <v>0</v>
      </c>
      <c r="AY862" s="291">
        <v>245</v>
      </c>
      <c r="AZ862" s="291">
        <v>31115000</v>
      </c>
      <c r="BA862" s="291"/>
      <c r="BB862" s="291"/>
      <c r="BC862" s="291">
        <v>17</v>
      </c>
      <c r="BD862" s="291">
        <v>2159000</v>
      </c>
      <c r="BE862" s="291">
        <v>1086703</v>
      </c>
      <c r="BF862" s="291">
        <v>351900</v>
      </c>
      <c r="BG862" s="291">
        <v>100</v>
      </c>
      <c r="BH862" s="291">
        <v>12700000</v>
      </c>
      <c r="BI862" s="291">
        <v>5036333</v>
      </c>
      <c r="BJ862" s="291">
        <v>2070000</v>
      </c>
      <c r="BK862" s="291">
        <v>145</v>
      </c>
      <c r="BL862" s="291">
        <v>753</v>
      </c>
      <c r="BM862" s="291">
        <v>898</v>
      </c>
      <c r="BN862" s="291">
        <v>114046000</v>
      </c>
      <c r="BO862" s="291">
        <v>18588600</v>
      </c>
      <c r="BP862" s="292" t="s">
        <v>3333</v>
      </c>
      <c r="BQ862" s="292" t="s">
        <v>3331</v>
      </c>
      <c r="BR862" t="s">
        <v>45</v>
      </c>
    </row>
    <row r="863" spans="1:70" hidden="1" x14ac:dyDescent="0.3">
      <c r="A863" s="281">
        <v>860</v>
      </c>
      <c r="B863" s="282" t="s">
        <v>2952</v>
      </c>
      <c r="C863" s="282" t="s">
        <v>3011</v>
      </c>
      <c r="D863" s="282" t="s">
        <v>3003</v>
      </c>
      <c r="E863" s="282" t="s">
        <v>2959</v>
      </c>
      <c r="F863" s="282" t="s">
        <v>2977</v>
      </c>
      <c r="G863" s="282" t="s">
        <v>2980</v>
      </c>
      <c r="H863" s="282" t="s">
        <v>2982</v>
      </c>
      <c r="I863" s="282" t="s">
        <v>2962</v>
      </c>
      <c r="J863" s="282" t="s">
        <v>60</v>
      </c>
      <c r="K863" s="282" t="s">
        <v>2958</v>
      </c>
      <c r="L863" s="282" t="s">
        <v>45</v>
      </c>
      <c r="M863" s="283" t="s">
        <v>475</v>
      </c>
      <c r="N863" s="282" t="s">
        <v>402</v>
      </c>
      <c r="O863" s="282" t="s">
        <v>50</v>
      </c>
      <c r="P863" s="282" t="s">
        <v>127</v>
      </c>
      <c r="Q863" s="284" t="s">
        <v>45</v>
      </c>
      <c r="R863" s="282" t="s">
        <v>45</v>
      </c>
      <c r="S863" s="285">
        <v>45877</v>
      </c>
      <c r="T863" s="285">
        <v>45817</v>
      </c>
      <c r="U863" s="284" t="s">
        <v>45</v>
      </c>
      <c r="V863" s="285">
        <v>45817</v>
      </c>
      <c r="W863" s="285">
        <v>45877</v>
      </c>
      <c r="X863" s="285">
        <v>45890</v>
      </c>
      <c r="Y863" s="286">
        <v>129000</v>
      </c>
      <c r="Z863" s="286">
        <v>129000</v>
      </c>
      <c r="AA863" s="286">
        <v>31800</v>
      </c>
      <c r="AB863" s="286">
        <v>129000</v>
      </c>
      <c r="AC863" s="287" t="s">
        <v>561</v>
      </c>
      <c r="AD863" s="284" t="s">
        <v>60</v>
      </c>
      <c r="AE863" s="287" t="s">
        <v>45</v>
      </c>
      <c r="AF863" s="286">
        <v>129000</v>
      </c>
      <c r="AG863" s="286">
        <v>1700</v>
      </c>
      <c r="AH863" s="286">
        <v>219300000</v>
      </c>
      <c r="AI863" s="286">
        <v>54060000</v>
      </c>
      <c r="AJ863" s="286">
        <v>1200</v>
      </c>
      <c r="AK863" s="286">
        <v>154800000</v>
      </c>
      <c r="AL863" s="286">
        <v>38160000</v>
      </c>
      <c r="AM863" s="286">
        <v>500</v>
      </c>
      <c r="AN863" s="286">
        <v>64500000</v>
      </c>
      <c r="AO863" s="286">
        <v>15900000</v>
      </c>
      <c r="AP863" s="286">
        <v>1776</v>
      </c>
      <c r="AQ863" s="286">
        <v>229104000</v>
      </c>
      <c r="AR863" s="286">
        <v>56476800</v>
      </c>
      <c r="AS863" s="286">
        <v>1776</v>
      </c>
      <c r="AT863" s="286">
        <v>229104000</v>
      </c>
      <c r="AU863" s="286">
        <v>56476800</v>
      </c>
      <c r="AV863" s="286"/>
      <c r="AW863" s="286"/>
      <c r="AX863" s="286">
        <v>0</v>
      </c>
      <c r="AY863" s="286">
        <v>268</v>
      </c>
      <c r="AZ863" s="286">
        <v>34572000</v>
      </c>
      <c r="BA863" s="286"/>
      <c r="BB863" s="286"/>
      <c r="BC863" s="286">
        <v>33</v>
      </c>
      <c r="BD863" s="286">
        <v>4257000</v>
      </c>
      <c r="BE863" s="286">
        <v>2587657</v>
      </c>
      <c r="BF863" s="286">
        <v>1049400</v>
      </c>
      <c r="BG863" s="286">
        <v>141</v>
      </c>
      <c r="BH863" s="286">
        <v>18189000</v>
      </c>
      <c r="BI863" s="286">
        <v>10196497</v>
      </c>
      <c r="BJ863" s="286">
        <v>4483800</v>
      </c>
      <c r="BK863" s="286">
        <v>127</v>
      </c>
      <c r="BL863" s="286">
        <v>1508</v>
      </c>
      <c r="BM863" s="286">
        <v>1635</v>
      </c>
      <c r="BN863" s="286">
        <v>210915000</v>
      </c>
      <c r="BO863" s="286">
        <v>51993000</v>
      </c>
      <c r="BP863" s="287" t="s">
        <v>3600</v>
      </c>
      <c r="BQ863" s="287" t="s">
        <v>3106</v>
      </c>
      <c r="BR863" t="s">
        <v>45</v>
      </c>
    </row>
    <row r="864" spans="1:70" hidden="1" x14ac:dyDescent="0.3">
      <c r="A864" s="281">
        <v>861</v>
      </c>
      <c r="B864" s="288" t="s">
        <v>2952</v>
      </c>
      <c r="C864" s="288" t="s">
        <v>3011</v>
      </c>
      <c r="D864" s="288" t="s">
        <v>3003</v>
      </c>
      <c r="E864" s="288" t="s">
        <v>2959</v>
      </c>
      <c r="F864" s="288" t="s">
        <v>2977</v>
      </c>
      <c r="G864" s="288" t="s">
        <v>2980</v>
      </c>
      <c r="H864" s="288" t="s">
        <v>2982</v>
      </c>
      <c r="I864" s="288" t="s">
        <v>2962</v>
      </c>
      <c r="J864" s="288" t="s">
        <v>60</v>
      </c>
      <c r="K864" s="288" t="s">
        <v>2958</v>
      </c>
      <c r="L864" s="288" t="s">
        <v>45</v>
      </c>
      <c r="M864" s="289" t="s">
        <v>1054</v>
      </c>
      <c r="N864" s="288" t="s">
        <v>1053</v>
      </c>
      <c r="O864" s="288" t="s">
        <v>50</v>
      </c>
      <c r="P864" s="288" t="s">
        <v>51</v>
      </c>
      <c r="Q864" s="290" t="s">
        <v>45</v>
      </c>
      <c r="R864" s="288" t="s">
        <v>45</v>
      </c>
      <c r="S864" s="1">
        <v>45890</v>
      </c>
      <c r="T864" s="1">
        <v>45841</v>
      </c>
      <c r="U864" s="290" t="s">
        <v>45</v>
      </c>
      <c r="V864" s="1">
        <v>45841</v>
      </c>
      <c r="W864" s="1">
        <v>45890</v>
      </c>
      <c r="X864" s="1">
        <v>45903</v>
      </c>
      <c r="Y864" s="291">
        <v>127000</v>
      </c>
      <c r="Z864" s="291">
        <v>142000</v>
      </c>
      <c r="AA864" s="291">
        <v>34000</v>
      </c>
      <c r="AB864" s="291">
        <v>142000</v>
      </c>
      <c r="AC864" s="292" t="s">
        <v>208</v>
      </c>
      <c r="AD864" s="290" t="s">
        <v>60</v>
      </c>
      <c r="AE864" s="292" t="s">
        <v>45</v>
      </c>
      <c r="AF864" s="291">
        <v>127000</v>
      </c>
      <c r="AG864" s="291">
        <v>1020</v>
      </c>
      <c r="AH864" s="291">
        <v>144840000</v>
      </c>
      <c r="AI864" s="291">
        <v>34680000</v>
      </c>
      <c r="AJ864" s="291">
        <v>1020</v>
      </c>
      <c r="AK864" s="291">
        <v>144840000</v>
      </c>
      <c r="AL864" s="291">
        <v>34680000</v>
      </c>
      <c r="AM864" s="291"/>
      <c r="AN864" s="291"/>
      <c r="AO864" s="291">
        <v>0</v>
      </c>
      <c r="AP864" s="291">
        <v>1064</v>
      </c>
      <c r="AQ864" s="291">
        <v>151088000</v>
      </c>
      <c r="AR864" s="291">
        <v>36176000</v>
      </c>
      <c r="AS864" s="291">
        <v>1064</v>
      </c>
      <c r="AT864" s="291">
        <v>151088000</v>
      </c>
      <c r="AU864" s="291">
        <v>36176000</v>
      </c>
      <c r="AV864" s="291"/>
      <c r="AW864" s="291"/>
      <c r="AX864" s="291">
        <v>0</v>
      </c>
      <c r="AY864" s="291">
        <v>40</v>
      </c>
      <c r="AZ864" s="291">
        <v>5680000</v>
      </c>
      <c r="BA864" s="291"/>
      <c r="BB864" s="291"/>
      <c r="BC864" s="291">
        <v>3</v>
      </c>
      <c r="BD864" s="291">
        <v>426000</v>
      </c>
      <c r="BE864" s="291">
        <v>229574</v>
      </c>
      <c r="BF864" s="291">
        <v>102000</v>
      </c>
      <c r="BG864" s="291">
        <v>3</v>
      </c>
      <c r="BH864" s="291">
        <v>426000</v>
      </c>
      <c r="BI864" s="291">
        <v>229574</v>
      </c>
      <c r="BJ864" s="291">
        <v>102000</v>
      </c>
      <c r="BK864" s="291">
        <v>37</v>
      </c>
      <c r="BL864" s="291">
        <v>1024</v>
      </c>
      <c r="BM864" s="291">
        <v>1061</v>
      </c>
      <c r="BN864" s="291">
        <v>150662000</v>
      </c>
      <c r="BO864" s="291">
        <v>36074000</v>
      </c>
      <c r="BP864" s="292" t="s">
        <v>188</v>
      </c>
      <c r="BQ864" s="292" t="s">
        <v>150</v>
      </c>
      <c r="BR864" t="s">
        <v>45</v>
      </c>
    </row>
    <row r="865" spans="1:70" hidden="1" x14ac:dyDescent="0.3">
      <c r="A865" s="281">
        <v>862</v>
      </c>
      <c r="B865" s="282" t="s">
        <v>2952</v>
      </c>
      <c r="C865" s="282" t="s">
        <v>3011</v>
      </c>
      <c r="D865" s="282" t="s">
        <v>3003</v>
      </c>
      <c r="E865" s="282" t="s">
        <v>2959</v>
      </c>
      <c r="F865" s="282" t="s">
        <v>2977</v>
      </c>
      <c r="G865" s="282" t="s">
        <v>2980</v>
      </c>
      <c r="H865" s="282" t="s">
        <v>2982</v>
      </c>
      <c r="I865" s="282" t="s">
        <v>2962</v>
      </c>
      <c r="J865" s="282" t="s">
        <v>60</v>
      </c>
      <c r="K865" s="282" t="s">
        <v>2958</v>
      </c>
      <c r="L865" s="282" t="s">
        <v>45</v>
      </c>
      <c r="M865" s="283" t="s">
        <v>1052</v>
      </c>
      <c r="N865" s="282" t="s">
        <v>1051</v>
      </c>
      <c r="O865" s="282" t="s">
        <v>50</v>
      </c>
      <c r="P865" s="282" t="s">
        <v>51</v>
      </c>
      <c r="Q865" s="284" t="s">
        <v>45</v>
      </c>
      <c r="R865" s="282" t="s">
        <v>45</v>
      </c>
      <c r="S865" s="285">
        <v>2958465</v>
      </c>
      <c r="T865" s="285">
        <v>45867</v>
      </c>
      <c r="U865" s="284" t="s">
        <v>45</v>
      </c>
      <c r="V865" s="285">
        <v>45867</v>
      </c>
      <c r="W865" s="284" t="s">
        <v>45</v>
      </c>
      <c r="X865" s="284" t="s">
        <v>45</v>
      </c>
      <c r="Y865" s="286">
        <v>147000</v>
      </c>
      <c r="Z865" s="286">
        <v>147000</v>
      </c>
      <c r="AA865" s="286">
        <v>39000</v>
      </c>
      <c r="AB865" s="286">
        <v>147000</v>
      </c>
      <c r="AC865" s="287" t="s">
        <v>52</v>
      </c>
      <c r="AD865" s="284" t="s">
        <v>60</v>
      </c>
      <c r="AE865" s="287" t="s">
        <v>45</v>
      </c>
      <c r="AF865" s="286">
        <v>147000</v>
      </c>
      <c r="AG865" s="286">
        <v>610</v>
      </c>
      <c r="AH865" s="286">
        <v>89670000</v>
      </c>
      <c r="AI865" s="286">
        <v>23790000</v>
      </c>
      <c r="AJ865" s="286">
        <v>610</v>
      </c>
      <c r="AK865" s="286">
        <v>89670000</v>
      </c>
      <c r="AL865" s="286">
        <v>23790000</v>
      </c>
      <c r="AM865" s="286"/>
      <c r="AN865" s="286"/>
      <c r="AO865" s="286">
        <v>0</v>
      </c>
      <c r="AP865" s="286"/>
      <c r="AQ865" s="286"/>
      <c r="AR865" s="286">
        <v>0</v>
      </c>
      <c r="AS865" s="286"/>
      <c r="AT865" s="286"/>
      <c r="AU865" s="286">
        <v>0</v>
      </c>
      <c r="AV865" s="286"/>
      <c r="AW865" s="286"/>
      <c r="AX865" s="286">
        <v>0</v>
      </c>
      <c r="AY865" s="286"/>
      <c r="AZ865" s="286"/>
      <c r="BA865" s="286"/>
      <c r="BB865" s="286"/>
      <c r="BC865" s="286"/>
      <c r="BD865" s="286"/>
      <c r="BE865" s="286"/>
      <c r="BF865" s="286">
        <v>0</v>
      </c>
      <c r="BG865" s="286"/>
      <c r="BH865" s="286"/>
      <c r="BI865" s="286"/>
      <c r="BJ865" s="286">
        <v>0</v>
      </c>
      <c r="BK865" s="286"/>
      <c r="BL865" s="286"/>
      <c r="BM865" s="286"/>
      <c r="BN865" s="286"/>
      <c r="BO865" s="286"/>
      <c r="BP865" s="287" t="s">
        <v>45</v>
      </c>
      <c r="BQ865" s="287" t="s">
        <v>45</v>
      </c>
      <c r="BR865" t="s">
        <v>45</v>
      </c>
    </row>
    <row r="866" spans="1:70" hidden="1" x14ac:dyDescent="0.3">
      <c r="A866" s="281">
        <v>863</v>
      </c>
      <c r="B866" s="288" t="s">
        <v>2952</v>
      </c>
      <c r="C866" s="288" t="s">
        <v>3011</v>
      </c>
      <c r="D866" s="288" t="s">
        <v>3003</v>
      </c>
      <c r="E866" s="288" t="s">
        <v>2959</v>
      </c>
      <c r="F866" s="288" t="s">
        <v>2977</v>
      </c>
      <c r="G866" s="288" t="s">
        <v>2980</v>
      </c>
      <c r="H866" s="288" t="s">
        <v>2982</v>
      </c>
      <c r="I866" s="288" t="s">
        <v>2962</v>
      </c>
      <c r="J866" s="288" t="s">
        <v>60</v>
      </c>
      <c r="K866" s="288" t="s">
        <v>2958</v>
      </c>
      <c r="L866" s="288" t="s">
        <v>45</v>
      </c>
      <c r="M866" s="289" t="s">
        <v>1050</v>
      </c>
      <c r="N866" s="288" t="s">
        <v>1049</v>
      </c>
      <c r="O866" s="288" t="s">
        <v>50</v>
      </c>
      <c r="P866" s="288" t="s">
        <v>184</v>
      </c>
      <c r="Q866" s="290" t="s">
        <v>45</v>
      </c>
      <c r="R866" s="288" t="s">
        <v>45</v>
      </c>
      <c r="S866" s="1">
        <v>45917</v>
      </c>
      <c r="T866" s="1">
        <v>45866</v>
      </c>
      <c r="U866" s="290" t="s">
        <v>45</v>
      </c>
      <c r="V866" s="1">
        <v>45866</v>
      </c>
      <c r="W866" s="290" t="s">
        <v>45</v>
      </c>
      <c r="X866" s="290" t="s">
        <v>45</v>
      </c>
      <c r="Y866" s="291">
        <v>143000</v>
      </c>
      <c r="Z866" s="291">
        <v>143000</v>
      </c>
      <c r="AA866" s="291">
        <v>38300</v>
      </c>
      <c r="AB866" s="291">
        <v>143000</v>
      </c>
      <c r="AC866" s="292" t="s">
        <v>121</v>
      </c>
      <c r="AD866" s="290" t="s">
        <v>60</v>
      </c>
      <c r="AE866" s="292" t="s">
        <v>45</v>
      </c>
      <c r="AF866" s="291">
        <v>143000</v>
      </c>
      <c r="AG866" s="291">
        <v>1070</v>
      </c>
      <c r="AH866" s="291">
        <v>153010000</v>
      </c>
      <c r="AI866" s="291">
        <v>40981000</v>
      </c>
      <c r="AJ866" s="291">
        <v>1070</v>
      </c>
      <c r="AK866" s="291">
        <v>153010000</v>
      </c>
      <c r="AL866" s="291">
        <v>40981000</v>
      </c>
      <c r="AM866" s="291"/>
      <c r="AN866" s="291"/>
      <c r="AO866" s="291">
        <v>0</v>
      </c>
      <c r="AP866" s="291"/>
      <c r="AQ866" s="291"/>
      <c r="AR866" s="291">
        <v>0</v>
      </c>
      <c r="AS866" s="291"/>
      <c r="AT866" s="291"/>
      <c r="AU866" s="291">
        <v>0</v>
      </c>
      <c r="AV866" s="291"/>
      <c r="AW866" s="291"/>
      <c r="AX866" s="291">
        <v>0</v>
      </c>
      <c r="AY866" s="291"/>
      <c r="AZ866" s="291"/>
      <c r="BA866" s="291"/>
      <c r="BB866" s="291"/>
      <c r="BC866" s="291"/>
      <c r="BD866" s="291"/>
      <c r="BE866" s="291"/>
      <c r="BF866" s="291">
        <v>0</v>
      </c>
      <c r="BG866" s="291"/>
      <c r="BH866" s="291"/>
      <c r="BI866" s="291"/>
      <c r="BJ866" s="291">
        <v>0</v>
      </c>
      <c r="BK866" s="291"/>
      <c r="BL866" s="291"/>
      <c r="BM866" s="291"/>
      <c r="BN866" s="291"/>
      <c r="BO866" s="291"/>
      <c r="BP866" s="292" t="s">
        <v>45</v>
      </c>
      <c r="BQ866" s="292" t="s">
        <v>45</v>
      </c>
      <c r="BR866" t="s">
        <v>45</v>
      </c>
    </row>
    <row r="867" spans="1:70" hidden="1" x14ac:dyDescent="0.3">
      <c r="A867" s="281">
        <v>864</v>
      </c>
      <c r="B867" s="282" t="s">
        <v>2952</v>
      </c>
      <c r="C867" s="282" t="s">
        <v>3011</v>
      </c>
      <c r="D867" s="282" t="s">
        <v>3003</v>
      </c>
      <c r="E867" s="282" t="s">
        <v>2959</v>
      </c>
      <c r="F867" s="282" t="s">
        <v>2977</v>
      </c>
      <c r="G867" s="282" t="s">
        <v>2980</v>
      </c>
      <c r="H867" s="282" t="s">
        <v>2982</v>
      </c>
      <c r="I867" s="282" t="s">
        <v>2962</v>
      </c>
      <c r="J867" s="282" t="s">
        <v>60</v>
      </c>
      <c r="K867" s="282" t="s">
        <v>2958</v>
      </c>
      <c r="L867" s="282" t="s">
        <v>45</v>
      </c>
      <c r="M867" s="283" t="s">
        <v>1048</v>
      </c>
      <c r="N867" s="282" t="s">
        <v>1047</v>
      </c>
      <c r="O867" s="282" t="s">
        <v>50</v>
      </c>
      <c r="P867" s="282" t="s">
        <v>51</v>
      </c>
      <c r="Q867" s="284" t="s">
        <v>45</v>
      </c>
      <c r="R867" s="282" t="s">
        <v>45</v>
      </c>
      <c r="S867" s="285">
        <v>45923</v>
      </c>
      <c r="T867" s="285">
        <v>45876</v>
      </c>
      <c r="U867" s="284" t="s">
        <v>45</v>
      </c>
      <c r="V867" s="285">
        <v>45876</v>
      </c>
      <c r="W867" s="284" t="s">
        <v>45</v>
      </c>
      <c r="X867" s="284" t="s">
        <v>45</v>
      </c>
      <c r="Y867" s="286">
        <v>112000</v>
      </c>
      <c r="Z867" s="286">
        <v>140000</v>
      </c>
      <c r="AA867" s="286">
        <v>27000</v>
      </c>
      <c r="AB867" s="286">
        <v>140000</v>
      </c>
      <c r="AC867" s="287" t="s">
        <v>920</v>
      </c>
      <c r="AD867" s="284" t="s">
        <v>60</v>
      </c>
      <c r="AE867" s="287" t="s">
        <v>45</v>
      </c>
      <c r="AF867" s="286">
        <v>112000</v>
      </c>
      <c r="AG867" s="286">
        <v>2020</v>
      </c>
      <c r="AH867" s="286">
        <v>282800000</v>
      </c>
      <c r="AI867" s="286">
        <v>54540000</v>
      </c>
      <c r="AJ867" s="286">
        <v>2020</v>
      </c>
      <c r="AK867" s="286">
        <v>282800000</v>
      </c>
      <c r="AL867" s="286">
        <v>54540000</v>
      </c>
      <c r="AM867" s="286"/>
      <c r="AN867" s="286"/>
      <c r="AO867" s="286">
        <v>0</v>
      </c>
      <c r="AP867" s="286"/>
      <c r="AQ867" s="286"/>
      <c r="AR867" s="286">
        <v>0</v>
      </c>
      <c r="AS867" s="286"/>
      <c r="AT867" s="286"/>
      <c r="AU867" s="286">
        <v>0</v>
      </c>
      <c r="AV867" s="286"/>
      <c r="AW867" s="286"/>
      <c r="AX867" s="286">
        <v>0</v>
      </c>
      <c r="AY867" s="286"/>
      <c r="AZ867" s="286"/>
      <c r="BA867" s="286"/>
      <c r="BB867" s="286"/>
      <c r="BC867" s="286"/>
      <c r="BD867" s="286"/>
      <c r="BE867" s="286"/>
      <c r="BF867" s="286">
        <v>0</v>
      </c>
      <c r="BG867" s="286"/>
      <c r="BH867" s="286"/>
      <c r="BI867" s="286"/>
      <c r="BJ867" s="286">
        <v>0</v>
      </c>
      <c r="BK867" s="286"/>
      <c r="BL867" s="286"/>
      <c r="BM867" s="286"/>
      <c r="BN867" s="286"/>
      <c r="BO867" s="286"/>
      <c r="BP867" s="287" t="s">
        <v>45</v>
      </c>
      <c r="BQ867" s="287" t="s">
        <v>45</v>
      </c>
      <c r="BR867" t="s">
        <v>45</v>
      </c>
    </row>
    <row r="868" spans="1:70" hidden="1" x14ac:dyDescent="0.3">
      <c r="A868" s="281">
        <v>865</v>
      </c>
      <c r="B868" s="288" t="s">
        <v>2952</v>
      </c>
      <c r="C868" s="288" t="s">
        <v>3011</v>
      </c>
      <c r="D868" s="288" t="s">
        <v>3003</v>
      </c>
      <c r="E868" s="288" t="s">
        <v>2959</v>
      </c>
      <c r="F868" s="288" t="s">
        <v>2977</v>
      </c>
      <c r="G868" s="288" t="s">
        <v>2980</v>
      </c>
      <c r="H868" s="288" t="s">
        <v>2983</v>
      </c>
      <c r="I868" s="288" t="s">
        <v>2962</v>
      </c>
      <c r="J868" s="288" t="s">
        <v>60</v>
      </c>
      <c r="K868" s="288" t="s">
        <v>2958</v>
      </c>
      <c r="L868" s="288" t="s">
        <v>45</v>
      </c>
      <c r="M868" s="289" t="s">
        <v>1046</v>
      </c>
      <c r="N868" s="288" t="s">
        <v>1045</v>
      </c>
      <c r="O868" s="288" t="s">
        <v>50</v>
      </c>
      <c r="P868" s="288" t="s">
        <v>51</v>
      </c>
      <c r="Q868" s="290" t="s">
        <v>45</v>
      </c>
      <c r="R868" s="288" t="s">
        <v>45</v>
      </c>
      <c r="S868" s="1">
        <v>2958465</v>
      </c>
      <c r="T868" s="1">
        <v>45848</v>
      </c>
      <c r="U868" s="290" t="s">
        <v>45</v>
      </c>
      <c r="V868" s="1">
        <v>45848</v>
      </c>
      <c r="W868" s="290" t="s">
        <v>45</v>
      </c>
      <c r="X868" s="290" t="s">
        <v>45</v>
      </c>
      <c r="Y868" s="291">
        <v>207000</v>
      </c>
      <c r="Z868" s="291">
        <v>260000</v>
      </c>
      <c r="AA868" s="291">
        <v>56500</v>
      </c>
      <c r="AB868" s="291">
        <v>260000</v>
      </c>
      <c r="AC868" s="292" t="s">
        <v>1013</v>
      </c>
      <c r="AD868" s="290" t="s">
        <v>60</v>
      </c>
      <c r="AE868" s="292" t="s">
        <v>45</v>
      </c>
      <c r="AF868" s="291">
        <v>207000</v>
      </c>
      <c r="AG868" s="291">
        <v>620</v>
      </c>
      <c r="AH868" s="291">
        <v>161200000</v>
      </c>
      <c r="AI868" s="291">
        <v>35030000</v>
      </c>
      <c r="AJ868" s="291">
        <v>620</v>
      </c>
      <c r="AK868" s="291">
        <v>161200000</v>
      </c>
      <c r="AL868" s="291">
        <v>35030000</v>
      </c>
      <c r="AM868" s="291"/>
      <c r="AN868" s="291"/>
      <c r="AO868" s="291">
        <v>0</v>
      </c>
      <c r="AP868" s="291"/>
      <c r="AQ868" s="291"/>
      <c r="AR868" s="291">
        <v>0</v>
      </c>
      <c r="AS868" s="291"/>
      <c r="AT868" s="291"/>
      <c r="AU868" s="291">
        <v>0</v>
      </c>
      <c r="AV868" s="291"/>
      <c r="AW868" s="291"/>
      <c r="AX868" s="291">
        <v>0</v>
      </c>
      <c r="AY868" s="291"/>
      <c r="AZ868" s="291"/>
      <c r="BA868" s="291"/>
      <c r="BB868" s="291"/>
      <c r="BC868" s="291"/>
      <c r="BD868" s="291"/>
      <c r="BE868" s="291"/>
      <c r="BF868" s="291">
        <v>0</v>
      </c>
      <c r="BG868" s="291"/>
      <c r="BH868" s="291"/>
      <c r="BI868" s="291"/>
      <c r="BJ868" s="291">
        <v>0</v>
      </c>
      <c r="BK868" s="291"/>
      <c r="BL868" s="291"/>
      <c r="BM868" s="291"/>
      <c r="BN868" s="291"/>
      <c r="BO868" s="291"/>
      <c r="BP868" s="292" t="s">
        <v>45</v>
      </c>
      <c r="BQ868" s="292" t="s">
        <v>45</v>
      </c>
      <c r="BR868" t="s">
        <v>45</v>
      </c>
    </row>
    <row r="869" spans="1:70" hidden="1" x14ac:dyDescent="0.3">
      <c r="A869" s="281">
        <v>866</v>
      </c>
      <c r="B869" s="282" t="s">
        <v>2952</v>
      </c>
      <c r="C869" s="282" t="s">
        <v>3011</v>
      </c>
      <c r="D869" s="282" t="s">
        <v>3003</v>
      </c>
      <c r="E869" s="282" t="s">
        <v>2959</v>
      </c>
      <c r="F869" s="282" t="s">
        <v>2977</v>
      </c>
      <c r="G869" s="282" t="s">
        <v>2980</v>
      </c>
      <c r="H869" s="282" t="s">
        <v>2983</v>
      </c>
      <c r="I869" s="282" t="s">
        <v>2962</v>
      </c>
      <c r="J869" s="282" t="s">
        <v>60</v>
      </c>
      <c r="K869" s="282" t="s">
        <v>2958</v>
      </c>
      <c r="L869" s="282" t="s">
        <v>45</v>
      </c>
      <c r="M869" s="283" t="s">
        <v>1044</v>
      </c>
      <c r="N869" s="282" t="s">
        <v>1043</v>
      </c>
      <c r="O869" s="282" t="s">
        <v>50</v>
      </c>
      <c r="P869" s="282" t="s">
        <v>51</v>
      </c>
      <c r="Q869" s="284" t="s">
        <v>45</v>
      </c>
      <c r="R869" s="282" t="s">
        <v>45</v>
      </c>
      <c r="S869" s="285">
        <v>2958465</v>
      </c>
      <c r="T869" s="285">
        <v>45853</v>
      </c>
      <c r="U869" s="284" t="s">
        <v>45</v>
      </c>
      <c r="V869" s="285">
        <v>45853</v>
      </c>
      <c r="W869" s="284" t="s">
        <v>45</v>
      </c>
      <c r="X869" s="284" t="s">
        <v>45</v>
      </c>
      <c r="Y869" s="286">
        <v>93000</v>
      </c>
      <c r="Z869" s="286">
        <v>116000</v>
      </c>
      <c r="AA869" s="286">
        <v>25000</v>
      </c>
      <c r="AB869" s="286">
        <v>116000</v>
      </c>
      <c r="AC869" s="287" t="s">
        <v>399</v>
      </c>
      <c r="AD869" s="284" t="s">
        <v>60</v>
      </c>
      <c r="AE869" s="287" t="s">
        <v>45</v>
      </c>
      <c r="AF869" s="286">
        <v>93000</v>
      </c>
      <c r="AG869" s="286">
        <v>970</v>
      </c>
      <c r="AH869" s="286">
        <v>112520000</v>
      </c>
      <c r="AI869" s="286">
        <v>24250000</v>
      </c>
      <c r="AJ869" s="286">
        <v>970</v>
      </c>
      <c r="AK869" s="286">
        <v>112520000</v>
      </c>
      <c r="AL869" s="286">
        <v>24250000</v>
      </c>
      <c r="AM869" s="286"/>
      <c r="AN869" s="286"/>
      <c r="AO869" s="286">
        <v>0</v>
      </c>
      <c r="AP869" s="286"/>
      <c r="AQ869" s="286"/>
      <c r="AR869" s="286">
        <v>0</v>
      </c>
      <c r="AS869" s="286"/>
      <c r="AT869" s="286"/>
      <c r="AU869" s="286">
        <v>0</v>
      </c>
      <c r="AV869" s="286"/>
      <c r="AW869" s="286"/>
      <c r="AX869" s="286">
        <v>0</v>
      </c>
      <c r="AY869" s="286"/>
      <c r="AZ869" s="286"/>
      <c r="BA869" s="286"/>
      <c r="BB869" s="286"/>
      <c r="BC869" s="286"/>
      <c r="BD869" s="286"/>
      <c r="BE869" s="286"/>
      <c r="BF869" s="286">
        <v>0</v>
      </c>
      <c r="BG869" s="286"/>
      <c r="BH869" s="286"/>
      <c r="BI869" s="286"/>
      <c r="BJ869" s="286">
        <v>0</v>
      </c>
      <c r="BK869" s="286"/>
      <c r="BL869" s="286"/>
      <c r="BM869" s="286"/>
      <c r="BN869" s="286"/>
      <c r="BO869" s="286"/>
      <c r="BP869" s="287" t="s">
        <v>45</v>
      </c>
      <c r="BQ869" s="287" t="s">
        <v>45</v>
      </c>
      <c r="BR869" t="s">
        <v>45</v>
      </c>
    </row>
    <row r="870" spans="1:70" hidden="1" x14ac:dyDescent="0.3">
      <c r="A870" s="281">
        <v>867</v>
      </c>
      <c r="B870" s="288" t="s">
        <v>2952</v>
      </c>
      <c r="C870" s="288" t="s">
        <v>3011</v>
      </c>
      <c r="D870" s="288" t="s">
        <v>3003</v>
      </c>
      <c r="E870" s="288" t="s">
        <v>2959</v>
      </c>
      <c r="F870" s="288" t="s">
        <v>2977</v>
      </c>
      <c r="G870" s="288" t="s">
        <v>2980</v>
      </c>
      <c r="H870" s="288" t="s">
        <v>2983</v>
      </c>
      <c r="I870" s="288" t="s">
        <v>2962</v>
      </c>
      <c r="J870" s="288" t="s">
        <v>60</v>
      </c>
      <c r="K870" s="288" t="s">
        <v>2958</v>
      </c>
      <c r="L870" s="288" t="s">
        <v>45</v>
      </c>
      <c r="M870" s="289" t="s">
        <v>1042</v>
      </c>
      <c r="N870" s="288" t="s">
        <v>1041</v>
      </c>
      <c r="O870" s="288" t="s">
        <v>50</v>
      </c>
      <c r="P870" s="288" t="s">
        <v>51</v>
      </c>
      <c r="Q870" s="290" t="s">
        <v>45</v>
      </c>
      <c r="R870" s="288" t="s">
        <v>45</v>
      </c>
      <c r="S870" s="1">
        <v>2958465</v>
      </c>
      <c r="T870" s="1">
        <v>45862</v>
      </c>
      <c r="U870" s="290" t="s">
        <v>45</v>
      </c>
      <c r="V870" s="1">
        <v>45862</v>
      </c>
      <c r="W870" s="290" t="s">
        <v>45</v>
      </c>
      <c r="X870" s="290" t="s">
        <v>45</v>
      </c>
      <c r="Y870" s="291">
        <v>142000</v>
      </c>
      <c r="Z870" s="291">
        <v>157000</v>
      </c>
      <c r="AA870" s="291">
        <v>37800</v>
      </c>
      <c r="AB870" s="291">
        <v>157000</v>
      </c>
      <c r="AC870" s="292" t="s">
        <v>531</v>
      </c>
      <c r="AD870" s="290" t="s">
        <v>60</v>
      </c>
      <c r="AE870" s="292" t="s">
        <v>45</v>
      </c>
      <c r="AF870" s="291">
        <v>142000</v>
      </c>
      <c r="AG870" s="291">
        <v>3740</v>
      </c>
      <c r="AH870" s="291">
        <v>587180000</v>
      </c>
      <c r="AI870" s="291">
        <v>141372000</v>
      </c>
      <c r="AJ870" s="291">
        <v>1050</v>
      </c>
      <c r="AK870" s="291">
        <v>164850000</v>
      </c>
      <c r="AL870" s="291">
        <v>39690000</v>
      </c>
      <c r="AM870" s="291">
        <v>2690</v>
      </c>
      <c r="AN870" s="291">
        <v>422330000</v>
      </c>
      <c r="AO870" s="291">
        <v>101682000</v>
      </c>
      <c r="AP870" s="291"/>
      <c r="AQ870" s="291"/>
      <c r="AR870" s="291">
        <v>0</v>
      </c>
      <c r="AS870" s="291"/>
      <c r="AT870" s="291"/>
      <c r="AU870" s="291">
        <v>0</v>
      </c>
      <c r="AV870" s="291"/>
      <c r="AW870" s="291"/>
      <c r="AX870" s="291">
        <v>0</v>
      </c>
      <c r="AY870" s="291"/>
      <c r="AZ870" s="291"/>
      <c r="BA870" s="291"/>
      <c r="BB870" s="291"/>
      <c r="BC870" s="291"/>
      <c r="BD870" s="291"/>
      <c r="BE870" s="291"/>
      <c r="BF870" s="291">
        <v>0</v>
      </c>
      <c r="BG870" s="291"/>
      <c r="BH870" s="291"/>
      <c r="BI870" s="291"/>
      <c r="BJ870" s="291">
        <v>0</v>
      </c>
      <c r="BK870" s="291"/>
      <c r="BL870" s="291"/>
      <c r="BM870" s="291"/>
      <c r="BN870" s="291"/>
      <c r="BO870" s="291"/>
      <c r="BP870" s="292" t="s">
        <v>45</v>
      </c>
      <c r="BQ870" s="292" t="s">
        <v>45</v>
      </c>
      <c r="BR870" t="s">
        <v>45</v>
      </c>
    </row>
    <row r="871" spans="1:70" hidden="1" x14ac:dyDescent="0.3">
      <c r="A871" s="281">
        <v>868</v>
      </c>
      <c r="B871" s="282" t="s">
        <v>2952</v>
      </c>
      <c r="C871" s="282" t="s">
        <v>3011</v>
      </c>
      <c r="D871" s="282" t="s">
        <v>3003</v>
      </c>
      <c r="E871" s="282" t="s">
        <v>2959</v>
      </c>
      <c r="F871" s="282" t="s">
        <v>2977</v>
      </c>
      <c r="G871" s="282" t="s">
        <v>2980</v>
      </c>
      <c r="H871" s="282" t="s">
        <v>2983</v>
      </c>
      <c r="I871" s="282" t="s">
        <v>2962</v>
      </c>
      <c r="J871" s="282" t="s">
        <v>60</v>
      </c>
      <c r="K871" s="282" t="s">
        <v>2958</v>
      </c>
      <c r="L871" s="282" t="s">
        <v>45</v>
      </c>
      <c r="M871" s="283" t="s">
        <v>1040</v>
      </c>
      <c r="N871" s="282" t="s">
        <v>1039</v>
      </c>
      <c r="O871" s="282" t="s">
        <v>50</v>
      </c>
      <c r="P871" s="282" t="s">
        <v>74</v>
      </c>
      <c r="Q871" s="284" t="s">
        <v>45</v>
      </c>
      <c r="R871" s="282" t="s">
        <v>45</v>
      </c>
      <c r="S871" s="285">
        <v>2958465</v>
      </c>
      <c r="T871" s="285">
        <v>45896</v>
      </c>
      <c r="U871" s="284" t="s">
        <v>45</v>
      </c>
      <c r="V871" s="285">
        <v>45896</v>
      </c>
      <c r="W871" s="284" t="s">
        <v>45</v>
      </c>
      <c r="X871" s="284" t="s">
        <v>45</v>
      </c>
      <c r="Y871" s="286">
        <v>132000</v>
      </c>
      <c r="Z871" s="286">
        <v>146000</v>
      </c>
      <c r="AA871" s="286">
        <v>34900</v>
      </c>
      <c r="AB871" s="286">
        <v>146000</v>
      </c>
      <c r="AC871" s="287" t="s">
        <v>363</v>
      </c>
      <c r="AD871" s="284" t="s">
        <v>60</v>
      </c>
      <c r="AE871" s="287" t="s">
        <v>45</v>
      </c>
      <c r="AF871" s="286">
        <v>132000</v>
      </c>
      <c r="AG871" s="286">
        <v>973</v>
      </c>
      <c r="AH871" s="286">
        <v>142058000</v>
      </c>
      <c r="AI871" s="286">
        <v>33957700</v>
      </c>
      <c r="AJ871" s="286">
        <v>973</v>
      </c>
      <c r="AK871" s="286">
        <v>142058000</v>
      </c>
      <c r="AL871" s="286">
        <v>33957700</v>
      </c>
      <c r="AM871" s="286"/>
      <c r="AN871" s="286"/>
      <c r="AO871" s="286">
        <v>0</v>
      </c>
      <c r="AP871" s="286"/>
      <c r="AQ871" s="286"/>
      <c r="AR871" s="286">
        <v>0</v>
      </c>
      <c r="AS871" s="286"/>
      <c r="AT871" s="286"/>
      <c r="AU871" s="286">
        <v>0</v>
      </c>
      <c r="AV871" s="286"/>
      <c r="AW871" s="286"/>
      <c r="AX871" s="286">
        <v>0</v>
      </c>
      <c r="AY871" s="286"/>
      <c r="AZ871" s="286"/>
      <c r="BA871" s="286"/>
      <c r="BB871" s="286"/>
      <c r="BC871" s="286"/>
      <c r="BD871" s="286"/>
      <c r="BE871" s="286"/>
      <c r="BF871" s="286">
        <v>0</v>
      </c>
      <c r="BG871" s="286"/>
      <c r="BH871" s="286"/>
      <c r="BI871" s="286"/>
      <c r="BJ871" s="286">
        <v>0</v>
      </c>
      <c r="BK871" s="286"/>
      <c r="BL871" s="286"/>
      <c r="BM871" s="286"/>
      <c r="BN871" s="286"/>
      <c r="BO871" s="286"/>
      <c r="BP871" s="287" t="s">
        <v>45</v>
      </c>
      <c r="BQ871" s="287" t="s">
        <v>45</v>
      </c>
      <c r="BR871" t="s">
        <v>45</v>
      </c>
    </row>
    <row r="872" spans="1:70" hidden="1" x14ac:dyDescent="0.3">
      <c r="A872" s="281">
        <v>869</v>
      </c>
      <c r="B872" s="288" t="s">
        <v>2952</v>
      </c>
      <c r="C872" s="288" t="s">
        <v>3011</v>
      </c>
      <c r="D872" s="288" t="s">
        <v>3003</v>
      </c>
      <c r="E872" s="288" t="s">
        <v>2959</v>
      </c>
      <c r="F872" s="288" t="s">
        <v>2977</v>
      </c>
      <c r="G872" s="288" t="s">
        <v>2980</v>
      </c>
      <c r="H872" s="288" t="s">
        <v>2983</v>
      </c>
      <c r="I872" s="288" t="s">
        <v>2962</v>
      </c>
      <c r="J872" s="288" t="s">
        <v>60</v>
      </c>
      <c r="K872" s="288" t="s">
        <v>2958</v>
      </c>
      <c r="L872" s="288" t="s">
        <v>45</v>
      </c>
      <c r="M872" s="289" t="s">
        <v>1038</v>
      </c>
      <c r="N872" s="288" t="s">
        <v>1037</v>
      </c>
      <c r="O872" s="288" t="s">
        <v>50</v>
      </c>
      <c r="P872" s="288" t="s">
        <v>51</v>
      </c>
      <c r="Q872" s="290" t="s">
        <v>45</v>
      </c>
      <c r="R872" s="288" t="s">
        <v>45</v>
      </c>
      <c r="S872" s="1">
        <v>2958465</v>
      </c>
      <c r="T872" s="1">
        <v>45904</v>
      </c>
      <c r="U872" s="290" t="s">
        <v>45</v>
      </c>
      <c r="V872" s="1">
        <v>45904</v>
      </c>
      <c r="W872" s="290" t="s">
        <v>45</v>
      </c>
      <c r="X872" s="290" t="s">
        <v>45</v>
      </c>
      <c r="Y872" s="291">
        <v>132000</v>
      </c>
      <c r="Z872" s="291">
        <v>146000</v>
      </c>
      <c r="AA872" s="291">
        <v>35000</v>
      </c>
      <c r="AB872" s="291">
        <v>146000</v>
      </c>
      <c r="AC872" s="292" t="s">
        <v>52</v>
      </c>
      <c r="AD872" s="290" t="s">
        <v>60</v>
      </c>
      <c r="AE872" s="292" t="s">
        <v>45</v>
      </c>
      <c r="AF872" s="291">
        <v>132000</v>
      </c>
      <c r="AG872" s="291">
        <v>1130</v>
      </c>
      <c r="AH872" s="291">
        <v>164980000</v>
      </c>
      <c r="AI872" s="291">
        <v>39550000</v>
      </c>
      <c r="AJ872" s="291">
        <v>950</v>
      </c>
      <c r="AK872" s="291">
        <v>138700000</v>
      </c>
      <c r="AL872" s="291">
        <v>33250000</v>
      </c>
      <c r="AM872" s="291">
        <v>180</v>
      </c>
      <c r="AN872" s="291">
        <v>26280000</v>
      </c>
      <c r="AO872" s="291">
        <v>6300000</v>
      </c>
      <c r="AP872" s="291"/>
      <c r="AQ872" s="291"/>
      <c r="AR872" s="291">
        <v>0</v>
      </c>
      <c r="AS872" s="291"/>
      <c r="AT872" s="291"/>
      <c r="AU872" s="291">
        <v>0</v>
      </c>
      <c r="AV872" s="291"/>
      <c r="AW872" s="291"/>
      <c r="AX872" s="291">
        <v>0</v>
      </c>
      <c r="AY872" s="291"/>
      <c r="AZ872" s="291"/>
      <c r="BA872" s="291"/>
      <c r="BB872" s="291"/>
      <c r="BC872" s="291"/>
      <c r="BD872" s="291"/>
      <c r="BE872" s="291"/>
      <c r="BF872" s="291">
        <v>0</v>
      </c>
      <c r="BG872" s="291"/>
      <c r="BH872" s="291"/>
      <c r="BI872" s="291"/>
      <c r="BJ872" s="291">
        <v>0</v>
      </c>
      <c r="BK872" s="291"/>
      <c r="BL872" s="291"/>
      <c r="BM872" s="291"/>
      <c r="BN872" s="291"/>
      <c r="BO872" s="291"/>
      <c r="BP872" s="292" t="s">
        <v>45</v>
      </c>
      <c r="BQ872" s="292" t="s">
        <v>45</v>
      </c>
      <c r="BR872" t="s">
        <v>45</v>
      </c>
    </row>
    <row r="873" spans="1:70" hidden="1" x14ac:dyDescent="0.3">
      <c r="A873" s="281">
        <v>870</v>
      </c>
      <c r="B873" s="282" t="s">
        <v>2952</v>
      </c>
      <c r="C873" s="282" t="s">
        <v>3011</v>
      </c>
      <c r="D873" s="282" t="s">
        <v>3003</v>
      </c>
      <c r="E873" s="282" t="s">
        <v>2959</v>
      </c>
      <c r="F873" s="282" t="s">
        <v>2977</v>
      </c>
      <c r="G873" s="282" t="s">
        <v>2980</v>
      </c>
      <c r="H873" s="282" t="s">
        <v>2983</v>
      </c>
      <c r="I873" s="282" t="s">
        <v>2962</v>
      </c>
      <c r="J873" s="282" t="s">
        <v>60</v>
      </c>
      <c r="K873" s="282" t="s">
        <v>2958</v>
      </c>
      <c r="L873" s="282" t="s">
        <v>45</v>
      </c>
      <c r="M873" s="283" t="s">
        <v>1036</v>
      </c>
      <c r="N873" s="282" t="s">
        <v>1035</v>
      </c>
      <c r="O873" s="282" t="s">
        <v>50</v>
      </c>
      <c r="P873" s="282" t="s">
        <v>51</v>
      </c>
      <c r="Q873" s="284" t="s">
        <v>45</v>
      </c>
      <c r="R873" s="282" t="s">
        <v>45</v>
      </c>
      <c r="S873" s="285">
        <v>45881</v>
      </c>
      <c r="T873" s="285">
        <v>45841</v>
      </c>
      <c r="U873" s="284" t="s">
        <v>45</v>
      </c>
      <c r="V873" s="285">
        <v>45841</v>
      </c>
      <c r="W873" s="285">
        <v>45881</v>
      </c>
      <c r="X873" s="285">
        <v>45890</v>
      </c>
      <c r="Y873" s="286">
        <v>92000</v>
      </c>
      <c r="Z873" s="286">
        <v>115000</v>
      </c>
      <c r="AA873" s="286">
        <v>24900</v>
      </c>
      <c r="AB873" s="286">
        <v>115000</v>
      </c>
      <c r="AC873" s="287" t="s">
        <v>211</v>
      </c>
      <c r="AD873" s="284" t="s">
        <v>60</v>
      </c>
      <c r="AE873" s="287" t="s">
        <v>45</v>
      </c>
      <c r="AF873" s="286">
        <v>92000</v>
      </c>
      <c r="AG873" s="286">
        <v>820</v>
      </c>
      <c r="AH873" s="286">
        <v>94300000</v>
      </c>
      <c r="AI873" s="286">
        <v>20418000</v>
      </c>
      <c r="AJ873" s="286">
        <v>820</v>
      </c>
      <c r="AK873" s="286">
        <v>94300000</v>
      </c>
      <c r="AL873" s="286">
        <v>20418000</v>
      </c>
      <c r="AM873" s="286"/>
      <c r="AN873" s="286"/>
      <c r="AO873" s="286">
        <v>0</v>
      </c>
      <c r="AP873" s="286">
        <v>804</v>
      </c>
      <c r="AQ873" s="286">
        <v>92460000</v>
      </c>
      <c r="AR873" s="286">
        <v>20019600</v>
      </c>
      <c r="AS873" s="286">
        <v>804</v>
      </c>
      <c r="AT873" s="286">
        <v>92460000</v>
      </c>
      <c r="AU873" s="286">
        <v>20019600</v>
      </c>
      <c r="AV873" s="286"/>
      <c r="AW873" s="286"/>
      <c r="AX873" s="286">
        <v>0</v>
      </c>
      <c r="AY873" s="286">
        <v>213</v>
      </c>
      <c r="AZ873" s="286">
        <v>24495000</v>
      </c>
      <c r="BA873" s="286"/>
      <c r="BB873" s="286"/>
      <c r="BC873" s="286">
        <v>11</v>
      </c>
      <c r="BD873" s="286">
        <v>1265000</v>
      </c>
      <c r="BE873" s="286">
        <v>767990</v>
      </c>
      <c r="BF873" s="286">
        <v>273900</v>
      </c>
      <c r="BG873" s="286">
        <v>27</v>
      </c>
      <c r="BH873" s="286">
        <v>3105000</v>
      </c>
      <c r="BI873" s="286">
        <v>1390820</v>
      </c>
      <c r="BJ873" s="286">
        <v>672300</v>
      </c>
      <c r="BK873" s="286">
        <v>186</v>
      </c>
      <c r="BL873" s="286">
        <v>591</v>
      </c>
      <c r="BM873" s="286">
        <v>777</v>
      </c>
      <c r="BN873" s="286">
        <v>89355000</v>
      </c>
      <c r="BO873" s="286">
        <v>19347300</v>
      </c>
      <c r="BP873" s="287" t="s">
        <v>3325</v>
      </c>
      <c r="BQ873" s="287" t="s">
        <v>3118</v>
      </c>
      <c r="BR873" t="s">
        <v>45</v>
      </c>
    </row>
    <row r="874" spans="1:70" hidden="1" x14ac:dyDescent="0.3">
      <c r="A874" s="281">
        <v>871</v>
      </c>
      <c r="B874" s="288" t="s">
        <v>2952</v>
      </c>
      <c r="C874" s="288" t="s">
        <v>3011</v>
      </c>
      <c r="D874" s="288" t="s">
        <v>3003</v>
      </c>
      <c r="E874" s="288" t="s">
        <v>2959</v>
      </c>
      <c r="F874" s="288" t="s">
        <v>2977</v>
      </c>
      <c r="G874" s="288" t="s">
        <v>2980</v>
      </c>
      <c r="H874" s="288" t="s">
        <v>2983</v>
      </c>
      <c r="I874" s="288" t="s">
        <v>2962</v>
      </c>
      <c r="J874" s="288" t="s">
        <v>60</v>
      </c>
      <c r="K874" s="288" t="s">
        <v>2958</v>
      </c>
      <c r="L874" s="288" t="s">
        <v>45</v>
      </c>
      <c r="M874" s="289" t="s">
        <v>1034</v>
      </c>
      <c r="N874" s="288" t="s">
        <v>1033</v>
      </c>
      <c r="O874" s="288" t="s">
        <v>50</v>
      </c>
      <c r="P874" s="288" t="s">
        <v>51</v>
      </c>
      <c r="Q874" s="290" t="s">
        <v>45</v>
      </c>
      <c r="R874" s="288" t="s">
        <v>45</v>
      </c>
      <c r="S874" s="1">
        <v>2958465</v>
      </c>
      <c r="T874" s="1">
        <v>45890</v>
      </c>
      <c r="U874" s="290" t="s">
        <v>45</v>
      </c>
      <c r="V874" s="1">
        <v>45890</v>
      </c>
      <c r="W874" s="290" t="s">
        <v>45</v>
      </c>
      <c r="X874" s="290" t="s">
        <v>45</v>
      </c>
      <c r="Y874" s="291">
        <v>134000</v>
      </c>
      <c r="Z874" s="291">
        <v>149000</v>
      </c>
      <c r="AA874" s="291">
        <v>35000</v>
      </c>
      <c r="AB874" s="291">
        <v>149000</v>
      </c>
      <c r="AC874" s="292" t="s">
        <v>527</v>
      </c>
      <c r="AD874" s="290" t="s">
        <v>60</v>
      </c>
      <c r="AE874" s="292" t="s">
        <v>45</v>
      </c>
      <c r="AF874" s="291">
        <v>134000</v>
      </c>
      <c r="AG874" s="291">
        <v>1020</v>
      </c>
      <c r="AH874" s="291">
        <v>151980000</v>
      </c>
      <c r="AI874" s="291">
        <v>35700000</v>
      </c>
      <c r="AJ874" s="291">
        <v>1020</v>
      </c>
      <c r="AK874" s="291">
        <v>151980000</v>
      </c>
      <c r="AL874" s="291">
        <v>35700000</v>
      </c>
      <c r="AM874" s="291"/>
      <c r="AN874" s="291"/>
      <c r="AO874" s="291">
        <v>0</v>
      </c>
      <c r="AP874" s="291"/>
      <c r="AQ874" s="291"/>
      <c r="AR874" s="291">
        <v>0</v>
      </c>
      <c r="AS874" s="291"/>
      <c r="AT874" s="291"/>
      <c r="AU874" s="291">
        <v>0</v>
      </c>
      <c r="AV874" s="291"/>
      <c r="AW874" s="291"/>
      <c r="AX874" s="291">
        <v>0</v>
      </c>
      <c r="AY874" s="291"/>
      <c r="AZ874" s="291"/>
      <c r="BA874" s="291"/>
      <c r="BB874" s="291"/>
      <c r="BC874" s="291"/>
      <c r="BD874" s="291"/>
      <c r="BE874" s="291"/>
      <c r="BF874" s="291">
        <v>0</v>
      </c>
      <c r="BG874" s="291"/>
      <c r="BH874" s="291"/>
      <c r="BI874" s="291"/>
      <c r="BJ874" s="291">
        <v>0</v>
      </c>
      <c r="BK874" s="291"/>
      <c r="BL874" s="291"/>
      <c r="BM874" s="291"/>
      <c r="BN874" s="291"/>
      <c r="BO874" s="291"/>
      <c r="BP874" s="292" t="s">
        <v>45</v>
      </c>
      <c r="BQ874" s="292" t="s">
        <v>45</v>
      </c>
      <c r="BR874" t="s">
        <v>45</v>
      </c>
    </row>
    <row r="875" spans="1:70" hidden="1" x14ac:dyDescent="0.3">
      <c r="A875" s="281">
        <v>872</v>
      </c>
      <c r="B875" s="282" t="s">
        <v>2952</v>
      </c>
      <c r="C875" s="282" t="s">
        <v>3011</v>
      </c>
      <c r="D875" s="282" t="s">
        <v>3003</v>
      </c>
      <c r="E875" s="282" t="s">
        <v>2959</v>
      </c>
      <c r="F875" s="282" t="s">
        <v>2977</v>
      </c>
      <c r="G875" s="282" t="s">
        <v>2980</v>
      </c>
      <c r="H875" s="282" t="s">
        <v>2983</v>
      </c>
      <c r="I875" s="282" t="s">
        <v>2962</v>
      </c>
      <c r="J875" s="282" t="s">
        <v>60</v>
      </c>
      <c r="K875" s="282" t="s">
        <v>2958</v>
      </c>
      <c r="L875" s="282" t="s">
        <v>45</v>
      </c>
      <c r="M875" s="283" t="s">
        <v>1031</v>
      </c>
      <c r="N875" s="282" t="s">
        <v>1030</v>
      </c>
      <c r="O875" s="282" t="s">
        <v>50</v>
      </c>
      <c r="P875" s="282" t="s">
        <v>51</v>
      </c>
      <c r="Q875" s="284" t="s">
        <v>45</v>
      </c>
      <c r="R875" s="282" t="s">
        <v>45</v>
      </c>
      <c r="S875" s="285">
        <v>2958465</v>
      </c>
      <c r="T875" s="285">
        <v>45881</v>
      </c>
      <c r="U875" s="284" t="s">
        <v>45</v>
      </c>
      <c r="V875" s="285">
        <v>45881</v>
      </c>
      <c r="W875" s="284" t="s">
        <v>45</v>
      </c>
      <c r="X875" s="284" t="s">
        <v>45</v>
      </c>
      <c r="Y875" s="286">
        <v>117000</v>
      </c>
      <c r="Z875" s="286">
        <v>117000</v>
      </c>
      <c r="AA875" s="286">
        <v>29500</v>
      </c>
      <c r="AB875" s="286">
        <v>117000</v>
      </c>
      <c r="AC875" s="287" t="s">
        <v>1032</v>
      </c>
      <c r="AD875" s="284" t="s">
        <v>60</v>
      </c>
      <c r="AE875" s="287" t="s">
        <v>45</v>
      </c>
      <c r="AF875" s="286">
        <v>117000</v>
      </c>
      <c r="AG875" s="286">
        <v>1420</v>
      </c>
      <c r="AH875" s="286">
        <v>166140000</v>
      </c>
      <c r="AI875" s="286">
        <v>41890000</v>
      </c>
      <c r="AJ875" s="286">
        <v>1420</v>
      </c>
      <c r="AK875" s="286">
        <v>166140000</v>
      </c>
      <c r="AL875" s="286">
        <v>41890000</v>
      </c>
      <c r="AM875" s="286"/>
      <c r="AN875" s="286"/>
      <c r="AO875" s="286">
        <v>0</v>
      </c>
      <c r="AP875" s="286"/>
      <c r="AQ875" s="286"/>
      <c r="AR875" s="286">
        <v>0</v>
      </c>
      <c r="AS875" s="286"/>
      <c r="AT875" s="286"/>
      <c r="AU875" s="286">
        <v>0</v>
      </c>
      <c r="AV875" s="286"/>
      <c r="AW875" s="286"/>
      <c r="AX875" s="286">
        <v>0</v>
      </c>
      <c r="AY875" s="286"/>
      <c r="AZ875" s="286"/>
      <c r="BA875" s="286"/>
      <c r="BB875" s="286"/>
      <c r="BC875" s="286"/>
      <c r="BD875" s="286"/>
      <c r="BE875" s="286"/>
      <c r="BF875" s="286">
        <v>0</v>
      </c>
      <c r="BG875" s="286"/>
      <c r="BH875" s="286"/>
      <c r="BI875" s="286"/>
      <c r="BJ875" s="286">
        <v>0</v>
      </c>
      <c r="BK875" s="286"/>
      <c r="BL875" s="286"/>
      <c r="BM875" s="286"/>
      <c r="BN875" s="286"/>
      <c r="BO875" s="286"/>
      <c r="BP875" s="287" t="s">
        <v>45</v>
      </c>
      <c r="BQ875" s="287" t="s">
        <v>45</v>
      </c>
      <c r="BR875" t="s">
        <v>45</v>
      </c>
    </row>
    <row r="876" spans="1:70" hidden="1" x14ac:dyDescent="0.3">
      <c r="A876" s="281">
        <v>873</v>
      </c>
      <c r="B876" s="288" t="s">
        <v>2952</v>
      </c>
      <c r="C876" s="288" t="s">
        <v>3011</v>
      </c>
      <c r="D876" s="288" t="s">
        <v>3003</v>
      </c>
      <c r="E876" s="288" t="s">
        <v>2959</v>
      </c>
      <c r="F876" s="288" t="s">
        <v>2977</v>
      </c>
      <c r="G876" s="288" t="s">
        <v>2980</v>
      </c>
      <c r="H876" s="288" t="s">
        <v>2983</v>
      </c>
      <c r="I876" s="288" t="s">
        <v>2962</v>
      </c>
      <c r="J876" s="288" t="s">
        <v>60</v>
      </c>
      <c r="K876" s="288" t="s">
        <v>2958</v>
      </c>
      <c r="L876" s="288" t="s">
        <v>45</v>
      </c>
      <c r="M876" s="289" t="s">
        <v>1029</v>
      </c>
      <c r="N876" s="288" t="s">
        <v>1028</v>
      </c>
      <c r="O876" s="288" t="s">
        <v>50</v>
      </c>
      <c r="P876" s="288" t="s">
        <v>51</v>
      </c>
      <c r="Q876" s="290" t="s">
        <v>45</v>
      </c>
      <c r="R876" s="288" t="s">
        <v>45</v>
      </c>
      <c r="S876" s="1">
        <v>2958465</v>
      </c>
      <c r="T876" s="1">
        <v>45881</v>
      </c>
      <c r="U876" s="290" t="s">
        <v>45</v>
      </c>
      <c r="V876" s="1">
        <v>45881</v>
      </c>
      <c r="W876" s="290" t="s">
        <v>45</v>
      </c>
      <c r="X876" s="290" t="s">
        <v>45</v>
      </c>
      <c r="Y876" s="291">
        <v>155000</v>
      </c>
      <c r="Z876" s="291">
        <v>172000</v>
      </c>
      <c r="AA876" s="291">
        <v>41000</v>
      </c>
      <c r="AB876" s="291">
        <v>172000</v>
      </c>
      <c r="AC876" s="292" t="s">
        <v>363</v>
      </c>
      <c r="AD876" s="290" t="s">
        <v>60</v>
      </c>
      <c r="AE876" s="292" t="s">
        <v>45</v>
      </c>
      <c r="AF876" s="291">
        <v>155000</v>
      </c>
      <c r="AG876" s="291">
        <v>1625</v>
      </c>
      <c r="AH876" s="291">
        <v>279500000</v>
      </c>
      <c r="AI876" s="291">
        <v>66625000</v>
      </c>
      <c r="AJ876" s="291">
        <v>1625</v>
      </c>
      <c r="AK876" s="291">
        <v>279500000</v>
      </c>
      <c r="AL876" s="291">
        <v>66625000</v>
      </c>
      <c r="AM876" s="291"/>
      <c r="AN876" s="291"/>
      <c r="AO876" s="291">
        <v>0</v>
      </c>
      <c r="AP876" s="291"/>
      <c r="AQ876" s="291"/>
      <c r="AR876" s="291">
        <v>0</v>
      </c>
      <c r="AS876" s="291"/>
      <c r="AT876" s="291"/>
      <c r="AU876" s="291">
        <v>0</v>
      </c>
      <c r="AV876" s="291"/>
      <c r="AW876" s="291"/>
      <c r="AX876" s="291">
        <v>0</v>
      </c>
      <c r="AY876" s="291"/>
      <c r="AZ876" s="291"/>
      <c r="BA876" s="291"/>
      <c r="BB876" s="291"/>
      <c r="BC876" s="291"/>
      <c r="BD876" s="291"/>
      <c r="BE876" s="291"/>
      <c r="BF876" s="291">
        <v>0</v>
      </c>
      <c r="BG876" s="291"/>
      <c r="BH876" s="291"/>
      <c r="BI876" s="291"/>
      <c r="BJ876" s="291">
        <v>0</v>
      </c>
      <c r="BK876" s="291"/>
      <c r="BL876" s="291"/>
      <c r="BM876" s="291"/>
      <c r="BN876" s="291"/>
      <c r="BO876" s="291"/>
      <c r="BP876" s="292" t="s">
        <v>45</v>
      </c>
      <c r="BQ876" s="292" t="s">
        <v>45</v>
      </c>
      <c r="BR876" t="s">
        <v>45</v>
      </c>
    </row>
    <row r="877" spans="1:70" hidden="1" x14ac:dyDescent="0.3">
      <c r="A877" s="281">
        <v>874</v>
      </c>
      <c r="B877" s="282" t="s">
        <v>2952</v>
      </c>
      <c r="C877" s="282" t="s">
        <v>3011</v>
      </c>
      <c r="D877" s="282" t="s">
        <v>3003</v>
      </c>
      <c r="E877" s="282" t="s">
        <v>2959</v>
      </c>
      <c r="F877" s="282" t="s">
        <v>2977</v>
      </c>
      <c r="G877" s="282" t="s">
        <v>2980</v>
      </c>
      <c r="H877" s="282" t="s">
        <v>2983</v>
      </c>
      <c r="I877" s="282" t="s">
        <v>2962</v>
      </c>
      <c r="J877" s="282" t="s">
        <v>60</v>
      </c>
      <c r="K877" s="282" t="s">
        <v>2958</v>
      </c>
      <c r="L877" s="282" t="s">
        <v>45</v>
      </c>
      <c r="M877" s="283" t="s">
        <v>1026</v>
      </c>
      <c r="N877" s="282" t="s">
        <v>1025</v>
      </c>
      <c r="O877" s="282" t="s">
        <v>50</v>
      </c>
      <c r="P877" s="282" t="s">
        <v>51</v>
      </c>
      <c r="Q877" s="284" t="s">
        <v>45</v>
      </c>
      <c r="R877" s="282" t="s">
        <v>45</v>
      </c>
      <c r="S877" s="285">
        <v>2958465</v>
      </c>
      <c r="T877" s="285">
        <v>45876</v>
      </c>
      <c r="U877" s="284" t="s">
        <v>45</v>
      </c>
      <c r="V877" s="285">
        <v>45876</v>
      </c>
      <c r="W877" s="284" t="s">
        <v>45</v>
      </c>
      <c r="X877" s="284" t="s">
        <v>45</v>
      </c>
      <c r="Y877" s="286">
        <v>114000</v>
      </c>
      <c r="Z877" s="286">
        <v>114000</v>
      </c>
      <c r="AA877" s="286">
        <v>30000</v>
      </c>
      <c r="AB877" s="286">
        <v>114000</v>
      </c>
      <c r="AC877" s="287" t="s">
        <v>421</v>
      </c>
      <c r="AD877" s="284" t="s">
        <v>60</v>
      </c>
      <c r="AE877" s="287" t="s">
        <v>45</v>
      </c>
      <c r="AF877" s="286">
        <v>114000</v>
      </c>
      <c r="AG877" s="286">
        <v>920</v>
      </c>
      <c r="AH877" s="286">
        <v>104880000</v>
      </c>
      <c r="AI877" s="286">
        <v>27600000</v>
      </c>
      <c r="AJ877" s="286">
        <v>920</v>
      </c>
      <c r="AK877" s="286">
        <v>104880000</v>
      </c>
      <c r="AL877" s="286">
        <v>27600000</v>
      </c>
      <c r="AM877" s="286"/>
      <c r="AN877" s="286"/>
      <c r="AO877" s="286">
        <v>0</v>
      </c>
      <c r="AP877" s="286"/>
      <c r="AQ877" s="286"/>
      <c r="AR877" s="286">
        <v>0</v>
      </c>
      <c r="AS877" s="286"/>
      <c r="AT877" s="286"/>
      <c r="AU877" s="286">
        <v>0</v>
      </c>
      <c r="AV877" s="286"/>
      <c r="AW877" s="286"/>
      <c r="AX877" s="286">
        <v>0</v>
      </c>
      <c r="AY877" s="286"/>
      <c r="AZ877" s="286"/>
      <c r="BA877" s="286"/>
      <c r="BB877" s="286"/>
      <c r="BC877" s="286"/>
      <c r="BD877" s="286"/>
      <c r="BE877" s="286"/>
      <c r="BF877" s="286">
        <v>0</v>
      </c>
      <c r="BG877" s="286"/>
      <c r="BH877" s="286"/>
      <c r="BI877" s="286"/>
      <c r="BJ877" s="286">
        <v>0</v>
      </c>
      <c r="BK877" s="286"/>
      <c r="BL877" s="286"/>
      <c r="BM877" s="286"/>
      <c r="BN877" s="286"/>
      <c r="BO877" s="286"/>
      <c r="BP877" s="287" t="s">
        <v>45</v>
      </c>
      <c r="BQ877" s="287" t="s">
        <v>45</v>
      </c>
      <c r="BR877" t="s">
        <v>45</v>
      </c>
    </row>
    <row r="878" spans="1:70" hidden="1" x14ac:dyDescent="0.3">
      <c r="A878" s="281">
        <v>875</v>
      </c>
      <c r="B878" s="288" t="s">
        <v>2952</v>
      </c>
      <c r="C878" s="288" t="s">
        <v>3011</v>
      </c>
      <c r="D878" s="288" t="s">
        <v>3003</v>
      </c>
      <c r="E878" s="288" t="s">
        <v>2959</v>
      </c>
      <c r="F878" s="288" t="s">
        <v>2977</v>
      </c>
      <c r="G878" s="288" t="s">
        <v>2980</v>
      </c>
      <c r="H878" s="288" t="s">
        <v>2983</v>
      </c>
      <c r="I878" s="288" t="s">
        <v>2999</v>
      </c>
      <c r="J878" s="288" t="s">
        <v>60</v>
      </c>
      <c r="K878" s="288" t="s">
        <v>2958</v>
      </c>
      <c r="L878" s="288" t="s">
        <v>45</v>
      </c>
      <c r="M878" s="289" t="s">
        <v>1023</v>
      </c>
      <c r="N878" s="288" t="s">
        <v>1022</v>
      </c>
      <c r="O878" s="288" t="s">
        <v>50</v>
      </c>
      <c r="P878" s="288" t="s">
        <v>51</v>
      </c>
      <c r="Q878" s="290" t="s">
        <v>45</v>
      </c>
      <c r="R878" s="288" t="s">
        <v>45</v>
      </c>
      <c r="S878" s="1">
        <v>45896</v>
      </c>
      <c r="T878" s="1">
        <v>45846</v>
      </c>
      <c r="U878" s="290" t="s">
        <v>45</v>
      </c>
      <c r="V878" s="1">
        <v>45846</v>
      </c>
      <c r="W878" s="1">
        <v>45896</v>
      </c>
      <c r="X878" s="1">
        <v>45897</v>
      </c>
      <c r="Y878" s="291">
        <v>107000</v>
      </c>
      <c r="Z878" s="291">
        <v>134000</v>
      </c>
      <c r="AA878" s="291">
        <v>28800</v>
      </c>
      <c r="AB878" s="291">
        <v>134000</v>
      </c>
      <c r="AC878" s="292" t="s">
        <v>399</v>
      </c>
      <c r="AD878" s="290" t="s">
        <v>60</v>
      </c>
      <c r="AE878" s="292" t="s">
        <v>45</v>
      </c>
      <c r="AF878" s="291">
        <v>107000</v>
      </c>
      <c r="AG878" s="291">
        <v>870</v>
      </c>
      <c r="AH878" s="291">
        <v>116580000</v>
      </c>
      <c r="AI878" s="291">
        <v>25056000</v>
      </c>
      <c r="AJ878" s="291">
        <v>870</v>
      </c>
      <c r="AK878" s="291">
        <v>116580000</v>
      </c>
      <c r="AL878" s="291">
        <v>25056000</v>
      </c>
      <c r="AM878" s="291"/>
      <c r="AN878" s="291"/>
      <c r="AO878" s="291">
        <v>0</v>
      </c>
      <c r="AP878" s="291">
        <v>873</v>
      </c>
      <c r="AQ878" s="291">
        <v>116982000</v>
      </c>
      <c r="AR878" s="291">
        <v>25142400</v>
      </c>
      <c r="AS878" s="291">
        <v>873</v>
      </c>
      <c r="AT878" s="291">
        <v>116982000</v>
      </c>
      <c r="AU878" s="291">
        <v>25142400</v>
      </c>
      <c r="AV878" s="291"/>
      <c r="AW878" s="291"/>
      <c r="AX878" s="291">
        <v>0</v>
      </c>
      <c r="AY878" s="291">
        <v>128</v>
      </c>
      <c r="AZ878" s="291">
        <v>17152000</v>
      </c>
      <c r="BA878" s="291"/>
      <c r="BB878" s="291"/>
      <c r="BC878" s="291">
        <v>39</v>
      </c>
      <c r="BD878" s="291">
        <v>5226000</v>
      </c>
      <c r="BE878" s="291">
        <v>3192678</v>
      </c>
      <c r="BF878" s="291">
        <v>1123200</v>
      </c>
      <c r="BG878" s="291">
        <v>50</v>
      </c>
      <c r="BH878" s="291">
        <v>6700000</v>
      </c>
      <c r="BI878" s="291">
        <v>3610615</v>
      </c>
      <c r="BJ878" s="291">
        <v>1440000</v>
      </c>
      <c r="BK878" s="291">
        <v>78</v>
      </c>
      <c r="BL878" s="291">
        <v>745</v>
      </c>
      <c r="BM878" s="291">
        <v>823</v>
      </c>
      <c r="BN878" s="291">
        <v>110282000</v>
      </c>
      <c r="BO878" s="291">
        <v>23702400</v>
      </c>
      <c r="BP878" s="292" t="s">
        <v>3784</v>
      </c>
      <c r="BQ878" s="292" t="s">
        <v>3123</v>
      </c>
      <c r="BR878" t="s">
        <v>45</v>
      </c>
    </row>
    <row r="879" spans="1:70" hidden="1" x14ac:dyDescent="0.3">
      <c r="A879" s="281">
        <v>876</v>
      </c>
      <c r="B879" s="282" t="s">
        <v>2952</v>
      </c>
      <c r="C879" s="282" t="s">
        <v>3011</v>
      </c>
      <c r="D879" s="282" t="s">
        <v>3003</v>
      </c>
      <c r="E879" s="282" t="s">
        <v>2959</v>
      </c>
      <c r="F879" s="282" t="s">
        <v>2977</v>
      </c>
      <c r="G879" s="282" t="s">
        <v>2980</v>
      </c>
      <c r="H879" s="282" t="s">
        <v>2984</v>
      </c>
      <c r="I879" s="282" t="s">
        <v>2962</v>
      </c>
      <c r="J879" s="282" t="s">
        <v>60</v>
      </c>
      <c r="K879" s="282" t="s">
        <v>2958</v>
      </c>
      <c r="L879" s="282" t="s">
        <v>45</v>
      </c>
      <c r="M879" s="283" t="s">
        <v>1021</v>
      </c>
      <c r="N879" s="282" t="s">
        <v>1020</v>
      </c>
      <c r="O879" s="282" t="s">
        <v>50</v>
      </c>
      <c r="P879" s="282" t="s">
        <v>127</v>
      </c>
      <c r="Q879" s="284" t="s">
        <v>45</v>
      </c>
      <c r="R879" s="282" t="s">
        <v>45</v>
      </c>
      <c r="S879" s="285">
        <v>45882</v>
      </c>
      <c r="T879" s="285">
        <v>45832</v>
      </c>
      <c r="U879" s="284" t="s">
        <v>45</v>
      </c>
      <c r="V879" s="285">
        <v>45832</v>
      </c>
      <c r="W879" s="285">
        <v>45882</v>
      </c>
      <c r="X879" s="285">
        <v>45896</v>
      </c>
      <c r="Y879" s="286">
        <v>145000</v>
      </c>
      <c r="Z879" s="286">
        <v>162000</v>
      </c>
      <c r="AA879" s="286">
        <v>38500</v>
      </c>
      <c r="AB879" s="286">
        <v>162000</v>
      </c>
      <c r="AC879" s="287" t="s">
        <v>531</v>
      </c>
      <c r="AD879" s="284" t="s">
        <v>60</v>
      </c>
      <c r="AE879" s="287" t="s">
        <v>45</v>
      </c>
      <c r="AF879" s="286">
        <v>145000</v>
      </c>
      <c r="AG879" s="286">
        <v>1780</v>
      </c>
      <c r="AH879" s="286">
        <v>288360000</v>
      </c>
      <c r="AI879" s="286">
        <v>68530000</v>
      </c>
      <c r="AJ879" s="286">
        <v>1330</v>
      </c>
      <c r="AK879" s="286">
        <v>215460000</v>
      </c>
      <c r="AL879" s="286">
        <v>51205000</v>
      </c>
      <c r="AM879" s="286">
        <v>450</v>
      </c>
      <c r="AN879" s="286">
        <v>72900000</v>
      </c>
      <c r="AO879" s="286">
        <v>17325000</v>
      </c>
      <c r="AP879" s="286">
        <v>1760</v>
      </c>
      <c r="AQ879" s="286">
        <v>285120000</v>
      </c>
      <c r="AR879" s="286">
        <v>67760000</v>
      </c>
      <c r="AS879" s="286">
        <v>1760</v>
      </c>
      <c r="AT879" s="286">
        <v>285120000</v>
      </c>
      <c r="AU879" s="286">
        <v>67760000</v>
      </c>
      <c r="AV879" s="286"/>
      <c r="AW879" s="286"/>
      <c r="AX879" s="286">
        <v>0</v>
      </c>
      <c r="AY879" s="286">
        <v>400</v>
      </c>
      <c r="AZ879" s="286">
        <v>64800000</v>
      </c>
      <c r="BA879" s="286"/>
      <c r="BB879" s="286"/>
      <c r="BC879" s="286">
        <v>43</v>
      </c>
      <c r="BD879" s="286">
        <v>6966000</v>
      </c>
      <c r="BE879" s="286">
        <v>3196615</v>
      </c>
      <c r="BF879" s="286">
        <v>1655500</v>
      </c>
      <c r="BG879" s="286">
        <v>83</v>
      </c>
      <c r="BH879" s="286">
        <v>13446000</v>
      </c>
      <c r="BI879" s="286">
        <v>5511665</v>
      </c>
      <c r="BJ879" s="286">
        <v>3195500</v>
      </c>
      <c r="BK879" s="286">
        <v>317</v>
      </c>
      <c r="BL879" s="286">
        <v>1360</v>
      </c>
      <c r="BM879" s="286">
        <v>1677</v>
      </c>
      <c r="BN879" s="286">
        <v>271674000</v>
      </c>
      <c r="BO879" s="286">
        <v>64564500</v>
      </c>
      <c r="BP879" s="287" t="s">
        <v>3100</v>
      </c>
      <c r="BQ879" s="287" t="s">
        <v>3128</v>
      </c>
      <c r="BR879" t="s">
        <v>45</v>
      </c>
    </row>
    <row r="880" spans="1:70" hidden="1" x14ac:dyDescent="0.3">
      <c r="A880" s="281">
        <v>877</v>
      </c>
      <c r="B880" s="288" t="s">
        <v>2952</v>
      </c>
      <c r="C880" s="288" t="s">
        <v>3011</v>
      </c>
      <c r="D880" s="288" t="s">
        <v>3003</v>
      </c>
      <c r="E880" s="288" t="s">
        <v>2959</v>
      </c>
      <c r="F880" s="288" t="s">
        <v>2977</v>
      </c>
      <c r="G880" s="288" t="s">
        <v>3008</v>
      </c>
      <c r="H880" s="288" t="s">
        <v>3009</v>
      </c>
      <c r="I880" s="288" t="s">
        <v>2962</v>
      </c>
      <c r="J880" s="288" t="s">
        <v>60</v>
      </c>
      <c r="K880" s="288" t="s">
        <v>2958</v>
      </c>
      <c r="L880" s="288" t="s">
        <v>45</v>
      </c>
      <c r="M880" s="289" t="s">
        <v>1018</v>
      </c>
      <c r="N880" s="288" t="s">
        <v>1017</v>
      </c>
      <c r="O880" s="288" t="s">
        <v>50</v>
      </c>
      <c r="P880" s="288" t="s">
        <v>51</v>
      </c>
      <c r="Q880" s="290" t="s">
        <v>45</v>
      </c>
      <c r="R880" s="288" t="s">
        <v>45</v>
      </c>
      <c r="S880" s="1">
        <v>45903</v>
      </c>
      <c r="T880" s="1">
        <v>45833</v>
      </c>
      <c r="U880" s="290" t="s">
        <v>45</v>
      </c>
      <c r="V880" s="1">
        <v>45833</v>
      </c>
      <c r="W880" s="1">
        <v>45903</v>
      </c>
      <c r="X880" s="290" t="s">
        <v>45</v>
      </c>
      <c r="Y880" s="291">
        <v>159000</v>
      </c>
      <c r="Z880" s="291">
        <v>159000</v>
      </c>
      <c r="AA880" s="291">
        <v>39900</v>
      </c>
      <c r="AB880" s="291">
        <v>159000</v>
      </c>
      <c r="AC880" s="292" t="s">
        <v>1019</v>
      </c>
      <c r="AD880" s="290" t="s">
        <v>60</v>
      </c>
      <c r="AE880" s="292" t="s">
        <v>45</v>
      </c>
      <c r="AF880" s="291">
        <v>159000</v>
      </c>
      <c r="AG880" s="291">
        <v>822</v>
      </c>
      <c r="AH880" s="291">
        <v>130698000</v>
      </c>
      <c r="AI880" s="291">
        <v>32797800</v>
      </c>
      <c r="AJ880" s="291">
        <v>822</v>
      </c>
      <c r="AK880" s="291">
        <v>130698000</v>
      </c>
      <c r="AL880" s="291">
        <v>32797800</v>
      </c>
      <c r="AM880" s="291"/>
      <c r="AN880" s="291"/>
      <c r="AO880" s="291">
        <v>0</v>
      </c>
      <c r="AP880" s="291">
        <v>535</v>
      </c>
      <c r="AQ880" s="291">
        <v>85065000</v>
      </c>
      <c r="AR880" s="291">
        <v>21346500</v>
      </c>
      <c r="AS880" s="291">
        <v>535</v>
      </c>
      <c r="AT880" s="291">
        <v>85065000</v>
      </c>
      <c r="AU880" s="291">
        <v>21346500</v>
      </c>
      <c r="AV880" s="291"/>
      <c r="AW880" s="291"/>
      <c r="AX880" s="291">
        <v>0</v>
      </c>
      <c r="AY880" s="291"/>
      <c r="AZ880" s="291"/>
      <c r="BA880" s="291"/>
      <c r="BB880" s="291"/>
      <c r="BC880" s="291"/>
      <c r="BD880" s="291"/>
      <c r="BE880" s="291"/>
      <c r="BF880" s="291">
        <v>0</v>
      </c>
      <c r="BG880" s="291"/>
      <c r="BH880" s="291"/>
      <c r="BI880" s="291"/>
      <c r="BJ880" s="291">
        <v>0</v>
      </c>
      <c r="BK880" s="291"/>
      <c r="BL880" s="291">
        <v>535</v>
      </c>
      <c r="BM880" s="291">
        <v>535</v>
      </c>
      <c r="BN880" s="291">
        <v>85065000</v>
      </c>
      <c r="BO880" s="291">
        <v>21346500</v>
      </c>
      <c r="BP880" s="292" t="s">
        <v>45</v>
      </c>
      <c r="BQ880" s="292" t="s">
        <v>45</v>
      </c>
      <c r="BR880" t="s">
        <v>45</v>
      </c>
    </row>
    <row r="881" spans="1:70" hidden="1" x14ac:dyDescent="0.3">
      <c r="A881" s="281">
        <v>878</v>
      </c>
      <c r="B881" s="282" t="s">
        <v>2952</v>
      </c>
      <c r="C881" s="282" t="s">
        <v>3011</v>
      </c>
      <c r="D881" s="282" t="s">
        <v>3003</v>
      </c>
      <c r="E881" s="282" t="s">
        <v>2959</v>
      </c>
      <c r="F881" s="282" t="s">
        <v>2977</v>
      </c>
      <c r="G881" s="282" t="s">
        <v>3008</v>
      </c>
      <c r="H881" s="282" t="s">
        <v>3009</v>
      </c>
      <c r="I881" s="282" t="s">
        <v>2962</v>
      </c>
      <c r="J881" s="282" t="s">
        <v>60</v>
      </c>
      <c r="K881" s="282" t="s">
        <v>2958</v>
      </c>
      <c r="L881" s="282" t="s">
        <v>45</v>
      </c>
      <c r="M881" s="283" t="s">
        <v>1015</v>
      </c>
      <c r="N881" s="282" t="s">
        <v>1014</v>
      </c>
      <c r="O881" s="282" t="s">
        <v>50</v>
      </c>
      <c r="P881" s="282" t="s">
        <v>1010</v>
      </c>
      <c r="Q881" s="284" t="s">
        <v>45</v>
      </c>
      <c r="R881" s="282" t="s">
        <v>45</v>
      </c>
      <c r="S881" s="285">
        <v>2958465</v>
      </c>
      <c r="T881" s="285">
        <v>45835</v>
      </c>
      <c r="U881" s="284" t="s">
        <v>45</v>
      </c>
      <c r="V881" s="285">
        <v>45835</v>
      </c>
      <c r="W881" s="284" t="s">
        <v>45</v>
      </c>
      <c r="X881" s="284" t="s">
        <v>45</v>
      </c>
      <c r="Y881" s="286">
        <v>269000</v>
      </c>
      <c r="Z881" s="286">
        <v>302000</v>
      </c>
      <c r="AA881" s="286">
        <v>74000</v>
      </c>
      <c r="AB881" s="286">
        <v>302000</v>
      </c>
      <c r="AC881" s="287" t="s">
        <v>662</v>
      </c>
      <c r="AD881" s="284" t="s">
        <v>60</v>
      </c>
      <c r="AE881" s="287" t="s">
        <v>45</v>
      </c>
      <c r="AF881" s="286">
        <v>269000</v>
      </c>
      <c r="AG881" s="286">
        <v>1508</v>
      </c>
      <c r="AH881" s="286">
        <v>455416000</v>
      </c>
      <c r="AI881" s="286">
        <v>111592000</v>
      </c>
      <c r="AJ881" s="286">
        <v>1508</v>
      </c>
      <c r="AK881" s="286">
        <v>455416000</v>
      </c>
      <c r="AL881" s="286">
        <v>111592000</v>
      </c>
      <c r="AM881" s="286"/>
      <c r="AN881" s="286"/>
      <c r="AO881" s="286">
        <v>0</v>
      </c>
      <c r="AP881" s="286"/>
      <c r="AQ881" s="286"/>
      <c r="AR881" s="286">
        <v>0</v>
      </c>
      <c r="AS881" s="286"/>
      <c r="AT881" s="286"/>
      <c r="AU881" s="286">
        <v>0</v>
      </c>
      <c r="AV881" s="286"/>
      <c r="AW881" s="286"/>
      <c r="AX881" s="286">
        <v>0</v>
      </c>
      <c r="AY881" s="286"/>
      <c r="AZ881" s="286"/>
      <c r="BA881" s="286"/>
      <c r="BB881" s="286"/>
      <c r="BC881" s="286"/>
      <c r="BD881" s="286"/>
      <c r="BE881" s="286"/>
      <c r="BF881" s="286">
        <v>0</v>
      </c>
      <c r="BG881" s="286"/>
      <c r="BH881" s="286"/>
      <c r="BI881" s="286"/>
      <c r="BJ881" s="286">
        <v>0</v>
      </c>
      <c r="BK881" s="286"/>
      <c r="BL881" s="286"/>
      <c r="BM881" s="286"/>
      <c r="BN881" s="286"/>
      <c r="BO881" s="286"/>
      <c r="BP881" s="287" t="s">
        <v>45</v>
      </c>
      <c r="BQ881" s="287" t="s">
        <v>45</v>
      </c>
      <c r="BR881" t="s">
        <v>45</v>
      </c>
    </row>
    <row r="882" spans="1:70" hidden="1" x14ac:dyDescent="0.3">
      <c r="A882" s="281">
        <v>879</v>
      </c>
      <c r="B882" s="288" t="s">
        <v>2952</v>
      </c>
      <c r="C882" s="288" t="s">
        <v>3011</v>
      </c>
      <c r="D882" s="288" t="s">
        <v>3003</v>
      </c>
      <c r="E882" s="288" t="s">
        <v>2959</v>
      </c>
      <c r="F882" s="288" t="s">
        <v>2977</v>
      </c>
      <c r="G882" s="288" t="s">
        <v>3008</v>
      </c>
      <c r="H882" s="288" t="s">
        <v>3009</v>
      </c>
      <c r="I882" s="288" t="s">
        <v>2962</v>
      </c>
      <c r="J882" s="288" t="s">
        <v>60</v>
      </c>
      <c r="K882" s="288" t="s">
        <v>2958</v>
      </c>
      <c r="L882" s="288" t="s">
        <v>45</v>
      </c>
      <c r="M882" s="289" t="s">
        <v>1012</v>
      </c>
      <c r="N882" s="288" t="s">
        <v>1011</v>
      </c>
      <c r="O882" s="288" t="s">
        <v>50</v>
      </c>
      <c r="P882" s="288" t="s">
        <v>1010</v>
      </c>
      <c r="Q882" s="290" t="s">
        <v>45</v>
      </c>
      <c r="R882" s="288" t="s">
        <v>45</v>
      </c>
      <c r="S882" s="1">
        <v>2958465</v>
      </c>
      <c r="T882" s="1">
        <v>45903</v>
      </c>
      <c r="U882" s="290" t="s">
        <v>45</v>
      </c>
      <c r="V882" s="1">
        <v>45903</v>
      </c>
      <c r="W882" s="290" t="s">
        <v>45</v>
      </c>
      <c r="X882" s="290" t="s">
        <v>45</v>
      </c>
      <c r="Y882" s="291">
        <v>289000</v>
      </c>
      <c r="Z882" s="291">
        <v>360000</v>
      </c>
      <c r="AA882" s="291">
        <v>79000</v>
      </c>
      <c r="AB882" s="291">
        <v>360000</v>
      </c>
      <c r="AC882" s="292" t="s">
        <v>1013</v>
      </c>
      <c r="AD882" s="290" t="s">
        <v>60</v>
      </c>
      <c r="AE882" s="292" t="s">
        <v>45</v>
      </c>
      <c r="AF882" s="291">
        <v>289000</v>
      </c>
      <c r="AG882" s="291">
        <v>1020</v>
      </c>
      <c r="AH882" s="291">
        <v>367200000</v>
      </c>
      <c r="AI882" s="291">
        <v>80580000</v>
      </c>
      <c r="AJ882" s="291">
        <v>1020</v>
      </c>
      <c r="AK882" s="291">
        <v>367200000</v>
      </c>
      <c r="AL882" s="291">
        <v>80580000</v>
      </c>
      <c r="AM882" s="291"/>
      <c r="AN882" s="291"/>
      <c r="AO882" s="291">
        <v>0</v>
      </c>
      <c r="AP882" s="291"/>
      <c r="AQ882" s="291"/>
      <c r="AR882" s="291">
        <v>0</v>
      </c>
      <c r="AS882" s="291"/>
      <c r="AT882" s="291"/>
      <c r="AU882" s="291">
        <v>0</v>
      </c>
      <c r="AV882" s="291"/>
      <c r="AW882" s="291"/>
      <c r="AX882" s="291">
        <v>0</v>
      </c>
      <c r="AY882" s="291"/>
      <c r="AZ882" s="291"/>
      <c r="BA882" s="291"/>
      <c r="BB882" s="291"/>
      <c r="BC882" s="291"/>
      <c r="BD882" s="291"/>
      <c r="BE882" s="291"/>
      <c r="BF882" s="291">
        <v>0</v>
      </c>
      <c r="BG882" s="291"/>
      <c r="BH882" s="291"/>
      <c r="BI882" s="291"/>
      <c r="BJ882" s="291">
        <v>0</v>
      </c>
      <c r="BK882" s="291"/>
      <c r="BL882" s="291"/>
      <c r="BM882" s="291"/>
      <c r="BN882" s="291"/>
      <c r="BO882" s="291"/>
      <c r="BP882" s="292" t="s">
        <v>45</v>
      </c>
      <c r="BQ882" s="292" t="s">
        <v>45</v>
      </c>
      <c r="BR882" t="s">
        <v>45</v>
      </c>
    </row>
    <row r="883" spans="1:70" hidden="1" x14ac:dyDescent="0.3">
      <c r="A883" s="281">
        <v>880</v>
      </c>
      <c r="B883" s="282" t="s">
        <v>2952</v>
      </c>
      <c r="C883" s="282" t="s">
        <v>3011</v>
      </c>
      <c r="D883" s="282" t="s">
        <v>3003</v>
      </c>
      <c r="E883" s="282" t="s">
        <v>2959</v>
      </c>
      <c r="F883" s="282" t="s">
        <v>2977</v>
      </c>
      <c r="G883" s="282" t="s">
        <v>3008</v>
      </c>
      <c r="H883" s="282" t="s">
        <v>3009</v>
      </c>
      <c r="I883" s="282" t="s">
        <v>2962</v>
      </c>
      <c r="J883" s="282" t="s">
        <v>60</v>
      </c>
      <c r="K883" s="282" t="s">
        <v>2958</v>
      </c>
      <c r="L883" s="282" t="s">
        <v>45</v>
      </c>
      <c r="M883" s="283" t="s">
        <v>1009</v>
      </c>
      <c r="N883" s="282" t="s">
        <v>1008</v>
      </c>
      <c r="O883" s="282" t="s">
        <v>50</v>
      </c>
      <c r="P883" s="282" t="s">
        <v>1010</v>
      </c>
      <c r="Q883" s="284" t="s">
        <v>45</v>
      </c>
      <c r="R883" s="282" t="s">
        <v>45</v>
      </c>
      <c r="S883" s="285">
        <v>2958465</v>
      </c>
      <c r="T883" s="285">
        <v>45854</v>
      </c>
      <c r="U883" s="284" t="s">
        <v>45</v>
      </c>
      <c r="V883" s="285">
        <v>45854</v>
      </c>
      <c r="W883" s="284" t="s">
        <v>45</v>
      </c>
      <c r="X883" s="284" t="s">
        <v>45</v>
      </c>
      <c r="Y883" s="286">
        <v>214000</v>
      </c>
      <c r="Z883" s="286">
        <v>269000</v>
      </c>
      <c r="AA883" s="286">
        <v>59000</v>
      </c>
      <c r="AB883" s="286">
        <v>269000</v>
      </c>
      <c r="AC883" s="287" t="s">
        <v>662</v>
      </c>
      <c r="AD883" s="284" t="s">
        <v>60</v>
      </c>
      <c r="AE883" s="287" t="s">
        <v>45</v>
      </c>
      <c r="AF883" s="286">
        <v>214000</v>
      </c>
      <c r="AG883" s="286">
        <v>1255</v>
      </c>
      <c r="AH883" s="286">
        <v>337595000</v>
      </c>
      <c r="AI883" s="286">
        <v>74045000</v>
      </c>
      <c r="AJ883" s="286">
        <v>1255</v>
      </c>
      <c r="AK883" s="286">
        <v>337595000</v>
      </c>
      <c r="AL883" s="286">
        <v>74045000</v>
      </c>
      <c r="AM883" s="286"/>
      <c r="AN883" s="286"/>
      <c r="AO883" s="286">
        <v>0</v>
      </c>
      <c r="AP883" s="286"/>
      <c r="AQ883" s="286"/>
      <c r="AR883" s="286">
        <v>0</v>
      </c>
      <c r="AS883" s="286"/>
      <c r="AT883" s="286"/>
      <c r="AU883" s="286">
        <v>0</v>
      </c>
      <c r="AV883" s="286"/>
      <c r="AW883" s="286"/>
      <c r="AX883" s="286">
        <v>0</v>
      </c>
      <c r="AY883" s="286"/>
      <c r="AZ883" s="286"/>
      <c r="BA883" s="286"/>
      <c r="BB883" s="286"/>
      <c r="BC883" s="286"/>
      <c r="BD883" s="286"/>
      <c r="BE883" s="286"/>
      <c r="BF883" s="286">
        <v>0</v>
      </c>
      <c r="BG883" s="286"/>
      <c r="BH883" s="286"/>
      <c r="BI883" s="286"/>
      <c r="BJ883" s="286">
        <v>0</v>
      </c>
      <c r="BK883" s="286"/>
      <c r="BL883" s="286"/>
      <c r="BM883" s="286"/>
      <c r="BN883" s="286"/>
      <c r="BO883" s="286"/>
      <c r="BP883" s="287" t="s">
        <v>45</v>
      </c>
      <c r="BQ883" s="287" t="s">
        <v>45</v>
      </c>
      <c r="BR883" t="s">
        <v>45</v>
      </c>
    </row>
    <row r="884" spans="1:70" hidden="1" x14ac:dyDescent="0.3">
      <c r="A884" s="281">
        <v>881</v>
      </c>
      <c r="B884" s="288" t="s">
        <v>2952</v>
      </c>
      <c r="C884" s="288" t="s">
        <v>3011</v>
      </c>
      <c r="D884" s="288" t="s">
        <v>3003</v>
      </c>
      <c r="E884" s="288" t="s">
        <v>2959</v>
      </c>
      <c r="F884" s="288" t="s">
        <v>2985</v>
      </c>
      <c r="G884" s="288" t="s">
        <v>2986</v>
      </c>
      <c r="H884" s="288" t="s">
        <v>2987</v>
      </c>
      <c r="I884" s="288" t="s">
        <v>2962</v>
      </c>
      <c r="J884" s="288" t="s">
        <v>60</v>
      </c>
      <c r="K884" s="288" t="s">
        <v>2958</v>
      </c>
      <c r="L884" s="288" t="s">
        <v>45</v>
      </c>
      <c r="M884" s="289" t="s">
        <v>1007</v>
      </c>
      <c r="N884" s="288" t="s">
        <v>1006</v>
      </c>
      <c r="O884" s="288" t="s">
        <v>50</v>
      </c>
      <c r="P884" s="288" t="s">
        <v>51</v>
      </c>
      <c r="Q884" s="290" t="s">
        <v>45</v>
      </c>
      <c r="R884" s="288" t="s">
        <v>45</v>
      </c>
      <c r="S884" s="1">
        <v>45896</v>
      </c>
      <c r="T884" s="1">
        <v>45835</v>
      </c>
      <c r="U884" s="290" t="s">
        <v>45</v>
      </c>
      <c r="V884" s="1">
        <v>45835</v>
      </c>
      <c r="W884" s="1">
        <v>45896</v>
      </c>
      <c r="X884" s="1">
        <v>45896</v>
      </c>
      <c r="Y884" s="291">
        <v>64000</v>
      </c>
      <c r="Z884" s="291">
        <v>64000</v>
      </c>
      <c r="AA884" s="291">
        <v>16500</v>
      </c>
      <c r="AB884" s="291">
        <v>64000</v>
      </c>
      <c r="AC884" s="292" t="s">
        <v>540</v>
      </c>
      <c r="AD884" s="290" t="s">
        <v>60</v>
      </c>
      <c r="AE884" s="292" t="s">
        <v>45</v>
      </c>
      <c r="AF884" s="291">
        <v>64000</v>
      </c>
      <c r="AG884" s="291">
        <v>1875</v>
      </c>
      <c r="AH884" s="291">
        <v>120000000</v>
      </c>
      <c r="AI884" s="291">
        <v>30937500</v>
      </c>
      <c r="AJ884" s="291">
        <v>1875</v>
      </c>
      <c r="AK884" s="291">
        <v>120000000</v>
      </c>
      <c r="AL884" s="291">
        <v>30937500</v>
      </c>
      <c r="AM884" s="291"/>
      <c r="AN884" s="291"/>
      <c r="AO884" s="291">
        <v>0</v>
      </c>
      <c r="AP884" s="291">
        <v>1730</v>
      </c>
      <c r="AQ884" s="291">
        <v>110720000</v>
      </c>
      <c r="AR884" s="291">
        <v>28545000</v>
      </c>
      <c r="AS884" s="291">
        <v>1730</v>
      </c>
      <c r="AT884" s="291">
        <v>110720000</v>
      </c>
      <c r="AU884" s="291">
        <v>28545000</v>
      </c>
      <c r="AV884" s="291"/>
      <c r="AW884" s="291"/>
      <c r="AX884" s="291">
        <v>0</v>
      </c>
      <c r="AY884" s="291">
        <v>141</v>
      </c>
      <c r="AZ884" s="291">
        <v>9024000</v>
      </c>
      <c r="BA884" s="291"/>
      <c r="BB884" s="291"/>
      <c r="BC884" s="291">
        <v>55</v>
      </c>
      <c r="BD884" s="291">
        <v>3520000</v>
      </c>
      <c r="BE884" s="291">
        <v>-340746</v>
      </c>
      <c r="BF884" s="291">
        <v>907500</v>
      </c>
      <c r="BG884" s="291">
        <v>141</v>
      </c>
      <c r="BH884" s="291">
        <v>9024000</v>
      </c>
      <c r="BI884" s="291">
        <v>2904144</v>
      </c>
      <c r="BJ884" s="291">
        <v>2326500</v>
      </c>
      <c r="BK884" s="291"/>
      <c r="BL884" s="291">
        <v>1589</v>
      </c>
      <c r="BM884" s="291">
        <v>1589</v>
      </c>
      <c r="BN884" s="291">
        <v>101696000</v>
      </c>
      <c r="BO884" s="291">
        <v>26218500</v>
      </c>
      <c r="BP884" s="292" t="s">
        <v>3453</v>
      </c>
      <c r="BQ884" s="292" t="s">
        <v>3260</v>
      </c>
      <c r="BR884" t="s">
        <v>45</v>
      </c>
    </row>
    <row r="885" spans="1:70" hidden="1" x14ac:dyDescent="0.3">
      <c r="A885" s="281">
        <v>882</v>
      </c>
      <c r="B885" s="282" t="s">
        <v>2952</v>
      </c>
      <c r="C885" s="282" t="s">
        <v>3011</v>
      </c>
      <c r="D885" s="282" t="s">
        <v>3003</v>
      </c>
      <c r="E885" s="282" t="s">
        <v>2959</v>
      </c>
      <c r="F885" s="282" t="s">
        <v>2985</v>
      </c>
      <c r="G885" s="282" t="s">
        <v>2986</v>
      </c>
      <c r="H885" s="282" t="s">
        <v>2988</v>
      </c>
      <c r="I885" s="282" t="s">
        <v>2962</v>
      </c>
      <c r="J885" s="282" t="s">
        <v>60</v>
      </c>
      <c r="K885" s="282" t="s">
        <v>2958</v>
      </c>
      <c r="L885" s="282" t="s">
        <v>45</v>
      </c>
      <c r="M885" s="283" t="s">
        <v>1004</v>
      </c>
      <c r="N885" s="282" t="s">
        <v>1003</v>
      </c>
      <c r="O885" s="282" t="s">
        <v>50</v>
      </c>
      <c r="P885" s="282" t="s">
        <v>131</v>
      </c>
      <c r="Q885" s="284" t="s">
        <v>45</v>
      </c>
      <c r="R885" s="282" t="s">
        <v>45</v>
      </c>
      <c r="S885" s="285">
        <v>45883</v>
      </c>
      <c r="T885" s="285">
        <v>45834</v>
      </c>
      <c r="U885" s="284" t="s">
        <v>45</v>
      </c>
      <c r="V885" s="285">
        <v>45834</v>
      </c>
      <c r="W885" s="285">
        <v>45883</v>
      </c>
      <c r="X885" s="285">
        <v>45889</v>
      </c>
      <c r="Y885" s="286">
        <v>75000</v>
      </c>
      <c r="Z885" s="286">
        <v>75000</v>
      </c>
      <c r="AA885" s="286">
        <v>20000</v>
      </c>
      <c r="AB885" s="286">
        <v>75000</v>
      </c>
      <c r="AC885" s="287" t="s">
        <v>691</v>
      </c>
      <c r="AD885" s="284" t="s">
        <v>60</v>
      </c>
      <c r="AE885" s="287" t="s">
        <v>45</v>
      </c>
      <c r="AF885" s="286">
        <v>75000</v>
      </c>
      <c r="AG885" s="286">
        <v>1100</v>
      </c>
      <c r="AH885" s="286">
        <v>82500000</v>
      </c>
      <c r="AI885" s="286">
        <v>22000000</v>
      </c>
      <c r="AJ885" s="286">
        <v>1100</v>
      </c>
      <c r="AK885" s="286">
        <v>82500000</v>
      </c>
      <c r="AL885" s="286">
        <v>22000000</v>
      </c>
      <c r="AM885" s="286"/>
      <c r="AN885" s="286"/>
      <c r="AO885" s="286">
        <v>0</v>
      </c>
      <c r="AP885" s="286">
        <v>1120</v>
      </c>
      <c r="AQ885" s="286">
        <v>84000000</v>
      </c>
      <c r="AR885" s="286">
        <v>22400000</v>
      </c>
      <c r="AS885" s="286">
        <v>1120</v>
      </c>
      <c r="AT885" s="286">
        <v>84000000</v>
      </c>
      <c r="AU885" s="286">
        <v>22400000</v>
      </c>
      <c r="AV885" s="286"/>
      <c r="AW885" s="286"/>
      <c r="AX885" s="286">
        <v>0</v>
      </c>
      <c r="AY885" s="286">
        <v>278</v>
      </c>
      <c r="AZ885" s="286">
        <v>20850000</v>
      </c>
      <c r="BA885" s="286"/>
      <c r="BB885" s="286"/>
      <c r="BC885" s="286">
        <v>52</v>
      </c>
      <c r="BD885" s="286">
        <v>3900000</v>
      </c>
      <c r="BE885" s="286">
        <v>622331</v>
      </c>
      <c r="BF885" s="286">
        <v>1040000</v>
      </c>
      <c r="BG885" s="286">
        <v>67</v>
      </c>
      <c r="BH885" s="286">
        <v>5025000</v>
      </c>
      <c r="BI885" s="286">
        <v>946192</v>
      </c>
      <c r="BJ885" s="286">
        <v>1340000</v>
      </c>
      <c r="BK885" s="286">
        <v>211</v>
      </c>
      <c r="BL885" s="286">
        <v>842</v>
      </c>
      <c r="BM885" s="286">
        <v>1053</v>
      </c>
      <c r="BN885" s="286">
        <v>78975000</v>
      </c>
      <c r="BO885" s="286">
        <v>21060000</v>
      </c>
      <c r="BP885" s="287" t="s">
        <v>3790</v>
      </c>
      <c r="BQ885" s="287" t="s">
        <v>3105</v>
      </c>
      <c r="BR885" t="s">
        <v>45</v>
      </c>
    </row>
    <row r="886" spans="1:70" hidden="1" x14ac:dyDescent="0.3">
      <c r="A886" s="281">
        <v>883</v>
      </c>
      <c r="B886" s="288" t="s">
        <v>2952</v>
      </c>
      <c r="C886" s="288" t="s">
        <v>3011</v>
      </c>
      <c r="D886" s="288" t="s">
        <v>3003</v>
      </c>
      <c r="E886" s="288" t="s">
        <v>2959</v>
      </c>
      <c r="F886" s="288" t="s">
        <v>2985</v>
      </c>
      <c r="G886" s="288" t="s">
        <v>2986</v>
      </c>
      <c r="H886" s="288" t="s">
        <v>2989</v>
      </c>
      <c r="I886" s="288" t="s">
        <v>2962</v>
      </c>
      <c r="J886" s="288" t="s">
        <v>60</v>
      </c>
      <c r="K886" s="288" t="s">
        <v>2958</v>
      </c>
      <c r="L886" s="288" t="s">
        <v>45</v>
      </c>
      <c r="M886" s="289" t="s">
        <v>1000</v>
      </c>
      <c r="N886" s="288" t="s">
        <v>999</v>
      </c>
      <c r="O886" s="288" t="s">
        <v>50</v>
      </c>
      <c r="P886" s="288" t="s">
        <v>51</v>
      </c>
      <c r="Q886" s="290" t="s">
        <v>45</v>
      </c>
      <c r="R886" s="288" t="s">
        <v>45</v>
      </c>
      <c r="S886" s="1">
        <v>45909</v>
      </c>
      <c r="T886" s="1">
        <v>45826</v>
      </c>
      <c r="U886" s="290" t="s">
        <v>45</v>
      </c>
      <c r="V886" s="1">
        <v>45826</v>
      </c>
      <c r="W886" s="1">
        <v>45888</v>
      </c>
      <c r="X886" s="1">
        <v>45891</v>
      </c>
      <c r="Y886" s="291">
        <v>79000</v>
      </c>
      <c r="Z886" s="291">
        <v>79000</v>
      </c>
      <c r="AA886" s="291">
        <v>19000</v>
      </c>
      <c r="AB886" s="291">
        <v>79000</v>
      </c>
      <c r="AC886" s="292" t="s">
        <v>938</v>
      </c>
      <c r="AD886" s="290" t="s">
        <v>60</v>
      </c>
      <c r="AE886" s="292" t="s">
        <v>45</v>
      </c>
      <c r="AF886" s="291">
        <v>79000</v>
      </c>
      <c r="AG886" s="291">
        <v>3070</v>
      </c>
      <c r="AH886" s="291">
        <v>242530000</v>
      </c>
      <c r="AI886" s="291">
        <v>58330000</v>
      </c>
      <c r="AJ886" s="291">
        <v>1250</v>
      </c>
      <c r="AK886" s="291">
        <v>98750000</v>
      </c>
      <c r="AL886" s="291">
        <v>23750000</v>
      </c>
      <c r="AM886" s="291">
        <v>1820</v>
      </c>
      <c r="AN886" s="291">
        <v>143780000</v>
      </c>
      <c r="AO886" s="291">
        <v>34580000</v>
      </c>
      <c r="AP886" s="291">
        <v>1197</v>
      </c>
      <c r="AQ886" s="291">
        <v>94563000</v>
      </c>
      <c r="AR886" s="291">
        <v>22743000</v>
      </c>
      <c r="AS886" s="291">
        <v>1197</v>
      </c>
      <c r="AT886" s="291">
        <v>94563000</v>
      </c>
      <c r="AU886" s="291">
        <v>22743000</v>
      </c>
      <c r="AV886" s="291"/>
      <c r="AW886" s="291"/>
      <c r="AX886" s="291">
        <v>0</v>
      </c>
      <c r="AY886" s="291">
        <v>676</v>
      </c>
      <c r="AZ886" s="291">
        <v>53404000</v>
      </c>
      <c r="BA886" s="291"/>
      <c r="BB886" s="291"/>
      <c r="BC886" s="291">
        <v>219</v>
      </c>
      <c r="BD886" s="291">
        <v>17301000</v>
      </c>
      <c r="BE886" s="291">
        <v>10724995</v>
      </c>
      <c r="BF886" s="291">
        <v>4161000</v>
      </c>
      <c r="BG886" s="291">
        <v>487</v>
      </c>
      <c r="BH886" s="291">
        <v>38473000</v>
      </c>
      <c r="BI886" s="291">
        <v>24256403</v>
      </c>
      <c r="BJ886" s="291">
        <v>9253000</v>
      </c>
      <c r="BK886" s="291">
        <v>189</v>
      </c>
      <c r="BL886" s="291">
        <v>521</v>
      </c>
      <c r="BM886" s="291">
        <v>710</v>
      </c>
      <c r="BN886" s="291">
        <v>56090000</v>
      </c>
      <c r="BO886" s="291">
        <v>13490000</v>
      </c>
      <c r="BP886" s="292" t="s">
        <v>3519</v>
      </c>
      <c r="BQ886" s="292" t="s">
        <v>3401</v>
      </c>
      <c r="BR886" t="s">
        <v>45</v>
      </c>
    </row>
    <row r="887" spans="1:70" hidden="1" x14ac:dyDescent="0.3">
      <c r="A887" s="281">
        <v>884</v>
      </c>
      <c r="B887" s="282" t="s">
        <v>2952</v>
      </c>
      <c r="C887" s="282" t="s">
        <v>3011</v>
      </c>
      <c r="D887" s="282" t="s">
        <v>3003</v>
      </c>
      <c r="E887" s="282" t="s">
        <v>2959</v>
      </c>
      <c r="F887" s="282" t="s">
        <v>2985</v>
      </c>
      <c r="G887" s="282" t="s">
        <v>2986</v>
      </c>
      <c r="H887" s="282" t="s">
        <v>2989</v>
      </c>
      <c r="I887" s="282" t="s">
        <v>2962</v>
      </c>
      <c r="J887" s="282" t="s">
        <v>60</v>
      </c>
      <c r="K887" s="282" t="s">
        <v>2958</v>
      </c>
      <c r="L887" s="282" t="s">
        <v>45</v>
      </c>
      <c r="M887" s="283" t="s">
        <v>997</v>
      </c>
      <c r="N887" s="282" t="s">
        <v>996</v>
      </c>
      <c r="O887" s="282" t="s">
        <v>50</v>
      </c>
      <c r="P887" s="282" t="s">
        <v>51</v>
      </c>
      <c r="Q887" s="284" t="s">
        <v>45</v>
      </c>
      <c r="R887" s="282" t="s">
        <v>45</v>
      </c>
      <c r="S887" s="285">
        <v>45903</v>
      </c>
      <c r="T887" s="285">
        <v>45841</v>
      </c>
      <c r="U887" s="284" t="s">
        <v>45</v>
      </c>
      <c r="V887" s="285">
        <v>45841</v>
      </c>
      <c r="W887" s="285">
        <v>45903</v>
      </c>
      <c r="X887" s="285">
        <v>45905</v>
      </c>
      <c r="Y887" s="286">
        <v>87000</v>
      </c>
      <c r="Z887" s="286">
        <v>87000</v>
      </c>
      <c r="AA887" s="286">
        <v>21500</v>
      </c>
      <c r="AB887" s="286">
        <v>87000</v>
      </c>
      <c r="AC887" s="287" t="s">
        <v>998</v>
      </c>
      <c r="AD887" s="284" t="s">
        <v>60</v>
      </c>
      <c r="AE887" s="287" t="s">
        <v>45</v>
      </c>
      <c r="AF887" s="286">
        <v>87000</v>
      </c>
      <c r="AG887" s="286">
        <v>2000</v>
      </c>
      <c r="AH887" s="286">
        <v>174000000</v>
      </c>
      <c r="AI887" s="286">
        <v>43000000</v>
      </c>
      <c r="AJ887" s="286">
        <v>1200</v>
      </c>
      <c r="AK887" s="286">
        <v>104400000</v>
      </c>
      <c r="AL887" s="286">
        <v>25800000</v>
      </c>
      <c r="AM887" s="286">
        <v>800</v>
      </c>
      <c r="AN887" s="286">
        <v>69600000</v>
      </c>
      <c r="AO887" s="286">
        <v>17200000</v>
      </c>
      <c r="AP887" s="286">
        <v>880</v>
      </c>
      <c r="AQ887" s="286">
        <v>76560000</v>
      </c>
      <c r="AR887" s="286">
        <v>18920000</v>
      </c>
      <c r="AS887" s="286">
        <v>880</v>
      </c>
      <c r="AT887" s="286">
        <v>76560000</v>
      </c>
      <c r="AU887" s="286">
        <v>18920000</v>
      </c>
      <c r="AV887" s="286"/>
      <c r="AW887" s="286"/>
      <c r="AX887" s="286">
        <v>0</v>
      </c>
      <c r="AY887" s="286">
        <v>24</v>
      </c>
      <c r="AZ887" s="286">
        <v>2088000</v>
      </c>
      <c r="BA887" s="286"/>
      <c r="BB887" s="286"/>
      <c r="BC887" s="286">
        <v>24</v>
      </c>
      <c r="BD887" s="286">
        <v>2088000</v>
      </c>
      <c r="BE887" s="286"/>
      <c r="BF887" s="286">
        <v>516000</v>
      </c>
      <c r="BG887" s="286">
        <v>24</v>
      </c>
      <c r="BH887" s="286">
        <v>2088000</v>
      </c>
      <c r="BI887" s="286"/>
      <c r="BJ887" s="286">
        <v>516000</v>
      </c>
      <c r="BK887" s="286"/>
      <c r="BL887" s="286">
        <v>856</v>
      </c>
      <c r="BM887" s="286">
        <v>856</v>
      </c>
      <c r="BN887" s="286">
        <v>74472000</v>
      </c>
      <c r="BO887" s="286">
        <v>18404000</v>
      </c>
      <c r="BP887" s="287" t="s">
        <v>3261</v>
      </c>
      <c r="BQ887" s="287" t="s">
        <v>45</v>
      </c>
      <c r="BR887" t="s">
        <v>45</v>
      </c>
    </row>
    <row r="888" spans="1:70" hidden="1" x14ac:dyDescent="0.3">
      <c r="A888" s="281">
        <v>885</v>
      </c>
      <c r="B888" s="288" t="s">
        <v>2952</v>
      </c>
      <c r="C888" s="288" t="s">
        <v>3011</v>
      </c>
      <c r="D888" s="288" t="s">
        <v>3003</v>
      </c>
      <c r="E888" s="288" t="s">
        <v>2959</v>
      </c>
      <c r="F888" s="288" t="s">
        <v>2985</v>
      </c>
      <c r="G888" s="288" t="s">
        <v>2986</v>
      </c>
      <c r="H888" s="288" t="s">
        <v>2989</v>
      </c>
      <c r="I888" s="288" t="s">
        <v>2962</v>
      </c>
      <c r="J888" s="288" t="s">
        <v>60</v>
      </c>
      <c r="K888" s="288" t="s">
        <v>2958</v>
      </c>
      <c r="L888" s="288" t="s">
        <v>45</v>
      </c>
      <c r="M888" s="289" t="s">
        <v>994</v>
      </c>
      <c r="N888" s="288" t="s">
        <v>993</v>
      </c>
      <c r="O888" s="288" t="s">
        <v>50</v>
      </c>
      <c r="P888" s="288" t="s">
        <v>51</v>
      </c>
      <c r="Q888" s="290" t="s">
        <v>45</v>
      </c>
      <c r="R888" s="288" t="s">
        <v>45</v>
      </c>
      <c r="S888" s="1">
        <v>45901</v>
      </c>
      <c r="T888" s="1">
        <v>45841</v>
      </c>
      <c r="U888" s="290" t="s">
        <v>45</v>
      </c>
      <c r="V888" s="1">
        <v>45841</v>
      </c>
      <c r="W888" s="1">
        <v>45901</v>
      </c>
      <c r="X888" s="1">
        <v>45902</v>
      </c>
      <c r="Y888" s="291">
        <v>69000</v>
      </c>
      <c r="Z888" s="291">
        <v>69000</v>
      </c>
      <c r="AA888" s="291">
        <v>16300</v>
      </c>
      <c r="AB888" s="291">
        <v>69000</v>
      </c>
      <c r="AC888" s="292" t="s">
        <v>645</v>
      </c>
      <c r="AD888" s="290" t="s">
        <v>60</v>
      </c>
      <c r="AE888" s="292" t="s">
        <v>45</v>
      </c>
      <c r="AF888" s="291">
        <v>69000</v>
      </c>
      <c r="AG888" s="291">
        <v>1570</v>
      </c>
      <c r="AH888" s="291">
        <v>108330000</v>
      </c>
      <c r="AI888" s="291">
        <v>25591000</v>
      </c>
      <c r="AJ888" s="291">
        <v>1570</v>
      </c>
      <c r="AK888" s="291">
        <v>108330000</v>
      </c>
      <c r="AL888" s="291">
        <v>25591000</v>
      </c>
      <c r="AM888" s="291"/>
      <c r="AN888" s="291"/>
      <c r="AO888" s="291">
        <v>0</v>
      </c>
      <c r="AP888" s="291">
        <v>1603</v>
      </c>
      <c r="AQ888" s="291">
        <v>110607000</v>
      </c>
      <c r="AR888" s="291">
        <v>26128900</v>
      </c>
      <c r="AS888" s="291">
        <v>1603</v>
      </c>
      <c r="AT888" s="291">
        <v>110607000</v>
      </c>
      <c r="AU888" s="291">
        <v>26128900</v>
      </c>
      <c r="AV888" s="291"/>
      <c r="AW888" s="291"/>
      <c r="AX888" s="291">
        <v>0</v>
      </c>
      <c r="AY888" s="291">
        <v>372</v>
      </c>
      <c r="AZ888" s="291">
        <v>25668000</v>
      </c>
      <c r="BA888" s="291"/>
      <c r="BB888" s="291"/>
      <c r="BC888" s="291">
        <v>55</v>
      </c>
      <c r="BD888" s="291">
        <v>3795000</v>
      </c>
      <c r="BE888" s="291">
        <v>942760</v>
      </c>
      <c r="BF888" s="291">
        <v>896500</v>
      </c>
      <c r="BG888" s="291">
        <v>55</v>
      </c>
      <c r="BH888" s="291">
        <v>3795000</v>
      </c>
      <c r="BI888" s="291">
        <v>942760</v>
      </c>
      <c r="BJ888" s="291">
        <v>896500</v>
      </c>
      <c r="BK888" s="291">
        <v>317</v>
      </c>
      <c r="BL888" s="291">
        <v>1231</v>
      </c>
      <c r="BM888" s="291">
        <v>1548</v>
      </c>
      <c r="BN888" s="291">
        <v>106812000</v>
      </c>
      <c r="BO888" s="291">
        <v>25232400</v>
      </c>
      <c r="BP888" s="292" t="s">
        <v>3325</v>
      </c>
      <c r="BQ888" s="292" t="s">
        <v>3132</v>
      </c>
      <c r="BR888" t="s">
        <v>45</v>
      </c>
    </row>
    <row r="889" spans="1:70" hidden="1" x14ac:dyDescent="0.3">
      <c r="A889" s="281">
        <v>886</v>
      </c>
      <c r="B889" s="282" t="s">
        <v>2952</v>
      </c>
      <c r="C889" s="282" t="s">
        <v>3011</v>
      </c>
      <c r="D889" s="282" t="s">
        <v>3003</v>
      </c>
      <c r="E889" s="282" t="s">
        <v>2959</v>
      </c>
      <c r="F889" s="282" t="s">
        <v>2985</v>
      </c>
      <c r="G889" s="282" t="s">
        <v>2986</v>
      </c>
      <c r="H889" s="282" t="s">
        <v>2989</v>
      </c>
      <c r="I889" s="282" t="s">
        <v>2962</v>
      </c>
      <c r="J889" s="282" t="s">
        <v>60</v>
      </c>
      <c r="K889" s="282" t="s">
        <v>2958</v>
      </c>
      <c r="L889" s="282" t="s">
        <v>45</v>
      </c>
      <c r="M889" s="283" t="s">
        <v>992</v>
      </c>
      <c r="N889" s="282" t="s">
        <v>991</v>
      </c>
      <c r="O889" s="282" t="s">
        <v>50</v>
      </c>
      <c r="P889" s="282" t="s">
        <v>51</v>
      </c>
      <c r="Q889" s="284" t="s">
        <v>45</v>
      </c>
      <c r="R889" s="282" t="s">
        <v>45</v>
      </c>
      <c r="S889" s="285">
        <v>2958465</v>
      </c>
      <c r="T889" s="285">
        <v>45896</v>
      </c>
      <c r="U889" s="284" t="s">
        <v>45</v>
      </c>
      <c r="V889" s="285">
        <v>45896</v>
      </c>
      <c r="W889" s="284" t="s">
        <v>45</v>
      </c>
      <c r="X889" s="284" t="s">
        <v>45</v>
      </c>
      <c r="Y889" s="286">
        <v>72000</v>
      </c>
      <c r="Z889" s="286">
        <v>72000</v>
      </c>
      <c r="AA889" s="286">
        <v>18500</v>
      </c>
      <c r="AB889" s="286">
        <v>72000</v>
      </c>
      <c r="AC889" s="287" t="s">
        <v>796</v>
      </c>
      <c r="AD889" s="284" t="s">
        <v>60</v>
      </c>
      <c r="AE889" s="287" t="s">
        <v>45</v>
      </c>
      <c r="AF889" s="286">
        <v>72000</v>
      </c>
      <c r="AG889" s="286">
        <v>1050</v>
      </c>
      <c r="AH889" s="286">
        <v>75600000</v>
      </c>
      <c r="AI889" s="286">
        <v>19425000</v>
      </c>
      <c r="AJ889" s="286">
        <v>1050</v>
      </c>
      <c r="AK889" s="286">
        <v>75600000</v>
      </c>
      <c r="AL889" s="286">
        <v>19425000</v>
      </c>
      <c r="AM889" s="286"/>
      <c r="AN889" s="286"/>
      <c r="AO889" s="286">
        <v>0</v>
      </c>
      <c r="AP889" s="286"/>
      <c r="AQ889" s="286"/>
      <c r="AR889" s="286">
        <v>0</v>
      </c>
      <c r="AS889" s="286"/>
      <c r="AT889" s="286"/>
      <c r="AU889" s="286">
        <v>0</v>
      </c>
      <c r="AV889" s="286"/>
      <c r="AW889" s="286"/>
      <c r="AX889" s="286">
        <v>0</v>
      </c>
      <c r="AY889" s="286"/>
      <c r="AZ889" s="286"/>
      <c r="BA889" s="286"/>
      <c r="BB889" s="286"/>
      <c r="BC889" s="286"/>
      <c r="BD889" s="286"/>
      <c r="BE889" s="286"/>
      <c r="BF889" s="286">
        <v>0</v>
      </c>
      <c r="BG889" s="286"/>
      <c r="BH889" s="286"/>
      <c r="BI889" s="286"/>
      <c r="BJ889" s="286">
        <v>0</v>
      </c>
      <c r="BK889" s="286"/>
      <c r="BL889" s="286"/>
      <c r="BM889" s="286"/>
      <c r="BN889" s="286"/>
      <c r="BO889" s="286"/>
      <c r="BP889" s="287" t="s">
        <v>45</v>
      </c>
      <c r="BQ889" s="287" t="s">
        <v>45</v>
      </c>
      <c r="BR889" t="s">
        <v>45</v>
      </c>
    </row>
    <row r="890" spans="1:70" hidden="1" x14ac:dyDescent="0.3">
      <c r="A890" s="281">
        <v>887</v>
      </c>
      <c r="B890" s="288" t="s">
        <v>2952</v>
      </c>
      <c r="C890" s="288" t="s">
        <v>3011</v>
      </c>
      <c r="D890" s="288" t="s">
        <v>3003</v>
      </c>
      <c r="E890" s="288" t="s">
        <v>2959</v>
      </c>
      <c r="F890" s="288" t="s">
        <v>2985</v>
      </c>
      <c r="G890" s="288" t="s">
        <v>2986</v>
      </c>
      <c r="H890" s="288" t="s">
        <v>2989</v>
      </c>
      <c r="I890" s="288" t="s">
        <v>2999</v>
      </c>
      <c r="J890" s="288" t="s">
        <v>60</v>
      </c>
      <c r="K890" s="288" t="s">
        <v>2958</v>
      </c>
      <c r="L890" s="288" t="s">
        <v>45</v>
      </c>
      <c r="M890" s="289" t="s">
        <v>987</v>
      </c>
      <c r="N890" s="288" t="s">
        <v>986</v>
      </c>
      <c r="O890" s="288" t="s">
        <v>50</v>
      </c>
      <c r="P890" s="288" t="s">
        <v>51</v>
      </c>
      <c r="Q890" s="290" t="s">
        <v>45</v>
      </c>
      <c r="R890" s="288" t="s">
        <v>45</v>
      </c>
      <c r="S890" s="1">
        <v>45932</v>
      </c>
      <c r="T890" s="1">
        <v>45833</v>
      </c>
      <c r="U890" s="290" t="s">
        <v>45</v>
      </c>
      <c r="V890" s="1">
        <v>45833</v>
      </c>
      <c r="W890" s="1">
        <v>45883</v>
      </c>
      <c r="X890" s="1">
        <v>45891</v>
      </c>
      <c r="Y890" s="291">
        <v>79000</v>
      </c>
      <c r="Z890" s="291">
        <v>79000</v>
      </c>
      <c r="AA890" s="291">
        <v>16700</v>
      </c>
      <c r="AB890" s="291">
        <v>79000</v>
      </c>
      <c r="AC890" s="292" t="s">
        <v>989</v>
      </c>
      <c r="AD890" s="290" t="s">
        <v>60</v>
      </c>
      <c r="AE890" s="292" t="s">
        <v>45</v>
      </c>
      <c r="AF890" s="291">
        <v>79000</v>
      </c>
      <c r="AG890" s="291">
        <v>5015</v>
      </c>
      <c r="AH890" s="291">
        <v>396185000</v>
      </c>
      <c r="AI890" s="291">
        <v>83750500</v>
      </c>
      <c r="AJ890" s="291">
        <v>1875</v>
      </c>
      <c r="AK890" s="291">
        <v>148125000</v>
      </c>
      <c r="AL890" s="291">
        <v>31312500</v>
      </c>
      <c r="AM890" s="291">
        <v>3140</v>
      </c>
      <c r="AN890" s="291">
        <v>248060000</v>
      </c>
      <c r="AO890" s="291">
        <v>52438000</v>
      </c>
      <c r="AP890" s="291">
        <v>1805</v>
      </c>
      <c r="AQ890" s="291">
        <v>142595000</v>
      </c>
      <c r="AR890" s="291">
        <v>30143500</v>
      </c>
      <c r="AS890" s="291">
        <v>1805</v>
      </c>
      <c r="AT890" s="291">
        <v>142595000</v>
      </c>
      <c r="AU890" s="291">
        <v>30143500</v>
      </c>
      <c r="AV890" s="291"/>
      <c r="AW890" s="291"/>
      <c r="AX890" s="291">
        <v>0</v>
      </c>
      <c r="AY890" s="291">
        <v>929</v>
      </c>
      <c r="AZ890" s="291">
        <v>73391000</v>
      </c>
      <c r="BA890" s="291"/>
      <c r="BB890" s="291"/>
      <c r="BC890" s="291">
        <v>186</v>
      </c>
      <c r="BD890" s="291">
        <v>14694000</v>
      </c>
      <c r="BE890" s="291">
        <v>8707193</v>
      </c>
      <c r="BF890" s="291">
        <v>3106200</v>
      </c>
      <c r="BG890" s="291">
        <v>514</v>
      </c>
      <c r="BH890" s="291">
        <v>40606000</v>
      </c>
      <c r="BI890" s="291">
        <v>25446423</v>
      </c>
      <c r="BJ890" s="291">
        <v>8583800</v>
      </c>
      <c r="BK890" s="291">
        <v>415</v>
      </c>
      <c r="BL890" s="291">
        <v>876</v>
      </c>
      <c r="BM890" s="291">
        <v>1291</v>
      </c>
      <c r="BN890" s="291">
        <v>101989000</v>
      </c>
      <c r="BO890" s="291">
        <v>21559700</v>
      </c>
      <c r="BP890" s="292" t="s">
        <v>3481</v>
      </c>
      <c r="BQ890" s="292" t="s">
        <v>3763</v>
      </c>
      <c r="BR890" t="s">
        <v>45</v>
      </c>
    </row>
    <row r="891" spans="1:70" hidden="1" x14ac:dyDescent="0.3">
      <c r="A891" s="281">
        <v>888</v>
      </c>
      <c r="B891" s="282" t="s">
        <v>2952</v>
      </c>
      <c r="C891" s="282" t="s">
        <v>3011</v>
      </c>
      <c r="D891" s="282" t="s">
        <v>3003</v>
      </c>
      <c r="E891" s="282" t="s">
        <v>2959</v>
      </c>
      <c r="F891" s="282" t="s">
        <v>2985</v>
      </c>
      <c r="G891" s="282" t="s">
        <v>2986</v>
      </c>
      <c r="H891" s="282" t="s">
        <v>2989</v>
      </c>
      <c r="I891" s="282" t="s">
        <v>2999</v>
      </c>
      <c r="J891" s="282" t="s">
        <v>60</v>
      </c>
      <c r="K891" s="282" t="s">
        <v>2958</v>
      </c>
      <c r="L891" s="282" t="s">
        <v>1853</v>
      </c>
      <c r="M891" s="283" t="s">
        <v>985</v>
      </c>
      <c r="N891" s="282" t="s">
        <v>984</v>
      </c>
      <c r="O891" s="282" t="s">
        <v>50</v>
      </c>
      <c r="P891" s="282" t="s">
        <v>120</v>
      </c>
      <c r="Q891" s="284" t="s">
        <v>45</v>
      </c>
      <c r="R891" s="282" t="s">
        <v>45</v>
      </c>
      <c r="S891" s="285">
        <v>46111</v>
      </c>
      <c r="T891" s="285">
        <v>45860</v>
      </c>
      <c r="U891" s="284" t="s">
        <v>45</v>
      </c>
      <c r="V891" s="285">
        <v>45860</v>
      </c>
      <c r="W891" s="285">
        <v>45891</v>
      </c>
      <c r="X891" s="285">
        <v>45895</v>
      </c>
      <c r="Y891" s="286">
        <v>63000</v>
      </c>
      <c r="Z891" s="286">
        <v>79000</v>
      </c>
      <c r="AA891" s="286">
        <v>17000</v>
      </c>
      <c r="AB891" s="286">
        <v>79000</v>
      </c>
      <c r="AC891" s="287" t="s">
        <v>302</v>
      </c>
      <c r="AD891" s="284" t="s">
        <v>60</v>
      </c>
      <c r="AE891" s="287" t="s">
        <v>45</v>
      </c>
      <c r="AF891" s="286">
        <v>63000</v>
      </c>
      <c r="AG891" s="286">
        <v>12430</v>
      </c>
      <c r="AH891" s="286">
        <v>981970000</v>
      </c>
      <c r="AI891" s="286">
        <v>211310000</v>
      </c>
      <c r="AJ891" s="286">
        <v>1450</v>
      </c>
      <c r="AK891" s="286">
        <v>114550000</v>
      </c>
      <c r="AL891" s="286">
        <v>24650000</v>
      </c>
      <c r="AM891" s="286">
        <v>10980</v>
      </c>
      <c r="AN891" s="286">
        <v>867420000</v>
      </c>
      <c r="AO891" s="286">
        <v>186660000</v>
      </c>
      <c r="AP891" s="286">
        <v>1461</v>
      </c>
      <c r="AQ891" s="286">
        <v>115419000</v>
      </c>
      <c r="AR891" s="286">
        <v>24837000</v>
      </c>
      <c r="AS891" s="286">
        <v>1461</v>
      </c>
      <c r="AT891" s="286">
        <v>115419000</v>
      </c>
      <c r="AU891" s="286">
        <v>24837000</v>
      </c>
      <c r="AV891" s="286"/>
      <c r="AW891" s="286"/>
      <c r="AX891" s="286">
        <v>0</v>
      </c>
      <c r="AY891" s="286">
        <v>519</v>
      </c>
      <c r="AZ891" s="286">
        <v>41001000</v>
      </c>
      <c r="BA891" s="286"/>
      <c r="BB891" s="286"/>
      <c r="BC891" s="286">
        <v>176</v>
      </c>
      <c r="BD891" s="286">
        <v>13904000</v>
      </c>
      <c r="BE891" s="286">
        <v>5439911</v>
      </c>
      <c r="BF891" s="286">
        <v>2992000</v>
      </c>
      <c r="BG891" s="286">
        <v>184</v>
      </c>
      <c r="BH891" s="286">
        <v>14536000</v>
      </c>
      <c r="BI891" s="286">
        <v>5439911</v>
      </c>
      <c r="BJ891" s="286">
        <v>3128000</v>
      </c>
      <c r="BK891" s="286">
        <v>335</v>
      </c>
      <c r="BL891" s="286">
        <v>942</v>
      </c>
      <c r="BM891" s="286">
        <v>1277</v>
      </c>
      <c r="BN891" s="286">
        <v>100883000</v>
      </c>
      <c r="BO891" s="286">
        <v>21709000</v>
      </c>
      <c r="BP891" s="287" t="s">
        <v>652</v>
      </c>
      <c r="BQ891" s="287" t="s">
        <v>3100</v>
      </c>
      <c r="BR891" t="s">
        <v>45</v>
      </c>
    </row>
    <row r="892" spans="1:70" hidden="1" x14ac:dyDescent="0.3">
      <c r="A892" s="281">
        <v>889</v>
      </c>
      <c r="B892" s="288" t="s">
        <v>2952</v>
      </c>
      <c r="C892" s="288" t="s">
        <v>3011</v>
      </c>
      <c r="D892" s="288" t="s">
        <v>3003</v>
      </c>
      <c r="E892" s="288" t="s">
        <v>2959</v>
      </c>
      <c r="F892" s="288" t="s">
        <v>2985</v>
      </c>
      <c r="G892" s="288" t="s">
        <v>2986</v>
      </c>
      <c r="H892" s="288" t="s">
        <v>2989</v>
      </c>
      <c r="I892" s="288" t="s">
        <v>2999</v>
      </c>
      <c r="J892" s="288" t="s">
        <v>60</v>
      </c>
      <c r="K892" s="288" t="s">
        <v>2958</v>
      </c>
      <c r="L892" s="288" t="s">
        <v>45</v>
      </c>
      <c r="M892" s="289" t="s">
        <v>982</v>
      </c>
      <c r="N892" s="288" t="s">
        <v>384</v>
      </c>
      <c r="O892" s="288" t="s">
        <v>50</v>
      </c>
      <c r="P892" s="288" t="s">
        <v>120</v>
      </c>
      <c r="Q892" s="290" t="s">
        <v>45</v>
      </c>
      <c r="R892" s="288" t="s">
        <v>45</v>
      </c>
      <c r="S892" s="1">
        <v>45945</v>
      </c>
      <c r="T892" s="1">
        <v>45890</v>
      </c>
      <c r="U892" s="290" t="s">
        <v>45</v>
      </c>
      <c r="V892" s="1">
        <v>45890</v>
      </c>
      <c r="W892" s="290" t="s">
        <v>45</v>
      </c>
      <c r="X892" s="290" t="s">
        <v>45</v>
      </c>
      <c r="Y892" s="291">
        <v>65000</v>
      </c>
      <c r="Z892" s="291">
        <v>72000</v>
      </c>
      <c r="AA892" s="291">
        <v>16600</v>
      </c>
      <c r="AB892" s="291">
        <v>72000</v>
      </c>
      <c r="AC892" s="292" t="s">
        <v>983</v>
      </c>
      <c r="AD892" s="290" t="s">
        <v>60</v>
      </c>
      <c r="AE892" s="292" t="s">
        <v>45</v>
      </c>
      <c r="AF892" s="291">
        <v>65000</v>
      </c>
      <c r="AG892" s="291">
        <v>4535</v>
      </c>
      <c r="AH892" s="291">
        <v>326520000</v>
      </c>
      <c r="AI892" s="291">
        <v>75281000</v>
      </c>
      <c r="AJ892" s="291">
        <v>2275</v>
      </c>
      <c r="AK892" s="291">
        <v>163800000</v>
      </c>
      <c r="AL892" s="291">
        <v>37765000</v>
      </c>
      <c r="AM892" s="291">
        <v>2260</v>
      </c>
      <c r="AN892" s="291">
        <v>162720000</v>
      </c>
      <c r="AO892" s="291">
        <v>37516000</v>
      </c>
      <c r="AP892" s="291"/>
      <c r="AQ892" s="291"/>
      <c r="AR892" s="291">
        <v>0</v>
      </c>
      <c r="AS892" s="291"/>
      <c r="AT892" s="291"/>
      <c r="AU892" s="291">
        <v>0</v>
      </c>
      <c r="AV892" s="291"/>
      <c r="AW892" s="291"/>
      <c r="AX892" s="291">
        <v>0</v>
      </c>
      <c r="AY892" s="291"/>
      <c r="AZ892" s="291"/>
      <c r="BA892" s="291"/>
      <c r="BB892" s="291"/>
      <c r="BC892" s="291"/>
      <c r="BD892" s="291"/>
      <c r="BE892" s="291"/>
      <c r="BF892" s="291">
        <v>0</v>
      </c>
      <c r="BG892" s="291"/>
      <c r="BH892" s="291"/>
      <c r="BI892" s="291"/>
      <c r="BJ892" s="291">
        <v>0</v>
      </c>
      <c r="BK892" s="291"/>
      <c r="BL892" s="291"/>
      <c r="BM892" s="291"/>
      <c r="BN892" s="291"/>
      <c r="BO892" s="291"/>
      <c r="BP892" s="292" t="s">
        <v>45</v>
      </c>
      <c r="BQ892" s="292" t="s">
        <v>45</v>
      </c>
      <c r="BR892" t="s">
        <v>45</v>
      </c>
    </row>
    <row r="893" spans="1:70" hidden="1" x14ac:dyDescent="0.3">
      <c r="A893" s="281">
        <v>890</v>
      </c>
      <c r="B893" s="282" t="s">
        <v>2952</v>
      </c>
      <c r="C893" s="282" t="s">
        <v>3011</v>
      </c>
      <c r="D893" s="282" t="s">
        <v>3003</v>
      </c>
      <c r="E893" s="282" t="s">
        <v>2959</v>
      </c>
      <c r="F893" s="282" t="s">
        <v>2985</v>
      </c>
      <c r="G893" s="282" t="s">
        <v>2986</v>
      </c>
      <c r="H893" s="282" t="s">
        <v>2990</v>
      </c>
      <c r="I893" s="282" t="s">
        <v>2962</v>
      </c>
      <c r="J893" s="282" t="s">
        <v>60</v>
      </c>
      <c r="K893" s="282" t="s">
        <v>2958</v>
      </c>
      <c r="L893" s="282" t="s">
        <v>45</v>
      </c>
      <c r="M893" s="283" t="s">
        <v>981</v>
      </c>
      <c r="N893" s="282" t="s">
        <v>980</v>
      </c>
      <c r="O893" s="282" t="s">
        <v>50</v>
      </c>
      <c r="P893" s="282" t="s">
        <v>127</v>
      </c>
      <c r="Q893" s="284" t="s">
        <v>45</v>
      </c>
      <c r="R893" s="282" t="s">
        <v>45</v>
      </c>
      <c r="S893" s="285">
        <v>45882</v>
      </c>
      <c r="T893" s="285">
        <v>45832</v>
      </c>
      <c r="U893" s="284" t="s">
        <v>45</v>
      </c>
      <c r="V893" s="285">
        <v>45832</v>
      </c>
      <c r="W893" s="285">
        <v>45882</v>
      </c>
      <c r="X893" s="285">
        <v>45883</v>
      </c>
      <c r="Y893" s="286">
        <v>69000</v>
      </c>
      <c r="Z893" s="286">
        <v>77000</v>
      </c>
      <c r="AA893" s="286">
        <v>18500</v>
      </c>
      <c r="AB893" s="286">
        <v>77000</v>
      </c>
      <c r="AC893" s="287" t="s">
        <v>121</v>
      </c>
      <c r="AD893" s="284" t="s">
        <v>60</v>
      </c>
      <c r="AE893" s="287" t="s">
        <v>45</v>
      </c>
      <c r="AF893" s="286">
        <v>69000</v>
      </c>
      <c r="AG893" s="286">
        <v>1650</v>
      </c>
      <c r="AH893" s="286">
        <v>127050000</v>
      </c>
      <c r="AI893" s="286">
        <v>30525000</v>
      </c>
      <c r="AJ893" s="286">
        <v>1650</v>
      </c>
      <c r="AK893" s="286">
        <v>127050000</v>
      </c>
      <c r="AL893" s="286">
        <v>30525000</v>
      </c>
      <c r="AM893" s="286"/>
      <c r="AN893" s="286"/>
      <c r="AO893" s="286">
        <v>0</v>
      </c>
      <c r="AP893" s="286">
        <v>1728</v>
      </c>
      <c r="AQ893" s="286">
        <v>133056000</v>
      </c>
      <c r="AR893" s="286">
        <v>31968000</v>
      </c>
      <c r="AS893" s="286">
        <v>1728</v>
      </c>
      <c r="AT893" s="286">
        <v>133056000</v>
      </c>
      <c r="AU893" s="286">
        <v>31968000</v>
      </c>
      <c r="AV893" s="286"/>
      <c r="AW893" s="286"/>
      <c r="AX893" s="286">
        <v>0</v>
      </c>
      <c r="AY893" s="286">
        <v>781</v>
      </c>
      <c r="AZ893" s="286">
        <v>60137000</v>
      </c>
      <c r="BA893" s="286"/>
      <c r="BB893" s="286"/>
      <c r="BC893" s="286">
        <v>91</v>
      </c>
      <c r="BD893" s="286">
        <v>7007000</v>
      </c>
      <c r="BE893" s="286">
        <v>4398691</v>
      </c>
      <c r="BF893" s="286">
        <v>1683500</v>
      </c>
      <c r="BG893" s="286">
        <v>156</v>
      </c>
      <c r="BH893" s="286">
        <v>12012000</v>
      </c>
      <c r="BI893" s="286">
        <v>6637300</v>
      </c>
      <c r="BJ893" s="286">
        <v>2886000</v>
      </c>
      <c r="BK893" s="286">
        <v>625</v>
      </c>
      <c r="BL893" s="286">
        <v>947</v>
      </c>
      <c r="BM893" s="286">
        <v>1572</v>
      </c>
      <c r="BN893" s="286">
        <v>121044000</v>
      </c>
      <c r="BO893" s="286">
        <v>29082000</v>
      </c>
      <c r="BP893" s="287" t="s">
        <v>3759</v>
      </c>
      <c r="BQ893" s="287" t="s">
        <v>3392</v>
      </c>
      <c r="BR893" t="s">
        <v>45</v>
      </c>
    </row>
    <row r="894" spans="1:70" hidden="1" x14ac:dyDescent="0.3">
      <c r="A894" s="281">
        <v>891</v>
      </c>
      <c r="B894" s="288" t="s">
        <v>2952</v>
      </c>
      <c r="C894" s="288" t="s">
        <v>3011</v>
      </c>
      <c r="D894" s="288" t="s">
        <v>3003</v>
      </c>
      <c r="E894" s="288" t="s">
        <v>2959</v>
      </c>
      <c r="F894" s="288" t="s">
        <v>2985</v>
      </c>
      <c r="G894" s="288" t="s">
        <v>2991</v>
      </c>
      <c r="H894" s="288" t="s">
        <v>2992</v>
      </c>
      <c r="I894" s="288" t="s">
        <v>2962</v>
      </c>
      <c r="J894" s="288" t="s">
        <v>60</v>
      </c>
      <c r="K894" s="288" t="s">
        <v>2958</v>
      </c>
      <c r="L894" s="288" t="s">
        <v>45</v>
      </c>
      <c r="M894" s="289" t="s">
        <v>978</v>
      </c>
      <c r="N894" s="288" t="s">
        <v>977</v>
      </c>
      <c r="O894" s="288" t="s">
        <v>50</v>
      </c>
      <c r="P894" s="288" t="s">
        <v>51</v>
      </c>
      <c r="Q894" s="290" t="s">
        <v>45</v>
      </c>
      <c r="R894" s="288" t="s">
        <v>45</v>
      </c>
      <c r="S894" s="1">
        <v>45881</v>
      </c>
      <c r="T894" s="1">
        <v>45817</v>
      </c>
      <c r="U894" s="290" t="s">
        <v>45</v>
      </c>
      <c r="V894" s="1">
        <v>45817</v>
      </c>
      <c r="W894" s="1">
        <v>45881</v>
      </c>
      <c r="X894" s="1">
        <v>45888</v>
      </c>
      <c r="Y894" s="291">
        <v>64000</v>
      </c>
      <c r="Z894" s="291">
        <v>64000</v>
      </c>
      <c r="AA894" s="291">
        <v>17200</v>
      </c>
      <c r="AB894" s="291">
        <v>64000</v>
      </c>
      <c r="AC894" s="292" t="s">
        <v>399</v>
      </c>
      <c r="AD894" s="290" t="s">
        <v>60</v>
      </c>
      <c r="AE894" s="292" t="s">
        <v>45</v>
      </c>
      <c r="AF894" s="291">
        <v>64000</v>
      </c>
      <c r="AG894" s="291">
        <v>1520</v>
      </c>
      <c r="AH894" s="291">
        <v>97280000</v>
      </c>
      <c r="AI894" s="291">
        <v>26144000</v>
      </c>
      <c r="AJ894" s="291">
        <v>1520</v>
      </c>
      <c r="AK894" s="291">
        <v>97280000</v>
      </c>
      <c r="AL894" s="291">
        <v>26144000</v>
      </c>
      <c r="AM894" s="291"/>
      <c r="AN894" s="291"/>
      <c r="AO894" s="291">
        <v>0</v>
      </c>
      <c r="AP894" s="291">
        <v>1293</v>
      </c>
      <c r="AQ894" s="291">
        <v>82752000</v>
      </c>
      <c r="AR894" s="291">
        <v>22239600</v>
      </c>
      <c r="AS894" s="291">
        <v>1293</v>
      </c>
      <c r="AT894" s="291">
        <v>82752000</v>
      </c>
      <c r="AU894" s="291">
        <v>22239600</v>
      </c>
      <c r="AV894" s="291"/>
      <c r="AW894" s="291"/>
      <c r="AX894" s="291">
        <v>0</v>
      </c>
      <c r="AY894" s="291">
        <v>352</v>
      </c>
      <c r="AZ894" s="291">
        <v>22528000</v>
      </c>
      <c r="BA894" s="291"/>
      <c r="BB894" s="291"/>
      <c r="BC894" s="291">
        <v>47</v>
      </c>
      <c r="BD894" s="291">
        <v>3008000</v>
      </c>
      <c r="BE894" s="291">
        <v>2511793</v>
      </c>
      <c r="BF894" s="291">
        <v>808400</v>
      </c>
      <c r="BG894" s="291">
        <v>133</v>
      </c>
      <c r="BH894" s="291">
        <v>8512000</v>
      </c>
      <c r="BI894" s="291">
        <v>5709539</v>
      </c>
      <c r="BJ894" s="291">
        <v>2287600</v>
      </c>
      <c r="BK894" s="291">
        <v>219</v>
      </c>
      <c r="BL894" s="291">
        <v>941</v>
      </c>
      <c r="BM894" s="291">
        <v>1160</v>
      </c>
      <c r="BN894" s="291">
        <v>74240000</v>
      </c>
      <c r="BO894" s="291">
        <v>19952000</v>
      </c>
      <c r="BP894" s="292" t="s">
        <v>3465</v>
      </c>
      <c r="BQ894" s="292" t="s">
        <v>3441</v>
      </c>
      <c r="BR894" t="s">
        <v>45</v>
      </c>
    </row>
    <row r="895" spans="1:70" hidden="1" x14ac:dyDescent="0.3">
      <c r="A895" s="281">
        <v>892</v>
      </c>
      <c r="B895" s="282" t="s">
        <v>2952</v>
      </c>
      <c r="C895" s="282" t="s">
        <v>3011</v>
      </c>
      <c r="D895" s="282" t="s">
        <v>3003</v>
      </c>
      <c r="E895" s="282" t="s">
        <v>2959</v>
      </c>
      <c r="F895" s="282" t="s">
        <v>2985</v>
      </c>
      <c r="G895" s="282" t="s">
        <v>2991</v>
      </c>
      <c r="H895" s="282" t="s">
        <v>2992</v>
      </c>
      <c r="I895" s="282" t="s">
        <v>2962</v>
      </c>
      <c r="J895" s="282" t="s">
        <v>60</v>
      </c>
      <c r="K895" s="282" t="s">
        <v>2958</v>
      </c>
      <c r="L895" s="282" t="s">
        <v>45</v>
      </c>
      <c r="M895" s="283" t="s">
        <v>976</v>
      </c>
      <c r="N895" s="282" t="s">
        <v>975</v>
      </c>
      <c r="O895" s="282" t="s">
        <v>50</v>
      </c>
      <c r="P895" s="282" t="s">
        <v>127</v>
      </c>
      <c r="Q895" s="284" t="s">
        <v>45</v>
      </c>
      <c r="R895" s="282" t="s">
        <v>45</v>
      </c>
      <c r="S895" s="285">
        <v>45882</v>
      </c>
      <c r="T895" s="285">
        <v>45833</v>
      </c>
      <c r="U895" s="284" t="s">
        <v>45</v>
      </c>
      <c r="V895" s="285">
        <v>45833</v>
      </c>
      <c r="W895" s="285">
        <v>45882</v>
      </c>
      <c r="X895" s="285">
        <v>45883</v>
      </c>
      <c r="Y895" s="286">
        <v>110000</v>
      </c>
      <c r="Z895" s="286">
        <v>123000</v>
      </c>
      <c r="AA895" s="286">
        <v>27000</v>
      </c>
      <c r="AB895" s="286">
        <v>123000</v>
      </c>
      <c r="AC895" s="287" t="s">
        <v>949</v>
      </c>
      <c r="AD895" s="284" t="s">
        <v>60</v>
      </c>
      <c r="AE895" s="287" t="s">
        <v>45</v>
      </c>
      <c r="AF895" s="286">
        <v>110000</v>
      </c>
      <c r="AG895" s="286">
        <v>2675</v>
      </c>
      <c r="AH895" s="286">
        <v>329025000</v>
      </c>
      <c r="AI895" s="286">
        <v>72225000</v>
      </c>
      <c r="AJ895" s="286">
        <v>1575</v>
      </c>
      <c r="AK895" s="286">
        <v>193725000</v>
      </c>
      <c r="AL895" s="286">
        <v>42525000</v>
      </c>
      <c r="AM895" s="286">
        <v>1100</v>
      </c>
      <c r="AN895" s="286">
        <v>135300000</v>
      </c>
      <c r="AO895" s="286">
        <v>29700000</v>
      </c>
      <c r="AP895" s="286">
        <v>2837</v>
      </c>
      <c r="AQ895" s="286">
        <v>348951000</v>
      </c>
      <c r="AR895" s="286">
        <v>76599000</v>
      </c>
      <c r="AS895" s="286">
        <v>2837</v>
      </c>
      <c r="AT895" s="286">
        <v>348951000</v>
      </c>
      <c r="AU895" s="286">
        <v>76599000</v>
      </c>
      <c r="AV895" s="286"/>
      <c r="AW895" s="286"/>
      <c r="AX895" s="286">
        <v>0</v>
      </c>
      <c r="AY895" s="286">
        <v>668</v>
      </c>
      <c r="AZ895" s="286">
        <v>82164000</v>
      </c>
      <c r="BA895" s="286"/>
      <c r="BB895" s="286"/>
      <c r="BC895" s="286"/>
      <c r="BD895" s="286"/>
      <c r="BE895" s="286">
        <v>-81303</v>
      </c>
      <c r="BF895" s="286">
        <v>0</v>
      </c>
      <c r="BG895" s="286">
        <v>147</v>
      </c>
      <c r="BH895" s="286">
        <v>18081000</v>
      </c>
      <c r="BI895" s="286">
        <v>9317655</v>
      </c>
      <c r="BJ895" s="286">
        <v>3969000</v>
      </c>
      <c r="BK895" s="286">
        <v>521</v>
      </c>
      <c r="BL895" s="286">
        <v>2169</v>
      </c>
      <c r="BM895" s="286">
        <v>2690</v>
      </c>
      <c r="BN895" s="286">
        <v>330870000</v>
      </c>
      <c r="BO895" s="286">
        <v>72630000</v>
      </c>
      <c r="BP895" s="287" t="s">
        <v>3339</v>
      </c>
      <c r="BQ895" s="287" t="s">
        <v>3261</v>
      </c>
      <c r="BR895" t="s">
        <v>45</v>
      </c>
    </row>
    <row r="896" spans="1:70" hidden="1" x14ac:dyDescent="0.3">
      <c r="A896" s="281">
        <v>893</v>
      </c>
      <c r="B896" s="288" t="s">
        <v>2952</v>
      </c>
      <c r="C896" s="288" t="s">
        <v>3011</v>
      </c>
      <c r="D896" s="288" t="s">
        <v>3003</v>
      </c>
      <c r="E896" s="288" t="s">
        <v>2959</v>
      </c>
      <c r="F896" s="288" t="s">
        <v>2985</v>
      </c>
      <c r="G896" s="288" t="s">
        <v>2991</v>
      </c>
      <c r="H896" s="288" t="s">
        <v>2992</v>
      </c>
      <c r="I896" s="288" t="s">
        <v>2962</v>
      </c>
      <c r="J896" s="288" t="s">
        <v>60</v>
      </c>
      <c r="K896" s="288" t="s">
        <v>2958</v>
      </c>
      <c r="L896" s="288" t="s">
        <v>45</v>
      </c>
      <c r="M896" s="289" t="s">
        <v>973</v>
      </c>
      <c r="N896" s="288" t="s">
        <v>972</v>
      </c>
      <c r="O896" s="288" t="s">
        <v>50</v>
      </c>
      <c r="P896" s="288" t="s">
        <v>120</v>
      </c>
      <c r="Q896" s="290" t="s">
        <v>45</v>
      </c>
      <c r="R896" s="288" t="s">
        <v>45</v>
      </c>
      <c r="S896" s="1">
        <v>45881</v>
      </c>
      <c r="T896" s="1">
        <v>45841</v>
      </c>
      <c r="U896" s="290" t="s">
        <v>45</v>
      </c>
      <c r="V896" s="1">
        <v>45841</v>
      </c>
      <c r="W896" s="1">
        <v>45881</v>
      </c>
      <c r="X896" s="1">
        <v>45882</v>
      </c>
      <c r="Y896" s="291">
        <v>57000</v>
      </c>
      <c r="Z896" s="291">
        <v>57000</v>
      </c>
      <c r="AA896" s="291">
        <v>13000</v>
      </c>
      <c r="AB896" s="291">
        <v>57000</v>
      </c>
      <c r="AC896" s="292" t="s">
        <v>974</v>
      </c>
      <c r="AD896" s="290" t="s">
        <v>60</v>
      </c>
      <c r="AE896" s="292" t="s">
        <v>45</v>
      </c>
      <c r="AF896" s="291">
        <v>57000</v>
      </c>
      <c r="AG896" s="291">
        <v>1250</v>
      </c>
      <c r="AH896" s="291">
        <v>71250000</v>
      </c>
      <c r="AI896" s="291">
        <v>16250000</v>
      </c>
      <c r="AJ896" s="291">
        <v>1250</v>
      </c>
      <c r="AK896" s="291">
        <v>71250000</v>
      </c>
      <c r="AL896" s="291">
        <v>16250000</v>
      </c>
      <c r="AM896" s="291"/>
      <c r="AN896" s="291"/>
      <c r="AO896" s="291">
        <v>0</v>
      </c>
      <c r="AP896" s="291">
        <v>1301</v>
      </c>
      <c r="AQ896" s="291">
        <v>74157000</v>
      </c>
      <c r="AR896" s="291">
        <v>16913000</v>
      </c>
      <c r="AS896" s="291">
        <v>1301</v>
      </c>
      <c r="AT896" s="291">
        <v>74157000</v>
      </c>
      <c r="AU896" s="291">
        <v>16913000</v>
      </c>
      <c r="AV896" s="291"/>
      <c r="AW896" s="291"/>
      <c r="AX896" s="291">
        <v>0</v>
      </c>
      <c r="AY896" s="291">
        <v>589</v>
      </c>
      <c r="AZ896" s="291">
        <v>33573000</v>
      </c>
      <c r="BA896" s="291"/>
      <c r="BB896" s="291"/>
      <c r="BC896" s="291">
        <v>35</v>
      </c>
      <c r="BD896" s="291">
        <v>1995000</v>
      </c>
      <c r="BE896" s="291">
        <v>802891</v>
      </c>
      <c r="BF896" s="291">
        <v>455000</v>
      </c>
      <c r="BG896" s="291">
        <v>80</v>
      </c>
      <c r="BH896" s="291">
        <v>4560000</v>
      </c>
      <c r="BI896" s="291">
        <v>2549766</v>
      </c>
      <c r="BJ896" s="291">
        <v>1040000</v>
      </c>
      <c r="BK896" s="291">
        <v>509</v>
      </c>
      <c r="BL896" s="291">
        <v>712</v>
      </c>
      <c r="BM896" s="291">
        <v>1221</v>
      </c>
      <c r="BN896" s="291">
        <v>69597000</v>
      </c>
      <c r="BO896" s="291">
        <v>15873000</v>
      </c>
      <c r="BP896" s="292" t="s">
        <v>3597</v>
      </c>
      <c r="BQ896" s="292" t="s">
        <v>3325</v>
      </c>
      <c r="BR896" t="s">
        <v>45</v>
      </c>
    </row>
    <row r="897" spans="1:70" hidden="1" x14ac:dyDescent="0.3">
      <c r="A897" s="281">
        <v>894</v>
      </c>
      <c r="B897" s="282" t="s">
        <v>2952</v>
      </c>
      <c r="C897" s="282" t="s">
        <v>3011</v>
      </c>
      <c r="D897" s="282" t="s">
        <v>3003</v>
      </c>
      <c r="E897" s="282" t="s">
        <v>2959</v>
      </c>
      <c r="F897" s="282" t="s">
        <v>2985</v>
      </c>
      <c r="G897" s="282" t="s">
        <v>2991</v>
      </c>
      <c r="H897" s="282" t="s">
        <v>2992</v>
      </c>
      <c r="I897" s="282" t="s">
        <v>2962</v>
      </c>
      <c r="J897" s="282" t="s">
        <v>60</v>
      </c>
      <c r="K897" s="282" t="s">
        <v>2958</v>
      </c>
      <c r="L897" s="282" t="s">
        <v>45</v>
      </c>
      <c r="M897" s="283" t="s">
        <v>968</v>
      </c>
      <c r="N897" s="282" t="s">
        <v>967</v>
      </c>
      <c r="O897" s="282" t="s">
        <v>50</v>
      </c>
      <c r="P897" s="282" t="s">
        <v>51</v>
      </c>
      <c r="Q897" s="284" t="s">
        <v>45</v>
      </c>
      <c r="R897" s="282" t="s">
        <v>45</v>
      </c>
      <c r="S897" s="285">
        <v>45945</v>
      </c>
      <c r="T897" s="285">
        <v>45852</v>
      </c>
      <c r="U897" s="284" t="s">
        <v>45</v>
      </c>
      <c r="V897" s="285">
        <v>45852</v>
      </c>
      <c r="W897" s="285">
        <v>45896</v>
      </c>
      <c r="X897" s="285">
        <v>45896</v>
      </c>
      <c r="Y897" s="286">
        <v>64000</v>
      </c>
      <c r="Z897" s="286">
        <v>64000</v>
      </c>
      <c r="AA897" s="286">
        <v>14700</v>
      </c>
      <c r="AB897" s="286">
        <v>64000</v>
      </c>
      <c r="AC897" s="287" t="s">
        <v>970</v>
      </c>
      <c r="AD897" s="284" t="s">
        <v>60</v>
      </c>
      <c r="AE897" s="287" t="s">
        <v>45</v>
      </c>
      <c r="AF897" s="286">
        <v>64000</v>
      </c>
      <c r="AG897" s="286">
        <v>5360</v>
      </c>
      <c r="AH897" s="286">
        <v>343040000</v>
      </c>
      <c r="AI897" s="286">
        <v>78792000</v>
      </c>
      <c r="AJ897" s="286">
        <v>2000</v>
      </c>
      <c r="AK897" s="286">
        <v>128000000</v>
      </c>
      <c r="AL897" s="286">
        <v>29400000</v>
      </c>
      <c r="AM897" s="286">
        <v>3360</v>
      </c>
      <c r="AN897" s="286">
        <v>215040000</v>
      </c>
      <c r="AO897" s="286">
        <v>49392000</v>
      </c>
      <c r="AP897" s="286">
        <v>2413</v>
      </c>
      <c r="AQ897" s="286">
        <v>154432000</v>
      </c>
      <c r="AR897" s="286">
        <v>35471100</v>
      </c>
      <c r="AS897" s="286">
        <v>2413</v>
      </c>
      <c r="AT897" s="286">
        <v>154432000</v>
      </c>
      <c r="AU897" s="286">
        <v>35471100</v>
      </c>
      <c r="AV897" s="286"/>
      <c r="AW897" s="286"/>
      <c r="AX897" s="286">
        <v>0</v>
      </c>
      <c r="AY897" s="286">
        <v>644</v>
      </c>
      <c r="AZ897" s="286">
        <v>41216000</v>
      </c>
      <c r="BA897" s="286"/>
      <c r="BB897" s="286"/>
      <c r="BC897" s="286">
        <v>197</v>
      </c>
      <c r="BD897" s="286">
        <v>12608000</v>
      </c>
      <c r="BE897" s="286">
        <v>10202496</v>
      </c>
      <c r="BF897" s="286">
        <v>2895900</v>
      </c>
      <c r="BG897" s="286">
        <v>347</v>
      </c>
      <c r="BH897" s="286">
        <v>22208000</v>
      </c>
      <c r="BI897" s="286">
        <v>16460730</v>
      </c>
      <c r="BJ897" s="286">
        <v>5100900</v>
      </c>
      <c r="BK897" s="286">
        <v>297</v>
      </c>
      <c r="BL897" s="286">
        <v>1769</v>
      </c>
      <c r="BM897" s="286">
        <v>2066</v>
      </c>
      <c r="BN897" s="286">
        <v>132224000</v>
      </c>
      <c r="BO897" s="286">
        <v>30370200</v>
      </c>
      <c r="BP897" s="287" t="s">
        <v>3789</v>
      </c>
      <c r="BQ897" s="287" t="s">
        <v>3444</v>
      </c>
      <c r="BR897" t="s">
        <v>45</v>
      </c>
    </row>
    <row r="898" spans="1:70" hidden="1" x14ac:dyDescent="0.3">
      <c r="A898" s="281">
        <v>895</v>
      </c>
      <c r="B898" s="288" t="s">
        <v>2952</v>
      </c>
      <c r="C898" s="288" t="s">
        <v>3011</v>
      </c>
      <c r="D898" s="288" t="s">
        <v>3003</v>
      </c>
      <c r="E898" s="288" t="s">
        <v>2959</v>
      </c>
      <c r="F898" s="288" t="s">
        <v>2985</v>
      </c>
      <c r="G898" s="288" t="s">
        <v>2991</v>
      </c>
      <c r="H898" s="288" t="s">
        <v>2992</v>
      </c>
      <c r="I898" s="288" t="s">
        <v>2962</v>
      </c>
      <c r="J898" s="288" t="s">
        <v>60</v>
      </c>
      <c r="K898" s="288" t="s">
        <v>2958</v>
      </c>
      <c r="L898" s="288" t="s">
        <v>45</v>
      </c>
      <c r="M898" s="289" t="s">
        <v>965</v>
      </c>
      <c r="N898" s="288" t="s">
        <v>964</v>
      </c>
      <c r="O898" s="288" t="s">
        <v>50</v>
      </c>
      <c r="P898" s="288" t="s">
        <v>51</v>
      </c>
      <c r="Q898" s="290" t="s">
        <v>45</v>
      </c>
      <c r="R898" s="288" t="s">
        <v>45</v>
      </c>
      <c r="S898" s="1">
        <v>2958465</v>
      </c>
      <c r="T898" s="1">
        <v>45862</v>
      </c>
      <c r="U898" s="290" t="s">
        <v>45</v>
      </c>
      <c r="V898" s="1">
        <v>45862</v>
      </c>
      <c r="W898" s="290" t="s">
        <v>45</v>
      </c>
      <c r="X898" s="290" t="s">
        <v>45</v>
      </c>
      <c r="Y898" s="291">
        <v>79000</v>
      </c>
      <c r="Z898" s="291">
        <v>79000</v>
      </c>
      <c r="AA898" s="291">
        <v>20900</v>
      </c>
      <c r="AB898" s="291">
        <v>79000</v>
      </c>
      <c r="AC898" s="292" t="s">
        <v>363</v>
      </c>
      <c r="AD898" s="290" t="s">
        <v>60</v>
      </c>
      <c r="AE898" s="292" t="s">
        <v>45</v>
      </c>
      <c r="AF898" s="291">
        <v>79000</v>
      </c>
      <c r="AG898" s="291">
        <v>510</v>
      </c>
      <c r="AH898" s="291">
        <v>40290000</v>
      </c>
      <c r="AI898" s="291">
        <v>10659000</v>
      </c>
      <c r="AJ898" s="291">
        <v>510</v>
      </c>
      <c r="AK898" s="291">
        <v>40290000</v>
      </c>
      <c r="AL898" s="291">
        <v>10659000</v>
      </c>
      <c r="AM898" s="291"/>
      <c r="AN898" s="291"/>
      <c r="AO898" s="291">
        <v>0</v>
      </c>
      <c r="AP898" s="291"/>
      <c r="AQ898" s="291"/>
      <c r="AR898" s="291">
        <v>0</v>
      </c>
      <c r="AS898" s="291"/>
      <c r="AT898" s="291"/>
      <c r="AU898" s="291">
        <v>0</v>
      </c>
      <c r="AV898" s="291"/>
      <c r="AW898" s="291"/>
      <c r="AX898" s="291">
        <v>0</v>
      </c>
      <c r="AY898" s="291"/>
      <c r="AZ898" s="291"/>
      <c r="BA898" s="291"/>
      <c r="BB898" s="291"/>
      <c r="BC898" s="291"/>
      <c r="BD898" s="291"/>
      <c r="BE898" s="291"/>
      <c r="BF898" s="291">
        <v>0</v>
      </c>
      <c r="BG898" s="291"/>
      <c r="BH898" s="291"/>
      <c r="BI898" s="291"/>
      <c r="BJ898" s="291">
        <v>0</v>
      </c>
      <c r="BK898" s="291"/>
      <c r="BL898" s="291"/>
      <c r="BM898" s="291"/>
      <c r="BN898" s="291"/>
      <c r="BO898" s="291"/>
      <c r="BP898" s="292" t="s">
        <v>45</v>
      </c>
      <c r="BQ898" s="292" t="s">
        <v>45</v>
      </c>
      <c r="BR898" t="s">
        <v>45</v>
      </c>
    </row>
    <row r="899" spans="1:70" hidden="1" x14ac:dyDescent="0.3">
      <c r="A899" s="281">
        <v>896</v>
      </c>
      <c r="B899" s="282" t="s">
        <v>2952</v>
      </c>
      <c r="C899" s="282" t="s">
        <v>3011</v>
      </c>
      <c r="D899" s="282" t="s">
        <v>3003</v>
      </c>
      <c r="E899" s="282" t="s">
        <v>2959</v>
      </c>
      <c r="F899" s="282" t="s">
        <v>2985</v>
      </c>
      <c r="G899" s="282" t="s">
        <v>2991</v>
      </c>
      <c r="H899" s="282" t="s">
        <v>2992</v>
      </c>
      <c r="I899" s="282" t="s">
        <v>2962</v>
      </c>
      <c r="J899" s="282" t="s">
        <v>60</v>
      </c>
      <c r="K899" s="282" t="s">
        <v>2958</v>
      </c>
      <c r="L899" s="282" t="s">
        <v>45</v>
      </c>
      <c r="M899" s="283" t="s">
        <v>962</v>
      </c>
      <c r="N899" s="282" t="s">
        <v>961</v>
      </c>
      <c r="O899" s="282" t="s">
        <v>50</v>
      </c>
      <c r="P899" s="282" t="s">
        <v>120</v>
      </c>
      <c r="Q899" s="284" t="s">
        <v>45</v>
      </c>
      <c r="R899" s="282" t="s">
        <v>45</v>
      </c>
      <c r="S899" s="285">
        <v>45891</v>
      </c>
      <c r="T899" s="285">
        <v>45846</v>
      </c>
      <c r="U899" s="284" t="s">
        <v>45</v>
      </c>
      <c r="V899" s="285">
        <v>45846</v>
      </c>
      <c r="W899" s="285">
        <v>45891</v>
      </c>
      <c r="X899" s="285">
        <v>45894</v>
      </c>
      <c r="Y899" s="286">
        <v>62000</v>
      </c>
      <c r="Z899" s="286">
        <v>78000</v>
      </c>
      <c r="AA899" s="286">
        <v>15500</v>
      </c>
      <c r="AB899" s="286">
        <v>78000</v>
      </c>
      <c r="AC899" s="287" t="s">
        <v>665</v>
      </c>
      <c r="AD899" s="284" t="s">
        <v>60</v>
      </c>
      <c r="AE899" s="287" t="s">
        <v>45</v>
      </c>
      <c r="AF899" s="286">
        <v>62000</v>
      </c>
      <c r="AG899" s="286">
        <v>1350</v>
      </c>
      <c r="AH899" s="286">
        <v>105300000</v>
      </c>
      <c r="AI899" s="286">
        <v>20925000</v>
      </c>
      <c r="AJ899" s="286">
        <v>1350</v>
      </c>
      <c r="AK899" s="286">
        <v>105300000</v>
      </c>
      <c r="AL899" s="286">
        <v>20925000</v>
      </c>
      <c r="AM899" s="286"/>
      <c r="AN899" s="286"/>
      <c r="AO899" s="286">
        <v>0</v>
      </c>
      <c r="AP899" s="286">
        <v>1361</v>
      </c>
      <c r="AQ899" s="286">
        <v>106158000</v>
      </c>
      <c r="AR899" s="286">
        <v>21095500</v>
      </c>
      <c r="AS899" s="286">
        <v>1361</v>
      </c>
      <c r="AT899" s="286">
        <v>106158000</v>
      </c>
      <c r="AU899" s="286">
        <v>21095500</v>
      </c>
      <c r="AV899" s="286"/>
      <c r="AW899" s="286"/>
      <c r="AX899" s="286">
        <v>0</v>
      </c>
      <c r="AY899" s="286">
        <v>244</v>
      </c>
      <c r="AZ899" s="286">
        <v>19032000</v>
      </c>
      <c r="BA899" s="286"/>
      <c r="BB899" s="286"/>
      <c r="BC899" s="286">
        <v>14</v>
      </c>
      <c r="BD899" s="286">
        <v>1092000</v>
      </c>
      <c r="BE899" s="286">
        <v>664361</v>
      </c>
      <c r="BF899" s="286">
        <v>217000</v>
      </c>
      <c r="BG899" s="286">
        <v>27</v>
      </c>
      <c r="BH899" s="286">
        <v>2106000</v>
      </c>
      <c r="BI899" s="286">
        <v>664361</v>
      </c>
      <c r="BJ899" s="286">
        <v>418500</v>
      </c>
      <c r="BK899" s="286">
        <v>217</v>
      </c>
      <c r="BL899" s="286">
        <v>1117</v>
      </c>
      <c r="BM899" s="286">
        <v>1334</v>
      </c>
      <c r="BN899" s="286">
        <v>104052000</v>
      </c>
      <c r="BO899" s="286">
        <v>20677000</v>
      </c>
      <c r="BP899" s="287" t="s">
        <v>3328</v>
      </c>
      <c r="BQ899" s="287" t="s">
        <v>3085</v>
      </c>
      <c r="BR899" t="s">
        <v>45</v>
      </c>
    </row>
    <row r="900" spans="1:70" hidden="1" x14ac:dyDescent="0.3">
      <c r="A900" s="281">
        <v>897</v>
      </c>
      <c r="B900" s="288" t="s">
        <v>2952</v>
      </c>
      <c r="C900" s="288" t="s">
        <v>3011</v>
      </c>
      <c r="D900" s="288" t="s">
        <v>3003</v>
      </c>
      <c r="E900" s="288" t="s">
        <v>2959</v>
      </c>
      <c r="F900" s="288" t="s">
        <v>2985</v>
      </c>
      <c r="G900" s="288" t="s">
        <v>2991</v>
      </c>
      <c r="H900" s="288" t="s">
        <v>2992</v>
      </c>
      <c r="I900" s="288" t="s">
        <v>2962</v>
      </c>
      <c r="J900" s="288" t="s">
        <v>60</v>
      </c>
      <c r="K900" s="288" t="s">
        <v>2958</v>
      </c>
      <c r="L900" s="288" t="s">
        <v>45</v>
      </c>
      <c r="M900" s="289" t="s">
        <v>959</v>
      </c>
      <c r="N900" s="288" t="s">
        <v>958</v>
      </c>
      <c r="O900" s="288" t="s">
        <v>50</v>
      </c>
      <c r="P900" s="288" t="s">
        <v>51</v>
      </c>
      <c r="Q900" s="290" t="s">
        <v>45</v>
      </c>
      <c r="R900" s="288" t="s">
        <v>45</v>
      </c>
      <c r="S900" s="1">
        <v>45926</v>
      </c>
      <c r="T900" s="1">
        <v>45876</v>
      </c>
      <c r="U900" s="290" t="s">
        <v>45</v>
      </c>
      <c r="V900" s="1">
        <v>45876</v>
      </c>
      <c r="W900" s="290" t="s">
        <v>45</v>
      </c>
      <c r="X900" s="290" t="s">
        <v>45</v>
      </c>
      <c r="Y900" s="291">
        <v>54000</v>
      </c>
      <c r="Z900" s="291">
        <v>54000</v>
      </c>
      <c r="AA900" s="291">
        <v>12200</v>
      </c>
      <c r="AB900" s="291">
        <v>54000</v>
      </c>
      <c r="AC900" s="292" t="s">
        <v>960</v>
      </c>
      <c r="AD900" s="290" t="s">
        <v>60</v>
      </c>
      <c r="AE900" s="292" t="s">
        <v>45</v>
      </c>
      <c r="AF900" s="291">
        <v>54000</v>
      </c>
      <c r="AG900" s="291">
        <v>1250</v>
      </c>
      <c r="AH900" s="291">
        <v>67500000</v>
      </c>
      <c r="AI900" s="291">
        <v>15250000</v>
      </c>
      <c r="AJ900" s="291">
        <v>1250</v>
      </c>
      <c r="AK900" s="291">
        <v>67500000</v>
      </c>
      <c r="AL900" s="291">
        <v>15250000</v>
      </c>
      <c r="AM900" s="291"/>
      <c r="AN900" s="291"/>
      <c r="AO900" s="291">
        <v>0</v>
      </c>
      <c r="AP900" s="291"/>
      <c r="AQ900" s="291"/>
      <c r="AR900" s="291">
        <v>0</v>
      </c>
      <c r="AS900" s="291"/>
      <c r="AT900" s="291"/>
      <c r="AU900" s="291">
        <v>0</v>
      </c>
      <c r="AV900" s="291"/>
      <c r="AW900" s="291"/>
      <c r="AX900" s="291">
        <v>0</v>
      </c>
      <c r="AY900" s="291"/>
      <c r="AZ900" s="291"/>
      <c r="BA900" s="291"/>
      <c r="BB900" s="291"/>
      <c r="BC900" s="291"/>
      <c r="BD900" s="291"/>
      <c r="BE900" s="291"/>
      <c r="BF900" s="291">
        <v>0</v>
      </c>
      <c r="BG900" s="291"/>
      <c r="BH900" s="291"/>
      <c r="BI900" s="291"/>
      <c r="BJ900" s="291">
        <v>0</v>
      </c>
      <c r="BK900" s="291"/>
      <c r="BL900" s="291"/>
      <c r="BM900" s="291"/>
      <c r="BN900" s="291"/>
      <c r="BO900" s="291"/>
      <c r="BP900" s="292" t="s">
        <v>45</v>
      </c>
      <c r="BQ900" s="292" t="s">
        <v>45</v>
      </c>
      <c r="BR900" t="s">
        <v>45</v>
      </c>
    </row>
    <row r="901" spans="1:70" hidden="1" x14ac:dyDescent="0.3">
      <c r="A901" s="281">
        <v>898</v>
      </c>
      <c r="B901" s="282" t="s">
        <v>2952</v>
      </c>
      <c r="C901" s="282" t="s">
        <v>3011</v>
      </c>
      <c r="D901" s="282" t="s">
        <v>3003</v>
      </c>
      <c r="E901" s="282" t="s">
        <v>2959</v>
      </c>
      <c r="F901" s="282" t="s">
        <v>2985</v>
      </c>
      <c r="G901" s="282" t="s">
        <v>2991</v>
      </c>
      <c r="H901" s="282" t="s">
        <v>2992</v>
      </c>
      <c r="I901" s="282" t="s">
        <v>2962</v>
      </c>
      <c r="J901" s="282" t="s">
        <v>60</v>
      </c>
      <c r="K901" s="282" t="s">
        <v>2958</v>
      </c>
      <c r="L901" s="282" t="s">
        <v>45</v>
      </c>
      <c r="M901" s="283" t="s">
        <v>957</v>
      </c>
      <c r="N901" s="282" t="s">
        <v>956</v>
      </c>
      <c r="O901" s="282" t="s">
        <v>50</v>
      </c>
      <c r="P901" s="282" t="s">
        <v>51</v>
      </c>
      <c r="Q901" s="284" t="s">
        <v>45</v>
      </c>
      <c r="R901" s="282" t="s">
        <v>45</v>
      </c>
      <c r="S901" s="285">
        <v>2958465</v>
      </c>
      <c r="T901" s="285">
        <v>45896</v>
      </c>
      <c r="U901" s="284" t="s">
        <v>45</v>
      </c>
      <c r="V901" s="285">
        <v>45896</v>
      </c>
      <c r="W901" s="284" t="s">
        <v>45</v>
      </c>
      <c r="X901" s="284" t="s">
        <v>45</v>
      </c>
      <c r="Y901" s="286">
        <v>95000</v>
      </c>
      <c r="Z901" s="286">
        <v>95000</v>
      </c>
      <c r="AA901" s="286">
        <v>25000</v>
      </c>
      <c r="AB901" s="286">
        <v>95000</v>
      </c>
      <c r="AC901" s="287" t="s">
        <v>421</v>
      </c>
      <c r="AD901" s="284" t="s">
        <v>60</v>
      </c>
      <c r="AE901" s="287" t="s">
        <v>45</v>
      </c>
      <c r="AF901" s="286">
        <v>95000</v>
      </c>
      <c r="AG901" s="286">
        <v>1250</v>
      </c>
      <c r="AH901" s="286">
        <v>118750000</v>
      </c>
      <c r="AI901" s="286">
        <v>31250000</v>
      </c>
      <c r="AJ901" s="286">
        <v>1250</v>
      </c>
      <c r="AK901" s="286">
        <v>118750000</v>
      </c>
      <c r="AL901" s="286">
        <v>31250000</v>
      </c>
      <c r="AM901" s="286"/>
      <c r="AN901" s="286"/>
      <c r="AO901" s="286">
        <v>0</v>
      </c>
      <c r="AP901" s="286"/>
      <c r="AQ901" s="286"/>
      <c r="AR901" s="286">
        <v>0</v>
      </c>
      <c r="AS901" s="286"/>
      <c r="AT901" s="286"/>
      <c r="AU901" s="286">
        <v>0</v>
      </c>
      <c r="AV901" s="286"/>
      <c r="AW901" s="286"/>
      <c r="AX901" s="286">
        <v>0</v>
      </c>
      <c r="AY901" s="286"/>
      <c r="AZ901" s="286"/>
      <c r="BA901" s="286"/>
      <c r="BB901" s="286"/>
      <c r="BC901" s="286"/>
      <c r="BD901" s="286"/>
      <c r="BE901" s="286"/>
      <c r="BF901" s="286">
        <v>0</v>
      </c>
      <c r="BG901" s="286"/>
      <c r="BH901" s="286"/>
      <c r="BI901" s="286"/>
      <c r="BJ901" s="286">
        <v>0</v>
      </c>
      <c r="BK901" s="286"/>
      <c r="BL901" s="286"/>
      <c r="BM901" s="286"/>
      <c r="BN901" s="286"/>
      <c r="BO901" s="286"/>
      <c r="BP901" s="287" t="s">
        <v>45</v>
      </c>
      <c r="BQ901" s="287" t="s">
        <v>45</v>
      </c>
      <c r="BR901" t="s">
        <v>45</v>
      </c>
    </row>
    <row r="902" spans="1:70" hidden="1" x14ac:dyDescent="0.3">
      <c r="A902" s="281">
        <v>899</v>
      </c>
      <c r="B902" s="288" t="s">
        <v>2952</v>
      </c>
      <c r="C902" s="288" t="s">
        <v>3011</v>
      </c>
      <c r="D902" s="288" t="s">
        <v>3003</v>
      </c>
      <c r="E902" s="288" t="s">
        <v>2959</v>
      </c>
      <c r="F902" s="288" t="s">
        <v>2985</v>
      </c>
      <c r="G902" s="288" t="s">
        <v>2991</v>
      </c>
      <c r="H902" s="288" t="s">
        <v>2992</v>
      </c>
      <c r="I902" s="288" t="s">
        <v>2962</v>
      </c>
      <c r="J902" s="288" t="s">
        <v>60</v>
      </c>
      <c r="K902" s="288" t="s">
        <v>2958</v>
      </c>
      <c r="L902" s="288" t="s">
        <v>45</v>
      </c>
      <c r="M902" s="289" t="s">
        <v>955</v>
      </c>
      <c r="N902" s="288" t="s">
        <v>954</v>
      </c>
      <c r="O902" s="288" t="s">
        <v>50</v>
      </c>
      <c r="P902" s="288" t="s">
        <v>142</v>
      </c>
      <c r="Q902" s="290" t="s">
        <v>45</v>
      </c>
      <c r="R902" s="288" t="s">
        <v>45</v>
      </c>
      <c r="S902" s="1">
        <v>45988</v>
      </c>
      <c r="T902" s="1">
        <v>45862</v>
      </c>
      <c r="U902" s="290" t="s">
        <v>45</v>
      </c>
      <c r="V902" s="1">
        <v>45862</v>
      </c>
      <c r="W902" s="1">
        <v>45895</v>
      </c>
      <c r="X902" s="1">
        <v>45903</v>
      </c>
      <c r="Y902" s="291">
        <v>35000</v>
      </c>
      <c r="Z902" s="291">
        <v>35000</v>
      </c>
      <c r="AA902" s="291">
        <v>8700</v>
      </c>
      <c r="AB902" s="291">
        <v>35000</v>
      </c>
      <c r="AC902" s="292" t="s">
        <v>789</v>
      </c>
      <c r="AD902" s="290" t="s">
        <v>60</v>
      </c>
      <c r="AE902" s="292" t="s">
        <v>45</v>
      </c>
      <c r="AF902" s="291">
        <v>35000</v>
      </c>
      <c r="AG902" s="291">
        <v>1020</v>
      </c>
      <c r="AH902" s="291">
        <v>35700000</v>
      </c>
      <c r="AI902" s="291">
        <v>8874000</v>
      </c>
      <c r="AJ902" s="291">
        <v>820</v>
      </c>
      <c r="AK902" s="291">
        <v>28700000</v>
      </c>
      <c r="AL902" s="291">
        <v>7134000</v>
      </c>
      <c r="AM902" s="291">
        <v>200</v>
      </c>
      <c r="AN902" s="291">
        <v>7000000</v>
      </c>
      <c r="AO902" s="291">
        <v>1740000</v>
      </c>
      <c r="AP902" s="291">
        <v>826</v>
      </c>
      <c r="AQ902" s="291">
        <v>28910000</v>
      </c>
      <c r="AR902" s="291">
        <v>7186200</v>
      </c>
      <c r="AS902" s="291">
        <v>826</v>
      </c>
      <c r="AT902" s="291">
        <v>28910000</v>
      </c>
      <c r="AU902" s="291">
        <v>7186200</v>
      </c>
      <c r="AV902" s="291"/>
      <c r="AW902" s="291"/>
      <c r="AX902" s="291">
        <v>0</v>
      </c>
      <c r="AY902" s="291">
        <v>59</v>
      </c>
      <c r="AZ902" s="291">
        <v>2065000</v>
      </c>
      <c r="BA902" s="291"/>
      <c r="BB902" s="291"/>
      <c r="BC902" s="291">
        <v>12</v>
      </c>
      <c r="BD902" s="291">
        <v>420000</v>
      </c>
      <c r="BE902" s="291">
        <v>367786</v>
      </c>
      <c r="BF902" s="291">
        <v>104400</v>
      </c>
      <c r="BG902" s="291">
        <v>12</v>
      </c>
      <c r="BH902" s="291">
        <v>420000</v>
      </c>
      <c r="BI902" s="291">
        <v>367786</v>
      </c>
      <c r="BJ902" s="291">
        <v>104400</v>
      </c>
      <c r="BK902" s="291">
        <v>47</v>
      </c>
      <c r="BL902" s="291">
        <v>767</v>
      </c>
      <c r="BM902" s="291">
        <v>814</v>
      </c>
      <c r="BN902" s="291">
        <v>28490000</v>
      </c>
      <c r="BO902" s="291">
        <v>7081800</v>
      </c>
      <c r="BP902" s="292" t="s">
        <v>3118</v>
      </c>
      <c r="BQ902" s="292" t="s">
        <v>3264</v>
      </c>
      <c r="BR902" t="s">
        <v>45</v>
      </c>
    </row>
    <row r="903" spans="1:70" hidden="1" x14ac:dyDescent="0.3">
      <c r="A903" s="281">
        <v>900</v>
      </c>
      <c r="B903" s="282" t="s">
        <v>2952</v>
      </c>
      <c r="C903" s="282" t="s">
        <v>3011</v>
      </c>
      <c r="D903" s="282" t="s">
        <v>3003</v>
      </c>
      <c r="E903" s="282" t="s">
        <v>2959</v>
      </c>
      <c r="F903" s="282" t="s">
        <v>2985</v>
      </c>
      <c r="G903" s="282" t="s">
        <v>2991</v>
      </c>
      <c r="H903" s="282" t="s">
        <v>2992</v>
      </c>
      <c r="I903" s="282" t="s">
        <v>2962</v>
      </c>
      <c r="J903" s="282" t="s">
        <v>60</v>
      </c>
      <c r="K903" s="282" t="s">
        <v>2958</v>
      </c>
      <c r="L903" s="282" t="s">
        <v>45</v>
      </c>
      <c r="M903" s="283" t="s">
        <v>953</v>
      </c>
      <c r="N903" s="282" t="s">
        <v>952</v>
      </c>
      <c r="O903" s="282" t="s">
        <v>50</v>
      </c>
      <c r="P903" s="282" t="s">
        <v>51</v>
      </c>
      <c r="Q903" s="284" t="s">
        <v>45</v>
      </c>
      <c r="R903" s="282" t="s">
        <v>45</v>
      </c>
      <c r="S903" s="285">
        <v>45953</v>
      </c>
      <c r="T903" s="285">
        <v>45890</v>
      </c>
      <c r="U903" s="284" t="s">
        <v>45</v>
      </c>
      <c r="V903" s="285">
        <v>45890</v>
      </c>
      <c r="W903" s="284" t="s">
        <v>45</v>
      </c>
      <c r="X903" s="284" t="s">
        <v>45</v>
      </c>
      <c r="Y903" s="286">
        <v>72000</v>
      </c>
      <c r="Z903" s="286">
        <v>72000</v>
      </c>
      <c r="AA903" s="286"/>
      <c r="AB903" s="286">
        <v>72000</v>
      </c>
      <c r="AC903" s="287" t="s">
        <v>45</v>
      </c>
      <c r="AD903" s="284" t="s">
        <v>60</v>
      </c>
      <c r="AE903" s="287" t="s">
        <v>45</v>
      </c>
      <c r="AF903" s="286">
        <v>72000</v>
      </c>
      <c r="AG903" s="286">
        <v>1900</v>
      </c>
      <c r="AH903" s="286">
        <v>136800000</v>
      </c>
      <c r="AI903" s="286">
        <v>0</v>
      </c>
      <c r="AJ903" s="286">
        <v>1550</v>
      </c>
      <c r="AK903" s="286">
        <v>111600000</v>
      </c>
      <c r="AL903" s="286">
        <v>0</v>
      </c>
      <c r="AM903" s="286">
        <v>350</v>
      </c>
      <c r="AN903" s="286">
        <v>25200000</v>
      </c>
      <c r="AO903" s="286">
        <v>0</v>
      </c>
      <c r="AP903" s="286"/>
      <c r="AQ903" s="286"/>
      <c r="AR903" s="286">
        <v>0</v>
      </c>
      <c r="AS903" s="286"/>
      <c r="AT903" s="286"/>
      <c r="AU903" s="286">
        <v>0</v>
      </c>
      <c r="AV903" s="286"/>
      <c r="AW903" s="286"/>
      <c r="AX903" s="286">
        <v>0</v>
      </c>
      <c r="AY903" s="286"/>
      <c r="AZ903" s="286"/>
      <c r="BA903" s="286"/>
      <c r="BB903" s="286"/>
      <c r="BC903" s="286"/>
      <c r="BD903" s="286"/>
      <c r="BE903" s="286"/>
      <c r="BF903" s="286">
        <v>0</v>
      </c>
      <c r="BG903" s="286"/>
      <c r="BH903" s="286"/>
      <c r="BI903" s="286"/>
      <c r="BJ903" s="286">
        <v>0</v>
      </c>
      <c r="BK903" s="286"/>
      <c r="BL903" s="286"/>
      <c r="BM903" s="286"/>
      <c r="BN903" s="286"/>
      <c r="BO903" s="286"/>
      <c r="BP903" s="287" t="s">
        <v>45</v>
      </c>
      <c r="BQ903" s="287" t="s">
        <v>45</v>
      </c>
      <c r="BR903" t="s">
        <v>45</v>
      </c>
    </row>
    <row r="904" spans="1:70" hidden="1" x14ac:dyDescent="0.3">
      <c r="A904" s="281">
        <v>901</v>
      </c>
      <c r="B904" s="288" t="s">
        <v>2952</v>
      </c>
      <c r="C904" s="288" t="s">
        <v>3011</v>
      </c>
      <c r="D904" s="288" t="s">
        <v>3003</v>
      </c>
      <c r="E904" s="288" t="s">
        <v>2959</v>
      </c>
      <c r="F904" s="288" t="s">
        <v>2985</v>
      </c>
      <c r="G904" s="288" t="s">
        <v>2991</v>
      </c>
      <c r="H904" s="288" t="s">
        <v>2992</v>
      </c>
      <c r="I904" s="288" t="s">
        <v>2962</v>
      </c>
      <c r="J904" s="288" t="s">
        <v>60</v>
      </c>
      <c r="K904" s="288" t="s">
        <v>2958</v>
      </c>
      <c r="L904" s="288" t="s">
        <v>45</v>
      </c>
      <c r="M904" s="289" t="s">
        <v>951</v>
      </c>
      <c r="N904" s="288" t="s">
        <v>950</v>
      </c>
      <c r="O904" s="288" t="s">
        <v>50</v>
      </c>
      <c r="P904" s="288" t="s">
        <v>51</v>
      </c>
      <c r="Q904" s="290" t="s">
        <v>45</v>
      </c>
      <c r="R904" s="288" t="s">
        <v>45</v>
      </c>
      <c r="S904" s="1">
        <v>2958465</v>
      </c>
      <c r="T904" s="1">
        <v>45890</v>
      </c>
      <c r="U904" s="290" t="s">
        <v>45</v>
      </c>
      <c r="V904" s="1">
        <v>45890</v>
      </c>
      <c r="W904" s="290" t="s">
        <v>45</v>
      </c>
      <c r="X904" s="290" t="s">
        <v>45</v>
      </c>
      <c r="Y904" s="291">
        <v>72000</v>
      </c>
      <c r="Z904" s="291">
        <v>72000</v>
      </c>
      <c r="AA904" s="291">
        <v>18700</v>
      </c>
      <c r="AB904" s="291">
        <v>72000</v>
      </c>
      <c r="AC904" s="292" t="s">
        <v>201</v>
      </c>
      <c r="AD904" s="290" t="s">
        <v>60</v>
      </c>
      <c r="AE904" s="292" t="s">
        <v>45</v>
      </c>
      <c r="AF904" s="291">
        <v>72000</v>
      </c>
      <c r="AG904" s="291">
        <v>1450</v>
      </c>
      <c r="AH904" s="291">
        <v>104400000</v>
      </c>
      <c r="AI904" s="291">
        <v>27115000</v>
      </c>
      <c r="AJ904" s="291">
        <v>1450</v>
      </c>
      <c r="AK904" s="291">
        <v>104400000</v>
      </c>
      <c r="AL904" s="291">
        <v>27115000</v>
      </c>
      <c r="AM904" s="291"/>
      <c r="AN904" s="291"/>
      <c r="AO904" s="291">
        <v>0</v>
      </c>
      <c r="AP904" s="291"/>
      <c r="AQ904" s="291"/>
      <c r="AR904" s="291">
        <v>0</v>
      </c>
      <c r="AS904" s="291"/>
      <c r="AT904" s="291"/>
      <c r="AU904" s="291">
        <v>0</v>
      </c>
      <c r="AV904" s="291"/>
      <c r="AW904" s="291"/>
      <c r="AX904" s="291">
        <v>0</v>
      </c>
      <c r="AY904" s="291"/>
      <c r="AZ904" s="291"/>
      <c r="BA904" s="291"/>
      <c r="BB904" s="291"/>
      <c r="BC904" s="291"/>
      <c r="BD904" s="291"/>
      <c r="BE904" s="291"/>
      <c r="BF904" s="291">
        <v>0</v>
      </c>
      <c r="BG904" s="291"/>
      <c r="BH904" s="291"/>
      <c r="BI904" s="291"/>
      <c r="BJ904" s="291">
        <v>0</v>
      </c>
      <c r="BK904" s="291"/>
      <c r="BL904" s="291"/>
      <c r="BM904" s="291"/>
      <c r="BN904" s="291"/>
      <c r="BO904" s="291"/>
      <c r="BP904" s="292" t="s">
        <v>45</v>
      </c>
      <c r="BQ904" s="292" t="s">
        <v>45</v>
      </c>
      <c r="BR904" t="s">
        <v>45</v>
      </c>
    </row>
    <row r="905" spans="1:70" hidden="1" x14ac:dyDescent="0.3">
      <c r="A905" s="281">
        <v>902</v>
      </c>
      <c r="B905" s="282" t="s">
        <v>2952</v>
      </c>
      <c r="C905" s="282" t="s">
        <v>3011</v>
      </c>
      <c r="D905" s="282" t="s">
        <v>3003</v>
      </c>
      <c r="E905" s="282" t="s">
        <v>2959</v>
      </c>
      <c r="F905" s="282" t="s">
        <v>2985</v>
      </c>
      <c r="G905" s="282" t="s">
        <v>2991</v>
      </c>
      <c r="H905" s="282" t="s">
        <v>2992</v>
      </c>
      <c r="I905" s="282" t="s">
        <v>2962</v>
      </c>
      <c r="J905" s="282" t="s">
        <v>60</v>
      </c>
      <c r="K905" s="282" t="s">
        <v>2958</v>
      </c>
      <c r="L905" s="282" t="s">
        <v>45</v>
      </c>
      <c r="M905" s="283" t="s">
        <v>947</v>
      </c>
      <c r="N905" s="282" t="s">
        <v>946</v>
      </c>
      <c r="O905" s="282" t="s">
        <v>50</v>
      </c>
      <c r="P905" s="282" t="s">
        <v>51</v>
      </c>
      <c r="Q905" s="284" t="s">
        <v>45</v>
      </c>
      <c r="R905" s="282" t="s">
        <v>45</v>
      </c>
      <c r="S905" s="285">
        <v>2958465</v>
      </c>
      <c r="T905" s="285">
        <v>45950</v>
      </c>
      <c r="U905" s="284" t="s">
        <v>45</v>
      </c>
      <c r="V905" s="285">
        <v>45950</v>
      </c>
      <c r="W905" s="284" t="s">
        <v>45</v>
      </c>
      <c r="X905" s="284" t="s">
        <v>45</v>
      </c>
      <c r="Y905" s="286">
        <v>72000</v>
      </c>
      <c r="Z905" s="286">
        <v>72000</v>
      </c>
      <c r="AA905" s="286">
        <v>17700</v>
      </c>
      <c r="AB905" s="286">
        <v>72000</v>
      </c>
      <c r="AC905" s="287" t="s">
        <v>949</v>
      </c>
      <c r="AD905" s="284" t="s">
        <v>60</v>
      </c>
      <c r="AE905" s="287" t="s">
        <v>45</v>
      </c>
      <c r="AF905" s="286">
        <v>72000</v>
      </c>
      <c r="AG905" s="286">
        <v>1350</v>
      </c>
      <c r="AH905" s="286">
        <v>97200000</v>
      </c>
      <c r="AI905" s="286">
        <v>23895000</v>
      </c>
      <c r="AJ905" s="286">
        <v>1350</v>
      </c>
      <c r="AK905" s="286">
        <v>97200000</v>
      </c>
      <c r="AL905" s="286">
        <v>23895000</v>
      </c>
      <c r="AM905" s="286"/>
      <c r="AN905" s="286"/>
      <c r="AO905" s="286">
        <v>0</v>
      </c>
      <c r="AP905" s="286"/>
      <c r="AQ905" s="286"/>
      <c r="AR905" s="286">
        <v>0</v>
      </c>
      <c r="AS905" s="286"/>
      <c r="AT905" s="286"/>
      <c r="AU905" s="286">
        <v>0</v>
      </c>
      <c r="AV905" s="286"/>
      <c r="AW905" s="286"/>
      <c r="AX905" s="286">
        <v>0</v>
      </c>
      <c r="AY905" s="286"/>
      <c r="AZ905" s="286"/>
      <c r="BA905" s="286"/>
      <c r="BB905" s="286"/>
      <c r="BC905" s="286"/>
      <c r="BD905" s="286"/>
      <c r="BE905" s="286"/>
      <c r="BF905" s="286">
        <v>0</v>
      </c>
      <c r="BG905" s="286"/>
      <c r="BH905" s="286"/>
      <c r="BI905" s="286"/>
      <c r="BJ905" s="286">
        <v>0</v>
      </c>
      <c r="BK905" s="286"/>
      <c r="BL905" s="286"/>
      <c r="BM905" s="286"/>
      <c r="BN905" s="286"/>
      <c r="BO905" s="286"/>
      <c r="BP905" s="287" t="s">
        <v>45</v>
      </c>
      <c r="BQ905" s="287" t="s">
        <v>45</v>
      </c>
      <c r="BR905" t="s">
        <v>45</v>
      </c>
    </row>
    <row r="906" spans="1:70" hidden="1" x14ac:dyDescent="0.3">
      <c r="A906" s="281">
        <v>903</v>
      </c>
      <c r="B906" s="288" t="s">
        <v>2952</v>
      </c>
      <c r="C906" s="288" t="s">
        <v>3011</v>
      </c>
      <c r="D906" s="288" t="s">
        <v>3003</v>
      </c>
      <c r="E906" s="288" t="s">
        <v>2959</v>
      </c>
      <c r="F906" s="288" t="s">
        <v>3013</v>
      </c>
      <c r="G906" s="288" t="s">
        <v>3013</v>
      </c>
      <c r="H906" s="288" t="s">
        <v>3014</v>
      </c>
      <c r="I906" s="288" t="s">
        <v>2962</v>
      </c>
      <c r="J906" s="288" t="s">
        <v>60</v>
      </c>
      <c r="K906" s="288" t="s">
        <v>2958</v>
      </c>
      <c r="L906" s="288" t="s">
        <v>45</v>
      </c>
      <c r="M906" s="289" t="s">
        <v>944</v>
      </c>
      <c r="N906" s="288" t="s">
        <v>943</v>
      </c>
      <c r="O906" s="288" t="s">
        <v>50</v>
      </c>
      <c r="P906" s="288" t="s">
        <v>939</v>
      </c>
      <c r="Q906" s="290" t="s">
        <v>45</v>
      </c>
      <c r="R906" s="288" t="s">
        <v>45</v>
      </c>
      <c r="S906" s="1">
        <v>2958465</v>
      </c>
      <c r="T906" s="1">
        <v>45904</v>
      </c>
      <c r="U906" s="290" t="s">
        <v>45</v>
      </c>
      <c r="V906" s="1">
        <v>45904</v>
      </c>
      <c r="W906" s="290" t="s">
        <v>45</v>
      </c>
      <c r="X906" s="290" t="s">
        <v>45</v>
      </c>
      <c r="Y906" s="291">
        <v>95000</v>
      </c>
      <c r="Z906" s="291">
        <v>120000</v>
      </c>
      <c r="AA906" s="291">
        <v>22242</v>
      </c>
      <c r="AB906" s="291">
        <v>120000</v>
      </c>
      <c r="AC906" s="292" t="s">
        <v>945</v>
      </c>
      <c r="AD906" s="290" t="s">
        <v>60</v>
      </c>
      <c r="AE906" s="292" t="s">
        <v>45</v>
      </c>
      <c r="AF906" s="291">
        <v>95000</v>
      </c>
      <c r="AG906" s="291">
        <v>800</v>
      </c>
      <c r="AH906" s="291">
        <v>96000000</v>
      </c>
      <c r="AI906" s="291">
        <v>17793600</v>
      </c>
      <c r="AJ906" s="291">
        <v>800</v>
      </c>
      <c r="AK906" s="291">
        <v>96000000</v>
      </c>
      <c r="AL906" s="291">
        <v>17793600</v>
      </c>
      <c r="AM906" s="291"/>
      <c r="AN906" s="291"/>
      <c r="AO906" s="291">
        <v>0</v>
      </c>
      <c r="AP906" s="291"/>
      <c r="AQ906" s="291"/>
      <c r="AR906" s="291">
        <v>0</v>
      </c>
      <c r="AS906" s="291"/>
      <c r="AT906" s="291"/>
      <c r="AU906" s="291">
        <v>0</v>
      </c>
      <c r="AV906" s="291"/>
      <c r="AW906" s="291"/>
      <c r="AX906" s="291">
        <v>0</v>
      </c>
      <c r="AY906" s="291"/>
      <c r="AZ906" s="291"/>
      <c r="BA906" s="291"/>
      <c r="BB906" s="291"/>
      <c r="BC906" s="291"/>
      <c r="BD906" s="291"/>
      <c r="BE906" s="291"/>
      <c r="BF906" s="291">
        <v>0</v>
      </c>
      <c r="BG906" s="291"/>
      <c r="BH906" s="291"/>
      <c r="BI906" s="291"/>
      <c r="BJ906" s="291">
        <v>0</v>
      </c>
      <c r="BK906" s="291"/>
      <c r="BL906" s="291"/>
      <c r="BM906" s="291"/>
      <c r="BN906" s="291"/>
      <c r="BO906" s="291"/>
      <c r="BP906" s="292" t="s">
        <v>45</v>
      </c>
      <c r="BQ906" s="292" t="s">
        <v>45</v>
      </c>
      <c r="BR906" t="s">
        <v>45</v>
      </c>
    </row>
    <row r="907" spans="1:70" hidden="1" x14ac:dyDescent="0.3">
      <c r="A907" s="281">
        <v>904</v>
      </c>
      <c r="B907" s="282" t="s">
        <v>2952</v>
      </c>
      <c r="C907" s="282" t="s">
        <v>3011</v>
      </c>
      <c r="D907" s="282" t="s">
        <v>3003</v>
      </c>
      <c r="E907" s="282" t="s">
        <v>2959</v>
      </c>
      <c r="F907" s="282" t="s">
        <v>3013</v>
      </c>
      <c r="G907" s="282" t="s">
        <v>3013</v>
      </c>
      <c r="H907" s="282" t="s">
        <v>3014</v>
      </c>
      <c r="I907" s="282" t="s">
        <v>2962</v>
      </c>
      <c r="J907" s="282" t="s">
        <v>60</v>
      </c>
      <c r="K907" s="282" t="s">
        <v>2958</v>
      </c>
      <c r="L907" s="282" t="s">
        <v>45</v>
      </c>
      <c r="M907" s="283" t="s">
        <v>941</v>
      </c>
      <c r="N907" s="282" t="s">
        <v>940</v>
      </c>
      <c r="O907" s="282" t="s">
        <v>50</v>
      </c>
      <c r="P907" s="282" t="s">
        <v>939</v>
      </c>
      <c r="Q907" s="284" t="s">
        <v>45</v>
      </c>
      <c r="R907" s="282" t="s">
        <v>45</v>
      </c>
      <c r="S907" s="285">
        <v>2958465</v>
      </c>
      <c r="T907" s="285">
        <v>45904</v>
      </c>
      <c r="U907" s="284" t="s">
        <v>45</v>
      </c>
      <c r="V907" s="285">
        <v>45904</v>
      </c>
      <c r="W907" s="284" t="s">
        <v>45</v>
      </c>
      <c r="X907" s="284" t="s">
        <v>45</v>
      </c>
      <c r="Y907" s="286">
        <v>82000</v>
      </c>
      <c r="Z907" s="286">
        <v>92000</v>
      </c>
      <c r="AA907" s="286">
        <v>19115</v>
      </c>
      <c r="AB907" s="286">
        <v>92000</v>
      </c>
      <c r="AC907" s="287" t="s">
        <v>942</v>
      </c>
      <c r="AD907" s="284" t="s">
        <v>60</v>
      </c>
      <c r="AE907" s="287" t="s">
        <v>45</v>
      </c>
      <c r="AF907" s="286">
        <v>82000</v>
      </c>
      <c r="AG907" s="286">
        <v>1700</v>
      </c>
      <c r="AH907" s="286">
        <v>156400000</v>
      </c>
      <c r="AI907" s="286">
        <v>32495500</v>
      </c>
      <c r="AJ907" s="286">
        <v>1700</v>
      </c>
      <c r="AK907" s="286">
        <v>156400000</v>
      </c>
      <c r="AL907" s="286">
        <v>32495500</v>
      </c>
      <c r="AM907" s="286"/>
      <c r="AN907" s="286"/>
      <c r="AO907" s="286">
        <v>0</v>
      </c>
      <c r="AP907" s="286"/>
      <c r="AQ907" s="286"/>
      <c r="AR907" s="286">
        <v>0</v>
      </c>
      <c r="AS907" s="286"/>
      <c r="AT907" s="286"/>
      <c r="AU907" s="286">
        <v>0</v>
      </c>
      <c r="AV907" s="286"/>
      <c r="AW907" s="286"/>
      <c r="AX907" s="286">
        <v>0</v>
      </c>
      <c r="AY907" s="286"/>
      <c r="AZ907" s="286"/>
      <c r="BA907" s="286"/>
      <c r="BB907" s="286"/>
      <c r="BC907" s="286"/>
      <c r="BD907" s="286"/>
      <c r="BE907" s="286"/>
      <c r="BF907" s="286">
        <v>0</v>
      </c>
      <c r="BG907" s="286"/>
      <c r="BH907" s="286"/>
      <c r="BI907" s="286"/>
      <c r="BJ907" s="286">
        <v>0</v>
      </c>
      <c r="BK907" s="286"/>
      <c r="BL907" s="286"/>
      <c r="BM907" s="286"/>
      <c r="BN907" s="286"/>
      <c r="BO907" s="286"/>
      <c r="BP907" s="287" t="s">
        <v>45</v>
      </c>
      <c r="BQ907" s="287" t="s">
        <v>45</v>
      </c>
      <c r="BR907" t="s">
        <v>45</v>
      </c>
    </row>
    <row r="908" spans="1:70" hidden="1" x14ac:dyDescent="0.3">
      <c r="A908" s="281">
        <v>905</v>
      </c>
      <c r="B908" s="288" t="s">
        <v>2952</v>
      </c>
      <c r="C908" s="288" t="s">
        <v>3011</v>
      </c>
      <c r="D908" s="288" t="s">
        <v>3003</v>
      </c>
      <c r="E908" s="288" t="s">
        <v>2959</v>
      </c>
      <c r="F908" s="288" t="s">
        <v>3013</v>
      </c>
      <c r="G908" s="288" t="s">
        <v>3013</v>
      </c>
      <c r="H908" s="288" t="s">
        <v>3014</v>
      </c>
      <c r="I908" s="288" t="s">
        <v>2999</v>
      </c>
      <c r="J908" s="288" t="s">
        <v>60</v>
      </c>
      <c r="K908" s="288" t="s">
        <v>2958</v>
      </c>
      <c r="L908" s="288" t="s">
        <v>45</v>
      </c>
      <c r="M908" s="289" t="s">
        <v>937</v>
      </c>
      <c r="N908" s="288" t="s">
        <v>936</v>
      </c>
      <c r="O908" s="288" t="s">
        <v>50</v>
      </c>
      <c r="P908" s="288" t="s">
        <v>939</v>
      </c>
      <c r="Q908" s="290" t="s">
        <v>45</v>
      </c>
      <c r="R908" s="288" t="s">
        <v>45</v>
      </c>
      <c r="S908" s="1">
        <v>2958465</v>
      </c>
      <c r="T908" s="1">
        <v>45903</v>
      </c>
      <c r="U908" s="290" t="s">
        <v>45</v>
      </c>
      <c r="V908" s="1">
        <v>45903</v>
      </c>
      <c r="W908" s="290" t="s">
        <v>45</v>
      </c>
      <c r="X908" s="290" t="s">
        <v>45</v>
      </c>
      <c r="Y908" s="291">
        <v>95000</v>
      </c>
      <c r="Z908" s="291">
        <v>106000</v>
      </c>
      <c r="AA908" s="291">
        <v>22828</v>
      </c>
      <c r="AB908" s="291">
        <v>106000</v>
      </c>
      <c r="AC908" s="292" t="s">
        <v>938</v>
      </c>
      <c r="AD908" s="290" t="s">
        <v>60</v>
      </c>
      <c r="AE908" s="292" t="s">
        <v>45</v>
      </c>
      <c r="AF908" s="291">
        <v>95000</v>
      </c>
      <c r="AG908" s="291">
        <v>800</v>
      </c>
      <c r="AH908" s="291">
        <v>84800000</v>
      </c>
      <c r="AI908" s="291">
        <v>18262400</v>
      </c>
      <c r="AJ908" s="291">
        <v>800</v>
      </c>
      <c r="AK908" s="291">
        <v>84800000</v>
      </c>
      <c r="AL908" s="291">
        <v>18262400</v>
      </c>
      <c r="AM908" s="291"/>
      <c r="AN908" s="291"/>
      <c r="AO908" s="291">
        <v>0</v>
      </c>
      <c r="AP908" s="291"/>
      <c r="AQ908" s="291"/>
      <c r="AR908" s="291">
        <v>0</v>
      </c>
      <c r="AS908" s="291"/>
      <c r="AT908" s="291"/>
      <c r="AU908" s="291">
        <v>0</v>
      </c>
      <c r="AV908" s="291"/>
      <c r="AW908" s="291"/>
      <c r="AX908" s="291">
        <v>0</v>
      </c>
      <c r="AY908" s="291"/>
      <c r="AZ908" s="291"/>
      <c r="BA908" s="291"/>
      <c r="BB908" s="291"/>
      <c r="BC908" s="291"/>
      <c r="BD908" s="291"/>
      <c r="BE908" s="291"/>
      <c r="BF908" s="291">
        <v>0</v>
      </c>
      <c r="BG908" s="291"/>
      <c r="BH908" s="291"/>
      <c r="BI908" s="291"/>
      <c r="BJ908" s="291">
        <v>0</v>
      </c>
      <c r="BK908" s="291"/>
      <c r="BL908" s="291"/>
      <c r="BM908" s="291"/>
      <c r="BN908" s="291"/>
      <c r="BO908" s="291"/>
      <c r="BP908" s="292" t="s">
        <v>45</v>
      </c>
      <c r="BQ908" s="292" t="s">
        <v>45</v>
      </c>
      <c r="BR908" t="s">
        <v>45</v>
      </c>
    </row>
    <row r="909" spans="1:70" hidden="1" x14ac:dyDescent="0.3">
      <c r="A909" s="281">
        <v>906</v>
      </c>
      <c r="B909" s="282" t="s">
        <v>2952</v>
      </c>
      <c r="C909" s="282" t="s">
        <v>3011</v>
      </c>
      <c r="D909" s="282" t="s">
        <v>3003</v>
      </c>
      <c r="E909" s="282" t="s">
        <v>2959</v>
      </c>
      <c r="F909" s="282" t="s">
        <v>2956</v>
      </c>
      <c r="G909" s="282" t="s">
        <v>2956</v>
      </c>
      <c r="H909" s="282" t="s">
        <v>2993</v>
      </c>
      <c r="I909" s="282" t="s">
        <v>2962</v>
      </c>
      <c r="J909" s="282" t="s">
        <v>60</v>
      </c>
      <c r="K909" s="282" t="s">
        <v>2958</v>
      </c>
      <c r="L909" s="282" t="s">
        <v>45</v>
      </c>
      <c r="M909" s="283" t="s">
        <v>934</v>
      </c>
      <c r="N909" s="282" t="s">
        <v>933</v>
      </c>
      <c r="O909" s="282" t="s">
        <v>50</v>
      </c>
      <c r="P909" s="282" t="s">
        <v>585</v>
      </c>
      <c r="Q909" s="284" t="s">
        <v>45</v>
      </c>
      <c r="R909" s="282" t="s">
        <v>45</v>
      </c>
      <c r="S909" s="285">
        <v>2958465</v>
      </c>
      <c r="T909" s="285">
        <v>45866</v>
      </c>
      <c r="U909" s="284" t="s">
        <v>45</v>
      </c>
      <c r="V909" s="285">
        <v>45866</v>
      </c>
      <c r="W909" s="284" t="s">
        <v>45</v>
      </c>
      <c r="X909" s="284" t="s">
        <v>45</v>
      </c>
      <c r="Y909" s="286">
        <v>64000</v>
      </c>
      <c r="Z909" s="286">
        <v>64000</v>
      </c>
      <c r="AA909" s="286">
        <v>14500</v>
      </c>
      <c r="AB909" s="286">
        <v>64000</v>
      </c>
      <c r="AC909" s="287" t="s">
        <v>935</v>
      </c>
      <c r="AD909" s="284" t="s">
        <v>60</v>
      </c>
      <c r="AE909" s="287" t="s">
        <v>45</v>
      </c>
      <c r="AF909" s="286">
        <v>64000</v>
      </c>
      <c r="AG909" s="286">
        <v>870</v>
      </c>
      <c r="AH909" s="286">
        <v>55680000</v>
      </c>
      <c r="AI909" s="286">
        <v>12615000</v>
      </c>
      <c r="AJ909" s="286">
        <v>870</v>
      </c>
      <c r="AK909" s="286">
        <v>55680000</v>
      </c>
      <c r="AL909" s="286">
        <v>12615000</v>
      </c>
      <c r="AM909" s="286"/>
      <c r="AN909" s="286"/>
      <c r="AO909" s="286">
        <v>0</v>
      </c>
      <c r="AP909" s="286"/>
      <c r="AQ909" s="286"/>
      <c r="AR909" s="286">
        <v>0</v>
      </c>
      <c r="AS909" s="286"/>
      <c r="AT909" s="286"/>
      <c r="AU909" s="286">
        <v>0</v>
      </c>
      <c r="AV909" s="286"/>
      <c r="AW909" s="286"/>
      <c r="AX909" s="286">
        <v>0</v>
      </c>
      <c r="AY909" s="286"/>
      <c r="AZ909" s="286"/>
      <c r="BA909" s="286"/>
      <c r="BB909" s="286"/>
      <c r="BC909" s="286"/>
      <c r="BD909" s="286"/>
      <c r="BE909" s="286"/>
      <c r="BF909" s="286">
        <v>0</v>
      </c>
      <c r="BG909" s="286"/>
      <c r="BH909" s="286"/>
      <c r="BI909" s="286"/>
      <c r="BJ909" s="286">
        <v>0</v>
      </c>
      <c r="BK909" s="286"/>
      <c r="BL909" s="286"/>
      <c r="BM909" s="286"/>
      <c r="BN909" s="286"/>
      <c r="BO909" s="286"/>
      <c r="BP909" s="287" t="s">
        <v>45</v>
      </c>
      <c r="BQ909" s="287" t="s">
        <v>45</v>
      </c>
      <c r="BR909" t="s">
        <v>45</v>
      </c>
    </row>
    <row r="910" spans="1:70" hidden="1" x14ac:dyDescent="0.3">
      <c r="A910" s="281">
        <v>907</v>
      </c>
      <c r="B910" s="288" t="s">
        <v>2952</v>
      </c>
      <c r="C910" s="288" t="s">
        <v>3011</v>
      </c>
      <c r="D910" s="288" t="s">
        <v>3003</v>
      </c>
      <c r="E910" s="288" t="s">
        <v>2959</v>
      </c>
      <c r="F910" s="288" t="s">
        <v>2956</v>
      </c>
      <c r="G910" s="288" t="s">
        <v>2956</v>
      </c>
      <c r="H910" s="288" t="s">
        <v>2993</v>
      </c>
      <c r="I910" s="288" t="s">
        <v>2962</v>
      </c>
      <c r="J910" s="288" t="s">
        <v>60</v>
      </c>
      <c r="K910" s="288" t="s">
        <v>2958</v>
      </c>
      <c r="L910" s="288" t="s">
        <v>45</v>
      </c>
      <c r="M910" s="289" t="s">
        <v>929</v>
      </c>
      <c r="N910" s="288" t="s">
        <v>928</v>
      </c>
      <c r="O910" s="288" t="s">
        <v>50</v>
      </c>
      <c r="P910" s="288" t="s">
        <v>585</v>
      </c>
      <c r="Q910" s="290" t="s">
        <v>45</v>
      </c>
      <c r="R910" s="288" t="s">
        <v>45</v>
      </c>
      <c r="S910" s="1">
        <v>2958465</v>
      </c>
      <c r="T910" s="1">
        <v>45866</v>
      </c>
      <c r="U910" s="290" t="s">
        <v>45</v>
      </c>
      <c r="V910" s="1">
        <v>45866</v>
      </c>
      <c r="W910" s="290" t="s">
        <v>45</v>
      </c>
      <c r="X910" s="290" t="s">
        <v>45</v>
      </c>
      <c r="Y910" s="291">
        <v>72000</v>
      </c>
      <c r="Z910" s="291">
        <v>72000</v>
      </c>
      <c r="AA910" s="291">
        <v>15900</v>
      </c>
      <c r="AB910" s="291">
        <v>72000</v>
      </c>
      <c r="AC910" s="292" t="s">
        <v>930</v>
      </c>
      <c r="AD910" s="290" t="s">
        <v>60</v>
      </c>
      <c r="AE910" s="292" t="s">
        <v>45</v>
      </c>
      <c r="AF910" s="291">
        <v>72000</v>
      </c>
      <c r="AG910" s="291">
        <v>870</v>
      </c>
      <c r="AH910" s="291">
        <v>62640000</v>
      </c>
      <c r="AI910" s="291">
        <v>13833000</v>
      </c>
      <c r="AJ910" s="291">
        <v>870</v>
      </c>
      <c r="AK910" s="291">
        <v>62640000</v>
      </c>
      <c r="AL910" s="291">
        <v>13833000</v>
      </c>
      <c r="AM910" s="291"/>
      <c r="AN910" s="291"/>
      <c r="AO910" s="291">
        <v>0</v>
      </c>
      <c r="AP910" s="291"/>
      <c r="AQ910" s="291"/>
      <c r="AR910" s="291">
        <v>0</v>
      </c>
      <c r="AS910" s="291"/>
      <c r="AT910" s="291"/>
      <c r="AU910" s="291">
        <v>0</v>
      </c>
      <c r="AV910" s="291"/>
      <c r="AW910" s="291"/>
      <c r="AX910" s="291">
        <v>0</v>
      </c>
      <c r="AY910" s="291"/>
      <c r="AZ910" s="291"/>
      <c r="BA910" s="291"/>
      <c r="BB910" s="291"/>
      <c r="BC910" s="291"/>
      <c r="BD910" s="291"/>
      <c r="BE910" s="291"/>
      <c r="BF910" s="291">
        <v>0</v>
      </c>
      <c r="BG910" s="291"/>
      <c r="BH910" s="291"/>
      <c r="BI910" s="291"/>
      <c r="BJ910" s="291">
        <v>0</v>
      </c>
      <c r="BK910" s="291"/>
      <c r="BL910" s="291"/>
      <c r="BM910" s="291"/>
      <c r="BN910" s="291"/>
      <c r="BO910" s="291"/>
      <c r="BP910" s="292" t="s">
        <v>45</v>
      </c>
      <c r="BQ910" s="292" t="s">
        <v>45</v>
      </c>
      <c r="BR910" t="s">
        <v>45</v>
      </c>
    </row>
    <row r="911" spans="1:70" hidden="1" x14ac:dyDescent="0.3">
      <c r="A911" s="281">
        <v>908</v>
      </c>
      <c r="B911" s="282" t="s">
        <v>2952</v>
      </c>
      <c r="C911" s="282" t="s">
        <v>3011</v>
      </c>
      <c r="D911" s="282" t="s">
        <v>3003</v>
      </c>
      <c r="E911" s="282" t="s">
        <v>2959</v>
      </c>
      <c r="F911" s="282" t="s">
        <v>2956</v>
      </c>
      <c r="G911" s="282" t="s">
        <v>2956</v>
      </c>
      <c r="H911" s="282" t="s">
        <v>2993</v>
      </c>
      <c r="I911" s="282" t="s">
        <v>2962</v>
      </c>
      <c r="J911" s="282" t="s">
        <v>60</v>
      </c>
      <c r="K911" s="282" t="s">
        <v>2958</v>
      </c>
      <c r="L911" s="282" t="s">
        <v>45</v>
      </c>
      <c r="M911" s="283" t="s">
        <v>927</v>
      </c>
      <c r="N911" s="282" t="s">
        <v>926</v>
      </c>
      <c r="O911" s="282" t="s">
        <v>50</v>
      </c>
      <c r="P911" s="282" t="s">
        <v>51</v>
      </c>
      <c r="Q911" s="284" t="s">
        <v>45</v>
      </c>
      <c r="R911" s="282" t="s">
        <v>45</v>
      </c>
      <c r="S911" s="285">
        <v>45943</v>
      </c>
      <c r="T911" s="285">
        <v>45943</v>
      </c>
      <c r="U911" s="284" t="s">
        <v>45</v>
      </c>
      <c r="V911" s="285">
        <v>45943</v>
      </c>
      <c r="W911" s="284" t="s">
        <v>45</v>
      </c>
      <c r="X911" s="284" t="s">
        <v>45</v>
      </c>
      <c r="Y911" s="286">
        <v>1</v>
      </c>
      <c r="Z911" s="286">
        <v>1</v>
      </c>
      <c r="AA911" s="286">
        <v>1025</v>
      </c>
      <c r="AB911" s="286">
        <v>1</v>
      </c>
      <c r="AC911" s="287" t="s">
        <v>45</v>
      </c>
      <c r="AD911" s="284" t="s">
        <v>60</v>
      </c>
      <c r="AE911" s="287" t="s">
        <v>45</v>
      </c>
      <c r="AF911" s="286">
        <v>1</v>
      </c>
      <c r="AG911" s="286">
        <v>1</v>
      </c>
      <c r="AH911" s="286">
        <v>1</v>
      </c>
      <c r="AI911" s="286">
        <v>1025</v>
      </c>
      <c r="AJ911" s="286">
        <v>1</v>
      </c>
      <c r="AK911" s="286">
        <v>1</v>
      </c>
      <c r="AL911" s="286">
        <v>1025</v>
      </c>
      <c r="AM911" s="286"/>
      <c r="AN911" s="286"/>
      <c r="AO911" s="286">
        <v>0</v>
      </c>
      <c r="AP911" s="286"/>
      <c r="AQ911" s="286"/>
      <c r="AR911" s="286">
        <v>0</v>
      </c>
      <c r="AS911" s="286"/>
      <c r="AT911" s="286"/>
      <c r="AU911" s="286">
        <v>0</v>
      </c>
      <c r="AV911" s="286"/>
      <c r="AW911" s="286"/>
      <c r="AX911" s="286">
        <v>0</v>
      </c>
      <c r="AY911" s="286"/>
      <c r="AZ911" s="286"/>
      <c r="BA911" s="286"/>
      <c r="BB911" s="286"/>
      <c r="BC911" s="286"/>
      <c r="BD911" s="286"/>
      <c r="BE911" s="286"/>
      <c r="BF911" s="286">
        <v>0</v>
      </c>
      <c r="BG911" s="286"/>
      <c r="BH911" s="286"/>
      <c r="BI911" s="286"/>
      <c r="BJ911" s="286">
        <v>0</v>
      </c>
      <c r="BK911" s="286"/>
      <c r="BL911" s="286"/>
      <c r="BM911" s="286"/>
      <c r="BN911" s="286"/>
      <c r="BO911" s="286"/>
      <c r="BP911" s="287" t="s">
        <v>45</v>
      </c>
      <c r="BQ911" s="287" t="s">
        <v>45</v>
      </c>
      <c r="BR911" t="s">
        <v>45</v>
      </c>
    </row>
    <row r="912" spans="1:70" hidden="1" x14ac:dyDescent="0.3">
      <c r="A912" s="281">
        <v>909</v>
      </c>
      <c r="B912" s="288" t="s">
        <v>2952</v>
      </c>
      <c r="C912" s="288" t="s">
        <v>3011</v>
      </c>
      <c r="D912" s="288" t="s">
        <v>3003</v>
      </c>
      <c r="E912" s="288" t="s">
        <v>2959</v>
      </c>
      <c r="F912" s="288" t="s">
        <v>2956</v>
      </c>
      <c r="G912" s="288" t="s">
        <v>2956</v>
      </c>
      <c r="H912" s="288" t="s">
        <v>2993</v>
      </c>
      <c r="I912" s="288" t="s">
        <v>2962</v>
      </c>
      <c r="J912" s="288" t="s">
        <v>60</v>
      </c>
      <c r="K912" s="288" t="s">
        <v>2958</v>
      </c>
      <c r="L912" s="288" t="s">
        <v>45</v>
      </c>
      <c r="M912" s="289" t="s">
        <v>925</v>
      </c>
      <c r="N912" s="288" t="s">
        <v>924</v>
      </c>
      <c r="O912" s="288" t="s">
        <v>50</v>
      </c>
      <c r="P912" s="288" t="s">
        <v>585</v>
      </c>
      <c r="Q912" s="290" t="s">
        <v>45</v>
      </c>
      <c r="R912" s="288" t="s">
        <v>45</v>
      </c>
      <c r="S912" s="1">
        <v>2958465</v>
      </c>
      <c r="T912" s="1">
        <v>45867</v>
      </c>
      <c r="U912" s="290" t="s">
        <v>45</v>
      </c>
      <c r="V912" s="1">
        <v>45867</v>
      </c>
      <c r="W912" s="290" t="s">
        <v>45</v>
      </c>
      <c r="X912" s="290" t="s">
        <v>45</v>
      </c>
      <c r="Y912" s="291">
        <v>79000</v>
      </c>
      <c r="Z912" s="291">
        <v>79000</v>
      </c>
      <c r="AA912" s="291">
        <v>17500</v>
      </c>
      <c r="AB912" s="291">
        <v>79000</v>
      </c>
      <c r="AC912" s="292" t="s">
        <v>923</v>
      </c>
      <c r="AD912" s="290" t="s">
        <v>60</v>
      </c>
      <c r="AE912" s="292" t="s">
        <v>45</v>
      </c>
      <c r="AF912" s="291">
        <v>79000</v>
      </c>
      <c r="AG912" s="291">
        <v>700</v>
      </c>
      <c r="AH912" s="291">
        <v>55300000</v>
      </c>
      <c r="AI912" s="291">
        <v>12250000</v>
      </c>
      <c r="AJ912" s="291">
        <v>700</v>
      </c>
      <c r="AK912" s="291">
        <v>55300000</v>
      </c>
      <c r="AL912" s="291">
        <v>12250000</v>
      </c>
      <c r="AM912" s="291"/>
      <c r="AN912" s="291"/>
      <c r="AO912" s="291">
        <v>0</v>
      </c>
      <c r="AP912" s="291"/>
      <c r="AQ912" s="291"/>
      <c r="AR912" s="291">
        <v>0</v>
      </c>
      <c r="AS912" s="291"/>
      <c r="AT912" s="291"/>
      <c r="AU912" s="291">
        <v>0</v>
      </c>
      <c r="AV912" s="291"/>
      <c r="AW912" s="291"/>
      <c r="AX912" s="291">
        <v>0</v>
      </c>
      <c r="AY912" s="291"/>
      <c r="AZ912" s="291"/>
      <c r="BA912" s="291"/>
      <c r="BB912" s="291"/>
      <c r="BC912" s="291"/>
      <c r="BD912" s="291"/>
      <c r="BE912" s="291"/>
      <c r="BF912" s="291">
        <v>0</v>
      </c>
      <c r="BG912" s="291"/>
      <c r="BH912" s="291"/>
      <c r="BI912" s="291"/>
      <c r="BJ912" s="291">
        <v>0</v>
      </c>
      <c r="BK912" s="291"/>
      <c r="BL912" s="291"/>
      <c r="BM912" s="291"/>
      <c r="BN912" s="291"/>
      <c r="BO912" s="291"/>
      <c r="BP912" s="292" t="s">
        <v>45</v>
      </c>
      <c r="BQ912" s="292" t="s">
        <v>45</v>
      </c>
      <c r="BR912" t="s">
        <v>45</v>
      </c>
    </row>
    <row r="913" spans="1:70" hidden="1" x14ac:dyDescent="0.3">
      <c r="A913" s="281">
        <v>910</v>
      </c>
      <c r="B913" s="282" t="s">
        <v>2952</v>
      </c>
      <c r="C913" s="282" t="s">
        <v>3011</v>
      </c>
      <c r="D913" s="282" t="s">
        <v>3003</v>
      </c>
      <c r="E913" s="282" t="s">
        <v>2959</v>
      </c>
      <c r="F913" s="282" t="s">
        <v>2956</v>
      </c>
      <c r="G913" s="282" t="s">
        <v>2956</v>
      </c>
      <c r="H913" s="282" t="s">
        <v>2993</v>
      </c>
      <c r="I913" s="282" t="s">
        <v>2962</v>
      </c>
      <c r="J913" s="282" t="s">
        <v>60</v>
      </c>
      <c r="K913" s="282" t="s">
        <v>2958</v>
      </c>
      <c r="L913" s="282" t="s">
        <v>45</v>
      </c>
      <c r="M913" s="283" t="s">
        <v>922</v>
      </c>
      <c r="N913" s="282" t="s">
        <v>921</v>
      </c>
      <c r="O913" s="282" t="s">
        <v>50</v>
      </c>
      <c r="P913" s="282" t="s">
        <v>585</v>
      </c>
      <c r="Q913" s="284" t="s">
        <v>45</v>
      </c>
      <c r="R913" s="282" t="s">
        <v>45</v>
      </c>
      <c r="S913" s="285">
        <v>2958465</v>
      </c>
      <c r="T913" s="285">
        <v>45876</v>
      </c>
      <c r="U913" s="284" t="s">
        <v>45</v>
      </c>
      <c r="V913" s="285">
        <v>45876</v>
      </c>
      <c r="W913" s="284" t="s">
        <v>45</v>
      </c>
      <c r="X913" s="284" t="s">
        <v>45</v>
      </c>
      <c r="Y913" s="286">
        <v>79000</v>
      </c>
      <c r="Z913" s="286">
        <v>79000</v>
      </c>
      <c r="AA913" s="286">
        <v>17500</v>
      </c>
      <c r="AB913" s="286">
        <v>79000</v>
      </c>
      <c r="AC913" s="287" t="s">
        <v>923</v>
      </c>
      <c r="AD913" s="284" t="s">
        <v>60</v>
      </c>
      <c r="AE913" s="287" t="s">
        <v>45</v>
      </c>
      <c r="AF913" s="286">
        <v>79000</v>
      </c>
      <c r="AG913" s="286">
        <v>1400</v>
      </c>
      <c r="AH913" s="286">
        <v>110600000</v>
      </c>
      <c r="AI913" s="286">
        <v>24500000</v>
      </c>
      <c r="AJ913" s="286">
        <v>1400</v>
      </c>
      <c r="AK913" s="286">
        <v>110600000</v>
      </c>
      <c r="AL913" s="286">
        <v>24500000</v>
      </c>
      <c r="AM913" s="286"/>
      <c r="AN913" s="286"/>
      <c r="AO913" s="286">
        <v>0</v>
      </c>
      <c r="AP913" s="286"/>
      <c r="AQ913" s="286"/>
      <c r="AR913" s="286">
        <v>0</v>
      </c>
      <c r="AS913" s="286"/>
      <c r="AT913" s="286"/>
      <c r="AU913" s="286">
        <v>0</v>
      </c>
      <c r="AV913" s="286"/>
      <c r="AW913" s="286"/>
      <c r="AX913" s="286">
        <v>0</v>
      </c>
      <c r="AY913" s="286"/>
      <c r="AZ913" s="286"/>
      <c r="BA913" s="286"/>
      <c r="BB913" s="286"/>
      <c r="BC913" s="286"/>
      <c r="BD913" s="286"/>
      <c r="BE913" s="286"/>
      <c r="BF913" s="286">
        <v>0</v>
      </c>
      <c r="BG913" s="286"/>
      <c r="BH913" s="286"/>
      <c r="BI913" s="286"/>
      <c r="BJ913" s="286">
        <v>0</v>
      </c>
      <c r="BK913" s="286"/>
      <c r="BL913" s="286"/>
      <c r="BM913" s="286"/>
      <c r="BN913" s="286"/>
      <c r="BO913" s="286"/>
      <c r="BP913" s="287" t="s">
        <v>45</v>
      </c>
      <c r="BQ913" s="287" t="s">
        <v>45</v>
      </c>
      <c r="BR913" t="s">
        <v>45</v>
      </c>
    </row>
    <row r="914" spans="1:70" hidden="1" x14ac:dyDescent="0.3">
      <c r="A914" s="281">
        <v>911</v>
      </c>
      <c r="B914" s="288" t="s">
        <v>2952</v>
      </c>
      <c r="C914" s="288" t="s">
        <v>3011</v>
      </c>
      <c r="D914" s="288" t="s">
        <v>3003</v>
      </c>
      <c r="E914" s="288" t="s">
        <v>2959</v>
      </c>
      <c r="F914" s="288" t="s">
        <v>2956</v>
      </c>
      <c r="G914" s="288" t="s">
        <v>2956</v>
      </c>
      <c r="H914" s="288" t="s">
        <v>3000</v>
      </c>
      <c r="I914" s="288" t="s">
        <v>2962</v>
      </c>
      <c r="J914" s="288" t="s">
        <v>60</v>
      </c>
      <c r="K914" s="288" t="s">
        <v>2958</v>
      </c>
      <c r="L914" s="288" t="s">
        <v>45</v>
      </c>
      <c r="M914" s="289" t="s">
        <v>917</v>
      </c>
      <c r="N914" s="288" t="s">
        <v>916</v>
      </c>
      <c r="O914" s="288" t="s">
        <v>50</v>
      </c>
      <c r="P914" s="288" t="s">
        <v>585</v>
      </c>
      <c r="Q914" s="290" t="s">
        <v>45</v>
      </c>
      <c r="R914" s="288" t="s">
        <v>45</v>
      </c>
      <c r="S914" s="1">
        <v>45910</v>
      </c>
      <c r="T914" s="1">
        <v>45852</v>
      </c>
      <c r="U914" s="290" t="s">
        <v>45</v>
      </c>
      <c r="V914" s="1">
        <v>45852</v>
      </c>
      <c r="W914" s="290" t="s">
        <v>45</v>
      </c>
      <c r="X914" s="290" t="s">
        <v>45</v>
      </c>
      <c r="Y914" s="291">
        <v>39000</v>
      </c>
      <c r="Z914" s="291">
        <v>39000</v>
      </c>
      <c r="AA914" s="291">
        <v>9400</v>
      </c>
      <c r="AB914" s="291">
        <v>39000</v>
      </c>
      <c r="AC914" s="292" t="s">
        <v>920</v>
      </c>
      <c r="AD914" s="290" t="s">
        <v>60</v>
      </c>
      <c r="AE914" s="292" t="s">
        <v>45</v>
      </c>
      <c r="AF914" s="291">
        <v>39000</v>
      </c>
      <c r="AG914" s="291">
        <v>400</v>
      </c>
      <c r="AH914" s="291">
        <v>15600000</v>
      </c>
      <c r="AI914" s="291">
        <v>3760000</v>
      </c>
      <c r="AJ914" s="291">
        <v>400</v>
      </c>
      <c r="AK914" s="291">
        <v>15600000</v>
      </c>
      <c r="AL914" s="291">
        <v>3760000</v>
      </c>
      <c r="AM914" s="291"/>
      <c r="AN914" s="291"/>
      <c r="AO914" s="291">
        <v>0</v>
      </c>
      <c r="AP914" s="291"/>
      <c r="AQ914" s="291"/>
      <c r="AR914" s="291">
        <v>0</v>
      </c>
      <c r="AS914" s="291"/>
      <c r="AT914" s="291"/>
      <c r="AU914" s="291">
        <v>0</v>
      </c>
      <c r="AV914" s="291"/>
      <c r="AW914" s="291"/>
      <c r="AX914" s="291">
        <v>0</v>
      </c>
      <c r="AY914" s="291"/>
      <c r="AZ914" s="291"/>
      <c r="BA914" s="291"/>
      <c r="BB914" s="291"/>
      <c r="BC914" s="291"/>
      <c r="BD914" s="291"/>
      <c r="BE914" s="291"/>
      <c r="BF914" s="291">
        <v>0</v>
      </c>
      <c r="BG914" s="291"/>
      <c r="BH914" s="291"/>
      <c r="BI914" s="291"/>
      <c r="BJ914" s="291">
        <v>0</v>
      </c>
      <c r="BK914" s="291"/>
      <c r="BL914" s="291"/>
      <c r="BM914" s="291"/>
      <c r="BN914" s="291"/>
      <c r="BO914" s="291"/>
      <c r="BP914" s="292" t="s">
        <v>45</v>
      </c>
      <c r="BQ914" s="292" t="s">
        <v>45</v>
      </c>
      <c r="BR914" t="s">
        <v>45</v>
      </c>
    </row>
    <row r="915" spans="1:70" hidden="1" x14ac:dyDescent="0.3">
      <c r="A915" s="281">
        <v>912</v>
      </c>
      <c r="B915" s="282" t="s">
        <v>2952</v>
      </c>
      <c r="C915" s="282" t="s">
        <v>3011</v>
      </c>
      <c r="D915" s="282" t="s">
        <v>3003</v>
      </c>
      <c r="E915" s="282" t="s">
        <v>2959</v>
      </c>
      <c r="F915" s="282" t="s">
        <v>2956</v>
      </c>
      <c r="G915" s="282" t="s">
        <v>2956</v>
      </c>
      <c r="H915" s="282" t="s">
        <v>3000</v>
      </c>
      <c r="I915" s="282" t="s">
        <v>2962</v>
      </c>
      <c r="J915" s="282" t="s">
        <v>60</v>
      </c>
      <c r="K915" s="282" t="s">
        <v>2958</v>
      </c>
      <c r="L915" s="282" t="s">
        <v>45</v>
      </c>
      <c r="M915" s="283" t="s">
        <v>914</v>
      </c>
      <c r="N915" s="282" t="s">
        <v>913</v>
      </c>
      <c r="O915" s="282" t="s">
        <v>50</v>
      </c>
      <c r="P915" s="282" t="s">
        <v>585</v>
      </c>
      <c r="Q915" s="284" t="s">
        <v>45</v>
      </c>
      <c r="R915" s="282" t="s">
        <v>45</v>
      </c>
      <c r="S915" s="285">
        <v>45901</v>
      </c>
      <c r="T915" s="285">
        <v>45861</v>
      </c>
      <c r="U915" s="284" t="s">
        <v>45</v>
      </c>
      <c r="V915" s="285">
        <v>45861</v>
      </c>
      <c r="W915" s="285">
        <v>45901</v>
      </c>
      <c r="X915" s="285">
        <v>45905</v>
      </c>
      <c r="Y915" s="286">
        <v>39000</v>
      </c>
      <c r="Z915" s="286">
        <v>39000</v>
      </c>
      <c r="AA915" s="286">
        <v>8900</v>
      </c>
      <c r="AB915" s="286">
        <v>39000</v>
      </c>
      <c r="AC915" s="287" t="s">
        <v>915</v>
      </c>
      <c r="AD915" s="284" t="s">
        <v>60</v>
      </c>
      <c r="AE915" s="287" t="s">
        <v>45</v>
      </c>
      <c r="AF915" s="286">
        <v>39000</v>
      </c>
      <c r="AG915" s="286">
        <v>600</v>
      </c>
      <c r="AH915" s="286">
        <v>23400000</v>
      </c>
      <c r="AI915" s="286">
        <v>5340000</v>
      </c>
      <c r="AJ915" s="286">
        <v>600</v>
      </c>
      <c r="AK915" s="286">
        <v>23400000</v>
      </c>
      <c r="AL915" s="286">
        <v>5340000</v>
      </c>
      <c r="AM915" s="286"/>
      <c r="AN915" s="286"/>
      <c r="AO915" s="286">
        <v>0</v>
      </c>
      <c r="AP915" s="286">
        <v>593</v>
      </c>
      <c r="AQ915" s="286">
        <v>23127000</v>
      </c>
      <c r="AR915" s="286">
        <v>5277700</v>
      </c>
      <c r="AS915" s="286">
        <v>593</v>
      </c>
      <c r="AT915" s="286">
        <v>23127000</v>
      </c>
      <c r="AU915" s="286">
        <v>5277700</v>
      </c>
      <c r="AV915" s="286"/>
      <c r="AW915" s="286"/>
      <c r="AX915" s="286">
        <v>0</v>
      </c>
      <c r="AY915" s="286">
        <v>10</v>
      </c>
      <c r="AZ915" s="286">
        <v>390000</v>
      </c>
      <c r="BA915" s="286"/>
      <c r="BB915" s="286"/>
      <c r="BC915" s="286"/>
      <c r="BD915" s="286"/>
      <c r="BE915" s="286"/>
      <c r="BF915" s="286">
        <v>0</v>
      </c>
      <c r="BG915" s="286"/>
      <c r="BH915" s="286"/>
      <c r="BI915" s="286"/>
      <c r="BJ915" s="286">
        <v>0</v>
      </c>
      <c r="BK915" s="286">
        <v>10</v>
      </c>
      <c r="BL915" s="286">
        <v>583</v>
      </c>
      <c r="BM915" s="286">
        <v>593</v>
      </c>
      <c r="BN915" s="286">
        <v>23127000</v>
      </c>
      <c r="BO915" s="286">
        <v>5277700</v>
      </c>
      <c r="BP915" s="287" t="s">
        <v>45</v>
      </c>
      <c r="BQ915" s="287" t="s">
        <v>45</v>
      </c>
      <c r="BR915" t="s">
        <v>45</v>
      </c>
    </row>
    <row r="916" spans="1:70" hidden="1" x14ac:dyDescent="0.3">
      <c r="A916" s="281">
        <v>913</v>
      </c>
      <c r="B916" s="288" t="s">
        <v>2952</v>
      </c>
      <c r="C916" s="288" t="s">
        <v>3011</v>
      </c>
      <c r="D916" s="288" t="s">
        <v>3003</v>
      </c>
      <c r="E916" s="288" t="s">
        <v>2959</v>
      </c>
      <c r="F916" s="288" t="s">
        <v>2956</v>
      </c>
      <c r="G916" s="288" t="s">
        <v>2956</v>
      </c>
      <c r="H916" s="288" t="s">
        <v>2994</v>
      </c>
      <c r="I916" s="288" t="s">
        <v>2962</v>
      </c>
      <c r="J916" s="288" t="s">
        <v>60</v>
      </c>
      <c r="K916" s="288" t="s">
        <v>2958</v>
      </c>
      <c r="L916" s="288" t="s">
        <v>45</v>
      </c>
      <c r="M916" s="289" t="s">
        <v>911</v>
      </c>
      <c r="N916" s="288" t="s">
        <v>910</v>
      </c>
      <c r="O916" s="288" t="s">
        <v>50</v>
      </c>
      <c r="P916" s="288" t="s">
        <v>51</v>
      </c>
      <c r="Q916" s="290" t="s">
        <v>45</v>
      </c>
      <c r="R916" s="288" t="s">
        <v>45</v>
      </c>
      <c r="S916" s="1">
        <v>2958465</v>
      </c>
      <c r="T916" s="1">
        <v>45876</v>
      </c>
      <c r="U916" s="290" t="s">
        <v>45</v>
      </c>
      <c r="V916" s="1">
        <v>45876</v>
      </c>
      <c r="W916" s="290" t="s">
        <v>45</v>
      </c>
      <c r="X916" s="290" t="s">
        <v>45</v>
      </c>
      <c r="Y916" s="291">
        <v>33000</v>
      </c>
      <c r="Z916" s="291">
        <v>33000</v>
      </c>
      <c r="AA916" s="291">
        <v>7500</v>
      </c>
      <c r="AB916" s="291">
        <v>33000</v>
      </c>
      <c r="AC916" s="292" t="s">
        <v>912</v>
      </c>
      <c r="AD916" s="290" t="s">
        <v>60</v>
      </c>
      <c r="AE916" s="292" t="s">
        <v>45</v>
      </c>
      <c r="AF916" s="291">
        <v>33000</v>
      </c>
      <c r="AG916" s="291">
        <v>600</v>
      </c>
      <c r="AH916" s="291">
        <v>19800000</v>
      </c>
      <c r="AI916" s="291">
        <v>4500000</v>
      </c>
      <c r="AJ916" s="291">
        <v>600</v>
      </c>
      <c r="AK916" s="291">
        <v>19800000</v>
      </c>
      <c r="AL916" s="291">
        <v>4500000</v>
      </c>
      <c r="AM916" s="291"/>
      <c r="AN916" s="291"/>
      <c r="AO916" s="291">
        <v>0</v>
      </c>
      <c r="AP916" s="291"/>
      <c r="AQ916" s="291"/>
      <c r="AR916" s="291">
        <v>0</v>
      </c>
      <c r="AS916" s="291"/>
      <c r="AT916" s="291"/>
      <c r="AU916" s="291">
        <v>0</v>
      </c>
      <c r="AV916" s="291"/>
      <c r="AW916" s="291"/>
      <c r="AX916" s="291">
        <v>0</v>
      </c>
      <c r="AY916" s="291"/>
      <c r="AZ916" s="291"/>
      <c r="BA916" s="291"/>
      <c r="BB916" s="291"/>
      <c r="BC916" s="291"/>
      <c r="BD916" s="291"/>
      <c r="BE916" s="291"/>
      <c r="BF916" s="291">
        <v>0</v>
      </c>
      <c r="BG916" s="291"/>
      <c r="BH916" s="291"/>
      <c r="BI916" s="291"/>
      <c r="BJ916" s="291">
        <v>0</v>
      </c>
      <c r="BK916" s="291"/>
      <c r="BL916" s="291"/>
      <c r="BM916" s="291"/>
      <c r="BN916" s="291"/>
      <c r="BO916" s="291"/>
      <c r="BP916" s="292" t="s">
        <v>45</v>
      </c>
      <c r="BQ916" s="292" t="s">
        <v>45</v>
      </c>
      <c r="BR916" t="s">
        <v>45</v>
      </c>
    </row>
    <row r="917" spans="1:70" hidden="1" x14ac:dyDescent="0.3">
      <c r="A917" s="281">
        <v>914</v>
      </c>
      <c r="B917" s="282" t="s">
        <v>2952</v>
      </c>
      <c r="C917" s="282" t="s">
        <v>3011</v>
      </c>
      <c r="D917" s="282" t="s">
        <v>3003</v>
      </c>
      <c r="E917" s="282" t="s">
        <v>2959</v>
      </c>
      <c r="F917" s="282" t="s">
        <v>2956</v>
      </c>
      <c r="G917" s="282" t="s">
        <v>2956</v>
      </c>
      <c r="H917" s="282" t="s">
        <v>2994</v>
      </c>
      <c r="I917" s="282" t="s">
        <v>2962</v>
      </c>
      <c r="J917" s="282" t="s">
        <v>60</v>
      </c>
      <c r="K917" s="282" t="s">
        <v>2958</v>
      </c>
      <c r="L917" s="282" t="s">
        <v>45</v>
      </c>
      <c r="M917" s="283" t="s">
        <v>908</v>
      </c>
      <c r="N917" s="282" t="s">
        <v>907</v>
      </c>
      <c r="O917" s="282" t="s">
        <v>50</v>
      </c>
      <c r="P917" s="282" t="s">
        <v>585</v>
      </c>
      <c r="Q917" s="284" t="s">
        <v>45</v>
      </c>
      <c r="R917" s="282" t="s">
        <v>45</v>
      </c>
      <c r="S917" s="285">
        <v>2958465</v>
      </c>
      <c r="T917" s="285">
        <v>45890</v>
      </c>
      <c r="U917" s="284" t="s">
        <v>45</v>
      </c>
      <c r="V917" s="285">
        <v>45890</v>
      </c>
      <c r="W917" s="284" t="s">
        <v>45</v>
      </c>
      <c r="X917" s="284" t="s">
        <v>45</v>
      </c>
      <c r="Y917" s="286">
        <v>39000</v>
      </c>
      <c r="Z917" s="286">
        <v>39000</v>
      </c>
      <c r="AA917" s="286">
        <v>9000</v>
      </c>
      <c r="AB917" s="286">
        <v>39000</v>
      </c>
      <c r="AC917" s="287" t="s">
        <v>909</v>
      </c>
      <c r="AD917" s="284" t="s">
        <v>60</v>
      </c>
      <c r="AE917" s="287" t="s">
        <v>45</v>
      </c>
      <c r="AF917" s="286">
        <v>39000</v>
      </c>
      <c r="AG917" s="286">
        <v>1160</v>
      </c>
      <c r="AH917" s="286">
        <v>45240000</v>
      </c>
      <c r="AI917" s="286">
        <v>10440000</v>
      </c>
      <c r="AJ917" s="286">
        <v>1160</v>
      </c>
      <c r="AK917" s="286">
        <v>45240000</v>
      </c>
      <c r="AL917" s="286">
        <v>10440000</v>
      </c>
      <c r="AM917" s="286"/>
      <c r="AN917" s="286"/>
      <c r="AO917" s="286">
        <v>0</v>
      </c>
      <c r="AP917" s="286"/>
      <c r="AQ917" s="286"/>
      <c r="AR917" s="286">
        <v>0</v>
      </c>
      <c r="AS917" s="286"/>
      <c r="AT917" s="286"/>
      <c r="AU917" s="286">
        <v>0</v>
      </c>
      <c r="AV917" s="286"/>
      <c r="AW917" s="286"/>
      <c r="AX917" s="286">
        <v>0</v>
      </c>
      <c r="AY917" s="286"/>
      <c r="AZ917" s="286"/>
      <c r="BA917" s="286"/>
      <c r="BB917" s="286"/>
      <c r="BC917" s="286"/>
      <c r="BD917" s="286"/>
      <c r="BE917" s="286"/>
      <c r="BF917" s="286">
        <v>0</v>
      </c>
      <c r="BG917" s="286"/>
      <c r="BH917" s="286"/>
      <c r="BI917" s="286"/>
      <c r="BJ917" s="286">
        <v>0</v>
      </c>
      <c r="BK917" s="286"/>
      <c r="BL917" s="286"/>
      <c r="BM917" s="286"/>
      <c r="BN917" s="286"/>
      <c r="BO917" s="286"/>
      <c r="BP917" s="287" t="s">
        <v>45</v>
      </c>
      <c r="BQ917" s="287" t="s">
        <v>45</v>
      </c>
      <c r="BR917" t="s">
        <v>45</v>
      </c>
    </row>
    <row r="918" spans="1:70" hidden="1" x14ac:dyDescent="0.3">
      <c r="A918" s="281">
        <v>915</v>
      </c>
      <c r="B918" s="288" t="s">
        <v>2952</v>
      </c>
      <c r="C918" s="288" t="s">
        <v>3011</v>
      </c>
      <c r="D918" s="288" t="s">
        <v>3003</v>
      </c>
      <c r="E918" s="288" t="s">
        <v>2959</v>
      </c>
      <c r="F918" s="288" t="s">
        <v>2956</v>
      </c>
      <c r="G918" s="288" t="s">
        <v>2956</v>
      </c>
      <c r="H918" s="288" t="s">
        <v>2995</v>
      </c>
      <c r="I918" s="288" t="s">
        <v>2962</v>
      </c>
      <c r="J918" s="288" t="s">
        <v>60</v>
      </c>
      <c r="K918" s="288" t="s">
        <v>2958</v>
      </c>
      <c r="L918" s="288" t="s">
        <v>45</v>
      </c>
      <c r="M918" s="289" t="s">
        <v>905</v>
      </c>
      <c r="N918" s="288" t="s">
        <v>904</v>
      </c>
      <c r="O918" s="288" t="s">
        <v>50</v>
      </c>
      <c r="P918" s="288" t="s">
        <v>906</v>
      </c>
      <c r="Q918" s="290" t="s">
        <v>45</v>
      </c>
      <c r="R918" s="288" t="s">
        <v>45</v>
      </c>
      <c r="S918" s="1">
        <v>45918</v>
      </c>
      <c r="T918" s="1">
        <v>45918</v>
      </c>
      <c r="U918" s="290" t="s">
        <v>45</v>
      </c>
      <c r="V918" s="1">
        <v>45918</v>
      </c>
      <c r="W918" s="290" t="s">
        <v>45</v>
      </c>
      <c r="X918" s="290" t="s">
        <v>45</v>
      </c>
      <c r="Y918" s="291">
        <v>1</v>
      </c>
      <c r="Z918" s="291">
        <v>1</v>
      </c>
      <c r="AA918" s="291">
        <v>1200</v>
      </c>
      <c r="AB918" s="291">
        <v>1</v>
      </c>
      <c r="AC918" s="292" t="s">
        <v>45</v>
      </c>
      <c r="AD918" s="290" t="s">
        <v>60</v>
      </c>
      <c r="AE918" s="292" t="s">
        <v>45</v>
      </c>
      <c r="AF918" s="291">
        <v>1</v>
      </c>
      <c r="AG918" s="291">
        <v>1</v>
      </c>
      <c r="AH918" s="291">
        <v>1</v>
      </c>
      <c r="AI918" s="291">
        <v>1200</v>
      </c>
      <c r="AJ918" s="291">
        <v>1</v>
      </c>
      <c r="AK918" s="291">
        <v>1</v>
      </c>
      <c r="AL918" s="291">
        <v>1200</v>
      </c>
      <c r="AM918" s="291"/>
      <c r="AN918" s="291"/>
      <c r="AO918" s="291">
        <v>0</v>
      </c>
      <c r="AP918" s="291"/>
      <c r="AQ918" s="291"/>
      <c r="AR918" s="291">
        <v>0</v>
      </c>
      <c r="AS918" s="291"/>
      <c r="AT918" s="291"/>
      <c r="AU918" s="291">
        <v>0</v>
      </c>
      <c r="AV918" s="291"/>
      <c r="AW918" s="291"/>
      <c r="AX918" s="291">
        <v>0</v>
      </c>
      <c r="AY918" s="291"/>
      <c r="AZ918" s="291"/>
      <c r="BA918" s="291"/>
      <c r="BB918" s="291"/>
      <c r="BC918" s="291"/>
      <c r="BD918" s="291"/>
      <c r="BE918" s="291"/>
      <c r="BF918" s="291">
        <v>0</v>
      </c>
      <c r="BG918" s="291"/>
      <c r="BH918" s="291"/>
      <c r="BI918" s="291"/>
      <c r="BJ918" s="291">
        <v>0</v>
      </c>
      <c r="BK918" s="291"/>
      <c r="BL918" s="291"/>
      <c r="BM918" s="291"/>
      <c r="BN918" s="291"/>
      <c r="BO918" s="291"/>
      <c r="BP918" s="292" t="s">
        <v>45</v>
      </c>
      <c r="BQ918" s="292" t="s">
        <v>45</v>
      </c>
      <c r="BR918" t="s">
        <v>45</v>
      </c>
    </row>
    <row r="919" spans="1:70" hidden="1" x14ac:dyDescent="0.3">
      <c r="A919" s="281">
        <v>916</v>
      </c>
      <c r="B919" s="282" t="s">
        <v>2952</v>
      </c>
      <c r="C919" s="282" t="s">
        <v>3011</v>
      </c>
      <c r="D919" s="282" t="s">
        <v>3003</v>
      </c>
      <c r="E919" s="282" t="s">
        <v>2959</v>
      </c>
      <c r="F919" s="282" t="s">
        <v>2956</v>
      </c>
      <c r="G919" s="282" t="s">
        <v>2956</v>
      </c>
      <c r="H919" s="282" t="s">
        <v>2995</v>
      </c>
      <c r="I919" s="282" t="s">
        <v>2962</v>
      </c>
      <c r="J919" s="282" t="s">
        <v>60</v>
      </c>
      <c r="K919" s="282" t="s">
        <v>2958</v>
      </c>
      <c r="L919" s="282" t="s">
        <v>45</v>
      </c>
      <c r="M919" s="283" t="s">
        <v>903</v>
      </c>
      <c r="N919" s="282" t="s">
        <v>902</v>
      </c>
      <c r="O919" s="282" t="s">
        <v>50</v>
      </c>
      <c r="P919" s="282" t="s">
        <v>585</v>
      </c>
      <c r="Q919" s="284" t="s">
        <v>45</v>
      </c>
      <c r="R919" s="282" t="s">
        <v>45</v>
      </c>
      <c r="S919" s="285">
        <v>45897</v>
      </c>
      <c r="T919" s="285">
        <v>45848</v>
      </c>
      <c r="U919" s="284" t="s">
        <v>45</v>
      </c>
      <c r="V919" s="285">
        <v>45848</v>
      </c>
      <c r="W919" s="285">
        <v>45897</v>
      </c>
      <c r="X919" s="285">
        <v>45903</v>
      </c>
      <c r="Y919" s="286">
        <v>27000</v>
      </c>
      <c r="Z919" s="286">
        <v>27000</v>
      </c>
      <c r="AA919" s="286">
        <v>5500</v>
      </c>
      <c r="AB919" s="286">
        <v>27000</v>
      </c>
      <c r="AC919" s="287" t="s">
        <v>901</v>
      </c>
      <c r="AD919" s="284" t="s">
        <v>60</v>
      </c>
      <c r="AE919" s="287" t="s">
        <v>45</v>
      </c>
      <c r="AF919" s="286">
        <v>27000</v>
      </c>
      <c r="AG919" s="286">
        <v>500</v>
      </c>
      <c r="AH919" s="286">
        <v>13500000</v>
      </c>
      <c r="AI919" s="286">
        <v>2750000</v>
      </c>
      <c r="AJ919" s="286">
        <v>500</v>
      </c>
      <c r="AK919" s="286">
        <v>13500000</v>
      </c>
      <c r="AL919" s="286">
        <v>2750000</v>
      </c>
      <c r="AM919" s="286"/>
      <c r="AN919" s="286"/>
      <c r="AO919" s="286">
        <v>0</v>
      </c>
      <c r="AP919" s="286">
        <v>499</v>
      </c>
      <c r="AQ919" s="286">
        <v>13473000</v>
      </c>
      <c r="AR919" s="286">
        <v>2744500</v>
      </c>
      <c r="AS919" s="286">
        <v>499</v>
      </c>
      <c r="AT919" s="286">
        <v>13473000</v>
      </c>
      <c r="AU919" s="286">
        <v>2744500</v>
      </c>
      <c r="AV919" s="286"/>
      <c r="AW919" s="286"/>
      <c r="AX919" s="286">
        <v>0</v>
      </c>
      <c r="AY919" s="286">
        <v>39</v>
      </c>
      <c r="AZ919" s="286">
        <v>1053000</v>
      </c>
      <c r="BA919" s="286"/>
      <c r="BB919" s="286"/>
      <c r="BC919" s="286">
        <v>4</v>
      </c>
      <c r="BD919" s="286">
        <v>108000</v>
      </c>
      <c r="BE919" s="286">
        <v>91804</v>
      </c>
      <c r="BF919" s="286">
        <v>22000</v>
      </c>
      <c r="BG919" s="286">
        <v>4</v>
      </c>
      <c r="BH919" s="286">
        <v>108000</v>
      </c>
      <c r="BI919" s="286">
        <v>91804</v>
      </c>
      <c r="BJ919" s="286">
        <v>22000</v>
      </c>
      <c r="BK919" s="286">
        <v>35</v>
      </c>
      <c r="BL919" s="286">
        <v>460</v>
      </c>
      <c r="BM919" s="286">
        <v>495</v>
      </c>
      <c r="BN919" s="286">
        <v>13365000</v>
      </c>
      <c r="BO919" s="286">
        <v>2722500</v>
      </c>
      <c r="BP919" s="287" t="s">
        <v>3129</v>
      </c>
      <c r="BQ919" s="287" t="s">
        <v>3150</v>
      </c>
      <c r="BR919" t="s">
        <v>45</v>
      </c>
    </row>
    <row r="920" spans="1:70" hidden="1" x14ac:dyDescent="0.3">
      <c r="A920" s="281">
        <v>917</v>
      </c>
      <c r="B920" s="288" t="s">
        <v>2952</v>
      </c>
      <c r="C920" s="288" t="s">
        <v>3011</v>
      </c>
      <c r="D920" s="288" t="s">
        <v>3003</v>
      </c>
      <c r="E920" s="288" t="s">
        <v>2959</v>
      </c>
      <c r="F920" s="288" t="s">
        <v>2956</v>
      </c>
      <c r="G920" s="288" t="s">
        <v>2956</v>
      </c>
      <c r="H920" s="288" t="s">
        <v>2995</v>
      </c>
      <c r="I920" s="288" t="s">
        <v>2962</v>
      </c>
      <c r="J920" s="288" t="s">
        <v>60</v>
      </c>
      <c r="K920" s="288" t="s">
        <v>2958</v>
      </c>
      <c r="L920" s="288" t="s">
        <v>45</v>
      </c>
      <c r="M920" s="289" t="s">
        <v>900</v>
      </c>
      <c r="N920" s="288" t="s">
        <v>899</v>
      </c>
      <c r="O920" s="288" t="s">
        <v>50</v>
      </c>
      <c r="P920" s="288" t="s">
        <v>585</v>
      </c>
      <c r="Q920" s="290" t="s">
        <v>45</v>
      </c>
      <c r="R920" s="288" t="s">
        <v>45</v>
      </c>
      <c r="S920" s="1">
        <v>45897</v>
      </c>
      <c r="T920" s="1">
        <v>45848</v>
      </c>
      <c r="U920" s="290" t="s">
        <v>45</v>
      </c>
      <c r="V920" s="1">
        <v>45848</v>
      </c>
      <c r="W920" s="1">
        <v>45897</v>
      </c>
      <c r="X920" s="1">
        <v>45903</v>
      </c>
      <c r="Y920" s="291">
        <v>27000</v>
      </c>
      <c r="Z920" s="291">
        <v>27000</v>
      </c>
      <c r="AA920" s="291">
        <v>5500</v>
      </c>
      <c r="AB920" s="291">
        <v>27000</v>
      </c>
      <c r="AC920" s="292" t="s">
        <v>901</v>
      </c>
      <c r="AD920" s="290" t="s">
        <v>60</v>
      </c>
      <c r="AE920" s="292" t="s">
        <v>45</v>
      </c>
      <c r="AF920" s="291">
        <v>27000</v>
      </c>
      <c r="AG920" s="291">
        <v>500</v>
      </c>
      <c r="AH920" s="291">
        <v>13500000</v>
      </c>
      <c r="AI920" s="291">
        <v>2750000</v>
      </c>
      <c r="AJ920" s="291">
        <v>500</v>
      </c>
      <c r="AK920" s="291">
        <v>13500000</v>
      </c>
      <c r="AL920" s="291">
        <v>2750000</v>
      </c>
      <c r="AM920" s="291"/>
      <c r="AN920" s="291"/>
      <c r="AO920" s="291">
        <v>0</v>
      </c>
      <c r="AP920" s="291">
        <v>500</v>
      </c>
      <c r="AQ920" s="291">
        <v>13500000</v>
      </c>
      <c r="AR920" s="291">
        <v>2750000</v>
      </c>
      <c r="AS920" s="291">
        <v>500</v>
      </c>
      <c r="AT920" s="291">
        <v>13500000</v>
      </c>
      <c r="AU920" s="291">
        <v>2750000</v>
      </c>
      <c r="AV920" s="291"/>
      <c r="AW920" s="291"/>
      <c r="AX920" s="291">
        <v>0</v>
      </c>
      <c r="AY920" s="291">
        <v>31</v>
      </c>
      <c r="AZ920" s="291">
        <v>837000</v>
      </c>
      <c r="BA920" s="291"/>
      <c r="BB920" s="291"/>
      <c r="BC920" s="291">
        <v>4</v>
      </c>
      <c r="BD920" s="291">
        <v>108000</v>
      </c>
      <c r="BE920" s="291">
        <v>186656</v>
      </c>
      <c r="BF920" s="291">
        <v>22000</v>
      </c>
      <c r="BG920" s="291">
        <v>4</v>
      </c>
      <c r="BH920" s="291">
        <v>108000</v>
      </c>
      <c r="BI920" s="291">
        <v>186656</v>
      </c>
      <c r="BJ920" s="291">
        <v>22000</v>
      </c>
      <c r="BK920" s="291">
        <v>27</v>
      </c>
      <c r="BL920" s="291">
        <v>469</v>
      </c>
      <c r="BM920" s="291">
        <v>496</v>
      </c>
      <c r="BN920" s="291">
        <v>13392000</v>
      </c>
      <c r="BO920" s="291">
        <v>2728000</v>
      </c>
      <c r="BP920" s="292" t="s">
        <v>3129</v>
      </c>
      <c r="BQ920" s="292" t="s">
        <v>3125</v>
      </c>
      <c r="BR920" t="s">
        <v>45</v>
      </c>
    </row>
    <row r="921" spans="1:70" hidden="1" x14ac:dyDescent="0.3">
      <c r="A921" s="281">
        <v>918</v>
      </c>
      <c r="B921" s="282" t="s">
        <v>2952</v>
      </c>
      <c r="C921" s="282" t="s">
        <v>3011</v>
      </c>
      <c r="D921" s="282" t="s">
        <v>3003</v>
      </c>
      <c r="E921" s="282" t="s">
        <v>2959</v>
      </c>
      <c r="F921" s="282" t="s">
        <v>2956</v>
      </c>
      <c r="G921" s="282" t="s">
        <v>2956</v>
      </c>
      <c r="H921" s="282" t="s">
        <v>2996</v>
      </c>
      <c r="I921" s="282" t="s">
        <v>2962</v>
      </c>
      <c r="J921" s="282" t="s">
        <v>60</v>
      </c>
      <c r="K921" s="282" t="s">
        <v>2958</v>
      </c>
      <c r="L921" s="282" t="s">
        <v>45</v>
      </c>
      <c r="M921" s="283" t="s">
        <v>896</v>
      </c>
      <c r="N921" s="282" t="s">
        <v>895</v>
      </c>
      <c r="O921" s="282" t="s">
        <v>50</v>
      </c>
      <c r="P921" s="282" t="s">
        <v>51</v>
      </c>
      <c r="Q921" s="284" t="s">
        <v>45</v>
      </c>
      <c r="R921" s="282" t="s">
        <v>45</v>
      </c>
      <c r="S921" s="285">
        <v>45905</v>
      </c>
      <c r="T921" s="285">
        <v>45890</v>
      </c>
      <c r="U921" s="284" t="s">
        <v>45</v>
      </c>
      <c r="V921" s="285">
        <v>45890</v>
      </c>
      <c r="W921" s="285">
        <v>45905</v>
      </c>
      <c r="X921" s="284" t="s">
        <v>45</v>
      </c>
      <c r="Y921" s="286">
        <v>39000</v>
      </c>
      <c r="Z921" s="286">
        <v>39000</v>
      </c>
      <c r="AA921" s="286">
        <v>6900</v>
      </c>
      <c r="AB921" s="286">
        <v>39000</v>
      </c>
      <c r="AC921" s="287" t="s">
        <v>897</v>
      </c>
      <c r="AD921" s="284" t="s">
        <v>60</v>
      </c>
      <c r="AE921" s="287" t="s">
        <v>45</v>
      </c>
      <c r="AF921" s="286">
        <v>39000</v>
      </c>
      <c r="AG921" s="286">
        <v>1200</v>
      </c>
      <c r="AH921" s="286">
        <v>46800000</v>
      </c>
      <c r="AI921" s="286">
        <v>8280000</v>
      </c>
      <c r="AJ921" s="286">
        <v>1200</v>
      </c>
      <c r="AK921" s="286">
        <v>46800000</v>
      </c>
      <c r="AL921" s="286">
        <v>8280000</v>
      </c>
      <c r="AM921" s="286"/>
      <c r="AN921" s="286"/>
      <c r="AO921" s="286">
        <v>0</v>
      </c>
      <c r="AP921" s="286">
        <v>648</v>
      </c>
      <c r="AQ921" s="286">
        <v>25272000</v>
      </c>
      <c r="AR921" s="286">
        <v>4471200</v>
      </c>
      <c r="AS921" s="286">
        <v>648</v>
      </c>
      <c r="AT921" s="286">
        <v>25272000</v>
      </c>
      <c r="AU921" s="286">
        <v>4471200</v>
      </c>
      <c r="AV921" s="286"/>
      <c r="AW921" s="286"/>
      <c r="AX921" s="286">
        <v>0</v>
      </c>
      <c r="AY921" s="286"/>
      <c r="AZ921" s="286"/>
      <c r="BA921" s="286"/>
      <c r="BB921" s="286"/>
      <c r="BC921" s="286"/>
      <c r="BD921" s="286"/>
      <c r="BE921" s="286"/>
      <c r="BF921" s="286">
        <v>0</v>
      </c>
      <c r="BG921" s="286"/>
      <c r="BH921" s="286"/>
      <c r="BI921" s="286"/>
      <c r="BJ921" s="286">
        <v>0</v>
      </c>
      <c r="BK921" s="286"/>
      <c r="BL921" s="286">
        <v>648</v>
      </c>
      <c r="BM921" s="286">
        <v>648</v>
      </c>
      <c r="BN921" s="286">
        <v>25272000</v>
      </c>
      <c r="BO921" s="286">
        <v>4471200</v>
      </c>
      <c r="BP921" s="287" t="s">
        <v>45</v>
      </c>
      <c r="BQ921" s="287" t="s">
        <v>45</v>
      </c>
      <c r="BR921" t="s">
        <v>45</v>
      </c>
    </row>
    <row r="922" spans="1:70" hidden="1" x14ac:dyDescent="0.3">
      <c r="A922" s="281">
        <v>919</v>
      </c>
      <c r="B922" s="288" t="s">
        <v>2952</v>
      </c>
      <c r="C922" s="288" t="s">
        <v>3011</v>
      </c>
      <c r="D922" s="288" t="s">
        <v>3003</v>
      </c>
      <c r="E922" s="288" t="s">
        <v>2997</v>
      </c>
      <c r="F922" s="288" t="s">
        <v>2955</v>
      </c>
      <c r="G922" s="288" t="s">
        <v>2966</v>
      </c>
      <c r="H922" s="288" t="s">
        <v>2967</v>
      </c>
      <c r="I922" s="288" t="s">
        <v>2962</v>
      </c>
      <c r="J922" s="288" t="s">
        <v>60</v>
      </c>
      <c r="K922" s="288" t="s">
        <v>2958</v>
      </c>
      <c r="L922" s="288" t="s">
        <v>45</v>
      </c>
      <c r="M922" s="289" t="s">
        <v>894</v>
      </c>
      <c r="N922" s="288" t="s">
        <v>893</v>
      </c>
      <c r="O922" s="288" t="s">
        <v>50</v>
      </c>
      <c r="P922" s="288" t="s">
        <v>51</v>
      </c>
      <c r="Q922" s="290" t="s">
        <v>45</v>
      </c>
      <c r="R922" s="288" t="s">
        <v>45</v>
      </c>
      <c r="S922" s="1">
        <v>45896</v>
      </c>
      <c r="T922" s="1">
        <v>45820</v>
      </c>
      <c r="U922" s="290" t="s">
        <v>45</v>
      </c>
      <c r="V922" s="1">
        <v>45820</v>
      </c>
      <c r="W922" s="1">
        <v>45896</v>
      </c>
      <c r="X922" s="1">
        <v>45898</v>
      </c>
      <c r="Y922" s="291">
        <v>64000</v>
      </c>
      <c r="Z922" s="291">
        <v>64000</v>
      </c>
      <c r="AA922" s="291">
        <v>17000</v>
      </c>
      <c r="AB922" s="291">
        <v>64000</v>
      </c>
      <c r="AC922" s="292" t="s">
        <v>531</v>
      </c>
      <c r="AD922" s="290" t="s">
        <v>60</v>
      </c>
      <c r="AE922" s="292" t="s">
        <v>45</v>
      </c>
      <c r="AF922" s="291">
        <v>64000</v>
      </c>
      <c r="AG922" s="291">
        <v>480</v>
      </c>
      <c r="AH922" s="291">
        <v>30720000</v>
      </c>
      <c r="AI922" s="291">
        <v>8160000</v>
      </c>
      <c r="AJ922" s="291">
        <v>480</v>
      </c>
      <c r="AK922" s="291">
        <v>30720000</v>
      </c>
      <c r="AL922" s="291">
        <v>8160000</v>
      </c>
      <c r="AM922" s="291"/>
      <c r="AN922" s="291"/>
      <c r="AO922" s="291">
        <v>0</v>
      </c>
      <c r="AP922" s="291">
        <v>491</v>
      </c>
      <c r="AQ922" s="291">
        <v>31424000</v>
      </c>
      <c r="AR922" s="291">
        <v>8347000</v>
      </c>
      <c r="AS922" s="291">
        <v>491</v>
      </c>
      <c r="AT922" s="291">
        <v>31424000</v>
      </c>
      <c r="AU922" s="291">
        <v>8347000</v>
      </c>
      <c r="AV922" s="291"/>
      <c r="AW922" s="291"/>
      <c r="AX922" s="291">
        <v>0</v>
      </c>
      <c r="AY922" s="291">
        <v>94</v>
      </c>
      <c r="AZ922" s="291">
        <v>6016000</v>
      </c>
      <c r="BA922" s="291"/>
      <c r="BB922" s="291"/>
      <c r="BC922" s="291">
        <v>23</v>
      </c>
      <c r="BD922" s="291">
        <v>1472000</v>
      </c>
      <c r="BE922" s="291">
        <v>157520</v>
      </c>
      <c r="BF922" s="291">
        <v>391000</v>
      </c>
      <c r="BG922" s="291">
        <v>30</v>
      </c>
      <c r="BH922" s="291">
        <v>1920000</v>
      </c>
      <c r="BI922" s="291">
        <v>157520</v>
      </c>
      <c r="BJ922" s="291">
        <v>510000</v>
      </c>
      <c r="BK922" s="291">
        <v>64</v>
      </c>
      <c r="BL922" s="291">
        <v>397</v>
      </c>
      <c r="BM922" s="291">
        <v>461</v>
      </c>
      <c r="BN922" s="291">
        <v>29504000</v>
      </c>
      <c r="BO922" s="291">
        <v>7837000</v>
      </c>
      <c r="BP922" s="292" t="s">
        <v>3597</v>
      </c>
      <c r="BQ922" s="292" t="s">
        <v>3086</v>
      </c>
      <c r="BR922" t="s">
        <v>45</v>
      </c>
    </row>
    <row r="923" spans="1:70" hidden="1" x14ac:dyDescent="0.3">
      <c r="A923" s="281">
        <v>920</v>
      </c>
      <c r="B923" s="282" t="s">
        <v>2952</v>
      </c>
      <c r="C923" s="282" t="s">
        <v>3011</v>
      </c>
      <c r="D923" s="282" t="s">
        <v>3003</v>
      </c>
      <c r="E923" s="282" t="s">
        <v>2997</v>
      </c>
      <c r="F923" s="282" t="s">
        <v>2955</v>
      </c>
      <c r="G923" s="282" t="s">
        <v>2966</v>
      </c>
      <c r="H923" s="282" t="s">
        <v>2967</v>
      </c>
      <c r="I923" s="282" t="s">
        <v>2962</v>
      </c>
      <c r="J923" s="282" t="s">
        <v>60</v>
      </c>
      <c r="K923" s="282" t="s">
        <v>2958</v>
      </c>
      <c r="L923" s="282" t="s">
        <v>45</v>
      </c>
      <c r="M923" s="283" t="s">
        <v>890</v>
      </c>
      <c r="N923" s="282" t="s">
        <v>889</v>
      </c>
      <c r="O923" s="282" t="s">
        <v>50</v>
      </c>
      <c r="P923" s="282" t="s">
        <v>74</v>
      </c>
      <c r="Q923" s="284" t="s">
        <v>45</v>
      </c>
      <c r="R923" s="282" t="s">
        <v>45</v>
      </c>
      <c r="S923" s="285">
        <v>2958465</v>
      </c>
      <c r="T923" s="285">
        <v>45922</v>
      </c>
      <c r="U923" s="284" t="s">
        <v>45</v>
      </c>
      <c r="V923" s="285">
        <v>45922</v>
      </c>
      <c r="W923" s="284" t="s">
        <v>45</v>
      </c>
      <c r="X923" s="284" t="s">
        <v>45</v>
      </c>
      <c r="Y923" s="286">
        <v>52000</v>
      </c>
      <c r="Z923" s="286">
        <v>52000</v>
      </c>
      <c r="AA923" s="286">
        <v>18300</v>
      </c>
      <c r="AB923" s="286">
        <v>52000</v>
      </c>
      <c r="AC923" s="287" t="s">
        <v>892</v>
      </c>
      <c r="AD923" s="284" t="s">
        <v>60</v>
      </c>
      <c r="AE923" s="287" t="s">
        <v>45</v>
      </c>
      <c r="AF923" s="286">
        <v>52000</v>
      </c>
      <c r="AG923" s="286">
        <v>985</v>
      </c>
      <c r="AH923" s="286">
        <v>51220000</v>
      </c>
      <c r="AI923" s="286">
        <v>18025500</v>
      </c>
      <c r="AJ923" s="286">
        <v>985</v>
      </c>
      <c r="AK923" s="286">
        <v>51220000</v>
      </c>
      <c r="AL923" s="286">
        <v>18025500</v>
      </c>
      <c r="AM923" s="286"/>
      <c r="AN923" s="286"/>
      <c r="AO923" s="286">
        <v>0</v>
      </c>
      <c r="AP923" s="286"/>
      <c r="AQ923" s="286"/>
      <c r="AR923" s="286">
        <v>0</v>
      </c>
      <c r="AS923" s="286"/>
      <c r="AT923" s="286"/>
      <c r="AU923" s="286">
        <v>0</v>
      </c>
      <c r="AV923" s="286"/>
      <c r="AW923" s="286"/>
      <c r="AX923" s="286">
        <v>0</v>
      </c>
      <c r="AY923" s="286"/>
      <c r="AZ923" s="286"/>
      <c r="BA923" s="286"/>
      <c r="BB923" s="286"/>
      <c r="BC923" s="286"/>
      <c r="BD923" s="286"/>
      <c r="BE923" s="286"/>
      <c r="BF923" s="286">
        <v>0</v>
      </c>
      <c r="BG923" s="286"/>
      <c r="BH923" s="286"/>
      <c r="BI923" s="286"/>
      <c r="BJ923" s="286">
        <v>0</v>
      </c>
      <c r="BK923" s="286"/>
      <c r="BL923" s="286"/>
      <c r="BM923" s="286"/>
      <c r="BN923" s="286"/>
      <c r="BO923" s="286"/>
      <c r="BP923" s="287" t="s">
        <v>45</v>
      </c>
      <c r="BQ923" s="287" t="s">
        <v>45</v>
      </c>
      <c r="BR923" t="s">
        <v>45</v>
      </c>
    </row>
    <row r="924" spans="1:70" hidden="1" x14ac:dyDescent="0.3">
      <c r="A924" s="281">
        <v>921</v>
      </c>
      <c r="B924" s="288" t="s">
        <v>2952</v>
      </c>
      <c r="C924" s="288" t="s">
        <v>3011</v>
      </c>
      <c r="D924" s="288" t="s">
        <v>3003</v>
      </c>
      <c r="E924" s="288" t="s">
        <v>2997</v>
      </c>
      <c r="F924" s="288" t="s">
        <v>2955</v>
      </c>
      <c r="G924" s="288" t="s">
        <v>2966</v>
      </c>
      <c r="H924" s="288" t="s">
        <v>2967</v>
      </c>
      <c r="I924" s="288" t="s">
        <v>2962</v>
      </c>
      <c r="J924" s="288" t="s">
        <v>60</v>
      </c>
      <c r="K924" s="288" t="s">
        <v>2958</v>
      </c>
      <c r="L924" s="288" t="s">
        <v>45</v>
      </c>
      <c r="M924" s="289" t="s">
        <v>887</v>
      </c>
      <c r="N924" s="288" t="s">
        <v>886</v>
      </c>
      <c r="O924" s="288" t="s">
        <v>50</v>
      </c>
      <c r="P924" s="288" t="s">
        <v>120</v>
      </c>
      <c r="Q924" s="290" t="s">
        <v>45</v>
      </c>
      <c r="R924" s="288" t="s">
        <v>45</v>
      </c>
      <c r="S924" s="1">
        <v>2958465</v>
      </c>
      <c r="T924" s="1">
        <v>45922</v>
      </c>
      <c r="U924" s="290" t="s">
        <v>45</v>
      </c>
      <c r="V924" s="1">
        <v>45922</v>
      </c>
      <c r="W924" s="290" t="s">
        <v>45</v>
      </c>
      <c r="X924" s="290" t="s">
        <v>45</v>
      </c>
      <c r="Y924" s="291">
        <v>69000</v>
      </c>
      <c r="Z924" s="291">
        <v>69000</v>
      </c>
      <c r="AA924" s="291">
        <v>18500</v>
      </c>
      <c r="AB924" s="291">
        <v>69000</v>
      </c>
      <c r="AC924" s="292" t="s">
        <v>121</v>
      </c>
      <c r="AD924" s="290" t="s">
        <v>60</v>
      </c>
      <c r="AE924" s="292" t="s">
        <v>45</v>
      </c>
      <c r="AF924" s="291">
        <v>69000</v>
      </c>
      <c r="AG924" s="291">
        <v>670</v>
      </c>
      <c r="AH924" s="291">
        <v>46230000</v>
      </c>
      <c r="AI924" s="291">
        <v>12395000</v>
      </c>
      <c r="AJ924" s="291">
        <v>670</v>
      </c>
      <c r="AK924" s="291">
        <v>46230000</v>
      </c>
      <c r="AL924" s="291">
        <v>12395000</v>
      </c>
      <c r="AM924" s="291"/>
      <c r="AN924" s="291"/>
      <c r="AO924" s="291">
        <v>0</v>
      </c>
      <c r="AP924" s="291"/>
      <c r="AQ924" s="291"/>
      <c r="AR924" s="291">
        <v>0</v>
      </c>
      <c r="AS924" s="291"/>
      <c r="AT924" s="291"/>
      <c r="AU924" s="291">
        <v>0</v>
      </c>
      <c r="AV924" s="291"/>
      <c r="AW924" s="291"/>
      <c r="AX924" s="291">
        <v>0</v>
      </c>
      <c r="AY924" s="291"/>
      <c r="AZ924" s="291"/>
      <c r="BA924" s="291"/>
      <c r="BB924" s="291"/>
      <c r="BC924" s="291"/>
      <c r="BD924" s="291"/>
      <c r="BE924" s="291"/>
      <c r="BF924" s="291">
        <v>0</v>
      </c>
      <c r="BG924" s="291"/>
      <c r="BH924" s="291"/>
      <c r="BI924" s="291"/>
      <c r="BJ924" s="291">
        <v>0</v>
      </c>
      <c r="BK924" s="291"/>
      <c r="BL924" s="291"/>
      <c r="BM924" s="291"/>
      <c r="BN924" s="291"/>
      <c r="BO924" s="291"/>
      <c r="BP924" s="292" t="s">
        <v>45</v>
      </c>
      <c r="BQ924" s="292" t="s">
        <v>45</v>
      </c>
      <c r="BR924" t="s">
        <v>45</v>
      </c>
    </row>
    <row r="925" spans="1:70" hidden="1" x14ac:dyDescent="0.3">
      <c r="A925" s="281">
        <v>922</v>
      </c>
      <c r="B925" s="282" t="s">
        <v>2952</v>
      </c>
      <c r="C925" s="282" t="s">
        <v>3011</v>
      </c>
      <c r="D925" s="282" t="s">
        <v>3003</v>
      </c>
      <c r="E925" s="282" t="s">
        <v>2997</v>
      </c>
      <c r="F925" s="282" t="s">
        <v>2970</v>
      </c>
      <c r="G925" s="282" t="s">
        <v>2971</v>
      </c>
      <c r="H925" s="282" t="s">
        <v>2972</v>
      </c>
      <c r="I925" s="282" t="s">
        <v>2962</v>
      </c>
      <c r="J925" s="282" t="s">
        <v>60</v>
      </c>
      <c r="K925" s="282" t="s">
        <v>2958</v>
      </c>
      <c r="L925" s="282" t="s">
        <v>45</v>
      </c>
      <c r="M925" s="283" t="s">
        <v>885</v>
      </c>
      <c r="N925" s="282" t="s">
        <v>884</v>
      </c>
      <c r="O925" s="282" t="s">
        <v>50</v>
      </c>
      <c r="P925" s="282" t="s">
        <v>51</v>
      </c>
      <c r="Q925" s="284" t="s">
        <v>45</v>
      </c>
      <c r="R925" s="282" t="s">
        <v>45</v>
      </c>
      <c r="S925" s="285">
        <v>45985</v>
      </c>
      <c r="T925" s="285">
        <v>45852</v>
      </c>
      <c r="U925" s="284" t="s">
        <v>45</v>
      </c>
      <c r="V925" s="285">
        <v>45852</v>
      </c>
      <c r="W925" s="285">
        <v>45896</v>
      </c>
      <c r="X925" s="285">
        <v>45897</v>
      </c>
      <c r="Y925" s="286">
        <v>72000</v>
      </c>
      <c r="Z925" s="286">
        <v>72000</v>
      </c>
      <c r="AA925" s="286">
        <v>19700</v>
      </c>
      <c r="AB925" s="286">
        <v>72000</v>
      </c>
      <c r="AC925" s="287" t="s">
        <v>374</v>
      </c>
      <c r="AD925" s="284" t="s">
        <v>60</v>
      </c>
      <c r="AE925" s="287" t="s">
        <v>45</v>
      </c>
      <c r="AF925" s="286">
        <v>72000</v>
      </c>
      <c r="AG925" s="286">
        <v>850</v>
      </c>
      <c r="AH925" s="286">
        <v>61200000</v>
      </c>
      <c r="AI925" s="286">
        <v>16745000</v>
      </c>
      <c r="AJ925" s="286">
        <v>640</v>
      </c>
      <c r="AK925" s="286">
        <v>46080000</v>
      </c>
      <c r="AL925" s="286">
        <v>12608000</v>
      </c>
      <c r="AM925" s="286">
        <v>210</v>
      </c>
      <c r="AN925" s="286">
        <v>15120000</v>
      </c>
      <c r="AO925" s="286">
        <v>4137000</v>
      </c>
      <c r="AP925" s="286">
        <v>655</v>
      </c>
      <c r="AQ925" s="286">
        <v>47160000</v>
      </c>
      <c r="AR925" s="286">
        <v>12903500</v>
      </c>
      <c r="AS925" s="286">
        <v>655</v>
      </c>
      <c r="AT925" s="286">
        <v>47160000</v>
      </c>
      <c r="AU925" s="286">
        <v>12903500</v>
      </c>
      <c r="AV925" s="286"/>
      <c r="AW925" s="286"/>
      <c r="AX925" s="286">
        <v>0</v>
      </c>
      <c r="AY925" s="286">
        <v>59</v>
      </c>
      <c r="AZ925" s="286">
        <v>4248000</v>
      </c>
      <c r="BA925" s="286"/>
      <c r="BB925" s="286"/>
      <c r="BC925" s="286">
        <v>18</v>
      </c>
      <c r="BD925" s="286">
        <v>1296000</v>
      </c>
      <c r="BE925" s="286">
        <v>1014767</v>
      </c>
      <c r="BF925" s="286">
        <v>354600</v>
      </c>
      <c r="BG925" s="286">
        <v>28</v>
      </c>
      <c r="BH925" s="286">
        <v>2016000</v>
      </c>
      <c r="BI925" s="286">
        <v>1198717</v>
      </c>
      <c r="BJ925" s="286">
        <v>551600</v>
      </c>
      <c r="BK925" s="286">
        <v>31</v>
      </c>
      <c r="BL925" s="286">
        <v>596</v>
      </c>
      <c r="BM925" s="286">
        <v>627</v>
      </c>
      <c r="BN925" s="286">
        <v>45144000</v>
      </c>
      <c r="BO925" s="286">
        <v>12351900</v>
      </c>
      <c r="BP925" s="287" t="s">
        <v>3412</v>
      </c>
      <c r="BQ925" s="287" t="s">
        <v>3327</v>
      </c>
      <c r="BR925" t="s">
        <v>45</v>
      </c>
    </row>
    <row r="926" spans="1:70" hidden="1" x14ac:dyDescent="0.3">
      <c r="A926" s="281">
        <v>923</v>
      </c>
      <c r="B926" s="288" t="s">
        <v>2952</v>
      </c>
      <c r="C926" s="288" t="s">
        <v>3011</v>
      </c>
      <c r="D926" s="288" t="s">
        <v>3003</v>
      </c>
      <c r="E926" s="288" t="s">
        <v>2997</v>
      </c>
      <c r="F926" s="288" t="s">
        <v>2970</v>
      </c>
      <c r="G926" s="288" t="s">
        <v>2974</v>
      </c>
      <c r="H926" s="288" t="s">
        <v>2976</v>
      </c>
      <c r="I926" s="288" t="s">
        <v>2962</v>
      </c>
      <c r="J926" s="288" t="s">
        <v>60</v>
      </c>
      <c r="K926" s="288" t="s">
        <v>2958</v>
      </c>
      <c r="L926" s="288" t="s">
        <v>45</v>
      </c>
      <c r="M926" s="289" t="s">
        <v>883</v>
      </c>
      <c r="N926" s="288" t="s">
        <v>882</v>
      </c>
      <c r="O926" s="288" t="s">
        <v>50</v>
      </c>
      <c r="P926" s="288" t="s">
        <v>142</v>
      </c>
      <c r="Q926" s="290" t="s">
        <v>45</v>
      </c>
      <c r="R926" s="288" t="s">
        <v>45</v>
      </c>
      <c r="S926" s="1">
        <v>45895</v>
      </c>
      <c r="T926" s="1">
        <v>45895</v>
      </c>
      <c r="U926" s="290" t="s">
        <v>45</v>
      </c>
      <c r="V926" s="1">
        <v>45895</v>
      </c>
      <c r="W926" s="1">
        <v>45895</v>
      </c>
      <c r="X926" s="1">
        <v>45898</v>
      </c>
      <c r="Y926" s="291">
        <v>62000</v>
      </c>
      <c r="Z926" s="291">
        <v>62000</v>
      </c>
      <c r="AA926" s="291">
        <v>16000</v>
      </c>
      <c r="AB926" s="291">
        <v>62000</v>
      </c>
      <c r="AC926" s="292" t="s">
        <v>566</v>
      </c>
      <c r="AD926" s="290" t="s">
        <v>60</v>
      </c>
      <c r="AE926" s="292" t="s">
        <v>45</v>
      </c>
      <c r="AF926" s="291">
        <v>62000</v>
      </c>
      <c r="AG926" s="291">
        <v>600</v>
      </c>
      <c r="AH926" s="291">
        <v>37200000</v>
      </c>
      <c r="AI926" s="291">
        <v>9600000</v>
      </c>
      <c r="AJ926" s="291">
        <v>600</v>
      </c>
      <c r="AK926" s="291">
        <v>37200000</v>
      </c>
      <c r="AL926" s="291">
        <v>9600000</v>
      </c>
      <c r="AM926" s="291"/>
      <c r="AN926" s="291"/>
      <c r="AO926" s="291">
        <v>0</v>
      </c>
      <c r="AP926" s="291">
        <v>603</v>
      </c>
      <c r="AQ926" s="291">
        <v>37386000</v>
      </c>
      <c r="AR926" s="291">
        <v>9648000</v>
      </c>
      <c r="AS926" s="291">
        <v>603</v>
      </c>
      <c r="AT926" s="291">
        <v>37386000</v>
      </c>
      <c r="AU926" s="291">
        <v>9648000</v>
      </c>
      <c r="AV926" s="291"/>
      <c r="AW926" s="291"/>
      <c r="AX926" s="291">
        <v>0</v>
      </c>
      <c r="AY926" s="291">
        <v>35</v>
      </c>
      <c r="AZ926" s="291">
        <v>2170000</v>
      </c>
      <c r="BA926" s="291"/>
      <c r="BB926" s="291"/>
      <c r="BC926" s="291">
        <v>2</v>
      </c>
      <c r="BD926" s="291">
        <v>124000</v>
      </c>
      <c r="BE926" s="291"/>
      <c r="BF926" s="291">
        <v>32000</v>
      </c>
      <c r="BG926" s="291">
        <v>9</v>
      </c>
      <c r="BH926" s="291">
        <v>558000</v>
      </c>
      <c r="BI926" s="291"/>
      <c r="BJ926" s="291">
        <v>144000</v>
      </c>
      <c r="BK926" s="291">
        <v>26</v>
      </c>
      <c r="BL926" s="291">
        <v>568</v>
      </c>
      <c r="BM926" s="291">
        <v>594</v>
      </c>
      <c r="BN926" s="291">
        <v>36828000</v>
      </c>
      <c r="BO926" s="291">
        <v>9504000</v>
      </c>
      <c r="BP926" s="292" t="s">
        <v>3118</v>
      </c>
      <c r="BQ926" s="292" t="s">
        <v>45</v>
      </c>
      <c r="BR926" t="s">
        <v>45</v>
      </c>
    </row>
    <row r="927" spans="1:70" hidden="1" x14ac:dyDescent="0.3">
      <c r="A927" s="281">
        <v>924</v>
      </c>
      <c r="B927" s="282" t="s">
        <v>2952</v>
      </c>
      <c r="C927" s="282" t="s">
        <v>3011</v>
      </c>
      <c r="D927" s="282" t="s">
        <v>3003</v>
      </c>
      <c r="E927" s="282" t="s">
        <v>2997</v>
      </c>
      <c r="F927" s="282" t="s">
        <v>2970</v>
      </c>
      <c r="G927" s="282" t="s">
        <v>2974</v>
      </c>
      <c r="H927" s="282" t="s">
        <v>2976</v>
      </c>
      <c r="I927" s="282" t="s">
        <v>2962</v>
      </c>
      <c r="J927" s="282" t="s">
        <v>60</v>
      </c>
      <c r="K927" s="282" t="s">
        <v>2958</v>
      </c>
      <c r="L927" s="282" t="s">
        <v>45</v>
      </c>
      <c r="M927" s="283" t="s">
        <v>880</v>
      </c>
      <c r="N927" s="282" t="s">
        <v>879</v>
      </c>
      <c r="O927" s="282" t="s">
        <v>50</v>
      </c>
      <c r="P927" s="282" t="s">
        <v>142</v>
      </c>
      <c r="Q927" s="284" t="s">
        <v>45</v>
      </c>
      <c r="R927" s="282" t="s">
        <v>45</v>
      </c>
      <c r="S927" s="285">
        <v>45869</v>
      </c>
      <c r="T927" s="285">
        <v>45827</v>
      </c>
      <c r="U927" s="284" t="s">
        <v>45</v>
      </c>
      <c r="V927" s="285">
        <v>45827</v>
      </c>
      <c r="W927" s="285">
        <v>45868</v>
      </c>
      <c r="X927" s="284" t="s">
        <v>45</v>
      </c>
      <c r="Y927" s="286">
        <v>74000</v>
      </c>
      <c r="Z927" s="286">
        <v>74000</v>
      </c>
      <c r="AA927" s="286">
        <v>19800</v>
      </c>
      <c r="AB927" s="286">
        <v>74000</v>
      </c>
      <c r="AC927" s="287" t="s">
        <v>208</v>
      </c>
      <c r="AD927" s="284" t="s">
        <v>60</v>
      </c>
      <c r="AE927" s="287" t="s">
        <v>45</v>
      </c>
      <c r="AF927" s="286">
        <v>74000</v>
      </c>
      <c r="AG927" s="286">
        <v>430</v>
      </c>
      <c r="AH927" s="286">
        <v>31820000</v>
      </c>
      <c r="AI927" s="286">
        <v>8514000</v>
      </c>
      <c r="AJ927" s="286">
        <v>430</v>
      </c>
      <c r="AK927" s="286">
        <v>31820000</v>
      </c>
      <c r="AL927" s="286">
        <v>8514000</v>
      </c>
      <c r="AM927" s="286"/>
      <c r="AN927" s="286"/>
      <c r="AO927" s="286">
        <v>0</v>
      </c>
      <c r="AP927" s="286">
        <v>438</v>
      </c>
      <c r="AQ927" s="286">
        <v>32412000</v>
      </c>
      <c r="AR927" s="286">
        <v>8672400</v>
      </c>
      <c r="AS927" s="286">
        <v>438</v>
      </c>
      <c r="AT927" s="286">
        <v>32412000</v>
      </c>
      <c r="AU927" s="286">
        <v>8672400</v>
      </c>
      <c r="AV927" s="286"/>
      <c r="AW927" s="286"/>
      <c r="AX927" s="286">
        <v>0</v>
      </c>
      <c r="AY927" s="286"/>
      <c r="AZ927" s="286"/>
      <c r="BA927" s="286"/>
      <c r="BB927" s="286"/>
      <c r="BC927" s="286"/>
      <c r="BD927" s="286"/>
      <c r="BE927" s="286"/>
      <c r="BF927" s="286">
        <v>0</v>
      </c>
      <c r="BG927" s="286"/>
      <c r="BH927" s="286"/>
      <c r="BI927" s="286"/>
      <c r="BJ927" s="286">
        <v>0</v>
      </c>
      <c r="BK927" s="286"/>
      <c r="BL927" s="286">
        <v>438</v>
      </c>
      <c r="BM927" s="286">
        <v>438</v>
      </c>
      <c r="BN927" s="286">
        <v>32412000</v>
      </c>
      <c r="BO927" s="286">
        <v>8672400</v>
      </c>
      <c r="BP927" s="287" t="s">
        <v>45</v>
      </c>
      <c r="BQ927" s="287" t="s">
        <v>45</v>
      </c>
      <c r="BR927" t="s">
        <v>45</v>
      </c>
    </row>
    <row r="928" spans="1:70" hidden="1" x14ac:dyDescent="0.3">
      <c r="A928" s="281">
        <v>925</v>
      </c>
      <c r="B928" s="288" t="s">
        <v>2952</v>
      </c>
      <c r="C928" s="288" t="s">
        <v>3011</v>
      </c>
      <c r="D928" s="288" t="s">
        <v>3003</v>
      </c>
      <c r="E928" s="288" t="s">
        <v>2997</v>
      </c>
      <c r="F928" s="288" t="s">
        <v>2970</v>
      </c>
      <c r="G928" s="288" t="s">
        <v>2974</v>
      </c>
      <c r="H928" s="288" t="s">
        <v>2976</v>
      </c>
      <c r="I928" s="288" t="s">
        <v>2962</v>
      </c>
      <c r="J928" s="288" t="s">
        <v>60</v>
      </c>
      <c r="K928" s="288" t="s">
        <v>2958</v>
      </c>
      <c r="L928" s="288" t="s">
        <v>45</v>
      </c>
      <c r="M928" s="289" t="s">
        <v>878</v>
      </c>
      <c r="N928" s="288" t="s">
        <v>877</v>
      </c>
      <c r="O928" s="288" t="s">
        <v>50</v>
      </c>
      <c r="P928" s="288" t="s">
        <v>51</v>
      </c>
      <c r="Q928" s="290" t="s">
        <v>45</v>
      </c>
      <c r="R928" s="288" t="s">
        <v>45</v>
      </c>
      <c r="S928" s="1">
        <v>2958465</v>
      </c>
      <c r="T928" s="1">
        <v>45904</v>
      </c>
      <c r="U928" s="290" t="s">
        <v>45</v>
      </c>
      <c r="V928" s="1">
        <v>45904</v>
      </c>
      <c r="W928" s="290" t="s">
        <v>45</v>
      </c>
      <c r="X928" s="290" t="s">
        <v>45</v>
      </c>
      <c r="Y928" s="291">
        <v>79000</v>
      </c>
      <c r="Z928" s="291">
        <v>79000</v>
      </c>
      <c r="AA928" s="291">
        <v>21100</v>
      </c>
      <c r="AB928" s="291">
        <v>79000</v>
      </c>
      <c r="AC928" s="292" t="s">
        <v>208</v>
      </c>
      <c r="AD928" s="290" t="s">
        <v>60</v>
      </c>
      <c r="AE928" s="292" t="s">
        <v>45</v>
      </c>
      <c r="AF928" s="291">
        <v>79000</v>
      </c>
      <c r="AG928" s="291">
        <v>790</v>
      </c>
      <c r="AH928" s="291">
        <v>62410000</v>
      </c>
      <c r="AI928" s="291">
        <v>16669000</v>
      </c>
      <c r="AJ928" s="291">
        <v>790</v>
      </c>
      <c r="AK928" s="291">
        <v>62410000</v>
      </c>
      <c r="AL928" s="291">
        <v>16669000</v>
      </c>
      <c r="AM928" s="291"/>
      <c r="AN928" s="291"/>
      <c r="AO928" s="291">
        <v>0</v>
      </c>
      <c r="AP928" s="291"/>
      <c r="AQ928" s="291"/>
      <c r="AR928" s="291">
        <v>0</v>
      </c>
      <c r="AS928" s="291"/>
      <c r="AT928" s="291"/>
      <c r="AU928" s="291">
        <v>0</v>
      </c>
      <c r="AV928" s="291"/>
      <c r="AW928" s="291"/>
      <c r="AX928" s="291">
        <v>0</v>
      </c>
      <c r="AY928" s="291"/>
      <c r="AZ928" s="291"/>
      <c r="BA928" s="291"/>
      <c r="BB928" s="291"/>
      <c r="BC928" s="291"/>
      <c r="BD928" s="291"/>
      <c r="BE928" s="291"/>
      <c r="BF928" s="291">
        <v>0</v>
      </c>
      <c r="BG928" s="291"/>
      <c r="BH928" s="291"/>
      <c r="BI928" s="291"/>
      <c r="BJ928" s="291">
        <v>0</v>
      </c>
      <c r="BK928" s="291"/>
      <c r="BL928" s="291"/>
      <c r="BM928" s="291"/>
      <c r="BN928" s="291"/>
      <c r="BO928" s="291"/>
      <c r="BP928" s="292" t="s">
        <v>45</v>
      </c>
      <c r="BQ928" s="292" t="s">
        <v>45</v>
      </c>
      <c r="BR928" t="s">
        <v>45</v>
      </c>
    </row>
    <row r="929" spans="1:70" hidden="1" x14ac:dyDescent="0.3">
      <c r="A929" s="281">
        <v>926</v>
      </c>
      <c r="B929" s="282" t="s">
        <v>2952</v>
      </c>
      <c r="C929" s="282" t="s">
        <v>3011</v>
      </c>
      <c r="D929" s="282" t="s">
        <v>3003</v>
      </c>
      <c r="E929" s="282" t="s">
        <v>2997</v>
      </c>
      <c r="F929" s="282" t="s">
        <v>2977</v>
      </c>
      <c r="G929" s="282" t="s">
        <v>2978</v>
      </c>
      <c r="H929" s="282" t="s">
        <v>2979</v>
      </c>
      <c r="I929" s="282" t="s">
        <v>2962</v>
      </c>
      <c r="J929" s="282" t="s">
        <v>60</v>
      </c>
      <c r="K929" s="282" t="s">
        <v>2958</v>
      </c>
      <c r="L929" s="282" t="s">
        <v>45</v>
      </c>
      <c r="M929" s="283" t="s">
        <v>876</v>
      </c>
      <c r="N929" s="282" t="s">
        <v>875</v>
      </c>
      <c r="O929" s="282" t="s">
        <v>50</v>
      </c>
      <c r="P929" s="282" t="s">
        <v>51</v>
      </c>
      <c r="Q929" s="284" t="s">
        <v>45</v>
      </c>
      <c r="R929" s="282" t="s">
        <v>45</v>
      </c>
      <c r="S929" s="285">
        <v>45889</v>
      </c>
      <c r="T929" s="285">
        <v>45835</v>
      </c>
      <c r="U929" s="284" t="s">
        <v>45</v>
      </c>
      <c r="V929" s="285">
        <v>45835</v>
      </c>
      <c r="W929" s="285">
        <v>45889</v>
      </c>
      <c r="X929" s="285">
        <v>45890</v>
      </c>
      <c r="Y929" s="286">
        <v>62000</v>
      </c>
      <c r="Z929" s="286">
        <v>62000</v>
      </c>
      <c r="AA929" s="286">
        <v>16300</v>
      </c>
      <c r="AB929" s="286">
        <v>62000</v>
      </c>
      <c r="AC929" s="287" t="s">
        <v>116</v>
      </c>
      <c r="AD929" s="284" t="s">
        <v>60</v>
      </c>
      <c r="AE929" s="287" t="s">
        <v>45</v>
      </c>
      <c r="AF929" s="286">
        <v>62000</v>
      </c>
      <c r="AG929" s="286">
        <v>955</v>
      </c>
      <c r="AH929" s="286">
        <v>59210000</v>
      </c>
      <c r="AI929" s="286">
        <v>15566500</v>
      </c>
      <c r="AJ929" s="286">
        <v>955</v>
      </c>
      <c r="AK929" s="286">
        <v>59210000</v>
      </c>
      <c r="AL929" s="286">
        <v>15566500</v>
      </c>
      <c r="AM929" s="286"/>
      <c r="AN929" s="286"/>
      <c r="AO929" s="286">
        <v>0</v>
      </c>
      <c r="AP929" s="286">
        <v>996</v>
      </c>
      <c r="AQ929" s="286">
        <v>61752000</v>
      </c>
      <c r="AR929" s="286">
        <v>16234800</v>
      </c>
      <c r="AS929" s="286">
        <v>996</v>
      </c>
      <c r="AT929" s="286">
        <v>61752000</v>
      </c>
      <c r="AU929" s="286">
        <v>16234800</v>
      </c>
      <c r="AV929" s="286"/>
      <c r="AW929" s="286"/>
      <c r="AX929" s="286">
        <v>0</v>
      </c>
      <c r="AY929" s="286">
        <v>115</v>
      </c>
      <c r="AZ929" s="286">
        <v>7130000</v>
      </c>
      <c r="BA929" s="286"/>
      <c r="BB929" s="286"/>
      <c r="BC929" s="286">
        <v>7</v>
      </c>
      <c r="BD929" s="286">
        <v>434000</v>
      </c>
      <c r="BE929" s="286">
        <v>377233</v>
      </c>
      <c r="BF929" s="286">
        <v>114100</v>
      </c>
      <c r="BG929" s="286">
        <v>33</v>
      </c>
      <c r="BH929" s="286">
        <v>2046000</v>
      </c>
      <c r="BI929" s="286">
        <v>1079323</v>
      </c>
      <c r="BJ929" s="286">
        <v>537900</v>
      </c>
      <c r="BK929" s="286">
        <v>82</v>
      </c>
      <c r="BL929" s="286">
        <v>881</v>
      </c>
      <c r="BM929" s="286">
        <v>963</v>
      </c>
      <c r="BN929" s="286">
        <v>59706000</v>
      </c>
      <c r="BO929" s="286">
        <v>15696900</v>
      </c>
      <c r="BP929" s="287" t="s">
        <v>3119</v>
      </c>
      <c r="BQ929" s="287" t="s">
        <v>3253</v>
      </c>
      <c r="BR929" t="s">
        <v>45</v>
      </c>
    </row>
    <row r="930" spans="1:70" hidden="1" x14ac:dyDescent="0.3">
      <c r="A930" s="281">
        <v>927</v>
      </c>
      <c r="B930" s="288" t="s">
        <v>2952</v>
      </c>
      <c r="C930" s="288" t="s">
        <v>3011</v>
      </c>
      <c r="D930" s="288" t="s">
        <v>3003</v>
      </c>
      <c r="E930" s="288" t="s">
        <v>2997</v>
      </c>
      <c r="F930" s="288" t="s">
        <v>2977</v>
      </c>
      <c r="G930" s="288" t="s">
        <v>2980</v>
      </c>
      <c r="H930" s="288" t="s">
        <v>2982</v>
      </c>
      <c r="I930" s="288" t="s">
        <v>2962</v>
      </c>
      <c r="J930" s="288" t="s">
        <v>60</v>
      </c>
      <c r="K930" s="288" t="s">
        <v>2958</v>
      </c>
      <c r="L930" s="288" t="s">
        <v>45</v>
      </c>
      <c r="M930" s="289" t="s">
        <v>873</v>
      </c>
      <c r="N930" s="288" t="s">
        <v>872</v>
      </c>
      <c r="O930" s="288" t="s">
        <v>50</v>
      </c>
      <c r="P930" s="288" t="s">
        <v>120</v>
      </c>
      <c r="Q930" s="290" t="s">
        <v>45</v>
      </c>
      <c r="R930" s="288" t="s">
        <v>45</v>
      </c>
      <c r="S930" s="1">
        <v>45891</v>
      </c>
      <c r="T930" s="1">
        <v>45841</v>
      </c>
      <c r="U930" s="290" t="s">
        <v>45</v>
      </c>
      <c r="V930" s="1">
        <v>45841</v>
      </c>
      <c r="W930" s="1">
        <v>45891</v>
      </c>
      <c r="X930" s="1">
        <v>45898</v>
      </c>
      <c r="Y930" s="291">
        <v>92000</v>
      </c>
      <c r="Z930" s="291">
        <v>92000</v>
      </c>
      <c r="AA930" s="291">
        <v>25000</v>
      </c>
      <c r="AB930" s="291">
        <v>92000</v>
      </c>
      <c r="AC930" s="292" t="s">
        <v>874</v>
      </c>
      <c r="AD930" s="290" t="s">
        <v>60</v>
      </c>
      <c r="AE930" s="292" t="s">
        <v>45</v>
      </c>
      <c r="AF930" s="291">
        <v>92000</v>
      </c>
      <c r="AG930" s="291">
        <v>490</v>
      </c>
      <c r="AH930" s="291">
        <v>45080000</v>
      </c>
      <c r="AI930" s="291">
        <v>12250000</v>
      </c>
      <c r="AJ930" s="291">
        <v>490</v>
      </c>
      <c r="AK930" s="291">
        <v>45080000</v>
      </c>
      <c r="AL930" s="291">
        <v>12250000</v>
      </c>
      <c r="AM930" s="291"/>
      <c r="AN930" s="291"/>
      <c r="AO930" s="291">
        <v>0</v>
      </c>
      <c r="AP930" s="291">
        <v>489</v>
      </c>
      <c r="AQ930" s="291">
        <v>44988000</v>
      </c>
      <c r="AR930" s="291">
        <v>12225000</v>
      </c>
      <c r="AS930" s="291">
        <v>489</v>
      </c>
      <c r="AT930" s="291">
        <v>44988000</v>
      </c>
      <c r="AU930" s="291">
        <v>12225000</v>
      </c>
      <c r="AV930" s="291"/>
      <c r="AW930" s="291"/>
      <c r="AX930" s="291">
        <v>0</v>
      </c>
      <c r="AY930" s="291">
        <v>76</v>
      </c>
      <c r="AZ930" s="291">
        <v>6992000</v>
      </c>
      <c r="BA930" s="291"/>
      <c r="BB930" s="291"/>
      <c r="BC930" s="291">
        <v>1</v>
      </c>
      <c r="BD930" s="291">
        <v>92000</v>
      </c>
      <c r="BE930" s="291">
        <v>35229</v>
      </c>
      <c r="BF930" s="291">
        <v>25000</v>
      </c>
      <c r="BG930" s="291">
        <v>8</v>
      </c>
      <c r="BH930" s="291">
        <v>736000</v>
      </c>
      <c r="BI930" s="291">
        <v>35229</v>
      </c>
      <c r="BJ930" s="291">
        <v>200000</v>
      </c>
      <c r="BK930" s="291">
        <v>68</v>
      </c>
      <c r="BL930" s="291">
        <v>413</v>
      </c>
      <c r="BM930" s="291">
        <v>481</v>
      </c>
      <c r="BN930" s="291">
        <v>44252000</v>
      </c>
      <c r="BO930" s="291">
        <v>12025000</v>
      </c>
      <c r="BP930" s="292" t="s">
        <v>3127</v>
      </c>
      <c r="BQ930" s="292" t="s">
        <v>149</v>
      </c>
      <c r="BR930" t="s">
        <v>45</v>
      </c>
    </row>
    <row r="931" spans="1:70" hidden="1" x14ac:dyDescent="0.3">
      <c r="A931" s="281">
        <v>928</v>
      </c>
      <c r="B931" s="282" t="s">
        <v>2952</v>
      </c>
      <c r="C931" s="282" t="s">
        <v>3011</v>
      </c>
      <c r="D931" s="282" t="s">
        <v>3003</v>
      </c>
      <c r="E931" s="282" t="s">
        <v>2997</v>
      </c>
      <c r="F931" s="282" t="s">
        <v>2977</v>
      </c>
      <c r="G931" s="282" t="s">
        <v>2980</v>
      </c>
      <c r="H931" s="282" t="s">
        <v>2984</v>
      </c>
      <c r="I931" s="282" t="s">
        <v>2962</v>
      </c>
      <c r="J931" s="282" t="s">
        <v>60</v>
      </c>
      <c r="K931" s="282" t="s">
        <v>2958</v>
      </c>
      <c r="L931" s="282" t="s">
        <v>45</v>
      </c>
      <c r="M931" s="283" t="s">
        <v>871</v>
      </c>
      <c r="N931" s="282" t="s">
        <v>870</v>
      </c>
      <c r="O931" s="282" t="s">
        <v>50</v>
      </c>
      <c r="P931" s="282" t="s">
        <v>51</v>
      </c>
      <c r="Q931" s="284" t="s">
        <v>45</v>
      </c>
      <c r="R931" s="282" t="s">
        <v>45</v>
      </c>
      <c r="S931" s="285">
        <v>2958465</v>
      </c>
      <c r="T931" s="285">
        <v>45849</v>
      </c>
      <c r="U931" s="284" t="s">
        <v>45</v>
      </c>
      <c r="V931" s="285">
        <v>45849</v>
      </c>
      <c r="W931" s="284" t="s">
        <v>45</v>
      </c>
      <c r="X931" s="284" t="s">
        <v>45</v>
      </c>
      <c r="Y931" s="286">
        <v>129000</v>
      </c>
      <c r="Z931" s="286">
        <v>162000</v>
      </c>
      <c r="AA931" s="286">
        <v>33200</v>
      </c>
      <c r="AB931" s="286">
        <v>162000</v>
      </c>
      <c r="AC931" s="287" t="s">
        <v>540</v>
      </c>
      <c r="AD931" s="284" t="s">
        <v>60</v>
      </c>
      <c r="AE931" s="287" t="s">
        <v>45</v>
      </c>
      <c r="AF931" s="286">
        <v>129000</v>
      </c>
      <c r="AG931" s="286">
        <v>640</v>
      </c>
      <c r="AH931" s="286">
        <v>103680000</v>
      </c>
      <c r="AI931" s="286">
        <v>21248000</v>
      </c>
      <c r="AJ931" s="286">
        <v>640</v>
      </c>
      <c r="AK931" s="286">
        <v>103680000</v>
      </c>
      <c r="AL931" s="286">
        <v>21248000</v>
      </c>
      <c r="AM931" s="286"/>
      <c r="AN931" s="286"/>
      <c r="AO931" s="286">
        <v>0</v>
      </c>
      <c r="AP931" s="286"/>
      <c r="AQ931" s="286"/>
      <c r="AR931" s="286">
        <v>0</v>
      </c>
      <c r="AS931" s="286"/>
      <c r="AT931" s="286"/>
      <c r="AU931" s="286">
        <v>0</v>
      </c>
      <c r="AV931" s="286"/>
      <c r="AW931" s="286"/>
      <c r="AX931" s="286">
        <v>0</v>
      </c>
      <c r="AY931" s="286"/>
      <c r="AZ931" s="286"/>
      <c r="BA931" s="286"/>
      <c r="BB931" s="286"/>
      <c r="BC931" s="286"/>
      <c r="BD931" s="286"/>
      <c r="BE931" s="286"/>
      <c r="BF931" s="286">
        <v>0</v>
      </c>
      <c r="BG931" s="286"/>
      <c r="BH931" s="286"/>
      <c r="BI931" s="286"/>
      <c r="BJ931" s="286">
        <v>0</v>
      </c>
      <c r="BK931" s="286"/>
      <c r="BL931" s="286"/>
      <c r="BM931" s="286"/>
      <c r="BN931" s="286"/>
      <c r="BO931" s="286"/>
      <c r="BP931" s="287" t="s">
        <v>45</v>
      </c>
      <c r="BQ931" s="287" t="s">
        <v>45</v>
      </c>
      <c r="BR931" t="s">
        <v>45</v>
      </c>
    </row>
    <row r="932" spans="1:70" hidden="1" x14ac:dyDescent="0.3">
      <c r="A932" s="281">
        <v>929</v>
      </c>
      <c r="B932" s="288" t="s">
        <v>2952</v>
      </c>
      <c r="C932" s="288" t="s">
        <v>3011</v>
      </c>
      <c r="D932" s="288" t="s">
        <v>3003</v>
      </c>
      <c r="E932" s="288" t="s">
        <v>2997</v>
      </c>
      <c r="F932" s="288" t="s">
        <v>2977</v>
      </c>
      <c r="G932" s="288" t="s">
        <v>3008</v>
      </c>
      <c r="H932" s="288" t="s">
        <v>3009</v>
      </c>
      <c r="I932" s="288" t="s">
        <v>2962</v>
      </c>
      <c r="J932" s="288" t="s">
        <v>60</v>
      </c>
      <c r="K932" s="288" t="s">
        <v>2958</v>
      </c>
      <c r="L932" s="288" t="s">
        <v>45</v>
      </c>
      <c r="M932" s="289" t="s">
        <v>868</v>
      </c>
      <c r="N932" s="288" t="s">
        <v>867</v>
      </c>
      <c r="O932" s="288" t="s">
        <v>50</v>
      </c>
      <c r="P932" s="288" t="s">
        <v>51</v>
      </c>
      <c r="Q932" s="290" t="s">
        <v>45</v>
      </c>
      <c r="R932" s="288" t="s">
        <v>45</v>
      </c>
      <c r="S932" s="1">
        <v>2958465</v>
      </c>
      <c r="T932" s="1">
        <v>45904</v>
      </c>
      <c r="U932" s="290" t="s">
        <v>45</v>
      </c>
      <c r="V932" s="1">
        <v>45904</v>
      </c>
      <c r="W932" s="290" t="s">
        <v>45</v>
      </c>
      <c r="X932" s="290" t="s">
        <v>45</v>
      </c>
      <c r="Y932" s="291">
        <v>189000</v>
      </c>
      <c r="Z932" s="291">
        <v>189000</v>
      </c>
      <c r="AA932" s="291">
        <v>51000</v>
      </c>
      <c r="AB932" s="291">
        <v>189000</v>
      </c>
      <c r="AC932" s="292" t="s">
        <v>302</v>
      </c>
      <c r="AD932" s="290" t="s">
        <v>60</v>
      </c>
      <c r="AE932" s="292" t="s">
        <v>45</v>
      </c>
      <c r="AF932" s="291">
        <v>189000</v>
      </c>
      <c r="AG932" s="291">
        <v>500</v>
      </c>
      <c r="AH932" s="291">
        <v>94500000</v>
      </c>
      <c r="AI932" s="291">
        <v>25500000</v>
      </c>
      <c r="AJ932" s="291">
        <v>500</v>
      </c>
      <c r="AK932" s="291">
        <v>94500000</v>
      </c>
      <c r="AL932" s="291">
        <v>25500000</v>
      </c>
      <c r="AM932" s="291"/>
      <c r="AN932" s="291"/>
      <c r="AO932" s="291">
        <v>0</v>
      </c>
      <c r="AP932" s="291"/>
      <c r="AQ932" s="291"/>
      <c r="AR932" s="291">
        <v>0</v>
      </c>
      <c r="AS932" s="291"/>
      <c r="AT932" s="291"/>
      <c r="AU932" s="291">
        <v>0</v>
      </c>
      <c r="AV932" s="291"/>
      <c r="AW932" s="291"/>
      <c r="AX932" s="291">
        <v>0</v>
      </c>
      <c r="AY932" s="291"/>
      <c r="AZ932" s="291"/>
      <c r="BA932" s="291"/>
      <c r="BB932" s="291"/>
      <c r="BC932" s="291"/>
      <c r="BD932" s="291"/>
      <c r="BE932" s="291"/>
      <c r="BF932" s="291">
        <v>0</v>
      </c>
      <c r="BG932" s="291"/>
      <c r="BH932" s="291"/>
      <c r="BI932" s="291"/>
      <c r="BJ932" s="291">
        <v>0</v>
      </c>
      <c r="BK932" s="291"/>
      <c r="BL932" s="291"/>
      <c r="BM932" s="291"/>
      <c r="BN932" s="291"/>
      <c r="BO932" s="291"/>
      <c r="BP932" s="292" t="s">
        <v>45</v>
      </c>
      <c r="BQ932" s="292" t="s">
        <v>45</v>
      </c>
      <c r="BR932" t="s">
        <v>45</v>
      </c>
    </row>
    <row r="933" spans="1:70" hidden="1" x14ac:dyDescent="0.3">
      <c r="A933" s="281">
        <v>930</v>
      </c>
      <c r="B933" s="282" t="s">
        <v>2952</v>
      </c>
      <c r="C933" s="282" t="s">
        <v>3011</v>
      </c>
      <c r="D933" s="282" t="s">
        <v>3003</v>
      </c>
      <c r="E933" s="282" t="s">
        <v>2997</v>
      </c>
      <c r="F933" s="282" t="s">
        <v>2977</v>
      </c>
      <c r="G933" s="282" t="s">
        <v>3008</v>
      </c>
      <c r="H933" s="282" t="s">
        <v>3009</v>
      </c>
      <c r="I933" s="282" t="s">
        <v>2962</v>
      </c>
      <c r="J933" s="282" t="s">
        <v>60</v>
      </c>
      <c r="K933" s="282" t="s">
        <v>2958</v>
      </c>
      <c r="L933" s="282" t="s">
        <v>45</v>
      </c>
      <c r="M933" s="283" t="s">
        <v>866</v>
      </c>
      <c r="N933" s="282" t="s">
        <v>865</v>
      </c>
      <c r="O933" s="282" t="s">
        <v>50</v>
      </c>
      <c r="P933" s="282" t="s">
        <v>51</v>
      </c>
      <c r="Q933" s="284" t="s">
        <v>45</v>
      </c>
      <c r="R933" s="282" t="s">
        <v>45</v>
      </c>
      <c r="S933" s="285">
        <v>2958465</v>
      </c>
      <c r="T933" s="285">
        <v>45910</v>
      </c>
      <c r="U933" s="284" t="s">
        <v>45</v>
      </c>
      <c r="V933" s="285">
        <v>45910</v>
      </c>
      <c r="W933" s="284" t="s">
        <v>45</v>
      </c>
      <c r="X933" s="284" t="s">
        <v>45</v>
      </c>
      <c r="Y933" s="286">
        <v>189000</v>
      </c>
      <c r="Z933" s="286">
        <v>189000</v>
      </c>
      <c r="AA933" s="286">
        <v>51000</v>
      </c>
      <c r="AB933" s="286">
        <v>189000</v>
      </c>
      <c r="AC933" s="287" t="s">
        <v>302</v>
      </c>
      <c r="AD933" s="284" t="s">
        <v>60</v>
      </c>
      <c r="AE933" s="287" t="s">
        <v>45</v>
      </c>
      <c r="AF933" s="286">
        <v>189000</v>
      </c>
      <c r="AG933" s="286">
        <v>490</v>
      </c>
      <c r="AH933" s="286">
        <v>92610000</v>
      </c>
      <c r="AI933" s="286">
        <v>24990000</v>
      </c>
      <c r="AJ933" s="286">
        <v>490</v>
      </c>
      <c r="AK933" s="286">
        <v>92610000</v>
      </c>
      <c r="AL933" s="286">
        <v>24990000</v>
      </c>
      <c r="AM933" s="286"/>
      <c r="AN933" s="286"/>
      <c r="AO933" s="286">
        <v>0</v>
      </c>
      <c r="AP933" s="286"/>
      <c r="AQ933" s="286"/>
      <c r="AR933" s="286">
        <v>0</v>
      </c>
      <c r="AS933" s="286"/>
      <c r="AT933" s="286"/>
      <c r="AU933" s="286">
        <v>0</v>
      </c>
      <c r="AV933" s="286"/>
      <c r="AW933" s="286"/>
      <c r="AX933" s="286">
        <v>0</v>
      </c>
      <c r="AY933" s="286"/>
      <c r="AZ933" s="286"/>
      <c r="BA933" s="286"/>
      <c r="BB933" s="286"/>
      <c r="BC933" s="286"/>
      <c r="BD933" s="286"/>
      <c r="BE933" s="286"/>
      <c r="BF933" s="286">
        <v>0</v>
      </c>
      <c r="BG933" s="286"/>
      <c r="BH933" s="286"/>
      <c r="BI933" s="286"/>
      <c r="BJ933" s="286">
        <v>0</v>
      </c>
      <c r="BK933" s="286"/>
      <c r="BL933" s="286"/>
      <c r="BM933" s="286"/>
      <c r="BN933" s="286"/>
      <c r="BO933" s="286"/>
      <c r="BP933" s="287" t="s">
        <v>45</v>
      </c>
      <c r="BQ933" s="287" t="s">
        <v>45</v>
      </c>
      <c r="BR933" t="s">
        <v>45</v>
      </c>
    </row>
    <row r="934" spans="1:70" hidden="1" x14ac:dyDescent="0.3">
      <c r="A934" s="281">
        <v>931</v>
      </c>
      <c r="B934" s="288" t="s">
        <v>2952</v>
      </c>
      <c r="C934" s="288" t="s">
        <v>3011</v>
      </c>
      <c r="D934" s="288" t="s">
        <v>3003</v>
      </c>
      <c r="E934" s="288" t="s">
        <v>2997</v>
      </c>
      <c r="F934" s="288" t="s">
        <v>2985</v>
      </c>
      <c r="G934" s="288" t="s">
        <v>2986</v>
      </c>
      <c r="H934" s="288" t="s">
        <v>2989</v>
      </c>
      <c r="I934" s="288" t="s">
        <v>2962</v>
      </c>
      <c r="J934" s="288" t="s">
        <v>60</v>
      </c>
      <c r="K934" s="288" t="s">
        <v>2958</v>
      </c>
      <c r="L934" s="288" t="s">
        <v>45</v>
      </c>
      <c r="M934" s="289" t="s">
        <v>864</v>
      </c>
      <c r="N934" s="288" t="s">
        <v>863</v>
      </c>
      <c r="O934" s="288" t="s">
        <v>50</v>
      </c>
      <c r="P934" s="288" t="s">
        <v>120</v>
      </c>
      <c r="Q934" s="290" t="s">
        <v>45</v>
      </c>
      <c r="R934" s="288" t="s">
        <v>45</v>
      </c>
      <c r="S934" s="1">
        <v>45881</v>
      </c>
      <c r="T934" s="1">
        <v>45832</v>
      </c>
      <c r="U934" s="290" t="s">
        <v>45</v>
      </c>
      <c r="V934" s="1">
        <v>45832</v>
      </c>
      <c r="W934" s="1">
        <v>45881</v>
      </c>
      <c r="X934" s="1">
        <v>45888</v>
      </c>
      <c r="Y934" s="291">
        <v>64000</v>
      </c>
      <c r="Z934" s="291">
        <v>64000</v>
      </c>
      <c r="AA934" s="291">
        <v>15500</v>
      </c>
      <c r="AB934" s="291">
        <v>64000</v>
      </c>
      <c r="AC934" s="292" t="s">
        <v>326</v>
      </c>
      <c r="AD934" s="290" t="s">
        <v>60</v>
      </c>
      <c r="AE934" s="292" t="s">
        <v>45</v>
      </c>
      <c r="AF934" s="291">
        <v>64000</v>
      </c>
      <c r="AG934" s="291">
        <v>520</v>
      </c>
      <c r="AH934" s="291">
        <v>33280000</v>
      </c>
      <c r="AI934" s="291">
        <v>8060000</v>
      </c>
      <c r="AJ934" s="291">
        <v>520</v>
      </c>
      <c r="AK934" s="291">
        <v>33280000</v>
      </c>
      <c r="AL934" s="291">
        <v>8060000</v>
      </c>
      <c r="AM934" s="291"/>
      <c r="AN934" s="291"/>
      <c r="AO934" s="291">
        <v>0</v>
      </c>
      <c r="AP934" s="291">
        <v>537</v>
      </c>
      <c r="AQ934" s="291">
        <v>34368000</v>
      </c>
      <c r="AR934" s="291">
        <v>8323500</v>
      </c>
      <c r="AS934" s="291">
        <v>537</v>
      </c>
      <c r="AT934" s="291">
        <v>34368000</v>
      </c>
      <c r="AU934" s="291">
        <v>8323500</v>
      </c>
      <c r="AV934" s="291"/>
      <c r="AW934" s="291"/>
      <c r="AX934" s="291">
        <v>0</v>
      </c>
      <c r="AY934" s="291">
        <v>221</v>
      </c>
      <c r="AZ934" s="291">
        <v>14144000</v>
      </c>
      <c r="BA934" s="291"/>
      <c r="BB934" s="291"/>
      <c r="BC934" s="291">
        <v>21</v>
      </c>
      <c r="BD934" s="291">
        <v>1344000</v>
      </c>
      <c r="BE934" s="291">
        <v>268265</v>
      </c>
      <c r="BF934" s="291">
        <v>325500</v>
      </c>
      <c r="BG934" s="291">
        <v>47</v>
      </c>
      <c r="BH934" s="291">
        <v>3008000</v>
      </c>
      <c r="BI934" s="291">
        <v>1291005</v>
      </c>
      <c r="BJ934" s="291">
        <v>728500</v>
      </c>
      <c r="BK934" s="291">
        <v>174</v>
      </c>
      <c r="BL934" s="291">
        <v>316</v>
      </c>
      <c r="BM934" s="291">
        <v>490</v>
      </c>
      <c r="BN934" s="291">
        <v>31360000</v>
      </c>
      <c r="BO934" s="291">
        <v>7595000</v>
      </c>
      <c r="BP934" s="292" t="s">
        <v>3783</v>
      </c>
      <c r="BQ934" s="292" t="s">
        <v>3256</v>
      </c>
      <c r="BR934" t="s">
        <v>45</v>
      </c>
    </row>
    <row r="935" spans="1:70" hidden="1" x14ac:dyDescent="0.3">
      <c r="A935" s="281">
        <v>932</v>
      </c>
      <c r="B935" s="282" t="s">
        <v>2952</v>
      </c>
      <c r="C935" s="282" t="s">
        <v>3011</v>
      </c>
      <c r="D935" s="282" t="s">
        <v>3003</v>
      </c>
      <c r="E935" s="282" t="s">
        <v>2997</v>
      </c>
      <c r="F935" s="282" t="s">
        <v>2985</v>
      </c>
      <c r="G935" s="282" t="s">
        <v>2986</v>
      </c>
      <c r="H935" s="282" t="s">
        <v>2989</v>
      </c>
      <c r="I935" s="282" t="s">
        <v>2962</v>
      </c>
      <c r="J935" s="282" t="s">
        <v>60</v>
      </c>
      <c r="K935" s="282" t="s">
        <v>2958</v>
      </c>
      <c r="L935" s="282" t="s">
        <v>45</v>
      </c>
      <c r="M935" s="283" t="s">
        <v>862</v>
      </c>
      <c r="N935" s="282" t="s">
        <v>861</v>
      </c>
      <c r="O935" s="282" t="s">
        <v>50</v>
      </c>
      <c r="P935" s="282" t="s">
        <v>120</v>
      </c>
      <c r="Q935" s="284" t="s">
        <v>45</v>
      </c>
      <c r="R935" s="282" t="s">
        <v>45</v>
      </c>
      <c r="S935" s="285">
        <v>45891</v>
      </c>
      <c r="T935" s="285">
        <v>45832</v>
      </c>
      <c r="U935" s="284" t="s">
        <v>45</v>
      </c>
      <c r="V935" s="285">
        <v>45832</v>
      </c>
      <c r="W935" s="285">
        <v>45891</v>
      </c>
      <c r="X935" s="285">
        <v>45897</v>
      </c>
      <c r="Y935" s="286">
        <v>64000</v>
      </c>
      <c r="Z935" s="286">
        <v>64000</v>
      </c>
      <c r="AA935" s="286">
        <v>17000</v>
      </c>
      <c r="AB935" s="286">
        <v>64000</v>
      </c>
      <c r="AC935" s="287" t="s">
        <v>531</v>
      </c>
      <c r="AD935" s="284" t="s">
        <v>60</v>
      </c>
      <c r="AE935" s="287" t="s">
        <v>45</v>
      </c>
      <c r="AF935" s="286">
        <v>64000</v>
      </c>
      <c r="AG935" s="286">
        <v>740</v>
      </c>
      <c r="AH935" s="286">
        <v>47360000</v>
      </c>
      <c r="AI935" s="286">
        <v>12580000</v>
      </c>
      <c r="AJ935" s="286">
        <v>740</v>
      </c>
      <c r="AK935" s="286">
        <v>47360000</v>
      </c>
      <c r="AL935" s="286">
        <v>12580000</v>
      </c>
      <c r="AM935" s="286"/>
      <c r="AN935" s="286"/>
      <c r="AO935" s="286">
        <v>0</v>
      </c>
      <c r="AP935" s="286">
        <v>724</v>
      </c>
      <c r="AQ935" s="286">
        <v>46336000</v>
      </c>
      <c r="AR935" s="286">
        <v>12308000</v>
      </c>
      <c r="AS935" s="286">
        <v>724</v>
      </c>
      <c r="AT935" s="286">
        <v>46336000</v>
      </c>
      <c r="AU935" s="286">
        <v>12308000</v>
      </c>
      <c r="AV935" s="286"/>
      <c r="AW935" s="286"/>
      <c r="AX935" s="286">
        <v>0</v>
      </c>
      <c r="AY935" s="286">
        <v>59</v>
      </c>
      <c r="AZ935" s="286">
        <v>3776000</v>
      </c>
      <c r="BA935" s="286"/>
      <c r="BB935" s="286"/>
      <c r="BC935" s="286">
        <v>2</v>
      </c>
      <c r="BD935" s="286">
        <v>128000</v>
      </c>
      <c r="BE935" s="286">
        <v>19450</v>
      </c>
      <c r="BF935" s="286">
        <v>34000</v>
      </c>
      <c r="BG935" s="286">
        <v>17</v>
      </c>
      <c r="BH935" s="286">
        <v>1088000</v>
      </c>
      <c r="BI935" s="286">
        <v>423970</v>
      </c>
      <c r="BJ935" s="286">
        <v>289000</v>
      </c>
      <c r="BK935" s="286">
        <v>42</v>
      </c>
      <c r="BL935" s="286">
        <v>665</v>
      </c>
      <c r="BM935" s="286">
        <v>707</v>
      </c>
      <c r="BN935" s="286">
        <v>45248000</v>
      </c>
      <c r="BO935" s="286">
        <v>12019000</v>
      </c>
      <c r="BP935" s="287" t="s">
        <v>3120</v>
      </c>
      <c r="BQ935" s="287" t="s">
        <v>3132</v>
      </c>
      <c r="BR935" t="s">
        <v>45</v>
      </c>
    </row>
    <row r="936" spans="1:70" hidden="1" x14ac:dyDescent="0.3">
      <c r="A936" s="281">
        <v>933</v>
      </c>
      <c r="B936" s="288" t="s">
        <v>2952</v>
      </c>
      <c r="C936" s="288" t="s">
        <v>3011</v>
      </c>
      <c r="D936" s="288" t="s">
        <v>3003</v>
      </c>
      <c r="E936" s="288" t="s">
        <v>2997</v>
      </c>
      <c r="F936" s="288" t="s">
        <v>2985</v>
      </c>
      <c r="G936" s="288" t="s">
        <v>2986</v>
      </c>
      <c r="H936" s="288" t="s">
        <v>2989</v>
      </c>
      <c r="I936" s="288" t="s">
        <v>2962</v>
      </c>
      <c r="J936" s="288" t="s">
        <v>60</v>
      </c>
      <c r="K936" s="288" t="s">
        <v>2958</v>
      </c>
      <c r="L936" s="288" t="s">
        <v>45</v>
      </c>
      <c r="M936" s="289" t="s">
        <v>860</v>
      </c>
      <c r="N936" s="288" t="s">
        <v>859</v>
      </c>
      <c r="O936" s="288" t="s">
        <v>50</v>
      </c>
      <c r="P936" s="288" t="s">
        <v>51</v>
      </c>
      <c r="Q936" s="290" t="s">
        <v>45</v>
      </c>
      <c r="R936" s="288" t="s">
        <v>45</v>
      </c>
      <c r="S936" s="1">
        <v>2958465</v>
      </c>
      <c r="T936" s="1">
        <v>45859</v>
      </c>
      <c r="U936" s="290" t="s">
        <v>45</v>
      </c>
      <c r="V936" s="1">
        <v>45859</v>
      </c>
      <c r="W936" s="290" t="s">
        <v>45</v>
      </c>
      <c r="X936" s="290" t="s">
        <v>45</v>
      </c>
      <c r="Y936" s="291">
        <v>75000</v>
      </c>
      <c r="Z936" s="291">
        <v>75000</v>
      </c>
      <c r="AA936" s="291">
        <v>19000</v>
      </c>
      <c r="AB936" s="291">
        <v>75000</v>
      </c>
      <c r="AC936" s="292" t="s">
        <v>655</v>
      </c>
      <c r="AD936" s="290" t="s">
        <v>60</v>
      </c>
      <c r="AE936" s="292" t="s">
        <v>45</v>
      </c>
      <c r="AF936" s="291">
        <v>75000</v>
      </c>
      <c r="AG936" s="291">
        <v>855</v>
      </c>
      <c r="AH936" s="291">
        <v>64125000</v>
      </c>
      <c r="AI936" s="291">
        <v>16245000</v>
      </c>
      <c r="AJ936" s="291">
        <v>855</v>
      </c>
      <c r="AK936" s="291">
        <v>64125000</v>
      </c>
      <c r="AL936" s="291">
        <v>16245000</v>
      </c>
      <c r="AM936" s="291"/>
      <c r="AN936" s="291"/>
      <c r="AO936" s="291">
        <v>0</v>
      </c>
      <c r="AP936" s="291"/>
      <c r="AQ936" s="291"/>
      <c r="AR936" s="291">
        <v>0</v>
      </c>
      <c r="AS936" s="291"/>
      <c r="AT936" s="291"/>
      <c r="AU936" s="291">
        <v>0</v>
      </c>
      <c r="AV936" s="291"/>
      <c r="AW936" s="291"/>
      <c r="AX936" s="291">
        <v>0</v>
      </c>
      <c r="AY936" s="291"/>
      <c r="AZ936" s="291"/>
      <c r="BA936" s="291"/>
      <c r="BB936" s="291"/>
      <c r="BC936" s="291"/>
      <c r="BD936" s="291"/>
      <c r="BE936" s="291"/>
      <c r="BF936" s="291">
        <v>0</v>
      </c>
      <c r="BG936" s="291"/>
      <c r="BH936" s="291"/>
      <c r="BI936" s="291"/>
      <c r="BJ936" s="291">
        <v>0</v>
      </c>
      <c r="BK936" s="291"/>
      <c r="BL936" s="291"/>
      <c r="BM936" s="291"/>
      <c r="BN936" s="291"/>
      <c r="BO936" s="291"/>
      <c r="BP936" s="292" t="s">
        <v>45</v>
      </c>
      <c r="BQ936" s="292" t="s">
        <v>45</v>
      </c>
      <c r="BR936" t="s">
        <v>45</v>
      </c>
    </row>
    <row r="937" spans="1:70" hidden="1" x14ac:dyDescent="0.3">
      <c r="A937" s="281">
        <v>934</v>
      </c>
      <c r="B937" s="282" t="s">
        <v>2952</v>
      </c>
      <c r="C937" s="282" t="s">
        <v>3011</v>
      </c>
      <c r="D937" s="282" t="s">
        <v>3003</v>
      </c>
      <c r="E937" s="282" t="s">
        <v>2997</v>
      </c>
      <c r="F937" s="282" t="s">
        <v>2985</v>
      </c>
      <c r="G937" s="282" t="s">
        <v>2986</v>
      </c>
      <c r="H937" s="282" t="s">
        <v>2990</v>
      </c>
      <c r="I937" s="282" t="s">
        <v>2962</v>
      </c>
      <c r="J937" s="282" t="s">
        <v>60</v>
      </c>
      <c r="K937" s="282" t="s">
        <v>2958</v>
      </c>
      <c r="L937" s="282" t="s">
        <v>45</v>
      </c>
      <c r="M937" s="283" t="s">
        <v>858</v>
      </c>
      <c r="N937" s="282" t="s">
        <v>857</v>
      </c>
      <c r="O937" s="282" t="s">
        <v>50</v>
      </c>
      <c r="P937" s="282" t="s">
        <v>51</v>
      </c>
      <c r="Q937" s="284" t="s">
        <v>45</v>
      </c>
      <c r="R937" s="282" t="s">
        <v>45</v>
      </c>
      <c r="S937" s="285">
        <v>45923</v>
      </c>
      <c r="T937" s="285">
        <v>45849</v>
      </c>
      <c r="U937" s="284" t="s">
        <v>45</v>
      </c>
      <c r="V937" s="285">
        <v>45849</v>
      </c>
      <c r="W937" s="284" t="s">
        <v>45</v>
      </c>
      <c r="X937" s="284" t="s">
        <v>45</v>
      </c>
      <c r="Y937" s="286">
        <v>82000</v>
      </c>
      <c r="Z937" s="286">
        <v>93000</v>
      </c>
      <c r="AA937" s="286">
        <v>21500</v>
      </c>
      <c r="AB937" s="286">
        <v>93000</v>
      </c>
      <c r="AC937" s="287" t="s">
        <v>672</v>
      </c>
      <c r="AD937" s="284" t="s">
        <v>60</v>
      </c>
      <c r="AE937" s="287" t="s">
        <v>45</v>
      </c>
      <c r="AF937" s="286">
        <v>82000</v>
      </c>
      <c r="AG937" s="286">
        <v>640</v>
      </c>
      <c r="AH937" s="286">
        <v>59520000</v>
      </c>
      <c r="AI937" s="286">
        <v>13760000</v>
      </c>
      <c r="AJ937" s="286">
        <v>640</v>
      </c>
      <c r="AK937" s="286">
        <v>59520000</v>
      </c>
      <c r="AL937" s="286">
        <v>13760000</v>
      </c>
      <c r="AM937" s="286"/>
      <c r="AN937" s="286"/>
      <c r="AO937" s="286">
        <v>0</v>
      </c>
      <c r="AP937" s="286"/>
      <c r="AQ937" s="286"/>
      <c r="AR937" s="286">
        <v>0</v>
      </c>
      <c r="AS937" s="286"/>
      <c r="AT937" s="286"/>
      <c r="AU937" s="286">
        <v>0</v>
      </c>
      <c r="AV937" s="286"/>
      <c r="AW937" s="286"/>
      <c r="AX937" s="286">
        <v>0</v>
      </c>
      <c r="AY937" s="286"/>
      <c r="AZ937" s="286"/>
      <c r="BA937" s="286"/>
      <c r="BB937" s="286"/>
      <c r="BC937" s="286"/>
      <c r="BD937" s="286"/>
      <c r="BE937" s="286"/>
      <c r="BF937" s="286">
        <v>0</v>
      </c>
      <c r="BG937" s="286"/>
      <c r="BH937" s="286"/>
      <c r="BI937" s="286"/>
      <c r="BJ937" s="286">
        <v>0</v>
      </c>
      <c r="BK937" s="286"/>
      <c r="BL937" s="286"/>
      <c r="BM937" s="286"/>
      <c r="BN937" s="286"/>
      <c r="BO937" s="286"/>
      <c r="BP937" s="287" t="s">
        <v>45</v>
      </c>
      <c r="BQ937" s="287" t="s">
        <v>45</v>
      </c>
      <c r="BR937" t="s">
        <v>45</v>
      </c>
    </row>
    <row r="938" spans="1:70" hidden="1" x14ac:dyDescent="0.3">
      <c r="A938" s="281">
        <v>935</v>
      </c>
      <c r="B938" s="288" t="s">
        <v>2952</v>
      </c>
      <c r="C938" s="288" t="s">
        <v>3011</v>
      </c>
      <c r="D938" s="288" t="s">
        <v>3007</v>
      </c>
      <c r="E938" s="288" t="s">
        <v>2959</v>
      </c>
      <c r="F938" s="288" t="s">
        <v>2955</v>
      </c>
      <c r="G938" s="288" t="s">
        <v>2960</v>
      </c>
      <c r="H938" s="288" t="s">
        <v>2963</v>
      </c>
      <c r="I938" s="288" t="s">
        <v>2962</v>
      </c>
      <c r="J938" s="288" t="s">
        <v>60</v>
      </c>
      <c r="K938" s="288" t="s">
        <v>2958</v>
      </c>
      <c r="L938" s="288" t="s">
        <v>45</v>
      </c>
      <c r="M938" s="289" t="s">
        <v>856</v>
      </c>
      <c r="N938" s="288" t="s">
        <v>855</v>
      </c>
      <c r="O938" s="288" t="s">
        <v>50</v>
      </c>
      <c r="P938" s="288" t="s">
        <v>74</v>
      </c>
      <c r="Q938" s="290" t="s">
        <v>45</v>
      </c>
      <c r="R938" s="288" t="s">
        <v>45</v>
      </c>
      <c r="S938" s="1">
        <v>2958465</v>
      </c>
      <c r="T938" s="1">
        <v>45957</v>
      </c>
      <c r="U938" s="290" t="s">
        <v>45</v>
      </c>
      <c r="V938" s="1">
        <v>45957</v>
      </c>
      <c r="W938" s="290" t="s">
        <v>45</v>
      </c>
      <c r="X938" s="290" t="s">
        <v>45</v>
      </c>
      <c r="Y938" s="291">
        <v>59000</v>
      </c>
      <c r="Z938" s="291">
        <v>59000</v>
      </c>
      <c r="AA938" s="291">
        <v>15900</v>
      </c>
      <c r="AB938" s="291">
        <v>59000</v>
      </c>
      <c r="AC938" s="292" t="s">
        <v>302</v>
      </c>
      <c r="AD938" s="290" t="s">
        <v>60</v>
      </c>
      <c r="AE938" s="292" t="s">
        <v>45</v>
      </c>
      <c r="AF938" s="291">
        <v>59000</v>
      </c>
      <c r="AG938" s="291">
        <v>1490</v>
      </c>
      <c r="AH938" s="291">
        <v>87910000</v>
      </c>
      <c r="AI938" s="291">
        <v>23691000</v>
      </c>
      <c r="AJ938" s="291">
        <v>1070</v>
      </c>
      <c r="AK938" s="291">
        <v>63130000</v>
      </c>
      <c r="AL938" s="291">
        <v>17013000</v>
      </c>
      <c r="AM938" s="291">
        <v>420</v>
      </c>
      <c r="AN938" s="291">
        <v>24780000</v>
      </c>
      <c r="AO938" s="291">
        <v>6678000</v>
      </c>
      <c r="AP938" s="291"/>
      <c r="AQ938" s="291"/>
      <c r="AR938" s="291">
        <v>0</v>
      </c>
      <c r="AS938" s="291"/>
      <c r="AT938" s="291"/>
      <c r="AU938" s="291">
        <v>0</v>
      </c>
      <c r="AV938" s="291"/>
      <c r="AW938" s="291"/>
      <c r="AX938" s="291">
        <v>0</v>
      </c>
      <c r="AY938" s="291"/>
      <c r="AZ938" s="291"/>
      <c r="BA938" s="291"/>
      <c r="BB938" s="291"/>
      <c r="BC938" s="291"/>
      <c r="BD938" s="291"/>
      <c r="BE938" s="291"/>
      <c r="BF938" s="291">
        <v>0</v>
      </c>
      <c r="BG938" s="291"/>
      <c r="BH938" s="291"/>
      <c r="BI938" s="291"/>
      <c r="BJ938" s="291">
        <v>0</v>
      </c>
      <c r="BK938" s="291"/>
      <c r="BL938" s="291"/>
      <c r="BM938" s="291"/>
      <c r="BN938" s="291"/>
      <c r="BO938" s="291"/>
      <c r="BP938" s="292" t="s">
        <v>45</v>
      </c>
      <c r="BQ938" s="292" t="s">
        <v>45</v>
      </c>
      <c r="BR938" t="s">
        <v>45</v>
      </c>
    </row>
    <row r="939" spans="1:70" hidden="1" x14ac:dyDescent="0.3">
      <c r="A939" s="281">
        <v>936</v>
      </c>
      <c r="B939" s="282" t="s">
        <v>2952</v>
      </c>
      <c r="C939" s="282" t="s">
        <v>3011</v>
      </c>
      <c r="D939" s="282" t="s">
        <v>3007</v>
      </c>
      <c r="E939" s="282" t="s">
        <v>2959</v>
      </c>
      <c r="F939" s="282" t="s">
        <v>2955</v>
      </c>
      <c r="G939" s="282" t="s">
        <v>2960</v>
      </c>
      <c r="H939" s="282" t="s">
        <v>2964</v>
      </c>
      <c r="I939" s="282" t="s">
        <v>2962</v>
      </c>
      <c r="J939" s="282" t="s">
        <v>60</v>
      </c>
      <c r="K939" s="282" t="s">
        <v>2958</v>
      </c>
      <c r="L939" s="282" t="s">
        <v>45</v>
      </c>
      <c r="M939" s="283" t="s">
        <v>854</v>
      </c>
      <c r="N939" s="282" t="s">
        <v>853</v>
      </c>
      <c r="O939" s="282" t="s">
        <v>50</v>
      </c>
      <c r="P939" s="282" t="s">
        <v>74</v>
      </c>
      <c r="Q939" s="284" t="s">
        <v>45</v>
      </c>
      <c r="R939" s="282" t="s">
        <v>45</v>
      </c>
      <c r="S939" s="285">
        <v>2958465</v>
      </c>
      <c r="T939" s="285">
        <v>45950</v>
      </c>
      <c r="U939" s="284" t="s">
        <v>45</v>
      </c>
      <c r="V939" s="285">
        <v>45950</v>
      </c>
      <c r="W939" s="284" t="s">
        <v>45</v>
      </c>
      <c r="X939" s="284" t="s">
        <v>45</v>
      </c>
      <c r="Y939" s="286">
        <v>62000</v>
      </c>
      <c r="Z939" s="286">
        <v>62000</v>
      </c>
      <c r="AA939" s="286">
        <v>15800</v>
      </c>
      <c r="AB939" s="286">
        <v>62000</v>
      </c>
      <c r="AC939" s="287" t="s">
        <v>839</v>
      </c>
      <c r="AD939" s="284" t="s">
        <v>60</v>
      </c>
      <c r="AE939" s="287" t="s">
        <v>45</v>
      </c>
      <c r="AF939" s="286">
        <v>62000</v>
      </c>
      <c r="AG939" s="286">
        <v>870</v>
      </c>
      <c r="AH939" s="286">
        <v>53940000</v>
      </c>
      <c r="AI939" s="286">
        <v>13746000</v>
      </c>
      <c r="AJ939" s="286">
        <v>870</v>
      </c>
      <c r="AK939" s="286">
        <v>53940000</v>
      </c>
      <c r="AL939" s="286">
        <v>13746000</v>
      </c>
      <c r="AM939" s="286"/>
      <c r="AN939" s="286"/>
      <c r="AO939" s="286">
        <v>0</v>
      </c>
      <c r="AP939" s="286"/>
      <c r="AQ939" s="286"/>
      <c r="AR939" s="286">
        <v>0</v>
      </c>
      <c r="AS939" s="286"/>
      <c r="AT939" s="286"/>
      <c r="AU939" s="286">
        <v>0</v>
      </c>
      <c r="AV939" s="286"/>
      <c r="AW939" s="286"/>
      <c r="AX939" s="286">
        <v>0</v>
      </c>
      <c r="AY939" s="286"/>
      <c r="AZ939" s="286"/>
      <c r="BA939" s="286"/>
      <c r="BB939" s="286"/>
      <c r="BC939" s="286"/>
      <c r="BD939" s="286"/>
      <c r="BE939" s="286"/>
      <c r="BF939" s="286">
        <v>0</v>
      </c>
      <c r="BG939" s="286"/>
      <c r="BH939" s="286"/>
      <c r="BI939" s="286"/>
      <c r="BJ939" s="286">
        <v>0</v>
      </c>
      <c r="BK939" s="286"/>
      <c r="BL939" s="286"/>
      <c r="BM939" s="286"/>
      <c r="BN939" s="286"/>
      <c r="BO939" s="286"/>
      <c r="BP939" s="287" t="s">
        <v>45</v>
      </c>
      <c r="BQ939" s="287" t="s">
        <v>45</v>
      </c>
      <c r="BR939" t="s">
        <v>45</v>
      </c>
    </row>
    <row r="940" spans="1:70" hidden="1" x14ac:dyDescent="0.3">
      <c r="A940" s="281">
        <v>937</v>
      </c>
      <c r="B940" s="288" t="s">
        <v>2952</v>
      </c>
      <c r="C940" s="288" t="s">
        <v>3011</v>
      </c>
      <c r="D940" s="288" t="s">
        <v>3007</v>
      </c>
      <c r="E940" s="288" t="s">
        <v>2959</v>
      </c>
      <c r="F940" s="288" t="s">
        <v>2955</v>
      </c>
      <c r="G940" s="288" t="s">
        <v>2960</v>
      </c>
      <c r="H940" s="288" t="s">
        <v>2965</v>
      </c>
      <c r="I940" s="288" t="s">
        <v>2962</v>
      </c>
      <c r="J940" s="288" t="s">
        <v>60</v>
      </c>
      <c r="K940" s="288" t="s">
        <v>2958</v>
      </c>
      <c r="L940" s="288" t="s">
        <v>45</v>
      </c>
      <c r="M940" s="289" t="s">
        <v>852</v>
      </c>
      <c r="N940" s="288" t="s">
        <v>851</v>
      </c>
      <c r="O940" s="288" t="s">
        <v>50</v>
      </c>
      <c r="P940" s="288" t="s">
        <v>131</v>
      </c>
      <c r="Q940" s="290" t="s">
        <v>45</v>
      </c>
      <c r="R940" s="288" t="s">
        <v>45</v>
      </c>
      <c r="S940" s="1">
        <v>2958465</v>
      </c>
      <c r="T940" s="1">
        <v>45910</v>
      </c>
      <c r="U940" s="290" t="s">
        <v>45</v>
      </c>
      <c r="V940" s="1">
        <v>45910</v>
      </c>
      <c r="W940" s="290" t="s">
        <v>45</v>
      </c>
      <c r="X940" s="290" t="s">
        <v>45</v>
      </c>
      <c r="Y940" s="291">
        <v>29000</v>
      </c>
      <c r="Z940" s="291">
        <v>39000</v>
      </c>
      <c r="AA940" s="291">
        <v>7100</v>
      </c>
      <c r="AB940" s="291">
        <v>39000</v>
      </c>
      <c r="AC940" s="292" t="s">
        <v>439</v>
      </c>
      <c r="AD940" s="290" t="s">
        <v>60</v>
      </c>
      <c r="AE940" s="292" t="s">
        <v>45</v>
      </c>
      <c r="AF940" s="291">
        <v>29000</v>
      </c>
      <c r="AG940" s="291">
        <v>4800</v>
      </c>
      <c r="AH940" s="291">
        <v>187200000</v>
      </c>
      <c r="AI940" s="291">
        <v>34080000</v>
      </c>
      <c r="AJ940" s="291">
        <v>4800</v>
      </c>
      <c r="AK940" s="291">
        <v>187200000</v>
      </c>
      <c r="AL940" s="291">
        <v>34080000</v>
      </c>
      <c r="AM940" s="291"/>
      <c r="AN940" s="291"/>
      <c r="AO940" s="291">
        <v>0</v>
      </c>
      <c r="AP940" s="291"/>
      <c r="AQ940" s="291"/>
      <c r="AR940" s="291">
        <v>0</v>
      </c>
      <c r="AS940" s="291"/>
      <c r="AT940" s="291"/>
      <c r="AU940" s="291">
        <v>0</v>
      </c>
      <c r="AV940" s="291"/>
      <c r="AW940" s="291"/>
      <c r="AX940" s="291">
        <v>0</v>
      </c>
      <c r="AY940" s="291"/>
      <c r="AZ940" s="291"/>
      <c r="BA940" s="291"/>
      <c r="BB940" s="291"/>
      <c r="BC940" s="291"/>
      <c r="BD940" s="291"/>
      <c r="BE940" s="291"/>
      <c r="BF940" s="291">
        <v>0</v>
      </c>
      <c r="BG940" s="291"/>
      <c r="BH940" s="291"/>
      <c r="BI940" s="291"/>
      <c r="BJ940" s="291">
        <v>0</v>
      </c>
      <c r="BK940" s="291"/>
      <c r="BL940" s="291"/>
      <c r="BM940" s="291"/>
      <c r="BN940" s="291"/>
      <c r="BO940" s="291"/>
      <c r="BP940" s="292" t="s">
        <v>45</v>
      </c>
      <c r="BQ940" s="292" t="s">
        <v>45</v>
      </c>
      <c r="BR940" t="s">
        <v>45</v>
      </c>
    </row>
    <row r="941" spans="1:70" hidden="1" x14ac:dyDescent="0.3">
      <c r="A941" s="281">
        <v>938</v>
      </c>
      <c r="B941" s="282" t="s">
        <v>2952</v>
      </c>
      <c r="C941" s="282" t="s">
        <v>3011</v>
      </c>
      <c r="D941" s="282" t="s">
        <v>3007</v>
      </c>
      <c r="E941" s="282" t="s">
        <v>2959</v>
      </c>
      <c r="F941" s="282" t="s">
        <v>2955</v>
      </c>
      <c r="G941" s="282" t="s">
        <v>2960</v>
      </c>
      <c r="H941" s="282" t="s">
        <v>2965</v>
      </c>
      <c r="I941" s="282" t="s">
        <v>2962</v>
      </c>
      <c r="J941" s="282" t="s">
        <v>60</v>
      </c>
      <c r="K941" s="282" t="s">
        <v>2958</v>
      </c>
      <c r="L941" s="282" t="s">
        <v>45</v>
      </c>
      <c r="M941" s="283" t="s">
        <v>850</v>
      </c>
      <c r="N941" s="282" t="s">
        <v>849</v>
      </c>
      <c r="O941" s="282" t="s">
        <v>50</v>
      </c>
      <c r="P941" s="282" t="s">
        <v>131</v>
      </c>
      <c r="Q941" s="284" t="s">
        <v>45</v>
      </c>
      <c r="R941" s="282" t="s">
        <v>45</v>
      </c>
      <c r="S941" s="285">
        <v>2958465</v>
      </c>
      <c r="T941" s="285">
        <v>45910</v>
      </c>
      <c r="U941" s="284" t="s">
        <v>45</v>
      </c>
      <c r="V941" s="285">
        <v>45910</v>
      </c>
      <c r="W941" s="284" t="s">
        <v>45</v>
      </c>
      <c r="X941" s="284" t="s">
        <v>45</v>
      </c>
      <c r="Y941" s="286">
        <v>29000</v>
      </c>
      <c r="Z941" s="286">
        <v>39000</v>
      </c>
      <c r="AA941" s="286">
        <v>7100</v>
      </c>
      <c r="AB941" s="286">
        <v>39000</v>
      </c>
      <c r="AC941" s="287" t="s">
        <v>439</v>
      </c>
      <c r="AD941" s="284" t="s">
        <v>60</v>
      </c>
      <c r="AE941" s="287" t="s">
        <v>45</v>
      </c>
      <c r="AF941" s="286">
        <v>29000</v>
      </c>
      <c r="AG941" s="286">
        <v>2700</v>
      </c>
      <c r="AH941" s="286">
        <v>105300000</v>
      </c>
      <c r="AI941" s="286">
        <v>19170000</v>
      </c>
      <c r="AJ941" s="286">
        <v>2700</v>
      </c>
      <c r="AK941" s="286">
        <v>105300000</v>
      </c>
      <c r="AL941" s="286">
        <v>19170000</v>
      </c>
      <c r="AM941" s="286"/>
      <c r="AN941" s="286"/>
      <c r="AO941" s="286">
        <v>0</v>
      </c>
      <c r="AP941" s="286"/>
      <c r="AQ941" s="286"/>
      <c r="AR941" s="286">
        <v>0</v>
      </c>
      <c r="AS941" s="286"/>
      <c r="AT941" s="286"/>
      <c r="AU941" s="286">
        <v>0</v>
      </c>
      <c r="AV941" s="286"/>
      <c r="AW941" s="286"/>
      <c r="AX941" s="286">
        <v>0</v>
      </c>
      <c r="AY941" s="286"/>
      <c r="AZ941" s="286"/>
      <c r="BA941" s="286"/>
      <c r="BB941" s="286"/>
      <c r="BC941" s="286"/>
      <c r="BD941" s="286"/>
      <c r="BE941" s="286"/>
      <c r="BF941" s="286">
        <v>0</v>
      </c>
      <c r="BG941" s="286"/>
      <c r="BH941" s="286"/>
      <c r="BI941" s="286"/>
      <c r="BJ941" s="286">
        <v>0</v>
      </c>
      <c r="BK941" s="286"/>
      <c r="BL941" s="286"/>
      <c r="BM941" s="286"/>
      <c r="BN941" s="286"/>
      <c r="BO941" s="286"/>
      <c r="BP941" s="287" t="s">
        <v>45</v>
      </c>
      <c r="BQ941" s="287" t="s">
        <v>45</v>
      </c>
      <c r="BR941" t="s">
        <v>45</v>
      </c>
    </row>
    <row r="942" spans="1:70" hidden="1" x14ac:dyDescent="0.3">
      <c r="A942" s="281">
        <v>939</v>
      </c>
      <c r="B942" s="288" t="s">
        <v>2952</v>
      </c>
      <c r="C942" s="288" t="s">
        <v>3011</v>
      </c>
      <c r="D942" s="288" t="s">
        <v>3007</v>
      </c>
      <c r="E942" s="288" t="s">
        <v>2959</v>
      </c>
      <c r="F942" s="288" t="s">
        <v>2955</v>
      </c>
      <c r="G942" s="288" t="s">
        <v>2960</v>
      </c>
      <c r="H942" s="288" t="s">
        <v>2965</v>
      </c>
      <c r="I942" s="288" t="s">
        <v>2962</v>
      </c>
      <c r="J942" s="288" t="s">
        <v>60</v>
      </c>
      <c r="K942" s="288" t="s">
        <v>2958</v>
      </c>
      <c r="L942" s="288" t="s">
        <v>45</v>
      </c>
      <c r="M942" s="289" t="s">
        <v>848</v>
      </c>
      <c r="N942" s="288" t="s">
        <v>847</v>
      </c>
      <c r="O942" s="288" t="s">
        <v>50</v>
      </c>
      <c r="P942" s="288" t="s">
        <v>131</v>
      </c>
      <c r="Q942" s="290" t="s">
        <v>45</v>
      </c>
      <c r="R942" s="288" t="s">
        <v>45</v>
      </c>
      <c r="S942" s="1">
        <v>2958465</v>
      </c>
      <c r="T942" s="1">
        <v>45917</v>
      </c>
      <c r="U942" s="290" t="s">
        <v>45</v>
      </c>
      <c r="V942" s="1">
        <v>45917</v>
      </c>
      <c r="W942" s="290" t="s">
        <v>45</v>
      </c>
      <c r="X942" s="290" t="s">
        <v>45</v>
      </c>
      <c r="Y942" s="291">
        <v>27000</v>
      </c>
      <c r="Z942" s="291">
        <v>36000</v>
      </c>
      <c r="AA942" s="291">
        <v>6700</v>
      </c>
      <c r="AB942" s="291">
        <v>36000</v>
      </c>
      <c r="AC942" s="292" t="s">
        <v>789</v>
      </c>
      <c r="AD942" s="290" t="s">
        <v>60</v>
      </c>
      <c r="AE942" s="292" t="s">
        <v>45</v>
      </c>
      <c r="AF942" s="291">
        <v>27000</v>
      </c>
      <c r="AG942" s="291">
        <v>1500</v>
      </c>
      <c r="AH942" s="291">
        <v>54000000</v>
      </c>
      <c r="AI942" s="291">
        <v>10050000</v>
      </c>
      <c r="AJ942" s="291">
        <v>1500</v>
      </c>
      <c r="AK942" s="291">
        <v>54000000</v>
      </c>
      <c r="AL942" s="291">
        <v>10050000</v>
      </c>
      <c r="AM942" s="291"/>
      <c r="AN942" s="291"/>
      <c r="AO942" s="291">
        <v>0</v>
      </c>
      <c r="AP942" s="291"/>
      <c r="AQ942" s="291"/>
      <c r="AR942" s="291">
        <v>0</v>
      </c>
      <c r="AS942" s="291"/>
      <c r="AT942" s="291"/>
      <c r="AU942" s="291">
        <v>0</v>
      </c>
      <c r="AV942" s="291"/>
      <c r="AW942" s="291"/>
      <c r="AX942" s="291">
        <v>0</v>
      </c>
      <c r="AY942" s="291"/>
      <c r="AZ942" s="291"/>
      <c r="BA942" s="291"/>
      <c r="BB942" s="291"/>
      <c r="BC942" s="291"/>
      <c r="BD942" s="291"/>
      <c r="BE942" s="291"/>
      <c r="BF942" s="291">
        <v>0</v>
      </c>
      <c r="BG942" s="291"/>
      <c r="BH942" s="291"/>
      <c r="BI942" s="291"/>
      <c r="BJ942" s="291">
        <v>0</v>
      </c>
      <c r="BK942" s="291"/>
      <c r="BL942" s="291"/>
      <c r="BM942" s="291"/>
      <c r="BN942" s="291"/>
      <c r="BO942" s="291"/>
      <c r="BP942" s="292" t="s">
        <v>45</v>
      </c>
      <c r="BQ942" s="292" t="s">
        <v>45</v>
      </c>
      <c r="BR942" t="s">
        <v>45</v>
      </c>
    </row>
    <row r="943" spans="1:70" hidden="1" x14ac:dyDescent="0.3">
      <c r="A943" s="281">
        <v>940</v>
      </c>
      <c r="B943" s="282" t="s">
        <v>2952</v>
      </c>
      <c r="C943" s="282" t="s">
        <v>3011</v>
      </c>
      <c r="D943" s="282" t="s">
        <v>3007</v>
      </c>
      <c r="E943" s="282" t="s">
        <v>2959</v>
      </c>
      <c r="F943" s="282" t="s">
        <v>2955</v>
      </c>
      <c r="G943" s="282" t="s">
        <v>2960</v>
      </c>
      <c r="H943" s="282" t="s">
        <v>2965</v>
      </c>
      <c r="I943" s="282" t="s">
        <v>2962</v>
      </c>
      <c r="J943" s="282" t="s">
        <v>60</v>
      </c>
      <c r="K943" s="282" t="s">
        <v>2958</v>
      </c>
      <c r="L943" s="282" t="s">
        <v>45</v>
      </c>
      <c r="M943" s="283" t="s">
        <v>845</v>
      </c>
      <c r="N943" s="282" t="s">
        <v>844</v>
      </c>
      <c r="O943" s="282" t="s">
        <v>50</v>
      </c>
      <c r="P943" s="282" t="s">
        <v>74</v>
      </c>
      <c r="Q943" s="284" t="s">
        <v>45</v>
      </c>
      <c r="R943" s="282" t="s">
        <v>45</v>
      </c>
      <c r="S943" s="285">
        <v>2958465</v>
      </c>
      <c r="T943" s="285">
        <v>45926</v>
      </c>
      <c r="U943" s="284" t="s">
        <v>45</v>
      </c>
      <c r="V943" s="285">
        <v>45926</v>
      </c>
      <c r="W943" s="284" t="s">
        <v>45</v>
      </c>
      <c r="X943" s="284" t="s">
        <v>45</v>
      </c>
      <c r="Y943" s="286">
        <v>45000</v>
      </c>
      <c r="Z943" s="286">
        <v>45000</v>
      </c>
      <c r="AA943" s="286">
        <v>10900</v>
      </c>
      <c r="AB943" s="286">
        <v>45000</v>
      </c>
      <c r="AC943" s="287" t="s">
        <v>326</v>
      </c>
      <c r="AD943" s="284" t="s">
        <v>60</v>
      </c>
      <c r="AE943" s="287" t="s">
        <v>45</v>
      </c>
      <c r="AF943" s="286">
        <v>45000</v>
      </c>
      <c r="AG943" s="286">
        <v>1220</v>
      </c>
      <c r="AH943" s="286">
        <v>54900000</v>
      </c>
      <c r="AI943" s="286">
        <v>13298000</v>
      </c>
      <c r="AJ943" s="286">
        <v>1220</v>
      </c>
      <c r="AK943" s="286">
        <v>54900000</v>
      </c>
      <c r="AL943" s="286">
        <v>13298000</v>
      </c>
      <c r="AM943" s="286"/>
      <c r="AN943" s="286"/>
      <c r="AO943" s="286">
        <v>0</v>
      </c>
      <c r="AP943" s="286"/>
      <c r="AQ943" s="286"/>
      <c r="AR943" s="286">
        <v>0</v>
      </c>
      <c r="AS943" s="286"/>
      <c r="AT943" s="286"/>
      <c r="AU943" s="286">
        <v>0</v>
      </c>
      <c r="AV943" s="286"/>
      <c r="AW943" s="286"/>
      <c r="AX943" s="286">
        <v>0</v>
      </c>
      <c r="AY943" s="286"/>
      <c r="AZ943" s="286"/>
      <c r="BA943" s="286"/>
      <c r="BB943" s="286"/>
      <c r="BC943" s="286"/>
      <c r="BD943" s="286"/>
      <c r="BE943" s="286"/>
      <c r="BF943" s="286">
        <v>0</v>
      </c>
      <c r="BG943" s="286"/>
      <c r="BH943" s="286"/>
      <c r="BI943" s="286"/>
      <c r="BJ943" s="286">
        <v>0</v>
      </c>
      <c r="BK943" s="286"/>
      <c r="BL943" s="286"/>
      <c r="BM943" s="286"/>
      <c r="BN943" s="286"/>
      <c r="BO943" s="286"/>
      <c r="BP943" s="287" t="s">
        <v>45</v>
      </c>
      <c r="BQ943" s="287" t="s">
        <v>45</v>
      </c>
      <c r="BR943" t="s">
        <v>45</v>
      </c>
    </row>
    <row r="944" spans="1:70" hidden="1" x14ac:dyDescent="0.3">
      <c r="A944" s="281">
        <v>941</v>
      </c>
      <c r="B944" s="288" t="s">
        <v>2952</v>
      </c>
      <c r="C944" s="288" t="s">
        <v>3011</v>
      </c>
      <c r="D944" s="288" t="s">
        <v>3007</v>
      </c>
      <c r="E944" s="288" t="s">
        <v>2959</v>
      </c>
      <c r="F944" s="288" t="s">
        <v>2955</v>
      </c>
      <c r="G944" s="288" t="s">
        <v>2960</v>
      </c>
      <c r="H944" s="288" t="s">
        <v>2965</v>
      </c>
      <c r="I944" s="288" t="s">
        <v>2962</v>
      </c>
      <c r="J944" s="288" t="s">
        <v>60</v>
      </c>
      <c r="K944" s="288" t="s">
        <v>2958</v>
      </c>
      <c r="L944" s="288" t="s">
        <v>45</v>
      </c>
      <c r="M944" s="289" t="s">
        <v>843</v>
      </c>
      <c r="N944" s="288" t="s">
        <v>842</v>
      </c>
      <c r="O944" s="288" t="s">
        <v>50</v>
      </c>
      <c r="P944" s="288" t="s">
        <v>51</v>
      </c>
      <c r="Q944" s="290" t="s">
        <v>45</v>
      </c>
      <c r="R944" s="288" t="s">
        <v>45</v>
      </c>
      <c r="S944" s="1">
        <v>2958465</v>
      </c>
      <c r="T944" s="1">
        <v>45950</v>
      </c>
      <c r="U944" s="290" t="s">
        <v>45</v>
      </c>
      <c r="V944" s="1">
        <v>45950</v>
      </c>
      <c r="W944" s="290" t="s">
        <v>45</v>
      </c>
      <c r="X944" s="290" t="s">
        <v>45</v>
      </c>
      <c r="Y944" s="291">
        <v>39000</v>
      </c>
      <c r="Z944" s="291">
        <v>39000</v>
      </c>
      <c r="AA944" s="291">
        <v>9900</v>
      </c>
      <c r="AB944" s="291">
        <v>39000</v>
      </c>
      <c r="AC944" s="292" t="s">
        <v>678</v>
      </c>
      <c r="AD944" s="290" t="s">
        <v>60</v>
      </c>
      <c r="AE944" s="292" t="s">
        <v>45</v>
      </c>
      <c r="AF944" s="291">
        <v>39000</v>
      </c>
      <c r="AG944" s="291">
        <v>2650</v>
      </c>
      <c r="AH944" s="291">
        <v>103350000</v>
      </c>
      <c r="AI944" s="291">
        <v>26235000</v>
      </c>
      <c r="AJ944" s="291">
        <v>2650</v>
      </c>
      <c r="AK944" s="291">
        <v>103350000</v>
      </c>
      <c r="AL944" s="291">
        <v>26235000</v>
      </c>
      <c r="AM944" s="291"/>
      <c r="AN944" s="291"/>
      <c r="AO944" s="291">
        <v>0</v>
      </c>
      <c r="AP944" s="291"/>
      <c r="AQ944" s="291"/>
      <c r="AR944" s="291">
        <v>0</v>
      </c>
      <c r="AS944" s="291"/>
      <c r="AT944" s="291"/>
      <c r="AU944" s="291">
        <v>0</v>
      </c>
      <c r="AV944" s="291"/>
      <c r="AW944" s="291"/>
      <c r="AX944" s="291">
        <v>0</v>
      </c>
      <c r="AY944" s="291"/>
      <c r="AZ944" s="291"/>
      <c r="BA944" s="291"/>
      <c r="BB944" s="291"/>
      <c r="BC944" s="291"/>
      <c r="BD944" s="291"/>
      <c r="BE944" s="291"/>
      <c r="BF944" s="291">
        <v>0</v>
      </c>
      <c r="BG944" s="291"/>
      <c r="BH944" s="291"/>
      <c r="BI944" s="291"/>
      <c r="BJ944" s="291">
        <v>0</v>
      </c>
      <c r="BK944" s="291"/>
      <c r="BL944" s="291"/>
      <c r="BM944" s="291"/>
      <c r="BN944" s="291"/>
      <c r="BO944" s="291"/>
      <c r="BP944" s="292" t="s">
        <v>45</v>
      </c>
      <c r="BQ944" s="292" t="s">
        <v>45</v>
      </c>
      <c r="BR944" t="s">
        <v>45</v>
      </c>
    </row>
    <row r="945" spans="1:70" hidden="1" x14ac:dyDescent="0.3">
      <c r="A945" s="281">
        <v>942</v>
      </c>
      <c r="B945" s="282" t="s">
        <v>2952</v>
      </c>
      <c r="C945" s="282" t="s">
        <v>3011</v>
      </c>
      <c r="D945" s="282" t="s">
        <v>3007</v>
      </c>
      <c r="E945" s="282" t="s">
        <v>2959</v>
      </c>
      <c r="F945" s="282" t="s">
        <v>2955</v>
      </c>
      <c r="G945" s="282" t="s">
        <v>2966</v>
      </c>
      <c r="H945" s="282" t="s">
        <v>2967</v>
      </c>
      <c r="I945" s="282" t="s">
        <v>2962</v>
      </c>
      <c r="J945" s="282" t="s">
        <v>60</v>
      </c>
      <c r="K945" s="282" t="s">
        <v>2958</v>
      </c>
      <c r="L945" s="282" t="s">
        <v>45</v>
      </c>
      <c r="M945" s="283" t="s">
        <v>841</v>
      </c>
      <c r="N945" s="282" t="s">
        <v>840</v>
      </c>
      <c r="O945" s="282" t="s">
        <v>50</v>
      </c>
      <c r="P945" s="282" t="s">
        <v>74</v>
      </c>
      <c r="Q945" s="284" t="s">
        <v>45</v>
      </c>
      <c r="R945" s="282" t="s">
        <v>45</v>
      </c>
      <c r="S945" s="285">
        <v>2958465</v>
      </c>
      <c r="T945" s="285">
        <v>45910</v>
      </c>
      <c r="U945" s="284" t="s">
        <v>45</v>
      </c>
      <c r="V945" s="285">
        <v>45910</v>
      </c>
      <c r="W945" s="284" t="s">
        <v>45</v>
      </c>
      <c r="X945" s="284" t="s">
        <v>45</v>
      </c>
      <c r="Y945" s="286">
        <v>56000</v>
      </c>
      <c r="Z945" s="286">
        <v>56000</v>
      </c>
      <c r="AA945" s="286">
        <v>14800</v>
      </c>
      <c r="AB945" s="286">
        <v>56000</v>
      </c>
      <c r="AC945" s="287" t="s">
        <v>363</v>
      </c>
      <c r="AD945" s="284" t="s">
        <v>60</v>
      </c>
      <c r="AE945" s="287" t="s">
        <v>45</v>
      </c>
      <c r="AF945" s="286">
        <v>56000</v>
      </c>
      <c r="AG945" s="286">
        <v>1050</v>
      </c>
      <c r="AH945" s="286">
        <v>58800000</v>
      </c>
      <c r="AI945" s="286">
        <v>15540000</v>
      </c>
      <c r="AJ945" s="286">
        <v>1050</v>
      </c>
      <c r="AK945" s="286">
        <v>58800000</v>
      </c>
      <c r="AL945" s="286">
        <v>15540000</v>
      </c>
      <c r="AM945" s="286"/>
      <c r="AN945" s="286"/>
      <c r="AO945" s="286">
        <v>0</v>
      </c>
      <c r="AP945" s="286"/>
      <c r="AQ945" s="286"/>
      <c r="AR945" s="286">
        <v>0</v>
      </c>
      <c r="AS945" s="286"/>
      <c r="AT945" s="286"/>
      <c r="AU945" s="286">
        <v>0</v>
      </c>
      <c r="AV945" s="286"/>
      <c r="AW945" s="286"/>
      <c r="AX945" s="286">
        <v>0</v>
      </c>
      <c r="AY945" s="286"/>
      <c r="AZ945" s="286"/>
      <c r="BA945" s="286"/>
      <c r="BB945" s="286"/>
      <c r="BC945" s="286"/>
      <c r="BD945" s="286"/>
      <c r="BE945" s="286"/>
      <c r="BF945" s="286">
        <v>0</v>
      </c>
      <c r="BG945" s="286"/>
      <c r="BH945" s="286"/>
      <c r="BI945" s="286"/>
      <c r="BJ945" s="286">
        <v>0</v>
      </c>
      <c r="BK945" s="286"/>
      <c r="BL945" s="286"/>
      <c r="BM945" s="286"/>
      <c r="BN945" s="286"/>
      <c r="BO945" s="286"/>
      <c r="BP945" s="287" t="s">
        <v>45</v>
      </c>
      <c r="BQ945" s="287" t="s">
        <v>45</v>
      </c>
      <c r="BR945" t="s">
        <v>45</v>
      </c>
    </row>
    <row r="946" spans="1:70" hidden="1" x14ac:dyDescent="0.3">
      <c r="A946" s="281">
        <v>943</v>
      </c>
      <c r="B946" s="288" t="s">
        <v>2952</v>
      </c>
      <c r="C946" s="288" t="s">
        <v>3011</v>
      </c>
      <c r="D946" s="288" t="s">
        <v>3007</v>
      </c>
      <c r="E946" s="288" t="s">
        <v>2959</v>
      </c>
      <c r="F946" s="288" t="s">
        <v>2955</v>
      </c>
      <c r="G946" s="288" t="s">
        <v>2966</v>
      </c>
      <c r="H946" s="288" t="s">
        <v>2967</v>
      </c>
      <c r="I946" s="288" t="s">
        <v>2962</v>
      </c>
      <c r="J946" s="288" t="s">
        <v>60</v>
      </c>
      <c r="K946" s="288" t="s">
        <v>2958</v>
      </c>
      <c r="L946" s="288" t="s">
        <v>45</v>
      </c>
      <c r="M946" s="289" t="s">
        <v>838</v>
      </c>
      <c r="N946" s="288" t="s">
        <v>837</v>
      </c>
      <c r="O946" s="288" t="s">
        <v>50</v>
      </c>
      <c r="P946" s="288" t="s">
        <v>51</v>
      </c>
      <c r="Q946" s="290" t="s">
        <v>45</v>
      </c>
      <c r="R946" s="288" t="s">
        <v>45</v>
      </c>
      <c r="S946" s="1">
        <v>2958465</v>
      </c>
      <c r="T946" s="1">
        <v>45917</v>
      </c>
      <c r="U946" s="290" t="s">
        <v>45</v>
      </c>
      <c r="V946" s="1">
        <v>45917</v>
      </c>
      <c r="W946" s="290" t="s">
        <v>45</v>
      </c>
      <c r="X946" s="290" t="s">
        <v>45</v>
      </c>
      <c r="Y946" s="291">
        <v>62000</v>
      </c>
      <c r="Z946" s="291">
        <v>62000</v>
      </c>
      <c r="AA946" s="291">
        <v>15800</v>
      </c>
      <c r="AB946" s="291">
        <v>62000</v>
      </c>
      <c r="AC946" s="292" t="s">
        <v>839</v>
      </c>
      <c r="AD946" s="290" t="s">
        <v>60</v>
      </c>
      <c r="AE946" s="292" t="s">
        <v>45</v>
      </c>
      <c r="AF946" s="291">
        <v>62000</v>
      </c>
      <c r="AG946" s="291">
        <v>710</v>
      </c>
      <c r="AH946" s="291">
        <v>44020000</v>
      </c>
      <c r="AI946" s="291">
        <v>11218000</v>
      </c>
      <c r="AJ946" s="291">
        <v>710</v>
      </c>
      <c r="AK946" s="291">
        <v>44020000</v>
      </c>
      <c r="AL946" s="291">
        <v>11218000</v>
      </c>
      <c r="AM946" s="291"/>
      <c r="AN946" s="291"/>
      <c r="AO946" s="291">
        <v>0</v>
      </c>
      <c r="AP946" s="291"/>
      <c r="AQ946" s="291"/>
      <c r="AR946" s="291">
        <v>0</v>
      </c>
      <c r="AS946" s="291"/>
      <c r="AT946" s="291"/>
      <c r="AU946" s="291">
        <v>0</v>
      </c>
      <c r="AV946" s="291"/>
      <c r="AW946" s="291"/>
      <c r="AX946" s="291">
        <v>0</v>
      </c>
      <c r="AY946" s="291"/>
      <c r="AZ946" s="291"/>
      <c r="BA946" s="291"/>
      <c r="BB946" s="291"/>
      <c r="BC946" s="291"/>
      <c r="BD946" s="291"/>
      <c r="BE946" s="291"/>
      <c r="BF946" s="291">
        <v>0</v>
      </c>
      <c r="BG946" s="291"/>
      <c r="BH946" s="291"/>
      <c r="BI946" s="291"/>
      <c r="BJ946" s="291">
        <v>0</v>
      </c>
      <c r="BK946" s="291"/>
      <c r="BL946" s="291"/>
      <c r="BM946" s="291"/>
      <c r="BN946" s="291"/>
      <c r="BO946" s="291"/>
      <c r="BP946" s="292" t="s">
        <v>45</v>
      </c>
      <c r="BQ946" s="292" t="s">
        <v>45</v>
      </c>
      <c r="BR946" t="s">
        <v>45</v>
      </c>
    </row>
    <row r="947" spans="1:70" hidden="1" x14ac:dyDescent="0.3">
      <c r="A947" s="281">
        <v>944</v>
      </c>
      <c r="B947" s="282" t="s">
        <v>2952</v>
      </c>
      <c r="C947" s="282" t="s">
        <v>3011</v>
      </c>
      <c r="D947" s="282" t="s">
        <v>3007</v>
      </c>
      <c r="E947" s="282" t="s">
        <v>2959</v>
      </c>
      <c r="F947" s="282" t="s">
        <v>2955</v>
      </c>
      <c r="G947" s="282" t="s">
        <v>2968</v>
      </c>
      <c r="H947" s="282" t="s">
        <v>2969</v>
      </c>
      <c r="I947" s="282" t="s">
        <v>2962</v>
      </c>
      <c r="J947" s="282" t="s">
        <v>60</v>
      </c>
      <c r="K947" s="282" t="s">
        <v>2958</v>
      </c>
      <c r="L947" s="282" t="s">
        <v>45</v>
      </c>
      <c r="M947" s="283" t="s">
        <v>834</v>
      </c>
      <c r="N947" s="282" t="s">
        <v>833</v>
      </c>
      <c r="O947" s="282" t="s">
        <v>50</v>
      </c>
      <c r="P947" s="282" t="s">
        <v>51</v>
      </c>
      <c r="Q947" s="284" t="s">
        <v>45</v>
      </c>
      <c r="R947" s="282" t="s">
        <v>45</v>
      </c>
      <c r="S947" s="285">
        <v>45917</v>
      </c>
      <c r="T947" s="285">
        <v>45876</v>
      </c>
      <c r="U947" s="284" t="s">
        <v>45</v>
      </c>
      <c r="V947" s="285">
        <v>45876</v>
      </c>
      <c r="W947" s="284" t="s">
        <v>45</v>
      </c>
      <c r="X947" s="284" t="s">
        <v>45</v>
      </c>
      <c r="Y947" s="286">
        <v>64000</v>
      </c>
      <c r="Z947" s="286">
        <v>64000</v>
      </c>
      <c r="AA947" s="286">
        <v>15200</v>
      </c>
      <c r="AB947" s="286">
        <v>64000</v>
      </c>
      <c r="AC947" s="287" t="s">
        <v>836</v>
      </c>
      <c r="AD947" s="284" t="s">
        <v>60</v>
      </c>
      <c r="AE947" s="287" t="s">
        <v>45</v>
      </c>
      <c r="AF947" s="286">
        <v>64000</v>
      </c>
      <c r="AG947" s="286">
        <v>1020</v>
      </c>
      <c r="AH947" s="286">
        <v>65280000</v>
      </c>
      <c r="AI947" s="286">
        <v>15504000</v>
      </c>
      <c r="AJ947" s="286">
        <v>1020</v>
      </c>
      <c r="AK947" s="286">
        <v>65280000</v>
      </c>
      <c r="AL947" s="286">
        <v>15504000</v>
      </c>
      <c r="AM947" s="286"/>
      <c r="AN947" s="286"/>
      <c r="AO947" s="286">
        <v>0</v>
      </c>
      <c r="AP947" s="286"/>
      <c r="AQ947" s="286"/>
      <c r="AR947" s="286">
        <v>0</v>
      </c>
      <c r="AS947" s="286"/>
      <c r="AT947" s="286"/>
      <c r="AU947" s="286">
        <v>0</v>
      </c>
      <c r="AV947" s="286"/>
      <c r="AW947" s="286"/>
      <c r="AX947" s="286">
        <v>0</v>
      </c>
      <c r="AY947" s="286"/>
      <c r="AZ947" s="286"/>
      <c r="BA947" s="286"/>
      <c r="BB947" s="286"/>
      <c r="BC947" s="286"/>
      <c r="BD947" s="286"/>
      <c r="BE947" s="286"/>
      <c r="BF947" s="286">
        <v>0</v>
      </c>
      <c r="BG947" s="286"/>
      <c r="BH947" s="286"/>
      <c r="BI947" s="286"/>
      <c r="BJ947" s="286">
        <v>0</v>
      </c>
      <c r="BK947" s="286"/>
      <c r="BL947" s="286"/>
      <c r="BM947" s="286"/>
      <c r="BN947" s="286"/>
      <c r="BO947" s="286"/>
      <c r="BP947" s="287" t="s">
        <v>45</v>
      </c>
      <c r="BQ947" s="287" t="s">
        <v>45</v>
      </c>
      <c r="BR947" t="s">
        <v>45</v>
      </c>
    </row>
    <row r="948" spans="1:70" hidden="1" x14ac:dyDescent="0.3">
      <c r="A948" s="281">
        <v>945</v>
      </c>
      <c r="B948" s="288" t="s">
        <v>2952</v>
      </c>
      <c r="C948" s="288" t="s">
        <v>3011</v>
      </c>
      <c r="D948" s="288" t="s">
        <v>3007</v>
      </c>
      <c r="E948" s="288" t="s">
        <v>2959</v>
      </c>
      <c r="F948" s="288" t="s">
        <v>2955</v>
      </c>
      <c r="G948" s="288" t="s">
        <v>2968</v>
      </c>
      <c r="H948" s="288" t="s">
        <v>2969</v>
      </c>
      <c r="I948" s="288" t="s">
        <v>2962</v>
      </c>
      <c r="J948" s="288" t="s">
        <v>60</v>
      </c>
      <c r="K948" s="288" t="s">
        <v>2958</v>
      </c>
      <c r="L948" s="288" t="s">
        <v>45</v>
      </c>
      <c r="M948" s="289" t="s">
        <v>831</v>
      </c>
      <c r="N948" s="288" t="s">
        <v>830</v>
      </c>
      <c r="O948" s="288" t="s">
        <v>50</v>
      </c>
      <c r="P948" s="288" t="s">
        <v>51</v>
      </c>
      <c r="Q948" s="290" t="s">
        <v>45</v>
      </c>
      <c r="R948" s="288" t="s">
        <v>45</v>
      </c>
      <c r="S948" s="1">
        <v>2958465</v>
      </c>
      <c r="T948" s="1">
        <v>45917</v>
      </c>
      <c r="U948" s="290" t="s">
        <v>45</v>
      </c>
      <c r="V948" s="1">
        <v>45917</v>
      </c>
      <c r="W948" s="290" t="s">
        <v>45</v>
      </c>
      <c r="X948" s="290" t="s">
        <v>45</v>
      </c>
      <c r="Y948" s="291">
        <v>95000</v>
      </c>
      <c r="Z948" s="291">
        <v>95000</v>
      </c>
      <c r="AA948" s="291">
        <v>24800</v>
      </c>
      <c r="AB948" s="291">
        <v>95000</v>
      </c>
      <c r="AC948" s="292" t="s">
        <v>527</v>
      </c>
      <c r="AD948" s="290" t="s">
        <v>60</v>
      </c>
      <c r="AE948" s="292" t="s">
        <v>45</v>
      </c>
      <c r="AF948" s="291">
        <v>95000</v>
      </c>
      <c r="AG948" s="291">
        <v>920</v>
      </c>
      <c r="AH948" s="291">
        <v>87400000</v>
      </c>
      <c r="AI948" s="291">
        <v>22816000</v>
      </c>
      <c r="AJ948" s="291">
        <v>920</v>
      </c>
      <c r="AK948" s="291">
        <v>87400000</v>
      </c>
      <c r="AL948" s="291">
        <v>22816000</v>
      </c>
      <c r="AM948" s="291"/>
      <c r="AN948" s="291"/>
      <c r="AO948" s="291">
        <v>0</v>
      </c>
      <c r="AP948" s="291"/>
      <c r="AQ948" s="291"/>
      <c r="AR948" s="291">
        <v>0</v>
      </c>
      <c r="AS948" s="291"/>
      <c r="AT948" s="291"/>
      <c r="AU948" s="291">
        <v>0</v>
      </c>
      <c r="AV948" s="291"/>
      <c r="AW948" s="291"/>
      <c r="AX948" s="291">
        <v>0</v>
      </c>
      <c r="AY948" s="291"/>
      <c r="AZ948" s="291"/>
      <c r="BA948" s="291"/>
      <c r="BB948" s="291"/>
      <c r="BC948" s="291"/>
      <c r="BD948" s="291"/>
      <c r="BE948" s="291"/>
      <c r="BF948" s="291">
        <v>0</v>
      </c>
      <c r="BG948" s="291"/>
      <c r="BH948" s="291"/>
      <c r="BI948" s="291"/>
      <c r="BJ948" s="291">
        <v>0</v>
      </c>
      <c r="BK948" s="291"/>
      <c r="BL948" s="291"/>
      <c r="BM948" s="291"/>
      <c r="BN948" s="291"/>
      <c r="BO948" s="291"/>
      <c r="BP948" s="292" t="s">
        <v>45</v>
      </c>
      <c r="BQ948" s="292" t="s">
        <v>45</v>
      </c>
      <c r="BR948" t="s">
        <v>45</v>
      </c>
    </row>
    <row r="949" spans="1:70" hidden="1" x14ac:dyDescent="0.3">
      <c r="A949" s="281">
        <v>946</v>
      </c>
      <c r="B949" s="282" t="s">
        <v>2952</v>
      </c>
      <c r="C949" s="282" t="s">
        <v>3011</v>
      </c>
      <c r="D949" s="282" t="s">
        <v>3007</v>
      </c>
      <c r="E949" s="282" t="s">
        <v>2959</v>
      </c>
      <c r="F949" s="282" t="s">
        <v>2955</v>
      </c>
      <c r="G949" s="282" t="s">
        <v>2968</v>
      </c>
      <c r="H949" s="282" t="s">
        <v>2969</v>
      </c>
      <c r="I949" s="282" t="s">
        <v>2962</v>
      </c>
      <c r="J949" s="282" t="s">
        <v>60</v>
      </c>
      <c r="K949" s="282" t="s">
        <v>2958</v>
      </c>
      <c r="L949" s="282" t="s">
        <v>45</v>
      </c>
      <c r="M949" s="283" t="s">
        <v>829</v>
      </c>
      <c r="N949" s="282" t="s">
        <v>828</v>
      </c>
      <c r="O949" s="282" t="s">
        <v>50</v>
      </c>
      <c r="P949" s="282" t="s">
        <v>51</v>
      </c>
      <c r="Q949" s="284" t="s">
        <v>45</v>
      </c>
      <c r="R949" s="282" t="s">
        <v>45</v>
      </c>
      <c r="S949" s="285">
        <v>2958465</v>
      </c>
      <c r="T949" s="285">
        <v>45904</v>
      </c>
      <c r="U949" s="284" t="s">
        <v>45</v>
      </c>
      <c r="V949" s="285">
        <v>45904</v>
      </c>
      <c r="W949" s="284" t="s">
        <v>45</v>
      </c>
      <c r="X949" s="284" t="s">
        <v>45</v>
      </c>
      <c r="Y949" s="286">
        <v>110000</v>
      </c>
      <c r="Z949" s="286">
        <v>122000</v>
      </c>
      <c r="AA949" s="286">
        <v>29000</v>
      </c>
      <c r="AB949" s="286">
        <v>122000</v>
      </c>
      <c r="AC949" s="287" t="s">
        <v>421</v>
      </c>
      <c r="AD949" s="284" t="s">
        <v>60</v>
      </c>
      <c r="AE949" s="287" t="s">
        <v>45</v>
      </c>
      <c r="AF949" s="286">
        <v>110000</v>
      </c>
      <c r="AG949" s="286">
        <v>1150</v>
      </c>
      <c r="AH949" s="286">
        <v>140300000</v>
      </c>
      <c r="AI949" s="286">
        <v>33350000</v>
      </c>
      <c r="AJ949" s="286">
        <v>1150</v>
      </c>
      <c r="AK949" s="286">
        <v>140300000</v>
      </c>
      <c r="AL949" s="286">
        <v>33350000</v>
      </c>
      <c r="AM949" s="286"/>
      <c r="AN949" s="286"/>
      <c r="AO949" s="286">
        <v>0</v>
      </c>
      <c r="AP949" s="286"/>
      <c r="AQ949" s="286"/>
      <c r="AR949" s="286">
        <v>0</v>
      </c>
      <c r="AS949" s="286"/>
      <c r="AT949" s="286"/>
      <c r="AU949" s="286">
        <v>0</v>
      </c>
      <c r="AV949" s="286"/>
      <c r="AW949" s="286"/>
      <c r="AX949" s="286">
        <v>0</v>
      </c>
      <c r="AY949" s="286"/>
      <c r="AZ949" s="286"/>
      <c r="BA949" s="286"/>
      <c r="BB949" s="286"/>
      <c r="BC949" s="286"/>
      <c r="BD949" s="286"/>
      <c r="BE949" s="286"/>
      <c r="BF949" s="286">
        <v>0</v>
      </c>
      <c r="BG949" s="286"/>
      <c r="BH949" s="286"/>
      <c r="BI949" s="286"/>
      <c r="BJ949" s="286">
        <v>0</v>
      </c>
      <c r="BK949" s="286"/>
      <c r="BL949" s="286"/>
      <c r="BM949" s="286"/>
      <c r="BN949" s="286"/>
      <c r="BO949" s="286"/>
      <c r="BP949" s="287" t="s">
        <v>45</v>
      </c>
      <c r="BQ949" s="287" t="s">
        <v>45</v>
      </c>
      <c r="BR949" t="s">
        <v>45</v>
      </c>
    </row>
    <row r="950" spans="1:70" hidden="1" x14ac:dyDescent="0.3">
      <c r="A950" s="281">
        <v>947</v>
      </c>
      <c r="B950" s="288" t="s">
        <v>2952</v>
      </c>
      <c r="C950" s="288" t="s">
        <v>3011</v>
      </c>
      <c r="D950" s="288" t="s">
        <v>3007</v>
      </c>
      <c r="E950" s="288" t="s">
        <v>2959</v>
      </c>
      <c r="F950" s="288" t="s">
        <v>2955</v>
      </c>
      <c r="G950" s="288" t="s">
        <v>2968</v>
      </c>
      <c r="H950" s="288" t="s">
        <v>2969</v>
      </c>
      <c r="I950" s="288" t="s">
        <v>2962</v>
      </c>
      <c r="J950" s="288" t="s">
        <v>60</v>
      </c>
      <c r="K950" s="288" t="s">
        <v>2958</v>
      </c>
      <c r="L950" s="288" t="s">
        <v>45</v>
      </c>
      <c r="M950" s="289" t="s">
        <v>827</v>
      </c>
      <c r="N950" s="288" t="s">
        <v>826</v>
      </c>
      <c r="O950" s="288" t="s">
        <v>50</v>
      </c>
      <c r="P950" s="288" t="s">
        <v>51</v>
      </c>
      <c r="Q950" s="290" t="s">
        <v>45</v>
      </c>
      <c r="R950" s="288" t="s">
        <v>45</v>
      </c>
      <c r="S950" s="1">
        <v>2958465</v>
      </c>
      <c r="T950" s="1">
        <v>45917</v>
      </c>
      <c r="U950" s="290" t="s">
        <v>45</v>
      </c>
      <c r="V950" s="1">
        <v>45917</v>
      </c>
      <c r="W950" s="290" t="s">
        <v>45</v>
      </c>
      <c r="X950" s="290" t="s">
        <v>45</v>
      </c>
      <c r="Y950" s="291">
        <v>79000</v>
      </c>
      <c r="Z950" s="291">
        <v>79000</v>
      </c>
      <c r="AA950" s="291">
        <v>21000</v>
      </c>
      <c r="AB950" s="291">
        <v>79000</v>
      </c>
      <c r="AC950" s="292" t="s">
        <v>531</v>
      </c>
      <c r="AD950" s="290" t="s">
        <v>60</v>
      </c>
      <c r="AE950" s="292" t="s">
        <v>45</v>
      </c>
      <c r="AF950" s="291">
        <v>79000</v>
      </c>
      <c r="AG950" s="291">
        <v>1725</v>
      </c>
      <c r="AH950" s="291">
        <v>136275000</v>
      </c>
      <c r="AI950" s="291">
        <v>36225000</v>
      </c>
      <c r="AJ950" s="291">
        <v>1725</v>
      </c>
      <c r="AK950" s="291">
        <v>136275000</v>
      </c>
      <c r="AL950" s="291">
        <v>36225000</v>
      </c>
      <c r="AM950" s="291"/>
      <c r="AN950" s="291"/>
      <c r="AO950" s="291">
        <v>0</v>
      </c>
      <c r="AP950" s="291"/>
      <c r="AQ950" s="291"/>
      <c r="AR950" s="291">
        <v>0</v>
      </c>
      <c r="AS950" s="291"/>
      <c r="AT950" s="291"/>
      <c r="AU950" s="291">
        <v>0</v>
      </c>
      <c r="AV950" s="291"/>
      <c r="AW950" s="291"/>
      <c r="AX950" s="291">
        <v>0</v>
      </c>
      <c r="AY950" s="291"/>
      <c r="AZ950" s="291"/>
      <c r="BA950" s="291"/>
      <c r="BB950" s="291"/>
      <c r="BC950" s="291"/>
      <c r="BD950" s="291"/>
      <c r="BE950" s="291"/>
      <c r="BF950" s="291">
        <v>0</v>
      </c>
      <c r="BG950" s="291"/>
      <c r="BH950" s="291"/>
      <c r="BI950" s="291"/>
      <c r="BJ950" s="291">
        <v>0</v>
      </c>
      <c r="BK950" s="291"/>
      <c r="BL950" s="291"/>
      <c r="BM950" s="291"/>
      <c r="BN950" s="291"/>
      <c r="BO950" s="291"/>
      <c r="BP950" s="292" t="s">
        <v>45</v>
      </c>
      <c r="BQ950" s="292" t="s">
        <v>45</v>
      </c>
      <c r="BR950" t="s">
        <v>45</v>
      </c>
    </row>
    <row r="951" spans="1:70" hidden="1" x14ac:dyDescent="0.3">
      <c r="A951" s="281">
        <v>948</v>
      </c>
      <c r="B951" s="282" t="s">
        <v>2952</v>
      </c>
      <c r="C951" s="282" t="s">
        <v>3011</v>
      </c>
      <c r="D951" s="282" t="s">
        <v>3007</v>
      </c>
      <c r="E951" s="282" t="s">
        <v>2959</v>
      </c>
      <c r="F951" s="282" t="s">
        <v>2955</v>
      </c>
      <c r="G951" s="282" t="s">
        <v>2968</v>
      </c>
      <c r="H951" s="282" t="s">
        <v>2969</v>
      </c>
      <c r="I951" s="282" t="s">
        <v>2962</v>
      </c>
      <c r="J951" s="282" t="s">
        <v>60</v>
      </c>
      <c r="K951" s="282" t="s">
        <v>2958</v>
      </c>
      <c r="L951" s="282" t="s">
        <v>45</v>
      </c>
      <c r="M951" s="283" t="s">
        <v>825</v>
      </c>
      <c r="N951" s="282" t="s">
        <v>824</v>
      </c>
      <c r="O951" s="282" t="s">
        <v>50</v>
      </c>
      <c r="P951" s="282" t="s">
        <v>51</v>
      </c>
      <c r="Q951" s="284" t="s">
        <v>45</v>
      </c>
      <c r="R951" s="282" t="s">
        <v>45</v>
      </c>
      <c r="S951" s="285">
        <v>2958465</v>
      </c>
      <c r="T951" s="285">
        <v>45964</v>
      </c>
      <c r="U951" s="284" t="s">
        <v>45</v>
      </c>
      <c r="V951" s="285">
        <v>45964</v>
      </c>
      <c r="W951" s="284" t="s">
        <v>45</v>
      </c>
      <c r="X951" s="284" t="s">
        <v>45</v>
      </c>
      <c r="Y951" s="286">
        <v>75000</v>
      </c>
      <c r="Z951" s="286">
        <v>75000</v>
      </c>
      <c r="AA951" s="286">
        <v>19900</v>
      </c>
      <c r="AB951" s="286">
        <v>75000</v>
      </c>
      <c r="AC951" s="287" t="s">
        <v>52</v>
      </c>
      <c r="AD951" s="284" t="s">
        <v>60</v>
      </c>
      <c r="AE951" s="287" t="s">
        <v>45</v>
      </c>
      <c r="AF951" s="286">
        <v>75000</v>
      </c>
      <c r="AG951" s="286">
        <v>1875</v>
      </c>
      <c r="AH951" s="286">
        <v>140625000</v>
      </c>
      <c r="AI951" s="286">
        <v>37312500</v>
      </c>
      <c r="AJ951" s="286">
        <v>1875</v>
      </c>
      <c r="AK951" s="286">
        <v>140625000</v>
      </c>
      <c r="AL951" s="286">
        <v>37312500</v>
      </c>
      <c r="AM951" s="286"/>
      <c r="AN951" s="286"/>
      <c r="AO951" s="286">
        <v>0</v>
      </c>
      <c r="AP951" s="286"/>
      <c r="AQ951" s="286"/>
      <c r="AR951" s="286">
        <v>0</v>
      </c>
      <c r="AS951" s="286"/>
      <c r="AT951" s="286"/>
      <c r="AU951" s="286">
        <v>0</v>
      </c>
      <c r="AV951" s="286"/>
      <c r="AW951" s="286"/>
      <c r="AX951" s="286">
        <v>0</v>
      </c>
      <c r="AY951" s="286"/>
      <c r="AZ951" s="286"/>
      <c r="BA951" s="286"/>
      <c r="BB951" s="286"/>
      <c r="BC951" s="286"/>
      <c r="BD951" s="286"/>
      <c r="BE951" s="286"/>
      <c r="BF951" s="286">
        <v>0</v>
      </c>
      <c r="BG951" s="286"/>
      <c r="BH951" s="286"/>
      <c r="BI951" s="286"/>
      <c r="BJ951" s="286">
        <v>0</v>
      </c>
      <c r="BK951" s="286"/>
      <c r="BL951" s="286"/>
      <c r="BM951" s="286"/>
      <c r="BN951" s="286"/>
      <c r="BO951" s="286"/>
      <c r="BP951" s="287" t="s">
        <v>45</v>
      </c>
      <c r="BQ951" s="287" t="s">
        <v>45</v>
      </c>
      <c r="BR951" t="s">
        <v>45</v>
      </c>
    </row>
    <row r="952" spans="1:70" hidden="1" x14ac:dyDescent="0.3">
      <c r="A952" s="281">
        <v>949</v>
      </c>
      <c r="B952" s="288" t="s">
        <v>2952</v>
      </c>
      <c r="C952" s="288" t="s">
        <v>3011</v>
      </c>
      <c r="D952" s="288" t="s">
        <v>3007</v>
      </c>
      <c r="E952" s="288" t="s">
        <v>2959</v>
      </c>
      <c r="F952" s="288" t="s">
        <v>2970</v>
      </c>
      <c r="G952" s="288" t="s">
        <v>2971</v>
      </c>
      <c r="H952" s="288" t="s">
        <v>2972</v>
      </c>
      <c r="I952" s="288" t="s">
        <v>2962</v>
      </c>
      <c r="J952" s="288" t="s">
        <v>60</v>
      </c>
      <c r="K952" s="288" t="s">
        <v>2958</v>
      </c>
      <c r="L952" s="288" t="s">
        <v>45</v>
      </c>
      <c r="M952" s="289" t="s">
        <v>823</v>
      </c>
      <c r="N952" s="288" t="s">
        <v>822</v>
      </c>
      <c r="O952" s="288" t="s">
        <v>50</v>
      </c>
      <c r="P952" s="288" t="s">
        <v>51</v>
      </c>
      <c r="Q952" s="290" t="s">
        <v>45</v>
      </c>
      <c r="R952" s="288" t="s">
        <v>45</v>
      </c>
      <c r="S952" s="1">
        <v>2958465</v>
      </c>
      <c r="T952" s="1">
        <v>45904</v>
      </c>
      <c r="U952" s="290" t="s">
        <v>45</v>
      </c>
      <c r="V952" s="1">
        <v>45904</v>
      </c>
      <c r="W952" s="290" t="s">
        <v>45</v>
      </c>
      <c r="X952" s="290" t="s">
        <v>45</v>
      </c>
      <c r="Y952" s="291">
        <v>82000</v>
      </c>
      <c r="Z952" s="291">
        <v>82000</v>
      </c>
      <c r="AA952" s="291">
        <v>21500</v>
      </c>
      <c r="AB952" s="291">
        <v>82000</v>
      </c>
      <c r="AC952" s="292" t="s">
        <v>672</v>
      </c>
      <c r="AD952" s="290" t="s">
        <v>60</v>
      </c>
      <c r="AE952" s="292" t="s">
        <v>45</v>
      </c>
      <c r="AF952" s="291">
        <v>82000</v>
      </c>
      <c r="AG952" s="291">
        <v>870</v>
      </c>
      <c r="AH952" s="291">
        <v>71340000</v>
      </c>
      <c r="AI952" s="291">
        <v>18705000</v>
      </c>
      <c r="AJ952" s="291">
        <v>870</v>
      </c>
      <c r="AK952" s="291">
        <v>71340000</v>
      </c>
      <c r="AL952" s="291">
        <v>18705000</v>
      </c>
      <c r="AM952" s="291"/>
      <c r="AN952" s="291"/>
      <c r="AO952" s="291">
        <v>0</v>
      </c>
      <c r="AP952" s="291"/>
      <c r="AQ952" s="291"/>
      <c r="AR952" s="291">
        <v>0</v>
      </c>
      <c r="AS952" s="291"/>
      <c r="AT952" s="291"/>
      <c r="AU952" s="291">
        <v>0</v>
      </c>
      <c r="AV952" s="291"/>
      <c r="AW952" s="291"/>
      <c r="AX952" s="291">
        <v>0</v>
      </c>
      <c r="AY952" s="291"/>
      <c r="AZ952" s="291"/>
      <c r="BA952" s="291"/>
      <c r="BB952" s="291"/>
      <c r="BC952" s="291"/>
      <c r="BD952" s="291"/>
      <c r="BE952" s="291"/>
      <c r="BF952" s="291">
        <v>0</v>
      </c>
      <c r="BG952" s="291"/>
      <c r="BH952" s="291"/>
      <c r="BI952" s="291"/>
      <c r="BJ952" s="291">
        <v>0</v>
      </c>
      <c r="BK952" s="291"/>
      <c r="BL952" s="291"/>
      <c r="BM952" s="291"/>
      <c r="BN952" s="291"/>
      <c r="BO952" s="291"/>
      <c r="BP952" s="292" t="s">
        <v>45</v>
      </c>
      <c r="BQ952" s="292" t="s">
        <v>45</v>
      </c>
      <c r="BR952" t="s">
        <v>45</v>
      </c>
    </row>
    <row r="953" spans="1:70" hidden="1" x14ac:dyDescent="0.3">
      <c r="A953" s="281">
        <v>950</v>
      </c>
      <c r="B953" s="282" t="s">
        <v>2952</v>
      </c>
      <c r="C953" s="282" t="s">
        <v>3011</v>
      </c>
      <c r="D953" s="282" t="s">
        <v>3007</v>
      </c>
      <c r="E953" s="282" t="s">
        <v>2959</v>
      </c>
      <c r="F953" s="282" t="s">
        <v>2970</v>
      </c>
      <c r="G953" s="282" t="s">
        <v>2971</v>
      </c>
      <c r="H953" s="282" t="s">
        <v>2972</v>
      </c>
      <c r="I953" s="282" t="s">
        <v>2962</v>
      </c>
      <c r="J953" s="282" t="s">
        <v>60</v>
      </c>
      <c r="K953" s="282" t="s">
        <v>2958</v>
      </c>
      <c r="L953" s="282" t="s">
        <v>45</v>
      </c>
      <c r="M953" s="283" t="s">
        <v>821</v>
      </c>
      <c r="N953" s="282" t="s">
        <v>820</v>
      </c>
      <c r="O953" s="282" t="s">
        <v>50</v>
      </c>
      <c r="P953" s="282" t="s">
        <v>139</v>
      </c>
      <c r="Q953" s="284" t="s">
        <v>45</v>
      </c>
      <c r="R953" s="282" t="s">
        <v>45</v>
      </c>
      <c r="S953" s="285">
        <v>2958465</v>
      </c>
      <c r="T953" s="285">
        <v>45876</v>
      </c>
      <c r="U953" s="284" t="s">
        <v>45</v>
      </c>
      <c r="V953" s="285">
        <v>45876</v>
      </c>
      <c r="W953" s="284" t="s">
        <v>45</v>
      </c>
      <c r="X953" s="284" t="s">
        <v>45</v>
      </c>
      <c r="Y953" s="286">
        <v>69000</v>
      </c>
      <c r="Z953" s="286">
        <v>69000</v>
      </c>
      <c r="AA953" s="286">
        <v>18000</v>
      </c>
      <c r="AB953" s="286">
        <v>69000</v>
      </c>
      <c r="AC953" s="287" t="s">
        <v>527</v>
      </c>
      <c r="AD953" s="284" t="s">
        <v>60</v>
      </c>
      <c r="AE953" s="287" t="s">
        <v>45</v>
      </c>
      <c r="AF953" s="286">
        <v>69000</v>
      </c>
      <c r="AG953" s="286">
        <v>1630</v>
      </c>
      <c r="AH953" s="286">
        <v>112470000</v>
      </c>
      <c r="AI953" s="286">
        <v>29340000</v>
      </c>
      <c r="AJ953" s="286">
        <v>1630</v>
      </c>
      <c r="AK953" s="286">
        <v>112470000</v>
      </c>
      <c r="AL953" s="286">
        <v>29340000</v>
      </c>
      <c r="AM953" s="286"/>
      <c r="AN953" s="286"/>
      <c r="AO953" s="286">
        <v>0</v>
      </c>
      <c r="AP953" s="286"/>
      <c r="AQ953" s="286"/>
      <c r="AR953" s="286">
        <v>0</v>
      </c>
      <c r="AS953" s="286"/>
      <c r="AT953" s="286"/>
      <c r="AU953" s="286">
        <v>0</v>
      </c>
      <c r="AV953" s="286"/>
      <c r="AW953" s="286"/>
      <c r="AX953" s="286">
        <v>0</v>
      </c>
      <c r="AY953" s="286"/>
      <c r="AZ953" s="286"/>
      <c r="BA953" s="286"/>
      <c r="BB953" s="286"/>
      <c r="BC953" s="286"/>
      <c r="BD953" s="286"/>
      <c r="BE953" s="286"/>
      <c r="BF953" s="286">
        <v>0</v>
      </c>
      <c r="BG953" s="286"/>
      <c r="BH953" s="286"/>
      <c r="BI953" s="286"/>
      <c r="BJ953" s="286">
        <v>0</v>
      </c>
      <c r="BK953" s="286"/>
      <c r="BL953" s="286"/>
      <c r="BM953" s="286"/>
      <c r="BN953" s="286"/>
      <c r="BO953" s="286"/>
      <c r="BP953" s="287" t="s">
        <v>45</v>
      </c>
      <c r="BQ953" s="287" t="s">
        <v>45</v>
      </c>
      <c r="BR953" t="s">
        <v>45</v>
      </c>
    </row>
    <row r="954" spans="1:70" hidden="1" x14ac:dyDescent="0.3">
      <c r="A954" s="281">
        <v>951</v>
      </c>
      <c r="B954" s="288" t="s">
        <v>2952</v>
      </c>
      <c r="C954" s="288" t="s">
        <v>3011</v>
      </c>
      <c r="D954" s="288" t="s">
        <v>3007</v>
      </c>
      <c r="E954" s="288" t="s">
        <v>2959</v>
      </c>
      <c r="F954" s="288" t="s">
        <v>2970</v>
      </c>
      <c r="G954" s="288" t="s">
        <v>2971</v>
      </c>
      <c r="H954" s="288" t="s">
        <v>2972</v>
      </c>
      <c r="I954" s="288" t="s">
        <v>2962</v>
      </c>
      <c r="J954" s="288" t="s">
        <v>60</v>
      </c>
      <c r="K954" s="288" t="s">
        <v>2958</v>
      </c>
      <c r="L954" s="288" t="s">
        <v>45</v>
      </c>
      <c r="M954" s="289" t="s">
        <v>819</v>
      </c>
      <c r="N954" s="288" t="s">
        <v>818</v>
      </c>
      <c r="O954" s="288" t="s">
        <v>50</v>
      </c>
      <c r="P954" s="288" t="s">
        <v>51</v>
      </c>
      <c r="Q954" s="290" t="s">
        <v>45</v>
      </c>
      <c r="R954" s="288" t="s">
        <v>45</v>
      </c>
      <c r="S954" s="1">
        <v>2958465</v>
      </c>
      <c r="T954" s="1">
        <v>45903</v>
      </c>
      <c r="U954" s="290" t="s">
        <v>45</v>
      </c>
      <c r="V954" s="1">
        <v>45903</v>
      </c>
      <c r="W954" s="290" t="s">
        <v>45</v>
      </c>
      <c r="X954" s="290" t="s">
        <v>45</v>
      </c>
      <c r="Y954" s="291">
        <v>89000</v>
      </c>
      <c r="Z954" s="291">
        <v>99000</v>
      </c>
      <c r="AA954" s="291">
        <v>22800</v>
      </c>
      <c r="AB954" s="291">
        <v>99000</v>
      </c>
      <c r="AC954" s="292" t="s">
        <v>546</v>
      </c>
      <c r="AD954" s="290" t="s">
        <v>60</v>
      </c>
      <c r="AE954" s="292" t="s">
        <v>45</v>
      </c>
      <c r="AF954" s="291">
        <v>89000</v>
      </c>
      <c r="AG954" s="291">
        <v>1930</v>
      </c>
      <c r="AH954" s="291">
        <v>191070000</v>
      </c>
      <c r="AI954" s="291">
        <v>44004000</v>
      </c>
      <c r="AJ954" s="291">
        <v>1930</v>
      </c>
      <c r="AK954" s="291">
        <v>191070000</v>
      </c>
      <c r="AL954" s="291">
        <v>44004000</v>
      </c>
      <c r="AM954" s="291"/>
      <c r="AN954" s="291"/>
      <c r="AO954" s="291">
        <v>0</v>
      </c>
      <c r="AP954" s="291"/>
      <c r="AQ954" s="291"/>
      <c r="AR954" s="291">
        <v>0</v>
      </c>
      <c r="AS954" s="291"/>
      <c r="AT954" s="291"/>
      <c r="AU954" s="291">
        <v>0</v>
      </c>
      <c r="AV954" s="291"/>
      <c r="AW954" s="291"/>
      <c r="AX954" s="291">
        <v>0</v>
      </c>
      <c r="AY954" s="291"/>
      <c r="AZ954" s="291"/>
      <c r="BA954" s="291"/>
      <c r="BB954" s="291"/>
      <c r="BC954" s="291"/>
      <c r="BD954" s="291"/>
      <c r="BE954" s="291"/>
      <c r="BF954" s="291">
        <v>0</v>
      </c>
      <c r="BG954" s="291"/>
      <c r="BH954" s="291"/>
      <c r="BI954" s="291"/>
      <c r="BJ954" s="291">
        <v>0</v>
      </c>
      <c r="BK954" s="291"/>
      <c r="BL954" s="291"/>
      <c r="BM954" s="291"/>
      <c r="BN954" s="291"/>
      <c r="BO954" s="291"/>
      <c r="BP954" s="292" t="s">
        <v>45</v>
      </c>
      <c r="BQ954" s="292" t="s">
        <v>45</v>
      </c>
      <c r="BR954" t="s">
        <v>45</v>
      </c>
    </row>
    <row r="955" spans="1:70" hidden="1" x14ac:dyDescent="0.3">
      <c r="A955" s="281">
        <v>952</v>
      </c>
      <c r="B955" s="282" t="s">
        <v>2952</v>
      </c>
      <c r="C955" s="282" t="s">
        <v>3011</v>
      </c>
      <c r="D955" s="282" t="s">
        <v>3007</v>
      </c>
      <c r="E955" s="282" t="s">
        <v>2959</v>
      </c>
      <c r="F955" s="282" t="s">
        <v>2970</v>
      </c>
      <c r="G955" s="282" t="s">
        <v>2971</v>
      </c>
      <c r="H955" s="282" t="s">
        <v>2972</v>
      </c>
      <c r="I955" s="282" t="s">
        <v>2962</v>
      </c>
      <c r="J955" s="282" t="s">
        <v>60</v>
      </c>
      <c r="K955" s="282" t="s">
        <v>2958</v>
      </c>
      <c r="L955" s="282" t="s">
        <v>45</v>
      </c>
      <c r="M955" s="283" t="s">
        <v>817</v>
      </c>
      <c r="N955" s="282" t="s">
        <v>816</v>
      </c>
      <c r="O955" s="282" t="s">
        <v>50</v>
      </c>
      <c r="P955" s="282" t="s">
        <v>142</v>
      </c>
      <c r="Q955" s="284" t="s">
        <v>45</v>
      </c>
      <c r="R955" s="282" t="s">
        <v>45</v>
      </c>
      <c r="S955" s="285">
        <v>45926</v>
      </c>
      <c r="T955" s="285">
        <v>45903</v>
      </c>
      <c r="U955" s="284" t="s">
        <v>45</v>
      </c>
      <c r="V955" s="285">
        <v>45903</v>
      </c>
      <c r="W955" s="284" t="s">
        <v>45</v>
      </c>
      <c r="X955" s="284" t="s">
        <v>45</v>
      </c>
      <c r="Y955" s="286">
        <v>69000</v>
      </c>
      <c r="Z955" s="286">
        <v>69000</v>
      </c>
      <c r="AA955" s="286">
        <v>17800</v>
      </c>
      <c r="AB955" s="286">
        <v>69000</v>
      </c>
      <c r="AC955" s="287" t="s">
        <v>566</v>
      </c>
      <c r="AD955" s="284" t="s">
        <v>60</v>
      </c>
      <c r="AE955" s="287" t="s">
        <v>45</v>
      </c>
      <c r="AF955" s="286">
        <v>69000</v>
      </c>
      <c r="AG955" s="286">
        <v>2375</v>
      </c>
      <c r="AH955" s="286">
        <v>163875000</v>
      </c>
      <c r="AI955" s="286">
        <v>42275000</v>
      </c>
      <c r="AJ955" s="286">
        <v>2375</v>
      </c>
      <c r="AK955" s="286">
        <v>163875000</v>
      </c>
      <c r="AL955" s="286">
        <v>42275000</v>
      </c>
      <c r="AM955" s="286"/>
      <c r="AN955" s="286"/>
      <c r="AO955" s="286">
        <v>0</v>
      </c>
      <c r="AP955" s="286"/>
      <c r="AQ955" s="286"/>
      <c r="AR955" s="286">
        <v>0</v>
      </c>
      <c r="AS955" s="286"/>
      <c r="AT955" s="286"/>
      <c r="AU955" s="286">
        <v>0</v>
      </c>
      <c r="AV955" s="286"/>
      <c r="AW955" s="286"/>
      <c r="AX955" s="286">
        <v>0</v>
      </c>
      <c r="AY955" s="286"/>
      <c r="AZ955" s="286"/>
      <c r="BA955" s="286"/>
      <c r="BB955" s="286"/>
      <c r="BC955" s="286"/>
      <c r="BD955" s="286"/>
      <c r="BE955" s="286"/>
      <c r="BF955" s="286">
        <v>0</v>
      </c>
      <c r="BG955" s="286"/>
      <c r="BH955" s="286"/>
      <c r="BI955" s="286"/>
      <c r="BJ955" s="286">
        <v>0</v>
      </c>
      <c r="BK955" s="286"/>
      <c r="BL955" s="286"/>
      <c r="BM955" s="286"/>
      <c r="BN955" s="286"/>
      <c r="BO955" s="286"/>
      <c r="BP955" s="287" t="s">
        <v>45</v>
      </c>
      <c r="BQ955" s="287" t="s">
        <v>45</v>
      </c>
      <c r="BR955" t="s">
        <v>45</v>
      </c>
    </row>
    <row r="956" spans="1:70" hidden="1" x14ac:dyDescent="0.3">
      <c r="A956" s="281">
        <v>953</v>
      </c>
      <c r="B956" s="288" t="s">
        <v>2952</v>
      </c>
      <c r="C956" s="288" t="s">
        <v>3011</v>
      </c>
      <c r="D956" s="288" t="s">
        <v>3007</v>
      </c>
      <c r="E956" s="288" t="s">
        <v>2959</v>
      </c>
      <c r="F956" s="288" t="s">
        <v>2970</v>
      </c>
      <c r="G956" s="288" t="s">
        <v>2971</v>
      </c>
      <c r="H956" s="288" t="s">
        <v>2972</v>
      </c>
      <c r="I956" s="288" t="s">
        <v>2962</v>
      </c>
      <c r="J956" s="288" t="s">
        <v>60</v>
      </c>
      <c r="K956" s="288" t="s">
        <v>2958</v>
      </c>
      <c r="L956" s="288" t="s">
        <v>45</v>
      </c>
      <c r="M956" s="289" t="s">
        <v>815</v>
      </c>
      <c r="N956" s="288" t="s">
        <v>814</v>
      </c>
      <c r="O956" s="288" t="s">
        <v>50</v>
      </c>
      <c r="P956" s="288" t="s">
        <v>51</v>
      </c>
      <c r="Q956" s="290" t="s">
        <v>45</v>
      </c>
      <c r="R956" s="288" t="s">
        <v>45</v>
      </c>
      <c r="S956" s="1">
        <v>2958465</v>
      </c>
      <c r="T956" s="1">
        <v>45903</v>
      </c>
      <c r="U956" s="290" t="s">
        <v>45</v>
      </c>
      <c r="V956" s="1">
        <v>45903</v>
      </c>
      <c r="W956" s="290" t="s">
        <v>45</v>
      </c>
      <c r="X956" s="290" t="s">
        <v>45</v>
      </c>
      <c r="Y956" s="291">
        <v>69000</v>
      </c>
      <c r="Z956" s="291">
        <v>77000</v>
      </c>
      <c r="AA956" s="291">
        <v>16800</v>
      </c>
      <c r="AB956" s="291">
        <v>77000</v>
      </c>
      <c r="AC956" s="292" t="s">
        <v>772</v>
      </c>
      <c r="AD956" s="290" t="s">
        <v>60</v>
      </c>
      <c r="AE956" s="292" t="s">
        <v>45</v>
      </c>
      <c r="AF956" s="291">
        <v>69000</v>
      </c>
      <c r="AG956" s="291">
        <v>4075</v>
      </c>
      <c r="AH956" s="291">
        <v>313775000</v>
      </c>
      <c r="AI956" s="291">
        <v>68460000</v>
      </c>
      <c r="AJ956" s="291">
        <v>4075</v>
      </c>
      <c r="AK956" s="291">
        <v>313775000</v>
      </c>
      <c r="AL956" s="291">
        <v>68460000</v>
      </c>
      <c r="AM956" s="291"/>
      <c r="AN956" s="291"/>
      <c r="AO956" s="291">
        <v>0</v>
      </c>
      <c r="AP956" s="291"/>
      <c r="AQ956" s="291"/>
      <c r="AR956" s="291">
        <v>0</v>
      </c>
      <c r="AS956" s="291"/>
      <c r="AT956" s="291"/>
      <c r="AU956" s="291">
        <v>0</v>
      </c>
      <c r="AV956" s="291"/>
      <c r="AW956" s="291"/>
      <c r="AX956" s="291">
        <v>0</v>
      </c>
      <c r="AY956" s="291"/>
      <c r="AZ956" s="291"/>
      <c r="BA956" s="291"/>
      <c r="BB956" s="291"/>
      <c r="BC956" s="291"/>
      <c r="BD956" s="291"/>
      <c r="BE956" s="291"/>
      <c r="BF956" s="291">
        <v>0</v>
      </c>
      <c r="BG956" s="291"/>
      <c r="BH956" s="291"/>
      <c r="BI956" s="291"/>
      <c r="BJ956" s="291">
        <v>0</v>
      </c>
      <c r="BK956" s="291"/>
      <c r="BL956" s="291"/>
      <c r="BM956" s="291"/>
      <c r="BN956" s="291"/>
      <c r="BO956" s="291"/>
      <c r="BP956" s="292" t="s">
        <v>45</v>
      </c>
      <c r="BQ956" s="292" t="s">
        <v>45</v>
      </c>
      <c r="BR956" t="s">
        <v>45</v>
      </c>
    </row>
    <row r="957" spans="1:70" hidden="1" x14ac:dyDescent="0.3">
      <c r="A957" s="281">
        <v>954</v>
      </c>
      <c r="B957" s="282" t="s">
        <v>2952</v>
      </c>
      <c r="C957" s="282" t="s">
        <v>3011</v>
      </c>
      <c r="D957" s="282" t="s">
        <v>3007</v>
      </c>
      <c r="E957" s="282" t="s">
        <v>2959</v>
      </c>
      <c r="F957" s="282" t="s">
        <v>2970</v>
      </c>
      <c r="G957" s="282" t="s">
        <v>2971</v>
      </c>
      <c r="H957" s="282" t="s">
        <v>2972</v>
      </c>
      <c r="I957" s="282" t="s">
        <v>2962</v>
      </c>
      <c r="J957" s="282" t="s">
        <v>60</v>
      </c>
      <c r="K957" s="282" t="s">
        <v>2958</v>
      </c>
      <c r="L957" s="282" t="s">
        <v>45</v>
      </c>
      <c r="M957" s="283" t="s">
        <v>810</v>
      </c>
      <c r="N957" s="282" t="s">
        <v>809</v>
      </c>
      <c r="O957" s="282" t="s">
        <v>50</v>
      </c>
      <c r="P957" s="282" t="s">
        <v>51</v>
      </c>
      <c r="Q957" s="284" t="s">
        <v>45</v>
      </c>
      <c r="R957" s="282" t="s">
        <v>45</v>
      </c>
      <c r="S957" s="285">
        <v>2958465</v>
      </c>
      <c r="T957" s="285">
        <v>45917</v>
      </c>
      <c r="U957" s="284" t="s">
        <v>45</v>
      </c>
      <c r="V957" s="285">
        <v>45917</v>
      </c>
      <c r="W957" s="284" t="s">
        <v>45</v>
      </c>
      <c r="X957" s="284" t="s">
        <v>45</v>
      </c>
      <c r="Y957" s="286">
        <v>105000</v>
      </c>
      <c r="Z957" s="286">
        <v>117000</v>
      </c>
      <c r="AA957" s="286">
        <v>27500</v>
      </c>
      <c r="AB957" s="286">
        <v>117000</v>
      </c>
      <c r="AC957" s="287" t="s">
        <v>672</v>
      </c>
      <c r="AD957" s="284" t="s">
        <v>60</v>
      </c>
      <c r="AE957" s="287" t="s">
        <v>45</v>
      </c>
      <c r="AF957" s="286">
        <v>105000</v>
      </c>
      <c r="AG957" s="286">
        <v>1830</v>
      </c>
      <c r="AH957" s="286">
        <v>214110000</v>
      </c>
      <c r="AI957" s="286">
        <v>50325000</v>
      </c>
      <c r="AJ957" s="286">
        <v>1580</v>
      </c>
      <c r="AK957" s="286">
        <v>184860000</v>
      </c>
      <c r="AL957" s="286">
        <v>43450000</v>
      </c>
      <c r="AM957" s="286">
        <v>250</v>
      </c>
      <c r="AN957" s="286">
        <v>29250000</v>
      </c>
      <c r="AO957" s="286">
        <v>6875000</v>
      </c>
      <c r="AP957" s="286"/>
      <c r="AQ957" s="286"/>
      <c r="AR957" s="286">
        <v>0</v>
      </c>
      <c r="AS957" s="286"/>
      <c r="AT957" s="286"/>
      <c r="AU957" s="286">
        <v>0</v>
      </c>
      <c r="AV957" s="286"/>
      <c r="AW957" s="286"/>
      <c r="AX957" s="286">
        <v>0</v>
      </c>
      <c r="AY957" s="286"/>
      <c r="AZ957" s="286"/>
      <c r="BA957" s="286"/>
      <c r="BB957" s="286"/>
      <c r="BC957" s="286"/>
      <c r="BD957" s="286"/>
      <c r="BE957" s="286"/>
      <c r="BF957" s="286">
        <v>0</v>
      </c>
      <c r="BG957" s="286"/>
      <c r="BH957" s="286"/>
      <c r="BI957" s="286"/>
      <c r="BJ957" s="286">
        <v>0</v>
      </c>
      <c r="BK957" s="286"/>
      <c r="BL957" s="286"/>
      <c r="BM957" s="286"/>
      <c r="BN957" s="286"/>
      <c r="BO957" s="286"/>
      <c r="BP957" s="287" t="s">
        <v>45</v>
      </c>
      <c r="BQ957" s="287" t="s">
        <v>45</v>
      </c>
      <c r="BR957" t="s">
        <v>45</v>
      </c>
    </row>
    <row r="958" spans="1:70" hidden="1" x14ac:dyDescent="0.3">
      <c r="A958" s="281">
        <v>955</v>
      </c>
      <c r="B958" s="288" t="s">
        <v>2952</v>
      </c>
      <c r="C958" s="288" t="s">
        <v>3011</v>
      </c>
      <c r="D958" s="288" t="s">
        <v>3007</v>
      </c>
      <c r="E958" s="288" t="s">
        <v>2959</v>
      </c>
      <c r="F958" s="288" t="s">
        <v>2970</v>
      </c>
      <c r="G958" s="288" t="s">
        <v>2971</v>
      </c>
      <c r="H958" s="288" t="s">
        <v>2972</v>
      </c>
      <c r="I958" s="288" t="s">
        <v>2962</v>
      </c>
      <c r="J958" s="288" t="s">
        <v>60</v>
      </c>
      <c r="K958" s="288" t="s">
        <v>2958</v>
      </c>
      <c r="L958" s="288" t="s">
        <v>45</v>
      </c>
      <c r="M958" s="289" t="s">
        <v>808</v>
      </c>
      <c r="N958" s="288" t="s">
        <v>807</v>
      </c>
      <c r="O958" s="288" t="s">
        <v>50</v>
      </c>
      <c r="P958" s="288" t="s">
        <v>142</v>
      </c>
      <c r="Q958" s="290" t="s">
        <v>45</v>
      </c>
      <c r="R958" s="288" t="s">
        <v>45</v>
      </c>
      <c r="S958" s="1">
        <v>2958465</v>
      </c>
      <c r="T958" s="1">
        <v>45957</v>
      </c>
      <c r="U958" s="290" t="s">
        <v>45</v>
      </c>
      <c r="V958" s="1">
        <v>45957</v>
      </c>
      <c r="W958" s="290" t="s">
        <v>45</v>
      </c>
      <c r="X958" s="290" t="s">
        <v>45</v>
      </c>
      <c r="Y958" s="291">
        <v>72000</v>
      </c>
      <c r="Z958" s="291">
        <v>72000</v>
      </c>
      <c r="AA958" s="291">
        <v>19000</v>
      </c>
      <c r="AB958" s="291">
        <v>72000</v>
      </c>
      <c r="AC958" s="292" t="s">
        <v>363</v>
      </c>
      <c r="AD958" s="290" t="s">
        <v>60</v>
      </c>
      <c r="AE958" s="292" t="s">
        <v>45</v>
      </c>
      <c r="AF958" s="291">
        <v>72000</v>
      </c>
      <c r="AG958" s="291">
        <v>1020</v>
      </c>
      <c r="AH958" s="291">
        <v>73440000</v>
      </c>
      <c r="AI958" s="291">
        <v>19380000</v>
      </c>
      <c r="AJ958" s="291">
        <v>1020</v>
      </c>
      <c r="AK958" s="291">
        <v>73440000</v>
      </c>
      <c r="AL958" s="291">
        <v>19380000</v>
      </c>
      <c r="AM958" s="291"/>
      <c r="AN958" s="291"/>
      <c r="AO958" s="291">
        <v>0</v>
      </c>
      <c r="AP958" s="291"/>
      <c r="AQ958" s="291"/>
      <c r="AR958" s="291">
        <v>0</v>
      </c>
      <c r="AS958" s="291"/>
      <c r="AT958" s="291"/>
      <c r="AU958" s="291">
        <v>0</v>
      </c>
      <c r="AV958" s="291"/>
      <c r="AW958" s="291"/>
      <c r="AX958" s="291">
        <v>0</v>
      </c>
      <c r="AY958" s="291"/>
      <c r="AZ958" s="291"/>
      <c r="BA958" s="291"/>
      <c r="BB958" s="291"/>
      <c r="BC958" s="291"/>
      <c r="BD958" s="291"/>
      <c r="BE958" s="291"/>
      <c r="BF958" s="291">
        <v>0</v>
      </c>
      <c r="BG958" s="291"/>
      <c r="BH958" s="291"/>
      <c r="BI958" s="291"/>
      <c r="BJ958" s="291">
        <v>0</v>
      </c>
      <c r="BK958" s="291"/>
      <c r="BL958" s="291"/>
      <c r="BM958" s="291"/>
      <c r="BN958" s="291"/>
      <c r="BO958" s="291"/>
      <c r="BP958" s="292" t="s">
        <v>45</v>
      </c>
      <c r="BQ958" s="292" t="s">
        <v>45</v>
      </c>
      <c r="BR958" t="s">
        <v>45</v>
      </c>
    </row>
    <row r="959" spans="1:70" hidden="1" x14ac:dyDescent="0.3">
      <c r="A959" s="281">
        <v>956</v>
      </c>
      <c r="B959" s="282" t="s">
        <v>2952</v>
      </c>
      <c r="C959" s="282" t="s">
        <v>3011</v>
      </c>
      <c r="D959" s="282" t="s">
        <v>3007</v>
      </c>
      <c r="E959" s="282" t="s">
        <v>2959</v>
      </c>
      <c r="F959" s="282" t="s">
        <v>2970</v>
      </c>
      <c r="G959" s="282" t="s">
        <v>2971</v>
      </c>
      <c r="H959" s="282" t="s">
        <v>2972</v>
      </c>
      <c r="I959" s="282" t="s">
        <v>2962</v>
      </c>
      <c r="J959" s="282" t="s">
        <v>60</v>
      </c>
      <c r="K959" s="282" t="s">
        <v>2958</v>
      </c>
      <c r="L959" s="282" t="s">
        <v>45</v>
      </c>
      <c r="M959" s="283" t="s">
        <v>806</v>
      </c>
      <c r="N959" s="282" t="s">
        <v>805</v>
      </c>
      <c r="O959" s="282" t="s">
        <v>50</v>
      </c>
      <c r="P959" s="282" t="s">
        <v>51</v>
      </c>
      <c r="Q959" s="284" t="s">
        <v>45</v>
      </c>
      <c r="R959" s="282" t="s">
        <v>45</v>
      </c>
      <c r="S959" s="285">
        <v>2958465</v>
      </c>
      <c r="T959" s="285">
        <v>45950</v>
      </c>
      <c r="U959" s="284" t="s">
        <v>45</v>
      </c>
      <c r="V959" s="285">
        <v>45950</v>
      </c>
      <c r="W959" s="284" t="s">
        <v>45</v>
      </c>
      <c r="X959" s="284" t="s">
        <v>45</v>
      </c>
      <c r="Y959" s="286">
        <v>74000</v>
      </c>
      <c r="Z959" s="286">
        <v>92000</v>
      </c>
      <c r="AA959" s="286">
        <v>19000</v>
      </c>
      <c r="AB959" s="286">
        <v>92000</v>
      </c>
      <c r="AC959" s="287" t="s">
        <v>796</v>
      </c>
      <c r="AD959" s="284" t="s">
        <v>60</v>
      </c>
      <c r="AE959" s="287" t="s">
        <v>45</v>
      </c>
      <c r="AF959" s="286">
        <v>74000</v>
      </c>
      <c r="AG959" s="286">
        <v>4530</v>
      </c>
      <c r="AH959" s="286">
        <v>416760000</v>
      </c>
      <c r="AI959" s="286">
        <v>86070000</v>
      </c>
      <c r="AJ959" s="286">
        <v>4530</v>
      </c>
      <c r="AK959" s="286">
        <v>416760000</v>
      </c>
      <c r="AL959" s="286">
        <v>86070000</v>
      </c>
      <c r="AM959" s="286"/>
      <c r="AN959" s="286"/>
      <c r="AO959" s="286">
        <v>0</v>
      </c>
      <c r="AP959" s="286"/>
      <c r="AQ959" s="286"/>
      <c r="AR959" s="286">
        <v>0</v>
      </c>
      <c r="AS959" s="286"/>
      <c r="AT959" s="286"/>
      <c r="AU959" s="286">
        <v>0</v>
      </c>
      <c r="AV959" s="286"/>
      <c r="AW959" s="286"/>
      <c r="AX959" s="286">
        <v>0</v>
      </c>
      <c r="AY959" s="286"/>
      <c r="AZ959" s="286"/>
      <c r="BA959" s="286"/>
      <c r="BB959" s="286"/>
      <c r="BC959" s="286"/>
      <c r="BD959" s="286"/>
      <c r="BE959" s="286"/>
      <c r="BF959" s="286">
        <v>0</v>
      </c>
      <c r="BG959" s="286"/>
      <c r="BH959" s="286"/>
      <c r="BI959" s="286"/>
      <c r="BJ959" s="286">
        <v>0</v>
      </c>
      <c r="BK959" s="286"/>
      <c r="BL959" s="286"/>
      <c r="BM959" s="286"/>
      <c r="BN959" s="286"/>
      <c r="BO959" s="286"/>
      <c r="BP959" s="287" t="s">
        <v>45</v>
      </c>
      <c r="BQ959" s="287" t="s">
        <v>45</v>
      </c>
      <c r="BR959" t="s">
        <v>45</v>
      </c>
    </row>
    <row r="960" spans="1:70" hidden="1" x14ac:dyDescent="0.3">
      <c r="A960" s="281">
        <v>957</v>
      </c>
      <c r="B960" s="288" t="s">
        <v>2952</v>
      </c>
      <c r="C960" s="288" t="s">
        <v>3011</v>
      </c>
      <c r="D960" s="288" t="s">
        <v>3007</v>
      </c>
      <c r="E960" s="288" t="s">
        <v>2959</v>
      </c>
      <c r="F960" s="288" t="s">
        <v>2970</v>
      </c>
      <c r="G960" s="288" t="s">
        <v>2971</v>
      </c>
      <c r="H960" s="288" t="s">
        <v>2972</v>
      </c>
      <c r="I960" s="288" t="s">
        <v>2962</v>
      </c>
      <c r="J960" s="288" t="s">
        <v>60</v>
      </c>
      <c r="K960" s="288" t="s">
        <v>2958</v>
      </c>
      <c r="L960" s="288" t="s">
        <v>45</v>
      </c>
      <c r="M960" s="289" t="s">
        <v>804</v>
      </c>
      <c r="N960" s="288" t="s">
        <v>803</v>
      </c>
      <c r="O960" s="288" t="s">
        <v>50</v>
      </c>
      <c r="P960" s="288" t="s">
        <v>51</v>
      </c>
      <c r="Q960" s="290" t="s">
        <v>45</v>
      </c>
      <c r="R960" s="288" t="s">
        <v>45</v>
      </c>
      <c r="S960" s="1">
        <v>2958465</v>
      </c>
      <c r="T960" s="1">
        <v>45950</v>
      </c>
      <c r="U960" s="290" t="s">
        <v>45</v>
      </c>
      <c r="V960" s="1">
        <v>45950</v>
      </c>
      <c r="W960" s="290" t="s">
        <v>45</v>
      </c>
      <c r="X960" s="290" t="s">
        <v>45</v>
      </c>
      <c r="Y960" s="291">
        <v>63000</v>
      </c>
      <c r="Z960" s="291">
        <v>63000</v>
      </c>
      <c r="AA960" s="291">
        <v>16700</v>
      </c>
      <c r="AB960" s="291">
        <v>63000</v>
      </c>
      <c r="AC960" s="292" t="s">
        <v>52</v>
      </c>
      <c r="AD960" s="290" t="s">
        <v>60</v>
      </c>
      <c r="AE960" s="292" t="s">
        <v>45</v>
      </c>
      <c r="AF960" s="291">
        <v>63000</v>
      </c>
      <c r="AG960" s="291">
        <v>1475</v>
      </c>
      <c r="AH960" s="291">
        <v>92925000</v>
      </c>
      <c r="AI960" s="291">
        <v>24632500</v>
      </c>
      <c r="AJ960" s="291">
        <v>1475</v>
      </c>
      <c r="AK960" s="291">
        <v>92925000</v>
      </c>
      <c r="AL960" s="291">
        <v>24632500</v>
      </c>
      <c r="AM960" s="291"/>
      <c r="AN960" s="291"/>
      <c r="AO960" s="291">
        <v>0</v>
      </c>
      <c r="AP960" s="291"/>
      <c r="AQ960" s="291"/>
      <c r="AR960" s="291">
        <v>0</v>
      </c>
      <c r="AS960" s="291"/>
      <c r="AT960" s="291"/>
      <c r="AU960" s="291">
        <v>0</v>
      </c>
      <c r="AV960" s="291"/>
      <c r="AW960" s="291"/>
      <c r="AX960" s="291">
        <v>0</v>
      </c>
      <c r="AY960" s="291"/>
      <c r="AZ960" s="291"/>
      <c r="BA960" s="291"/>
      <c r="BB960" s="291"/>
      <c r="BC960" s="291"/>
      <c r="BD960" s="291"/>
      <c r="BE960" s="291"/>
      <c r="BF960" s="291">
        <v>0</v>
      </c>
      <c r="BG960" s="291"/>
      <c r="BH960" s="291"/>
      <c r="BI960" s="291"/>
      <c r="BJ960" s="291">
        <v>0</v>
      </c>
      <c r="BK960" s="291"/>
      <c r="BL960" s="291"/>
      <c r="BM960" s="291"/>
      <c r="BN960" s="291"/>
      <c r="BO960" s="291"/>
      <c r="BP960" s="292" t="s">
        <v>45</v>
      </c>
      <c r="BQ960" s="292" t="s">
        <v>45</v>
      </c>
      <c r="BR960" t="s">
        <v>45</v>
      </c>
    </row>
    <row r="961" spans="1:70" hidden="1" x14ac:dyDescent="0.3">
      <c r="A961" s="281">
        <v>958</v>
      </c>
      <c r="B961" s="282" t="s">
        <v>2952</v>
      </c>
      <c r="C961" s="282" t="s">
        <v>3011</v>
      </c>
      <c r="D961" s="282" t="s">
        <v>3007</v>
      </c>
      <c r="E961" s="282" t="s">
        <v>2959</v>
      </c>
      <c r="F961" s="282" t="s">
        <v>2970</v>
      </c>
      <c r="G961" s="282" t="s">
        <v>2971</v>
      </c>
      <c r="H961" s="282" t="s">
        <v>2972</v>
      </c>
      <c r="I961" s="282" t="s">
        <v>2962</v>
      </c>
      <c r="J961" s="282" t="s">
        <v>60</v>
      </c>
      <c r="K961" s="282" t="s">
        <v>2958</v>
      </c>
      <c r="L961" s="282" t="s">
        <v>45</v>
      </c>
      <c r="M961" s="283" t="s">
        <v>800</v>
      </c>
      <c r="N961" s="282" t="s">
        <v>799</v>
      </c>
      <c r="O961" s="282" t="s">
        <v>50</v>
      </c>
      <c r="P961" s="282" t="s">
        <v>51</v>
      </c>
      <c r="Q961" s="284" t="s">
        <v>45</v>
      </c>
      <c r="R961" s="282" t="s">
        <v>45</v>
      </c>
      <c r="S961" s="285">
        <v>2958465</v>
      </c>
      <c r="T961" s="285">
        <v>45950</v>
      </c>
      <c r="U961" s="284" t="s">
        <v>45</v>
      </c>
      <c r="V961" s="285">
        <v>45950</v>
      </c>
      <c r="W961" s="284" t="s">
        <v>45</v>
      </c>
      <c r="X961" s="284" t="s">
        <v>45</v>
      </c>
      <c r="Y961" s="286">
        <v>76000</v>
      </c>
      <c r="Z961" s="286">
        <v>76000</v>
      </c>
      <c r="AA961" s="286">
        <v>19900</v>
      </c>
      <c r="AB961" s="286">
        <v>76000</v>
      </c>
      <c r="AC961" s="287" t="s">
        <v>672</v>
      </c>
      <c r="AD961" s="284" t="s">
        <v>60</v>
      </c>
      <c r="AE961" s="287" t="s">
        <v>45</v>
      </c>
      <c r="AF961" s="286">
        <v>76000</v>
      </c>
      <c r="AG961" s="286">
        <v>1280</v>
      </c>
      <c r="AH961" s="286">
        <v>97280000</v>
      </c>
      <c r="AI961" s="286">
        <v>25472000</v>
      </c>
      <c r="AJ961" s="286">
        <v>1280</v>
      </c>
      <c r="AK961" s="286">
        <v>97280000</v>
      </c>
      <c r="AL961" s="286">
        <v>25472000</v>
      </c>
      <c r="AM961" s="286"/>
      <c r="AN961" s="286"/>
      <c r="AO961" s="286">
        <v>0</v>
      </c>
      <c r="AP961" s="286"/>
      <c r="AQ961" s="286"/>
      <c r="AR961" s="286">
        <v>0</v>
      </c>
      <c r="AS961" s="286"/>
      <c r="AT961" s="286"/>
      <c r="AU961" s="286">
        <v>0</v>
      </c>
      <c r="AV961" s="286"/>
      <c r="AW961" s="286"/>
      <c r="AX961" s="286">
        <v>0</v>
      </c>
      <c r="AY961" s="286"/>
      <c r="AZ961" s="286"/>
      <c r="BA961" s="286"/>
      <c r="BB961" s="286"/>
      <c r="BC961" s="286"/>
      <c r="BD961" s="286"/>
      <c r="BE961" s="286"/>
      <c r="BF961" s="286">
        <v>0</v>
      </c>
      <c r="BG961" s="286"/>
      <c r="BH961" s="286"/>
      <c r="BI961" s="286"/>
      <c r="BJ961" s="286">
        <v>0</v>
      </c>
      <c r="BK961" s="286"/>
      <c r="BL961" s="286"/>
      <c r="BM961" s="286"/>
      <c r="BN961" s="286"/>
      <c r="BO961" s="286"/>
      <c r="BP961" s="287" t="s">
        <v>45</v>
      </c>
      <c r="BQ961" s="287" t="s">
        <v>45</v>
      </c>
      <c r="BR961" t="s">
        <v>45</v>
      </c>
    </row>
    <row r="962" spans="1:70" hidden="1" x14ac:dyDescent="0.3">
      <c r="A962" s="281">
        <v>959</v>
      </c>
      <c r="B962" s="288" t="s">
        <v>2952</v>
      </c>
      <c r="C962" s="288" t="s">
        <v>3011</v>
      </c>
      <c r="D962" s="288" t="s">
        <v>3007</v>
      </c>
      <c r="E962" s="288" t="s">
        <v>2959</v>
      </c>
      <c r="F962" s="288" t="s">
        <v>2970</v>
      </c>
      <c r="G962" s="288" t="s">
        <v>2971</v>
      </c>
      <c r="H962" s="288" t="s">
        <v>2972</v>
      </c>
      <c r="I962" s="288" t="s">
        <v>2962</v>
      </c>
      <c r="J962" s="288" t="s">
        <v>60</v>
      </c>
      <c r="K962" s="288" t="s">
        <v>2958</v>
      </c>
      <c r="L962" s="288" t="s">
        <v>45</v>
      </c>
      <c r="M962" s="289" t="s">
        <v>798</v>
      </c>
      <c r="N962" s="288" t="s">
        <v>797</v>
      </c>
      <c r="O962" s="288" t="s">
        <v>50</v>
      </c>
      <c r="P962" s="288" t="s">
        <v>139</v>
      </c>
      <c r="Q962" s="290" t="s">
        <v>45</v>
      </c>
      <c r="R962" s="288" t="s">
        <v>45</v>
      </c>
      <c r="S962" s="1">
        <v>2958465</v>
      </c>
      <c r="T962" s="1">
        <v>45957</v>
      </c>
      <c r="U962" s="290" t="s">
        <v>45</v>
      </c>
      <c r="V962" s="1">
        <v>45957</v>
      </c>
      <c r="W962" s="290" t="s">
        <v>45</v>
      </c>
      <c r="X962" s="290" t="s">
        <v>45</v>
      </c>
      <c r="Y962" s="291">
        <v>82000</v>
      </c>
      <c r="Z962" s="291">
        <v>82000</v>
      </c>
      <c r="AA962" s="291">
        <v>21000</v>
      </c>
      <c r="AB962" s="291">
        <v>82000</v>
      </c>
      <c r="AC962" s="292" t="s">
        <v>546</v>
      </c>
      <c r="AD962" s="290" t="s">
        <v>60</v>
      </c>
      <c r="AE962" s="292" t="s">
        <v>45</v>
      </c>
      <c r="AF962" s="291">
        <v>82000</v>
      </c>
      <c r="AG962" s="291">
        <v>2000</v>
      </c>
      <c r="AH962" s="291">
        <v>164000000</v>
      </c>
      <c r="AI962" s="291">
        <v>42000000</v>
      </c>
      <c r="AJ962" s="291">
        <v>2000</v>
      </c>
      <c r="AK962" s="291">
        <v>164000000</v>
      </c>
      <c r="AL962" s="291">
        <v>42000000</v>
      </c>
      <c r="AM962" s="291"/>
      <c r="AN962" s="291"/>
      <c r="AO962" s="291">
        <v>0</v>
      </c>
      <c r="AP962" s="291"/>
      <c r="AQ962" s="291"/>
      <c r="AR962" s="291">
        <v>0</v>
      </c>
      <c r="AS962" s="291"/>
      <c r="AT962" s="291"/>
      <c r="AU962" s="291">
        <v>0</v>
      </c>
      <c r="AV962" s="291"/>
      <c r="AW962" s="291"/>
      <c r="AX962" s="291">
        <v>0</v>
      </c>
      <c r="AY962" s="291"/>
      <c r="AZ962" s="291"/>
      <c r="BA962" s="291"/>
      <c r="BB962" s="291"/>
      <c r="BC962" s="291"/>
      <c r="BD962" s="291"/>
      <c r="BE962" s="291"/>
      <c r="BF962" s="291">
        <v>0</v>
      </c>
      <c r="BG962" s="291"/>
      <c r="BH962" s="291"/>
      <c r="BI962" s="291"/>
      <c r="BJ962" s="291">
        <v>0</v>
      </c>
      <c r="BK962" s="291"/>
      <c r="BL962" s="291"/>
      <c r="BM962" s="291"/>
      <c r="BN962" s="291"/>
      <c r="BO962" s="291"/>
      <c r="BP962" s="292" t="s">
        <v>45</v>
      </c>
      <c r="BQ962" s="292" t="s">
        <v>45</v>
      </c>
      <c r="BR962" t="s">
        <v>45</v>
      </c>
    </row>
    <row r="963" spans="1:70" hidden="1" x14ac:dyDescent="0.3">
      <c r="A963" s="281">
        <v>960</v>
      </c>
      <c r="B963" s="282" t="s">
        <v>2952</v>
      </c>
      <c r="C963" s="282" t="s">
        <v>3011</v>
      </c>
      <c r="D963" s="282" t="s">
        <v>3007</v>
      </c>
      <c r="E963" s="282" t="s">
        <v>2959</v>
      </c>
      <c r="F963" s="282" t="s">
        <v>2970</v>
      </c>
      <c r="G963" s="282" t="s">
        <v>2971</v>
      </c>
      <c r="H963" s="282" t="s">
        <v>3004</v>
      </c>
      <c r="I963" s="282" t="s">
        <v>2962</v>
      </c>
      <c r="J963" s="282" t="s">
        <v>60</v>
      </c>
      <c r="K963" s="282" t="s">
        <v>2958</v>
      </c>
      <c r="L963" s="282" t="s">
        <v>45</v>
      </c>
      <c r="M963" s="283" t="s">
        <v>795</v>
      </c>
      <c r="N963" s="282" t="s">
        <v>794</v>
      </c>
      <c r="O963" s="282" t="s">
        <v>50</v>
      </c>
      <c r="P963" s="282" t="s">
        <v>139</v>
      </c>
      <c r="Q963" s="284" t="s">
        <v>45</v>
      </c>
      <c r="R963" s="282" t="s">
        <v>45</v>
      </c>
      <c r="S963" s="285">
        <v>2958465</v>
      </c>
      <c r="T963" s="285">
        <v>45903</v>
      </c>
      <c r="U963" s="284" t="s">
        <v>45</v>
      </c>
      <c r="V963" s="285">
        <v>45903</v>
      </c>
      <c r="W963" s="284" t="s">
        <v>45</v>
      </c>
      <c r="X963" s="284" t="s">
        <v>45</v>
      </c>
      <c r="Y963" s="286">
        <v>72000</v>
      </c>
      <c r="Z963" s="286">
        <v>72000</v>
      </c>
      <c r="AA963" s="286">
        <v>18500</v>
      </c>
      <c r="AB963" s="286">
        <v>72000</v>
      </c>
      <c r="AC963" s="287" t="s">
        <v>796</v>
      </c>
      <c r="AD963" s="284" t="s">
        <v>60</v>
      </c>
      <c r="AE963" s="287" t="s">
        <v>45</v>
      </c>
      <c r="AF963" s="286">
        <v>72000</v>
      </c>
      <c r="AG963" s="286">
        <v>1120</v>
      </c>
      <c r="AH963" s="286">
        <v>80640000</v>
      </c>
      <c r="AI963" s="286">
        <v>20720000</v>
      </c>
      <c r="AJ963" s="286">
        <v>1120</v>
      </c>
      <c r="AK963" s="286">
        <v>80640000</v>
      </c>
      <c r="AL963" s="286">
        <v>20720000</v>
      </c>
      <c r="AM963" s="286"/>
      <c r="AN963" s="286"/>
      <c r="AO963" s="286">
        <v>0</v>
      </c>
      <c r="AP963" s="286"/>
      <c r="AQ963" s="286"/>
      <c r="AR963" s="286">
        <v>0</v>
      </c>
      <c r="AS963" s="286"/>
      <c r="AT963" s="286"/>
      <c r="AU963" s="286">
        <v>0</v>
      </c>
      <c r="AV963" s="286"/>
      <c r="AW963" s="286"/>
      <c r="AX963" s="286">
        <v>0</v>
      </c>
      <c r="AY963" s="286"/>
      <c r="AZ963" s="286"/>
      <c r="BA963" s="286"/>
      <c r="BB963" s="286"/>
      <c r="BC963" s="286"/>
      <c r="BD963" s="286"/>
      <c r="BE963" s="286"/>
      <c r="BF963" s="286">
        <v>0</v>
      </c>
      <c r="BG963" s="286"/>
      <c r="BH963" s="286"/>
      <c r="BI963" s="286"/>
      <c r="BJ963" s="286">
        <v>0</v>
      </c>
      <c r="BK963" s="286"/>
      <c r="BL963" s="286"/>
      <c r="BM963" s="286"/>
      <c r="BN963" s="286"/>
      <c r="BO963" s="286"/>
      <c r="BP963" s="287" t="s">
        <v>45</v>
      </c>
      <c r="BQ963" s="287" t="s">
        <v>45</v>
      </c>
      <c r="BR963" t="s">
        <v>45</v>
      </c>
    </row>
    <row r="964" spans="1:70" hidden="1" x14ac:dyDescent="0.3">
      <c r="A964" s="281">
        <v>961</v>
      </c>
      <c r="B964" s="288" t="s">
        <v>2952</v>
      </c>
      <c r="C964" s="288" t="s">
        <v>3011</v>
      </c>
      <c r="D964" s="288" t="s">
        <v>3007</v>
      </c>
      <c r="E964" s="288" t="s">
        <v>2959</v>
      </c>
      <c r="F964" s="288" t="s">
        <v>2970</v>
      </c>
      <c r="G964" s="288" t="s">
        <v>2974</v>
      </c>
      <c r="H964" s="288" t="s">
        <v>2976</v>
      </c>
      <c r="I964" s="288" t="s">
        <v>2962</v>
      </c>
      <c r="J964" s="288" t="s">
        <v>60</v>
      </c>
      <c r="K964" s="288" t="s">
        <v>2958</v>
      </c>
      <c r="L964" s="288" t="s">
        <v>45</v>
      </c>
      <c r="M964" s="289" t="s">
        <v>791</v>
      </c>
      <c r="N964" s="288" t="s">
        <v>790</v>
      </c>
      <c r="O964" s="288" t="s">
        <v>50</v>
      </c>
      <c r="P964" s="288" t="s">
        <v>139</v>
      </c>
      <c r="Q964" s="290" t="s">
        <v>45</v>
      </c>
      <c r="R964" s="288" t="s">
        <v>45</v>
      </c>
      <c r="S964" s="1">
        <v>2958465</v>
      </c>
      <c r="T964" s="1">
        <v>45904</v>
      </c>
      <c r="U964" s="290" t="s">
        <v>45</v>
      </c>
      <c r="V964" s="1">
        <v>45904</v>
      </c>
      <c r="W964" s="290" t="s">
        <v>45</v>
      </c>
      <c r="X964" s="290" t="s">
        <v>45</v>
      </c>
      <c r="Y964" s="291">
        <v>59000</v>
      </c>
      <c r="Z964" s="291">
        <v>66000</v>
      </c>
      <c r="AA964" s="291">
        <v>15000</v>
      </c>
      <c r="AB964" s="291">
        <v>66000</v>
      </c>
      <c r="AC964" s="292" t="s">
        <v>678</v>
      </c>
      <c r="AD964" s="290" t="s">
        <v>60</v>
      </c>
      <c r="AE964" s="292" t="s">
        <v>45</v>
      </c>
      <c r="AF964" s="291">
        <v>59000</v>
      </c>
      <c r="AG964" s="291">
        <v>3000</v>
      </c>
      <c r="AH964" s="291">
        <v>198000000</v>
      </c>
      <c r="AI964" s="291">
        <v>45000000</v>
      </c>
      <c r="AJ964" s="291">
        <v>3000</v>
      </c>
      <c r="AK964" s="291">
        <v>198000000</v>
      </c>
      <c r="AL964" s="291">
        <v>45000000</v>
      </c>
      <c r="AM964" s="291"/>
      <c r="AN964" s="291"/>
      <c r="AO964" s="291">
        <v>0</v>
      </c>
      <c r="AP964" s="291"/>
      <c r="AQ964" s="291"/>
      <c r="AR964" s="291">
        <v>0</v>
      </c>
      <c r="AS964" s="291"/>
      <c r="AT964" s="291"/>
      <c r="AU964" s="291">
        <v>0</v>
      </c>
      <c r="AV964" s="291"/>
      <c r="AW964" s="291"/>
      <c r="AX964" s="291">
        <v>0</v>
      </c>
      <c r="AY964" s="291"/>
      <c r="AZ964" s="291"/>
      <c r="BA964" s="291"/>
      <c r="BB964" s="291"/>
      <c r="BC964" s="291"/>
      <c r="BD964" s="291"/>
      <c r="BE964" s="291"/>
      <c r="BF964" s="291">
        <v>0</v>
      </c>
      <c r="BG964" s="291"/>
      <c r="BH964" s="291"/>
      <c r="BI964" s="291"/>
      <c r="BJ964" s="291">
        <v>0</v>
      </c>
      <c r="BK964" s="291"/>
      <c r="BL964" s="291"/>
      <c r="BM964" s="291"/>
      <c r="BN964" s="291"/>
      <c r="BO964" s="291"/>
      <c r="BP964" s="292" t="s">
        <v>45</v>
      </c>
      <c r="BQ964" s="292" t="s">
        <v>45</v>
      </c>
      <c r="BR964" t="s">
        <v>45</v>
      </c>
    </row>
    <row r="965" spans="1:70" hidden="1" x14ac:dyDescent="0.3">
      <c r="A965" s="281">
        <v>962</v>
      </c>
      <c r="B965" s="282" t="s">
        <v>2952</v>
      </c>
      <c r="C965" s="282" t="s">
        <v>3011</v>
      </c>
      <c r="D965" s="282" t="s">
        <v>3007</v>
      </c>
      <c r="E965" s="282" t="s">
        <v>2959</v>
      </c>
      <c r="F965" s="282" t="s">
        <v>2970</v>
      </c>
      <c r="G965" s="282" t="s">
        <v>2974</v>
      </c>
      <c r="H965" s="282" t="s">
        <v>2976</v>
      </c>
      <c r="I965" s="282" t="s">
        <v>2962</v>
      </c>
      <c r="J965" s="282" t="s">
        <v>60</v>
      </c>
      <c r="K965" s="282" t="s">
        <v>2958</v>
      </c>
      <c r="L965" s="282" t="s">
        <v>45</v>
      </c>
      <c r="M965" s="283" t="s">
        <v>788</v>
      </c>
      <c r="N965" s="282" t="s">
        <v>787</v>
      </c>
      <c r="O965" s="282" t="s">
        <v>50</v>
      </c>
      <c r="P965" s="282" t="s">
        <v>142</v>
      </c>
      <c r="Q965" s="284" t="s">
        <v>45</v>
      </c>
      <c r="R965" s="282" t="s">
        <v>45</v>
      </c>
      <c r="S965" s="285">
        <v>45960</v>
      </c>
      <c r="T965" s="285">
        <v>45873</v>
      </c>
      <c r="U965" s="284" t="s">
        <v>45</v>
      </c>
      <c r="V965" s="285">
        <v>45873</v>
      </c>
      <c r="W965" s="284" t="s">
        <v>45</v>
      </c>
      <c r="X965" s="284" t="s">
        <v>45</v>
      </c>
      <c r="Y965" s="286">
        <v>33000</v>
      </c>
      <c r="Z965" s="286">
        <v>33000</v>
      </c>
      <c r="AA965" s="286">
        <v>8200</v>
      </c>
      <c r="AB965" s="286">
        <v>33000</v>
      </c>
      <c r="AC965" s="287" t="s">
        <v>789</v>
      </c>
      <c r="AD965" s="284" t="s">
        <v>60</v>
      </c>
      <c r="AE965" s="287" t="s">
        <v>45</v>
      </c>
      <c r="AF965" s="286">
        <v>33000</v>
      </c>
      <c r="AG965" s="286">
        <v>4850</v>
      </c>
      <c r="AH965" s="286">
        <v>160050000</v>
      </c>
      <c r="AI965" s="286">
        <v>39770000</v>
      </c>
      <c r="AJ965" s="286">
        <v>3000</v>
      </c>
      <c r="AK965" s="286">
        <v>99000000</v>
      </c>
      <c r="AL965" s="286">
        <v>24600000</v>
      </c>
      <c r="AM965" s="286">
        <v>1850</v>
      </c>
      <c r="AN965" s="286">
        <v>61050000</v>
      </c>
      <c r="AO965" s="286">
        <v>15170000</v>
      </c>
      <c r="AP965" s="286"/>
      <c r="AQ965" s="286"/>
      <c r="AR965" s="286">
        <v>0</v>
      </c>
      <c r="AS965" s="286"/>
      <c r="AT965" s="286"/>
      <c r="AU965" s="286">
        <v>0</v>
      </c>
      <c r="AV965" s="286"/>
      <c r="AW965" s="286"/>
      <c r="AX965" s="286">
        <v>0</v>
      </c>
      <c r="AY965" s="286"/>
      <c r="AZ965" s="286"/>
      <c r="BA965" s="286"/>
      <c r="BB965" s="286"/>
      <c r="BC965" s="286"/>
      <c r="BD965" s="286"/>
      <c r="BE965" s="286"/>
      <c r="BF965" s="286">
        <v>0</v>
      </c>
      <c r="BG965" s="286"/>
      <c r="BH965" s="286"/>
      <c r="BI965" s="286"/>
      <c r="BJ965" s="286">
        <v>0</v>
      </c>
      <c r="BK965" s="286"/>
      <c r="BL965" s="286"/>
      <c r="BM965" s="286"/>
      <c r="BN965" s="286"/>
      <c r="BO965" s="286"/>
      <c r="BP965" s="287" t="s">
        <v>45</v>
      </c>
      <c r="BQ965" s="287" t="s">
        <v>45</v>
      </c>
      <c r="BR965" t="s">
        <v>45</v>
      </c>
    </row>
    <row r="966" spans="1:70" hidden="1" x14ac:dyDescent="0.3">
      <c r="A966" s="281">
        <v>963</v>
      </c>
      <c r="B966" s="288" t="s">
        <v>2952</v>
      </c>
      <c r="C966" s="288" t="s">
        <v>3011</v>
      </c>
      <c r="D966" s="288" t="s">
        <v>3007</v>
      </c>
      <c r="E966" s="288" t="s">
        <v>2959</v>
      </c>
      <c r="F966" s="288" t="s">
        <v>2970</v>
      </c>
      <c r="G966" s="288" t="s">
        <v>2974</v>
      </c>
      <c r="H966" s="288" t="s">
        <v>2976</v>
      </c>
      <c r="I966" s="288" t="s">
        <v>2962</v>
      </c>
      <c r="J966" s="288" t="s">
        <v>60</v>
      </c>
      <c r="K966" s="288" t="s">
        <v>2958</v>
      </c>
      <c r="L966" s="288" t="s">
        <v>45</v>
      </c>
      <c r="M966" s="289" t="s">
        <v>786</v>
      </c>
      <c r="N966" s="288" t="s">
        <v>785</v>
      </c>
      <c r="O966" s="288" t="s">
        <v>50</v>
      </c>
      <c r="P966" s="288" t="s">
        <v>142</v>
      </c>
      <c r="Q966" s="290" t="s">
        <v>45</v>
      </c>
      <c r="R966" s="288" t="s">
        <v>45</v>
      </c>
      <c r="S966" s="1">
        <v>45960</v>
      </c>
      <c r="T966" s="1">
        <v>45873</v>
      </c>
      <c r="U966" s="290" t="s">
        <v>45</v>
      </c>
      <c r="V966" s="1">
        <v>45873</v>
      </c>
      <c r="W966" s="290" t="s">
        <v>45</v>
      </c>
      <c r="X966" s="290" t="s">
        <v>45</v>
      </c>
      <c r="Y966" s="291">
        <v>33000</v>
      </c>
      <c r="Z966" s="291">
        <v>33000</v>
      </c>
      <c r="AA966" s="291">
        <v>8000</v>
      </c>
      <c r="AB966" s="291">
        <v>33000</v>
      </c>
      <c r="AC966" s="292" t="s">
        <v>326</v>
      </c>
      <c r="AD966" s="290" t="s">
        <v>60</v>
      </c>
      <c r="AE966" s="292" t="s">
        <v>45</v>
      </c>
      <c r="AF966" s="291">
        <v>33000</v>
      </c>
      <c r="AG966" s="291">
        <v>3525</v>
      </c>
      <c r="AH966" s="291">
        <v>116325000</v>
      </c>
      <c r="AI966" s="291">
        <v>28200000</v>
      </c>
      <c r="AJ966" s="291">
        <v>2275</v>
      </c>
      <c r="AK966" s="291">
        <v>75075000</v>
      </c>
      <c r="AL966" s="291">
        <v>18200000</v>
      </c>
      <c r="AM966" s="291">
        <v>1250</v>
      </c>
      <c r="AN966" s="291">
        <v>41250000</v>
      </c>
      <c r="AO966" s="291">
        <v>10000000</v>
      </c>
      <c r="AP966" s="291"/>
      <c r="AQ966" s="291"/>
      <c r="AR966" s="291">
        <v>0</v>
      </c>
      <c r="AS966" s="291"/>
      <c r="AT966" s="291"/>
      <c r="AU966" s="291">
        <v>0</v>
      </c>
      <c r="AV966" s="291"/>
      <c r="AW966" s="291"/>
      <c r="AX966" s="291">
        <v>0</v>
      </c>
      <c r="AY966" s="291"/>
      <c r="AZ966" s="291"/>
      <c r="BA966" s="291"/>
      <c r="BB966" s="291"/>
      <c r="BC966" s="291"/>
      <c r="BD966" s="291"/>
      <c r="BE966" s="291"/>
      <c r="BF966" s="291">
        <v>0</v>
      </c>
      <c r="BG966" s="291"/>
      <c r="BH966" s="291"/>
      <c r="BI966" s="291"/>
      <c r="BJ966" s="291">
        <v>0</v>
      </c>
      <c r="BK966" s="291"/>
      <c r="BL966" s="291"/>
      <c r="BM966" s="291"/>
      <c r="BN966" s="291"/>
      <c r="BO966" s="291"/>
      <c r="BP966" s="292" t="s">
        <v>45</v>
      </c>
      <c r="BQ966" s="292" t="s">
        <v>45</v>
      </c>
      <c r="BR966" t="s">
        <v>45</v>
      </c>
    </row>
    <row r="967" spans="1:70" hidden="1" x14ac:dyDescent="0.3">
      <c r="A967" s="281">
        <v>964</v>
      </c>
      <c r="B967" s="282" t="s">
        <v>2952</v>
      </c>
      <c r="C967" s="282" t="s">
        <v>3011</v>
      </c>
      <c r="D967" s="282" t="s">
        <v>3007</v>
      </c>
      <c r="E967" s="282" t="s">
        <v>2959</v>
      </c>
      <c r="F967" s="282" t="s">
        <v>2970</v>
      </c>
      <c r="G967" s="282" t="s">
        <v>2974</v>
      </c>
      <c r="H967" s="282" t="s">
        <v>2976</v>
      </c>
      <c r="I967" s="282" t="s">
        <v>2962</v>
      </c>
      <c r="J967" s="282" t="s">
        <v>60</v>
      </c>
      <c r="K967" s="282" t="s">
        <v>2958</v>
      </c>
      <c r="L967" s="282" t="s">
        <v>45</v>
      </c>
      <c r="M967" s="283" t="s">
        <v>783</v>
      </c>
      <c r="N967" s="282" t="s">
        <v>782</v>
      </c>
      <c r="O967" s="282" t="s">
        <v>50</v>
      </c>
      <c r="P967" s="282" t="s">
        <v>142</v>
      </c>
      <c r="Q967" s="284" t="s">
        <v>45</v>
      </c>
      <c r="R967" s="282" t="s">
        <v>45</v>
      </c>
      <c r="S967" s="285">
        <v>45981</v>
      </c>
      <c r="T967" s="285">
        <v>45903</v>
      </c>
      <c r="U967" s="284" t="s">
        <v>45</v>
      </c>
      <c r="V967" s="285">
        <v>45903</v>
      </c>
      <c r="W967" s="284" t="s">
        <v>45</v>
      </c>
      <c r="X967" s="284" t="s">
        <v>45</v>
      </c>
      <c r="Y967" s="286">
        <v>37000</v>
      </c>
      <c r="Z967" s="286">
        <v>49000</v>
      </c>
      <c r="AA967" s="286">
        <v>8700</v>
      </c>
      <c r="AB967" s="286">
        <v>49000</v>
      </c>
      <c r="AC967" s="287" t="s">
        <v>784</v>
      </c>
      <c r="AD967" s="284" t="s">
        <v>60</v>
      </c>
      <c r="AE967" s="287" t="s">
        <v>45</v>
      </c>
      <c r="AF967" s="286">
        <v>37000</v>
      </c>
      <c r="AG967" s="286">
        <v>4830</v>
      </c>
      <c r="AH967" s="286">
        <v>236670000</v>
      </c>
      <c r="AI967" s="286">
        <v>42021000</v>
      </c>
      <c r="AJ967" s="286">
        <v>2900</v>
      </c>
      <c r="AK967" s="286">
        <v>142100000</v>
      </c>
      <c r="AL967" s="286">
        <v>25230000</v>
      </c>
      <c r="AM967" s="286">
        <v>1930</v>
      </c>
      <c r="AN967" s="286">
        <v>94570000</v>
      </c>
      <c r="AO967" s="286">
        <v>16791000</v>
      </c>
      <c r="AP967" s="286"/>
      <c r="AQ967" s="286"/>
      <c r="AR967" s="286">
        <v>0</v>
      </c>
      <c r="AS967" s="286"/>
      <c r="AT967" s="286"/>
      <c r="AU967" s="286">
        <v>0</v>
      </c>
      <c r="AV967" s="286"/>
      <c r="AW967" s="286"/>
      <c r="AX967" s="286">
        <v>0</v>
      </c>
      <c r="AY967" s="286"/>
      <c r="AZ967" s="286"/>
      <c r="BA967" s="286"/>
      <c r="BB967" s="286"/>
      <c r="BC967" s="286"/>
      <c r="BD967" s="286"/>
      <c r="BE967" s="286"/>
      <c r="BF967" s="286">
        <v>0</v>
      </c>
      <c r="BG967" s="286"/>
      <c r="BH967" s="286"/>
      <c r="BI967" s="286"/>
      <c r="BJ967" s="286">
        <v>0</v>
      </c>
      <c r="BK967" s="286"/>
      <c r="BL967" s="286"/>
      <c r="BM967" s="286"/>
      <c r="BN967" s="286"/>
      <c r="BO967" s="286"/>
      <c r="BP967" s="287" t="s">
        <v>45</v>
      </c>
      <c r="BQ967" s="287" t="s">
        <v>45</v>
      </c>
      <c r="BR967" t="s">
        <v>45</v>
      </c>
    </row>
    <row r="968" spans="1:70" hidden="1" x14ac:dyDescent="0.3">
      <c r="A968" s="281">
        <v>965</v>
      </c>
      <c r="B968" s="288" t="s">
        <v>2952</v>
      </c>
      <c r="C968" s="288" t="s">
        <v>3011</v>
      </c>
      <c r="D968" s="288" t="s">
        <v>3007</v>
      </c>
      <c r="E968" s="288" t="s">
        <v>2959</v>
      </c>
      <c r="F968" s="288" t="s">
        <v>2970</v>
      </c>
      <c r="G968" s="288" t="s">
        <v>2974</v>
      </c>
      <c r="H968" s="288" t="s">
        <v>2976</v>
      </c>
      <c r="I968" s="288" t="s">
        <v>2962</v>
      </c>
      <c r="J968" s="288" t="s">
        <v>60</v>
      </c>
      <c r="K968" s="288" t="s">
        <v>2958</v>
      </c>
      <c r="L968" s="288" t="s">
        <v>45</v>
      </c>
      <c r="M968" s="289" t="s">
        <v>779</v>
      </c>
      <c r="N968" s="288" t="s">
        <v>778</v>
      </c>
      <c r="O968" s="288" t="s">
        <v>50</v>
      </c>
      <c r="P968" s="288" t="s">
        <v>51</v>
      </c>
      <c r="Q968" s="290" t="s">
        <v>45</v>
      </c>
      <c r="R968" s="288" t="s">
        <v>45</v>
      </c>
      <c r="S968" s="1">
        <v>45960</v>
      </c>
      <c r="T968" s="1">
        <v>45903</v>
      </c>
      <c r="U968" s="290" t="s">
        <v>45</v>
      </c>
      <c r="V968" s="1">
        <v>45903</v>
      </c>
      <c r="W968" s="290" t="s">
        <v>45</v>
      </c>
      <c r="X968" s="290" t="s">
        <v>45</v>
      </c>
      <c r="Y968" s="291">
        <v>58000</v>
      </c>
      <c r="Z968" s="291">
        <v>58000</v>
      </c>
      <c r="AA968" s="291">
        <v>15000</v>
      </c>
      <c r="AB968" s="291">
        <v>58000</v>
      </c>
      <c r="AC968" s="292" t="s">
        <v>566</v>
      </c>
      <c r="AD968" s="290" t="s">
        <v>60</v>
      </c>
      <c r="AE968" s="292" t="s">
        <v>45</v>
      </c>
      <c r="AF968" s="291">
        <v>58000</v>
      </c>
      <c r="AG968" s="291">
        <v>3820</v>
      </c>
      <c r="AH968" s="291">
        <v>221560000</v>
      </c>
      <c r="AI968" s="291">
        <v>57300000</v>
      </c>
      <c r="AJ968" s="291">
        <v>1860</v>
      </c>
      <c r="AK968" s="291">
        <v>107880000</v>
      </c>
      <c r="AL968" s="291">
        <v>27900000</v>
      </c>
      <c r="AM968" s="291">
        <v>1960</v>
      </c>
      <c r="AN968" s="291">
        <v>113680000</v>
      </c>
      <c r="AO968" s="291">
        <v>29400000</v>
      </c>
      <c r="AP968" s="291"/>
      <c r="AQ968" s="291"/>
      <c r="AR968" s="291">
        <v>0</v>
      </c>
      <c r="AS968" s="291"/>
      <c r="AT968" s="291"/>
      <c r="AU968" s="291">
        <v>0</v>
      </c>
      <c r="AV968" s="291"/>
      <c r="AW968" s="291"/>
      <c r="AX968" s="291">
        <v>0</v>
      </c>
      <c r="AY968" s="291"/>
      <c r="AZ968" s="291"/>
      <c r="BA968" s="291"/>
      <c r="BB968" s="291"/>
      <c r="BC968" s="291"/>
      <c r="BD968" s="291"/>
      <c r="BE968" s="291"/>
      <c r="BF968" s="291">
        <v>0</v>
      </c>
      <c r="BG968" s="291"/>
      <c r="BH968" s="291"/>
      <c r="BI968" s="291"/>
      <c r="BJ968" s="291">
        <v>0</v>
      </c>
      <c r="BK968" s="291"/>
      <c r="BL968" s="291"/>
      <c r="BM968" s="291"/>
      <c r="BN968" s="291"/>
      <c r="BO968" s="291"/>
      <c r="BP968" s="292" t="s">
        <v>45</v>
      </c>
      <c r="BQ968" s="292" t="s">
        <v>45</v>
      </c>
      <c r="BR968" t="s">
        <v>45</v>
      </c>
    </row>
    <row r="969" spans="1:70" hidden="1" x14ac:dyDescent="0.3">
      <c r="A969" s="281">
        <v>966</v>
      </c>
      <c r="B969" s="282" t="s">
        <v>2952</v>
      </c>
      <c r="C969" s="282" t="s">
        <v>3011</v>
      </c>
      <c r="D969" s="282" t="s">
        <v>3007</v>
      </c>
      <c r="E969" s="282" t="s">
        <v>2959</v>
      </c>
      <c r="F969" s="282" t="s">
        <v>2970</v>
      </c>
      <c r="G969" s="282" t="s">
        <v>2974</v>
      </c>
      <c r="H969" s="282" t="s">
        <v>2976</v>
      </c>
      <c r="I969" s="282" t="s">
        <v>2962</v>
      </c>
      <c r="J969" s="282" t="s">
        <v>60</v>
      </c>
      <c r="K969" s="282" t="s">
        <v>2958</v>
      </c>
      <c r="L969" s="282" t="s">
        <v>45</v>
      </c>
      <c r="M969" s="283" t="s">
        <v>777</v>
      </c>
      <c r="N969" s="282" t="s">
        <v>776</v>
      </c>
      <c r="O969" s="282" t="s">
        <v>50</v>
      </c>
      <c r="P969" s="282" t="s">
        <v>142</v>
      </c>
      <c r="Q969" s="284" t="s">
        <v>45</v>
      </c>
      <c r="R969" s="282" t="s">
        <v>45</v>
      </c>
      <c r="S969" s="285">
        <v>45960</v>
      </c>
      <c r="T969" s="285">
        <v>45903</v>
      </c>
      <c r="U969" s="284" t="s">
        <v>45</v>
      </c>
      <c r="V969" s="285">
        <v>45903</v>
      </c>
      <c r="W969" s="284" t="s">
        <v>45</v>
      </c>
      <c r="X969" s="284" t="s">
        <v>45</v>
      </c>
      <c r="Y969" s="286">
        <v>58000</v>
      </c>
      <c r="Z969" s="286">
        <v>58000</v>
      </c>
      <c r="AA969" s="286">
        <v>15000</v>
      </c>
      <c r="AB969" s="286">
        <v>58000</v>
      </c>
      <c r="AC969" s="287" t="s">
        <v>566</v>
      </c>
      <c r="AD969" s="284" t="s">
        <v>60</v>
      </c>
      <c r="AE969" s="287" t="s">
        <v>45</v>
      </c>
      <c r="AF969" s="286">
        <v>58000</v>
      </c>
      <c r="AG969" s="286">
        <v>3045</v>
      </c>
      <c r="AH969" s="286">
        <v>176610000</v>
      </c>
      <c r="AI969" s="286">
        <v>45675000</v>
      </c>
      <c r="AJ969" s="286">
        <v>2675</v>
      </c>
      <c r="AK969" s="286">
        <v>155150000</v>
      </c>
      <c r="AL969" s="286">
        <v>40125000</v>
      </c>
      <c r="AM969" s="286">
        <v>370</v>
      </c>
      <c r="AN969" s="286">
        <v>21460000</v>
      </c>
      <c r="AO969" s="286">
        <v>5550000</v>
      </c>
      <c r="AP969" s="286"/>
      <c r="AQ969" s="286"/>
      <c r="AR969" s="286">
        <v>0</v>
      </c>
      <c r="AS969" s="286"/>
      <c r="AT969" s="286"/>
      <c r="AU969" s="286">
        <v>0</v>
      </c>
      <c r="AV969" s="286"/>
      <c r="AW969" s="286"/>
      <c r="AX969" s="286">
        <v>0</v>
      </c>
      <c r="AY969" s="286"/>
      <c r="AZ969" s="286"/>
      <c r="BA969" s="286"/>
      <c r="BB969" s="286"/>
      <c r="BC969" s="286"/>
      <c r="BD969" s="286"/>
      <c r="BE969" s="286"/>
      <c r="BF969" s="286">
        <v>0</v>
      </c>
      <c r="BG969" s="286"/>
      <c r="BH969" s="286"/>
      <c r="BI969" s="286"/>
      <c r="BJ969" s="286">
        <v>0</v>
      </c>
      <c r="BK969" s="286"/>
      <c r="BL969" s="286"/>
      <c r="BM969" s="286"/>
      <c r="BN969" s="286"/>
      <c r="BO969" s="286"/>
      <c r="BP969" s="287" t="s">
        <v>45</v>
      </c>
      <c r="BQ969" s="287" t="s">
        <v>45</v>
      </c>
      <c r="BR969" t="s">
        <v>45</v>
      </c>
    </row>
    <row r="970" spans="1:70" hidden="1" x14ac:dyDescent="0.3">
      <c r="A970" s="281">
        <v>967</v>
      </c>
      <c r="B970" s="288" t="s">
        <v>2952</v>
      </c>
      <c r="C970" s="288" t="s">
        <v>3011</v>
      </c>
      <c r="D970" s="288" t="s">
        <v>3007</v>
      </c>
      <c r="E970" s="288" t="s">
        <v>2959</v>
      </c>
      <c r="F970" s="288" t="s">
        <v>2970</v>
      </c>
      <c r="G970" s="288" t="s">
        <v>2974</v>
      </c>
      <c r="H970" s="288" t="s">
        <v>2976</v>
      </c>
      <c r="I970" s="288" t="s">
        <v>2962</v>
      </c>
      <c r="J970" s="288" t="s">
        <v>60</v>
      </c>
      <c r="K970" s="288" t="s">
        <v>2958</v>
      </c>
      <c r="L970" s="288" t="s">
        <v>45</v>
      </c>
      <c r="M970" s="289" t="s">
        <v>775</v>
      </c>
      <c r="N970" s="288" t="s">
        <v>774</v>
      </c>
      <c r="O970" s="288" t="s">
        <v>50</v>
      </c>
      <c r="P970" s="288" t="s">
        <v>51</v>
      </c>
      <c r="Q970" s="290" t="s">
        <v>45</v>
      </c>
      <c r="R970" s="288" t="s">
        <v>45</v>
      </c>
      <c r="S970" s="1">
        <v>45980</v>
      </c>
      <c r="T970" s="1">
        <v>45903</v>
      </c>
      <c r="U970" s="290" t="s">
        <v>45</v>
      </c>
      <c r="V970" s="1">
        <v>45903</v>
      </c>
      <c r="W970" s="290" t="s">
        <v>45</v>
      </c>
      <c r="X970" s="290" t="s">
        <v>45</v>
      </c>
      <c r="Y970" s="291">
        <v>62000</v>
      </c>
      <c r="Z970" s="291">
        <v>62000</v>
      </c>
      <c r="AA970" s="291">
        <v>16000</v>
      </c>
      <c r="AB970" s="291">
        <v>62000</v>
      </c>
      <c r="AC970" s="292" t="s">
        <v>566</v>
      </c>
      <c r="AD970" s="290" t="s">
        <v>60</v>
      </c>
      <c r="AE970" s="292" t="s">
        <v>45</v>
      </c>
      <c r="AF970" s="291">
        <v>62000</v>
      </c>
      <c r="AG970" s="291">
        <v>3110</v>
      </c>
      <c r="AH970" s="291">
        <v>192820000</v>
      </c>
      <c r="AI970" s="291">
        <v>49760000</v>
      </c>
      <c r="AJ970" s="291">
        <v>2430</v>
      </c>
      <c r="AK970" s="291">
        <v>150660000</v>
      </c>
      <c r="AL970" s="291">
        <v>38880000</v>
      </c>
      <c r="AM970" s="291">
        <v>680</v>
      </c>
      <c r="AN970" s="291">
        <v>42160000</v>
      </c>
      <c r="AO970" s="291">
        <v>10880000</v>
      </c>
      <c r="AP970" s="291"/>
      <c r="AQ970" s="291"/>
      <c r="AR970" s="291">
        <v>0</v>
      </c>
      <c r="AS970" s="291"/>
      <c r="AT970" s="291"/>
      <c r="AU970" s="291">
        <v>0</v>
      </c>
      <c r="AV970" s="291"/>
      <c r="AW970" s="291"/>
      <c r="AX970" s="291">
        <v>0</v>
      </c>
      <c r="AY970" s="291"/>
      <c r="AZ970" s="291"/>
      <c r="BA970" s="291"/>
      <c r="BB970" s="291"/>
      <c r="BC970" s="291"/>
      <c r="BD970" s="291"/>
      <c r="BE970" s="291"/>
      <c r="BF970" s="291">
        <v>0</v>
      </c>
      <c r="BG970" s="291"/>
      <c r="BH970" s="291"/>
      <c r="BI970" s="291"/>
      <c r="BJ970" s="291">
        <v>0</v>
      </c>
      <c r="BK970" s="291"/>
      <c r="BL970" s="291"/>
      <c r="BM970" s="291"/>
      <c r="BN970" s="291"/>
      <c r="BO970" s="291"/>
      <c r="BP970" s="292" t="s">
        <v>45</v>
      </c>
      <c r="BQ970" s="292" t="s">
        <v>45</v>
      </c>
      <c r="BR970" t="s">
        <v>45</v>
      </c>
    </row>
    <row r="971" spans="1:70" hidden="1" x14ac:dyDescent="0.3">
      <c r="A971" s="281">
        <v>968</v>
      </c>
      <c r="B971" s="282" t="s">
        <v>2952</v>
      </c>
      <c r="C971" s="282" t="s">
        <v>3011</v>
      </c>
      <c r="D971" s="282" t="s">
        <v>3007</v>
      </c>
      <c r="E971" s="282" t="s">
        <v>2959</v>
      </c>
      <c r="F971" s="282" t="s">
        <v>2970</v>
      </c>
      <c r="G971" s="282" t="s">
        <v>2974</v>
      </c>
      <c r="H971" s="282" t="s">
        <v>2976</v>
      </c>
      <c r="I971" s="282" t="s">
        <v>2962</v>
      </c>
      <c r="J971" s="282" t="s">
        <v>60</v>
      </c>
      <c r="K971" s="282" t="s">
        <v>2958</v>
      </c>
      <c r="L971" s="282" t="s">
        <v>45</v>
      </c>
      <c r="M971" s="283" t="s">
        <v>770</v>
      </c>
      <c r="N971" s="282" t="s">
        <v>769</v>
      </c>
      <c r="O971" s="282" t="s">
        <v>50</v>
      </c>
      <c r="P971" s="282" t="s">
        <v>51</v>
      </c>
      <c r="Q971" s="284" t="s">
        <v>45</v>
      </c>
      <c r="R971" s="282" t="s">
        <v>45</v>
      </c>
      <c r="S971" s="285">
        <v>2958465</v>
      </c>
      <c r="T971" s="285">
        <v>45903</v>
      </c>
      <c r="U971" s="284" t="s">
        <v>45</v>
      </c>
      <c r="V971" s="285">
        <v>45903</v>
      </c>
      <c r="W971" s="284" t="s">
        <v>45</v>
      </c>
      <c r="X971" s="284" t="s">
        <v>45</v>
      </c>
      <c r="Y971" s="286">
        <v>39000</v>
      </c>
      <c r="Z971" s="286">
        <v>39000</v>
      </c>
      <c r="AA971" s="286">
        <v>9500</v>
      </c>
      <c r="AB971" s="286">
        <v>39000</v>
      </c>
      <c r="AC971" s="287" t="s">
        <v>772</v>
      </c>
      <c r="AD971" s="284" t="s">
        <v>60</v>
      </c>
      <c r="AE971" s="287" t="s">
        <v>45</v>
      </c>
      <c r="AF971" s="286">
        <v>39000</v>
      </c>
      <c r="AG971" s="286">
        <v>1513</v>
      </c>
      <c r="AH971" s="286">
        <v>59007000</v>
      </c>
      <c r="AI971" s="286">
        <v>14373500</v>
      </c>
      <c r="AJ971" s="286">
        <v>1513</v>
      </c>
      <c r="AK971" s="286">
        <v>59007000</v>
      </c>
      <c r="AL971" s="286">
        <v>14373500</v>
      </c>
      <c r="AM971" s="286"/>
      <c r="AN971" s="286"/>
      <c r="AO971" s="286">
        <v>0</v>
      </c>
      <c r="AP971" s="286"/>
      <c r="AQ971" s="286"/>
      <c r="AR971" s="286">
        <v>0</v>
      </c>
      <c r="AS971" s="286"/>
      <c r="AT971" s="286"/>
      <c r="AU971" s="286">
        <v>0</v>
      </c>
      <c r="AV971" s="286"/>
      <c r="AW971" s="286"/>
      <c r="AX971" s="286">
        <v>0</v>
      </c>
      <c r="AY971" s="286"/>
      <c r="AZ971" s="286"/>
      <c r="BA971" s="286"/>
      <c r="BB971" s="286"/>
      <c r="BC971" s="286"/>
      <c r="BD971" s="286"/>
      <c r="BE971" s="286"/>
      <c r="BF971" s="286">
        <v>0</v>
      </c>
      <c r="BG971" s="286"/>
      <c r="BH971" s="286"/>
      <c r="BI971" s="286"/>
      <c r="BJ971" s="286">
        <v>0</v>
      </c>
      <c r="BK971" s="286"/>
      <c r="BL971" s="286"/>
      <c r="BM971" s="286"/>
      <c r="BN971" s="286"/>
      <c r="BO971" s="286"/>
      <c r="BP971" s="287" t="s">
        <v>45</v>
      </c>
      <c r="BQ971" s="287" t="s">
        <v>45</v>
      </c>
      <c r="BR971" t="s">
        <v>45</v>
      </c>
    </row>
    <row r="972" spans="1:70" hidden="1" x14ac:dyDescent="0.3">
      <c r="A972" s="281">
        <v>969</v>
      </c>
      <c r="B972" s="288" t="s">
        <v>2952</v>
      </c>
      <c r="C972" s="288" t="s">
        <v>3011</v>
      </c>
      <c r="D972" s="288" t="s">
        <v>3007</v>
      </c>
      <c r="E972" s="288" t="s">
        <v>2959</v>
      </c>
      <c r="F972" s="288" t="s">
        <v>2970</v>
      </c>
      <c r="G972" s="288" t="s">
        <v>2974</v>
      </c>
      <c r="H972" s="288" t="s">
        <v>2976</v>
      </c>
      <c r="I972" s="288" t="s">
        <v>2962</v>
      </c>
      <c r="J972" s="288" t="s">
        <v>60</v>
      </c>
      <c r="K972" s="288" t="s">
        <v>2958</v>
      </c>
      <c r="L972" s="288" t="s">
        <v>45</v>
      </c>
      <c r="M972" s="289" t="s">
        <v>767</v>
      </c>
      <c r="N972" s="288" t="s">
        <v>766</v>
      </c>
      <c r="O972" s="288" t="s">
        <v>50</v>
      </c>
      <c r="P972" s="288" t="s">
        <v>51</v>
      </c>
      <c r="Q972" s="290" t="s">
        <v>45</v>
      </c>
      <c r="R972" s="288" t="s">
        <v>45</v>
      </c>
      <c r="S972" s="1">
        <v>2958465</v>
      </c>
      <c r="T972" s="1">
        <v>45926</v>
      </c>
      <c r="U972" s="290" t="s">
        <v>45</v>
      </c>
      <c r="V972" s="1">
        <v>45926</v>
      </c>
      <c r="W972" s="290" t="s">
        <v>45</v>
      </c>
      <c r="X972" s="290" t="s">
        <v>45</v>
      </c>
      <c r="Y972" s="291">
        <v>69000</v>
      </c>
      <c r="Z972" s="291">
        <v>69000</v>
      </c>
      <c r="AA972" s="291">
        <v>17500</v>
      </c>
      <c r="AB972" s="291">
        <v>69000</v>
      </c>
      <c r="AC972" s="292" t="s">
        <v>678</v>
      </c>
      <c r="AD972" s="290" t="s">
        <v>60</v>
      </c>
      <c r="AE972" s="292" t="s">
        <v>45</v>
      </c>
      <c r="AF972" s="291">
        <v>69000</v>
      </c>
      <c r="AG972" s="291">
        <v>1865</v>
      </c>
      <c r="AH972" s="291">
        <v>128685000</v>
      </c>
      <c r="AI972" s="291">
        <v>32637500</v>
      </c>
      <c r="AJ972" s="291">
        <v>1475</v>
      </c>
      <c r="AK972" s="291">
        <v>101775000</v>
      </c>
      <c r="AL972" s="291">
        <v>25812500</v>
      </c>
      <c r="AM972" s="291">
        <v>390</v>
      </c>
      <c r="AN972" s="291">
        <v>26910000</v>
      </c>
      <c r="AO972" s="291">
        <v>6825000</v>
      </c>
      <c r="AP972" s="291"/>
      <c r="AQ972" s="291"/>
      <c r="AR972" s="291">
        <v>0</v>
      </c>
      <c r="AS972" s="291"/>
      <c r="AT972" s="291"/>
      <c r="AU972" s="291">
        <v>0</v>
      </c>
      <c r="AV972" s="291"/>
      <c r="AW972" s="291"/>
      <c r="AX972" s="291">
        <v>0</v>
      </c>
      <c r="AY972" s="291"/>
      <c r="AZ972" s="291"/>
      <c r="BA972" s="291"/>
      <c r="BB972" s="291"/>
      <c r="BC972" s="291"/>
      <c r="BD972" s="291"/>
      <c r="BE972" s="291"/>
      <c r="BF972" s="291">
        <v>0</v>
      </c>
      <c r="BG972" s="291"/>
      <c r="BH972" s="291"/>
      <c r="BI972" s="291"/>
      <c r="BJ972" s="291">
        <v>0</v>
      </c>
      <c r="BK972" s="291"/>
      <c r="BL972" s="291"/>
      <c r="BM972" s="291"/>
      <c r="BN972" s="291"/>
      <c r="BO972" s="291"/>
      <c r="BP972" s="292" t="s">
        <v>45</v>
      </c>
      <c r="BQ972" s="292" t="s">
        <v>45</v>
      </c>
      <c r="BR972" t="s">
        <v>45</v>
      </c>
    </row>
    <row r="973" spans="1:70" hidden="1" x14ac:dyDescent="0.3">
      <c r="A973" s="281">
        <v>970</v>
      </c>
      <c r="B973" s="282" t="s">
        <v>2952</v>
      </c>
      <c r="C973" s="282" t="s">
        <v>3011</v>
      </c>
      <c r="D973" s="282" t="s">
        <v>3007</v>
      </c>
      <c r="E973" s="282" t="s">
        <v>2959</v>
      </c>
      <c r="F973" s="282" t="s">
        <v>2970</v>
      </c>
      <c r="G973" s="282" t="s">
        <v>2974</v>
      </c>
      <c r="H973" s="282" t="s">
        <v>2976</v>
      </c>
      <c r="I973" s="282" t="s">
        <v>2962</v>
      </c>
      <c r="J973" s="282" t="s">
        <v>60</v>
      </c>
      <c r="K973" s="282" t="s">
        <v>2958</v>
      </c>
      <c r="L973" s="282" t="s">
        <v>45</v>
      </c>
      <c r="M973" s="283" t="s">
        <v>765</v>
      </c>
      <c r="N973" s="282" t="s">
        <v>764</v>
      </c>
      <c r="O973" s="282" t="s">
        <v>50</v>
      </c>
      <c r="P973" s="282" t="s">
        <v>51</v>
      </c>
      <c r="Q973" s="284" t="s">
        <v>45</v>
      </c>
      <c r="R973" s="282" t="s">
        <v>45</v>
      </c>
      <c r="S973" s="285">
        <v>2958465</v>
      </c>
      <c r="T973" s="285">
        <v>45903</v>
      </c>
      <c r="U973" s="284" t="s">
        <v>45</v>
      </c>
      <c r="V973" s="285">
        <v>45903</v>
      </c>
      <c r="W973" s="284" t="s">
        <v>45</v>
      </c>
      <c r="X973" s="284" t="s">
        <v>45</v>
      </c>
      <c r="Y973" s="286">
        <v>49000</v>
      </c>
      <c r="Z973" s="286">
        <v>55000</v>
      </c>
      <c r="AA973" s="286">
        <v>12700</v>
      </c>
      <c r="AB973" s="286">
        <v>55000</v>
      </c>
      <c r="AC973" s="287" t="s">
        <v>396</v>
      </c>
      <c r="AD973" s="284" t="s">
        <v>60</v>
      </c>
      <c r="AE973" s="287" t="s">
        <v>45</v>
      </c>
      <c r="AF973" s="286">
        <v>49000</v>
      </c>
      <c r="AG973" s="286">
        <v>4155</v>
      </c>
      <c r="AH973" s="286">
        <v>228525000</v>
      </c>
      <c r="AI973" s="286">
        <v>52768500</v>
      </c>
      <c r="AJ973" s="286">
        <v>2075</v>
      </c>
      <c r="AK973" s="286">
        <v>114125000</v>
      </c>
      <c r="AL973" s="286">
        <v>26352500</v>
      </c>
      <c r="AM973" s="286">
        <v>2080</v>
      </c>
      <c r="AN973" s="286">
        <v>114400000</v>
      </c>
      <c r="AO973" s="286">
        <v>26416000</v>
      </c>
      <c r="AP973" s="286"/>
      <c r="AQ973" s="286"/>
      <c r="AR973" s="286">
        <v>0</v>
      </c>
      <c r="AS973" s="286"/>
      <c r="AT973" s="286"/>
      <c r="AU973" s="286">
        <v>0</v>
      </c>
      <c r="AV973" s="286"/>
      <c r="AW973" s="286"/>
      <c r="AX973" s="286">
        <v>0</v>
      </c>
      <c r="AY973" s="286"/>
      <c r="AZ973" s="286"/>
      <c r="BA973" s="286"/>
      <c r="BB973" s="286"/>
      <c r="BC973" s="286"/>
      <c r="BD973" s="286"/>
      <c r="BE973" s="286"/>
      <c r="BF973" s="286">
        <v>0</v>
      </c>
      <c r="BG973" s="286"/>
      <c r="BH973" s="286"/>
      <c r="BI973" s="286"/>
      <c r="BJ973" s="286">
        <v>0</v>
      </c>
      <c r="BK973" s="286"/>
      <c r="BL973" s="286"/>
      <c r="BM973" s="286"/>
      <c r="BN973" s="286"/>
      <c r="BO973" s="286"/>
      <c r="BP973" s="287" t="s">
        <v>45</v>
      </c>
      <c r="BQ973" s="287" t="s">
        <v>45</v>
      </c>
      <c r="BR973" t="s">
        <v>45</v>
      </c>
    </row>
    <row r="974" spans="1:70" hidden="1" x14ac:dyDescent="0.3">
      <c r="A974" s="281">
        <v>971</v>
      </c>
      <c r="B974" s="288" t="s">
        <v>2952</v>
      </c>
      <c r="C974" s="288" t="s">
        <v>3011</v>
      </c>
      <c r="D974" s="288" t="s">
        <v>3007</v>
      </c>
      <c r="E974" s="288" t="s">
        <v>2959</v>
      </c>
      <c r="F974" s="288" t="s">
        <v>2970</v>
      </c>
      <c r="G974" s="288" t="s">
        <v>2974</v>
      </c>
      <c r="H974" s="288" t="s">
        <v>2976</v>
      </c>
      <c r="I974" s="288" t="s">
        <v>2962</v>
      </c>
      <c r="J974" s="288" t="s">
        <v>60</v>
      </c>
      <c r="K974" s="288" t="s">
        <v>2958</v>
      </c>
      <c r="L974" s="288" t="s">
        <v>45</v>
      </c>
      <c r="M974" s="289" t="s">
        <v>763</v>
      </c>
      <c r="N974" s="288" t="s">
        <v>762</v>
      </c>
      <c r="O974" s="288" t="s">
        <v>50</v>
      </c>
      <c r="P974" s="288" t="s">
        <v>139</v>
      </c>
      <c r="Q974" s="290" t="s">
        <v>45</v>
      </c>
      <c r="R974" s="288" t="s">
        <v>45</v>
      </c>
      <c r="S974" s="1">
        <v>2958465</v>
      </c>
      <c r="T974" s="1">
        <v>45950</v>
      </c>
      <c r="U974" s="290" t="s">
        <v>45</v>
      </c>
      <c r="V974" s="1">
        <v>45950</v>
      </c>
      <c r="W974" s="290" t="s">
        <v>45</v>
      </c>
      <c r="X974" s="290" t="s">
        <v>45</v>
      </c>
      <c r="Y974" s="291">
        <v>83000</v>
      </c>
      <c r="Z974" s="291">
        <v>83000</v>
      </c>
      <c r="AA974" s="291">
        <v>22000</v>
      </c>
      <c r="AB974" s="291">
        <v>83000</v>
      </c>
      <c r="AC974" s="292" t="s">
        <v>52</v>
      </c>
      <c r="AD974" s="290" t="s">
        <v>60</v>
      </c>
      <c r="AE974" s="292" t="s">
        <v>45</v>
      </c>
      <c r="AF974" s="291">
        <v>83000</v>
      </c>
      <c r="AG974" s="291">
        <v>1830</v>
      </c>
      <c r="AH974" s="291">
        <v>151890000</v>
      </c>
      <c r="AI974" s="291">
        <v>40260000</v>
      </c>
      <c r="AJ974" s="291">
        <v>1830</v>
      </c>
      <c r="AK974" s="291">
        <v>151890000</v>
      </c>
      <c r="AL974" s="291">
        <v>40260000</v>
      </c>
      <c r="AM974" s="291"/>
      <c r="AN974" s="291"/>
      <c r="AO974" s="291">
        <v>0</v>
      </c>
      <c r="AP974" s="291"/>
      <c r="AQ974" s="291"/>
      <c r="AR974" s="291">
        <v>0</v>
      </c>
      <c r="AS974" s="291"/>
      <c r="AT974" s="291"/>
      <c r="AU974" s="291">
        <v>0</v>
      </c>
      <c r="AV974" s="291"/>
      <c r="AW974" s="291"/>
      <c r="AX974" s="291">
        <v>0</v>
      </c>
      <c r="AY974" s="291"/>
      <c r="AZ974" s="291"/>
      <c r="BA974" s="291"/>
      <c r="BB974" s="291"/>
      <c r="BC974" s="291"/>
      <c r="BD974" s="291"/>
      <c r="BE974" s="291"/>
      <c r="BF974" s="291">
        <v>0</v>
      </c>
      <c r="BG974" s="291"/>
      <c r="BH974" s="291"/>
      <c r="BI974" s="291"/>
      <c r="BJ974" s="291">
        <v>0</v>
      </c>
      <c r="BK974" s="291"/>
      <c r="BL974" s="291"/>
      <c r="BM974" s="291"/>
      <c r="BN974" s="291"/>
      <c r="BO974" s="291"/>
      <c r="BP974" s="292" t="s">
        <v>45</v>
      </c>
      <c r="BQ974" s="292" t="s">
        <v>45</v>
      </c>
      <c r="BR974" t="s">
        <v>45</v>
      </c>
    </row>
    <row r="975" spans="1:70" hidden="1" x14ac:dyDescent="0.3">
      <c r="A975" s="281">
        <v>972</v>
      </c>
      <c r="B975" s="282" t="s">
        <v>2952</v>
      </c>
      <c r="C975" s="282" t="s">
        <v>3011</v>
      </c>
      <c r="D975" s="282" t="s">
        <v>3007</v>
      </c>
      <c r="E975" s="282" t="s">
        <v>2959</v>
      </c>
      <c r="F975" s="282" t="s">
        <v>2970</v>
      </c>
      <c r="G975" s="282" t="s">
        <v>2974</v>
      </c>
      <c r="H975" s="282" t="s">
        <v>2976</v>
      </c>
      <c r="I975" s="282" t="s">
        <v>2962</v>
      </c>
      <c r="J975" s="282" t="s">
        <v>60</v>
      </c>
      <c r="K975" s="282" t="s">
        <v>2958</v>
      </c>
      <c r="L975" s="282" t="s">
        <v>45</v>
      </c>
      <c r="M975" s="283" t="s">
        <v>758</v>
      </c>
      <c r="N975" s="282" t="s">
        <v>757</v>
      </c>
      <c r="O975" s="282" t="s">
        <v>50</v>
      </c>
      <c r="P975" s="282" t="s">
        <v>51</v>
      </c>
      <c r="Q975" s="284" t="s">
        <v>45</v>
      </c>
      <c r="R975" s="282" t="s">
        <v>45</v>
      </c>
      <c r="S975" s="285">
        <v>2958465</v>
      </c>
      <c r="T975" s="285">
        <v>45950</v>
      </c>
      <c r="U975" s="284" t="s">
        <v>45</v>
      </c>
      <c r="V975" s="285">
        <v>45950</v>
      </c>
      <c r="W975" s="284" t="s">
        <v>45</v>
      </c>
      <c r="X975" s="284" t="s">
        <v>45</v>
      </c>
      <c r="Y975" s="286">
        <v>69000</v>
      </c>
      <c r="Z975" s="286">
        <v>69000</v>
      </c>
      <c r="AA975" s="286">
        <v>17900</v>
      </c>
      <c r="AB975" s="286">
        <v>69000</v>
      </c>
      <c r="AC975" s="287" t="s">
        <v>201</v>
      </c>
      <c r="AD975" s="284" t="s">
        <v>60</v>
      </c>
      <c r="AE975" s="287" t="s">
        <v>45</v>
      </c>
      <c r="AF975" s="286">
        <v>69000</v>
      </c>
      <c r="AG975" s="286">
        <v>2200</v>
      </c>
      <c r="AH975" s="286">
        <v>151800000</v>
      </c>
      <c r="AI975" s="286">
        <v>39380000</v>
      </c>
      <c r="AJ975" s="286">
        <v>2200</v>
      </c>
      <c r="AK975" s="286">
        <v>151800000</v>
      </c>
      <c r="AL975" s="286">
        <v>39380000</v>
      </c>
      <c r="AM975" s="286"/>
      <c r="AN975" s="286"/>
      <c r="AO975" s="286">
        <v>0</v>
      </c>
      <c r="AP975" s="286"/>
      <c r="AQ975" s="286"/>
      <c r="AR975" s="286">
        <v>0</v>
      </c>
      <c r="AS975" s="286"/>
      <c r="AT975" s="286"/>
      <c r="AU975" s="286">
        <v>0</v>
      </c>
      <c r="AV975" s="286"/>
      <c r="AW975" s="286"/>
      <c r="AX975" s="286">
        <v>0</v>
      </c>
      <c r="AY975" s="286"/>
      <c r="AZ975" s="286"/>
      <c r="BA975" s="286"/>
      <c r="BB975" s="286"/>
      <c r="BC975" s="286"/>
      <c r="BD975" s="286"/>
      <c r="BE975" s="286"/>
      <c r="BF975" s="286">
        <v>0</v>
      </c>
      <c r="BG975" s="286"/>
      <c r="BH975" s="286"/>
      <c r="BI975" s="286"/>
      <c r="BJ975" s="286">
        <v>0</v>
      </c>
      <c r="BK975" s="286"/>
      <c r="BL975" s="286"/>
      <c r="BM975" s="286"/>
      <c r="BN975" s="286"/>
      <c r="BO975" s="286"/>
      <c r="BP975" s="287" t="s">
        <v>45</v>
      </c>
      <c r="BQ975" s="287" t="s">
        <v>45</v>
      </c>
      <c r="BR975" t="s">
        <v>45</v>
      </c>
    </row>
    <row r="976" spans="1:70" hidden="1" x14ac:dyDescent="0.3">
      <c r="A976" s="281">
        <v>973</v>
      </c>
      <c r="B976" s="288" t="s">
        <v>2952</v>
      </c>
      <c r="C976" s="288" t="s">
        <v>3011</v>
      </c>
      <c r="D976" s="288" t="s">
        <v>3007</v>
      </c>
      <c r="E976" s="288" t="s">
        <v>2959</v>
      </c>
      <c r="F976" s="288" t="s">
        <v>2970</v>
      </c>
      <c r="G976" s="288" t="s">
        <v>2974</v>
      </c>
      <c r="H976" s="288" t="s">
        <v>2976</v>
      </c>
      <c r="I976" s="288" t="s">
        <v>2962</v>
      </c>
      <c r="J976" s="288" t="s">
        <v>60</v>
      </c>
      <c r="K976" s="288" t="s">
        <v>2958</v>
      </c>
      <c r="L976" s="288" t="s">
        <v>45</v>
      </c>
      <c r="M976" s="289" t="s">
        <v>755</v>
      </c>
      <c r="N976" s="288" t="s">
        <v>754</v>
      </c>
      <c r="O976" s="288" t="s">
        <v>50</v>
      </c>
      <c r="P976" s="288" t="s">
        <v>51</v>
      </c>
      <c r="Q976" s="290" t="s">
        <v>45</v>
      </c>
      <c r="R976" s="288" t="s">
        <v>45</v>
      </c>
      <c r="S976" s="1">
        <v>2958465</v>
      </c>
      <c r="T976" s="1">
        <v>45926</v>
      </c>
      <c r="U976" s="290" t="s">
        <v>45</v>
      </c>
      <c r="V976" s="1">
        <v>45926</v>
      </c>
      <c r="W976" s="290" t="s">
        <v>45</v>
      </c>
      <c r="X976" s="290" t="s">
        <v>45</v>
      </c>
      <c r="Y976" s="291">
        <v>52000</v>
      </c>
      <c r="Z976" s="291">
        <v>52000</v>
      </c>
      <c r="AA976" s="291">
        <v>13300</v>
      </c>
      <c r="AB976" s="291">
        <v>52000</v>
      </c>
      <c r="AC976" s="292" t="s">
        <v>546</v>
      </c>
      <c r="AD976" s="290" t="s">
        <v>60</v>
      </c>
      <c r="AE976" s="292" t="s">
        <v>45</v>
      </c>
      <c r="AF976" s="291">
        <v>52000</v>
      </c>
      <c r="AG976" s="291">
        <v>1630</v>
      </c>
      <c r="AH976" s="291">
        <v>84760000</v>
      </c>
      <c r="AI976" s="291">
        <v>21679000</v>
      </c>
      <c r="AJ976" s="291">
        <v>1630</v>
      </c>
      <c r="AK976" s="291">
        <v>84760000</v>
      </c>
      <c r="AL976" s="291">
        <v>21679000</v>
      </c>
      <c r="AM976" s="291"/>
      <c r="AN976" s="291"/>
      <c r="AO976" s="291">
        <v>0</v>
      </c>
      <c r="AP976" s="291"/>
      <c r="AQ976" s="291"/>
      <c r="AR976" s="291">
        <v>0</v>
      </c>
      <c r="AS976" s="291"/>
      <c r="AT976" s="291"/>
      <c r="AU976" s="291">
        <v>0</v>
      </c>
      <c r="AV976" s="291"/>
      <c r="AW976" s="291"/>
      <c r="AX976" s="291">
        <v>0</v>
      </c>
      <c r="AY976" s="291"/>
      <c r="AZ976" s="291"/>
      <c r="BA976" s="291"/>
      <c r="BB976" s="291"/>
      <c r="BC976" s="291"/>
      <c r="BD976" s="291"/>
      <c r="BE976" s="291"/>
      <c r="BF976" s="291">
        <v>0</v>
      </c>
      <c r="BG976" s="291"/>
      <c r="BH976" s="291"/>
      <c r="BI976" s="291"/>
      <c r="BJ976" s="291">
        <v>0</v>
      </c>
      <c r="BK976" s="291"/>
      <c r="BL976" s="291"/>
      <c r="BM976" s="291"/>
      <c r="BN976" s="291"/>
      <c r="BO976" s="291"/>
      <c r="BP976" s="292" t="s">
        <v>45</v>
      </c>
      <c r="BQ976" s="292" t="s">
        <v>45</v>
      </c>
      <c r="BR976" t="s">
        <v>45</v>
      </c>
    </row>
    <row r="977" spans="1:70" hidden="1" x14ac:dyDescent="0.3">
      <c r="A977" s="281">
        <v>974</v>
      </c>
      <c r="B977" s="282" t="s">
        <v>2952</v>
      </c>
      <c r="C977" s="282" t="s">
        <v>3011</v>
      </c>
      <c r="D977" s="282" t="s">
        <v>3007</v>
      </c>
      <c r="E977" s="282" t="s">
        <v>2959</v>
      </c>
      <c r="F977" s="282" t="s">
        <v>2970</v>
      </c>
      <c r="G977" s="282" t="s">
        <v>2974</v>
      </c>
      <c r="H977" s="282" t="s">
        <v>2976</v>
      </c>
      <c r="I977" s="282" t="s">
        <v>2962</v>
      </c>
      <c r="J977" s="282" t="s">
        <v>60</v>
      </c>
      <c r="K977" s="282" t="s">
        <v>2958</v>
      </c>
      <c r="L977" s="282" t="s">
        <v>45</v>
      </c>
      <c r="M977" s="283" t="s">
        <v>753</v>
      </c>
      <c r="N977" s="282" t="s">
        <v>752</v>
      </c>
      <c r="O977" s="282" t="s">
        <v>50</v>
      </c>
      <c r="P977" s="282" t="s">
        <v>142</v>
      </c>
      <c r="Q977" s="284" t="s">
        <v>45</v>
      </c>
      <c r="R977" s="282" t="s">
        <v>45</v>
      </c>
      <c r="S977" s="285">
        <v>2958465</v>
      </c>
      <c r="T977" s="285">
        <v>45957</v>
      </c>
      <c r="U977" s="284" t="s">
        <v>45</v>
      </c>
      <c r="V977" s="285">
        <v>45957</v>
      </c>
      <c r="W977" s="284" t="s">
        <v>45</v>
      </c>
      <c r="X977" s="284" t="s">
        <v>45</v>
      </c>
      <c r="Y977" s="286">
        <v>64000</v>
      </c>
      <c r="Z977" s="286">
        <v>64000</v>
      </c>
      <c r="AA977" s="286">
        <v>16700</v>
      </c>
      <c r="AB977" s="286">
        <v>64000</v>
      </c>
      <c r="AC977" s="287" t="s">
        <v>527</v>
      </c>
      <c r="AD977" s="284" t="s">
        <v>60</v>
      </c>
      <c r="AE977" s="287" t="s">
        <v>45</v>
      </c>
      <c r="AF977" s="286">
        <v>64000</v>
      </c>
      <c r="AG977" s="286">
        <v>1730</v>
      </c>
      <c r="AH977" s="286">
        <v>110720000</v>
      </c>
      <c r="AI977" s="286">
        <v>28891000</v>
      </c>
      <c r="AJ977" s="286">
        <v>1730</v>
      </c>
      <c r="AK977" s="286">
        <v>110720000</v>
      </c>
      <c r="AL977" s="286">
        <v>28891000</v>
      </c>
      <c r="AM977" s="286"/>
      <c r="AN977" s="286"/>
      <c r="AO977" s="286">
        <v>0</v>
      </c>
      <c r="AP977" s="286"/>
      <c r="AQ977" s="286"/>
      <c r="AR977" s="286">
        <v>0</v>
      </c>
      <c r="AS977" s="286"/>
      <c r="AT977" s="286"/>
      <c r="AU977" s="286">
        <v>0</v>
      </c>
      <c r="AV977" s="286"/>
      <c r="AW977" s="286"/>
      <c r="AX977" s="286">
        <v>0</v>
      </c>
      <c r="AY977" s="286"/>
      <c r="AZ977" s="286"/>
      <c r="BA977" s="286"/>
      <c r="BB977" s="286"/>
      <c r="BC977" s="286"/>
      <c r="BD977" s="286"/>
      <c r="BE977" s="286"/>
      <c r="BF977" s="286">
        <v>0</v>
      </c>
      <c r="BG977" s="286"/>
      <c r="BH977" s="286"/>
      <c r="BI977" s="286"/>
      <c r="BJ977" s="286">
        <v>0</v>
      </c>
      <c r="BK977" s="286"/>
      <c r="BL977" s="286"/>
      <c r="BM977" s="286"/>
      <c r="BN977" s="286"/>
      <c r="BO977" s="286"/>
      <c r="BP977" s="287" t="s">
        <v>45</v>
      </c>
      <c r="BQ977" s="287" t="s">
        <v>45</v>
      </c>
      <c r="BR977" t="s">
        <v>45</v>
      </c>
    </row>
    <row r="978" spans="1:70" hidden="1" x14ac:dyDescent="0.3">
      <c r="A978" s="281">
        <v>975</v>
      </c>
      <c r="B978" s="288" t="s">
        <v>2952</v>
      </c>
      <c r="C978" s="288" t="s">
        <v>3011</v>
      </c>
      <c r="D978" s="288" t="s">
        <v>3007</v>
      </c>
      <c r="E978" s="288" t="s">
        <v>2959</v>
      </c>
      <c r="F978" s="288" t="s">
        <v>2970</v>
      </c>
      <c r="G978" s="288" t="s">
        <v>2974</v>
      </c>
      <c r="H978" s="288" t="s">
        <v>2976</v>
      </c>
      <c r="I978" s="288" t="s">
        <v>2962</v>
      </c>
      <c r="J978" s="288" t="s">
        <v>60</v>
      </c>
      <c r="K978" s="288" t="s">
        <v>2958</v>
      </c>
      <c r="L978" s="288" t="s">
        <v>45</v>
      </c>
      <c r="M978" s="289" t="s">
        <v>483</v>
      </c>
      <c r="N978" s="288" t="s">
        <v>364</v>
      </c>
      <c r="O978" s="288" t="s">
        <v>50</v>
      </c>
      <c r="P978" s="288" t="s">
        <v>51</v>
      </c>
      <c r="Q978" s="290" t="s">
        <v>45</v>
      </c>
      <c r="R978" s="288" t="s">
        <v>45</v>
      </c>
      <c r="S978" s="1">
        <v>2958465</v>
      </c>
      <c r="T978" s="1">
        <v>45950</v>
      </c>
      <c r="U978" s="290" t="s">
        <v>45</v>
      </c>
      <c r="V978" s="1">
        <v>45950</v>
      </c>
      <c r="W978" s="290" t="s">
        <v>45</v>
      </c>
      <c r="X978" s="290" t="s">
        <v>45</v>
      </c>
      <c r="Y978" s="291">
        <v>62000</v>
      </c>
      <c r="Z978" s="291">
        <v>62000</v>
      </c>
      <c r="AA978" s="291">
        <v>15000</v>
      </c>
      <c r="AB978" s="291">
        <v>62000</v>
      </c>
      <c r="AC978" s="292" t="s">
        <v>751</v>
      </c>
      <c r="AD978" s="290" t="s">
        <v>60</v>
      </c>
      <c r="AE978" s="292" t="s">
        <v>45</v>
      </c>
      <c r="AF978" s="291">
        <v>62000</v>
      </c>
      <c r="AG978" s="291">
        <v>1830</v>
      </c>
      <c r="AH978" s="291">
        <v>113460000</v>
      </c>
      <c r="AI978" s="291">
        <v>27450000</v>
      </c>
      <c r="AJ978" s="291">
        <v>1830</v>
      </c>
      <c r="AK978" s="291">
        <v>113460000</v>
      </c>
      <c r="AL978" s="291">
        <v>27450000</v>
      </c>
      <c r="AM978" s="291"/>
      <c r="AN978" s="291"/>
      <c r="AO978" s="291">
        <v>0</v>
      </c>
      <c r="AP978" s="291"/>
      <c r="AQ978" s="291"/>
      <c r="AR978" s="291">
        <v>0</v>
      </c>
      <c r="AS978" s="291"/>
      <c r="AT978" s="291"/>
      <c r="AU978" s="291">
        <v>0</v>
      </c>
      <c r="AV978" s="291"/>
      <c r="AW978" s="291"/>
      <c r="AX978" s="291">
        <v>0</v>
      </c>
      <c r="AY978" s="291"/>
      <c r="AZ978" s="291"/>
      <c r="BA978" s="291"/>
      <c r="BB978" s="291"/>
      <c r="BC978" s="291"/>
      <c r="BD978" s="291"/>
      <c r="BE978" s="291"/>
      <c r="BF978" s="291">
        <v>0</v>
      </c>
      <c r="BG978" s="291"/>
      <c r="BH978" s="291"/>
      <c r="BI978" s="291"/>
      <c r="BJ978" s="291">
        <v>0</v>
      </c>
      <c r="BK978" s="291"/>
      <c r="BL978" s="291"/>
      <c r="BM978" s="291"/>
      <c r="BN978" s="291"/>
      <c r="BO978" s="291"/>
      <c r="BP978" s="292" t="s">
        <v>45</v>
      </c>
      <c r="BQ978" s="292" t="s">
        <v>45</v>
      </c>
      <c r="BR978" t="s">
        <v>45</v>
      </c>
    </row>
    <row r="979" spans="1:70" hidden="1" x14ac:dyDescent="0.3">
      <c r="A979" s="281">
        <v>976</v>
      </c>
      <c r="B979" s="282" t="s">
        <v>2952</v>
      </c>
      <c r="C979" s="282" t="s">
        <v>3011</v>
      </c>
      <c r="D979" s="282" t="s">
        <v>3007</v>
      </c>
      <c r="E979" s="282" t="s">
        <v>2959</v>
      </c>
      <c r="F979" s="282" t="s">
        <v>2970</v>
      </c>
      <c r="G979" s="282" t="s">
        <v>2974</v>
      </c>
      <c r="H979" s="282" t="s">
        <v>2976</v>
      </c>
      <c r="I979" s="282" t="s">
        <v>2962</v>
      </c>
      <c r="J979" s="282" t="s">
        <v>60</v>
      </c>
      <c r="K979" s="282" t="s">
        <v>2958</v>
      </c>
      <c r="L979" s="282" t="s">
        <v>45</v>
      </c>
      <c r="M979" s="283" t="s">
        <v>749</v>
      </c>
      <c r="N979" s="282" t="s">
        <v>748</v>
      </c>
      <c r="O979" s="282" t="s">
        <v>50</v>
      </c>
      <c r="P979" s="282" t="s">
        <v>51</v>
      </c>
      <c r="Q979" s="284" t="s">
        <v>45</v>
      </c>
      <c r="R979" s="282" t="s">
        <v>45</v>
      </c>
      <c r="S979" s="285">
        <v>2958465</v>
      </c>
      <c r="T979" s="285">
        <v>45950</v>
      </c>
      <c r="U979" s="284" t="s">
        <v>45</v>
      </c>
      <c r="V979" s="285">
        <v>45950</v>
      </c>
      <c r="W979" s="284" t="s">
        <v>45</v>
      </c>
      <c r="X979" s="284" t="s">
        <v>45</v>
      </c>
      <c r="Y979" s="286">
        <v>74000</v>
      </c>
      <c r="Z979" s="286">
        <v>92000</v>
      </c>
      <c r="AA979" s="286">
        <v>19500</v>
      </c>
      <c r="AB979" s="286">
        <v>92000</v>
      </c>
      <c r="AC979" s="287" t="s">
        <v>421</v>
      </c>
      <c r="AD979" s="284" t="s">
        <v>60</v>
      </c>
      <c r="AE979" s="287" t="s">
        <v>45</v>
      </c>
      <c r="AF979" s="286">
        <v>74000</v>
      </c>
      <c r="AG979" s="286">
        <v>2530</v>
      </c>
      <c r="AH979" s="286">
        <v>232760000</v>
      </c>
      <c r="AI979" s="286">
        <v>49335000</v>
      </c>
      <c r="AJ979" s="286">
        <v>2530</v>
      </c>
      <c r="AK979" s="286">
        <v>232760000</v>
      </c>
      <c r="AL979" s="286">
        <v>49335000</v>
      </c>
      <c r="AM979" s="286"/>
      <c r="AN979" s="286"/>
      <c r="AO979" s="286">
        <v>0</v>
      </c>
      <c r="AP979" s="286"/>
      <c r="AQ979" s="286"/>
      <c r="AR979" s="286">
        <v>0</v>
      </c>
      <c r="AS979" s="286"/>
      <c r="AT979" s="286"/>
      <c r="AU979" s="286">
        <v>0</v>
      </c>
      <c r="AV979" s="286"/>
      <c r="AW979" s="286"/>
      <c r="AX979" s="286">
        <v>0</v>
      </c>
      <c r="AY979" s="286"/>
      <c r="AZ979" s="286"/>
      <c r="BA979" s="286"/>
      <c r="BB979" s="286"/>
      <c r="BC979" s="286"/>
      <c r="BD979" s="286"/>
      <c r="BE979" s="286"/>
      <c r="BF979" s="286">
        <v>0</v>
      </c>
      <c r="BG979" s="286"/>
      <c r="BH979" s="286"/>
      <c r="BI979" s="286"/>
      <c r="BJ979" s="286">
        <v>0</v>
      </c>
      <c r="BK979" s="286"/>
      <c r="BL979" s="286"/>
      <c r="BM979" s="286"/>
      <c r="BN979" s="286"/>
      <c r="BO979" s="286"/>
      <c r="BP979" s="287" t="s">
        <v>45</v>
      </c>
      <c r="BQ979" s="287" t="s">
        <v>45</v>
      </c>
      <c r="BR979" t="s">
        <v>45</v>
      </c>
    </row>
    <row r="980" spans="1:70" hidden="1" x14ac:dyDescent="0.3">
      <c r="A980" s="281">
        <v>977</v>
      </c>
      <c r="B980" s="288" t="s">
        <v>2952</v>
      </c>
      <c r="C980" s="288" t="s">
        <v>3011</v>
      </c>
      <c r="D980" s="288" t="s">
        <v>3007</v>
      </c>
      <c r="E980" s="288" t="s">
        <v>2959</v>
      </c>
      <c r="F980" s="288" t="s">
        <v>2970</v>
      </c>
      <c r="G980" s="288" t="s">
        <v>2974</v>
      </c>
      <c r="H980" s="288" t="s">
        <v>2976</v>
      </c>
      <c r="I980" s="288" t="s">
        <v>2962</v>
      </c>
      <c r="J980" s="288" t="s">
        <v>60</v>
      </c>
      <c r="K980" s="288" t="s">
        <v>2958</v>
      </c>
      <c r="L980" s="288" t="s">
        <v>45</v>
      </c>
      <c r="M980" s="289" t="s">
        <v>745</v>
      </c>
      <c r="N980" s="288" t="s">
        <v>744</v>
      </c>
      <c r="O980" s="288" t="s">
        <v>50</v>
      </c>
      <c r="P980" s="288" t="s">
        <v>142</v>
      </c>
      <c r="Q980" s="290" t="s">
        <v>45</v>
      </c>
      <c r="R980" s="288" t="s">
        <v>45</v>
      </c>
      <c r="S980" s="1">
        <v>2958465</v>
      </c>
      <c r="T980" s="1">
        <v>45926</v>
      </c>
      <c r="U980" s="290" t="s">
        <v>45</v>
      </c>
      <c r="V980" s="1">
        <v>45926</v>
      </c>
      <c r="W980" s="290" t="s">
        <v>45</v>
      </c>
      <c r="X980" s="290" t="s">
        <v>45</v>
      </c>
      <c r="Y980" s="291">
        <v>58000</v>
      </c>
      <c r="Z980" s="291">
        <v>58000</v>
      </c>
      <c r="AA980" s="291">
        <v>15000</v>
      </c>
      <c r="AB980" s="291">
        <v>58000</v>
      </c>
      <c r="AC980" s="292" t="s">
        <v>566</v>
      </c>
      <c r="AD980" s="290" t="s">
        <v>60</v>
      </c>
      <c r="AE980" s="292" t="s">
        <v>45</v>
      </c>
      <c r="AF980" s="291">
        <v>58000</v>
      </c>
      <c r="AG980" s="291">
        <v>820</v>
      </c>
      <c r="AH980" s="291">
        <v>47560000</v>
      </c>
      <c r="AI980" s="291">
        <v>12300000</v>
      </c>
      <c r="AJ980" s="291">
        <v>820</v>
      </c>
      <c r="AK980" s="291">
        <v>47560000</v>
      </c>
      <c r="AL980" s="291">
        <v>12300000</v>
      </c>
      <c r="AM980" s="291"/>
      <c r="AN980" s="291"/>
      <c r="AO980" s="291">
        <v>0</v>
      </c>
      <c r="AP980" s="291"/>
      <c r="AQ980" s="291"/>
      <c r="AR980" s="291">
        <v>0</v>
      </c>
      <c r="AS980" s="291"/>
      <c r="AT980" s="291"/>
      <c r="AU980" s="291">
        <v>0</v>
      </c>
      <c r="AV980" s="291"/>
      <c r="AW980" s="291"/>
      <c r="AX980" s="291">
        <v>0</v>
      </c>
      <c r="AY980" s="291"/>
      <c r="AZ980" s="291"/>
      <c r="BA980" s="291"/>
      <c r="BB980" s="291"/>
      <c r="BC980" s="291"/>
      <c r="BD980" s="291"/>
      <c r="BE980" s="291"/>
      <c r="BF980" s="291">
        <v>0</v>
      </c>
      <c r="BG980" s="291"/>
      <c r="BH980" s="291"/>
      <c r="BI980" s="291"/>
      <c r="BJ980" s="291">
        <v>0</v>
      </c>
      <c r="BK980" s="291"/>
      <c r="BL980" s="291"/>
      <c r="BM980" s="291"/>
      <c r="BN980" s="291"/>
      <c r="BO980" s="291"/>
      <c r="BP980" s="292" t="s">
        <v>45</v>
      </c>
      <c r="BQ980" s="292" t="s">
        <v>45</v>
      </c>
      <c r="BR980" t="s">
        <v>45</v>
      </c>
    </row>
    <row r="981" spans="1:70" hidden="1" x14ac:dyDescent="0.3">
      <c r="A981" s="281">
        <v>978</v>
      </c>
      <c r="B981" s="282" t="s">
        <v>2952</v>
      </c>
      <c r="C981" s="282" t="s">
        <v>3011</v>
      </c>
      <c r="D981" s="282" t="s">
        <v>3007</v>
      </c>
      <c r="E981" s="282" t="s">
        <v>2959</v>
      </c>
      <c r="F981" s="282" t="s">
        <v>2970</v>
      </c>
      <c r="G981" s="282" t="s">
        <v>2974</v>
      </c>
      <c r="H981" s="282" t="s">
        <v>2976</v>
      </c>
      <c r="I981" s="282" t="s">
        <v>2962</v>
      </c>
      <c r="J981" s="282" t="s">
        <v>60</v>
      </c>
      <c r="K981" s="282" t="s">
        <v>2958</v>
      </c>
      <c r="L981" s="282" t="s">
        <v>45</v>
      </c>
      <c r="M981" s="283" t="s">
        <v>742</v>
      </c>
      <c r="N981" s="282" t="s">
        <v>741</v>
      </c>
      <c r="O981" s="282" t="s">
        <v>50</v>
      </c>
      <c r="P981" s="282" t="s">
        <v>51</v>
      </c>
      <c r="Q981" s="284" t="s">
        <v>45</v>
      </c>
      <c r="R981" s="282" t="s">
        <v>45</v>
      </c>
      <c r="S981" s="285">
        <v>2958465</v>
      </c>
      <c r="T981" s="285">
        <v>45950</v>
      </c>
      <c r="U981" s="284" t="s">
        <v>45</v>
      </c>
      <c r="V981" s="285">
        <v>45950</v>
      </c>
      <c r="W981" s="284" t="s">
        <v>45</v>
      </c>
      <c r="X981" s="284" t="s">
        <v>45</v>
      </c>
      <c r="Y981" s="286">
        <v>83000</v>
      </c>
      <c r="Z981" s="286">
        <v>83000</v>
      </c>
      <c r="AA981" s="286">
        <v>22000</v>
      </c>
      <c r="AB981" s="286">
        <v>83000</v>
      </c>
      <c r="AC981" s="287" t="s">
        <v>52</v>
      </c>
      <c r="AD981" s="284" t="s">
        <v>60</v>
      </c>
      <c r="AE981" s="287" t="s">
        <v>45</v>
      </c>
      <c r="AF981" s="286">
        <v>83000</v>
      </c>
      <c r="AG981" s="286">
        <v>1120</v>
      </c>
      <c r="AH981" s="286">
        <v>92960000</v>
      </c>
      <c r="AI981" s="286">
        <v>24640000</v>
      </c>
      <c r="AJ981" s="286">
        <v>1120</v>
      </c>
      <c r="AK981" s="286">
        <v>92960000</v>
      </c>
      <c r="AL981" s="286">
        <v>24640000</v>
      </c>
      <c r="AM981" s="286"/>
      <c r="AN981" s="286"/>
      <c r="AO981" s="286">
        <v>0</v>
      </c>
      <c r="AP981" s="286"/>
      <c r="AQ981" s="286"/>
      <c r="AR981" s="286">
        <v>0</v>
      </c>
      <c r="AS981" s="286"/>
      <c r="AT981" s="286"/>
      <c r="AU981" s="286">
        <v>0</v>
      </c>
      <c r="AV981" s="286"/>
      <c r="AW981" s="286"/>
      <c r="AX981" s="286">
        <v>0</v>
      </c>
      <c r="AY981" s="286"/>
      <c r="AZ981" s="286"/>
      <c r="BA981" s="286"/>
      <c r="BB981" s="286"/>
      <c r="BC981" s="286"/>
      <c r="BD981" s="286"/>
      <c r="BE981" s="286"/>
      <c r="BF981" s="286">
        <v>0</v>
      </c>
      <c r="BG981" s="286"/>
      <c r="BH981" s="286"/>
      <c r="BI981" s="286"/>
      <c r="BJ981" s="286">
        <v>0</v>
      </c>
      <c r="BK981" s="286"/>
      <c r="BL981" s="286"/>
      <c r="BM981" s="286"/>
      <c r="BN981" s="286"/>
      <c r="BO981" s="286"/>
      <c r="BP981" s="287" t="s">
        <v>45</v>
      </c>
      <c r="BQ981" s="287" t="s">
        <v>45</v>
      </c>
      <c r="BR981" t="s">
        <v>45</v>
      </c>
    </row>
    <row r="982" spans="1:70" hidden="1" x14ac:dyDescent="0.3">
      <c r="A982" s="281">
        <v>979</v>
      </c>
      <c r="B982" s="288" t="s">
        <v>2952</v>
      </c>
      <c r="C982" s="288" t="s">
        <v>3011</v>
      </c>
      <c r="D982" s="288" t="s">
        <v>3007</v>
      </c>
      <c r="E982" s="288" t="s">
        <v>2959</v>
      </c>
      <c r="F982" s="288" t="s">
        <v>2970</v>
      </c>
      <c r="G982" s="288" t="s">
        <v>2974</v>
      </c>
      <c r="H982" s="288" t="s">
        <v>2976</v>
      </c>
      <c r="I982" s="288" t="s">
        <v>2962</v>
      </c>
      <c r="J982" s="288" t="s">
        <v>60</v>
      </c>
      <c r="K982" s="288" t="s">
        <v>2958</v>
      </c>
      <c r="L982" s="288" t="s">
        <v>45</v>
      </c>
      <c r="M982" s="289" t="s">
        <v>739</v>
      </c>
      <c r="N982" s="288" t="s">
        <v>738</v>
      </c>
      <c r="O982" s="288" t="s">
        <v>50</v>
      </c>
      <c r="P982" s="288" t="s">
        <v>139</v>
      </c>
      <c r="Q982" s="290" t="s">
        <v>45</v>
      </c>
      <c r="R982" s="288" t="s">
        <v>45</v>
      </c>
      <c r="S982" s="1">
        <v>45988</v>
      </c>
      <c r="T982" s="1">
        <v>45988</v>
      </c>
      <c r="U982" s="290" t="s">
        <v>45</v>
      </c>
      <c r="V982" s="1">
        <v>45988</v>
      </c>
      <c r="W982" s="290" t="s">
        <v>45</v>
      </c>
      <c r="X982" s="290" t="s">
        <v>45</v>
      </c>
      <c r="Y982" s="291">
        <v>29000</v>
      </c>
      <c r="Z982" s="291">
        <v>29000</v>
      </c>
      <c r="AA982" s="291">
        <v>6900</v>
      </c>
      <c r="AB982" s="291">
        <v>29000</v>
      </c>
      <c r="AC982" s="292" t="s">
        <v>404</v>
      </c>
      <c r="AD982" s="290" t="s">
        <v>60</v>
      </c>
      <c r="AE982" s="292" t="s">
        <v>45</v>
      </c>
      <c r="AF982" s="291">
        <v>29000</v>
      </c>
      <c r="AG982" s="291">
        <v>6</v>
      </c>
      <c r="AH982" s="291">
        <v>174000</v>
      </c>
      <c r="AI982" s="291">
        <v>41400</v>
      </c>
      <c r="AJ982" s="291">
        <v>6</v>
      </c>
      <c r="AK982" s="291">
        <v>174000</v>
      </c>
      <c r="AL982" s="291">
        <v>41400</v>
      </c>
      <c r="AM982" s="291"/>
      <c r="AN982" s="291"/>
      <c r="AO982" s="291">
        <v>0</v>
      </c>
      <c r="AP982" s="291"/>
      <c r="AQ982" s="291"/>
      <c r="AR982" s="291">
        <v>0</v>
      </c>
      <c r="AS982" s="291"/>
      <c r="AT982" s="291"/>
      <c r="AU982" s="291">
        <v>0</v>
      </c>
      <c r="AV982" s="291"/>
      <c r="AW982" s="291"/>
      <c r="AX982" s="291">
        <v>0</v>
      </c>
      <c r="AY982" s="291"/>
      <c r="AZ982" s="291"/>
      <c r="BA982" s="291"/>
      <c r="BB982" s="291"/>
      <c r="BC982" s="291"/>
      <c r="BD982" s="291"/>
      <c r="BE982" s="291"/>
      <c r="BF982" s="291">
        <v>0</v>
      </c>
      <c r="BG982" s="291"/>
      <c r="BH982" s="291"/>
      <c r="BI982" s="291"/>
      <c r="BJ982" s="291">
        <v>0</v>
      </c>
      <c r="BK982" s="291"/>
      <c r="BL982" s="291"/>
      <c r="BM982" s="291"/>
      <c r="BN982" s="291"/>
      <c r="BO982" s="291"/>
      <c r="BP982" s="292" t="s">
        <v>45</v>
      </c>
      <c r="BQ982" s="292" t="s">
        <v>45</v>
      </c>
      <c r="BR982" t="s">
        <v>45</v>
      </c>
    </row>
    <row r="983" spans="1:70" hidden="1" x14ac:dyDescent="0.3">
      <c r="A983" s="281">
        <v>980</v>
      </c>
      <c r="B983" s="282" t="s">
        <v>2952</v>
      </c>
      <c r="C983" s="282" t="s">
        <v>3011</v>
      </c>
      <c r="D983" s="282" t="s">
        <v>3007</v>
      </c>
      <c r="E983" s="282" t="s">
        <v>2959</v>
      </c>
      <c r="F983" s="282" t="s">
        <v>2977</v>
      </c>
      <c r="G983" s="282" t="s">
        <v>2978</v>
      </c>
      <c r="H983" s="282" t="s">
        <v>2979</v>
      </c>
      <c r="I983" s="282" t="s">
        <v>2962</v>
      </c>
      <c r="J983" s="282" t="s">
        <v>60</v>
      </c>
      <c r="K983" s="282" t="s">
        <v>2958</v>
      </c>
      <c r="L983" s="282" t="s">
        <v>45</v>
      </c>
      <c r="M983" s="283" t="s">
        <v>736</v>
      </c>
      <c r="N983" s="282" t="s">
        <v>735</v>
      </c>
      <c r="O983" s="282" t="s">
        <v>50</v>
      </c>
      <c r="P983" s="282" t="s">
        <v>51</v>
      </c>
      <c r="Q983" s="284" t="s">
        <v>45</v>
      </c>
      <c r="R983" s="282" t="s">
        <v>45</v>
      </c>
      <c r="S983" s="285">
        <v>45985</v>
      </c>
      <c r="T983" s="285">
        <v>45985</v>
      </c>
      <c r="U983" s="284" t="s">
        <v>45</v>
      </c>
      <c r="V983" s="285">
        <v>45985</v>
      </c>
      <c r="W983" s="284" t="s">
        <v>45</v>
      </c>
      <c r="X983" s="284" t="s">
        <v>45</v>
      </c>
      <c r="Y983" s="286">
        <v>92000</v>
      </c>
      <c r="Z983" s="286">
        <v>104000</v>
      </c>
      <c r="AA983" s="286">
        <v>26400</v>
      </c>
      <c r="AB983" s="286">
        <v>104000</v>
      </c>
      <c r="AC983" s="287" t="s">
        <v>193</v>
      </c>
      <c r="AD983" s="284" t="s">
        <v>60</v>
      </c>
      <c r="AE983" s="287" t="s">
        <v>45</v>
      </c>
      <c r="AF983" s="286">
        <v>92000</v>
      </c>
      <c r="AG983" s="286">
        <v>9</v>
      </c>
      <c r="AH983" s="286">
        <v>936000</v>
      </c>
      <c r="AI983" s="286">
        <v>237600</v>
      </c>
      <c r="AJ983" s="286">
        <v>9</v>
      </c>
      <c r="AK983" s="286">
        <v>936000</v>
      </c>
      <c r="AL983" s="286">
        <v>237600</v>
      </c>
      <c r="AM983" s="286"/>
      <c r="AN983" s="286"/>
      <c r="AO983" s="286">
        <v>0</v>
      </c>
      <c r="AP983" s="286"/>
      <c r="AQ983" s="286"/>
      <c r="AR983" s="286">
        <v>0</v>
      </c>
      <c r="AS983" s="286"/>
      <c r="AT983" s="286"/>
      <c r="AU983" s="286">
        <v>0</v>
      </c>
      <c r="AV983" s="286"/>
      <c r="AW983" s="286"/>
      <c r="AX983" s="286">
        <v>0</v>
      </c>
      <c r="AY983" s="286"/>
      <c r="AZ983" s="286"/>
      <c r="BA983" s="286"/>
      <c r="BB983" s="286"/>
      <c r="BC983" s="286"/>
      <c r="BD983" s="286"/>
      <c r="BE983" s="286"/>
      <c r="BF983" s="286">
        <v>0</v>
      </c>
      <c r="BG983" s="286"/>
      <c r="BH983" s="286"/>
      <c r="BI983" s="286"/>
      <c r="BJ983" s="286">
        <v>0</v>
      </c>
      <c r="BK983" s="286"/>
      <c r="BL983" s="286"/>
      <c r="BM983" s="286"/>
      <c r="BN983" s="286"/>
      <c r="BO983" s="286"/>
      <c r="BP983" s="287" t="s">
        <v>45</v>
      </c>
      <c r="BQ983" s="287" t="s">
        <v>45</v>
      </c>
      <c r="BR983" t="s">
        <v>45</v>
      </c>
    </row>
    <row r="984" spans="1:70" hidden="1" x14ac:dyDescent="0.3">
      <c r="A984" s="281">
        <v>981</v>
      </c>
      <c r="B984" s="288" t="s">
        <v>2952</v>
      </c>
      <c r="C984" s="288" t="s">
        <v>3011</v>
      </c>
      <c r="D984" s="288" t="s">
        <v>3007</v>
      </c>
      <c r="E984" s="288" t="s">
        <v>2959</v>
      </c>
      <c r="F984" s="288" t="s">
        <v>2977</v>
      </c>
      <c r="G984" s="288" t="s">
        <v>2978</v>
      </c>
      <c r="H984" s="288" t="s">
        <v>2979</v>
      </c>
      <c r="I984" s="288" t="s">
        <v>2962</v>
      </c>
      <c r="J984" s="288" t="s">
        <v>60</v>
      </c>
      <c r="K984" s="288" t="s">
        <v>2958</v>
      </c>
      <c r="L984" s="288" t="s">
        <v>45</v>
      </c>
      <c r="M984" s="289" t="s">
        <v>732</v>
      </c>
      <c r="N984" s="288" t="s">
        <v>731</v>
      </c>
      <c r="O984" s="288" t="s">
        <v>50</v>
      </c>
      <c r="P984" s="288" t="s">
        <v>51</v>
      </c>
      <c r="Q984" s="290" t="s">
        <v>45</v>
      </c>
      <c r="R984" s="288" t="s">
        <v>45</v>
      </c>
      <c r="S984" s="1">
        <v>2958465</v>
      </c>
      <c r="T984" s="1">
        <v>45903</v>
      </c>
      <c r="U984" s="290" t="s">
        <v>45</v>
      </c>
      <c r="V984" s="1">
        <v>45903</v>
      </c>
      <c r="W984" s="290" t="s">
        <v>45</v>
      </c>
      <c r="X984" s="290" t="s">
        <v>45</v>
      </c>
      <c r="Y984" s="291">
        <v>55000</v>
      </c>
      <c r="Z984" s="291">
        <v>55000</v>
      </c>
      <c r="AA984" s="291">
        <v>14500</v>
      </c>
      <c r="AB984" s="291">
        <v>55000</v>
      </c>
      <c r="AC984" s="292" t="s">
        <v>421</v>
      </c>
      <c r="AD984" s="290" t="s">
        <v>60</v>
      </c>
      <c r="AE984" s="292" t="s">
        <v>45</v>
      </c>
      <c r="AF984" s="291">
        <v>55000</v>
      </c>
      <c r="AG984" s="291">
        <v>1930</v>
      </c>
      <c r="AH984" s="291">
        <v>106150000</v>
      </c>
      <c r="AI984" s="291">
        <v>27985000</v>
      </c>
      <c r="AJ984" s="291">
        <v>1930</v>
      </c>
      <c r="AK984" s="291">
        <v>106150000</v>
      </c>
      <c r="AL984" s="291">
        <v>27985000</v>
      </c>
      <c r="AM984" s="291"/>
      <c r="AN984" s="291"/>
      <c r="AO984" s="291">
        <v>0</v>
      </c>
      <c r="AP984" s="291"/>
      <c r="AQ984" s="291"/>
      <c r="AR984" s="291">
        <v>0</v>
      </c>
      <c r="AS984" s="291"/>
      <c r="AT984" s="291"/>
      <c r="AU984" s="291">
        <v>0</v>
      </c>
      <c r="AV984" s="291"/>
      <c r="AW984" s="291"/>
      <c r="AX984" s="291">
        <v>0</v>
      </c>
      <c r="AY984" s="291"/>
      <c r="AZ984" s="291"/>
      <c r="BA984" s="291"/>
      <c r="BB984" s="291"/>
      <c r="BC984" s="291"/>
      <c r="BD984" s="291"/>
      <c r="BE984" s="291"/>
      <c r="BF984" s="291">
        <v>0</v>
      </c>
      <c r="BG984" s="291"/>
      <c r="BH984" s="291"/>
      <c r="BI984" s="291"/>
      <c r="BJ984" s="291">
        <v>0</v>
      </c>
      <c r="BK984" s="291"/>
      <c r="BL984" s="291"/>
      <c r="BM984" s="291"/>
      <c r="BN984" s="291"/>
      <c r="BO984" s="291"/>
      <c r="BP984" s="292" t="s">
        <v>45</v>
      </c>
      <c r="BQ984" s="292" t="s">
        <v>45</v>
      </c>
      <c r="BR984" t="s">
        <v>45</v>
      </c>
    </row>
    <row r="985" spans="1:70" hidden="1" x14ac:dyDescent="0.3">
      <c r="A985" s="281">
        <v>982</v>
      </c>
      <c r="B985" s="282" t="s">
        <v>2952</v>
      </c>
      <c r="C985" s="282" t="s">
        <v>3011</v>
      </c>
      <c r="D985" s="282" t="s">
        <v>3007</v>
      </c>
      <c r="E985" s="282" t="s">
        <v>2959</v>
      </c>
      <c r="F985" s="282" t="s">
        <v>2977</v>
      </c>
      <c r="G985" s="282" t="s">
        <v>2980</v>
      </c>
      <c r="H985" s="282" t="s">
        <v>2982</v>
      </c>
      <c r="I985" s="282" t="s">
        <v>2962</v>
      </c>
      <c r="J985" s="282" t="s">
        <v>60</v>
      </c>
      <c r="K985" s="282" t="s">
        <v>2958</v>
      </c>
      <c r="L985" s="282" t="s">
        <v>45</v>
      </c>
      <c r="M985" s="283" t="s">
        <v>730</v>
      </c>
      <c r="N985" s="282" t="s">
        <v>729</v>
      </c>
      <c r="O985" s="282" t="s">
        <v>50</v>
      </c>
      <c r="P985" s="282" t="s">
        <v>127</v>
      </c>
      <c r="Q985" s="284" t="s">
        <v>45</v>
      </c>
      <c r="R985" s="282" t="s">
        <v>45</v>
      </c>
      <c r="S985" s="285">
        <v>2958465</v>
      </c>
      <c r="T985" s="285">
        <v>45952</v>
      </c>
      <c r="U985" s="284" t="s">
        <v>45</v>
      </c>
      <c r="V985" s="285">
        <v>45952</v>
      </c>
      <c r="W985" s="284" t="s">
        <v>45</v>
      </c>
      <c r="X985" s="284" t="s">
        <v>45</v>
      </c>
      <c r="Y985" s="286">
        <v>204000</v>
      </c>
      <c r="Z985" s="286">
        <v>226000</v>
      </c>
      <c r="AA985" s="286">
        <v>54000</v>
      </c>
      <c r="AB985" s="286">
        <v>226000</v>
      </c>
      <c r="AC985" s="287" t="s">
        <v>52</v>
      </c>
      <c r="AD985" s="284" t="s">
        <v>60</v>
      </c>
      <c r="AE985" s="287" t="s">
        <v>45</v>
      </c>
      <c r="AF985" s="286">
        <v>204000</v>
      </c>
      <c r="AG985" s="286">
        <v>970</v>
      </c>
      <c r="AH985" s="286">
        <v>219220000</v>
      </c>
      <c r="AI985" s="286">
        <v>52380000</v>
      </c>
      <c r="AJ985" s="286">
        <v>970</v>
      </c>
      <c r="AK985" s="286">
        <v>219220000</v>
      </c>
      <c r="AL985" s="286">
        <v>52380000</v>
      </c>
      <c r="AM985" s="286"/>
      <c r="AN985" s="286"/>
      <c r="AO985" s="286">
        <v>0</v>
      </c>
      <c r="AP985" s="286"/>
      <c r="AQ985" s="286"/>
      <c r="AR985" s="286">
        <v>0</v>
      </c>
      <c r="AS985" s="286"/>
      <c r="AT985" s="286"/>
      <c r="AU985" s="286">
        <v>0</v>
      </c>
      <c r="AV985" s="286"/>
      <c r="AW985" s="286"/>
      <c r="AX985" s="286">
        <v>0</v>
      </c>
      <c r="AY985" s="286"/>
      <c r="AZ985" s="286"/>
      <c r="BA985" s="286"/>
      <c r="BB985" s="286"/>
      <c r="BC985" s="286"/>
      <c r="BD985" s="286"/>
      <c r="BE985" s="286"/>
      <c r="BF985" s="286">
        <v>0</v>
      </c>
      <c r="BG985" s="286"/>
      <c r="BH985" s="286"/>
      <c r="BI985" s="286"/>
      <c r="BJ985" s="286">
        <v>0</v>
      </c>
      <c r="BK985" s="286"/>
      <c r="BL985" s="286"/>
      <c r="BM985" s="286"/>
      <c r="BN985" s="286"/>
      <c r="BO985" s="286"/>
      <c r="BP985" s="287" t="s">
        <v>45</v>
      </c>
      <c r="BQ985" s="287" t="s">
        <v>45</v>
      </c>
      <c r="BR985" t="s">
        <v>45</v>
      </c>
    </row>
    <row r="986" spans="1:70" hidden="1" x14ac:dyDescent="0.3">
      <c r="A986" s="281">
        <v>983</v>
      </c>
      <c r="B986" s="288" t="s">
        <v>2952</v>
      </c>
      <c r="C986" s="288" t="s">
        <v>3011</v>
      </c>
      <c r="D986" s="288" t="s">
        <v>3007</v>
      </c>
      <c r="E986" s="288" t="s">
        <v>2959</v>
      </c>
      <c r="F986" s="288" t="s">
        <v>2977</v>
      </c>
      <c r="G986" s="288" t="s">
        <v>2980</v>
      </c>
      <c r="H986" s="288" t="s">
        <v>2983</v>
      </c>
      <c r="I986" s="288" t="s">
        <v>2962</v>
      </c>
      <c r="J986" s="288" t="s">
        <v>60</v>
      </c>
      <c r="K986" s="288" t="s">
        <v>2958</v>
      </c>
      <c r="L986" s="288" t="s">
        <v>45</v>
      </c>
      <c r="M986" s="289" t="s">
        <v>728</v>
      </c>
      <c r="N986" s="288" t="s">
        <v>727</v>
      </c>
      <c r="O986" s="288" t="s">
        <v>50</v>
      </c>
      <c r="P986" s="288" t="s">
        <v>74</v>
      </c>
      <c r="Q986" s="290" t="s">
        <v>45</v>
      </c>
      <c r="R986" s="288" t="s">
        <v>45</v>
      </c>
      <c r="S986" s="1">
        <v>2958465</v>
      </c>
      <c r="T986" s="1">
        <v>45922</v>
      </c>
      <c r="U986" s="290" t="s">
        <v>45</v>
      </c>
      <c r="V986" s="1">
        <v>45922</v>
      </c>
      <c r="W986" s="290" t="s">
        <v>45</v>
      </c>
      <c r="X986" s="290" t="s">
        <v>45</v>
      </c>
      <c r="Y986" s="291">
        <v>162000</v>
      </c>
      <c r="Z986" s="291">
        <v>180000</v>
      </c>
      <c r="AA986" s="291">
        <v>43000</v>
      </c>
      <c r="AB986" s="291">
        <v>180000</v>
      </c>
      <c r="AC986" s="292" t="s">
        <v>531</v>
      </c>
      <c r="AD986" s="290" t="s">
        <v>60</v>
      </c>
      <c r="AE986" s="292" t="s">
        <v>45</v>
      </c>
      <c r="AF986" s="291">
        <v>162000</v>
      </c>
      <c r="AG986" s="291">
        <v>1208</v>
      </c>
      <c r="AH986" s="291">
        <v>217440000</v>
      </c>
      <c r="AI986" s="291">
        <v>51944000</v>
      </c>
      <c r="AJ986" s="291">
        <v>1208</v>
      </c>
      <c r="AK986" s="291">
        <v>217440000</v>
      </c>
      <c r="AL986" s="291">
        <v>51944000</v>
      </c>
      <c r="AM986" s="291"/>
      <c r="AN986" s="291"/>
      <c r="AO986" s="291">
        <v>0</v>
      </c>
      <c r="AP986" s="291"/>
      <c r="AQ986" s="291"/>
      <c r="AR986" s="291">
        <v>0</v>
      </c>
      <c r="AS986" s="291"/>
      <c r="AT986" s="291"/>
      <c r="AU986" s="291">
        <v>0</v>
      </c>
      <c r="AV986" s="291"/>
      <c r="AW986" s="291"/>
      <c r="AX986" s="291">
        <v>0</v>
      </c>
      <c r="AY986" s="291"/>
      <c r="AZ986" s="291"/>
      <c r="BA986" s="291"/>
      <c r="BB986" s="291"/>
      <c r="BC986" s="291"/>
      <c r="BD986" s="291"/>
      <c r="BE986" s="291"/>
      <c r="BF986" s="291">
        <v>0</v>
      </c>
      <c r="BG986" s="291"/>
      <c r="BH986" s="291"/>
      <c r="BI986" s="291"/>
      <c r="BJ986" s="291">
        <v>0</v>
      </c>
      <c r="BK986" s="291"/>
      <c r="BL986" s="291"/>
      <c r="BM986" s="291"/>
      <c r="BN986" s="291"/>
      <c r="BO986" s="291"/>
      <c r="BP986" s="292" t="s">
        <v>45</v>
      </c>
      <c r="BQ986" s="292" t="s">
        <v>45</v>
      </c>
      <c r="BR986" t="s">
        <v>45</v>
      </c>
    </row>
    <row r="987" spans="1:70" hidden="1" x14ac:dyDescent="0.3">
      <c r="A987" s="281">
        <v>984</v>
      </c>
      <c r="B987" s="282" t="s">
        <v>2952</v>
      </c>
      <c r="C987" s="282" t="s">
        <v>3011</v>
      </c>
      <c r="D987" s="282" t="s">
        <v>3007</v>
      </c>
      <c r="E987" s="282" t="s">
        <v>2959</v>
      </c>
      <c r="F987" s="282" t="s">
        <v>2977</v>
      </c>
      <c r="G987" s="282" t="s">
        <v>2980</v>
      </c>
      <c r="H987" s="282" t="s">
        <v>2983</v>
      </c>
      <c r="I987" s="282" t="s">
        <v>2962</v>
      </c>
      <c r="J987" s="282" t="s">
        <v>60</v>
      </c>
      <c r="K987" s="282" t="s">
        <v>2958</v>
      </c>
      <c r="L987" s="282" t="s">
        <v>45</v>
      </c>
      <c r="M987" s="283" t="s">
        <v>725</v>
      </c>
      <c r="N987" s="282" t="s">
        <v>724</v>
      </c>
      <c r="O987" s="282" t="s">
        <v>50</v>
      </c>
      <c r="P987" s="282" t="s">
        <v>51</v>
      </c>
      <c r="Q987" s="284" t="s">
        <v>45</v>
      </c>
      <c r="R987" s="282" t="s">
        <v>45</v>
      </c>
      <c r="S987" s="285">
        <v>2958465</v>
      </c>
      <c r="T987" s="285">
        <v>45916</v>
      </c>
      <c r="U987" s="284" t="s">
        <v>45</v>
      </c>
      <c r="V987" s="285">
        <v>45916</v>
      </c>
      <c r="W987" s="284" t="s">
        <v>45</v>
      </c>
      <c r="X987" s="284" t="s">
        <v>45</v>
      </c>
      <c r="Y987" s="286">
        <v>108000</v>
      </c>
      <c r="Z987" s="286">
        <v>120000</v>
      </c>
      <c r="AA987" s="286">
        <v>28600</v>
      </c>
      <c r="AB987" s="286">
        <v>120000</v>
      </c>
      <c r="AC987" s="287" t="s">
        <v>52</v>
      </c>
      <c r="AD987" s="284" t="s">
        <v>60</v>
      </c>
      <c r="AE987" s="287" t="s">
        <v>45</v>
      </c>
      <c r="AF987" s="286">
        <v>108000</v>
      </c>
      <c r="AG987" s="286">
        <v>1900</v>
      </c>
      <c r="AH987" s="286">
        <v>228000000</v>
      </c>
      <c r="AI987" s="286">
        <v>54340000</v>
      </c>
      <c r="AJ987" s="286">
        <v>700</v>
      </c>
      <c r="AK987" s="286">
        <v>84000000</v>
      </c>
      <c r="AL987" s="286">
        <v>20020000</v>
      </c>
      <c r="AM987" s="286">
        <v>1200</v>
      </c>
      <c r="AN987" s="286">
        <v>144000000</v>
      </c>
      <c r="AO987" s="286">
        <v>34320000</v>
      </c>
      <c r="AP987" s="286"/>
      <c r="AQ987" s="286"/>
      <c r="AR987" s="286">
        <v>0</v>
      </c>
      <c r="AS987" s="286"/>
      <c r="AT987" s="286"/>
      <c r="AU987" s="286">
        <v>0</v>
      </c>
      <c r="AV987" s="286"/>
      <c r="AW987" s="286"/>
      <c r="AX987" s="286">
        <v>0</v>
      </c>
      <c r="AY987" s="286"/>
      <c r="AZ987" s="286"/>
      <c r="BA987" s="286"/>
      <c r="BB987" s="286"/>
      <c r="BC987" s="286"/>
      <c r="BD987" s="286"/>
      <c r="BE987" s="286"/>
      <c r="BF987" s="286">
        <v>0</v>
      </c>
      <c r="BG987" s="286"/>
      <c r="BH987" s="286"/>
      <c r="BI987" s="286"/>
      <c r="BJ987" s="286">
        <v>0</v>
      </c>
      <c r="BK987" s="286"/>
      <c r="BL987" s="286"/>
      <c r="BM987" s="286"/>
      <c r="BN987" s="286"/>
      <c r="BO987" s="286"/>
      <c r="BP987" s="287" t="s">
        <v>45</v>
      </c>
      <c r="BQ987" s="287" t="s">
        <v>45</v>
      </c>
      <c r="BR987" t="s">
        <v>45</v>
      </c>
    </row>
    <row r="988" spans="1:70" hidden="1" x14ac:dyDescent="0.3">
      <c r="A988" s="281">
        <v>985</v>
      </c>
      <c r="B988" s="288" t="s">
        <v>2952</v>
      </c>
      <c r="C988" s="288" t="s">
        <v>3011</v>
      </c>
      <c r="D988" s="288" t="s">
        <v>3007</v>
      </c>
      <c r="E988" s="288" t="s">
        <v>2959</v>
      </c>
      <c r="F988" s="288" t="s">
        <v>2977</v>
      </c>
      <c r="G988" s="288" t="s">
        <v>2980</v>
      </c>
      <c r="H988" s="288" t="s">
        <v>2983</v>
      </c>
      <c r="I988" s="288" t="s">
        <v>2962</v>
      </c>
      <c r="J988" s="288" t="s">
        <v>60</v>
      </c>
      <c r="K988" s="288" t="s">
        <v>2958</v>
      </c>
      <c r="L988" s="288" t="s">
        <v>45</v>
      </c>
      <c r="M988" s="289" t="s">
        <v>722</v>
      </c>
      <c r="N988" s="288" t="s">
        <v>721</v>
      </c>
      <c r="O988" s="288" t="s">
        <v>50</v>
      </c>
      <c r="P988" s="288" t="s">
        <v>51</v>
      </c>
      <c r="Q988" s="290" t="s">
        <v>45</v>
      </c>
      <c r="R988" s="288" t="s">
        <v>45</v>
      </c>
      <c r="S988" s="1">
        <v>2958465</v>
      </c>
      <c r="T988" s="1">
        <v>45958</v>
      </c>
      <c r="U988" s="290" t="s">
        <v>45</v>
      </c>
      <c r="V988" s="1">
        <v>45958</v>
      </c>
      <c r="W988" s="290" t="s">
        <v>45</v>
      </c>
      <c r="X988" s="290" t="s">
        <v>45</v>
      </c>
      <c r="Y988" s="291">
        <v>117000</v>
      </c>
      <c r="Z988" s="291">
        <v>130000</v>
      </c>
      <c r="AA988" s="291">
        <v>31000</v>
      </c>
      <c r="AB988" s="291">
        <v>130000</v>
      </c>
      <c r="AC988" s="292" t="s">
        <v>52</v>
      </c>
      <c r="AD988" s="290" t="s">
        <v>60</v>
      </c>
      <c r="AE988" s="292" t="s">
        <v>45</v>
      </c>
      <c r="AF988" s="291">
        <v>117000</v>
      </c>
      <c r="AG988" s="291">
        <v>600</v>
      </c>
      <c r="AH988" s="291">
        <v>78000000</v>
      </c>
      <c r="AI988" s="291">
        <v>18600000</v>
      </c>
      <c r="AJ988" s="291">
        <v>600</v>
      </c>
      <c r="AK988" s="291">
        <v>78000000</v>
      </c>
      <c r="AL988" s="291">
        <v>18600000</v>
      </c>
      <c r="AM988" s="291"/>
      <c r="AN988" s="291"/>
      <c r="AO988" s="291">
        <v>0</v>
      </c>
      <c r="AP988" s="291"/>
      <c r="AQ988" s="291"/>
      <c r="AR988" s="291">
        <v>0</v>
      </c>
      <c r="AS988" s="291"/>
      <c r="AT988" s="291"/>
      <c r="AU988" s="291">
        <v>0</v>
      </c>
      <c r="AV988" s="291"/>
      <c r="AW988" s="291"/>
      <c r="AX988" s="291">
        <v>0</v>
      </c>
      <c r="AY988" s="291"/>
      <c r="AZ988" s="291"/>
      <c r="BA988" s="291"/>
      <c r="BB988" s="291"/>
      <c r="BC988" s="291"/>
      <c r="BD988" s="291"/>
      <c r="BE988" s="291"/>
      <c r="BF988" s="291">
        <v>0</v>
      </c>
      <c r="BG988" s="291"/>
      <c r="BH988" s="291"/>
      <c r="BI988" s="291"/>
      <c r="BJ988" s="291">
        <v>0</v>
      </c>
      <c r="BK988" s="291"/>
      <c r="BL988" s="291"/>
      <c r="BM988" s="291"/>
      <c r="BN988" s="291"/>
      <c r="BO988" s="291"/>
      <c r="BP988" s="292" t="s">
        <v>45</v>
      </c>
      <c r="BQ988" s="292" t="s">
        <v>45</v>
      </c>
      <c r="BR988" t="s">
        <v>45</v>
      </c>
    </row>
    <row r="989" spans="1:70" hidden="1" x14ac:dyDescent="0.3">
      <c r="A989" s="281">
        <v>986</v>
      </c>
      <c r="B989" s="282" t="s">
        <v>2952</v>
      </c>
      <c r="C989" s="282" t="s">
        <v>3011</v>
      </c>
      <c r="D989" s="282" t="s">
        <v>3007</v>
      </c>
      <c r="E989" s="282" t="s">
        <v>2959</v>
      </c>
      <c r="F989" s="282" t="s">
        <v>2977</v>
      </c>
      <c r="G989" s="282" t="s">
        <v>2980</v>
      </c>
      <c r="H989" s="282" t="s">
        <v>2983</v>
      </c>
      <c r="I989" s="282" t="s">
        <v>2962</v>
      </c>
      <c r="J989" s="282" t="s">
        <v>60</v>
      </c>
      <c r="K989" s="282" t="s">
        <v>2958</v>
      </c>
      <c r="L989" s="282" t="s">
        <v>45</v>
      </c>
      <c r="M989" s="283" t="s">
        <v>720</v>
      </c>
      <c r="N989" s="282" t="s">
        <v>719</v>
      </c>
      <c r="O989" s="282" t="s">
        <v>50</v>
      </c>
      <c r="P989" s="282" t="s">
        <v>51</v>
      </c>
      <c r="Q989" s="284" t="s">
        <v>45</v>
      </c>
      <c r="R989" s="282" t="s">
        <v>45</v>
      </c>
      <c r="S989" s="285">
        <v>2958465</v>
      </c>
      <c r="T989" s="285">
        <v>45950</v>
      </c>
      <c r="U989" s="284" t="s">
        <v>45</v>
      </c>
      <c r="V989" s="285">
        <v>45950</v>
      </c>
      <c r="W989" s="284" t="s">
        <v>45</v>
      </c>
      <c r="X989" s="284" t="s">
        <v>45</v>
      </c>
      <c r="Y989" s="286">
        <v>121000</v>
      </c>
      <c r="Z989" s="286">
        <v>135000</v>
      </c>
      <c r="AA989" s="286">
        <v>32000</v>
      </c>
      <c r="AB989" s="286">
        <v>135000</v>
      </c>
      <c r="AC989" s="287" t="s">
        <v>363</v>
      </c>
      <c r="AD989" s="284" t="s">
        <v>60</v>
      </c>
      <c r="AE989" s="287" t="s">
        <v>45</v>
      </c>
      <c r="AF989" s="286">
        <v>121000</v>
      </c>
      <c r="AG989" s="286">
        <v>1020</v>
      </c>
      <c r="AH989" s="286">
        <v>137700000</v>
      </c>
      <c r="AI989" s="286">
        <v>32640000</v>
      </c>
      <c r="AJ989" s="286">
        <v>1020</v>
      </c>
      <c r="AK989" s="286">
        <v>137700000</v>
      </c>
      <c r="AL989" s="286">
        <v>32640000</v>
      </c>
      <c r="AM989" s="286"/>
      <c r="AN989" s="286"/>
      <c r="AO989" s="286">
        <v>0</v>
      </c>
      <c r="AP989" s="286"/>
      <c r="AQ989" s="286"/>
      <c r="AR989" s="286">
        <v>0</v>
      </c>
      <c r="AS989" s="286"/>
      <c r="AT989" s="286"/>
      <c r="AU989" s="286">
        <v>0</v>
      </c>
      <c r="AV989" s="286"/>
      <c r="AW989" s="286"/>
      <c r="AX989" s="286">
        <v>0</v>
      </c>
      <c r="AY989" s="286"/>
      <c r="AZ989" s="286"/>
      <c r="BA989" s="286"/>
      <c r="BB989" s="286"/>
      <c r="BC989" s="286"/>
      <c r="BD989" s="286"/>
      <c r="BE989" s="286"/>
      <c r="BF989" s="286">
        <v>0</v>
      </c>
      <c r="BG989" s="286"/>
      <c r="BH989" s="286"/>
      <c r="BI989" s="286"/>
      <c r="BJ989" s="286">
        <v>0</v>
      </c>
      <c r="BK989" s="286"/>
      <c r="BL989" s="286"/>
      <c r="BM989" s="286"/>
      <c r="BN989" s="286"/>
      <c r="BO989" s="286"/>
      <c r="BP989" s="287" t="s">
        <v>45</v>
      </c>
      <c r="BQ989" s="287" t="s">
        <v>45</v>
      </c>
      <c r="BR989" t="s">
        <v>45</v>
      </c>
    </row>
    <row r="990" spans="1:70" hidden="1" x14ac:dyDescent="0.3">
      <c r="A990" s="281">
        <v>987</v>
      </c>
      <c r="B990" s="288" t="s">
        <v>2952</v>
      </c>
      <c r="C990" s="288" t="s">
        <v>3011</v>
      </c>
      <c r="D990" s="288" t="s">
        <v>3007</v>
      </c>
      <c r="E990" s="288" t="s">
        <v>2959</v>
      </c>
      <c r="F990" s="288" t="s">
        <v>2977</v>
      </c>
      <c r="G990" s="288" t="s">
        <v>2980</v>
      </c>
      <c r="H990" s="288" t="s">
        <v>2983</v>
      </c>
      <c r="I990" s="288" t="s">
        <v>2962</v>
      </c>
      <c r="J990" s="288" t="s">
        <v>60</v>
      </c>
      <c r="K990" s="288" t="s">
        <v>2958</v>
      </c>
      <c r="L990" s="288" t="s">
        <v>45</v>
      </c>
      <c r="M990" s="289" t="s">
        <v>718</v>
      </c>
      <c r="N990" s="288" t="s">
        <v>717</v>
      </c>
      <c r="O990" s="288" t="s">
        <v>50</v>
      </c>
      <c r="P990" s="288" t="s">
        <v>127</v>
      </c>
      <c r="Q990" s="290" t="s">
        <v>45</v>
      </c>
      <c r="R990" s="288" t="s">
        <v>45</v>
      </c>
      <c r="S990" s="1">
        <v>2958465</v>
      </c>
      <c r="T990" s="1">
        <v>45957</v>
      </c>
      <c r="U990" s="290" t="s">
        <v>45</v>
      </c>
      <c r="V990" s="1">
        <v>45957</v>
      </c>
      <c r="W990" s="290" t="s">
        <v>45</v>
      </c>
      <c r="X990" s="290" t="s">
        <v>45</v>
      </c>
      <c r="Y990" s="291">
        <v>230000</v>
      </c>
      <c r="Z990" s="291">
        <v>255000</v>
      </c>
      <c r="AA990" s="291">
        <v>61000</v>
      </c>
      <c r="AB990" s="291">
        <v>255000</v>
      </c>
      <c r="AC990" s="292" t="s">
        <v>52</v>
      </c>
      <c r="AD990" s="290" t="s">
        <v>60</v>
      </c>
      <c r="AE990" s="292" t="s">
        <v>45</v>
      </c>
      <c r="AF990" s="291">
        <v>230000</v>
      </c>
      <c r="AG990" s="291">
        <v>1020</v>
      </c>
      <c r="AH990" s="291">
        <v>260100000</v>
      </c>
      <c r="AI990" s="291">
        <v>62220000</v>
      </c>
      <c r="AJ990" s="291">
        <v>1020</v>
      </c>
      <c r="AK990" s="291">
        <v>260100000</v>
      </c>
      <c r="AL990" s="291">
        <v>62220000</v>
      </c>
      <c r="AM990" s="291"/>
      <c r="AN990" s="291"/>
      <c r="AO990" s="291">
        <v>0</v>
      </c>
      <c r="AP990" s="291"/>
      <c r="AQ990" s="291"/>
      <c r="AR990" s="291">
        <v>0</v>
      </c>
      <c r="AS990" s="291"/>
      <c r="AT990" s="291"/>
      <c r="AU990" s="291">
        <v>0</v>
      </c>
      <c r="AV990" s="291"/>
      <c r="AW990" s="291"/>
      <c r="AX990" s="291">
        <v>0</v>
      </c>
      <c r="AY990" s="291"/>
      <c r="AZ990" s="291"/>
      <c r="BA990" s="291"/>
      <c r="BB990" s="291"/>
      <c r="BC990" s="291"/>
      <c r="BD990" s="291"/>
      <c r="BE990" s="291"/>
      <c r="BF990" s="291">
        <v>0</v>
      </c>
      <c r="BG990" s="291"/>
      <c r="BH990" s="291"/>
      <c r="BI990" s="291"/>
      <c r="BJ990" s="291">
        <v>0</v>
      </c>
      <c r="BK990" s="291"/>
      <c r="BL990" s="291"/>
      <c r="BM990" s="291"/>
      <c r="BN990" s="291"/>
      <c r="BO990" s="291"/>
      <c r="BP990" s="292" t="s">
        <v>45</v>
      </c>
      <c r="BQ990" s="292" t="s">
        <v>45</v>
      </c>
      <c r="BR990" t="s">
        <v>45</v>
      </c>
    </row>
    <row r="991" spans="1:70" hidden="1" x14ac:dyDescent="0.3">
      <c r="A991" s="281">
        <v>988</v>
      </c>
      <c r="B991" s="282" t="s">
        <v>2952</v>
      </c>
      <c r="C991" s="282" t="s">
        <v>3011</v>
      </c>
      <c r="D991" s="282" t="s">
        <v>3007</v>
      </c>
      <c r="E991" s="282" t="s">
        <v>2959</v>
      </c>
      <c r="F991" s="282" t="s">
        <v>2977</v>
      </c>
      <c r="G991" s="282" t="s">
        <v>2980</v>
      </c>
      <c r="H991" s="282" t="s">
        <v>2983</v>
      </c>
      <c r="I991" s="282" t="s">
        <v>2962</v>
      </c>
      <c r="J991" s="282" t="s">
        <v>60</v>
      </c>
      <c r="K991" s="282" t="s">
        <v>2958</v>
      </c>
      <c r="L991" s="282" t="s">
        <v>45</v>
      </c>
      <c r="M991" s="283" t="s">
        <v>715</v>
      </c>
      <c r="N991" s="282" t="s">
        <v>714</v>
      </c>
      <c r="O991" s="282" t="s">
        <v>50</v>
      </c>
      <c r="P991" s="282" t="s">
        <v>51</v>
      </c>
      <c r="Q991" s="284" t="s">
        <v>45</v>
      </c>
      <c r="R991" s="282" t="s">
        <v>45</v>
      </c>
      <c r="S991" s="285">
        <v>2958465</v>
      </c>
      <c r="T991" s="285">
        <v>45950</v>
      </c>
      <c r="U991" s="284" t="s">
        <v>45</v>
      </c>
      <c r="V991" s="285">
        <v>45950</v>
      </c>
      <c r="W991" s="284" t="s">
        <v>45</v>
      </c>
      <c r="X991" s="284" t="s">
        <v>45</v>
      </c>
      <c r="Y991" s="286">
        <v>116000</v>
      </c>
      <c r="Z991" s="286">
        <v>129000</v>
      </c>
      <c r="AA991" s="286">
        <v>30600</v>
      </c>
      <c r="AB991" s="286">
        <v>129000</v>
      </c>
      <c r="AC991" s="287" t="s">
        <v>421</v>
      </c>
      <c r="AD991" s="284" t="s">
        <v>60</v>
      </c>
      <c r="AE991" s="287" t="s">
        <v>45</v>
      </c>
      <c r="AF991" s="286">
        <v>116000</v>
      </c>
      <c r="AG991" s="286">
        <v>6030</v>
      </c>
      <c r="AH991" s="286">
        <v>777870000</v>
      </c>
      <c r="AI991" s="286">
        <v>184518000</v>
      </c>
      <c r="AJ991" s="286">
        <v>6030</v>
      </c>
      <c r="AK991" s="286">
        <v>777870000</v>
      </c>
      <c r="AL991" s="286">
        <v>184518000</v>
      </c>
      <c r="AM991" s="286"/>
      <c r="AN991" s="286"/>
      <c r="AO991" s="286">
        <v>0</v>
      </c>
      <c r="AP991" s="286"/>
      <c r="AQ991" s="286"/>
      <c r="AR991" s="286">
        <v>0</v>
      </c>
      <c r="AS991" s="286"/>
      <c r="AT991" s="286"/>
      <c r="AU991" s="286">
        <v>0</v>
      </c>
      <c r="AV991" s="286"/>
      <c r="AW991" s="286"/>
      <c r="AX991" s="286">
        <v>0</v>
      </c>
      <c r="AY991" s="286"/>
      <c r="AZ991" s="286"/>
      <c r="BA991" s="286"/>
      <c r="BB991" s="286"/>
      <c r="BC991" s="286"/>
      <c r="BD991" s="286"/>
      <c r="BE991" s="286"/>
      <c r="BF991" s="286">
        <v>0</v>
      </c>
      <c r="BG991" s="286"/>
      <c r="BH991" s="286"/>
      <c r="BI991" s="286"/>
      <c r="BJ991" s="286">
        <v>0</v>
      </c>
      <c r="BK991" s="286"/>
      <c r="BL991" s="286"/>
      <c r="BM991" s="286"/>
      <c r="BN991" s="286"/>
      <c r="BO991" s="286"/>
      <c r="BP991" s="287" t="s">
        <v>45</v>
      </c>
      <c r="BQ991" s="287" t="s">
        <v>45</v>
      </c>
      <c r="BR991" t="s">
        <v>45</v>
      </c>
    </row>
    <row r="992" spans="1:70" hidden="1" x14ac:dyDescent="0.3">
      <c r="A992" s="281">
        <v>989</v>
      </c>
      <c r="B992" s="288" t="s">
        <v>2952</v>
      </c>
      <c r="C992" s="288" t="s">
        <v>3011</v>
      </c>
      <c r="D992" s="288" t="s">
        <v>3007</v>
      </c>
      <c r="E992" s="288" t="s">
        <v>2959</v>
      </c>
      <c r="F992" s="288" t="s">
        <v>2977</v>
      </c>
      <c r="G992" s="288" t="s">
        <v>2980</v>
      </c>
      <c r="H992" s="288" t="s">
        <v>2983</v>
      </c>
      <c r="I992" s="288" t="s">
        <v>2962</v>
      </c>
      <c r="J992" s="288" t="s">
        <v>60</v>
      </c>
      <c r="K992" s="288" t="s">
        <v>2958</v>
      </c>
      <c r="L992" s="288" t="s">
        <v>45</v>
      </c>
      <c r="M992" s="289" t="s">
        <v>488</v>
      </c>
      <c r="N992" s="288" t="s">
        <v>394</v>
      </c>
      <c r="O992" s="288" t="s">
        <v>50</v>
      </c>
      <c r="P992" s="288" t="s">
        <v>184</v>
      </c>
      <c r="Q992" s="290" t="s">
        <v>45</v>
      </c>
      <c r="R992" s="288" t="s">
        <v>45</v>
      </c>
      <c r="S992" s="1">
        <v>2958465</v>
      </c>
      <c r="T992" s="1">
        <v>45967</v>
      </c>
      <c r="U992" s="290" t="s">
        <v>45</v>
      </c>
      <c r="V992" s="1">
        <v>45967</v>
      </c>
      <c r="W992" s="290" t="s">
        <v>45</v>
      </c>
      <c r="X992" s="290" t="s">
        <v>45</v>
      </c>
      <c r="Y992" s="291">
        <v>170000</v>
      </c>
      <c r="Z992" s="291">
        <v>189000</v>
      </c>
      <c r="AA992" s="291">
        <v>45000</v>
      </c>
      <c r="AB992" s="291">
        <v>189000</v>
      </c>
      <c r="AC992" s="292" t="s">
        <v>52</v>
      </c>
      <c r="AD992" s="290" t="s">
        <v>60</v>
      </c>
      <c r="AE992" s="292" t="s">
        <v>45</v>
      </c>
      <c r="AF992" s="291">
        <v>170000</v>
      </c>
      <c r="AG992" s="291">
        <v>1140</v>
      </c>
      <c r="AH992" s="291">
        <v>215460000</v>
      </c>
      <c r="AI992" s="291">
        <v>51300000</v>
      </c>
      <c r="AJ992" s="291">
        <v>1140</v>
      </c>
      <c r="AK992" s="291">
        <v>215460000</v>
      </c>
      <c r="AL992" s="291">
        <v>51300000</v>
      </c>
      <c r="AM992" s="291"/>
      <c r="AN992" s="291"/>
      <c r="AO992" s="291">
        <v>0</v>
      </c>
      <c r="AP992" s="291"/>
      <c r="AQ992" s="291"/>
      <c r="AR992" s="291">
        <v>0</v>
      </c>
      <c r="AS992" s="291"/>
      <c r="AT992" s="291"/>
      <c r="AU992" s="291">
        <v>0</v>
      </c>
      <c r="AV992" s="291"/>
      <c r="AW992" s="291"/>
      <c r="AX992" s="291">
        <v>0</v>
      </c>
      <c r="AY992" s="291"/>
      <c r="AZ992" s="291"/>
      <c r="BA992" s="291"/>
      <c r="BB992" s="291"/>
      <c r="BC992" s="291"/>
      <c r="BD992" s="291"/>
      <c r="BE992" s="291"/>
      <c r="BF992" s="291">
        <v>0</v>
      </c>
      <c r="BG992" s="291"/>
      <c r="BH992" s="291"/>
      <c r="BI992" s="291"/>
      <c r="BJ992" s="291">
        <v>0</v>
      </c>
      <c r="BK992" s="291"/>
      <c r="BL992" s="291"/>
      <c r="BM992" s="291"/>
      <c r="BN992" s="291"/>
      <c r="BO992" s="291"/>
      <c r="BP992" s="292" t="s">
        <v>45</v>
      </c>
      <c r="BQ992" s="292" t="s">
        <v>45</v>
      </c>
      <c r="BR992" t="s">
        <v>45</v>
      </c>
    </row>
    <row r="993" spans="1:70" hidden="1" x14ac:dyDescent="0.3">
      <c r="A993" s="281">
        <v>990</v>
      </c>
      <c r="B993" s="282" t="s">
        <v>2952</v>
      </c>
      <c r="C993" s="282" t="s">
        <v>3011</v>
      </c>
      <c r="D993" s="282" t="s">
        <v>3007</v>
      </c>
      <c r="E993" s="282" t="s">
        <v>2959</v>
      </c>
      <c r="F993" s="282" t="s">
        <v>2977</v>
      </c>
      <c r="G993" s="282" t="s">
        <v>2980</v>
      </c>
      <c r="H993" s="282" t="s">
        <v>2983</v>
      </c>
      <c r="I993" s="282" t="s">
        <v>2962</v>
      </c>
      <c r="J993" s="282" t="s">
        <v>60</v>
      </c>
      <c r="K993" s="282" t="s">
        <v>2958</v>
      </c>
      <c r="L993" s="282" t="s">
        <v>45</v>
      </c>
      <c r="M993" s="283" t="s">
        <v>711</v>
      </c>
      <c r="N993" s="282" t="s">
        <v>710</v>
      </c>
      <c r="O993" s="282" t="s">
        <v>50</v>
      </c>
      <c r="P993" s="282" t="s">
        <v>74</v>
      </c>
      <c r="Q993" s="284" t="s">
        <v>45</v>
      </c>
      <c r="R993" s="282" t="s">
        <v>45</v>
      </c>
      <c r="S993" s="285">
        <v>2958465</v>
      </c>
      <c r="T993" s="285">
        <v>45950</v>
      </c>
      <c r="U993" s="284" t="s">
        <v>45</v>
      </c>
      <c r="V993" s="285">
        <v>45950</v>
      </c>
      <c r="W993" s="284" t="s">
        <v>45</v>
      </c>
      <c r="X993" s="284" t="s">
        <v>45</v>
      </c>
      <c r="Y993" s="286">
        <v>110000</v>
      </c>
      <c r="Z993" s="286">
        <v>122000</v>
      </c>
      <c r="AA993" s="286">
        <v>29900</v>
      </c>
      <c r="AB993" s="286">
        <v>122000</v>
      </c>
      <c r="AC993" s="287" t="s">
        <v>386</v>
      </c>
      <c r="AD993" s="284" t="s">
        <v>60</v>
      </c>
      <c r="AE993" s="287" t="s">
        <v>45</v>
      </c>
      <c r="AF993" s="286">
        <v>110000</v>
      </c>
      <c r="AG993" s="286">
        <v>2875</v>
      </c>
      <c r="AH993" s="286">
        <v>350750000</v>
      </c>
      <c r="AI993" s="286">
        <v>85962500</v>
      </c>
      <c r="AJ993" s="286">
        <v>2875</v>
      </c>
      <c r="AK993" s="286">
        <v>350750000</v>
      </c>
      <c r="AL993" s="286">
        <v>85962500</v>
      </c>
      <c r="AM993" s="286"/>
      <c r="AN993" s="286"/>
      <c r="AO993" s="286">
        <v>0</v>
      </c>
      <c r="AP993" s="286"/>
      <c r="AQ993" s="286"/>
      <c r="AR993" s="286">
        <v>0</v>
      </c>
      <c r="AS993" s="286"/>
      <c r="AT993" s="286"/>
      <c r="AU993" s="286">
        <v>0</v>
      </c>
      <c r="AV993" s="286"/>
      <c r="AW993" s="286"/>
      <c r="AX993" s="286">
        <v>0</v>
      </c>
      <c r="AY993" s="286"/>
      <c r="AZ993" s="286"/>
      <c r="BA993" s="286"/>
      <c r="BB993" s="286"/>
      <c r="BC993" s="286"/>
      <c r="BD993" s="286"/>
      <c r="BE993" s="286"/>
      <c r="BF993" s="286">
        <v>0</v>
      </c>
      <c r="BG993" s="286"/>
      <c r="BH993" s="286"/>
      <c r="BI993" s="286"/>
      <c r="BJ993" s="286">
        <v>0</v>
      </c>
      <c r="BK993" s="286"/>
      <c r="BL993" s="286"/>
      <c r="BM993" s="286"/>
      <c r="BN993" s="286"/>
      <c r="BO993" s="286"/>
      <c r="BP993" s="287" t="s">
        <v>45</v>
      </c>
      <c r="BQ993" s="287" t="s">
        <v>45</v>
      </c>
      <c r="BR993" t="s">
        <v>45</v>
      </c>
    </row>
    <row r="994" spans="1:70" hidden="1" x14ac:dyDescent="0.3">
      <c r="A994" s="281">
        <v>991</v>
      </c>
      <c r="B994" s="288" t="s">
        <v>2952</v>
      </c>
      <c r="C994" s="288" t="s">
        <v>3011</v>
      </c>
      <c r="D994" s="288" t="s">
        <v>3007</v>
      </c>
      <c r="E994" s="288" t="s">
        <v>2959</v>
      </c>
      <c r="F994" s="288" t="s">
        <v>2977</v>
      </c>
      <c r="G994" s="288" t="s">
        <v>2980</v>
      </c>
      <c r="H994" s="288" t="s">
        <v>2983</v>
      </c>
      <c r="I994" s="288" t="s">
        <v>2962</v>
      </c>
      <c r="J994" s="288" t="s">
        <v>60</v>
      </c>
      <c r="K994" s="288" t="s">
        <v>2958</v>
      </c>
      <c r="L994" s="288" t="s">
        <v>45</v>
      </c>
      <c r="M994" s="289" t="s">
        <v>485</v>
      </c>
      <c r="N994" s="288" t="s">
        <v>361</v>
      </c>
      <c r="O994" s="288" t="s">
        <v>50</v>
      </c>
      <c r="P994" s="288" t="s">
        <v>184</v>
      </c>
      <c r="Q994" s="290" t="s">
        <v>45</v>
      </c>
      <c r="R994" s="288" t="s">
        <v>45</v>
      </c>
      <c r="S994" s="1">
        <v>2958465</v>
      </c>
      <c r="T994" s="1">
        <v>45950</v>
      </c>
      <c r="U994" s="290" t="s">
        <v>45</v>
      </c>
      <c r="V994" s="1">
        <v>45950</v>
      </c>
      <c r="W994" s="290" t="s">
        <v>45</v>
      </c>
      <c r="X994" s="290" t="s">
        <v>45</v>
      </c>
      <c r="Y994" s="291">
        <v>159000</v>
      </c>
      <c r="Z994" s="291">
        <v>176000</v>
      </c>
      <c r="AA994" s="291">
        <v>43000</v>
      </c>
      <c r="AB994" s="291">
        <v>176000</v>
      </c>
      <c r="AC994" s="292" t="s">
        <v>211</v>
      </c>
      <c r="AD994" s="290" t="s">
        <v>60</v>
      </c>
      <c r="AE994" s="292" t="s">
        <v>45</v>
      </c>
      <c r="AF994" s="291">
        <v>159000</v>
      </c>
      <c r="AG994" s="291">
        <v>1020</v>
      </c>
      <c r="AH994" s="291">
        <v>179520000</v>
      </c>
      <c r="AI994" s="291">
        <v>43860000</v>
      </c>
      <c r="AJ994" s="291">
        <v>1020</v>
      </c>
      <c r="AK994" s="291">
        <v>179520000</v>
      </c>
      <c r="AL994" s="291">
        <v>43860000</v>
      </c>
      <c r="AM994" s="291"/>
      <c r="AN994" s="291"/>
      <c r="AO994" s="291">
        <v>0</v>
      </c>
      <c r="AP994" s="291"/>
      <c r="AQ994" s="291"/>
      <c r="AR994" s="291">
        <v>0</v>
      </c>
      <c r="AS994" s="291"/>
      <c r="AT994" s="291"/>
      <c r="AU994" s="291">
        <v>0</v>
      </c>
      <c r="AV994" s="291"/>
      <c r="AW994" s="291"/>
      <c r="AX994" s="291">
        <v>0</v>
      </c>
      <c r="AY994" s="291"/>
      <c r="AZ994" s="291"/>
      <c r="BA994" s="291"/>
      <c r="BB994" s="291"/>
      <c r="BC994" s="291"/>
      <c r="BD994" s="291"/>
      <c r="BE994" s="291"/>
      <c r="BF994" s="291">
        <v>0</v>
      </c>
      <c r="BG994" s="291"/>
      <c r="BH994" s="291"/>
      <c r="BI994" s="291"/>
      <c r="BJ994" s="291">
        <v>0</v>
      </c>
      <c r="BK994" s="291"/>
      <c r="BL994" s="291"/>
      <c r="BM994" s="291"/>
      <c r="BN994" s="291"/>
      <c r="BO994" s="291"/>
      <c r="BP994" s="292" t="s">
        <v>45</v>
      </c>
      <c r="BQ994" s="292" t="s">
        <v>45</v>
      </c>
      <c r="BR994" t="s">
        <v>45</v>
      </c>
    </row>
    <row r="995" spans="1:70" hidden="1" x14ac:dyDescent="0.3">
      <c r="A995" s="281">
        <v>992</v>
      </c>
      <c r="B995" s="282" t="s">
        <v>2952</v>
      </c>
      <c r="C995" s="282" t="s">
        <v>3011</v>
      </c>
      <c r="D995" s="282" t="s">
        <v>3007</v>
      </c>
      <c r="E995" s="282" t="s">
        <v>2959</v>
      </c>
      <c r="F995" s="282" t="s">
        <v>2977</v>
      </c>
      <c r="G995" s="282" t="s">
        <v>2980</v>
      </c>
      <c r="H995" s="282" t="s">
        <v>2984</v>
      </c>
      <c r="I995" s="282" t="s">
        <v>2962</v>
      </c>
      <c r="J995" s="282" t="s">
        <v>60</v>
      </c>
      <c r="K995" s="282" t="s">
        <v>2958</v>
      </c>
      <c r="L995" s="282" t="s">
        <v>45</v>
      </c>
      <c r="M995" s="283" t="s">
        <v>709</v>
      </c>
      <c r="N995" s="282" t="s">
        <v>708</v>
      </c>
      <c r="O995" s="282" t="s">
        <v>50</v>
      </c>
      <c r="P995" s="282" t="s">
        <v>127</v>
      </c>
      <c r="Q995" s="284" t="s">
        <v>45</v>
      </c>
      <c r="R995" s="282" t="s">
        <v>45</v>
      </c>
      <c r="S995" s="285">
        <v>2958465</v>
      </c>
      <c r="T995" s="285">
        <v>45940</v>
      </c>
      <c r="U995" s="284" t="s">
        <v>45</v>
      </c>
      <c r="V995" s="285">
        <v>45940</v>
      </c>
      <c r="W995" s="284" t="s">
        <v>45</v>
      </c>
      <c r="X995" s="284" t="s">
        <v>45</v>
      </c>
      <c r="Y995" s="286">
        <v>149000</v>
      </c>
      <c r="Z995" s="286">
        <v>149000</v>
      </c>
      <c r="AA995" s="286">
        <v>39100</v>
      </c>
      <c r="AB995" s="286">
        <v>149000</v>
      </c>
      <c r="AC995" s="287" t="s">
        <v>116</v>
      </c>
      <c r="AD995" s="284" t="s">
        <v>60</v>
      </c>
      <c r="AE995" s="287" t="s">
        <v>45</v>
      </c>
      <c r="AF995" s="286">
        <v>149000</v>
      </c>
      <c r="AG995" s="286">
        <v>1150</v>
      </c>
      <c r="AH995" s="286">
        <v>171350000</v>
      </c>
      <c r="AI995" s="286">
        <v>44965000</v>
      </c>
      <c r="AJ995" s="286">
        <v>1150</v>
      </c>
      <c r="AK995" s="286">
        <v>171350000</v>
      </c>
      <c r="AL995" s="286">
        <v>44965000</v>
      </c>
      <c r="AM995" s="286"/>
      <c r="AN995" s="286"/>
      <c r="AO995" s="286">
        <v>0</v>
      </c>
      <c r="AP995" s="286"/>
      <c r="AQ995" s="286"/>
      <c r="AR995" s="286">
        <v>0</v>
      </c>
      <c r="AS995" s="286"/>
      <c r="AT995" s="286"/>
      <c r="AU995" s="286">
        <v>0</v>
      </c>
      <c r="AV995" s="286"/>
      <c r="AW995" s="286"/>
      <c r="AX995" s="286">
        <v>0</v>
      </c>
      <c r="AY995" s="286"/>
      <c r="AZ995" s="286"/>
      <c r="BA995" s="286"/>
      <c r="BB995" s="286"/>
      <c r="BC995" s="286"/>
      <c r="BD995" s="286"/>
      <c r="BE995" s="286"/>
      <c r="BF995" s="286">
        <v>0</v>
      </c>
      <c r="BG995" s="286"/>
      <c r="BH995" s="286"/>
      <c r="BI995" s="286"/>
      <c r="BJ995" s="286">
        <v>0</v>
      </c>
      <c r="BK995" s="286"/>
      <c r="BL995" s="286"/>
      <c r="BM995" s="286"/>
      <c r="BN995" s="286"/>
      <c r="BO995" s="286"/>
      <c r="BP995" s="287" t="s">
        <v>45</v>
      </c>
      <c r="BQ995" s="287" t="s">
        <v>45</v>
      </c>
      <c r="BR995" t="s">
        <v>45</v>
      </c>
    </row>
    <row r="996" spans="1:70" hidden="1" x14ac:dyDescent="0.3">
      <c r="A996" s="281">
        <v>993</v>
      </c>
      <c r="B996" s="288" t="s">
        <v>2952</v>
      </c>
      <c r="C996" s="288" t="s">
        <v>3011</v>
      </c>
      <c r="D996" s="288" t="s">
        <v>3007</v>
      </c>
      <c r="E996" s="288" t="s">
        <v>2959</v>
      </c>
      <c r="F996" s="288" t="s">
        <v>2977</v>
      </c>
      <c r="G996" s="288" t="s">
        <v>2980</v>
      </c>
      <c r="H996" s="288" t="s">
        <v>2984</v>
      </c>
      <c r="I996" s="288" t="s">
        <v>2962</v>
      </c>
      <c r="J996" s="288" t="s">
        <v>60</v>
      </c>
      <c r="K996" s="288" t="s">
        <v>2958</v>
      </c>
      <c r="L996" s="288" t="s">
        <v>1858</v>
      </c>
      <c r="M996" s="289" t="s">
        <v>707</v>
      </c>
      <c r="N996" s="288" t="s">
        <v>706</v>
      </c>
      <c r="O996" s="288" t="s">
        <v>50</v>
      </c>
      <c r="P996" s="288" t="s">
        <v>51</v>
      </c>
      <c r="Q996" s="290" t="s">
        <v>45</v>
      </c>
      <c r="R996" s="288" t="s">
        <v>45</v>
      </c>
      <c r="S996" s="1">
        <v>2958465</v>
      </c>
      <c r="T996" s="1">
        <v>45940</v>
      </c>
      <c r="U996" s="290" t="s">
        <v>45</v>
      </c>
      <c r="V996" s="1">
        <v>45940</v>
      </c>
      <c r="W996" s="290" t="s">
        <v>45</v>
      </c>
      <c r="X996" s="290" t="s">
        <v>45</v>
      </c>
      <c r="Y996" s="291">
        <v>98000</v>
      </c>
      <c r="Z996" s="291">
        <v>98000</v>
      </c>
      <c r="AA996" s="291">
        <v>25500</v>
      </c>
      <c r="AB996" s="291">
        <v>98000</v>
      </c>
      <c r="AC996" s="292" t="s">
        <v>583</v>
      </c>
      <c r="AD996" s="290" t="s">
        <v>60</v>
      </c>
      <c r="AE996" s="292" t="s">
        <v>45</v>
      </c>
      <c r="AF996" s="291">
        <v>98000</v>
      </c>
      <c r="AG996" s="291">
        <v>1020</v>
      </c>
      <c r="AH996" s="291">
        <v>99960000</v>
      </c>
      <c r="AI996" s="291">
        <v>26010000</v>
      </c>
      <c r="AJ996" s="291">
        <v>1020</v>
      </c>
      <c r="AK996" s="291">
        <v>99960000</v>
      </c>
      <c r="AL996" s="291">
        <v>26010000</v>
      </c>
      <c r="AM996" s="291"/>
      <c r="AN996" s="291"/>
      <c r="AO996" s="291">
        <v>0</v>
      </c>
      <c r="AP996" s="291"/>
      <c r="AQ996" s="291"/>
      <c r="AR996" s="291">
        <v>0</v>
      </c>
      <c r="AS996" s="291"/>
      <c r="AT996" s="291"/>
      <c r="AU996" s="291">
        <v>0</v>
      </c>
      <c r="AV996" s="291"/>
      <c r="AW996" s="291"/>
      <c r="AX996" s="291">
        <v>0</v>
      </c>
      <c r="AY996" s="291"/>
      <c r="AZ996" s="291"/>
      <c r="BA996" s="291"/>
      <c r="BB996" s="291"/>
      <c r="BC996" s="291"/>
      <c r="BD996" s="291"/>
      <c r="BE996" s="291"/>
      <c r="BF996" s="291">
        <v>0</v>
      </c>
      <c r="BG996" s="291"/>
      <c r="BH996" s="291"/>
      <c r="BI996" s="291"/>
      <c r="BJ996" s="291">
        <v>0</v>
      </c>
      <c r="BK996" s="291"/>
      <c r="BL996" s="291"/>
      <c r="BM996" s="291"/>
      <c r="BN996" s="291"/>
      <c r="BO996" s="291"/>
      <c r="BP996" s="292" t="s">
        <v>45</v>
      </c>
      <c r="BQ996" s="292" t="s">
        <v>45</v>
      </c>
      <c r="BR996" t="s">
        <v>45</v>
      </c>
    </row>
    <row r="997" spans="1:70" hidden="1" x14ac:dyDescent="0.3">
      <c r="A997" s="281">
        <v>994</v>
      </c>
      <c r="B997" s="282" t="s">
        <v>2952</v>
      </c>
      <c r="C997" s="282" t="s">
        <v>3011</v>
      </c>
      <c r="D997" s="282" t="s">
        <v>3007</v>
      </c>
      <c r="E997" s="282" t="s">
        <v>2959</v>
      </c>
      <c r="F997" s="282" t="s">
        <v>2977</v>
      </c>
      <c r="G997" s="282" t="s">
        <v>3008</v>
      </c>
      <c r="H997" s="282" t="s">
        <v>3009</v>
      </c>
      <c r="I997" s="282" t="s">
        <v>2962</v>
      </c>
      <c r="J997" s="282" t="s">
        <v>60</v>
      </c>
      <c r="K997" s="282" t="s">
        <v>2958</v>
      </c>
      <c r="L997" s="282" t="s">
        <v>45</v>
      </c>
      <c r="M997" s="283" t="s">
        <v>705</v>
      </c>
      <c r="N997" s="282" t="s">
        <v>704</v>
      </c>
      <c r="O997" s="282" t="s">
        <v>50</v>
      </c>
      <c r="P997" s="282" t="s">
        <v>127</v>
      </c>
      <c r="Q997" s="284" t="s">
        <v>45</v>
      </c>
      <c r="R997" s="282" t="s">
        <v>45</v>
      </c>
      <c r="S997" s="285">
        <v>2958465</v>
      </c>
      <c r="T997" s="285">
        <v>45903</v>
      </c>
      <c r="U997" s="284" t="s">
        <v>45</v>
      </c>
      <c r="V997" s="285">
        <v>45903</v>
      </c>
      <c r="W997" s="284" t="s">
        <v>45</v>
      </c>
      <c r="X997" s="284" t="s">
        <v>45</v>
      </c>
      <c r="Y997" s="286">
        <v>260000</v>
      </c>
      <c r="Z997" s="286">
        <v>289000</v>
      </c>
      <c r="AA997" s="286">
        <v>69500</v>
      </c>
      <c r="AB997" s="286">
        <v>289000</v>
      </c>
      <c r="AC997" s="287" t="s">
        <v>208</v>
      </c>
      <c r="AD997" s="284" t="s">
        <v>60</v>
      </c>
      <c r="AE997" s="287" t="s">
        <v>45</v>
      </c>
      <c r="AF997" s="286">
        <v>260000</v>
      </c>
      <c r="AG997" s="286">
        <v>510</v>
      </c>
      <c r="AH997" s="286">
        <v>147390000</v>
      </c>
      <c r="AI997" s="286">
        <v>35445000</v>
      </c>
      <c r="AJ997" s="286">
        <v>510</v>
      </c>
      <c r="AK997" s="286">
        <v>147390000</v>
      </c>
      <c r="AL997" s="286">
        <v>35445000</v>
      </c>
      <c r="AM997" s="286"/>
      <c r="AN997" s="286"/>
      <c r="AO997" s="286">
        <v>0</v>
      </c>
      <c r="AP997" s="286"/>
      <c r="AQ997" s="286"/>
      <c r="AR997" s="286">
        <v>0</v>
      </c>
      <c r="AS997" s="286"/>
      <c r="AT997" s="286"/>
      <c r="AU997" s="286">
        <v>0</v>
      </c>
      <c r="AV997" s="286"/>
      <c r="AW997" s="286"/>
      <c r="AX997" s="286">
        <v>0</v>
      </c>
      <c r="AY997" s="286"/>
      <c r="AZ997" s="286"/>
      <c r="BA997" s="286"/>
      <c r="BB997" s="286"/>
      <c r="BC997" s="286"/>
      <c r="BD997" s="286"/>
      <c r="BE997" s="286"/>
      <c r="BF997" s="286">
        <v>0</v>
      </c>
      <c r="BG997" s="286"/>
      <c r="BH997" s="286"/>
      <c r="BI997" s="286"/>
      <c r="BJ997" s="286">
        <v>0</v>
      </c>
      <c r="BK997" s="286"/>
      <c r="BL997" s="286"/>
      <c r="BM997" s="286"/>
      <c r="BN997" s="286"/>
      <c r="BO997" s="286"/>
      <c r="BP997" s="287" t="s">
        <v>45</v>
      </c>
      <c r="BQ997" s="287" t="s">
        <v>45</v>
      </c>
      <c r="BR997" t="s">
        <v>45</v>
      </c>
    </row>
    <row r="998" spans="1:70" hidden="1" x14ac:dyDescent="0.3">
      <c r="A998" s="281">
        <v>995</v>
      </c>
      <c r="B998" s="288" t="s">
        <v>2952</v>
      </c>
      <c r="C998" s="288" t="s">
        <v>3011</v>
      </c>
      <c r="D998" s="288" t="s">
        <v>3007</v>
      </c>
      <c r="E998" s="288" t="s">
        <v>2959</v>
      </c>
      <c r="F998" s="288" t="s">
        <v>2977</v>
      </c>
      <c r="G998" s="288" t="s">
        <v>3008</v>
      </c>
      <c r="H998" s="288" t="s">
        <v>3009</v>
      </c>
      <c r="I998" s="288" t="s">
        <v>2962</v>
      </c>
      <c r="J998" s="288" t="s">
        <v>60</v>
      </c>
      <c r="K998" s="288" t="s">
        <v>2958</v>
      </c>
      <c r="L998" s="288" t="s">
        <v>45</v>
      </c>
      <c r="M998" s="289" t="s">
        <v>703</v>
      </c>
      <c r="N998" s="288" t="s">
        <v>702</v>
      </c>
      <c r="O998" s="288" t="s">
        <v>50</v>
      </c>
      <c r="P998" s="288" t="s">
        <v>51</v>
      </c>
      <c r="Q998" s="290" t="s">
        <v>45</v>
      </c>
      <c r="R998" s="288" t="s">
        <v>45</v>
      </c>
      <c r="S998" s="1">
        <v>2958465</v>
      </c>
      <c r="T998" s="1">
        <v>45917</v>
      </c>
      <c r="U998" s="290" t="s">
        <v>45</v>
      </c>
      <c r="V998" s="1">
        <v>45917</v>
      </c>
      <c r="W998" s="290" t="s">
        <v>45</v>
      </c>
      <c r="X998" s="290" t="s">
        <v>45</v>
      </c>
      <c r="Y998" s="291">
        <v>234000</v>
      </c>
      <c r="Z998" s="291">
        <v>259000</v>
      </c>
      <c r="AA998" s="291">
        <v>62400</v>
      </c>
      <c r="AB998" s="291">
        <v>259000</v>
      </c>
      <c r="AC998" s="292" t="s">
        <v>691</v>
      </c>
      <c r="AD998" s="290" t="s">
        <v>60</v>
      </c>
      <c r="AE998" s="292" t="s">
        <v>45</v>
      </c>
      <c r="AF998" s="291">
        <v>234000</v>
      </c>
      <c r="AG998" s="291">
        <v>1020</v>
      </c>
      <c r="AH998" s="291">
        <v>264180000</v>
      </c>
      <c r="AI998" s="291">
        <v>63648000</v>
      </c>
      <c r="AJ998" s="291">
        <v>1020</v>
      </c>
      <c r="AK998" s="291">
        <v>264180000</v>
      </c>
      <c r="AL998" s="291">
        <v>63648000</v>
      </c>
      <c r="AM998" s="291"/>
      <c r="AN998" s="291"/>
      <c r="AO998" s="291">
        <v>0</v>
      </c>
      <c r="AP998" s="291"/>
      <c r="AQ998" s="291"/>
      <c r="AR998" s="291">
        <v>0</v>
      </c>
      <c r="AS998" s="291"/>
      <c r="AT998" s="291"/>
      <c r="AU998" s="291">
        <v>0</v>
      </c>
      <c r="AV998" s="291"/>
      <c r="AW998" s="291"/>
      <c r="AX998" s="291">
        <v>0</v>
      </c>
      <c r="AY998" s="291"/>
      <c r="AZ998" s="291"/>
      <c r="BA998" s="291"/>
      <c r="BB998" s="291"/>
      <c r="BC998" s="291"/>
      <c r="BD998" s="291"/>
      <c r="BE998" s="291"/>
      <c r="BF998" s="291">
        <v>0</v>
      </c>
      <c r="BG998" s="291"/>
      <c r="BH998" s="291"/>
      <c r="BI998" s="291"/>
      <c r="BJ998" s="291">
        <v>0</v>
      </c>
      <c r="BK998" s="291"/>
      <c r="BL998" s="291"/>
      <c r="BM998" s="291"/>
      <c r="BN998" s="291"/>
      <c r="BO998" s="291"/>
      <c r="BP998" s="292" t="s">
        <v>45</v>
      </c>
      <c r="BQ998" s="292" t="s">
        <v>45</v>
      </c>
      <c r="BR998" t="s">
        <v>45</v>
      </c>
    </row>
    <row r="999" spans="1:70" hidden="1" x14ac:dyDescent="0.3">
      <c r="A999" s="281">
        <v>996</v>
      </c>
      <c r="B999" s="282" t="s">
        <v>2952</v>
      </c>
      <c r="C999" s="282" t="s">
        <v>3011</v>
      </c>
      <c r="D999" s="282" t="s">
        <v>3007</v>
      </c>
      <c r="E999" s="282" t="s">
        <v>2959</v>
      </c>
      <c r="F999" s="282" t="s">
        <v>2977</v>
      </c>
      <c r="G999" s="282" t="s">
        <v>3008</v>
      </c>
      <c r="H999" s="282" t="s">
        <v>3009</v>
      </c>
      <c r="I999" s="282" t="s">
        <v>2962</v>
      </c>
      <c r="J999" s="282" t="s">
        <v>60</v>
      </c>
      <c r="K999" s="282" t="s">
        <v>2958</v>
      </c>
      <c r="L999" s="282" t="s">
        <v>45</v>
      </c>
      <c r="M999" s="283" t="s">
        <v>465</v>
      </c>
      <c r="N999" s="282" t="s">
        <v>358</v>
      </c>
      <c r="O999" s="282" t="s">
        <v>50</v>
      </c>
      <c r="P999" s="282" t="s">
        <v>184</v>
      </c>
      <c r="Q999" s="284" t="s">
        <v>45</v>
      </c>
      <c r="R999" s="282" t="s">
        <v>45</v>
      </c>
      <c r="S999" s="285">
        <v>2958465</v>
      </c>
      <c r="T999" s="285">
        <v>45922</v>
      </c>
      <c r="U999" s="284" t="s">
        <v>45</v>
      </c>
      <c r="V999" s="285">
        <v>45922</v>
      </c>
      <c r="W999" s="284" t="s">
        <v>45</v>
      </c>
      <c r="X999" s="284" t="s">
        <v>45</v>
      </c>
      <c r="Y999" s="286">
        <v>204000</v>
      </c>
      <c r="Z999" s="286">
        <v>226000</v>
      </c>
      <c r="AA999" s="286">
        <v>54000</v>
      </c>
      <c r="AB999" s="286">
        <v>226000</v>
      </c>
      <c r="AC999" s="287" t="s">
        <v>52</v>
      </c>
      <c r="AD999" s="284" t="s">
        <v>60</v>
      </c>
      <c r="AE999" s="287" t="s">
        <v>45</v>
      </c>
      <c r="AF999" s="286">
        <v>204000</v>
      </c>
      <c r="AG999" s="286">
        <v>5790</v>
      </c>
      <c r="AH999" s="286">
        <v>1308540000</v>
      </c>
      <c r="AI999" s="286">
        <v>312660000</v>
      </c>
      <c r="AJ999" s="286">
        <v>1580</v>
      </c>
      <c r="AK999" s="286">
        <v>357080000</v>
      </c>
      <c r="AL999" s="286">
        <v>85320000</v>
      </c>
      <c r="AM999" s="286">
        <v>4210</v>
      </c>
      <c r="AN999" s="286">
        <v>951460000</v>
      </c>
      <c r="AO999" s="286">
        <v>227340000</v>
      </c>
      <c r="AP999" s="286"/>
      <c r="AQ999" s="286"/>
      <c r="AR999" s="286">
        <v>0</v>
      </c>
      <c r="AS999" s="286"/>
      <c r="AT999" s="286"/>
      <c r="AU999" s="286">
        <v>0</v>
      </c>
      <c r="AV999" s="286"/>
      <c r="AW999" s="286"/>
      <c r="AX999" s="286">
        <v>0</v>
      </c>
      <c r="AY999" s="286"/>
      <c r="AZ999" s="286"/>
      <c r="BA999" s="286"/>
      <c r="BB999" s="286"/>
      <c r="BC999" s="286"/>
      <c r="BD999" s="286"/>
      <c r="BE999" s="286"/>
      <c r="BF999" s="286">
        <v>0</v>
      </c>
      <c r="BG999" s="286"/>
      <c r="BH999" s="286"/>
      <c r="BI999" s="286"/>
      <c r="BJ999" s="286">
        <v>0</v>
      </c>
      <c r="BK999" s="286"/>
      <c r="BL999" s="286"/>
      <c r="BM999" s="286"/>
      <c r="BN999" s="286"/>
      <c r="BO999" s="286"/>
      <c r="BP999" s="287" t="s">
        <v>45</v>
      </c>
      <c r="BQ999" s="287" t="s">
        <v>45</v>
      </c>
      <c r="BR999" t="s">
        <v>45</v>
      </c>
    </row>
    <row r="1000" spans="1:70" hidden="1" x14ac:dyDescent="0.3">
      <c r="A1000" s="281">
        <v>997</v>
      </c>
      <c r="B1000" s="288" t="s">
        <v>2952</v>
      </c>
      <c r="C1000" s="288" t="s">
        <v>3011</v>
      </c>
      <c r="D1000" s="288" t="s">
        <v>3007</v>
      </c>
      <c r="E1000" s="288" t="s">
        <v>2959</v>
      </c>
      <c r="F1000" s="288" t="s">
        <v>2977</v>
      </c>
      <c r="G1000" s="288" t="s">
        <v>3008</v>
      </c>
      <c r="H1000" s="288" t="s">
        <v>3009</v>
      </c>
      <c r="I1000" s="288" t="s">
        <v>2962</v>
      </c>
      <c r="J1000" s="288" t="s">
        <v>60</v>
      </c>
      <c r="K1000" s="288" t="s">
        <v>2958</v>
      </c>
      <c r="L1000" s="288" t="s">
        <v>45</v>
      </c>
      <c r="M1000" s="289" t="s">
        <v>699</v>
      </c>
      <c r="N1000" s="288" t="s">
        <v>698</v>
      </c>
      <c r="O1000" s="288" t="s">
        <v>50</v>
      </c>
      <c r="P1000" s="288" t="s">
        <v>127</v>
      </c>
      <c r="Q1000" s="290" t="s">
        <v>45</v>
      </c>
      <c r="R1000" s="288" t="s">
        <v>45</v>
      </c>
      <c r="S1000" s="1">
        <v>2958465</v>
      </c>
      <c r="T1000" s="1">
        <v>45903</v>
      </c>
      <c r="U1000" s="290" t="s">
        <v>45</v>
      </c>
      <c r="V1000" s="1">
        <v>45903</v>
      </c>
      <c r="W1000" s="290" t="s">
        <v>45</v>
      </c>
      <c r="X1000" s="290" t="s">
        <v>45</v>
      </c>
      <c r="Y1000" s="291">
        <v>260000</v>
      </c>
      <c r="Z1000" s="291">
        <v>289000</v>
      </c>
      <c r="AA1000" s="291">
        <v>69500</v>
      </c>
      <c r="AB1000" s="291">
        <v>289000</v>
      </c>
      <c r="AC1000" s="292" t="s">
        <v>208</v>
      </c>
      <c r="AD1000" s="290" t="s">
        <v>60</v>
      </c>
      <c r="AE1000" s="292" t="s">
        <v>45</v>
      </c>
      <c r="AF1000" s="291">
        <v>260000</v>
      </c>
      <c r="AG1000" s="291">
        <v>560</v>
      </c>
      <c r="AH1000" s="291">
        <v>161840000</v>
      </c>
      <c r="AI1000" s="291">
        <v>38920000</v>
      </c>
      <c r="AJ1000" s="291">
        <v>560</v>
      </c>
      <c r="AK1000" s="291">
        <v>161840000</v>
      </c>
      <c r="AL1000" s="291">
        <v>38920000</v>
      </c>
      <c r="AM1000" s="291"/>
      <c r="AN1000" s="291"/>
      <c r="AO1000" s="291">
        <v>0</v>
      </c>
      <c r="AP1000" s="291"/>
      <c r="AQ1000" s="291"/>
      <c r="AR1000" s="291">
        <v>0</v>
      </c>
      <c r="AS1000" s="291"/>
      <c r="AT1000" s="291"/>
      <c r="AU1000" s="291">
        <v>0</v>
      </c>
      <c r="AV1000" s="291"/>
      <c r="AW1000" s="291"/>
      <c r="AX1000" s="291">
        <v>0</v>
      </c>
      <c r="AY1000" s="291"/>
      <c r="AZ1000" s="291"/>
      <c r="BA1000" s="291"/>
      <c r="BB1000" s="291"/>
      <c r="BC1000" s="291"/>
      <c r="BD1000" s="291"/>
      <c r="BE1000" s="291"/>
      <c r="BF1000" s="291">
        <v>0</v>
      </c>
      <c r="BG1000" s="291"/>
      <c r="BH1000" s="291"/>
      <c r="BI1000" s="291"/>
      <c r="BJ1000" s="291">
        <v>0</v>
      </c>
      <c r="BK1000" s="291"/>
      <c r="BL1000" s="291"/>
      <c r="BM1000" s="291"/>
      <c r="BN1000" s="291"/>
      <c r="BO1000" s="291"/>
      <c r="BP1000" s="292" t="s">
        <v>45</v>
      </c>
      <c r="BQ1000" s="292" t="s">
        <v>45</v>
      </c>
      <c r="BR1000" t="s">
        <v>45</v>
      </c>
    </row>
    <row r="1001" spans="1:70" hidden="1" x14ac:dyDescent="0.3">
      <c r="A1001" s="281">
        <v>998</v>
      </c>
      <c r="B1001" s="282" t="s">
        <v>2952</v>
      </c>
      <c r="C1001" s="282" t="s">
        <v>3011</v>
      </c>
      <c r="D1001" s="282" t="s">
        <v>3007</v>
      </c>
      <c r="E1001" s="282" t="s">
        <v>2959</v>
      </c>
      <c r="F1001" s="282" t="s">
        <v>2977</v>
      </c>
      <c r="G1001" s="282" t="s">
        <v>3008</v>
      </c>
      <c r="H1001" s="282" t="s">
        <v>3009</v>
      </c>
      <c r="I1001" s="282" t="s">
        <v>2962</v>
      </c>
      <c r="J1001" s="282" t="s">
        <v>60</v>
      </c>
      <c r="K1001" s="282" t="s">
        <v>2958</v>
      </c>
      <c r="L1001" s="282" t="s">
        <v>45</v>
      </c>
      <c r="M1001" s="283" t="s">
        <v>697</v>
      </c>
      <c r="N1001" s="282" t="s">
        <v>696</v>
      </c>
      <c r="O1001" s="282" t="s">
        <v>50</v>
      </c>
      <c r="P1001" s="282" t="s">
        <v>184</v>
      </c>
      <c r="Q1001" s="284" t="s">
        <v>45</v>
      </c>
      <c r="R1001" s="282" t="s">
        <v>45</v>
      </c>
      <c r="S1001" s="285">
        <v>2958465</v>
      </c>
      <c r="T1001" s="285">
        <v>45922</v>
      </c>
      <c r="U1001" s="284" t="s">
        <v>45</v>
      </c>
      <c r="V1001" s="285">
        <v>45922</v>
      </c>
      <c r="W1001" s="284" t="s">
        <v>45</v>
      </c>
      <c r="X1001" s="284" t="s">
        <v>45</v>
      </c>
      <c r="Y1001" s="286">
        <v>219000</v>
      </c>
      <c r="Z1001" s="286">
        <v>219000</v>
      </c>
      <c r="AA1001" s="286">
        <v>58000</v>
      </c>
      <c r="AB1001" s="286">
        <v>219000</v>
      </c>
      <c r="AC1001" s="287" t="s">
        <v>52</v>
      </c>
      <c r="AD1001" s="284" t="s">
        <v>60</v>
      </c>
      <c r="AE1001" s="287" t="s">
        <v>45</v>
      </c>
      <c r="AF1001" s="286">
        <v>219000</v>
      </c>
      <c r="AG1001" s="286">
        <v>1040</v>
      </c>
      <c r="AH1001" s="286">
        <v>227760000</v>
      </c>
      <c r="AI1001" s="286">
        <v>60320000</v>
      </c>
      <c r="AJ1001" s="286">
        <v>1040</v>
      </c>
      <c r="AK1001" s="286">
        <v>227760000</v>
      </c>
      <c r="AL1001" s="286">
        <v>60320000</v>
      </c>
      <c r="AM1001" s="286"/>
      <c r="AN1001" s="286"/>
      <c r="AO1001" s="286">
        <v>0</v>
      </c>
      <c r="AP1001" s="286"/>
      <c r="AQ1001" s="286"/>
      <c r="AR1001" s="286">
        <v>0</v>
      </c>
      <c r="AS1001" s="286"/>
      <c r="AT1001" s="286"/>
      <c r="AU1001" s="286">
        <v>0</v>
      </c>
      <c r="AV1001" s="286"/>
      <c r="AW1001" s="286"/>
      <c r="AX1001" s="286">
        <v>0</v>
      </c>
      <c r="AY1001" s="286"/>
      <c r="AZ1001" s="286"/>
      <c r="BA1001" s="286"/>
      <c r="BB1001" s="286"/>
      <c r="BC1001" s="286"/>
      <c r="BD1001" s="286"/>
      <c r="BE1001" s="286"/>
      <c r="BF1001" s="286">
        <v>0</v>
      </c>
      <c r="BG1001" s="286"/>
      <c r="BH1001" s="286"/>
      <c r="BI1001" s="286"/>
      <c r="BJ1001" s="286">
        <v>0</v>
      </c>
      <c r="BK1001" s="286"/>
      <c r="BL1001" s="286"/>
      <c r="BM1001" s="286"/>
      <c r="BN1001" s="286"/>
      <c r="BO1001" s="286"/>
      <c r="BP1001" s="287" t="s">
        <v>45</v>
      </c>
      <c r="BQ1001" s="287" t="s">
        <v>45</v>
      </c>
      <c r="BR1001" t="s">
        <v>45</v>
      </c>
    </row>
    <row r="1002" spans="1:70" hidden="1" x14ac:dyDescent="0.3">
      <c r="A1002" s="281">
        <v>999</v>
      </c>
      <c r="B1002" s="288" t="s">
        <v>2952</v>
      </c>
      <c r="C1002" s="288" t="s">
        <v>3011</v>
      </c>
      <c r="D1002" s="288" t="s">
        <v>3007</v>
      </c>
      <c r="E1002" s="288" t="s">
        <v>2959</v>
      </c>
      <c r="F1002" s="288" t="s">
        <v>2977</v>
      </c>
      <c r="G1002" s="288" t="s">
        <v>3008</v>
      </c>
      <c r="H1002" s="288" t="s">
        <v>3009</v>
      </c>
      <c r="I1002" s="288" t="s">
        <v>2962</v>
      </c>
      <c r="J1002" s="288" t="s">
        <v>60</v>
      </c>
      <c r="K1002" s="288" t="s">
        <v>2958</v>
      </c>
      <c r="L1002" s="288" t="s">
        <v>45</v>
      </c>
      <c r="M1002" s="289" t="s">
        <v>695</v>
      </c>
      <c r="N1002" s="288" t="s">
        <v>694</v>
      </c>
      <c r="O1002" s="288" t="s">
        <v>50</v>
      </c>
      <c r="P1002" s="288" t="s">
        <v>51</v>
      </c>
      <c r="Q1002" s="290" t="s">
        <v>45</v>
      </c>
      <c r="R1002" s="288" t="s">
        <v>45</v>
      </c>
      <c r="S1002" s="1">
        <v>2958465</v>
      </c>
      <c r="T1002" s="1">
        <v>45922</v>
      </c>
      <c r="U1002" s="290" t="s">
        <v>45</v>
      </c>
      <c r="V1002" s="1">
        <v>45922</v>
      </c>
      <c r="W1002" s="290" t="s">
        <v>45</v>
      </c>
      <c r="X1002" s="290" t="s">
        <v>45</v>
      </c>
      <c r="Y1002" s="291">
        <v>267000</v>
      </c>
      <c r="Z1002" s="291">
        <v>297000</v>
      </c>
      <c r="AA1002" s="291">
        <v>71000</v>
      </c>
      <c r="AB1002" s="291">
        <v>297000</v>
      </c>
      <c r="AC1002" s="292" t="s">
        <v>531</v>
      </c>
      <c r="AD1002" s="290" t="s">
        <v>60</v>
      </c>
      <c r="AE1002" s="292" t="s">
        <v>45</v>
      </c>
      <c r="AF1002" s="291">
        <v>267000</v>
      </c>
      <c r="AG1002" s="291">
        <v>1680</v>
      </c>
      <c r="AH1002" s="291">
        <v>498960000</v>
      </c>
      <c r="AI1002" s="291">
        <v>119280000</v>
      </c>
      <c r="AJ1002" s="291">
        <v>1680</v>
      </c>
      <c r="AK1002" s="291">
        <v>498960000</v>
      </c>
      <c r="AL1002" s="291">
        <v>119280000</v>
      </c>
      <c r="AM1002" s="291"/>
      <c r="AN1002" s="291"/>
      <c r="AO1002" s="291">
        <v>0</v>
      </c>
      <c r="AP1002" s="291"/>
      <c r="AQ1002" s="291"/>
      <c r="AR1002" s="291">
        <v>0</v>
      </c>
      <c r="AS1002" s="291"/>
      <c r="AT1002" s="291"/>
      <c r="AU1002" s="291">
        <v>0</v>
      </c>
      <c r="AV1002" s="291"/>
      <c r="AW1002" s="291"/>
      <c r="AX1002" s="291">
        <v>0</v>
      </c>
      <c r="AY1002" s="291"/>
      <c r="AZ1002" s="291"/>
      <c r="BA1002" s="291"/>
      <c r="BB1002" s="291"/>
      <c r="BC1002" s="291"/>
      <c r="BD1002" s="291"/>
      <c r="BE1002" s="291"/>
      <c r="BF1002" s="291">
        <v>0</v>
      </c>
      <c r="BG1002" s="291"/>
      <c r="BH1002" s="291"/>
      <c r="BI1002" s="291"/>
      <c r="BJ1002" s="291">
        <v>0</v>
      </c>
      <c r="BK1002" s="291"/>
      <c r="BL1002" s="291"/>
      <c r="BM1002" s="291"/>
      <c r="BN1002" s="291"/>
      <c r="BO1002" s="291"/>
      <c r="BP1002" s="292" t="s">
        <v>45</v>
      </c>
      <c r="BQ1002" s="292" t="s">
        <v>45</v>
      </c>
      <c r="BR1002" t="s">
        <v>45</v>
      </c>
    </row>
    <row r="1003" spans="1:70" hidden="1" x14ac:dyDescent="0.3">
      <c r="A1003" s="281">
        <v>1000</v>
      </c>
      <c r="B1003" s="282" t="s">
        <v>2952</v>
      </c>
      <c r="C1003" s="282" t="s">
        <v>3011</v>
      </c>
      <c r="D1003" s="282" t="s">
        <v>3007</v>
      </c>
      <c r="E1003" s="282" t="s">
        <v>2959</v>
      </c>
      <c r="F1003" s="282" t="s">
        <v>2977</v>
      </c>
      <c r="G1003" s="282" t="s">
        <v>3008</v>
      </c>
      <c r="H1003" s="282" t="s">
        <v>3009</v>
      </c>
      <c r="I1003" s="282" t="s">
        <v>2962</v>
      </c>
      <c r="J1003" s="282" t="s">
        <v>60</v>
      </c>
      <c r="K1003" s="282" t="s">
        <v>2958</v>
      </c>
      <c r="L1003" s="282" t="s">
        <v>45</v>
      </c>
      <c r="M1003" s="283" t="s">
        <v>693</v>
      </c>
      <c r="N1003" s="282" t="s">
        <v>692</v>
      </c>
      <c r="O1003" s="282" t="s">
        <v>50</v>
      </c>
      <c r="P1003" s="282" t="s">
        <v>184</v>
      </c>
      <c r="Q1003" s="284" t="s">
        <v>45</v>
      </c>
      <c r="R1003" s="282" t="s">
        <v>45</v>
      </c>
      <c r="S1003" s="285">
        <v>2958465</v>
      </c>
      <c r="T1003" s="285">
        <v>45922</v>
      </c>
      <c r="U1003" s="284" t="s">
        <v>45</v>
      </c>
      <c r="V1003" s="285">
        <v>45922</v>
      </c>
      <c r="W1003" s="284" t="s">
        <v>45</v>
      </c>
      <c r="X1003" s="284" t="s">
        <v>45</v>
      </c>
      <c r="Y1003" s="286">
        <v>275000</v>
      </c>
      <c r="Z1003" s="286">
        <v>304000</v>
      </c>
      <c r="AA1003" s="286">
        <v>73000</v>
      </c>
      <c r="AB1003" s="286">
        <v>304000</v>
      </c>
      <c r="AC1003" s="287" t="s">
        <v>531</v>
      </c>
      <c r="AD1003" s="284" t="s">
        <v>60</v>
      </c>
      <c r="AE1003" s="287" t="s">
        <v>45</v>
      </c>
      <c r="AF1003" s="286">
        <v>275000</v>
      </c>
      <c r="AG1003" s="286">
        <v>1020</v>
      </c>
      <c r="AH1003" s="286">
        <v>310080000</v>
      </c>
      <c r="AI1003" s="286">
        <v>74460000</v>
      </c>
      <c r="AJ1003" s="286">
        <v>1020</v>
      </c>
      <c r="AK1003" s="286">
        <v>310080000</v>
      </c>
      <c r="AL1003" s="286">
        <v>74460000</v>
      </c>
      <c r="AM1003" s="286"/>
      <c r="AN1003" s="286"/>
      <c r="AO1003" s="286">
        <v>0</v>
      </c>
      <c r="AP1003" s="286"/>
      <c r="AQ1003" s="286"/>
      <c r="AR1003" s="286">
        <v>0</v>
      </c>
      <c r="AS1003" s="286"/>
      <c r="AT1003" s="286"/>
      <c r="AU1003" s="286">
        <v>0</v>
      </c>
      <c r="AV1003" s="286"/>
      <c r="AW1003" s="286"/>
      <c r="AX1003" s="286">
        <v>0</v>
      </c>
      <c r="AY1003" s="286"/>
      <c r="AZ1003" s="286"/>
      <c r="BA1003" s="286"/>
      <c r="BB1003" s="286"/>
      <c r="BC1003" s="286"/>
      <c r="BD1003" s="286"/>
      <c r="BE1003" s="286"/>
      <c r="BF1003" s="286">
        <v>0</v>
      </c>
      <c r="BG1003" s="286"/>
      <c r="BH1003" s="286"/>
      <c r="BI1003" s="286"/>
      <c r="BJ1003" s="286">
        <v>0</v>
      </c>
      <c r="BK1003" s="286"/>
      <c r="BL1003" s="286"/>
      <c r="BM1003" s="286"/>
      <c r="BN1003" s="286"/>
      <c r="BO1003" s="286"/>
      <c r="BP1003" s="287" t="s">
        <v>45</v>
      </c>
      <c r="BQ1003" s="287" t="s">
        <v>45</v>
      </c>
      <c r="BR1003" t="s">
        <v>45</v>
      </c>
    </row>
    <row r="1004" spans="1:70" hidden="1" x14ac:dyDescent="0.3">
      <c r="A1004" s="281">
        <v>1001</v>
      </c>
      <c r="B1004" s="288" t="s">
        <v>2952</v>
      </c>
      <c r="C1004" s="288" t="s">
        <v>3011</v>
      </c>
      <c r="D1004" s="288" t="s">
        <v>3007</v>
      </c>
      <c r="E1004" s="288" t="s">
        <v>2959</v>
      </c>
      <c r="F1004" s="288" t="s">
        <v>2977</v>
      </c>
      <c r="G1004" s="288" t="s">
        <v>3008</v>
      </c>
      <c r="H1004" s="288" t="s">
        <v>3009</v>
      </c>
      <c r="I1004" s="288" t="s">
        <v>2962</v>
      </c>
      <c r="J1004" s="288" t="s">
        <v>60</v>
      </c>
      <c r="K1004" s="288" t="s">
        <v>2958</v>
      </c>
      <c r="L1004" s="288" t="s">
        <v>45</v>
      </c>
      <c r="M1004" s="289" t="s">
        <v>690</v>
      </c>
      <c r="N1004" s="288" t="s">
        <v>689</v>
      </c>
      <c r="O1004" s="288" t="s">
        <v>50</v>
      </c>
      <c r="P1004" s="288" t="s">
        <v>51</v>
      </c>
      <c r="Q1004" s="290" t="s">
        <v>45</v>
      </c>
      <c r="R1004" s="288" t="s">
        <v>45</v>
      </c>
      <c r="S1004" s="1">
        <v>2958465</v>
      </c>
      <c r="T1004" s="1">
        <v>45952</v>
      </c>
      <c r="U1004" s="290" t="s">
        <v>45</v>
      </c>
      <c r="V1004" s="1">
        <v>45952</v>
      </c>
      <c r="W1004" s="290" t="s">
        <v>45</v>
      </c>
      <c r="X1004" s="290" t="s">
        <v>45</v>
      </c>
      <c r="Y1004" s="291">
        <v>270000</v>
      </c>
      <c r="Z1004" s="291">
        <v>310000</v>
      </c>
      <c r="AA1004" s="291">
        <v>72000</v>
      </c>
      <c r="AB1004" s="291">
        <v>310000</v>
      </c>
      <c r="AC1004" s="292" t="s">
        <v>691</v>
      </c>
      <c r="AD1004" s="290" t="s">
        <v>60</v>
      </c>
      <c r="AE1004" s="292" t="s">
        <v>45</v>
      </c>
      <c r="AF1004" s="291">
        <v>270000</v>
      </c>
      <c r="AG1004" s="291">
        <v>820</v>
      </c>
      <c r="AH1004" s="291">
        <v>254200000</v>
      </c>
      <c r="AI1004" s="291">
        <v>59040000</v>
      </c>
      <c r="AJ1004" s="291">
        <v>820</v>
      </c>
      <c r="AK1004" s="291">
        <v>254200000</v>
      </c>
      <c r="AL1004" s="291">
        <v>59040000</v>
      </c>
      <c r="AM1004" s="291"/>
      <c r="AN1004" s="291"/>
      <c r="AO1004" s="291">
        <v>0</v>
      </c>
      <c r="AP1004" s="291"/>
      <c r="AQ1004" s="291"/>
      <c r="AR1004" s="291">
        <v>0</v>
      </c>
      <c r="AS1004" s="291"/>
      <c r="AT1004" s="291"/>
      <c r="AU1004" s="291">
        <v>0</v>
      </c>
      <c r="AV1004" s="291"/>
      <c r="AW1004" s="291"/>
      <c r="AX1004" s="291">
        <v>0</v>
      </c>
      <c r="AY1004" s="291"/>
      <c r="AZ1004" s="291"/>
      <c r="BA1004" s="291"/>
      <c r="BB1004" s="291"/>
      <c r="BC1004" s="291"/>
      <c r="BD1004" s="291"/>
      <c r="BE1004" s="291"/>
      <c r="BF1004" s="291">
        <v>0</v>
      </c>
      <c r="BG1004" s="291"/>
      <c r="BH1004" s="291"/>
      <c r="BI1004" s="291"/>
      <c r="BJ1004" s="291">
        <v>0</v>
      </c>
      <c r="BK1004" s="291"/>
      <c r="BL1004" s="291"/>
      <c r="BM1004" s="291"/>
      <c r="BN1004" s="291"/>
      <c r="BO1004" s="291"/>
      <c r="BP1004" s="292" t="s">
        <v>45</v>
      </c>
      <c r="BQ1004" s="292" t="s">
        <v>45</v>
      </c>
      <c r="BR1004" t="s">
        <v>45</v>
      </c>
    </row>
    <row r="1005" spans="1:70" hidden="1" x14ac:dyDescent="0.3">
      <c r="A1005" s="281">
        <v>1002</v>
      </c>
      <c r="B1005" s="282" t="s">
        <v>2952</v>
      </c>
      <c r="C1005" s="282" t="s">
        <v>3011</v>
      </c>
      <c r="D1005" s="282" t="s">
        <v>3007</v>
      </c>
      <c r="E1005" s="282" t="s">
        <v>2959</v>
      </c>
      <c r="F1005" s="282" t="s">
        <v>2985</v>
      </c>
      <c r="G1005" s="282" t="s">
        <v>2986</v>
      </c>
      <c r="H1005" s="282" t="s">
        <v>2988</v>
      </c>
      <c r="I1005" s="282" t="s">
        <v>2962</v>
      </c>
      <c r="J1005" s="282" t="s">
        <v>60</v>
      </c>
      <c r="K1005" s="282" t="s">
        <v>2958</v>
      </c>
      <c r="L1005" s="282" t="s">
        <v>45</v>
      </c>
      <c r="M1005" s="283" t="s">
        <v>685</v>
      </c>
      <c r="N1005" s="282" t="s">
        <v>684</v>
      </c>
      <c r="O1005" s="282" t="s">
        <v>50</v>
      </c>
      <c r="P1005" s="282" t="s">
        <v>74</v>
      </c>
      <c r="Q1005" s="284" t="s">
        <v>45</v>
      </c>
      <c r="R1005" s="282" t="s">
        <v>45</v>
      </c>
      <c r="S1005" s="285">
        <v>2958465</v>
      </c>
      <c r="T1005" s="285">
        <v>45952</v>
      </c>
      <c r="U1005" s="284" t="s">
        <v>45</v>
      </c>
      <c r="V1005" s="285">
        <v>45952</v>
      </c>
      <c r="W1005" s="284" t="s">
        <v>45</v>
      </c>
      <c r="X1005" s="284" t="s">
        <v>45</v>
      </c>
      <c r="Y1005" s="286">
        <v>42000</v>
      </c>
      <c r="Z1005" s="286">
        <v>42000</v>
      </c>
      <c r="AA1005" s="286">
        <v>11600</v>
      </c>
      <c r="AB1005" s="286">
        <v>42000</v>
      </c>
      <c r="AC1005" s="287" t="s">
        <v>687</v>
      </c>
      <c r="AD1005" s="284" t="s">
        <v>60</v>
      </c>
      <c r="AE1005" s="287" t="s">
        <v>45</v>
      </c>
      <c r="AF1005" s="286">
        <v>42000</v>
      </c>
      <c r="AG1005" s="286">
        <v>1600</v>
      </c>
      <c r="AH1005" s="286">
        <v>67200000</v>
      </c>
      <c r="AI1005" s="286">
        <v>18560000</v>
      </c>
      <c r="AJ1005" s="286">
        <v>1070</v>
      </c>
      <c r="AK1005" s="286">
        <v>44940000</v>
      </c>
      <c r="AL1005" s="286">
        <v>12412000</v>
      </c>
      <c r="AM1005" s="286">
        <v>530</v>
      </c>
      <c r="AN1005" s="286">
        <v>22260000</v>
      </c>
      <c r="AO1005" s="286">
        <v>6148000</v>
      </c>
      <c r="AP1005" s="286"/>
      <c r="AQ1005" s="286"/>
      <c r="AR1005" s="286">
        <v>0</v>
      </c>
      <c r="AS1005" s="286"/>
      <c r="AT1005" s="286"/>
      <c r="AU1005" s="286">
        <v>0</v>
      </c>
      <c r="AV1005" s="286"/>
      <c r="AW1005" s="286"/>
      <c r="AX1005" s="286">
        <v>0</v>
      </c>
      <c r="AY1005" s="286"/>
      <c r="AZ1005" s="286"/>
      <c r="BA1005" s="286"/>
      <c r="BB1005" s="286"/>
      <c r="BC1005" s="286"/>
      <c r="BD1005" s="286"/>
      <c r="BE1005" s="286"/>
      <c r="BF1005" s="286">
        <v>0</v>
      </c>
      <c r="BG1005" s="286"/>
      <c r="BH1005" s="286"/>
      <c r="BI1005" s="286"/>
      <c r="BJ1005" s="286">
        <v>0</v>
      </c>
      <c r="BK1005" s="286"/>
      <c r="BL1005" s="286"/>
      <c r="BM1005" s="286"/>
      <c r="BN1005" s="286"/>
      <c r="BO1005" s="286"/>
      <c r="BP1005" s="287" t="s">
        <v>45</v>
      </c>
      <c r="BQ1005" s="287" t="s">
        <v>45</v>
      </c>
      <c r="BR1005" t="s">
        <v>45</v>
      </c>
    </row>
    <row r="1006" spans="1:70" hidden="1" x14ac:dyDescent="0.3">
      <c r="A1006" s="281">
        <v>1003</v>
      </c>
      <c r="B1006" s="288" t="s">
        <v>2952</v>
      </c>
      <c r="C1006" s="288" t="s">
        <v>3011</v>
      </c>
      <c r="D1006" s="288" t="s">
        <v>3007</v>
      </c>
      <c r="E1006" s="288" t="s">
        <v>2959</v>
      </c>
      <c r="F1006" s="288" t="s">
        <v>2985</v>
      </c>
      <c r="G1006" s="288" t="s">
        <v>2986</v>
      </c>
      <c r="H1006" s="288" t="s">
        <v>3006</v>
      </c>
      <c r="I1006" s="288" t="s">
        <v>2962</v>
      </c>
      <c r="J1006" s="288" t="s">
        <v>60</v>
      </c>
      <c r="K1006" s="288" t="s">
        <v>2958</v>
      </c>
      <c r="L1006" s="288" t="s">
        <v>45</v>
      </c>
      <c r="M1006" s="289" t="s">
        <v>683</v>
      </c>
      <c r="N1006" s="288" t="s">
        <v>682</v>
      </c>
      <c r="O1006" s="288" t="s">
        <v>50</v>
      </c>
      <c r="P1006" s="288" t="s">
        <v>139</v>
      </c>
      <c r="Q1006" s="290" t="s">
        <v>45</v>
      </c>
      <c r="R1006" s="288" t="s">
        <v>45</v>
      </c>
      <c r="S1006" s="1">
        <v>2958465</v>
      </c>
      <c r="T1006" s="1">
        <v>45903</v>
      </c>
      <c r="U1006" s="290" t="s">
        <v>45</v>
      </c>
      <c r="V1006" s="1">
        <v>45903</v>
      </c>
      <c r="W1006" s="290" t="s">
        <v>45</v>
      </c>
      <c r="X1006" s="290" t="s">
        <v>45</v>
      </c>
      <c r="Y1006" s="291">
        <v>69000</v>
      </c>
      <c r="Z1006" s="291">
        <v>69000</v>
      </c>
      <c r="AA1006" s="291">
        <v>18000</v>
      </c>
      <c r="AB1006" s="291">
        <v>69000</v>
      </c>
      <c r="AC1006" s="292" t="s">
        <v>527</v>
      </c>
      <c r="AD1006" s="290" t="s">
        <v>60</v>
      </c>
      <c r="AE1006" s="292" t="s">
        <v>45</v>
      </c>
      <c r="AF1006" s="291">
        <v>69000</v>
      </c>
      <c r="AG1006" s="291">
        <v>920</v>
      </c>
      <c r="AH1006" s="291">
        <v>63480000</v>
      </c>
      <c r="AI1006" s="291">
        <v>16560000</v>
      </c>
      <c r="AJ1006" s="291">
        <v>920</v>
      </c>
      <c r="AK1006" s="291">
        <v>63480000</v>
      </c>
      <c r="AL1006" s="291">
        <v>16560000</v>
      </c>
      <c r="AM1006" s="291"/>
      <c r="AN1006" s="291"/>
      <c r="AO1006" s="291">
        <v>0</v>
      </c>
      <c r="AP1006" s="291"/>
      <c r="AQ1006" s="291"/>
      <c r="AR1006" s="291">
        <v>0</v>
      </c>
      <c r="AS1006" s="291"/>
      <c r="AT1006" s="291"/>
      <c r="AU1006" s="291">
        <v>0</v>
      </c>
      <c r="AV1006" s="291"/>
      <c r="AW1006" s="291"/>
      <c r="AX1006" s="291">
        <v>0</v>
      </c>
      <c r="AY1006" s="291"/>
      <c r="AZ1006" s="291"/>
      <c r="BA1006" s="291"/>
      <c r="BB1006" s="291"/>
      <c r="BC1006" s="291"/>
      <c r="BD1006" s="291"/>
      <c r="BE1006" s="291"/>
      <c r="BF1006" s="291">
        <v>0</v>
      </c>
      <c r="BG1006" s="291"/>
      <c r="BH1006" s="291"/>
      <c r="BI1006" s="291"/>
      <c r="BJ1006" s="291">
        <v>0</v>
      </c>
      <c r="BK1006" s="291"/>
      <c r="BL1006" s="291"/>
      <c r="BM1006" s="291"/>
      <c r="BN1006" s="291"/>
      <c r="BO1006" s="291"/>
      <c r="BP1006" s="292" t="s">
        <v>45</v>
      </c>
      <c r="BQ1006" s="292" t="s">
        <v>45</v>
      </c>
      <c r="BR1006" t="s">
        <v>45</v>
      </c>
    </row>
    <row r="1007" spans="1:70" hidden="1" x14ac:dyDescent="0.3">
      <c r="A1007" s="281">
        <v>1004</v>
      </c>
      <c r="B1007" s="282" t="s">
        <v>2952</v>
      </c>
      <c r="C1007" s="282" t="s">
        <v>3011</v>
      </c>
      <c r="D1007" s="282" t="s">
        <v>3007</v>
      </c>
      <c r="E1007" s="282" t="s">
        <v>2959</v>
      </c>
      <c r="F1007" s="282" t="s">
        <v>2985</v>
      </c>
      <c r="G1007" s="282" t="s">
        <v>2986</v>
      </c>
      <c r="H1007" s="282" t="s">
        <v>2989</v>
      </c>
      <c r="I1007" s="282" t="s">
        <v>2962</v>
      </c>
      <c r="J1007" s="282" t="s">
        <v>60</v>
      </c>
      <c r="K1007" s="282" t="s">
        <v>2958</v>
      </c>
      <c r="L1007" s="282" t="s">
        <v>45</v>
      </c>
      <c r="M1007" s="283" t="s">
        <v>680</v>
      </c>
      <c r="N1007" s="282" t="s">
        <v>679</v>
      </c>
      <c r="O1007" s="282" t="s">
        <v>50</v>
      </c>
      <c r="P1007" s="282" t="s">
        <v>51</v>
      </c>
      <c r="Q1007" s="284" t="s">
        <v>45</v>
      </c>
      <c r="R1007" s="282" t="s">
        <v>45</v>
      </c>
      <c r="S1007" s="285">
        <v>2958465</v>
      </c>
      <c r="T1007" s="285">
        <v>45940</v>
      </c>
      <c r="U1007" s="284" t="s">
        <v>45</v>
      </c>
      <c r="V1007" s="285">
        <v>45940</v>
      </c>
      <c r="W1007" s="284" t="s">
        <v>45</v>
      </c>
      <c r="X1007" s="284" t="s">
        <v>45</v>
      </c>
      <c r="Y1007" s="286">
        <v>69000</v>
      </c>
      <c r="Z1007" s="286">
        <v>69000</v>
      </c>
      <c r="AA1007" s="286">
        <v>17500</v>
      </c>
      <c r="AB1007" s="286">
        <v>69000</v>
      </c>
      <c r="AC1007" s="287" t="s">
        <v>678</v>
      </c>
      <c r="AD1007" s="284" t="s">
        <v>60</v>
      </c>
      <c r="AE1007" s="287" t="s">
        <v>45</v>
      </c>
      <c r="AF1007" s="286">
        <v>69000</v>
      </c>
      <c r="AG1007" s="286">
        <v>1825</v>
      </c>
      <c r="AH1007" s="286">
        <v>125925000</v>
      </c>
      <c r="AI1007" s="286">
        <v>31937500</v>
      </c>
      <c r="AJ1007" s="286">
        <v>1625</v>
      </c>
      <c r="AK1007" s="286">
        <v>112125000</v>
      </c>
      <c r="AL1007" s="286">
        <v>28437500</v>
      </c>
      <c r="AM1007" s="286">
        <v>200</v>
      </c>
      <c r="AN1007" s="286">
        <v>13800000</v>
      </c>
      <c r="AO1007" s="286">
        <v>3500000</v>
      </c>
      <c r="AP1007" s="286"/>
      <c r="AQ1007" s="286"/>
      <c r="AR1007" s="286">
        <v>0</v>
      </c>
      <c r="AS1007" s="286"/>
      <c r="AT1007" s="286"/>
      <c r="AU1007" s="286">
        <v>0</v>
      </c>
      <c r="AV1007" s="286"/>
      <c r="AW1007" s="286"/>
      <c r="AX1007" s="286">
        <v>0</v>
      </c>
      <c r="AY1007" s="286"/>
      <c r="AZ1007" s="286"/>
      <c r="BA1007" s="286"/>
      <c r="BB1007" s="286"/>
      <c r="BC1007" s="286"/>
      <c r="BD1007" s="286"/>
      <c r="BE1007" s="286"/>
      <c r="BF1007" s="286">
        <v>0</v>
      </c>
      <c r="BG1007" s="286"/>
      <c r="BH1007" s="286"/>
      <c r="BI1007" s="286"/>
      <c r="BJ1007" s="286">
        <v>0</v>
      </c>
      <c r="BK1007" s="286"/>
      <c r="BL1007" s="286"/>
      <c r="BM1007" s="286"/>
      <c r="BN1007" s="286"/>
      <c r="BO1007" s="286"/>
      <c r="BP1007" s="287" t="s">
        <v>45</v>
      </c>
      <c r="BQ1007" s="287" t="s">
        <v>45</v>
      </c>
      <c r="BR1007" t="s">
        <v>45</v>
      </c>
    </row>
    <row r="1008" spans="1:70" hidden="1" x14ac:dyDescent="0.3">
      <c r="A1008" s="281">
        <v>1005</v>
      </c>
      <c r="B1008" s="288" t="s">
        <v>2952</v>
      </c>
      <c r="C1008" s="288" t="s">
        <v>3011</v>
      </c>
      <c r="D1008" s="288" t="s">
        <v>3007</v>
      </c>
      <c r="E1008" s="288" t="s">
        <v>2959</v>
      </c>
      <c r="F1008" s="288" t="s">
        <v>2985</v>
      </c>
      <c r="G1008" s="288" t="s">
        <v>2986</v>
      </c>
      <c r="H1008" s="288" t="s">
        <v>2989</v>
      </c>
      <c r="I1008" s="288" t="s">
        <v>2962</v>
      </c>
      <c r="J1008" s="288" t="s">
        <v>60</v>
      </c>
      <c r="K1008" s="288" t="s">
        <v>2958</v>
      </c>
      <c r="L1008" s="288" t="s">
        <v>45</v>
      </c>
      <c r="M1008" s="289" t="s">
        <v>676</v>
      </c>
      <c r="N1008" s="288" t="s">
        <v>675</v>
      </c>
      <c r="O1008" s="288" t="s">
        <v>50</v>
      </c>
      <c r="P1008" s="288" t="s">
        <v>120</v>
      </c>
      <c r="Q1008" s="290" t="s">
        <v>45</v>
      </c>
      <c r="R1008" s="288" t="s">
        <v>45</v>
      </c>
      <c r="S1008" s="1">
        <v>2958465</v>
      </c>
      <c r="T1008" s="1">
        <v>45917</v>
      </c>
      <c r="U1008" s="290" t="s">
        <v>45</v>
      </c>
      <c r="V1008" s="1">
        <v>45917</v>
      </c>
      <c r="W1008" s="290" t="s">
        <v>45</v>
      </c>
      <c r="X1008" s="290" t="s">
        <v>45</v>
      </c>
      <c r="Y1008" s="291">
        <v>65000</v>
      </c>
      <c r="Z1008" s="291">
        <v>79000</v>
      </c>
      <c r="AA1008" s="291">
        <v>16500</v>
      </c>
      <c r="AB1008" s="291">
        <v>79000</v>
      </c>
      <c r="AC1008" s="292" t="s">
        <v>678</v>
      </c>
      <c r="AD1008" s="290" t="s">
        <v>60</v>
      </c>
      <c r="AE1008" s="292" t="s">
        <v>45</v>
      </c>
      <c r="AF1008" s="291">
        <v>65000</v>
      </c>
      <c r="AG1008" s="291">
        <v>1125</v>
      </c>
      <c r="AH1008" s="291">
        <v>88875000</v>
      </c>
      <c r="AI1008" s="291">
        <v>18562500</v>
      </c>
      <c r="AJ1008" s="291">
        <v>1125</v>
      </c>
      <c r="AK1008" s="291">
        <v>88875000</v>
      </c>
      <c r="AL1008" s="291">
        <v>18562500</v>
      </c>
      <c r="AM1008" s="291"/>
      <c r="AN1008" s="291"/>
      <c r="AO1008" s="291">
        <v>0</v>
      </c>
      <c r="AP1008" s="291"/>
      <c r="AQ1008" s="291"/>
      <c r="AR1008" s="291">
        <v>0</v>
      </c>
      <c r="AS1008" s="291"/>
      <c r="AT1008" s="291"/>
      <c r="AU1008" s="291">
        <v>0</v>
      </c>
      <c r="AV1008" s="291"/>
      <c r="AW1008" s="291"/>
      <c r="AX1008" s="291">
        <v>0</v>
      </c>
      <c r="AY1008" s="291"/>
      <c r="AZ1008" s="291"/>
      <c r="BA1008" s="291"/>
      <c r="BB1008" s="291"/>
      <c r="BC1008" s="291"/>
      <c r="BD1008" s="291"/>
      <c r="BE1008" s="291"/>
      <c r="BF1008" s="291">
        <v>0</v>
      </c>
      <c r="BG1008" s="291"/>
      <c r="BH1008" s="291"/>
      <c r="BI1008" s="291"/>
      <c r="BJ1008" s="291">
        <v>0</v>
      </c>
      <c r="BK1008" s="291"/>
      <c r="BL1008" s="291"/>
      <c r="BM1008" s="291"/>
      <c r="BN1008" s="291"/>
      <c r="BO1008" s="291"/>
      <c r="BP1008" s="292" t="s">
        <v>45</v>
      </c>
      <c r="BQ1008" s="292" t="s">
        <v>45</v>
      </c>
      <c r="BR1008" t="s">
        <v>45</v>
      </c>
    </row>
    <row r="1009" spans="1:70" hidden="1" x14ac:dyDescent="0.3">
      <c r="A1009" s="281">
        <v>1006</v>
      </c>
      <c r="B1009" s="282" t="s">
        <v>2952</v>
      </c>
      <c r="C1009" s="282" t="s">
        <v>3011</v>
      </c>
      <c r="D1009" s="282" t="s">
        <v>3007</v>
      </c>
      <c r="E1009" s="282" t="s">
        <v>2959</v>
      </c>
      <c r="F1009" s="282" t="s">
        <v>2985</v>
      </c>
      <c r="G1009" s="282" t="s">
        <v>2986</v>
      </c>
      <c r="H1009" s="282" t="s">
        <v>2989</v>
      </c>
      <c r="I1009" s="282" t="s">
        <v>2962</v>
      </c>
      <c r="J1009" s="282" t="s">
        <v>60</v>
      </c>
      <c r="K1009" s="282" t="s">
        <v>2958</v>
      </c>
      <c r="L1009" s="282" t="s">
        <v>45</v>
      </c>
      <c r="M1009" s="283" t="s">
        <v>674</v>
      </c>
      <c r="N1009" s="282" t="s">
        <v>673</v>
      </c>
      <c r="O1009" s="282" t="s">
        <v>50</v>
      </c>
      <c r="P1009" s="282" t="s">
        <v>131</v>
      </c>
      <c r="Q1009" s="284" t="s">
        <v>45</v>
      </c>
      <c r="R1009" s="282" t="s">
        <v>45</v>
      </c>
      <c r="S1009" s="285">
        <v>2958465</v>
      </c>
      <c r="T1009" s="285">
        <v>45917</v>
      </c>
      <c r="U1009" s="284" t="s">
        <v>45</v>
      </c>
      <c r="V1009" s="285">
        <v>45917</v>
      </c>
      <c r="W1009" s="284" t="s">
        <v>45</v>
      </c>
      <c r="X1009" s="284" t="s">
        <v>45</v>
      </c>
      <c r="Y1009" s="286">
        <v>29000</v>
      </c>
      <c r="Z1009" s="286">
        <v>39000</v>
      </c>
      <c r="AA1009" s="286">
        <v>7700</v>
      </c>
      <c r="AB1009" s="286">
        <v>39000</v>
      </c>
      <c r="AC1009" s="287" t="s">
        <v>531</v>
      </c>
      <c r="AD1009" s="284" t="s">
        <v>60</v>
      </c>
      <c r="AE1009" s="287" t="s">
        <v>45</v>
      </c>
      <c r="AF1009" s="286">
        <v>29000</v>
      </c>
      <c r="AG1009" s="286">
        <v>500</v>
      </c>
      <c r="AH1009" s="286">
        <v>19500000</v>
      </c>
      <c r="AI1009" s="286">
        <v>3850000</v>
      </c>
      <c r="AJ1009" s="286">
        <v>500</v>
      </c>
      <c r="AK1009" s="286">
        <v>19500000</v>
      </c>
      <c r="AL1009" s="286">
        <v>3850000</v>
      </c>
      <c r="AM1009" s="286"/>
      <c r="AN1009" s="286"/>
      <c r="AO1009" s="286">
        <v>0</v>
      </c>
      <c r="AP1009" s="286"/>
      <c r="AQ1009" s="286"/>
      <c r="AR1009" s="286">
        <v>0</v>
      </c>
      <c r="AS1009" s="286"/>
      <c r="AT1009" s="286"/>
      <c r="AU1009" s="286">
        <v>0</v>
      </c>
      <c r="AV1009" s="286"/>
      <c r="AW1009" s="286"/>
      <c r="AX1009" s="286">
        <v>0</v>
      </c>
      <c r="AY1009" s="286"/>
      <c r="AZ1009" s="286"/>
      <c r="BA1009" s="286"/>
      <c r="BB1009" s="286"/>
      <c r="BC1009" s="286"/>
      <c r="BD1009" s="286"/>
      <c r="BE1009" s="286"/>
      <c r="BF1009" s="286">
        <v>0</v>
      </c>
      <c r="BG1009" s="286"/>
      <c r="BH1009" s="286"/>
      <c r="BI1009" s="286"/>
      <c r="BJ1009" s="286">
        <v>0</v>
      </c>
      <c r="BK1009" s="286"/>
      <c r="BL1009" s="286"/>
      <c r="BM1009" s="286"/>
      <c r="BN1009" s="286"/>
      <c r="BO1009" s="286"/>
      <c r="BP1009" s="287" t="s">
        <v>45</v>
      </c>
      <c r="BQ1009" s="287" t="s">
        <v>45</v>
      </c>
      <c r="BR1009" t="s">
        <v>45</v>
      </c>
    </row>
    <row r="1010" spans="1:70" hidden="1" x14ac:dyDescent="0.3">
      <c r="A1010" s="281">
        <v>1007</v>
      </c>
      <c r="B1010" s="288" t="s">
        <v>2952</v>
      </c>
      <c r="C1010" s="288" t="s">
        <v>3011</v>
      </c>
      <c r="D1010" s="288" t="s">
        <v>3007</v>
      </c>
      <c r="E1010" s="288" t="s">
        <v>2959</v>
      </c>
      <c r="F1010" s="288" t="s">
        <v>2985</v>
      </c>
      <c r="G1010" s="288" t="s">
        <v>2986</v>
      </c>
      <c r="H1010" s="288" t="s">
        <v>2989</v>
      </c>
      <c r="I1010" s="288" t="s">
        <v>2962</v>
      </c>
      <c r="J1010" s="288" t="s">
        <v>60</v>
      </c>
      <c r="K1010" s="288" t="s">
        <v>2958</v>
      </c>
      <c r="L1010" s="288" t="s">
        <v>45</v>
      </c>
      <c r="M1010" s="289" t="s">
        <v>671</v>
      </c>
      <c r="N1010" s="288" t="s">
        <v>670</v>
      </c>
      <c r="O1010" s="288" t="s">
        <v>50</v>
      </c>
      <c r="P1010" s="288" t="s">
        <v>51</v>
      </c>
      <c r="Q1010" s="290" t="s">
        <v>45</v>
      </c>
      <c r="R1010" s="288" t="s">
        <v>45</v>
      </c>
      <c r="S1010" s="1">
        <v>2958465</v>
      </c>
      <c r="T1010" s="1">
        <v>45926</v>
      </c>
      <c r="U1010" s="290" t="s">
        <v>45</v>
      </c>
      <c r="V1010" s="1">
        <v>45926</v>
      </c>
      <c r="W1010" s="290" t="s">
        <v>45</v>
      </c>
      <c r="X1010" s="290" t="s">
        <v>45</v>
      </c>
      <c r="Y1010" s="291">
        <v>89000</v>
      </c>
      <c r="Z1010" s="291">
        <v>89000</v>
      </c>
      <c r="AA1010" s="291">
        <v>23300</v>
      </c>
      <c r="AB1010" s="291">
        <v>89000</v>
      </c>
      <c r="AC1010" s="292" t="s">
        <v>672</v>
      </c>
      <c r="AD1010" s="290" t="s">
        <v>60</v>
      </c>
      <c r="AE1010" s="292" t="s">
        <v>45</v>
      </c>
      <c r="AF1010" s="291">
        <v>89000</v>
      </c>
      <c r="AG1010" s="291">
        <v>1250</v>
      </c>
      <c r="AH1010" s="291">
        <v>111250000</v>
      </c>
      <c r="AI1010" s="291">
        <v>29125000</v>
      </c>
      <c r="AJ1010" s="291">
        <v>1250</v>
      </c>
      <c r="AK1010" s="291">
        <v>111250000</v>
      </c>
      <c r="AL1010" s="291">
        <v>29125000</v>
      </c>
      <c r="AM1010" s="291"/>
      <c r="AN1010" s="291"/>
      <c r="AO1010" s="291">
        <v>0</v>
      </c>
      <c r="AP1010" s="291"/>
      <c r="AQ1010" s="291"/>
      <c r="AR1010" s="291">
        <v>0</v>
      </c>
      <c r="AS1010" s="291"/>
      <c r="AT1010" s="291"/>
      <c r="AU1010" s="291">
        <v>0</v>
      </c>
      <c r="AV1010" s="291"/>
      <c r="AW1010" s="291"/>
      <c r="AX1010" s="291">
        <v>0</v>
      </c>
      <c r="AY1010" s="291"/>
      <c r="AZ1010" s="291"/>
      <c r="BA1010" s="291"/>
      <c r="BB1010" s="291"/>
      <c r="BC1010" s="291"/>
      <c r="BD1010" s="291"/>
      <c r="BE1010" s="291"/>
      <c r="BF1010" s="291">
        <v>0</v>
      </c>
      <c r="BG1010" s="291"/>
      <c r="BH1010" s="291"/>
      <c r="BI1010" s="291"/>
      <c r="BJ1010" s="291">
        <v>0</v>
      </c>
      <c r="BK1010" s="291"/>
      <c r="BL1010" s="291"/>
      <c r="BM1010" s="291"/>
      <c r="BN1010" s="291"/>
      <c r="BO1010" s="291"/>
      <c r="BP1010" s="292" t="s">
        <v>45</v>
      </c>
      <c r="BQ1010" s="292" t="s">
        <v>45</v>
      </c>
      <c r="BR1010" t="s">
        <v>45</v>
      </c>
    </row>
    <row r="1011" spans="1:70" hidden="1" x14ac:dyDescent="0.3">
      <c r="A1011" s="281">
        <v>1008</v>
      </c>
      <c r="B1011" s="282" t="s">
        <v>2952</v>
      </c>
      <c r="C1011" s="282" t="s">
        <v>3011</v>
      </c>
      <c r="D1011" s="282" t="s">
        <v>3007</v>
      </c>
      <c r="E1011" s="282" t="s">
        <v>2959</v>
      </c>
      <c r="F1011" s="282" t="s">
        <v>2985</v>
      </c>
      <c r="G1011" s="282" t="s">
        <v>2986</v>
      </c>
      <c r="H1011" s="282" t="s">
        <v>2989</v>
      </c>
      <c r="I1011" s="282" t="s">
        <v>2962</v>
      </c>
      <c r="J1011" s="282" t="s">
        <v>60</v>
      </c>
      <c r="K1011" s="282" t="s">
        <v>2958</v>
      </c>
      <c r="L1011" s="282" t="s">
        <v>45</v>
      </c>
      <c r="M1011" s="283" t="s">
        <v>669</v>
      </c>
      <c r="N1011" s="282" t="s">
        <v>668</v>
      </c>
      <c r="O1011" s="282" t="s">
        <v>50</v>
      </c>
      <c r="P1011" s="282" t="s">
        <v>51</v>
      </c>
      <c r="Q1011" s="284" t="s">
        <v>45</v>
      </c>
      <c r="R1011" s="282" t="s">
        <v>45</v>
      </c>
      <c r="S1011" s="285">
        <v>2958465</v>
      </c>
      <c r="T1011" s="285">
        <v>45952</v>
      </c>
      <c r="U1011" s="284" t="s">
        <v>45</v>
      </c>
      <c r="V1011" s="285">
        <v>45952</v>
      </c>
      <c r="W1011" s="284" t="s">
        <v>45</v>
      </c>
      <c r="X1011" s="284" t="s">
        <v>45</v>
      </c>
      <c r="Y1011" s="286">
        <v>72000</v>
      </c>
      <c r="Z1011" s="286">
        <v>72000</v>
      </c>
      <c r="AA1011" s="286">
        <v>18700</v>
      </c>
      <c r="AB1011" s="286">
        <v>72000</v>
      </c>
      <c r="AC1011" s="287" t="s">
        <v>201</v>
      </c>
      <c r="AD1011" s="284" t="s">
        <v>60</v>
      </c>
      <c r="AE1011" s="287" t="s">
        <v>45</v>
      </c>
      <c r="AF1011" s="286">
        <v>72000</v>
      </c>
      <c r="AG1011" s="286">
        <v>625</v>
      </c>
      <c r="AH1011" s="286">
        <v>45000000</v>
      </c>
      <c r="AI1011" s="286">
        <v>11687500</v>
      </c>
      <c r="AJ1011" s="286">
        <v>625</v>
      </c>
      <c r="AK1011" s="286">
        <v>45000000</v>
      </c>
      <c r="AL1011" s="286">
        <v>11687500</v>
      </c>
      <c r="AM1011" s="286"/>
      <c r="AN1011" s="286"/>
      <c r="AO1011" s="286">
        <v>0</v>
      </c>
      <c r="AP1011" s="286"/>
      <c r="AQ1011" s="286"/>
      <c r="AR1011" s="286">
        <v>0</v>
      </c>
      <c r="AS1011" s="286"/>
      <c r="AT1011" s="286"/>
      <c r="AU1011" s="286">
        <v>0</v>
      </c>
      <c r="AV1011" s="286"/>
      <c r="AW1011" s="286"/>
      <c r="AX1011" s="286">
        <v>0</v>
      </c>
      <c r="AY1011" s="286"/>
      <c r="AZ1011" s="286"/>
      <c r="BA1011" s="286"/>
      <c r="BB1011" s="286"/>
      <c r="BC1011" s="286"/>
      <c r="BD1011" s="286"/>
      <c r="BE1011" s="286"/>
      <c r="BF1011" s="286">
        <v>0</v>
      </c>
      <c r="BG1011" s="286"/>
      <c r="BH1011" s="286"/>
      <c r="BI1011" s="286"/>
      <c r="BJ1011" s="286">
        <v>0</v>
      </c>
      <c r="BK1011" s="286"/>
      <c r="BL1011" s="286"/>
      <c r="BM1011" s="286"/>
      <c r="BN1011" s="286"/>
      <c r="BO1011" s="286"/>
      <c r="BP1011" s="287" t="s">
        <v>45</v>
      </c>
      <c r="BQ1011" s="287" t="s">
        <v>45</v>
      </c>
      <c r="BR1011" t="s">
        <v>45</v>
      </c>
    </row>
    <row r="1012" spans="1:70" hidden="1" x14ac:dyDescent="0.3">
      <c r="A1012" s="281">
        <v>1009</v>
      </c>
      <c r="B1012" s="288" t="s">
        <v>2952</v>
      </c>
      <c r="C1012" s="288" t="s">
        <v>3011</v>
      </c>
      <c r="D1012" s="288" t="s">
        <v>3007</v>
      </c>
      <c r="E1012" s="288" t="s">
        <v>2959</v>
      </c>
      <c r="F1012" s="288" t="s">
        <v>2985</v>
      </c>
      <c r="G1012" s="288" t="s">
        <v>2986</v>
      </c>
      <c r="H1012" s="288" t="s">
        <v>2989</v>
      </c>
      <c r="I1012" s="288" t="s">
        <v>2962</v>
      </c>
      <c r="J1012" s="288" t="s">
        <v>60</v>
      </c>
      <c r="K1012" s="288" t="s">
        <v>2958</v>
      </c>
      <c r="L1012" s="288" t="s">
        <v>45</v>
      </c>
      <c r="M1012" s="289" t="s">
        <v>487</v>
      </c>
      <c r="N1012" s="288" t="s">
        <v>353</v>
      </c>
      <c r="O1012" s="288" t="s">
        <v>50</v>
      </c>
      <c r="P1012" s="288" t="s">
        <v>74</v>
      </c>
      <c r="Q1012" s="290" t="s">
        <v>45</v>
      </c>
      <c r="R1012" s="288" t="s">
        <v>45</v>
      </c>
      <c r="S1012" s="1">
        <v>2958465</v>
      </c>
      <c r="T1012" s="1">
        <v>45952</v>
      </c>
      <c r="U1012" s="290" t="s">
        <v>45</v>
      </c>
      <c r="V1012" s="1">
        <v>45952</v>
      </c>
      <c r="W1012" s="290" t="s">
        <v>45</v>
      </c>
      <c r="X1012" s="290" t="s">
        <v>45</v>
      </c>
      <c r="Y1012" s="291">
        <v>57000</v>
      </c>
      <c r="Z1012" s="291">
        <v>57000</v>
      </c>
      <c r="AA1012" s="291">
        <v>15700</v>
      </c>
      <c r="AB1012" s="291">
        <v>57000</v>
      </c>
      <c r="AC1012" s="292" t="s">
        <v>662</v>
      </c>
      <c r="AD1012" s="290" t="s">
        <v>60</v>
      </c>
      <c r="AE1012" s="292" t="s">
        <v>45</v>
      </c>
      <c r="AF1012" s="291">
        <v>57000</v>
      </c>
      <c r="AG1012" s="291">
        <v>2280</v>
      </c>
      <c r="AH1012" s="291">
        <v>129960000</v>
      </c>
      <c r="AI1012" s="291">
        <v>35796000</v>
      </c>
      <c r="AJ1012" s="291">
        <v>950</v>
      </c>
      <c r="AK1012" s="291">
        <v>54150000</v>
      </c>
      <c r="AL1012" s="291">
        <v>14915000</v>
      </c>
      <c r="AM1012" s="291">
        <v>1330</v>
      </c>
      <c r="AN1012" s="291">
        <v>75810000</v>
      </c>
      <c r="AO1012" s="291">
        <v>20881000</v>
      </c>
      <c r="AP1012" s="291"/>
      <c r="AQ1012" s="291"/>
      <c r="AR1012" s="291">
        <v>0</v>
      </c>
      <c r="AS1012" s="291"/>
      <c r="AT1012" s="291"/>
      <c r="AU1012" s="291">
        <v>0</v>
      </c>
      <c r="AV1012" s="291"/>
      <c r="AW1012" s="291"/>
      <c r="AX1012" s="291">
        <v>0</v>
      </c>
      <c r="AY1012" s="291"/>
      <c r="AZ1012" s="291"/>
      <c r="BA1012" s="291"/>
      <c r="BB1012" s="291"/>
      <c r="BC1012" s="291"/>
      <c r="BD1012" s="291"/>
      <c r="BE1012" s="291"/>
      <c r="BF1012" s="291">
        <v>0</v>
      </c>
      <c r="BG1012" s="291"/>
      <c r="BH1012" s="291"/>
      <c r="BI1012" s="291"/>
      <c r="BJ1012" s="291">
        <v>0</v>
      </c>
      <c r="BK1012" s="291"/>
      <c r="BL1012" s="291"/>
      <c r="BM1012" s="291"/>
      <c r="BN1012" s="291"/>
      <c r="BO1012" s="291"/>
      <c r="BP1012" s="292" t="s">
        <v>45</v>
      </c>
      <c r="BQ1012" s="292" t="s">
        <v>45</v>
      </c>
      <c r="BR1012" t="s">
        <v>45</v>
      </c>
    </row>
    <row r="1013" spans="1:70" hidden="1" x14ac:dyDescent="0.3">
      <c r="A1013" s="281">
        <v>1010</v>
      </c>
      <c r="B1013" s="282" t="s">
        <v>2952</v>
      </c>
      <c r="C1013" s="282" t="s">
        <v>3011</v>
      </c>
      <c r="D1013" s="282" t="s">
        <v>3007</v>
      </c>
      <c r="E1013" s="282" t="s">
        <v>2959</v>
      </c>
      <c r="F1013" s="282" t="s">
        <v>2985</v>
      </c>
      <c r="G1013" s="282" t="s">
        <v>2986</v>
      </c>
      <c r="H1013" s="282" t="s">
        <v>2990</v>
      </c>
      <c r="I1013" s="282" t="s">
        <v>2962</v>
      </c>
      <c r="J1013" s="282" t="s">
        <v>60</v>
      </c>
      <c r="K1013" s="282" t="s">
        <v>2958</v>
      </c>
      <c r="L1013" s="282" t="s">
        <v>45</v>
      </c>
      <c r="M1013" s="283" t="s">
        <v>667</v>
      </c>
      <c r="N1013" s="282" t="s">
        <v>666</v>
      </c>
      <c r="O1013" s="282" t="s">
        <v>50</v>
      </c>
      <c r="P1013" s="282" t="s">
        <v>127</v>
      </c>
      <c r="Q1013" s="284" t="s">
        <v>45</v>
      </c>
      <c r="R1013" s="282" t="s">
        <v>45</v>
      </c>
      <c r="S1013" s="285">
        <v>2958465</v>
      </c>
      <c r="T1013" s="285">
        <v>45940</v>
      </c>
      <c r="U1013" s="284" t="s">
        <v>45</v>
      </c>
      <c r="V1013" s="285">
        <v>45940</v>
      </c>
      <c r="W1013" s="284" t="s">
        <v>45</v>
      </c>
      <c r="X1013" s="284" t="s">
        <v>45</v>
      </c>
      <c r="Y1013" s="286">
        <v>92000</v>
      </c>
      <c r="Z1013" s="286">
        <v>92000</v>
      </c>
      <c r="AA1013" s="286">
        <v>23900</v>
      </c>
      <c r="AB1013" s="286">
        <v>92000</v>
      </c>
      <c r="AC1013" s="287" t="s">
        <v>201</v>
      </c>
      <c r="AD1013" s="284" t="s">
        <v>60</v>
      </c>
      <c r="AE1013" s="287" t="s">
        <v>45</v>
      </c>
      <c r="AF1013" s="286">
        <v>92000</v>
      </c>
      <c r="AG1013" s="286">
        <v>1150</v>
      </c>
      <c r="AH1013" s="286">
        <v>105800000</v>
      </c>
      <c r="AI1013" s="286">
        <v>27485000</v>
      </c>
      <c r="AJ1013" s="286">
        <v>1150</v>
      </c>
      <c r="AK1013" s="286">
        <v>105800000</v>
      </c>
      <c r="AL1013" s="286">
        <v>27485000</v>
      </c>
      <c r="AM1013" s="286"/>
      <c r="AN1013" s="286"/>
      <c r="AO1013" s="286">
        <v>0</v>
      </c>
      <c r="AP1013" s="286"/>
      <c r="AQ1013" s="286"/>
      <c r="AR1013" s="286">
        <v>0</v>
      </c>
      <c r="AS1013" s="286"/>
      <c r="AT1013" s="286"/>
      <c r="AU1013" s="286">
        <v>0</v>
      </c>
      <c r="AV1013" s="286"/>
      <c r="AW1013" s="286"/>
      <c r="AX1013" s="286">
        <v>0</v>
      </c>
      <c r="AY1013" s="286"/>
      <c r="AZ1013" s="286"/>
      <c r="BA1013" s="286"/>
      <c r="BB1013" s="286"/>
      <c r="BC1013" s="286"/>
      <c r="BD1013" s="286"/>
      <c r="BE1013" s="286"/>
      <c r="BF1013" s="286">
        <v>0</v>
      </c>
      <c r="BG1013" s="286"/>
      <c r="BH1013" s="286"/>
      <c r="BI1013" s="286"/>
      <c r="BJ1013" s="286">
        <v>0</v>
      </c>
      <c r="BK1013" s="286"/>
      <c r="BL1013" s="286"/>
      <c r="BM1013" s="286"/>
      <c r="BN1013" s="286"/>
      <c r="BO1013" s="286"/>
      <c r="BP1013" s="287" t="s">
        <v>45</v>
      </c>
      <c r="BQ1013" s="287" t="s">
        <v>45</v>
      </c>
      <c r="BR1013" t="s">
        <v>45</v>
      </c>
    </row>
    <row r="1014" spans="1:70" hidden="1" x14ac:dyDescent="0.3">
      <c r="A1014" s="281">
        <v>1011</v>
      </c>
      <c r="B1014" s="288" t="s">
        <v>2952</v>
      </c>
      <c r="C1014" s="288" t="s">
        <v>3011</v>
      </c>
      <c r="D1014" s="288" t="s">
        <v>3007</v>
      </c>
      <c r="E1014" s="288" t="s">
        <v>2959</v>
      </c>
      <c r="F1014" s="288" t="s">
        <v>2985</v>
      </c>
      <c r="G1014" s="288" t="s">
        <v>2986</v>
      </c>
      <c r="H1014" s="288" t="s">
        <v>2990</v>
      </c>
      <c r="I1014" s="288" t="s">
        <v>2962</v>
      </c>
      <c r="J1014" s="288" t="s">
        <v>60</v>
      </c>
      <c r="K1014" s="288" t="s">
        <v>2958</v>
      </c>
      <c r="L1014" s="288" t="s">
        <v>1858</v>
      </c>
      <c r="M1014" s="289" t="s">
        <v>664</v>
      </c>
      <c r="N1014" s="288" t="s">
        <v>663</v>
      </c>
      <c r="O1014" s="288" t="s">
        <v>50</v>
      </c>
      <c r="P1014" s="288" t="s">
        <v>51</v>
      </c>
      <c r="Q1014" s="290" t="s">
        <v>45</v>
      </c>
      <c r="R1014" s="288" t="s">
        <v>45</v>
      </c>
      <c r="S1014" s="1">
        <v>2958465</v>
      </c>
      <c r="T1014" s="1">
        <v>45940</v>
      </c>
      <c r="U1014" s="290" t="s">
        <v>45</v>
      </c>
      <c r="V1014" s="1">
        <v>45940</v>
      </c>
      <c r="W1014" s="290" t="s">
        <v>45</v>
      </c>
      <c r="X1014" s="290" t="s">
        <v>45</v>
      </c>
      <c r="Y1014" s="291">
        <v>52000</v>
      </c>
      <c r="Z1014" s="291">
        <v>52000</v>
      </c>
      <c r="AA1014" s="291">
        <v>13000</v>
      </c>
      <c r="AB1014" s="291">
        <v>52000</v>
      </c>
      <c r="AC1014" s="292" t="s">
        <v>665</v>
      </c>
      <c r="AD1014" s="290" t="s">
        <v>60</v>
      </c>
      <c r="AE1014" s="292" t="s">
        <v>45</v>
      </c>
      <c r="AF1014" s="291">
        <v>52000</v>
      </c>
      <c r="AG1014" s="291">
        <v>1000</v>
      </c>
      <c r="AH1014" s="291">
        <v>52000000</v>
      </c>
      <c r="AI1014" s="291">
        <v>13000000</v>
      </c>
      <c r="AJ1014" s="291">
        <v>1000</v>
      </c>
      <c r="AK1014" s="291">
        <v>52000000</v>
      </c>
      <c r="AL1014" s="291">
        <v>13000000</v>
      </c>
      <c r="AM1014" s="291"/>
      <c r="AN1014" s="291"/>
      <c r="AO1014" s="291">
        <v>0</v>
      </c>
      <c r="AP1014" s="291"/>
      <c r="AQ1014" s="291"/>
      <c r="AR1014" s="291">
        <v>0</v>
      </c>
      <c r="AS1014" s="291"/>
      <c r="AT1014" s="291"/>
      <c r="AU1014" s="291">
        <v>0</v>
      </c>
      <c r="AV1014" s="291"/>
      <c r="AW1014" s="291"/>
      <c r="AX1014" s="291">
        <v>0</v>
      </c>
      <c r="AY1014" s="291"/>
      <c r="AZ1014" s="291"/>
      <c r="BA1014" s="291"/>
      <c r="BB1014" s="291"/>
      <c r="BC1014" s="291"/>
      <c r="BD1014" s="291"/>
      <c r="BE1014" s="291"/>
      <c r="BF1014" s="291">
        <v>0</v>
      </c>
      <c r="BG1014" s="291"/>
      <c r="BH1014" s="291"/>
      <c r="BI1014" s="291"/>
      <c r="BJ1014" s="291">
        <v>0</v>
      </c>
      <c r="BK1014" s="291"/>
      <c r="BL1014" s="291"/>
      <c r="BM1014" s="291"/>
      <c r="BN1014" s="291"/>
      <c r="BO1014" s="291"/>
      <c r="BP1014" s="292" t="s">
        <v>45</v>
      </c>
      <c r="BQ1014" s="292" t="s">
        <v>45</v>
      </c>
      <c r="BR1014" t="s">
        <v>45</v>
      </c>
    </row>
    <row r="1015" spans="1:70" hidden="1" x14ac:dyDescent="0.3">
      <c r="A1015" s="281">
        <v>1012</v>
      </c>
      <c r="B1015" s="282" t="s">
        <v>2952</v>
      </c>
      <c r="C1015" s="282" t="s">
        <v>3011</v>
      </c>
      <c r="D1015" s="282" t="s">
        <v>3007</v>
      </c>
      <c r="E1015" s="282" t="s">
        <v>2959</v>
      </c>
      <c r="F1015" s="282" t="s">
        <v>2985</v>
      </c>
      <c r="G1015" s="282" t="s">
        <v>2991</v>
      </c>
      <c r="H1015" s="282" t="s">
        <v>2992</v>
      </c>
      <c r="I1015" s="282" t="s">
        <v>2962</v>
      </c>
      <c r="J1015" s="282" t="s">
        <v>60</v>
      </c>
      <c r="K1015" s="282" t="s">
        <v>2958</v>
      </c>
      <c r="L1015" s="282" t="s">
        <v>45</v>
      </c>
      <c r="M1015" s="283" t="s">
        <v>661</v>
      </c>
      <c r="N1015" s="282" t="s">
        <v>660</v>
      </c>
      <c r="O1015" s="282" t="s">
        <v>50</v>
      </c>
      <c r="P1015" s="282" t="s">
        <v>51</v>
      </c>
      <c r="Q1015" s="284" t="s">
        <v>45</v>
      </c>
      <c r="R1015" s="282" t="s">
        <v>45</v>
      </c>
      <c r="S1015" s="285">
        <v>2958465</v>
      </c>
      <c r="T1015" s="285">
        <v>45917</v>
      </c>
      <c r="U1015" s="284" t="s">
        <v>45</v>
      </c>
      <c r="V1015" s="285">
        <v>45917</v>
      </c>
      <c r="W1015" s="284" t="s">
        <v>45</v>
      </c>
      <c r="X1015" s="284" t="s">
        <v>45</v>
      </c>
      <c r="Y1015" s="286">
        <v>49000</v>
      </c>
      <c r="Z1015" s="286">
        <v>49000</v>
      </c>
      <c r="AA1015" s="286">
        <v>13500</v>
      </c>
      <c r="AB1015" s="286">
        <v>49000</v>
      </c>
      <c r="AC1015" s="287" t="s">
        <v>662</v>
      </c>
      <c r="AD1015" s="284" t="s">
        <v>60</v>
      </c>
      <c r="AE1015" s="287" t="s">
        <v>45</v>
      </c>
      <c r="AF1015" s="286">
        <v>49000</v>
      </c>
      <c r="AG1015" s="286">
        <v>1005</v>
      </c>
      <c r="AH1015" s="286">
        <v>49245000</v>
      </c>
      <c r="AI1015" s="286">
        <v>13567500</v>
      </c>
      <c r="AJ1015" s="286">
        <v>1005</v>
      </c>
      <c r="AK1015" s="286">
        <v>49245000</v>
      </c>
      <c r="AL1015" s="286">
        <v>13567500</v>
      </c>
      <c r="AM1015" s="286"/>
      <c r="AN1015" s="286"/>
      <c r="AO1015" s="286">
        <v>0</v>
      </c>
      <c r="AP1015" s="286"/>
      <c r="AQ1015" s="286"/>
      <c r="AR1015" s="286">
        <v>0</v>
      </c>
      <c r="AS1015" s="286"/>
      <c r="AT1015" s="286"/>
      <c r="AU1015" s="286">
        <v>0</v>
      </c>
      <c r="AV1015" s="286"/>
      <c r="AW1015" s="286"/>
      <c r="AX1015" s="286">
        <v>0</v>
      </c>
      <c r="AY1015" s="286"/>
      <c r="AZ1015" s="286"/>
      <c r="BA1015" s="286"/>
      <c r="BB1015" s="286"/>
      <c r="BC1015" s="286"/>
      <c r="BD1015" s="286"/>
      <c r="BE1015" s="286"/>
      <c r="BF1015" s="286">
        <v>0</v>
      </c>
      <c r="BG1015" s="286"/>
      <c r="BH1015" s="286"/>
      <c r="BI1015" s="286"/>
      <c r="BJ1015" s="286">
        <v>0</v>
      </c>
      <c r="BK1015" s="286"/>
      <c r="BL1015" s="286"/>
      <c r="BM1015" s="286"/>
      <c r="BN1015" s="286"/>
      <c r="BO1015" s="286"/>
      <c r="BP1015" s="287" t="s">
        <v>45</v>
      </c>
      <c r="BQ1015" s="287" t="s">
        <v>45</v>
      </c>
      <c r="BR1015" t="s">
        <v>45</v>
      </c>
    </row>
    <row r="1016" spans="1:70" hidden="1" x14ac:dyDescent="0.3">
      <c r="A1016" s="281">
        <v>1013</v>
      </c>
      <c r="B1016" s="288" t="s">
        <v>2952</v>
      </c>
      <c r="C1016" s="288" t="s">
        <v>3011</v>
      </c>
      <c r="D1016" s="288" t="s">
        <v>3007</v>
      </c>
      <c r="E1016" s="288" t="s">
        <v>2959</v>
      </c>
      <c r="F1016" s="288" t="s">
        <v>2985</v>
      </c>
      <c r="G1016" s="288" t="s">
        <v>2991</v>
      </c>
      <c r="H1016" s="288" t="s">
        <v>2992</v>
      </c>
      <c r="I1016" s="288" t="s">
        <v>2962</v>
      </c>
      <c r="J1016" s="288" t="s">
        <v>60</v>
      </c>
      <c r="K1016" s="288" t="s">
        <v>2958</v>
      </c>
      <c r="L1016" s="288" t="s">
        <v>45</v>
      </c>
      <c r="M1016" s="289" t="s">
        <v>659</v>
      </c>
      <c r="N1016" s="288" t="s">
        <v>658</v>
      </c>
      <c r="O1016" s="288" t="s">
        <v>50</v>
      </c>
      <c r="P1016" s="288" t="s">
        <v>127</v>
      </c>
      <c r="Q1016" s="290" t="s">
        <v>45</v>
      </c>
      <c r="R1016" s="288" t="s">
        <v>45</v>
      </c>
      <c r="S1016" s="1">
        <v>2958465</v>
      </c>
      <c r="T1016" s="1">
        <v>45917</v>
      </c>
      <c r="U1016" s="290" t="s">
        <v>45</v>
      </c>
      <c r="V1016" s="1">
        <v>45917</v>
      </c>
      <c r="W1016" s="290" t="s">
        <v>45</v>
      </c>
      <c r="X1016" s="290" t="s">
        <v>45</v>
      </c>
      <c r="Y1016" s="291">
        <v>102000</v>
      </c>
      <c r="Z1016" s="291">
        <v>102000</v>
      </c>
      <c r="AA1016" s="291">
        <v>27000</v>
      </c>
      <c r="AB1016" s="291">
        <v>102000</v>
      </c>
      <c r="AC1016" s="292" t="s">
        <v>52</v>
      </c>
      <c r="AD1016" s="290" t="s">
        <v>60</v>
      </c>
      <c r="AE1016" s="292" t="s">
        <v>45</v>
      </c>
      <c r="AF1016" s="291">
        <v>102000</v>
      </c>
      <c r="AG1016" s="291">
        <v>1250</v>
      </c>
      <c r="AH1016" s="291">
        <v>127500000</v>
      </c>
      <c r="AI1016" s="291">
        <v>33750000</v>
      </c>
      <c r="AJ1016" s="291">
        <v>1250</v>
      </c>
      <c r="AK1016" s="291">
        <v>127500000</v>
      </c>
      <c r="AL1016" s="291">
        <v>33750000</v>
      </c>
      <c r="AM1016" s="291"/>
      <c r="AN1016" s="291"/>
      <c r="AO1016" s="291">
        <v>0</v>
      </c>
      <c r="AP1016" s="291"/>
      <c r="AQ1016" s="291"/>
      <c r="AR1016" s="291">
        <v>0</v>
      </c>
      <c r="AS1016" s="291"/>
      <c r="AT1016" s="291"/>
      <c r="AU1016" s="291">
        <v>0</v>
      </c>
      <c r="AV1016" s="291"/>
      <c r="AW1016" s="291"/>
      <c r="AX1016" s="291">
        <v>0</v>
      </c>
      <c r="AY1016" s="291"/>
      <c r="AZ1016" s="291"/>
      <c r="BA1016" s="291"/>
      <c r="BB1016" s="291"/>
      <c r="BC1016" s="291"/>
      <c r="BD1016" s="291"/>
      <c r="BE1016" s="291"/>
      <c r="BF1016" s="291">
        <v>0</v>
      </c>
      <c r="BG1016" s="291"/>
      <c r="BH1016" s="291"/>
      <c r="BI1016" s="291"/>
      <c r="BJ1016" s="291">
        <v>0</v>
      </c>
      <c r="BK1016" s="291"/>
      <c r="BL1016" s="291"/>
      <c r="BM1016" s="291"/>
      <c r="BN1016" s="291"/>
      <c r="BO1016" s="291"/>
      <c r="BP1016" s="292" t="s">
        <v>45</v>
      </c>
      <c r="BQ1016" s="292" t="s">
        <v>45</v>
      </c>
      <c r="BR1016" t="s">
        <v>45</v>
      </c>
    </row>
    <row r="1017" spans="1:70" hidden="1" x14ac:dyDescent="0.3">
      <c r="A1017" s="281">
        <v>1014</v>
      </c>
      <c r="B1017" s="282" t="s">
        <v>2952</v>
      </c>
      <c r="C1017" s="282" t="s">
        <v>3011</v>
      </c>
      <c r="D1017" s="282" t="s">
        <v>3007</v>
      </c>
      <c r="E1017" s="282" t="s">
        <v>2959</v>
      </c>
      <c r="F1017" s="282" t="s">
        <v>2985</v>
      </c>
      <c r="G1017" s="282" t="s">
        <v>2991</v>
      </c>
      <c r="H1017" s="282" t="s">
        <v>2992</v>
      </c>
      <c r="I1017" s="282" t="s">
        <v>2962</v>
      </c>
      <c r="J1017" s="282" t="s">
        <v>60</v>
      </c>
      <c r="K1017" s="282" t="s">
        <v>2958</v>
      </c>
      <c r="L1017" s="282" t="s">
        <v>45</v>
      </c>
      <c r="M1017" s="283" t="s">
        <v>657</v>
      </c>
      <c r="N1017" s="282" t="s">
        <v>656</v>
      </c>
      <c r="O1017" s="282" t="s">
        <v>50</v>
      </c>
      <c r="P1017" s="282" t="s">
        <v>127</v>
      </c>
      <c r="Q1017" s="284" t="s">
        <v>45</v>
      </c>
      <c r="R1017" s="282" t="s">
        <v>45</v>
      </c>
      <c r="S1017" s="285">
        <v>2958465</v>
      </c>
      <c r="T1017" s="285">
        <v>45926</v>
      </c>
      <c r="U1017" s="284" t="s">
        <v>45</v>
      </c>
      <c r="V1017" s="285">
        <v>45926</v>
      </c>
      <c r="W1017" s="284" t="s">
        <v>45</v>
      </c>
      <c r="X1017" s="284" t="s">
        <v>45</v>
      </c>
      <c r="Y1017" s="286">
        <v>99000</v>
      </c>
      <c r="Z1017" s="286">
        <v>110000</v>
      </c>
      <c r="AA1017" s="286">
        <v>26000</v>
      </c>
      <c r="AB1017" s="286">
        <v>110000</v>
      </c>
      <c r="AC1017" s="287" t="s">
        <v>116</v>
      </c>
      <c r="AD1017" s="284" t="s">
        <v>60</v>
      </c>
      <c r="AE1017" s="287" t="s">
        <v>45</v>
      </c>
      <c r="AF1017" s="286">
        <v>99000</v>
      </c>
      <c r="AG1017" s="286">
        <v>1350</v>
      </c>
      <c r="AH1017" s="286">
        <v>148500000</v>
      </c>
      <c r="AI1017" s="286">
        <v>35100000</v>
      </c>
      <c r="AJ1017" s="286">
        <v>1350</v>
      </c>
      <c r="AK1017" s="286">
        <v>148500000</v>
      </c>
      <c r="AL1017" s="286">
        <v>35100000</v>
      </c>
      <c r="AM1017" s="286"/>
      <c r="AN1017" s="286"/>
      <c r="AO1017" s="286">
        <v>0</v>
      </c>
      <c r="AP1017" s="286"/>
      <c r="AQ1017" s="286"/>
      <c r="AR1017" s="286">
        <v>0</v>
      </c>
      <c r="AS1017" s="286"/>
      <c r="AT1017" s="286"/>
      <c r="AU1017" s="286">
        <v>0</v>
      </c>
      <c r="AV1017" s="286"/>
      <c r="AW1017" s="286"/>
      <c r="AX1017" s="286">
        <v>0</v>
      </c>
      <c r="AY1017" s="286"/>
      <c r="AZ1017" s="286"/>
      <c r="BA1017" s="286"/>
      <c r="BB1017" s="286"/>
      <c r="BC1017" s="286"/>
      <c r="BD1017" s="286"/>
      <c r="BE1017" s="286"/>
      <c r="BF1017" s="286">
        <v>0</v>
      </c>
      <c r="BG1017" s="286"/>
      <c r="BH1017" s="286"/>
      <c r="BI1017" s="286"/>
      <c r="BJ1017" s="286">
        <v>0</v>
      </c>
      <c r="BK1017" s="286"/>
      <c r="BL1017" s="286"/>
      <c r="BM1017" s="286"/>
      <c r="BN1017" s="286"/>
      <c r="BO1017" s="286"/>
      <c r="BP1017" s="287" t="s">
        <v>45</v>
      </c>
      <c r="BQ1017" s="287" t="s">
        <v>45</v>
      </c>
      <c r="BR1017" t="s">
        <v>45</v>
      </c>
    </row>
    <row r="1018" spans="1:70" hidden="1" x14ac:dyDescent="0.3">
      <c r="A1018" s="281">
        <v>1015</v>
      </c>
      <c r="B1018" s="288" t="s">
        <v>2952</v>
      </c>
      <c r="C1018" s="288" t="s">
        <v>3011</v>
      </c>
      <c r="D1018" s="288" t="s">
        <v>3007</v>
      </c>
      <c r="E1018" s="288" t="s">
        <v>2959</v>
      </c>
      <c r="F1018" s="288" t="s">
        <v>2985</v>
      </c>
      <c r="G1018" s="288" t="s">
        <v>2991</v>
      </c>
      <c r="H1018" s="288" t="s">
        <v>2992</v>
      </c>
      <c r="I1018" s="288" t="s">
        <v>2962</v>
      </c>
      <c r="J1018" s="288" t="s">
        <v>60</v>
      </c>
      <c r="K1018" s="288" t="s">
        <v>2958</v>
      </c>
      <c r="L1018" s="288" t="s">
        <v>45</v>
      </c>
      <c r="M1018" s="289" t="s">
        <v>654</v>
      </c>
      <c r="N1018" s="288" t="s">
        <v>653</v>
      </c>
      <c r="O1018" s="288" t="s">
        <v>50</v>
      </c>
      <c r="P1018" s="288" t="s">
        <v>51</v>
      </c>
      <c r="Q1018" s="290" t="s">
        <v>45</v>
      </c>
      <c r="R1018" s="288" t="s">
        <v>45</v>
      </c>
      <c r="S1018" s="1">
        <v>2958465</v>
      </c>
      <c r="T1018" s="1">
        <v>45952</v>
      </c>
      <c r="U1018" s="290" t="s">
        <v>45</v>
      </c>
      <c r="V1018" s="1">
        <v>45952</v>
      </c>
      <c r="W1018" s="290" t="s">
        <v>45</v>
      </c>
      <c r="X1018" s="290" t="s">
        <v>45</v>
      </c>
      <c r="Y1018" s="291">
        <v>58000</v>
      </c>
      <c r="Z1018" s="291">
        <v>58000</v>
      </c>
      <c r="AA1018" s="291">
        <v>14700</v>
      </c>
      <c r="AB1018" s="291">
        <v>58000</v>
      </c>
      <c r="AC1018" s="292" t="s">
        <v>655</v>
      </c>
      <c r="AD1018" s="290" t="s">
        <v>60</v>
      </c>
      <c r="AE1018" s="292" t="s">
        <v>45</v>
      </c>
      <c r="AF1018" s="291">
        <v>58000</v>
      </c>
      <c r="AG1018" s="291">
        <v>1150</v>
      </c>
      <c r="AH1018" s="291">
        <v>66700000</v>
      </c>
      <c r="AI1018" s="291">
        <v>16905000</v>
      </c>
      <c r="AJ1018" s="291">
        <v>1150</v>
      </c>
      <c r="AK1018" s="291">
        <v>66700000</v>
      </c>
      <c r="AL1018" s="291">
        <v>16905000</v>
      </c>
      <c r="AM1018" s="291"/>
      <c r="AN1018" s="291"/>
      <c r="AO1018" s="291">
        <v>0</v>
      </c>
      <c r="AP1018" s="291"/>
      <c r="AQ1018" s="291"/>
      <c r="AR1018" s="291">
        <v>0</v>
      </c>
      <c r="AS1018" s="291"/>
      <c r="AT1018" s="291"/>
      <c r="AU1018" s="291">
        <v>0</v>
      </c>
      <c r="AV1018" s="291"/>
      <c r="AW1018" s="291"/>
      <c r="AX1018" s="291">
        <v>0</v>
      </c>
      <c r="AY1018" s="291"/>
      <c r="AZ1018" s="291"/>
      <c r="BA1018" s="291"/>
      <c r="BB1018" s="291"/>
      <c r="BC1018" s="291"/>
      <c r="BD1018" s="291"/>
      <c r="BE1018" s="291"/>
      <c r="BF1018" s="291">
        <v>0</v>
      </c>
      <c r="BG1018" s="291"/>
      <c r="BH1018" s="291"/>
      <c r="BI1018" s="291"/>
      <c r="BJ1018" s="291">
        <v>0</v>
      </c>
      <c r="BK1018" s="291"/>
      <c r="BL1018" s="291"/>
      <c r="BM1018" s="291"/>
      <c r="BN1018" s="291"/>
      <c r="BO1018" s="291"/>
      <c r="BP1018" s="292" t="s">
        <v>45</v>
      </c>
      <c r="BQ1018" s="292" t="s">
        <v>45</v>
      </c>
      <c r="BR1018" t="s">
        <v>45</v>
      </c>
    </row>
    <row r="1019" spans="1:70" hidden="1" x14ac:dyDescent="0.3">
      <c r="A1019" s="281">
        <v>1016</v>
      </c>
      <c r="B1019" s="282" t="s">
        <v>2952</v>
      </c>
      <c r="C1019" s="282" t="s">
        <v>3011</v>
      </c>
      <c r="D1019" s="282" t="s">
        <v>3007</v>
      </c>
      <c r="E1019" s="282" t="s">
        <v>2959</v>
      </c>
      <c r="F1019" s="282" t="s">
        <v>2956</v>
      </c>
      <c r="G1019" s="282" t="s">
        <v>2956</v>
      </c>
      <c r="H1019" s="282" t="s">
        <v>2993</v>
      </c>
      <c r="I1019" s="282" t="s">
        <v>2962</v>
      </c>
      <c r="J1019" s="282" t="s">
        <v>60</v>
      </c>
      <c r="K1019" s="282" t="s">
        <v>2958</v>
      </c>
      <c r="L1019" s="282" t="s">
        <v>45</v>
      </c>
      <c r="M1019" s="283" t="s">
        <v>650</v>
      </c>
      <c r="N1019" s="282" t="s">
        <v>649</v>
      </c>
      <c r="O1019" s="282" t="s">
        <v>50</v>
      </c>
      <c r="P1019" s="282" t="s">
        <v>51</v>
      </c>
      <c r="Q1019" s="284" t="s">
        <v>45</v>
      </c>
      <c r="R1019" s="282" t="s">
        <v>45</v>
      </c>
      <c r="S1019" s="285">
        <v>2958465</v>
      </c>
      <c r="T1019" s="285">
        <v>45904</v>
      </c>
      <c r="U1019" s="284" t="s">
        <v>45</v>
      </c>
      <c r="V1019" s="285">
        <v>45904</v>
      </c>
      <c r="W1019" s="284" t="s">
        <v>45</v>
      </c>
      <c r="X1019" s="284" t="s">
        <v>45</v>
      </c>
      <c r="Y1019" s="286">
        <v>39000</v>
      </c>
      <c r="Z1019" s="286">
        <v>39000</v>
      </c>
      <c r="AA1019" s="286">
        <v>8500</v>
      </c>
      <c r="AB1019" s="286">
        <v>39000</v>
      </c>
      <c r="AC1019" s="287" t="s">
        <v>651</v>
      </c>
      <c r="AD1019" s="284" t="s">
        <v>60</v>
      </c>
      <c r="AE1019" s="287" t="s">
        <v>45</v>
      </c>
      <c r="AF1019" s="286">
        <v>39000</v>
      </c>
      <c r="AG1019" s="286">
        <v>660</v>
      </c>
      <c r="AH1019" s="286">
        <v>25740000</v>
      </c>
      <c r="AI1019" s="286">
        <v>5610000</v>
      </c>
      <c r="AJ1019" s="286">
        <v>660</v>
      </c>
      <c r="AK1019" s="286">
        <v>25740000</v>
      </c>
      <c r="AL1019" s="286">
        <v>5610000</v>
      </c>
      <c r="AM1019" s="286"/>
      <c r="AN1019" s="286"/>
      <c r="AO1019" s="286">
        <v>0</v>
      </c>
      <c r="AP1019" s="286"/>
      <c r="AQ1019" s="286"/>
      <c r="AR1019" s="286">
        <v>0</v>
      </c>
      <c r="AS1019" s="286"/>
      <c r="AT1019" s="286"/>
      <c r="AU1019" s="286">
        <v>0</v>
      </c>
      <c r="AV1019" s="286"/>
      <c r="AW1019" s="286"/>
      <c r="AX1019" s="286">
        <v>0</v>
      </c>
      <c r="AY1019" s="286"/>
      <c r="AZ1019" s="286"/>
      <c r="BA1019" s="286"/>
      <c r="BB1019" s="286"/>
      <c r="BC1019" s="286"/>
      <c r="BD1019" s="286"/>
      <c r="BE1019" s="286"/>
      <c r="BF1019" s="286">
        <v>0</v>
      </c>
      <c r="BG1019" s="286"/>
      <c r="BH1019" s="286"/>
      <c r="BI1019" s="286"/>
      <c r="BJ1019" s="286">
        <v>0</v>
      </c>
      <c r="BK1019" s="286"/>
      <c r="BL1019" s="286"/>
      <c r="BM1019" s="286"/>
      <c r="BN1019" s="286"/>
      <c r="BO1019" s="286"/>
      <c r="BP1019" s="287" t="s">
        <v>45</v>
      </c>
      <c r="BQ1019" s="287" t="s">
        <v>45</v>
      </c>
      <c r="BR1019" t="s">
        <v>45</v>
      </c>
    </row>
    <row r="1020" spans="1:70" hidden="1" x14ac:dyDescent="0.3">
      <c r="A1020" s="281">
        <v>1017</v>
      </c>
      <c r="B1020" s="288" t="s">
        <v>2952</v>
      </c>
      <c r="C1020" s="288" t="s">
        <v>3011</v>
      </c>
      <c r="D1020" s="288" t="s">
        <v>3007</v>
      </c>
      <c r="E1020" s="288" t="s">
        <v>2959</v>
      </c>
      <c r="F1020" s="288" t="s">
        <v>2956</v>
      </c>
      <c r="G1020" s="288" t="s">
        <v>2956</v>
      </c>
      <c r="H1020" s="288" t="s">
        <v>2993</v>
      </c>
      <c r="I1020" s="288" t="s">
        <v>2962</v>
      </c>
      <c r="J1020" s="288" t="s">
        <v>60</v>
      </c>
      <c r="K1020" s="288" t="s">
        <v>2958</v>
      </c>
      <c r="L1020" s="288" t="s">
        <v>45</v>
      </c>
      <c r="M1020" s="289" t="s">
        <v>647</v>
      </c>
      <c r="N1020" s="288" t="s">
        <v>646</v>
      </c>
      <c r="O1020" s="288" t="s">
        <v>50</v>
      </c>
      <c r="P1020" s="288" t="s">
        <v>585</v>
      </c>
      <c r="Q1020" s="290" t="s">
        <v>45</v>
      </c>
      <c r="R1020" s="288" t="s">
        <v>45</v>
      </c>
      <c r="S1020" s="1">
        <v>2958465</v>
      </c>
      <c r="T1020" s="1">
        <v>45952</v>
      </c>
      <c r="U1020" s="290" t="s">
        <v>45</v>
      </c>
      <c r="V1020" s="1">
        <v>45952</v>
      </c>
      <c r="W1020" s="290" t="s">
        <v>45</v>
      </c>
      <c r="X1020" s="290" t="s">
        <v>45</v>
      </c>
      <c r="Y1020" s="291">
        <v>69000</v>
      </c>
      <c r="Z1020" s="291">
        <v>69000</v>
      </c>
      <c r="AA1020" s="291">
        <v>17000</v>
      </c>
      <c r="AB1020" s="291">
        <v>69000</v>
      </c>
      <c r="AC1020" s="292" t="s">
        <v>561</v>
      </c>
      <c r="AD1020" s="290" t="s">
        <v>60</v>
      </c>
      <c r="AE1020" s="292" t="s">
        <v>45</v>
      </c>
      <c r="AF1020" s="291">
        <v>69000</v>
      </c>
      <c r="AG1020" s="291">
        <v>500</v>
      </c>
      <c r="AH1020" s="291">
        <v>34500000</v>
      </c>
      <c r="AI1020" s="291">
        <v>8500000</v>
      </c>
      <c r="AJ1020" s="291">
        <v>500</v>
      </c>
      <c r="AK1020" s="291">
        <v>34500000</v>
      </c>
      <c r="AL1020" s="291">
        <v>8500000</v>
      </c>
      <c r="AM1020" s="291"/>
      <c r="AN1020" s="291"/>
      <c r="AO1020" s="291">
        <v>0</v>
      </c>
      <c r="AP1020" s="291"/>
      <c r="AQ1020" s="291"/>
      <c r="AR1020" s="291">
        <v>0</v>
      </c>
      <c r="AS1020" s="291"/>
      <c r="AT1020" s="291"/>
      <c r="AU1020" s="291">
        <v>0</v>
      </c>
      <c r="AV1020" s="291"/>
      <c r="AW1020" s="291"/>
      <c r="AX1020" s="291">
        <v>0</v>
      </c>
      <c r="AY1020" s="291"/>
      <c r="AZ1020" s="291"/>
      <c r="BA1020" s="291"/>
      <c r="BB1020" s="291"/>
      <c r="BC1020" s="291"/>
      <c r="BD1020" s="291"/>
      <c r="BE1020" s="291"/>
      <c r="BF1020" s="291">
        <v>0</v>
      </c>
      <c r="BG1020" s="291"/>
      <c r="BH1020" s="291"/>
      <c r="BI1020" s="291"/>
      <c r="BJ1020" s="291">
        <v>0</v>
      </c>
      <c r="BK1020" s="291"/>
      <c r="BL1020" s="291"/>
      <c r="BM1020" s="291"/>
      <c r="BN1020" s="291"/>
      <c r="BO1020" s="291"/>
      <c r="BP1020" s="292" t="s">
        <v>45</v>
      </c>
      <c r="BQ1020" s="292" t="s">
        <v>45</v>
      </c>
      <c r="BR1020" t="s">
        <v>45</v>
      </c>
    </row>
    <row r="1021" spans="1:70" hidden="1" x14ac:dyDescent="0.3">
      <c r="A1021" s="281">
        <v>1018</v>
      </c>
      <c r="B1021" s="282" t="s">
        <v>2952</v>
      </c>
      <c r="C1021" s="282" t="s">
        <v>3011</v>
      </c>
      <c r="D1021" s="282" t="s">
        <v>3007</v>
      </c>
      <c r="E1021" s="282" t="s">
        <v>2959</v>
      </c>
      <c r="F1021" s="282" t="s">
        <v>2956</v>
      </c>
      <c r="G1021" s="282" t="s">
        <v>2956</v>
      </c>
      <c r="H1021" s="282" t="s">
        <v>2993</v>
      </c>
      <c r="I1021" s="282" t="s">
        <v>2962</v>
      </c>
      <c r="J1021" s="282" t="s">
        <v>60</v>
      </c>
      <c r="K1021" s="282" t="s">
        <v>2958</v>
      </c>
      <c r="L1021" s="282" t="s">
        <v>45</v>
      </c>
      <c r="M1021" s="283" t="s">
        <v>642</v>
      </c>
      <c r="N1021" s="282" t="s">
        <v>641</v>
      </c>
      <c r="O1021" s="282" t="s">
        <v>50</v>
      </c>
      <c r="P1021" s="282" t="s">
        <v>585</v>
      </c>
      <c r="Q1021" s="284" t="s">
        <v>45</v>
      </c>
      <c r="R1021" s="282" t="s">
        <v>45</v>
      </c>
      <c r="S1021" s="285">
        <v>2958465</v>
      </c>
      <c r="T1021" s="285">
        <v>45972</v>
      </c>
      <c r="U1021" s="284" t="s">
        <v>45</v>
      </c>
      <c r="V1021" s="285">
        <v>45972</v>
      </c>
      <c r="W1021" s="284" t="s">
        <v>45</v>
      </c>
      <c r="X1021" s="284" t="s">
        <v>45</v>
      </c>
      <c r="Y1021" s="286">
        <v>89000</v>
      </c>
      <c r="Z1021" s="286">
        <v>89000</v>
      </c>
      <c r="AA1021" s="286">
        <v>21000</v>
      </c>
      <c r="AB1021" s="286">
        <v>89000</v>
      </c>
      <c r="AC1021" s="287" t="s">
        <v>645</v>
      </c>
      <c r="AD1021" s="284" t="s">
        <v>60</v>
      </c>
      <c r="AE1021" s="287" t="s">
        <v>45</v>
      </c>
      <c r="AF1021" s="286">
        <v>89000</v>
      </c>
      <c r="AG1021" s="286">
        <v>480</v>
      </c>
      <c r="AH1021" s="286">
        <v>42720000</v>
      </c>
      <c r="AI1021" s="286">
        <v>10080000</v>
      </c>
      <c r="AJ1021" s="286">
        <v>480</v>
      </c>
      <c r="AK1021" s="286">
        <v>42720000</v>
      </c>
      <c r="AL1021" s="286">
        <v>10080000</v>
      </c>
      <c r="AM1021" s="286"/>
      <c r="AN1021" s="286"/>
      <c r="AO1021" s="286">
        <v>0</v>
      </c>
      <c r="AP1021" s="286"/>
      <c r="AQ1021" s="286"/>
      <c r="AR1021" s="286">
        <v>0</v>
      </c>
      <c r="AS1021" s="286"/>
      <c r="AT1021" s="286"/>
      <c r="AU1021" s="286">
        <v>0</v>
      </c>
      <c r="AV1021" s="286"/>
      <c r="AW1021" s="286"/>
      <c r="AX1021" s="286">
        <v>0</v>
      </c>
      <c r="AY1021" s="286"/>
      <c r="AZ1021" s="286"/>
      <c r="BA1021" s="286"/>
      <c r="BB1021" s="286"/>
      <c r="BC1021" s="286"/>
      <c r="BD1021" s="286"/>
      <c r="BE1021" s="286"/>
      <c r="BF1021" s="286">
        <v>0</v>
      </c>
      <c r="BG1021" s="286"/>
      <c r="BH1021" s="286"/>
      <c r="BI1021" s="286"/>
      <c r="BJ1021" s="286">
        <v>0</v>
      </c>
      <c r="BK1021" s="286"/>
      <c r="BL1021" s="286"/>
      <c r="BM1021" s="286"/>
      <c r="BN1021" s="286"/>
      <c r="BO1021" s="286"/>
      <c r="BP1021" s="287" t="s">
        <v>45</v>
      </c>
      <c r="BQ1021" s="287" t="s">
        <v>45</v>
      </c>
      <c r="BR1021" t="s">
        <v>45</v>
      </c>
    </row>
    <row r="1022" spans="1:70" hidden="1" x14ac:dyDescent="0.3">
      <c r="A1022" s="281">
        <v>1019</v>
      </c>
      <c r="B1022" s="288" t="s">
        <v>2952</v>
      </c>
      <c r="C1022" s="288" t="s">
        <v>3011</v>
      </c>
      <c r="D1022" s="288" t="s">
        <v>3007</v>
      </c>
      <c r="E1022" s="288" t="s">
        <v>2959</v>
      </c>
      <c r="F1022" s="288" t="s">
        <v>2956</v>
      </c>
      <c r="G1022" s="288" t="s">
        <v>2956</v>
      </c>
      <c r="H1022" s="288" t="s">
        <v>2993</v>
      </c>
      <c r="I1022" s="288" t="s">
        <v>2962</v>
      </c>
      <c r="J1022" s="288" t="s">
        <v>60</v>
      </c>
      <c r="K1022" s="288" t="s">
        <v>2958</v>
      </c>
      <c r="L1022" s="288" t="s">
        <v>1851</v>
      </c>
      <c r="M1022" s="289" t="s">
        <v>638</v>
      </c>
      <c r="N1022" s="288" t="s">
        <v>637</v>
      </c>
      <c r="O1022" s="288" t="s">
        <v>50</v>
      </c>
      <c r="P1022" s="288" t="s">
        <v>585</v>
      </c>
      <c r="Q1022" s="290" t="s">
        <v>45</v>
      </c>
      <c r="R1022" s="288" t="s">
        <v>45</v>
      </c>
      <c r="S1022" s="1">
        <v>2958465</v>
      </c>
      <c r="T1022" s="1">
        <v>45957</v>
      </c>
      <c r="U1022" s="290" t="s">
        <v>45</v>
      </c>
      <c r="V1022" s="1">
        <v>45957</v>
      </c>
      <c r="W1022" s="290" t="s">
        <v>45</v>
      </c>
      <c r="X1022" s="290" t="s">
        <v>45</v>
      </c>
      <c r="Y1022" s="291">
        <v>89000</v>
      </c>
      <c r="Z1022" s="291">
        <v>89000</v>
      </c>
      <c r="AA1022" s="291">
        <v>19500</v>
      </c>
      <c r="AB1022" s="291">
        <v>89000</v>
      </c>
      <c r="AC1022" s="292" t="s">
        <v>639</v>
      </c>
      <c r="AD1022" s="290" t="s">
        <v>60</v>
      </c>
      <c r="AE1022" s="292" t="s">
        <v>45</v>
      </c>
      <c r="AF1022" s="291">
        <v>89000</v>
      </c>
      <c r="AG1022" s="291">
        <v>430</v>
      </c>
      <c r="AH1022" s="291">
        <v>38270000</v>
      </c>
      <c r="AI1022" s="291">
        <v>8385000</v>
      </c>
      <c r="AJ1022" s="291">
        <v>430</v>
      </c>
      <c r="AK1022" s="291">
        <v>38270000</v>
      </c>
      <c r="AL1022" s="291">
        <v>8385000</v>
      </c>
      <c r="AM1022" s="291"/>
      <c r="AN1022" s="291"/>
      <c r="AO1022" s="291">
        <v>0</v>
      </c>
      <c r="AP1022" s="291"/>
      <c r="AQ1022" s="291"/>
      <c r="AR1022" s="291">
        <v>0</v>
      </c>
      <c r="AS1022" s="291"/>
      <c r="AT1022" s="291"/>
      <c r="AU1022" s="291">
        <v>0</v>
      </c>
      <c r="AV1022" s="291"/>
      <c r="AW1022" s="291"/>
      <c r="AX1022" s="291">
        <v>0</v>
      </c>
      <c r="AY1022" s="291"/>
      <c r="AZ1022" s="291"/>
      <c r="BA1022" s="291"/>
      <c r="BB1022" s="291"/>
      <c r="BC1022" s="291"/>
      <c r="BD1022" s="291"/>
      <c r="BE1022" s="291"/>
      <c r="BF1022" s="291">
        <v>0</v>
      </c>
      <c r="BG1022" s="291"/>
      <c r="BH1022" s="291"/>
      <c r="BI1022" s="291"/>
      <c r="BJ1022" s="291">
        <v>0</v>
      </c>
      <c r="BK1022" s="291"/>
      <c r="BL1022" s="291"/>
      <c r="BM1022" s="291"/>
      <c r="BN1022" s="291"/>
      <c r="BO1022" s="291"/>
      <c r="BP1022" s="292" t="s">
        <v>45</v>
      </c>
      <c r="BQ1022" s="292" t="s">
        <v>45</v>
      </c>
      <c r="BR1022" t="s">
        <v>45</v>
      </c>
    </row>
    <row r="1023" spans="1:70" hidden="1" x14ac:dyDescent="0.3">
      <c r="A1023" s="281">
        <v>1020</v>
      </c>
      <c r="B1023" s="282" t="s">
        <v>2952</v>
      </c>
      <c r="C1023" s="282" t="s">
        <v>3011</v>
      </c>
      <c r="D1023" s="282" t="s">
        <v>3007</v>
      </c>
      <c r="E1023" s="282" t="s">
        <v>2959</v>
      </c>
      <c r="F1023" s="282" t="s">
        <v>2956</v>
      </c>
      <c r="G1023" s="282" t="s">
        <v>2956</v>
      </c>
      <c r="H1023" s="282" t="s">
        <v>2993</v>
      </c>
      <c r="I1023" s="282" t="s">
        <v>2962</v>
      </c>
      <c r="J1023" s="282" t="s">
        <v>60</v>
      </c>
      <c r="K1023" s="282" t="s">
        <v>2958</v>
      </c>
      <c r="L1023" s="282" t="s">
        <v>45</v>
      </c>
      <c r="M1023" s="283" t="s">
        <v>635</v>
      </c>
      <c r="N1023" s="282" t="s">
        <v>586</v>
      </c>
      <c r="O1023" s="282" t="s">
        <v>50</v>
      </c>
      <c r="P1023" s="282" t="s">
        <v>585</v>
      </c>
      <c r="Q1023" s="284" t="s">
        <v>45</v>
      </c>
      <c r="R1023" s="282" t="s">
        <v>45</v>
      </c>
      <c r="S1023" s="285">
        <v>2958465</v>
      </c>
      <c r="T1023" s="285">
        <v>45952</v>
      </c>
      <c r="U1023" s="284" t="s">
        <v>45</v>
      </c>
      <c r="V1023" s="285">
        <v>45952</v>
      </c>
      <c r="W1023" s="284" t="s">
        <v>45</v>
      </c>
      <c r="X1023" s="284" t="s">
        <v>45</v>
      </c>
      <c r="Y1023" s="286">
        <v>69000</v>
      </c>
      <c r="Z1023" s="286">
        <v>69000</v>
      </c>
      <c r="AA1023" s="286">
        <v>13500</v>
      </c>
      <c r="AB1023" s="286">
        <v>69000</v>
      </c>
      <c r="AC1023" s="287" t="s">
        <v>636</v>
      </c>
      <c r="AD1023" s="284" t="s">
        <v>60</v>
      </c>
      <c r="AE1023" s="287" t="s">
        <v>45</v>
      </c>
      <c r="AF1023" s="286">
        <v>69000</v>
      </c>
      <c r="AG1023" s="286">
        <v>680</v>
      </c>
      <c r="AH1023" s="286">
        <v>46920000</v>
      </c>
      <c r="AI1023" s="286">
        <v>9180000</v>
      </c>
      <c r="AJ1023" s="286">
        <v>680</v>
      </c>
      <c r="AK1023" s="286">
        <v>46920000</v>
      </c>
      <c r="AL1023" s="286">
        <v>9180000</v>
      </c>
      <c r="AM1023" s="286"/>
      <c r="AN1023" s="286"/>
      <c r="AO1023" s="286">
        <v>0</v>
      </c>
      <c r="AP1023" s="286"/>
      <c r="AQ1023" s="286"/>
      <c r="AR1023" s="286">
        <v>0</v>
      </c>
      <c r="AS1023" s="286"/>
      <c r="AT1023" s="286"/>
      <c r="AU1023" s="286">
        <v>0</v>
      </c>
      <c r="AV1023" s="286"/>
      <c r="AW1023" s="286"/>
      <c r="AX1023" s="286">
        <v>0</v>
      </c>
      <c r="AY1023" s="286"/>
      <c r="AZ1023" s="286"/>
      <c r="BA1023" s="286"/>
      <c r="BB1023" s="286"/>
      <c r="BC1023" s="286"/>
      <c r="BD1023" s="286"/>
      <c r="BE1023" s="286"/>
      <c r="BF1023" s="286">
        <v>0</v>
      </c>
      <c r="BG1023" s="286"/>
      <c r="BH1023" s="286"/>
      <c r="BI1023" s="286"/>
      <c r="BJ1023" s="286">
        <v>0</v>
      </c>
      <c r="BK1023" s="286"/>
      <c r="BL1023" s="286"/>
      <c r="BM1023" s="286"/>
      <c r="BN1023" s="286"/>
      <c r="BO1023" s="286"/>
      <c r="BP1023" s="287" t="s">
        <v>45</v>
      </c>
      <c r="BQ1023" s="287" t="s">
        <v>45</v>
      </c>
      <c r="BR1023" t="s">
        <v>45</v>
      </c>
    </row>
    <row r="1024" spans="1:70" hidden="1" x14ac:dyDescent="0.3">
      <c r="A1024" s="281">
        <v>1021</v>
      </c>
      <c r="B1024" s="288" t="s">
        <v>2952</v>
      </c>
      <c r="C1024" s="288" t="s">
        <v>3011</v>
      </c>
      <c r="D1024" s="288" t="s">
        <v>3007</v>
      </c>
      <c r="E1024" s="288" t="s">
        <v>2959</v>
      </c>
      <c r="F1024" s="288" t="s">
        <v>2956</v>
      </c>
      <c r="G1024" s="288" t="s">
        <v>2956</v>
      </c>
      <c r="H1024" s="288" t="s">
        <v>2993</v>
      </c>
      <c r="I1024" s="288" t="s">
        <v>2962</v>
      </c>
      <c r="J1024" s="288" t="s">
        <v>60</v>
      </c>
      <c r="K1024" s="288" t="s">
        <v>2958</v>
      </c>
      <c r="L1024" s="288" t="s">
        <v>45</v>
      </c>
      <c r="M1024" s="289" t="s">
        <v>633</v>
      </c>
      <c r="N1024" s="288" t="s">
        <v>632</v>
      </c>
      <c r="O1024" s="288" t="s">
        <v>50</v>
      </c>
      <c r="P1024" s="288" t="s">
        <v>51</v>
      </c>
      <c r="Q1024" s="290" t="s">
        <v>45</v>
      </c>
      <c r="R1024" s="288" t="s">
        <v>45</v>
      </c>
      <c r="S1024" s="1">
        <v>2958465</v>
      </c>
      <c r="T1024" s="1">
        <v>45926</v>
      </c>
      <c r="U1024" s="290" t="s">
        <v>45</v>
      </c>
      <c r="V1024" s="1">
        <v>45926</v>
      </c>
      <c r="W1024" s="290" t="s">
        <v>45</v>
      </c>
      <c r="X1024" s="290" t="s">
        <v>45</v>
      </c>
      <c r="Y1024" s="291">
        <v>59000</v>
      </c>
      <c r="Z1024" s="291">
        <v>59000</v>
      </c>
      <c r="AA1024" s="291">
        <v>9500</v>
      </c>
      <c r="AB1024" s="291">
        <v>59000</v>
      </c>
      <c r="AC1024" s="292" t="s">
        <v>634</v>
      </c>
      <c r="AD1024" s="290" t="s">
        <v>60</v>
      </c>
      <c r="AE1024" s="292" t="s">
        <v>45</v>
      </c>
      <c r="AF1024" s="291">
        <v>59000</v>
      </c>
      <c r="AG1024" s="291">
        <v>480</v>
      </c>
      <c r="AH1024" s="291">
        <v>28320000</v>
      </c>
      <c r="AI1024" s="291">
        <v>4560000</v>
      </c>
      <c r="AJ1024" s="291">
        <v>480</v>
      </c>
      <c r="AK1024" s="291">
        <v>28320000</v>
      </c>
      <c r="AL1024" s="291">
        <v>4560000</v>
      </c>
      <c r="AM1024" s="291"/>
      <c r="AN1024" s="291"/>
      <c r="AO1024" s="291">
        <v>0</v>
      </c>
      <c r="AP1024" s="291"/>
      <c r="AQ1024" s="291"/>
      <c r="AR1024" s="291">
        <v>0</v>
      </c>
      <c r="AS1024" s="291"/>
      <c r="AT1024" s="291"/>
      <c r="AU1024" s="291">
        <v>0</v>
      </c>
      <c r="AV1024" s="291"/>
      <c r="AW1024" s="291"/>
      <c r="AX1024" s="291">
        <v>0</v>
      </c>
      <c r="AY1024" s="291"/>
      <c r="AZ1024" s="291"/>
      <c r="BA1024" s="291"/>
      <c r="BB1024" s="291"/>
      <c r="BC1024" s="291"/>
      <c r="BD1024" s="291"/>
      <c r="BE1024" s="291"/>
      <c r="BF1024" s="291">
        <v>0</v>
      </c>
      <c r="BG1024" s="291"/>
      <c r="BH1024" s="291"/>
      <c r="BI1024" s="291"/>
      <c r="BJ1024" s="291">
        <v>0</v>
      </c>
      <c r="BK1024" s="291"/>
      <c r="BL1024" s="291"/>
      <c r="BM1024" s="291"/>
      <c r="BN1024" s="291"/>
      <c r="BO1024" s="291"/>
      <c r="BP1024" s="292" t="s">
        <v>45</v>
      </c>
      <c r="BQ1024" s="292" t="s">
        <v>45</v>
      </c>
      <c r="BR1024" t="s">
        <v>45</v>
      </c>
    </row>
    <row r="1025" spans="1:70" hidden="1" x14ac:dyDescent="0.3">
      <c r="A1025" s="281">
        <v>1022</v>
      </c>
      <c r="B1025" s="282" t="s">
        <v>2952</v>
      </c>
      <c r="C1025" s="282" t="s">
        <v>3011</v>
      </c>
      <c r="D1025" s="282" t="s">
        <v>3007</v>
      </c>
      <c r="E1025" s="282" t="s">
        <v>2959</v>
      </c>
      <c r="F1025" s="282" t="s">
        <v>2956</v>
      </c>
      <c r="G1025" s="282" t="s">
        <v>2956</v>
      </c>
      <c r="H1025" s="282" t="s">
        <v>2993</v>
      </c>
      <c r="I1025" s="282" t="s">
        <v>2962</v>
      </c>
      <c r="J1025" s="282" t="s">
        <v>60</v>
      </c>
      <c r="K1025" s="282" t="s">
        <v>2958</v>
      </c>
      <c r="L1025" s="282" t="s">
        <v>45</v>
      </c>
      <c r="M1025" s="283" t="s">
        <v>630</v>
      </c>
      <c r="N1025" s="282" t="s">
        <v>629</v>
      </c>
      <c r="O1025" s="282" t="s">
        <v>50</v>
      </c>
      <c r="P1025" s="282" t="s">
        <v>585</v>
      </c>
      <c r="Q1025" s="284" t="s">
        <v>45</v>
      </c>
      <c r="R1025" s="282" t="s">
        <v>45</v>
      </c>
      <c r="S1025" s="285">
        <v>2958465</v>
      </c>
      <c r="T1025" s="285">
        <v>45952</v>
      </c>
      <c r="U1025" s="284" t="s">
        <v>45</v>
      </c>
      <c r="V1025" s="285">
        <v>45952</v>
      </c>
      <c r="W1025" s="284" t="s">
        <v>45</v>
      </c>
      <c r="X1025" s="284" t="s">
        <v>45</v>
      </c>
      <c r="Y1025" s="286">
        <v>54000</v>
      </c>
      <c r="Z1025" s="286">
        <v>54000</v>
      </c>
      <c r="AA1025" s="286">
        <v>12500</v>
      </c>
      <c r="AB1025" s="286">
        <v>54000</v>
      </c>
      <c r="AC1025" s="287" t="s">
        <v>631</v>
      </c>
      <c r="AD1025" s="284" t="s">
        <v>60</v>
      </c>
      <c r="AE1025" s="287" t="s">
        <v>45</v>
      </c>
      <c r="AF1025" s="286">
        <v>54000</v>
      </c>
      <c r="AG1025" s="286">
        <v>620</v>
      </c>
      <c r="AH1025" s="286">
        <v>33480000</v>
      </c>
      <c r="AI1025" s="286">
        <v>7750000</v>
      </c>
      <c r="AJ1025" s="286">
        <v>620</v>
      </c>
      <c r="AK1025" s="286">
        <v>33480000</v>
      </c>
      <c r="AL1025" s="286">
        <v>7750000</v>
      </c>
      <c r="AM1025" s="286"/>
      <c r="AN1025" s="286"/>
      <c r="AO1025" s="286">
        <v>0</v>
      </c>
      <c r="AP1025" s="286"/>
      <c r="AQ1025" s="286"/>
      <c r="AR1025" s="286">
        <v>0</v>
      </c>
      <c r="AS1025" s="286"/>
      <c r="AT1025" s="286"/>
      <c r="AU1025" s="286">
        <v>0</v>
      </c>
      <c r="AV1025" s="286"/>
      <c r="AW1025" s="286"/>
      <c r="AX1025" s="286">
        <v>0</v>
      </c>
      <c r="AY1025" s="286"/>
      <c r="AZ1025" s="286"/>
      <c r="BA1025" s="286"/>
      <c r="BB1025" s="286"/>
      <c r="BC1025" s="286"/>
      <c r="BD1025" s="286"/>
      <c r="BE1025" s="286"/>
      <c r="BF1025" s="286">
        <v>0</v>
      </c>
      <c r="BG1025" s="286"/>
      <c r="BH1025" s="286"/>
      <c r="BI1025" s="286"/>
      <c r="BJ1025" s="286">
        <v>0</v>
      </c>
      <c r="BK1025" s="286"/>
      <c r="BL1025" s="286"/>
      <c r="BM1025" s="286"/>
      <c r="BN1025" s="286"/>
      <c r="BO1025" s="286"/>
      <c r="BP1025" s="287" t="s">
        <v>45</v>
      </c>
      <c r="BQ1025" s="287" t="s">
        <v>45</v>
      </c>
      <c r="BR1025" t="s">
        <v>45</v>
      </c>
    </row>
    <row r="1026" spans="1:70" hidden="1" x14ac:dyDescent="0.3">
      <c r="A1026" s="281">
        <v>1023</v>
      </c>
      <c r="B1026" s="288" t="s">
        <v>2952</v>
      </c>
      <c r="C1026" s="288" t="s">
        <v>3011</v>
      </c>
      <c r="D1026" s="288" t="s">
        <v>3007</v>
      </c>
      <c r="E1026" s="288" t="s">
        <v>2959</v>
      </c>
      <c r="F1026" s="288" t="s">
        <v>2956</v>
      </c>
      <c r="G1026" s="288" t="s">
        <v>2956</v>
      </c>
      <c r="H1026" s="288" t="s">
        <v>2993</v>
      </c>
      <c r="I1026" s="288" t="s">
        <v>2962</v>
      </c>
      <c r="J1026" s="288" t="s">
        <v>60</v>
      </c>
      <c r="K1026" s="288" t="s">
        <v>2958</v>
      </c>
      <c r="L1026" s="288" t="s">
        <v>1861</v>
      </c>
      <c r="M1026" s="289" t="s">
        <v>627</v>
      </c>
      <c r="N1026" s="288" t="s">
        <v>626</v>
      </c>
      <c r="O1026" s="288" t="s">
        <v>50</v>
      </c>
      <c r="P1026" s="288" t="s">
        <v>585</v>
      </c>
      <c r="Q1026" s="290" t="s">
        <v>45</v>
      </c>
      <c r="R1026" s="288" t="s">
        <v>45</v>
      </c>
      <c r="S1026" s="1">
        <v>2958465</v>
      </c>
      <c r="T1026" s="1">
        <v>45957</v>
      </c>
      <c r="U1026" s="290" t="s">
        <v>45</v>
      </c>
      <c r="V1026" s="1">
        <v>45957</v>
      </c>
      <c r="W1026" s="290" t="s">
        <v>45</v>
      </c>
      <c r="X1026" s="290" t="s">
        <v>45</v>
      </c>
      <c r="Y1026" s="291">
        <v>89000</v>
      </c>
      <c r="Z1026" s="291">
        <v>89000</v>
      </c>
      <c r="AA1026" s="291">
        <v>16000</v>
      </c>
      <c r="AB1026" s="291">
        <v>89000</v>
      </c>
      <c r="AC1026" s="292" t="s">
        <v>628</v>
      </c>
      <c r="AD1026" s="290" t="s">
        <v>60</v>
      </c>
      <c r="AE1026" s="292" t="s">
        <v>45</v>
      </c>
      <c r="AF1026" s="291">
        <v>89000</v>
      </c>
      <c r="AG1026" s="291">
        <v>680</v>
      </c>
      <c r="AH1026" s="291">
        <v>60520000</v>
      </c>
      <c r="AI1026" s="291">
        <v>10880000</v>
      </c>
      <c r="AJ1026" s="291">
        <v>680</v>
      </c>
      <c r="AK1026" s="291">
        <v>60520000</v>
      </c>
      <c r="AL1026" s="291">
        <v>10880000</v>
      </c>
      <c r="AM1026" s="291"/>
      <c r="AN1026" s="291"/>
      <c r="AO1026" s="291">
        <v>0</v>
      </c>
      <c r="AP1026" s="291"/>
      <c r="AQ1026" s="291"/>
      <c r="AR1026" s="291">
        <v>0</v>
      </c>
      <c r="AS1026" s="291"/>
      <c r="AT1026" s="291"/>
      <c r="AU1026" s="291">
        <v>0</v>
      </c>
      <c r="AV1026" s="291"/>
      <c r="AW1026" s="291"/>
      <c r="AX1026" s="291">
        <v>0</v>
      </c>
      <c r="AY1026" s="291"/>
      <c r="AZ1026" s="291"/>
      <c r="BA1026" s="291"/>
      <c r="BB1026" s="291"/>
      <c r="BC1026" s="291"/>
      <c r="BD1026" s="291"/>
      <c r="BE1026" s="291"/>
      <c r="BF1026" s="291">
        <v>0</v>
      </c>
      <c r="BG1026" s="291"/>
      <c r="BH1026" s="291"/>
      <c r="BI1026" s="291"/>
      <c r="BJ1026" s="291">
        <v>0</v>
      </c>
      <c r="BK1026" s="291"/>
      <c r="BL1026" s="291"/>
      <c r="BM1026" s="291"/>
      <c r="BN1026" s="291"/>
      <c r="BO1026" s="291"/>
      <c r="BP1026" s="292" t="s">
        <v>45</v>
      </c>
      <c r="BQ1026" s="292" t="s">
        <v>45</v>
      </c>
      <c r="BR1026" t="s">
        <v>45</v>
      </c>
    </row>
    <row r="1027" spans="1:70" hidden="1" x14ac:dyDescent="0.3">
      <c r="A1027" s="281">
        <v>1024</v>
      </c>
      <c r="B1027" s="282" t="s">
        <v>2952</v>
      </c>
      <c r="C1027" s="282" t="s">
        <v>3011</v>
      </c>
      <c r="D1027" s="282" t="s">
        <v>3007</v>
      </c>
      <c r="E1027" s="282" t="s">
        <v>2959</v>
      </c>
      <c r="F1027" s="282" t="s">
        <v>2956</v>
      </c>
      <c r="G1027" s="282" t="s">
        <v>2956</v>
      </c>
      <c r="H1027" s="282" t="s">
        <v>2994</v>
      </c>
      <c r="I1027" s="282" t="s">
        <v>2962</v>
      </c>
      <c r="J1027" s="282" t="s">
        <v>60</v>
      </c>
      <c r="K1027" s="282" t="s">
        <v>2958</v>
      </c>
      <c r="L1027" s="282" t="s">
        <v>45</v>
      </c>
      <c r="M1027" s="283" t="s">
        <v>623</v>
      </c>
      <c r="N1027" s="282" t="s">
        <v>622</v>
      </c>
      <c r="O1027" s="282" t="s">
        <v>50</v>
      </c>
      <c r="P1027" s="282" t="s">
        <v>51</v>
      </c>
      <c r="Q1027" s="284" t="s">
        <v>45</v>
      </c>
      <c r="R1027" s="282" t="s">
        <v>45</v>
      </c>
      <c r="S1027" s="285">
        <v>2958465</v>
      </c>
      <c r="T1027" s="285">
        <v>45904</v>
      </c>
      <c r="U1027" s="284" t="s">
        <v>45</v>
      </c>
      <c r="V1027" s="285">
        <v>45904</v>
      </c>
      <c r="W1027" s="284" t="s">
        <v>45</v>
      </c>
      <c r="X1027" s="284" t="s">
        <v>45</v>
      </c>
      <c r="Y1027" s="286">
        <v>25000</v>
      </c>
      <c r="Z1027" s="286">
        <v>25000</v>
      </c>
      <c r="AA1027" s="286">
        <v>4600</v>
      </c>
      <c r="AB1027" s="286">
        <v>25000</v>
      </c>
      <c r="AC1027" s="287" t="s">
        <v>624</v>
      </c>
      <c r="AD1027" s="284" t="s">
        <v>60</v>
      </c>
      <c r="AE1027" s="287" t="s">
        <v>45</v>
      </c>
      <c r="AF1027" s="286">
        <v>25000</v>
      </c>
      <c r="AG1027" s="286">
        <v>380</v>
      </c>
      <c r="AH1027" s="286">
        <v>9500000</v>
      </c>
      <c r="AI1027" s="286">
        <v>1748000</v>
      </c>
      <c r="AJ1027" s="286">
        <v>380</v>
      </c>
      <c r="AK1027" s="286">
        <v>9500000</v>
      </c>
      <c r="AL1027" s="286">
        <v>1748000</v>
      </c>
      <c r="AM1027" s="286"/>
      <c r="AN1027" s="286"/>
      <c r="AO1027" s="286">
        <v>0</v>
      </c>
      <c r="AP1027" s="286"/>
      <c r="AQ1027" s="286"/>
      <c r="AR1027" s="286">
        <v>0</v>
      </c>
      <c r="AS1027" s="286"/>
      <c r="AT1027" s="286"/>
      <c r="AU1027" s="286">
        <v>0</v>
      </c>
      <c r="AV1027" s="286"/>
      <c r="AW1027" s="286"/>
      <c r="AX1027" s="286">
        <v>0</v>
      </c>
      <c r="AY1027" s="286"/>
      <c r="AZ1027" s="286"/>
      <c r="BA1027" s="286"/>
      <c r="BB1027" s="286"/>
      <c r="BC1027" s="286"/>
      <c r="BD1027" s="286"/>
      <c r="BE1027" s="286"/>
      <c r="BF1027" s="286">
        <v>0</v>
      </c>
      <c r="BG1027" s="286"/>
      <c r="BH1027" s="286"/>
      <c r="BI1027" s="286"/>
      <c r="BJ1027" s="286">
        <v>0</v>
      </c>
      <c r="BK1027" s="286"/>
      <c r="BL1027" s="286"/>
      <c r="BM1027" s="286"/>
      <c r="BN1027" s="286"/>
      <c r="BO1027" s="286"/>
      <c r="BP1027" s="287" t="s">
        <v>45</v>
      </c>
      <c r="BQ1027" s="287" t="s">
        <v>45</v>
      </c>
      <c r="BR1027" t="s">
        <v>45</v>
      </c>
    </row>
    <row r="1028" spans="1:70" hidden="1" x14ac:dyDescent="0.3">
      <c r="A1028" s="281">
        <v>1025</v>
      </c>
      <c r="B1028" s="288" t="s">
        <v>2952</v>
      </c>
      <c r="C1028" s="288" t="s">
        <v>3011</v>
      </c>
      <c r="D1028" s="288" t="s">
        <v>3007</v>
      </c>
      <c r="E1028" s="288" t="s">
        <v>2959</v>
      </c>
      <c r="F1028" s="288" t="s">
        <v>2956</v>
      </c>
      <c r="G1028" s="288" t="s">
        <v>2956</v>
      </c>
      <c r="H1028" s="288" t="s">
        <v>2994</v>
      </c>
      <c r="I1028" s="288" t="s">
        <v>2962</v>
      </c>
      <c r="J1028" s="288" t="s">
        <v>60</v>
      </c>
      <c r="K1028" s="288" t="s">
        <v>2958</v>
      </c>
      <c r="L1028" s="288" t="s">
        <v>45</v>
      </c>
      <c r="M1028" s="289" t="s">
        <v>618</v>
      </c>
      <c r="N1028" s="288" t="s">
        <v>617</v>
      </c>
      <c r="O1028" s="288" t="s">
        <v>50</v>
      </c>
      <c r="P1028" s="288" t="s">
        <v>51</v>
      </c>
      <c r="Q1028" s="290" t="s">
        <v>45</v>
      </c>
      <c r="R1028" s="288" t="s">
        <v>45</v>
      </c>
      <c r="S1028" s="1">
        <v>2958465</v>
      </c>
      <c r="T1028" s="1">
        <v>45952</v>
      </c>
      <c r="U1028" s="290" t="s">
        <v>45</v>
      </c>
      <c r="V1028" s="1">
        <v>45952</v>
      </c>
      <c r="W1028" s="290" t="s">
        <v>45</v>
      </c>
      <c r="X1028" s="290" t="s">
        <v>45</v>
      </c>
      <c r="Y1028" s="291">
        <v>49000</v>
      </c>
      <c r="Z1028" s="291">
        <v>49000</v>
      </c>
      <c r="AA1028" s="291">
        <v>8200</v>
      </c>
      <c r="AB1028" s="291">
        <v>49000</v>
      </c>
      <c r="AC1028" s="292" t="s">
        <v>619</v>
      </c>
      <c r="AD1028" s="290" t="s">
        <v>60</v>
      </c>
      <c r="AE1028" s="292" t="s">
        <v>45</v>
      </c>
      <c r="AF1028" s="291">
        <v>49000</v>
      </c>
      <c r="AG1028" s="291">
        <v>1460</v>
      </c>
      <c r="AH1028" s="291">
        <v>71540000</v>
      </c>
      <c r="AI1028" s="291">
        <v>11972000</v>
      </c>
      <c r="AJ1028" s="291">
        <v>1460</v>
      </c>
      <c r="AK1028" s="291">
        <v>71540000</v>
      </c>
      <c r="AL1028" s="291">
        <v>11972000</v>
      </c>
      <c r="AM1028" s="291"/>
      <c r="AN1028" s="291"/>
      <c r="AO1028" s="291">
        <v>0</v>
      </c>
      <c r="AP1028" s="291"/>
      <c r="AQ1028" s="291"/>
      <c r="AR1028" s="291">
        <v>0</v>
      </c>
      <c r="AS1028" s="291"/>
      <c r="AT1028" s="291"/>
      <c r="AU1028" s="291">
        <v>0</v>
      </c>
      <c r="AV1028" s="291"/>
      <c r="AW1028" s="291"/>
      <c r="AX1028" s="291">
        <v>0</v>
      </c>
      <c r="AY1028" s="291"/>
      <c r="AZ1028" s="291"/>
      <c r="BA1028" s="291"/>
      <c r="BB1028" s="291"/>
      <c r="BC1028" s="291"/>
      <c r="BD1028" s="291"/>
      <c r="BE1028" s="291"/>
      <c r="BF1028" s="291">
        <v>0</v>
      </c>
      <c r="BG1028" s="291"/>
      <c r="BH1028" s="291"/>
      <c r="BI1028" s="291"/>
      <c r="BJ1028" s="291">
        <v>0</v>
      </c>
      <c r="BK1028" s="291"/>
      <c r="BL1028" s="291"/>
      <c r="BM1028" s="291"/>
      <c r="BN1028" s="291"/>
      <c r="BO1028" s="291"/>
      <c r="BP1028" s="292" t="s">
        <v>45</v>
      </c>
      <c r="BQ1028" s="292" t="s">
        <v>45</v>
      </c>
      <c r="BR1028" t="s">
        <v>45</v>
      </c>
    </row>
    <row r="1029" spans="1:70" hidden="1" x14ac:dyDescent="0.3">
      <c r="A1029" s="281">
        <v>1026</v>
      </c>
      <c r="B1029" s="282" t="s">
        <v>2952</v>
      </c>
      <c r="C1029" s="282" t="s">
        <v>3011</v>
      </c>
      <c r="D1029" s="282" t="s">
        <v>3007</v>
      </c>
      <c r="E1029" s="282" t="s">
        <v>2959</v>
      </c>
      <c r="F1029" s="282" t="s">
        <v>2956</v>
      </c>
      <c r="G1029" s="282" t="s">
        <v>2956</v>
      </c>
      <c r="H1029" s="282" t="s">
        <v>2995</v>
      </c>
      <c r="I1029" s="282" t="s">
        <v>2962</v>
      </c>
      <c r="J1029" s="282" t="s">
        <v>60</v>
      </c>
      <c r="K1029" s="282" t="s">
        <v>2958</v>
      </c>
      <c r="L1029" s="282" t="s">
        <v>45</v>
      </c>
      <c r="M1029" s="283" t="s">
        <v>615</v>
      </c>
      <c r="N1029" s="282" t="s">
        <v>614</v>
      </c>
      <c r="O1029" s="282" t="s">
        <v>50</v>
      </c>
      <c r="P1029" s="282" t="s">
        <v>51</v>
      </c>
      <c r="Q1029" s="284" t="s">
        <v>45</v>
      </c>
      <c r="R1029" s="282" t="s">
        <v>45</v>
      </c>
      <c r="S1029" s="285">
        <v>2958465</v>
      </c>
      <c r="T1029" s="285">
        <v>45957</v>
      </c>
      <c r="U1029" s="284" t="s">
        <v>45</v>
      </c>
      <c r="V1029" s="285">
        <v>45957</v>
      </c>
      <c r="W1029" s="284" t="s">
        <v>45</v>
      </c>
      <c r="X1029" s="284" t="s">
        <v>45</v>
      </c>
      <c r="Y1029" s="286">
        <v>27000</v>
      </c>
      <c r="Z1029" s="286">
        <v>27000</v>
      </c>
      <c r="AA1029" s="286">
        <v>5000</v>
      </c>
      <c r="AB1029" s="286">
        <v>27000</v>
      </c>
      <c r="AC1029" s="287" t="s">
        <v>616</v>
      </c>
      <c r="AD1029" s="284" t="s">
        <v>60</v>
      </c>
      <c r="AE1029" s="287" t="s">
        <v>45</v>
      </c>
      <c r="AF1029" s="286">
        <v>27000</v>
      </c>
      <c r="AG1029" s="286">
        <v>570</v>
      </c>
      <c r="AH1029" s="286">
        <v>15390000</v>
      </c>
      <c r="AI1029" s="286">
        <v>2850000</v>
      </c>
      <c r="AJ1029" s="286">
        <v>570</v>
      </c>
      <c r="AK1029" s="286">
        <v>15390000</v>
      </c>
      <c r="AL1029" s="286">
        <v>2850000</v>
      </c>
      <c r="AM1029" s="286"/>
      <c r="AN1029" s="286"/>
      <c r="AO1029" s="286">
        <v>0</v>
      </c>
      <c r="AP1029" s="286"/>
      <c r="AQ1029" s="286"/>
      <c r="AR1029" s="286">
        <v>0</v>
      </c>
      <c r="AS1029" s="286"/>
      <c r="AT1029" s="286"/>
      <c r="AU1029" s="286">
        <v>0</v>
      </c>
      <c r="AV1029" s="286"/>
      <c r="AW1029" s="286"/>
      <c r="AX1029" s="286">
        <v>0</v>
      </c>
      <c r="AY1029" s="286"/>
      <c r="AZ1029" s="286"/>
      <c r="BA1029" s="286"/>
      <c r="BB1029" s="286"/>
      <c r="BC1029" s="286"/>
      <c r="BD1029" s="286"/>
      <c r="BE1029" s="286"/>
      <c r="BF1029" s="286">
        <v>0</v>
      </c>
      <c r="BG1029" s="286"/>
      <c r="BH1029" s="286"/>
      <c r="BI1029" s="286"/>
      <c r="BJ1029" s="286">
        <v>0</v>
      </c>
      <c r="BK1029" s="286"/>
      <c r="BL1029" s="286"/>
      <c r="BM1029" s="286"/>
      <c r="BN1029" s="286"/>
      <c r="BO1029" s="286"/>
      <c r="BP1029" s="287" t="s">
        <v>45</v>
      </c>
      <c r="BQ1029" s="287" t="s">
        <v>45</v>
      </c>
      <c r="BR1029" t="s">
        <v>45</v>
      </c>
    </row>
    <row r="1030" spans="1:70" hidden="1" x14ac:dyDescent="0.3">
      <c r="A1030" s="281">
        <v>1027</v>
      </c>
      <c r="B1030" s="288" t="s">
        <v>2952</v>
      </c>
      <c r="C1030" s="288" t="s">
        <v>3011</v>
      </c>
      <c r="D1030" s="288" t="s">
        <v>3007</v>
      </c>
      <c r="E1030" s="288" t="s">
        <v>2959</v>
      </c>
      <c r="F1030" s="288" t="s">
        <v>2956</v>
      </c>
      <c r="G1030" s="288" t="s">
        <v>2956</v>
      </c>
      <c r="H1030" s="288" t="s">
        <v>2995</v>
      </c>
      <c r="I1030" s="288" t="s">
        <v>2962</v>
      </c>
      <c r="J1030" s="288" t="s">
        <v>60</v>
      </c>
      <c r="K1030" s="288" t="s">
        <v>2958</v>
      </c>
      <c r="L1030" s="288" t="s">
        <v>45</v>
      </c>
      <c r="M1030" s="289" t="s">
        <v>612</v>
      </c>
      <c r="N1030" s="288" t="s">
        <v>611</v>
      </c>
      <c r="O1030" s="288" t="s">
        <v>50</v>
      </c>
      <c r="P1030" s="288" t="s">
        <v>51</v>
      </c>
      <c r="Q1030" s="290" t="s">
        <v>45</v>
      </c>
      <c r="R1030" s="288" t="s">
        <v>45</v>
      </c>
      <c r="S1030" s="1">
        <v>2958465</v>
      </c>
      <c r="T1030" s="1">
        <v>45957</v>
      </c>
      <c r="U1030" s="290" t="s">
        <v>45</v>
      </c>
      <c r="V1030" s="1">
        <v>45957</v>
      </c>
      <c r="W1030" s="290" t="s">
        <v>45</v>
      </c>
      <c r="X1030" s="290" t="s">
        <v>45</v>
      </c>
      <c r="Y1030" s="291">
        <v>22000</v>
      </c>
      <c r="Z1030" s="291">
        <v>22000</v>
      </c>
      <c r="AA1030" s="291">
        <v>2000</v>
      </c>
      <c r="AB1030" s="291">
        <v>22000</v>
      </c>
      <c r="AC1030" s="292" t="s">
        <v>613</v>
      </c>
      <c r="AD1030" s="290" t="s">
        <v>60</v>
      </c>
      <c r="AE1030" s="292" t="s">
        <v>45</v>
      </c>
      <c r="AF1030" s="291">
        <v>22000</v>
      </c>
      <c r="AG1030" s="291">
        <v>570</v>
      </c>
      <c r="AH1030" s="291">
        <v>12540000</v>
      </c>
      <c r="AI1030" s="291">
        <v>1140000</v>
      </c>
      <c r="AJ1030" s="291">
        <v>570</v>
      </c>
      <c r="AK1030" s="291">
        <v>12540000</v>
      </c>
      <c r="AL1030" s="291">
        <v>1140000</v>
      </c>
      <c r="AM1030" s="291"/>
      <c r="AN1030" s="291"/>
      <c r="AO1030" s="291">
        <v>0</v>
      </c>
      <c r="AP1030" s="291"/>
      <c r="AQ1030" s="291"/>
      <c r="AR1030" s="291">
        <v>0</v>
      </c>
      <c r="AS1030" s="291"/>
      <c r="AT1030" s="291"/>
      <c r="AU1030" s="291">
        <v>0</v>
      </c>
      <c r="AV1030" s="291"/>
      <c r="AW1030" s="291"/>
      <c r="AX1030" s="291">
        <v>0</v>
      </c>
      <c r="AY1030" s="291"/>
      <c r="AZ1030" s="291"/>
      <c r="BA1030" s="291"/>
      <c r="BB1030" s="291"/>
      <c r="BC1030" s="291"/>
      <c r="BD1030" s="291"/>
      <c r="BE1030" s="291"/>
      <c r="BF1030" s="291">
        <v>0</v>
      </c>
      <c r="BG1030" s="291"/>
      <c r="BH1030" s="291"/>
      <c r="BI1030" s="291"/>
      <c r="BJ1030" s="291">
        <v>0</v>
      </c>
      <c r="BK1030" s="291"/>
      <c r="BL1030" s="291"/>
      <c r="BM1030" s="291"/>
      <c r="BN1030" s="291"/>
      <c r="BO1030" s="291"/>
      <c r="BP1030" s="292" t="s">
        <v>45</v>
      </c>
      <c r="BQ1030" s="292" t="s">
        <v>45</v>
      </c>
      <c r="BR1030" t="s">
        <v>45</v>
      </c>
    </row>
    <row r="1031" spans="1:70" hidden="1" x14ac:dyDescent="0.3">
      <c r="A1031" s="281">
        <v>1028</v>
      </c>
      <c r="B1031" s="282" t="s">
        <v>2952</v>
      </c>
      <c r="C1031" s="282" t="s">
        <v>3011</v>
      </c>
      <c r="D1031" s="282" t="s">
        <v>3007</v>
      </c>
      <c r="E1031" s="282" t="s">
        <v>2959</v>
      </c>
      <c r="F1031" s="282" t="s">
        <v>2956</v>
      </c>
      <c r="G1031" s="282" t="s">
        <v>2956</v>
      </c>
      <c r="H1031" s="282" t="s">
        <v>3010</v>
      </c>
      <c r="I1031" s="282" t="s">
        <v>2962</v>
      </c>
      <c r="J1031" s="282" t="s">
        <v>60</v>
      </c>
      <c r="K1031" s="282" t="s">
        <v>2958</v>
      </c>
      <c r="L1031" s="282" t="s">
        <v>45</v>
      </c>
      <c r="M1031" s="283" t="s">
        <v>608</v>
      </c>
      <c r="N1031" s="282" t="s">
        <v>607</v>
      </c>
      <c r="O1031" s="282" t="s">
        <v>50</v>
      </c>
      <c r="P1031" s="282" t="s">
        <v>51</v>
      </c>
      <c r="Q1031" s="284" t="s">
        <v>45</v>
      </c>
      <c r="R1031" s="282" t="s">
        <v>45</v>
      </c>
      <c r="S1031" s="285">
        <v>2958465</v>
      </c>
      <c r="T1031" s="285">
        <v>45904</v>
      </c>
      <c r="U1031" s="284" t="s">
        <v>45</v>
      </c>
      <c r="V1031" s="285">
        <v>45904</v>
      </c>
      <c r="W1031" s="284" t="s">
        <v>45</v>
      </c>
      <c r="X1031" s="284" t="s">
        <v>45</v>
      </c>
      <c r="Y1031" s="286">
        <v>29000</v>
      </c>
      <c r="Z1031" s="286">
        <v>29000</v>
      </c>
      <c r="AA1031" s="286">
        <v>5200</v>
      </c>
      <c r="AB1031" s="286">
        <v>29000</v>
      </c>
      <c r="AC1031" s="287" t="s">
        <v>609</v>
      </c>
      <c r="AD1031" s="284" t="s">
        <v>60</v>
      </c>
      <c r="AE1031" s="287" t="s">
        <v>45</v>
      </c>
      <c r="AF1031" s="286">
        <v>29000</v>
      </c>
      <c r="AG1031" s="286">
        <v>2500</v>
      </c>
      <c r="AH1031" s="286">
        <v>72500000</v>
      </c>
      <c r="AI1031" s="286">
        <v>13000000</v>
      </c>
      <c r="AJ1031" s="286">
        <v>2500</v>
      </c>
      <c r="AK1031" s="286">
        <v>72500000</v>
      </c>
      <c r="AL1031" s="286">
        <v>13000000</v>
      </c>
      <c r="AM1031" s="286"/>
      <c r="AN1031" s="286"/>
      <c r="AO1031" s="286">
        <v>0</v>
      </c>
      <c r="AP1031" s="286"/>
      <c r="AQ1031" s="286"/>
      <c r="AR1031" s="286">
        <v>0</v>
      </c>
      <c r="AS1031" s="286"/>
      <c r="AT1031" s="286"/>
      <c r="AU1031" s="286">
        <v>0</v>
      </c>
      <c r="AV1031" s="286"/>
      <c r="AW1031" s="286"/>
      <c r="AX1031" s="286">
        <v>0</v>
      </c>
      <c r="AY1031" s="286"/>
      <c r="AZ1031" s="286"/>
      <c r="BA1031" s="286"/>
      <c r="BB1031" s="286"/>
      <c r="BC1031" s="286"/>
      <c r="BD1031" s="286"/>
      <c r="BE1031" s="286"/>
      <c r="BF1031" s="286">
        <v>0</v>
      </c>
      <c r="BG1031" s="286"/>
      <c r="BH1031" s="286"/>
      <c r="BI1031" s="286"/>
      <c r="BJ1031" s="286">
        <v>0</v>
      </c>
      <c r="BK1031" s="286"/>
      <c r="BL1031" s="286"/>
      <c r="BM1031" s="286"/>
      <c r="BN1031" s="286"/>
      <c r="BO1031" s="286"/>
      <c r="BP1031" s="287" t="s">
        <v>45</v>
      </c>
      <c r="BQ1031" s="287" t="s">
        <v>45</v>
      </c>
      <c r="BR1031" t="s">
        <v>45</v>
      </c>
    </row>
    <row r="1032" spans="1:70" hidden="1" x14ac:dyDescent="0.3">
      <c r="A1032" s="281">
        <v>1029</v>
      </c>
      <c r="B1032" s="288" t="s">
        <v>2952</v>
      </c>
      <c r="C1032" s="288" t="s">
        <v>3011</v>
      </c>
      <c r="D1032" s="288" t="s">
        <v>3007</v>
      </c>
      <c r="E1032" s="288" t="s">
        <v>2959</v>
      </c>
      <c r="F1032" s="288" t="s">
        <v>2956</v>
      </c>
      <c r="G1032" s="288" t="s">
        <v>2956</v>
      </c>
      <c r="H1032" s="288" t="s">
        <v>3010</v>
      </c>
      <c r="I1032" s="288" t="s">
        <v>2962</v>
      </c>
      <c r="J1032" s="288" t="s">
        <v>60</v>
      </c>
      <c r="K1032" s="288" t="s">
        <v>2958</v>
      </c>
      <c r="L1032" s="288" t="s">
        <v>45</v>
      </c>
      <c r="M1032" s="289" t="s">
        <v>603</v>
      </c>
      <c r="N1032" s="288" t="s">
        <v>602</v>
      </c>
      <c r="O1032" s="288" t="s">
        <v>50</v>
      </c>
      <c r="P1032" s="288" t="s">
        <v>51</v>
      </c>
      <c r="Q1032" s="290" t="s">
        <v>45</v>
      </c>
      <c r="R1032" s="288" t="s">
        <v>45</v>
      </c>
      <c r="S1032" s="1">
        <v>2958465</v>
      </c>
      <c r="T1032" s="1">
        <v>45957</v>
      </c>
      <c r="U1032" s="290" t="s">
        <v>45</v>
      </c>
      <c r="V1032" s="1">
        <v>45957</v>
      </c>
      <c r="W1032" s="290" t="s">
        <v>45</v>
      </c>
      <c r="X1032" s="290" t="s">
        <v>45</v>
      </c>
      <c r="Y1032" s="291">
        <v>29000</v>
      </c>
      <c r="Z1032" s="291">
        <v>29000</v>
      </c>
      <c r="AA1032" s="291">
        <v>6200</v>
      </c>
      <c r="AB1032" s="291">
        <v>29000</v>
      </c>
      <c r="AC1032" s="292" t="s">
        <v>604</v>
      </c>
      <c r="AD1032" s="290" t="s">
        <v>60</v>
      </c>
      <c r="AE1032" s="292" t="s">
        <v>45</v>
      </c>
      <c r="AF1032" s="291">
        <v>29000</v>
      </c>
      <c r="AG1032" s="291">
        <v>700</v>
      </c>
      <c r="AH1032" s="291">
        <v>20300000</v>
      </c>
      <c r="AI1032" s="291">
        <v>4340000</v>
      </c>
      <c r="AJ1032" s="291">
        <v>700</v>
      </c>
      <c r="AK1032" s="291">
        <v>20300000</v>
      </c>
      <c r="AL1032" s="291">
        <v>4340000</v>
      </c>
      <c r="AM1032" s="291"/>
      <c r="AN1032" s="291"/>
      <c r="AO1032" s="291">
        <v>0</v>
      </c>
      <c r="AP1032" s="291"/>
      <c r="AQ1032" s="291"/>
      <c r="AR1032" s="291">
        <v>0</v>
      </c>
      <c r="AS1032" s="291"/>
      <c r="AT1032" s="291"/>
      <c r="AU1032" s="291">
        <v>0</v>
      </c>
      <c r="AV1032" s="291"/>
      <c r="AW1032" s="291"/>
      <c r="AX1032" s="291">
        <v>0</v>
      </c>
      <c r="AY1032" s="291"/>
      <c r="AZ1032" s="291"/>
      <c r="BA1032" s="291"/>
      <c r="BB1032" s="291"/>
      <c r="BC1032" s="291"/>
      <c r="BD1032" s="291"/>
      <c r="BE1032" s="291"/>
      <c r="BF1032" s="291">
        <v>0</v>
      </c>
      <c r="BG1032" s="291"/>
      <c r="BH1032" s="291"/>
      <c r="BI1032" s="291"/>
      <c r="BJ1032" s="291">
        <v>0</v>
      </c>
      <c r="BK1032" s="291"/>
      <c r="BL1032" s="291"/>
      <c r="BM1032" s="291"/>
      <c r="BN1032" s="291"/>
      <c r="BO1032" s="291"/>
      <c r="BP1032" s="292" t="s">
        <v>45</v>
      </c>
      <c r="BQ1032" s="292" t="s">
        <v>45</v>
      </c>
      <c r="BR1032" t="s">
        <v>45</v>
      </c>
    </row>
    <row r="1033" spans="1:70" hidden="1" x14ac:dyDescent="0.3">
      <c r="A1033" s="281">
        <v>1030</v>
      </c>
      <c r="B1033" s="282" t="s">
        <v>2952</v>
      </c>
      <c r="C1033" s="282" t="s">
        <v>3011</v>
      </c>
      <c r="D1033" s="282" t="s">
        <v>3007</v>
      </c>
      <c r="E1033" s="282" t="s">
        <v>2959</v>
      </c>
      <c r="F1033" s="282" t="s">
        <v>2956</v>
      </c>
      <c r="G1033" s="282" t="s">
        <v>2956</v>
      </c>
      <c r="H1033" s="282" t="s">
        <v>2996</v>
      </c>
      <c r="I1033" s="282" t="s">
        <v>2962</v>
      </c>
      <c r="J1033" s="282" t="s">
        <v>60</v>
      </c>
      <c r="K1033" s="282" t="s">
        <v>2958</v>
      </c>
      <c r="L1033" s="282" t="s">
        <v>45</v>
      </c>
      <c r="M1033" s="283" t="s">
        <v>600</v>
      </c>
      <c r="N1033" s="282" t="s">
        <v>599</v>
      </c>
      <c r="O1033" s="282" t="s">
        <v>50</v>
      </c>
      <c r="P1033" s="282" t="s">
        <v>51</v>
      </c>
      <c r="Q1033" s="284" t="s">
        <v>45</v>
      </c>
      <c r="R1033" s="282" t="s">
        <v>45</v>
      </c>
      <c r="S1033" s="285">
        <v>2958465</v>
      </c>
      <c r="T1033" s="285">
        <v>45904</v>
      </c>
      <c r="U1033" s="284" t="s">
        <v>45</v>
      </c>
      <c r="V1033" s="285">
        <v>45904</v>
      </c>
      <c r="W1033" s="284" t="s">
        <v>45</v>
      </c>
      <c r="X1033" s="284" t="s">
        <v>45</v>
      </c>
      <c r="Y1033" s="286">
        <v>49000</v>
      </c>
      <c r="Z1033" s="286">
        <v>49000</v>
      </c>
      <c r="AA1033" s="286">
        <v>11900</v>
      </c>
      <c r="AB1033" s="286">
        <v>49000</v>
      </c>
      <c r="AC1033" s="287" t="s">
        <v>601</v>
      </c>
      <c r="AD1033" s="284" t="s">
        <v>60</v>
      </c>
      <c r="AE1033" s="287" t="s">
        <v>45</v>
      </c>
      <c r="AF1033" s="286">
        <v>49000</v>
      </c>
      <c r="AG1033" s="286">
        <v>720</v>
      </c>
      <c r="AH1033" s="286">
        <v>35280000</v>
      </c>
      <c r="AI1033" s="286">
        <v>8568000</v>
      </c>
      <c r="AJ1033" s="286">
        <v>720</v>
      </c>
      <c r="AK1033" s="286">
        <v>35280000</v>
      </c>
      <c r="AL1033" s="286">
        <v>8568000</v>
      </c>
      <c r="AM1033" s="286"/>
      <c r="AN1033" s="286"/>
      <c r="AO1033" s="286">
        <v>0</v>
      </c>
      <c r="AP1033" s="286"/>
      <c r="AQ1033" s="286"/>
      <c r="AR1033" s="286">
        <v>0</v>
      </c>
      <c r="AS1033" s="286"/>
      <c r="AT1033" s="286"/>
      <c r="AU1033" s="286">
        <v>0</v>
      </c>
      <c r="AV1033" s="286"/>
      <c r="AW1033" s="286"/>
      <c r="AX1033" s="286">
        <v>0</v>
      </c>
      <c r="AY1033" s="286"/>
      <c r="AZ1033" s="286"/>
      <c r="BA1033" s="286"/>
      <c r="BB1033" s="286"/>
      <c r="BC1033" s="286"/>
      <c r="BD1033" s="286"/>
      <c r="BE1033" s="286"/>
      <c r="BF1033" s="286">
        <v>0</v>
      </c>
      <c r="BG1033" s="286"/>
      <c r="BH1033" s="286"/>
      <c r="BI1033" s="286"/>
      <c r="BJ1033" s="286">
        <v>0</v>
      </c>
      <c r="BK1033" s="286"/>
      <c r="BL1033" s="286"/>
      <c r="BM1033" s="286"/>
      <c r="BN1033" s="286"/>
      <c r="BO1033" s="286"/>
      <c r="BP1033" s="287" t="s">
        <v>45</v>
      </c>
      <c r="BQ1033" s="287" t="s">
        <v>45</v>
      </c>
      <c r="BR1033" t="s">
        <v>45</v>
      </c>
    </row>
    <row r="1034" spans="1:70" hidden="1" x14ac:dyDescent="0.3">
      <c r="A1034" s="281">
        <v>1031</v>
      </c>
      <c r="B1034" s="288" t="s">
        <v>2952</v>
      </c>
      <c r="C1034" s="288" t="s">
        <v>3011</v>
      </c>
      <c r="D1034" s="288" t="s">
        <v>3007</v>
      </c>
      <c r="E1034" s="288" t="s">
        <v>2959</v>
      </c>
      <c r="F1034" s="288" t="s">
        <v>2956</v>
      </c>
      <c r="G1034" s="288" t="s">
        <v>2956</v>
      </c>
      <c r="H1034" s="288" t="s">
        <v>2996</v>
      </c>
      <c r="I1034" s="288" t="s">
        <v>2962</v>
      </c>
      <c r="J1034" s="288" t="s">
        <v>60</v>
      </c>
      <c r="K1034" s="288" t="s">
        <v>2958</v>
      </c>
      <c r="L1034" s="288" t="s">
        <v>45</v>
      </c>
      <c r="M1034" s="289" t="s">
        <v>595</v>
      </c>
      <c r="N1034" s="288" t="s">
        <v>594</v>
      </c>
      <c r="O1034" s="288" t="s">
        <v>50</v>
      </c>
      <c r="P1034" s="288" t="s">
        <v>51</v>
      </c>
      <c r="Q1034" s="290" t="s">
        <v>45</v>
      </c>
      <c r="R1034" s="288" t="s">
        <v>45</v>
      </c>
      <c r="S1034" s="1">
        <v>45924</v>
      </c>
      <c r="T1034" s="1">
        <v>45904</v>
      </c>
      <c r="U1034" s="290" t="s">
        <v>45</v>
      </c>
      <c r="V1034" s="1">
        <v>45904</v>
      </c>
      <c r="W1034" s="290" t="s">
        <v>45</v>
      </c>
      <c r="X1034" s="290" t="s">
        <v>45</v>
      </c>
      <c r="Y1034" s="291">
        <v>39000</v>
      </c>
      <c r="Z1034" s="291">
        <v>39000</v>
      </c>
      <c r="AA1034" s="291">
        <v>6800</v>
      </c>
      <c r="AB1034" s="291">
        <v>39000</v>
      </c>
      <c r="AC1034" s="292" t="s">
        <v>596</v>
      </c>
      <c r="AD1034" s="290" t="s">
        <v>60</v>
      </c>
      <c r="AE1034" s="292" t="s">
        <v>45</v>
      </c>
      <c r="AF1034" s="291">
        <v>39000</v>
      </c>
      <c r="AG1034" s="291">
        <v>1660</v>
      </c>
      <c r="AH1034" s="291">
        <v>64740000</v>
      </c>
      <c r="AI1034" s="291">
        <v>11288000</v>
      </c>
      <c r="AJ1034" s="291">
        <v>1660</v>
      </c>
      <c r="AK1034" s="291">
        <v>64740000</v>
      </c>
      <c r="AL1034" s="291">
        <v>11288000</v>
      </c>
      <c r="AM1034" s="291"/>
      <c r="AN1034" s="291"/>
      <c r="AO1034" s="291">
        <v>0</v>
      </c>
      <c r="AP1034" s="291"/>
      <c r="AQ1034" s="291"/>
      <c r="AR1034" s="291">
        <v>0</v>
      </c>
      <c r="AS1034" s="291"/>
      <c r="AT1034" s="291"/>
      <c r="AU1034" s="291">
        <v>0</v>
      </c>
      <c r="AV1034" s="291"/>
      <c r="AW1034" s="291"/>
      <c r="AX1034" s="291">
        <v>0</v>
      </c>
      <c r="AY1034" s="291"/>
      <c r="AZ1034" s="291"/>
      <c r="BA1034" s="291"/>
      <c r="BB1034" s="291"/>
      <c r="BC1034" s="291"/>
      <c r="BD1034" s="291"/>
      <c r="BE1034" s="291"/>
      <c r="BF1034" s="291">
        <v>0</v>
      </c>
      <c r="BG1034" s="291"/>
      <c r="BH1034" s="291"/>
      <c r="BI1034" s="291"/>
      <c r="BJ1034" s="291">
        <v>0</v>
      </c>
      <c r="BK1034" s="291"/>
      <c r="BL1034" s="291"/>
      <c r="BM1034" s="291"/>
      <c r="BN1034" s="291"/>
      <c r="BO1034" s="291"/>
      <c r="BP1034" s="292" t="s">
        <v>45</v>
      </c>
      <c r="BQ1034" s="292" t="s">
        <v>45</v>
      </c>
      <c r="BR1034" t="s">
        <v>45</v>
      </c>
    </row>
    <row r="1035" spans="1:70" hidden="1" x14ac:dyDescent="0.3">
      <c r="A1035" s="281">
        <v>1032</v>
      </c>
      <c r="B1035" s="282" t="s">
        <v>2952</v>
      </c>
      <c r="C1035" s="282" t="s">
        <v>3011</v>
      </c>
      <c r="D1035" s="282" t="s">
        <v>3007</v>
      </c>
      <c r="E1035" s="282" t="s">
        <v>2959</v>
      </c>
      <c r="F1035" s="282" t="s">
        <v>2956</v>
      </c>
      <c r="G1035" s="282" t="s">
        <v>2956</v>
      </c>
      <c r="H1035" s="282" t="s">
        <v>2996</v>
      </c>
      <c r="I1035" s="282" t="s">
        <v>2962</v>
      </c>
      <c r="J1035" s="282" t="s">
        <v>60</v>
      </c>
      <c r="K1035" s="282" t="s">
        <v>2958</v>
      </c>
      <c r="L1035" s="282" t="s">
        <v>45</v>
      </c>
      <c r="M1035" s="283" t="s">
        <v>592</v>
      </c>
      <c r="N1035" s="282" t="s">
        <v>591</v>
      </c>
      <c r="O1035" s="282" t="s">
        <v>50</v>
      </c>
      <c r="P1035" s="282" t="s">
        <v>51</v>
      </c>
      <c r="Q1035" s="284" t="s">
        <v>45</v>
      </c>
      <c r="R1035" s="282" t="s">
        <v>45</v>
      </c>
      <c r="S1035" s="285">
        <v>2958465</v>
      </c>
      <c r="T1035" s="285">
        <v>45957</v>
      </c>
      <c r="U1035" s="284" t="s">
        <v>45</v>
      </c>
      <c r="V1035" s="285">
        <v>45957</v>
      </c>
      <c r="W1035" s="284" t="s">
        <v>45</v>
      </c>
      <c r="X1035" s="284" t="s">
        <v>45</v>
      </c>
      <c r="Y1035" s="286">
        <v>49000</v>
      </c>
      <c r="Z1035" s="286">
        <v>49000</v>
      </c>
      <c r="AA1035" s="286">
        <v>11000</v>
      </c>
      <c r="AB1035" s="286">
        <v>49000</v>
      </c>
      <c r="AC1035" s="287" t="s">
        <v>593</v>
      </c>
      <c r="AD1035" s="284" t="s">
        <v>60</v>
      </c>
      <c r="AE1035" s="287" t="s">
        <v>45</v>
      </c>
      <c r="AF1035" s="286">
        <v>49000</v>
      </c>
      <c r="AG1035" s="286">
        <v>580</v>
      </c>
      <c r="AH1035" s="286">
        <v>28420000</v>
      </c>
      <c r="AI1035" s="286">
        <v>6380000</v>
      </c>
      <c r="AJ1035" s="286">
        <v>580</v>
      </c>
      <c r="AK1035" s="286">
        <v>28420000</v>
      </c>
      <c r="AL1035" s="286">
        <v>6380000</v>
      </c>
      <c r="AM1035" s="286"/>
      <c r="AN1035" s="286"/>
      <c r="AO1035" s="286">
        <v>0</v>
      </c>
      <c r="AP1035" s="286"/>
      <c r="AQ1035" s="286"/>
      <c r="AR1035" s="286">
        <v>0</v>
      </c>
      <c r="AS1035" s="286"/>
      <c r="AT1035" s="286"/>
      <c r="AU1035" s="286">
        <v>0</v>
      </c>
      <c r="AV1035" s="286"/>
      <c r="AW1035" s="286"/>
      <c r="AX1035" s="286">
        <v>0</v>
      </c>
      <c r="AY1035" s="286"/>
      <c r="AZ1035" s="286"/>
      <c r="BA1035" s="286"/>
      <c r="BB1035" s="286"/>
      <c r="BC1035" s="286"/>
      <c r="BD1035" s="286"/>
      <c r="BE1035" s="286"/>
      <c r="BF1035" s="286">
        <v>0</v>
      </c>
      <c r="BG1035" s="286"/>
      <c r="BH1035" s="286"/>
      <c r="BI1035" s="286"/>
      <c r="BJ1035" s="286">
        <v>0</v>
      </c>
      <c r="BK1035" s="286"/>
      <c r="BL1035" s="286"/>
      <c r="BM1035" s="286"/>
      <c r="BN1035" s="286"/>
      <c r="BO1035" s="286"/>
      <c r="BP1035" s="287" t="s">
        <v>45</v>
      </c>
      <c r="BQ1035" s="287" t="s">
        <v>45</v>
      </c>
      <c r="BR1035" t="s">
        <v>45</v>
      </c>
    </row>
    <row r="1036" spans="1:70" hidden="1" x14ac:dyDescent="0.3">
      <c r="A1036" s="281">
        <v>1033</v>
      </c>
      <c r="B1036" s="288" t="s">
        <v>2952</v>
      </c>
      <c r="C1036" s="288" t="s">
        <v>3011</v>
      </c>
      <c r="D1036" s="288" t="s">
        <v>3007</v>
      </c>
      <c r="E1036" s="288" t="s">
        <v>2959</v>
      </c>
      <c r="F1036" s="288" t="s">
        <v>2956</v>
      </c>
      <c r="G1036" s="288" t="s">
        <v>2956</v>
      </c>
      <c r="H1036" s="288" t="s">
        <v>2996</v>
      </c>
      <c r="I1036" s="288" t="s">
        <v>2962</v>
      </c>
      <c r="J1036" s="288" t="s">
        <v>60</v>
      </c>
      <c r="K1036" s="288" t="s">
        <v>2958</v>
      </c>
      <c r="L1036" s="288" t="s">
        <v>45</v>
      </c>
      <c r="M1036" s="289" t="s">
        <v>589</v>
      </c>
      <c r="N1036" s="288" t="s">
        <v>588</v>
      </c>
      <c r="O1036" s="288" t="s">
        <v>50</v>
      </c>
      <c r="P1036" s="288" t="s">
        <v>51</v>
      </c>
      <c r="Q1036" s="290" t="s">
        <v>45</v>
      </c>
      <c r="R1036" s="288" t="s">
        <v>45</v>
      </c>
      <c r="S1036" s="1">
        <v>2958465</v>
      </c>
      <c r="T1036" s="1">
        <v>45957</v>
      </c>
      <c r="U1036" s="290" t="s">
        <v>45</v>
      </c>
      <c r="V1036" s="1">
        <v>45957</v>
      </c>
      <c r="W1036" s="290" t="s">
        <v>45</v>
      </c>
      <c r="X1036" s="290" t="s">
        <v>45</v>
      </c>
      <c r="Y1036" s="291">
        <v>49000</v>
      </c>
      <c r="Z1036" s="291">
        <v>49000</v>
      </c>
      <c r="AA1036" s="291">
        <v>7500</v>
      </c>
      <c r="AB1036" s="291">
        <v>49000</v>
      </c>
      <c r="AC1036" s="292" t="s">
        <v>590</v>
      </c>
      <c r="AD1036" s="290" t="s">
        <v>60</v>
      </c>
      <c r="AE1036" s="292" t="s">
        <v>45</v>
      </c>
      <c r="AF1036" s="291">
        <v>49000</v>
      </c>
      <c r="AG1036" s="291">
        <v>1100</v>
      </c>
      <c r="AH1036" s="291">
        <v>53900000</v>
      </c>
      <c r="AI1036" s="291">
        <v>8250000</v>
      </c>
      <c r="AJ1036" s="291">
        <v>1100</v>
      </c>
      <c r="AK1036" s="291">
        <v>53900000</v>
      </c>
      <c r="AL1036" s="291">
        <v>8250000</v>
      </c>
      <c r="AM1036" s="291"/>
      <c r="AN1036" s="291"/>
      <c r="AO1036" s="291">
        <v>0</v>
      </c>
      <c r="AP1036" s="291"/>
      <c r="AQ1036" s="291"/>
      <c r="AR1036" s="291">
        <v>0</v>
      </c>
      <c r="AS1036" s="291"/>
      <c r="AT1036" s="291"/>
      <c r="AU1036" s="291">
        <v>0</v>
      </c>
      <c r="AV1036" s="291"/>
      <c r="AW1036" s="291"/>
      <c r="AX1036" s="291">
        <v>0</v>
      </c>
      <c r="AY1036" s="291"/>
      <c r="AZ1036" s="291"/>
      <c r="BA1036" s="291"/>
      <c r="BB1036" s="291"/>
      <c r="BC1036" s="291"/>
      <c r="BD1036" s="291"/>
      <c r="BE1036" s="291"/>
      <c r="BF1036" s="291">
        <v>0</v>
      </c>
      <c r="BG1036" s="291"/>
      <c r="BH1036" s="291"/>
      <c r="BI1036" s="291"/>
      <c r="BJ1036" s="291">
        <v>0</v>
      </c>
      <c r="BK1036" s="291"/>
      <c r="BL1036" s="291"/>
      <c r="BM1036" s="291"/>
      <c r="BN1036" s="291"/>
      <c r="BO1036" s="291"/>
      <c r="BP1036" s="292" t="s">
        <v>45</v>
      </c>
      <c r="BQ1036" s="292" t="s">
        <v>45</v>
      </c>
      <c r="BR1036" t="s">
        <v>45</v>
      </c>
    </row>
    <row r="1037" spans="1:70" hidden="1" x14ac:dyDescent="0.3">
      <c r="A1037" s="281">
        <v>1034</v>
      </c>
      <c r="B1037" s="282" t="s">
        <v>2952</v>
      </c>
      <c r="C1037" s="282" t="s">
        <v>3011</v>
      </c>
      <c r="D1037" s="282" t="s">
        <v>3007</v>
      </c>
      <c r="E1037" s="282" t="s">
        <v>2959</v>
      </c>
      <c r="F1037" s="282" t="s">
        <v>27</v>
      </c>
      <c r="G1037" s="282" t="s">
        <v>27</v>
      </c>
      <c r="H1037" s="282" t="s">
        <v>3012</v>
      </c>
      <c r="I1037" s="282" t="s">
        <v>2962</v>
      </c>
      <c r="J1037" s="282" t="s">
        <v>45</v>
      </c>
      <c r="K1037" s="282" t="s">
        <v>45</v>
      </c>
      <c r="L1037" s="282" t="s">
        <v>45</v>
      </c>
      <c r="M1037" s="283" t="s">
        <v>587</v>
      </c>
      <c r="N1037" s="282" t="s">
        <v>586</v>
      </c>
      <c r="O1037" s="282" t="s">
        <v>50</v>
      </c>
      <c r="P1037" s="282" t="s">
        <v>585</v>
      </c>
      <c r="Q1037" s="284" t="s">
        <v>45</v>
      </c>
      <c r="R1037" s="282" t="s">
        <v>45</v>
      </c>
      <c r="S1037" s="285">
        <v>46237</v>
      </c>
      <c r="T1037" s="284" t="s">
        <v>45</v>
      </c>
      <c r="U1037" s="284" t="s">
        <v>45</v>
      </c>
      <c r="V1037" s="284" t="s">
        <v>45</v>
      </c>
      <c r="W1037" s="284" t="s">
        <v>45</v>
      </c>
      <c r="X1037" s="284" t="s">
        <v>45</v>
      </c>
      <c r="Y1037" s="286">
        <v>1</v>
      </c>
      <c r="Z1037" s="286">
        <v>1</v>
      </c>
      <c r="AA1037" s="286"/>
      <c r="AB1037" s="286">
        <v>1</v>
      </c>
      <c r="AC1037" s="287" t="s">
        <v>45</v>
      </c>
      <c r="AD1037" s="284" t="s">
        <v>60</v>
      </c>
      <c r="AE1037" s="287" t="s">
        <v>45</v>
      </c>
      <c r="AF1037" s="286">
        <v>1</v>
      </c>
      <c r="AG1037" s="286">
        <v>3</v>
      </c>
      <c r="AH1037" s="286">
        <v>3</v>
      </c>
      <c r="AI1037" s="286"/>
      <c r="AJ1037" s="286">
        <v>3</v>
      </c>
      <c r="AK1037" s="286">
        <v>3</v>
      </c>
      <c r="AL1037" s="286"/>
      <c r="AM1037" s="286"/>
      <c r="AN1037" s="286"/>
      <c r="AO1037" s="286"/>
      <c r="AP1037" s="286"/>
      <c r="AQ1037" s="286"/>
      <c r="AR1037" s="286"/>
      <c r="AS1037" s="286"/>
      <c r="AT1037" s="286"/>
      <c r="AU1037" s="286"/>
      <c r="AV1037" s="286"/>
      <c r="AW1037" s="286"/>
      <c r="AX1037" s="286"/>
      <c r="AY1037" s="286"/>
      <c r="AZ1037" s="286"/>
      <c r="BA1037" s="286"/>
      <c r="BB1037" s="286"/>
      <c r="BC1037" s="286"/>
      <c r="BD1037" s="286"/>
      <c r="BE1037" s="286"/>
      <c r="BF1037" s="286"/>
      <c r="BG1037" s="286"/>
      <c r="BH1037" s="286"/>
      <c r="BI1037" s="286"/>
      <c r="BJ1037" s="286"/>
      <c r="BK1037" s="286"/>
      <c r="BL1037" s="286"/>
      <c r="BM1037" s="286"/>
      <c r="BN1037" s="286"/>
      <c r="BO1037" s="286"/>
      <c r="BP1037" s="287" t="s">
        <v>45</v>
      </c>
      <c r="BQ1037" s="287" t="s">
        <v>45</v>
      </c>
      <c r="BR1037" t="s">
        <v>45</v>
      </c>
    </row>
    <row r="1038" spans="1:70" hidden="1" x14ac:dyDescent="0.3">
      <c r="A1038" s="281">
        <v>1035</v>
      </c>
      <c r="B1038" s="288" t="s">
        <v>2952</v>
      </c>
      <c r="C1038" s="288" t="s">
        <v>3011</v>
      </c>
      <c r="D1038" s="288" t="s">
        <v>3007</v>
      </c>
      <c r="E1038" s="288" t="s">
        <v>2997</v>
      </c>
      <c r="F1038" s="288" t="s">
        <v>2955</v>
      </c>
      <c r="G1038" s="288" t="s">
        <v>2960</v>
      </c>
      <c r="H1038" s="288" t="s">
        <v>2964</v>
      </c>
      <c r="I1038" s="288" t="s">
        <v>2962</v>
      </c>
      <c r="J1038" s="288" t="s">
        <v>60</v>
      </c>
      <c r="K1038" s="288" t="s">
        <v>2958</v>
      </c>
      <c r="L1038" s="288" t="s">
        <v>45</v>
      </c>
      <c r="M1038" s="289" t="s">
        <v>582</v>
      </c>
      <c r="N1038" s="288" t="s">
        <v>581</v>
      </c>
      <c r="O1038" s="288" t="s">
        <v>50</v>
      </c>
      <c r="P1038" s="288" t="s">
        <v>74</v>
      </c>
      <c r="Q1038" s="290" t="s">
        <v>45</v>
      </c>
      <c r="R1038" s="288" t="s">
        <v>45</v>
      </c>
      <c r="S1038" s="1">
        <v>2958465</v>
      </c>
      <c r="T1038" s="1">
        <v>45961</v>
      </c>
      <c r="U1038" s="290" t="s">
        <v>45</v>
      </c>
      <c r="V1038" s="1">
        <v>45961</v>
      </c>
      <c r="W1038" s="290" t="s">
        <v>45</v>
      </c>
      <c r="X1038" s="290" t="s">
        <v>45</v>
      </c>
      <c r="Y1038" s="291">
        <v>43000</v>
      </c>
      <c r="Z1038" s="291">
        <v>43000</v>
      </c>
      <c r="AA1038" s="291">
        <v>11200</v>
      </c>
      <c r="AB1038" s="291">
        <v>43000</v>
      </c>
      <c r="AC1038" s="292" t="s">
        <v>583</v>
      </c>
      <c r="AD1038" s="290" t="s">
        <v>60</v>
      </c>
      <c r="AE1038" s="292" t="s">
        <v>45</v>
      </c>
      <c r="AF1038" s="291">
        <v>43000</v>
      </c>
      <c r="AG1038" s="291">
        <v>505</v>
      </c>
      <c r="AH1038" s="291">
        <v>21715000</v>
      </c>
      <c r="AI1038" s="291">
        <v>5656000</v>
      </c>
      <c r="AJ1038" s="291">
        <v>505</v>
      </c>
      <c r="AK1038" s="291">
        <v>21715000</v>
      </c>
      <c r="AL1038" s="291">
        <v>5656000</v>
      </c>
      <c r="AM1038" s="291"/>
      <c r="AN1038" s="291"/>
      <c r="AO1038" s="291">
        <v>0</v>
      </c>
      <c r="AP1038" s="291"/>
      <c r="AQ1038" s="291"/>
      <c r="AR1038" s="291">
        <v>0</v>
      </c>
      <c r="AS1038" s="291"/>
      <c r="AT1038" s="291"/>
      <c r="AU1038" s="291">
        <v>0</v>
      </c>
      <c r="AV1038" s="291"/>
      <c r="AW1038" s="291"/>
      <c r="AX1038" s="291">
        <v>0</v>
      </c>
      <c r="AY1038" s="291"/>
      <c r="AZ1038" s="291"/>
      <c r="BA1038" s="291"/>
      <c r="BB1038" s="291"/>
      <c r="BC1038" s="291"/>
      <c r="BD1038" s="291"/>
      <c r="BE1038" s="291"/>
      <c r="BF1038" s="291">
        <v>0</v>
      </c>
      <c r="BG1038" s="291"/>
      <c r="BH1038" s="291"/>
      <c r="BI1038" s="291"/>
      <c r="BJ1038" s="291">
        <v>0</v>
      </c>
      <c r="BK1038" s="291"/>
      <c r="BL1038" s="291"/>
      <c r="BM1038" s="291"/>
      <c r="BN1038" s="291"/>
      <c r="BO1038" s="291"/>
      <c r="BP1038" s="292" t="s">
        <v>45</v>
      </c>
      <c r="BQ1038" s="292" t="s">
        <v>45</v>
      </c>
      <c r="BR1038" t="s">
        <v>45</v>
      </c>
    </row>
    <row r="1039" spans="1:70" hidden="1" x14ac:dyDescent="0.3">
      <c r="A1039" s="281">
        <v>1036</v>
      </c>
      <c r="B1039" s="282" t="s">
        <v>2952</v>
      </c>
      <c r="C1039" s="282" t="s">
        <v>3011</v>
      </c>
      <c r="D1039" s="282" t="s">
        <v>3007</v>
      </c>
      <c r="E1039" s="282" t="s">
        <v>2997</v>
      </c>
      <c r="F1039" s="282" t="s">
        <v>2955</v>
      </c>
      <c r="G1039" s="282" t="s">
        <v>2966</v>
      </c>
      <c r="H1039" s="282" t="s">
        <v>2967</v>
      </c>
      <c r="I1039" s="282" t="s">
        <v>2962</v>
      </c>
      <c r="J1039" s="282" t="s">
        <v>60</v>
      </c>
      <c r="K1039" s="282" t="s">
        <v>2958</v>
      </c>
      <c r="L1039" s="282" t="s">
        <v>45</v>
      </c>
      <c r="M1039" s="283" t="s">
        <v>579</v>
      </c>
      <c r="N1039" s="282" t="s">
        <v>578</v>
      </c>
      <c r="O1039" s="282" t="s">
        <v>50</v>
      </c>
      <c r="P1039" s="282" t="s">
        <v>74</v>
      </c>
      <c r="Q1039" s="284" t="s">
        <v>45</v>
      </c>
      <c r="R1039" s="282" t="s">
        <v>45</v>
      </c>
      <c r="S1039" s="285">
        <v>2958465</v>
      </c>
      <c r="T1039" s="285">
        <v>45961</v>
      </c>
      <c r="U1039" s="284" t="s">
        <v>45</v>
      </c>
      <c r="V1039" s="285">
        <v>45961</v>
      </c>
      <c r="W1039" s="284" t="s">
        <v>45</v>
      </c>
      <c r="X1039" s="284" t="s">
        <v>45</v>
      </c>
      <c r="Y1039" s="286">
        <v>64000</v>
      </c>
      <c r="Z1039" s="286">
        <v>64000</v>
      </c>
      <c r="AA1039" s="286">
        <v>16900</v>
      </c>
      <c r="AB1039" s="286">
        <v>64000</v>
      </c>
      <c r="AC1039" s="287" t="s">
        <v>363</v>
      </c>
      <c r="AD1039" s="284" t="s">
        <v>60</v>
      </c>
      <c r="AE1039" s="287" t="s">
        <v>45</v>
      </c>
      <c r="AF1039" s="286">
        <v>64000</v>
      </c>
      <c r="AG1039" s="286">
        <v>590</v>
      </c>
      <c r="AH1039" s="286">
        <v>37760000</v>
      </c>
      <c r="AI1039" s="286">
        <v>9971000</v>
      </c>
      <c r="AJ1039" s="286">
        <v>590</v>
      </c>
      <c r="AK1039" s="286">
        <v>37760000</v>
      </c>
      <c r="AL1039" s="286">
        <v>9971000</v>
      </c>
      <c r="AM1039" s="286"/>
      <c r="AN1039" s="286"/>
      <c r="AO1039" s="286">
        <v>0</v>
      </c>
      <c r="AP1039" s="286"/>
      <c r="AQ1039" s="286"/>
      <c r="AR1039" s="286">
        <v>0</v>
      </c>
      <c r="AS1039" s="286"/>
      <c r="AT1039" s="286"/>
      <c r="AU1039" s="286">
        <v>0</v>
      </c>
      <c r="AV1039" s="286"/>
      <c r="AW1039" s="286"/>
      <c r="AX1039" s="286">
        <v>0</v>
      </c>
      <c r="AY1039" s="286"/>
      <c r="AZ1039" s="286"/>
      <c r="BA1039" s="286"/>
      <c r="BB1039" s="286"/>
      <c r="BC1039" s="286"/>
      <c r="BD1039" s="286"/>
      <c r="BE1039" s="286"/>
      <c r="BF1039" s="286">
        <v>0</v>
      </c>
      <c r="BG1039" s="286"/>
      <c r="BH1039" s="286"/>
      <c r="BI1039" s="286"/>
      <c r="BJ1039" s="286">
        <v>0</v>
      </c>
      <c r="BK1039" s="286"/>
      <c r="BL1039" s="286"/>
      <c r="BM1039" s="286"/>
      <c r="BN1039" s="286"/>
      <c r="BO1039" s="286"/>
      <c r="BP1039" s="287" t="s">
        <v>45</v>
      </c>
      <c r="BQ1039" s="287" t="s">
        <v>45</v>
      </c>
      <c r="BR1039" t="s">
        <v>45</v>
      </c>
    </row>
    <row r="1040" spans="1:70" hidden="1" x14ac:dyDescent="0.3">
      <c r="A1040" s="281">
        <v>1037</v>
      </c>
      <c r="B1040" s="288" t="s">
        <v>2952</v>
      </c>
      <c r="C1040" s="288" t="s">
        <v>3011</v>
      </c>
      <c r="D1040" s="288" t="s">
        <v>3007</v>
      </c>
      <c r="E1040" s="288" t="s">
        <v>2997</v>
      </c>
      <c r="F1040" s="288" t="s">
        <v>2970</v>
      </c>
      <c r="G1040" s="288" t="s">
        <v>2971</v>
      </c>
      <c r="H1040" s="288" t="s">
        <v>2972</v>
      </c>
      <c r="I1040" s="288" t="s">
        <v>2962</v>
      </c>
      <c r="J1040" s="288" t="s">
        <v>60</v>
      </c>
      <c r="K1040" s="288" t="s">
        <v>2958</v>
      </c>
      <c r="L1040" s="288" t="s">
        <v>45</v>
      </c>
      <c r="M1040" s="289" t="s">
        <v>575</v>
      </c>
      <c r="N1040" s="288" t="s">
        <v>574</v>
      </c>
      <c r="O1040" s="288" t="s">
        <v>50</v>
      </c>
      <c r="P1040" s="288" t="s">
        <v>51</v>
      </c>
      <c r="Q1040" s="290" t="s">
        <v>45</v>
      </c>
      <c r="R1040" s="288" t="s">
        <v>45</v>
      </c>
      <c r="S1040" s="1">
        <v>2958465</v>
      </c>
      <c r="T1040" s="1">
        <v>45960</v>
      </c>
      <c r="U1040" s="290" t="s">
        <v>45</v>
      </c>
      <c r="V1040" s="1">
        <v>45960</v>
      </c>
      <c r="W1040" s="290" t="s">
        <v>45</v>
      </c>
      <c r="X1040" s="290" t="s">
        <v>45</v>
      </c>
      <c r="Y1040" s="291">
        <v>79000</v>
      </c>
      <c r="Z1040" s="291">
        <v>79000</v>
      </c>
      <c r="AA1040" s="291">
        <v>21000</v>
      </c>
      <c r="AB1040" s="291">
        <v>79000</v>
      </c>
      <c r="AC1040" s="292" t="s">
        <v>531</v>
      </c>
      <c r="AD1040" s="290" t="s">
        <v>60</v>
      </c>
      <c r="AE1040" s="292" t="s">
        <v>45</v>
      </c>
      <c r="AF1040" s="291">
        <v>79000</v>
      </c>
      <c r="AG1040" s="291">
        <v>785</v>
      </c>
      <c r="AH1040" s="291">
        <v>62015000</v>
      </c>
      <c r="AI1040" s="291">
        <v>16485000</v>
      </c>
      <c r="AJ1040" s="291">
        <v>785</v>
      </c>
      <c r="AK1040" s="291">
        <v>62015000</v>
      </c>
      <c r="AL1040" s="291">
        <v>16485000</v>
      </c>
      <c r="AM1040" s="291"/>
      <c r="AN1040" s="291"/>
      <c r="AO1040" s="291">
        <v>0</v>
      </c>
      <c r="AP1040" s="291"/>
      <c r="AQ1040" s="291"/>
      <c r="AR1040" s="291">
        <v>0</v>
      </c>
      <c r="AS1040" s="291"/>
      <c r="AT1040" s="291"/>
      <c r="AU1040" s="291">
        <v>0</v>
      </c>
      <c r="AV1040" s="291"/>
      <c r="AW1040" s="291"/>
      <c r="AX1040" s="291">
        <v>0</v>
      </c>
      <c r="AY1040" s="291"/>
      <c r="AZ1040" s="291"/>
      <c r="BA1040" s="291"/>
      <c r="BB1040" s="291"/>
      <c r="BC1040" s="291"/>
      <c r="BD1040" s="291"/>
      <c r="BE1040" s="291"/>
      <c r="BF1040" s="291">
        <v>0</v>
      </c>
      <c r="BG1040" s="291"/>
      <c r="BH1040" s="291"/>
      <c r="BI1040" s="291"/>
      <c r="BJ1040" s="291">
        <v>0</v>
      </c>
      <c r="BK1040" s="291"/>
      <c r="BL1040" s="291"/>
      <c r="BM1040" s="291"/>
      <c r="BN1040" s="291"/>
      <c r="BO1040" s="291"/>
      <c r="BP1040" s="292" t="s">
        <v>45</v>
      </c>
      <c r="BQ1040" s="292" t="s">
        <v>45</v>
      </c>
      <c r="BR1040" t="s">
        <v>45</v>
      </c>
    </row>
    <row r="1041" spans="1:70" hidden="1" x14ac:dyDescent="0.3">
      <c r="A1041" s="281">
        <v>1038</v>
      </c>
      <c r="B1041" s="282" t="s">
        <v>2952</v>
      </c>
      <c r="C1041" s="282" t="s">
        <v>3011</v>
      </c>
      <c r="D1041" s="282" t="s">
        <v>3007</v>
      </c>
      <c r="E1041" s="282" t="s">
        <v>2997</v>
      </c>
      <c r="F1041" s="282" t="s">
        <v>2970</v>
      </c>
      <c r="G1041" s="282" t="s">
        <v>2971</v>
      </c>
      <c r="H1041" s="282" t="s">
        <v>2972</v>
      </c>
      <c r="I1041" s="282" t="s">
        <v>2962</v>
      </c>
      <c r="J1041" s="282" t="s">
        <v>60</v>
      </c>
      <c r="K1041" s="282" t="s">
        <v>2958</v>
      </c>
      <c r="L1041" s="282" t="s">
        <v>45</v>
      </c>
      <c r="M1041" s="283" t="s">
        <v>573</v>
      </c>
      <c r="N1041" s="282" t="s">
        <v>572</v>
      </c>
      <c r="O1041" s="282" t="s">
        <v>50</v>
      </c>
      <c r="P1041" s="282" t="s">
        <v>142</v>
      </c>
      <c r="Q1041" s="284" t="s">
        <v>45</v>
      </c>
      <c r="R1041" s="282" t="s">
        <v>45</v>
      </c>
      <c r="S1041" s="285">
        <v>2958465</v>
      </c>
      <c r="T1041" s="285">
        <v>45959</v>
      </c>
      <c r="U1041" s="284" t="s">
        <v>45</v>
      </c>
      <c r="V1041" s="285">
        <v>45959</v>
      </c>
      <c r="W1041" s="284" t="s">
        <v>45</v>
      </c>
      <c r="X1041" s="284" t="s">
        <v>45</v>
      </c>
      <c r="Y1041" s="286">
        <v>82000</v>
      </c>
      <c r="Z1041" s="286">
        <v>82000</v>
      </c>
      <c r="AA1041" s="286">
        <v>21000</v>
      </c>
      <c r="AB1041" s="286">
        <v>82000</v>
      </c>
      <c r="AC1041" s="287" t="s">
        <v>546</v>
      </c>
      <c r="AD1041" s="284" t="s">
        <v>60</v>
      </c>
      <c r="AE1041" s="287" t="s">
        <v>45</v>
      </c>
      <c r="AF1041" s="286">
        <v>82000</v>
      </c>
      <c r="AG1041" s="286">
        <v>540</v>
      </c>
      <c r="AH1041" s="286">
        <v>44280000</v>
      </c>
      <c r="AI1041" s="286">
        <v>11340000</v>
      </c>
      <c r="AJ1041" s="286">
        <v>540</v>
      </c>
      <c r="AK1041" s="286">
        <v>44280000</v>
      </c>
      <c r="AL1041" s="286">
        <v>11340000</v>
      </c>
      <c r="AM1041" s="286"/>
      <c r="AN1041" s="286"/>
      <c r="AO1041" s="286">
        <v>0</v>
      </c>
      <c r="AP1041" s="286"/>
      <c r="AQ1041" s="286"/>
      <c r="AR1041" s="286">
        <v>0</v>
      </c>
      <c r="AS1041" s="286"/>
      <c r="AT1041" s="286"/>
      <c r="AU1041" s="286">
        <v>0</v>
      </c>
      <c r="AV1041" s="286"/>
      <c r="AW1041" s="286"/>
      <c r="AX1041" s="286">
        <v>0</v>
      </c>
      <c r="AY1041" s="286"/>
      <c r="AZ1041" s="286"/>
      <c r="BA1041" s="286"/>
      <c r="BB1041" s="286"/>
      <c r="BC1041" s="286"/>
      <c r="BD1041" s="286"/>
      <c r="BE1041" s="286"/>
      <c r="BF1041" s="286">
        <v>0</v>
      </c>
      <c r="BG1041" s="286"/>
      <c r="BH1041" s="286"/>
      <c r="BI1041" s="286"/>
      <c r="BJ1041" s="286">
        <v>0</v>
      </c>
      <c r="BK1041" s="286"/>
      <c r="BL1041" s="286"/>
      <c r="BM1041" s="286"/>
      <c r="BN1041" s="286"/>
      <c r="BO1041" s="286"/>
      <c r="BP1041" s="287" t="s">
        <v>45</v>
      </c>
      <c r="BQ1041" s="287" t="s">
        <v>45</v>
      </c>
      <c r="BR1041" t="s">
        <v>45</v>
      </c>
    </row>
    <row r="1042" spans="1:70" hidden="1" x14ac:dyDescent="0.3">
      <c r="A1042" s="281">
        <v>1039</v>
      </c>
      <c r="B1042" s="288" t="s">
        <v>2952</v>
      </c>
      <c r="C1042" s="288" t="s">
        <v>3011</v>
      </c>
      <c r="D1042" s="288" t="s">
        <v>3007</v>
      </c>
      <c r="E1042" s="288" t="s">
        <v>2997</v>
      </c>
      <c r="F1042" s="288" t="s">
        <v>2970</v>
      </c>
      <c r="G1042" s="288" t="s">
        <v>2974</v>
      </c>
      <c r="H1042" s="288" t="s">
        <v>2976</v>
      </c>
      <c r="I1042" s="288" t="s">
        <v>2962</v>
      </c>
      <c r="J1042" s="288" t="s">
        <v>60</v>
      </c>
      <c r="K1042" s="288" t="s">
        <v>2958</v>
      </c>
      <c r="L1042" s="288" t="s">
        <v>45</v>
      </c>
      <c r="M1042" s="289" t="s">
        <v>571</v>
      </c>
      <c r="N1042" s="288" t="s">
        <v>570</v>
      </c>
      <c r="O1042" s="288" t="s">
        <v>50</v>
      </c>
      <c r="P1042" s="288" t="s">
        <v>51</v>
      </c>
      <c r="Q1042" s="290" t="s">
        <v>45</v>
      </c>
      <c r="R1042" s="288" t="s">
        <v>45</v>
      </c>
      <c r="S1042" s="1">
        <v>2958465</v>
      </c>
      <c r="T1042" s="1">
        <v>45958</v>
      </c>
      <c r="U1042" s="290" t="s">
        <v>45</v>
      </c>
      <c r="V1042" s="1">
        <v>45958</v>
      </c>
      <c r="W1042" s="290" t="s">
        <v>45</v>
      </c>
      <c r="X1042" s="290" t="s">
        <v>45</v>
      </c>
      <c r="Y1042" s="291">
        <v>65000</v>
      </c>
      <c r="Z1042" s="291">
        <v>65000</v>
      </c>
      <c r="AA1042" s="291">
        <v>17000</v>
      </c>
      <c r="AB1042" s="291">
        <v>65000</v>
      </c>
      <c r="AC1042" s="292" t="s">
        <v>527</v>
      </c>
      <c r="AD1042" s="290" t="s">
        <v>60</v>
      </c>
      <c r="AE1042" s="292" t="s">
        <v>45</v>
      </c>
      <c r="AF1042" s="291">
        <v>65000</v>
      </c>
      <c r="AG1042" s="291">
        <v>540</v>
      </c>
      <c r="AH1042" s="291">
        <v>35100000</v>
      </c>
      <c r="AI1042" s="291">
        <v>9180000</v>
      </c>
      <c r="AJ1042" s="291">
        <v>540</v>
      </c>
      <c r="AK1042" s="291">
        <v>35100000</v>
      </c>
      <c r="AL1042" s="291">
        <v>9180000</v>
      </c>
      <c r="AM1042" s="291"/>
      <c r="AN1042" s="291"/>
      <c r="AO1042" s="291">
        <v>0</v>
      </c>
      <c r="AP1042" s="291"/>
      <c r="AQ1042" s="291"/>
      <c r="AR1042" s="291">
        <v>0</v>
      </c>
      <c r="AS1042" s="291"/>
      <c r="AT1042" s="291"/>
      <c r="AU1042" s="291">
        <v>0</v>
      </c>
      <c r="AV1042" s="291"/>
      <c r="AW1042" s="291"/>
      <c r="AX1042" s="291">
        <v>0</v>
      </c>
      <c r="AY1042" s="291"/>
      <c r="AZ1042" s="291"/>
      <c r="BA1042" s="291"/>
      <c r="BB1042" s="291"/>
      <c r="BC1042" s="291"/>
      <c r="BD1042" s="291"/>
      <c r="BE1042" s="291"/>
      <c r="BF1042" s="291">
        <v>0</v>
      </c>
      <c r="BG1042" s="291"/>
      <c r="BH1042" s="291"/>
      <c r="BI1042" s="291"/>
      <c r="BJ1042" s="291">
        <v>0</v>
      </c>
      <c r="BK1042" s="291"/>
      <c r="BL1042" s="291"/>
      <c r="BM1042" s="291"/>
      <c r="BN1042" s="291"/>
      <c r="BO1042" s="291"/>
      <c r="BP1042" s="292" t="s">
        <v>45</v>
      </c>
      <c r="BQ1042" s="292" t="s">
        <v>45</v>
      </c>
      <c r="BR1042" t="s">
        <v>45</v>
      </c>
    </row>
    <row r="1043" spans="1:70" hidden="1" x14ac:dyDescent="0.3">
      <c r="A1043" s="281">
        <v>1040</v>
      </c>
      <c r="B1043" s="282" t="s">
        <v>2952</v>
      </c>
      <c r="C1043" s="282" t="s">
        <v>3011</v>
      </c>
      <c r="D1043" s="282" t="s">
        <v>3007</v>
      </c>
      <c r="E1043" s="282" t="s">
        <v>2997</v>
      </c>
      <c r="F1043" s="282" t="s">
        <v>2977</v>
      </c>
      <c r="G1043" s="282" t="s">
        <v>3008</v>
      </c>
      <c r="H1043" s="282" t="s">
        <v>3009</v>
      </c>
      <c r="I1043" s="282" t="s">
        <v>2962</v>
      </c>
      <c r="J1043" s="282" t="s">
        <v>60</v>
      </c>
      <c r="K1043" s="282" t="s">
        <v>2958</v>
      </c>
      <c r="L1043" s="282" t="s">
        <v>45</v>
      </c>
      <c r="M1043" s="283" t="s">
        <v>568</v>
      </c>
      <c r="N1043" s="282" t="s">
        <v>567</v>
      </c>
      <c r="O1043" s="282" t="s">
        <v>50</v>
      </c>
      <c r="P1043" s="282" t="s">
        <v>184</v>
      </c>
      <c r="Q1043" s="284" t="s">
        <v>45</v>
      </c>
      <c r="R1043" s="282" t="s">
        <v>45</v>
      </c>
      <c r="S1043" s="285">
        <v>2958465</v>
      </c>
      <c r="T1043" s="285">
        <v>45957</v>
      </c>
      <c r="U1043" s="284" t="s">
        <v>45</v>
      </c>
      <c r="V1043" s="285">
        <v>45957</v>
      </c>
      <c r="W1043" s="284" t="s">
        <v>45</v>
      </c>
      <c r="X1043" s="284" t="s">
        <v>45</v>
      </c>
      <c r="Y1043" s="286">
        <v>280000</v>
      </c>
      <c r="Z1043" s="286">
        <v>314000</v>
      </c>
      <c r="AA1043" s="286">
        <v>77000</v>
      </c>
      <c r="AB1043" s="286">
        <v>314000</v>
      </c>
      <c r="AC1043" s="287" t="s">
        <v>569</v>
      </c>
      <c r="AD1043" s="284" t="s">
        <v>60</v>
      </c>
      <c r="AE1043" s="287" t="s">
        <v>45</v>
      </c>
      <c r="AF1043" s="286">
        <v>280000</v>
      </c>
      <c r="AG1043" s="286">
        <v>495</v>
      </c>
      <c r="AH1043" s="286">
        <v>155430000</v>
      </c>
      <c r="AI1043" s="286">
        <v>38115000</v>
      </c>
      <c r="AJ1043" s="286">
        <v>495</v>
      </c>
      <c r="AK1043" s="286">
        <v>155430000</v>
      </c>
      <c r="AL1043" s="286">
        <v>38115000</v>
      </c>
      <c r="AM1043" s="286"/>
      <c r="AN1043" s="286"/>
      <c r="AO1043" s="286">
        <v>0</v>
      </c>
      <c r="AP1043" s="286"/>
      <c r="AQ1043" s="286"/>
      <c r="AR1043" s="286">
        <v>0</v>
      </c>
      <c r="AS1043" s="286"/>
      <c r="AT1043" s="286"/>
      <c r="AU1043" s="286">
        <v>0</v>
      </c>
      <c r="AV1043" s="286"/>
      <c r="AW1043" s="286"/>
      <c r="AX1043" s="286">
        <v>0</v>
      </c>
      <c r="AY1043" s="286"/>
      <c r="AZ1043" s="286"/>
      <c r="BA1043" s="286"/>
      <c r="BB1043" s="286"/>
      <c r="BC1043" s="286"/>
      <c r="BD1043" s="286"/>
      <c r="BE1043" s="286"/>
      <c r="BF1043" s="286">
        <v>0</v>
      </c>
      <c r="BG1043" s="286"/>
      <c r="BH1043" s="286"/>
      <c r="BI1043" s="286"/>
      <c r="BJ1043" s="286">
        <v>0</v>
      </c>
      <c r="BK1043" s="286"/>
      <c r="BL1043" s="286"/>
      <c r="BM1043" s="286"/>
      <c r="BN1043" s="286"/>
      <c r="BO1043" s="286"/>
      <c r="BP1043" s="287" t="s">
        <v>45</v>
      </c>
      <c r="BQ1043" s="287" t="s">
        <v>45</v>
      </c>
      <c r="BR1043" t="s">
        <v>45</v>
      </c>
    </row>
    <row r="1044" spans="1:70" hidden="1" x14ac:dyDescent="0.3">
      <c r="A1044" s="281">
        <v>1041</v>
      </c>
      <c r="B1044" s="288" t="s">
        <v>2952</v>
      </c>
      <c r="C1044" s="288" t="s">
        <v>3011</v>
      </c>
      <c r="D1044" s="288" t="s">
        <v>3007</v>
      </c>
      <c r="E1044" s="288" t="s">
        <v>2997</v>
      </c>
      <c r="F1044" s="288" t="s">
        <v>2985</v>
      </c>
      <c r="G1044" s="288" t="s">
        <v>2986</v>
      </c>
      <c r="H1044" s="288" t="s">
        <v>2989</v>
      </c>
      <c r="I1044" s="288" t="s">
        <v>2962</v>
      </c>
      <c r="J1044" s="288" t="s">
        <v>60</v>
      </c>
      <c r="K1044" s="288" t="s">
        <v>2958</v>
      </c>
      <c r="L1044" s="288" t="s">
        <v>45</v>
      </c>
      <c r="M1044" s="289" t="s">
        <v>565</v>
      </c>
      <c r="N1044" s="288" t="s">
        <v>564</v>
      </c>
      <c r="O1044" s="288" t="s">
        <v>50</v>
      </c>
      <c r="P1044" s="288" t="s">
        <v>51</v>
      </c>
      <c r="Q1044" s="290" t="s">
        <v>45</v>
      </c>
      <c r="R1044" s="288" t="s">
        <v>45</v>
      </c>
      <c r="S1044" s="1">
        <v>2958465</v>
      </c>
      <c r="T1044" s="1">
        <v>45922</v>
      </c>
      <c r="U1044" s="290" t="s">
        <v>45</v>
      </c>
      <c r="V1044" s="1">
        <v>45922</v>
      </c>
      <c r="W1044" s="290" t="s">
        <v>45</v>
      </c>
      <c r="X1044" s="290" t="s">
        <v>45</v>
      </c>
      <c r="Y1044" s="291">
        <v>72000</v>
      </c>
      <c r="Z1044" s="291">
        <v>72000</v>
      </c>
      <c r="AA1044" s="291">
        <v>18600</v>
      </c>
      <c r="AB1044" s="291">
        <v>72000</v>
      </c>
      <c r="AC1044" s="292" t="s">
        <v>566</v>
      </c>
      <c r="AD1044" s="290" t="s">
        <v>60</v>
      </c>
      <c r="AE1044" s="292" t="s">
        <v>45</v>
      </c>
      <c r="AF1044" s="291">
        <v>72000</v>
      </c>
      <c r="AG1044" s="291">
        <v>720</v>
      </c>
      <c r="AH1044" s="291">
        <v>51840000</v>
      </c>
      <c r="AI1044" s="291">
        <v>13392000</v>
      </c>
      <c r="AJ1044" s="291">
        <v>720</v>
      </c>
      <c r="AK1044" s="291">
        <v>51840000</v>
      </c>
      <c r="AL1044" s="291">
        <v>13392000</v>
      </c>
      <c r="AM1044" s="291"/>
      <c r="AN1044" s="291"/>
      <c r="AO1044" s="291">
        <v>0</v>
      </c>
      <c r="AP1044" s="291"/>
      <c r="AQ1044" s="291"/>
      <c r="AR1044" s="291">
        <v>0</v>
      </c>
      <c r="AS1044" s="291"/>
      <c r="AT1044" s="291"/>
      <c r="AU1044" s="291">
        <v>0</v>
      </c>
      <c r="AV1044" s="291"/>
      <c r="AW1044" s="291"/>
      <c r="AX1044" s="291">
        <v>0</v>
      </c>
      <c r="AY1044" s="291"/>
      <c r="AZ1044" s="291"/>
      <c r="BA1044" s="291"/>
      <c r="BB1044" s="291"/>
      <c r="BC1044" s="291"/>
      <c r="BD1044" s="291"/>
      <c r="BE1044" s="291"/>
      <c r="BF1044" s="291">
        <v>0</v>
      </c>
      <c r="BG1044" s="291"/>
      <c r="BH1044" s="291"/>
      <c r="BI1044" s="291"/>
      <c r="BJ1044" s="291">
        <v>0</v>
      </c>
      <c r="BK1044" s="291"/>
      <c r="BL1044" s="291"/>
      <c r="BM1044" s="291"/>
      <c r="BN1044" s="291"/>
      <c r="BO1044" s="291"/>
      <c r="BP1044" s="292" t="s">
        <v>45</v>
      </c>
      <c r="BQ1044" s="292" t="s">
        <v>45</v>
      </c>
      <c r="BR1044" t="s">
        <v>45</v>
      </c>
    </row>
    <row r="1045" spans="1:70" hidden="1" x14ac:dyDescent="0.3">
      <c r="A1045" s="281">
        <v>1042</v>
      </c>
      <c r="B1045" s="282" t="s">
        <v>2952</v>
      </c>
      <c r="C1045" s="282" t="s">
        <v>3011</v>
      </c>
      <c r="D1045" s="282" t="s">
        <v>3007</v>
      </c>
      <c r="E1045" s="282" t="s">
        <v>2997</v>
      </c>
      <c r="F1045" s="282" t="s">
        <v>2985</v>
      </c>
      <c r="G1045" s="282" t="s">
        <v>2986</v>
      </c>
      <c r="H1045" s="282" t="s">
        <v>2989</v>
      </c>
      <c r="I1045" s="282" t="s">
        <v>2962</v>
      </c>
      <c r="J1045" s="282" t="s">
        <v>60</v>
      </c>
      <c r="K1045" s="282" t="s">
        <v>2958</v>
      </c>
      <c r="L1045" s="282" t="s">
        <v>45</v>
      </c>
      <c r="M1045" s="283" t="s">
        <v>563</v>
      </c>
      <c r="N1045" s="282" t="s">
        <v>562</v>
      </c>
      <c r="O1045" s="282" t="s">
        <v>50</v>
      </c>
      <c r="P1045" s="282" t="s">
        <v>51</v>
      </c>
      <c r="Q1045" s="284" t="s">
        <v>45</v>
      </c>
      <c r="R1045" s="282" t="s">
        <v>45</v>
      </c>
      <c r="S1045" s="285">
        <v>2958465</v>
      </c>
      <c r="T1045" s="285">
        <v>45922</v>
      </c>
      <c r="U1045" s="284" t="s">
        <v>45</v>
      </c>
      <c r="V1045" s="285">
        <v>45922</v>
      </c>
      <c r="W1045" s="284" t="s">
        <v>45</v>
      </c>
      <c r="X1045" s="284" t="s">
        <v>45</v>
      </c>
      <c r="Y1045" s="286">
        <v>65000</v>
      </c>
      <c r="Z1045" s="286">
        <v>65000</v>
      </c>
      <c r="AA1045" s="286">
        <v>16900</v>
      </c>
      <c r="AB1045" s="286">
        <v>65000</v>
      </c>
      <c r="AC1045" s="287" t="s">
        <v>201</v>
      </c>
      <c r="AD1045" s="284" t="s">
        <v>60</v>
      </c>
      <c r="AE1045" s="287" t="s">
        <v>45</v>
      </c>
      <c r="AF1045" s="286">
        <v>65000</v>
      </c>
      <c r="AG1045" s="286">
        <v>1205</v>
      </c>
      <c r="AH1045" s="286">
        <v>78325000</v>
      </c>
      <c r="AI1045" s="286">
        <v>20364500</v>
      </c>
      <c r="AJ1045" s="286">
        <v>1205</v>
      </c>
      <c r="AK1045" s="286">
        <v>78325000</v>
      </c>
      <c r="AL1045" s="286">
        <v>20364500</v>
      </c>
      <c r="AM1045" s="286"/>
      <c r="AN1045" s="286"/>
      <c r="AO1045" s="286">
        <v>0</v>
      </c>
      <c r="AP1045" s="286"/>
      <c r="AQ1045" s="286"/>
      <c r="AR1045" s="286">
        <v>0</v>
      </c>
      <c r="AS1045" s="286"/>
      <c r="AT1045" s="286"/>
      <c r="AU1045" s="286">
        <v>0</v>
      </c>
      <c r="AV1045" s="286"/>
      <c r="AW1045" s="286"/>
      <c r="AX1045" s="286">
        <v>0</v>
      </c>
      <c r="AY1045" s="286"/>
      <c r="AZ1045" s="286"/>
      <c r="BA1045" s="286"/>
      <c r="BB1045" s="286"/>
      <c r="BC1045" s="286"/>
      <c r="BD1045" s="286"/>
      <c r="BE1045" s="286"/>
      <c r="BF1045" s="286">
        <v>0</v>
      </c>
      <c r="BG1045" s="286"/>
      <c r="BH1045" s="286"/>
      <c r="BI1045" s="286"/>
      <c r="BJ1045" s="286">
        <v>0</v>
      </c>
      <c r="BK1045" s="286"/>
      <c r="BL1045" s="286"/>
      <c r="BM1045" s="286"/>
      <c r="BN1045" s="286"/>
      <c r="BO1045" s="286"/>
      <c r="BP1045" s="287" t="s">
        <v>45</v>
      </c>
      <c r="BQ1045" s="287" t="s">
        <v>45</v>
      </c>
      <c r="BR1045" t="s">
        <v>45</v>
      </c>
    </row>
    <row r="1046" spans="1:70" hidden="1" x14ac:dyDescent="0.3">
      <c r="A1046" s="281">
        <v>1043</v>
      </c>
      <c r="B1046" s="288" t="s">
        <v>2952</v>
      </c>
      <c r="C1046" s="288" t="s">
        <v>3011</v>
      </c>
      <c r="D1046" s="288" t="s">
        <v>3007</v>
      </c>
      <c r="E1046" s="288" t="s">
        <v>2997</v>
      </c>
      <c r="F1046" s="288" t="s">
        <v>2985</v>
      </c>
      <c r="G1046" s="288" t="s">
        <v>2986</v>
      </c>
      <c r="H1046" s="288" t="s">
        <v>2989</v>
      </c>
      <c r="I1046" s="288" t="s">
        <v>2962</v>
      </c>
      <c r="J1046" s="288" t="s">
        <v>60</v>
      </c>
      <c r="K1046" s="288" t="s">
        <v>2958</v>
      </c>
      <c r="L1046" s="288" t="s">
        <v>45</v>
      </c>
      <c r="M1046" s="289" t="s">
        <v>559</v>
      </c>
      <c r="N1046" s="288" t="s">
        <v>558</v>
      </c>
      <c r="O1046" s="288" t="s">
        <v>50</v>
      </c>
      <c r="P1046" s="288" t="s">
        <v>120</v>
      </c>
      <c r="Q1046" s="290" t="s">
        <v>45</v>
      </c>
      <c r="R1046" s="288" t="s">
        <v>45</v>
      </c>
      <c r="S1046" s="1">
        <v>2958465</v>
      </c>
      <c r="T1046" s="1">
        <v>45910</v>
      </c>
      <c r="U1046" s="290" t="s">
        <v>45</v>
      </c>
      <c r="V1046" s="1">
        <v>45910</v>
      </c>
      <c r="W1046" s="290" t="s">
        <v>45</v>
      </c>
      <c r="X1046" s="290" t="s">
        <v>45</v>
      </c>
      <c r="Y1046" s="291">
        <v>69000</v>
      </c>
      <c r="Z1046" s="291">
        <v>69000</v>
      </c>
      <c r="AA1046" s="291">
        <v>17000</v>
      </c>
      <c r="AB1046" s="291">
        <v>69000</v>
      </c>
      <c r="AC1046" s="292" t="s">
        <v>561</v>
      </c>
      <c r="AD1046" s="290" t="s">
        <v>60</v>
      </c>
      <c r="AE1046" s="292" t="s">
        <v>45</v>
      </c>
      <c r="AF1046" s="291">
        <v>69000</v>
      </c>
      <c r="AG1046" s="291">
        <v>540</v>
      </c>
      <c r="AH1046" s="291">
        <v>37260000</v>
      </c>
      <c r="AI1046" s="291">
        <v>9180000</v>
      </c>
      <c r="AJ1046" s="291">
        <v>540</v>
      </c>
      <c r="AK1046" s="291">
        <v>37260000</v>
      </c>
      <c r="AL1046" s="291">
        <v>9180000</v>
      </c>
      <c r="AM1046" s="291"/>
      <c r="AN1046" s="291"/>
      <c r="AO1046" s="291">
        <v>0</v>
      </c>
      <c r="AP1046" s="291"/>
      <c r="AQ1046" s="291"/>
      <c r="AR1046" s="291">
        <v>0</v>
      </c>
      <c r="AS1046" s="291"/>
      <c r="AT1046" s="291"/>
      <c r="AU1046" s="291">
        <v>0</v>
      </c>
      <c r="AV1046" s="291"/>
      <c r="AW1046" s="291"/>
      <c r="AX1046" s="291">
        <v>0</v>
      </c>
      <c r="AY1046" s="291"/>
      <c r="AZ1046" s="291"/>
      <c r="BA1046" s="291"/>
      <c r="BB1046" s="291"/>
      <c r="BC1046" s="291"/>
      <c r="BD1046" s="291"/>
      <c r="BE1046" s="291"/>
      <c r="BF1046" s="291">
        <v>0</v>
      </c>
      <c r="BG1046" s="291"/>
      <c r="BH1046" s="291"/>
      <c r="BI1046" s="291"/>
      <c r="BJ1046" s="291">
        <v>0</v>
      </c>
      <c r="BK1046" s="291"/>
      <c r="BL1046" s="291"/>
      <c r="BM1046" s="291"/>
      <c r="BN1046" s="291"/>
      <c r="BO1046" s="291"/>
      <c r="BP1046" s="292" t="s">
        <v>45</v>
      </c>
      <c r="BQ1046" s="292" t="s">
        <v>45</v>
      </c>
      <c r="BR1046" t="s">
        <v>45</v>
      </c>
    </row>
    <row r="1047" spans="1:70" hidden="1" x14ac:dyDescent="0.3">
      <c r="A1047" s="281">
        <v>1044</v>
      </c>
      <c r="B1047" s="282" t="s">
        <v>2952</v>
      </c>
      <c r="C1047" s="282" t="s">
        <v>3011</v>
      </c>
      <c r="D1047" s="282" t="s">
        <v>3007</v>
      </c>
      <c r="E1047" s="282" t="s">
        <v>2997</v>
      </c>
      <c r="F1047" s="282" t="s">
        <v>2985</v>
      </c>
      <c r="G1047" s="282" t="s">
        <v>2986</v>
      </c>
      <c r="H1047" s="282" t="s">
        <v>2989</v>
      </c>
      <c r="I1047" s="282" t="s">
        <v>2962</v>
      </c>
      <c r="J1047" s="282" t="s">
        <v>60</v>
      </c>
      <c r="K1047" s="282" t="s">
        <v>2958</v>
      </c>
      <c r="L1047" s="282" t="s">
        <v>45</v>
      </c>
      <c r="M1047" s="283" t="s">
        <v>557</v>
      </c>
      <c r="N1047" s="282" t="s">
        <v>556</v>
      </c>
      <c r="O1047" s="282" t="s">
        <v>50</v>
      </c>
      <c r="P1047" s="282" t="s">
        <v>51</v>
      </c>
      <c r="Q1047" s="284" t="s">
        <v>45</v>
      </c>
      <c r="R1047" s="282" t="s">
        <v>45</v>
      </c>
      <c r="S1047" s="285">
        <v>2958465</v>
      </c>
      <c r="T1047" s="285">
        <v>45960</v>
      </c>
      <c r="U1047" s="284" t="s">
        <v>45</v>
      </c>
      <c r="V1047" s="285">
        <v>45960</v>
      </c>
      <c r="W1047" s="284" t="s">
        <v>45</v>
      </c>
      <c r="X1047" s="284" t="s">
        <v>45</v>
      </c>
      <c r="Y1047" s="286">
        <v>89000</v>
      </c>
      <c r="Z1047" s="286">
        <v>89000</v>
      </c>
      <c r="AA1047" s="286">
        <v>23500</v>
      </c>
      <c r="AB1047" s="286">
        <v>89000</v>
      </c>
      <c r="AC1047" s="287" t="s">
        <v>363</v>
      </c>
      <c r="AD1047" s="284" t="s">
        <v>60</v>
      </c>
      <c r="AE1047" s="287" t="s">
        <v>45</v>
      </c>
      <c r="AF1047" s="286">
        <v>89000</v>
      </c>
      <c r="AG1047" s="286">
        <v>670</v>
      </c>
      <c r="AH1047" s="286">
        <v>59630000</v>
      </c>
      <c r="AI1047" s="286">
        <v>15745000</v>
      </c>
      <c r="AJ1047" s="286">
        <v>670</v>
      </c>
      <c r="AK1047" s="286">
        <v>59630000</v>
      </c>
      <c r="AL1047" s="286">
        <v>15745000</v>
      </c>
      <c r="AM1047" s="286"/>
      <c r="AN1047" s="286"/>
      <c r="AO1047" s="286">
        <v>0</v>
      </c>
      <c r="AP1047" s="286"/>
      <c r="AQ1047" s="286"/>
      <c r="AR1047" s="286">
        <v>0</v>
      </c>
      <c r="AS1047" s="286"/>
      <c r="AT1047" s="286"/>
      <c r="AU1047" s="286">
        <v>0</v>
      </c>
      <c r="AV1047" s="286"/>
      <c r="AW1047" s="286"/>
      <c r="AX1047" s="286">
        <v>0</v>
      </c>
      <c r="AY1047" s="286"/>
      <c r="AZ1047" s="286"/>
      <c r="BA1047" s="286"/>
      <c r="BB1047" s="286"/>
      <c r="BC1047" s="286"/>
      <c r="BD1047" s="286"/>
      <c r="BE1047" s="286"/>
      <c r="BF1047" s="286">
        <v>0</v>
      </c>
      <c r="BG1047" s="286"/>
      <c r="BH1047" s="286"/>
      <c r="BI1047" s="286"/>
      <c r="BJ1047" s="286">
        <v>0</v>
      </c>
      <c r="BK1047" s="286"/>
      <c r="BL1047" s="286"/>
      <c r="BM1047" s="286"/>
      <c r="BN1047" s="286"/>
      <c r="BO1047" s="286"/>
      <c r="BP1047" s="287" t="s">
        <v>45</v>
      </c>
      <c r="BQ1047" s="287" t="s">
        <v>45</v>
      </c>
      <c r="BR1047" t="s">
        <v>45</v>
      </c>
    </row>
    <row r="1048" spans="1:70" hidden="1" x14ac:dyDescent="0.3">
      <c r="A1048" s="281">
        <v>1045</v>
      </c>
      <c r="B1048" s="288" t="s">
        <v>2952</v>
      </c>
      <c r="C1048" s="288" t="s">
        <v>3011</v>
      </c>
      <c r="D1048" s="288" t="s">
        <v>3007</v>
      </c>
      <c r="E1048" s="288" t="s">
        <v>3017</v>
      </c>
      <c r="F1048" s="288" t="s">
        <v>2955</v>
      </c>
      <c r="G1048" s="288" t="s">
        <v>2960</v>
      </c>
      <c r="H1048" s="288" t="s">
        <v>2963</v>
      </c>
      <c r="I1048" s="288" t="s">
        <v>2962</v>
      </c>
      <c r="J1048" s="288" t="s">
        <v>60</v>
      </c>
      <c r="K1048" s="288" t="s">
        <v>2958</v>
      </c>
      <c r="L1048" s="288" t="s">
        <v>45</v>
      </c>
      <c r="M1048" s="289" t="s">
        <v>555</v>
      </c>
      <c r="N1048" s="288" t="s">
        <v>554</v>
      </c>
      <c r="O1048" s="288" t="s">
        <v>50</v>
      </c>
      <c r="P1048" s="288" t="s">
        <v>74</v>
      </c>
      <c r="Q1048" s="290" t="s">
        <v>45</v>
      </c>
      <c r="R1048" s="288" t="s">
        <v>45</v>
      </c>
      <c r="S1048" s="1">
        <v>2958465</v>
      </c>
      <c r="T1048" s="1">
        <v>45961</v>
      </c>
      <c r="U1048" s="290" t="s">
        <v>45</v>
      </c>
      <c r="V1048" s="1">
        <v>45961</v>
      </c>
      <c r="W1048" s="290" t="s">
        <v>45</v>
      </c>
      <c r="X1048" s="290" t="s">
        <v>45</v>
      </c>
      <c r="Y1048" s="291">
        <v>72000</v>
      </c>
      <c r="Z1048" s="291">
        <v>72000</v>
      </c>
      <c r="AA1048" s="291">
        <v>18800</v>
      </c>
      <c r="AB1048" s="291">
        <v>72000</v>
      </c>
      <c r="AC1048" s="292" t="s">
        <v>527</v>
      </c>
      <c r="AD1048" s="290" t="s">
        <v>60</v>
      </c>
      <c r="AE1048" s="292" t="s">
        <v>45</v>
      </c>
      <c r="AF1048" s="291">
        <v>72000</v>
      </c>
      <c r="AG1048" s="291">
        <v>1425</v>
      </c>
      <c r="AH1048" s="291">
        <v>102600000</v>
      </c>
      <c r="AI1048" s="291">
        <v>26790000</v>
      </c>
      <c r="AJ1048" s="291">
        <v>1425</v>
      </c>
      <c r="AK1048" s="291">
        <v>102600000</v>
      </c>
      <c r="AL1048" s="291">
        <v>26790000</v>
      </c>
      <c r="AM1048" s="291"/>
      <c r="AN1048" s="291"/>
      <c r="AO1048" s="291">
        <v>0</v>
      </c>
      <c r="AP1048" s="291"/>
      <c r="AQ1048" s="291"/>
      <c r="AR1048" s="291">
        <v>0</v>
      </c>
      <c r="AS1048" s="291"/>
      <c r="AT1048" s="291"/>
      <c r="AU1048" s="291">
        <v>0</v>
      </c>
      <c r="AV1048" s="291"/>
      <c r="AW1048" s="291"/>
      <c r="AX1048" s="291">
        <v>0</v>
      </c>
      <c r="AY1048" s="291"/>
      <c r="AZ1048" s="291"/>
      <c r="BA1048" s="291"/>
      <c r="BB1048" s="291"/>
      <c r="BC1048" s="291"/>
      <c r="BD1048" s="291"/>
      <c r="BE1048" s="291"/>
      <c r="BF1048" s="291">
        <v>0</v>
      </c>
      <c r="BG1048" s="291"/>
      <c r="BH1048" s="291"/>
      <c r="BI1048" s="291"/>
      <c r="BJ1048" s="291">
        <v>0</v>
      </c>
      <c r="BK1048" s="291"/>
      <c r="BL1048" s="291"/>
      <c r="BM1048" s="291"/>
      <c r="BN1048" s="291"/>
      <c r="BO1048" s="291"/>
      <c r="BP1048" s="292" t="s">
        <v>45</v>
      </c>
      <c r="BQ1048" s="292" t="s">
        <v>45</v>
      </c>
      <c r="BR1048" t="s">
        <v>45</v>
      </c>
    </row>
    <row r="1049" spans="1:70" hidden="1" x14ac:dyDescent="0.3">
      <c r="A1049" s="281">
        <v>1046</v>
      </c>
      <c r="B1049" s="282" t="s">
        <v>2952</v>
      </c>
      <c r="C1049" s="282" t="s">
        <v>3011</v>
      </c>
      <c r="D1049" s="282" t="s">
        <v>3007</v>
      </c>
      <c r="E1049" s="282" t="s">
        <v>3017</v>
      </c>
      <c r="F1049" s="282" t="s">
        <v>2955</v>
      </c>
      <c r="G1049" s="282" t="s">
        <v>2960</v>
      </c>
      <c r="H1049" s="282" t="s">
        <v>2964</v>
      </c>
      <c r="I1049" s="282" t="s">
        <v>2962</v>
      </c>
      <c r="J1049" s="282" t="s">
        <v>60</v>
      </c>
      <c r="K1049" s="282" t="s">
        <v>2958</v>
      </c>
      <c r="L1049" s="282" t="s">
        <v>45</v>
      </c>
      <c r="M1049" s="283" t="s">
        <v>552</v>
      </c>
      <c r="N1049" s="282" t="s">
        <v>551</v>
      </c>
      <c r="O1049" s="282" t="s">
        <v>50</v>
      </c>
      <c r="P1049" s="282" t="s">
        <v>51</v>
      </c>
      <c r="Q1049" s="284" t="s">
        <v>45</v>
      </c>
      <c r="R1049" s="282" t="s">
        <v>45</v>
      </c>
      <c r="S1049" s="285">
        <v>2958465</v>
      </c>
      <c r="T1049" s="285">
        <v>45961</v>
      </c>
      <c r="U1049" s="284" t="s">
        <v>45</v>
      </c>
      <c r="V1049" s="285">
        <v>45961</v>
      </c>
      <c r="W1049" s="284" t="s">
        <v>45</v>
      </c>
      <c r="X1049" s="284" t="s">
        <v>45</v>
      </c>
      <c r="Y1049" s="286">
        <v>82000</v>
      </c>
      <c r="Z1049" s="286">
        <v>82000</v>
      </c>
      <c r="AA1049" s="286">
        <v>21600</v>
      </c>
      <c r="AB1049" s="286">
        <v>82000</v>
      </c>
      <c r="AC1049" s="287" t="s">
        <v>421</v>
      </c>
      <c r="AD1049" s="284" t="s">
        <v>60</v>
      </c>
      <c r="AE1049" s="287" t="s">
        <v>45</v>
      </c>
      <c r="AF1049" s="286">
        <v>82000</v>
      </c>
      <c r="AG1049" s="286">
        <v>2725</v>
      </c>
      <c r="AH1049" s="286">
        <v>223450000</v>
      </c>
      <c r="AI1049" s="286">
        <v>58860000</v>
      </c>
      <c r="AJ1049" s="286">
        <v>1625</v>
      </c>
      <c r="AK1049" s="286">
        <v>133250000</v>
      </c>
      <c r="AL1049" s="286">
        <v>35100000</v>
      </c>
      <c r="AM1049" s="286">
        <v>1100</v>
      </c>
      <c r="AN1049" s="286">
        <v>90200000</v>
      </c>
      <c r="AO1049" s="286">
        <v>23760000</v>
      </c>
      <c r="AP1049" s="286"/>
      <c r="AQ1049" s="286"/>
      <c r="AR1049" s="286">
        <v>0</v>
      </c>
      <c r="AS1049" s="286"/>
      <c r="AT1049" s="286"/>
      <c r="AU1049" s="286">
        <v>0</v>
      </c>
      <c r="AV1049" s="286"/>
      <c r="AW1049" s="286"/>
      <c r="AX1049" s="286">
        <v>0</v>
      </c>
      <c r="AY1049" s="286"/>
      <c r="AZ1049" s="286"/>
      <c r="BA1049" s="286"/>
      <c r="BB1049" s="286"/>
      <c r="BC1049" s="286"/>
      <c r="BD1049" s="286"/>
      <c r="BE1049" s="286"/>
      <c r="BF1049" s="286">
        <v>0</v>
      </c>
      <c r="BG1049" s="286"/>
      <c r="BH1049" s="286"/>
      <c r="BI1049" s="286"/>
      <c r="BJ1049" s="286">
        <v>0</v>
      </c>
      <c r="BK1049" s="286"/>
      <c r="BL1049" s="286"/>
      <c r="BM1049" s="286"/>
      <c r="BN1049" s="286"/>
      <c r="BO1049" s="286"/>
      <c r="BP1049" s="287" t="s">
        <v>45</v>
      </c>
      <c r="BQ1049" s="287" t="s">
        <v>45</v>
      </c>
      <c r="BR1049" t="s">
        <v>45</v>
      </c>
    </row>
    <row r="1050" spans="1:70" hidden="1" x14ac:dyDescent="0.3">
      <c r="A1050" s="281">
        <v>1047</v>
      </c>
      <c r="B1050" s="288" t="s">
        <v>2952</v>
      </c>
      <c r="C1050" s="288" t="s">
        <v>3011</v>
      </c>
      <c r="D1050" s="288" t="s">
        <v>3007</v>
      </c>
      <c r="E1050" s="288" t="s">
        <v>3017</v>
      </c>
      <c r="F1050" s="288" t="s">
        <v>2955</v>
      </c>
      <c r="G1050" s="288" t="s">
        <v>2960</v>
      </c>
      <c r="H1050" s="288" t="s">
        <v>2964</v>
      </c>
      <c r="I1050" s="288" t="s">
        <v>2962</v>
      </c>
      <c r="J1050" s="288" t="s">
        <v>60</v>
      </c>
      <c r="K1050" s="288" t="s">
        <v>2958</v>
      </c>
      <c r="L1050" s="288" t="s">
        <v>45</v>
      </c>
      <c r="M1050" s="289" t="s">
        <v>550</v>
      </c>
      <c r="N1050" s="288" t="s">
        <v>549</v>
      </c>
      <c r="O1050" s="288" t="s">
        <v>50</v>
      </c>
      <c r="P1050" s="288" t="s">
        <v>74</v>
      </c>
      <c r="Q1050" s="290" t="s">
        <v>45</v>
      </c>
      <c r="R1050" s="288" t="s">
        <v>45</v>
      </c>
      <c r="S1050" s="1">
        <v>2958465</v>
      </c>
      <c r="T1050" s="1">
        <v>45961</v>
      </c>
      <c r="U1050" s="290" t="s">
        <v>45</v>
      </c>
      <c r="V1050" s="1">
        <v>45961</v>
      </c>
      <c r="W1050" s="290" t="s">
        <v>45</v>
      </c>
      <c r="X1050" s="290" t="s">
        <v>45</v>
      </c>
      <c r="Y1050" s="291">
        <v>69000</v>
      </c>
      <c r="Z1050" s="291">
        <v>69000</v>
      </c>
      <c r="AA1050" s="291">
        <v>18500</v>
      </c>
      <c r="AB1050" s="291">
        <v>69000</v>
      </c>
      <c r="AC1050" s="292" t="s">
        <v>121</v>
      </c>
      <c r="AD1050" s="290" t="s">
        <v>60</v>
      </c>
      <c r="AE1050" s="292" t="s">
        <v>45</v>
      </c>
      <c r="AF1050" s="291">
        <v>69000</v>
      </c>
      <c r="AG1050" s="291">
        <v>950</v>
      </c>
      <c r="AH1050" s="291">
        <v>65550000</v>
      </c>
      <c r="AI1050" s="291">
        <v>17575000</v>
      </c>
      <c r="AJ1050" s="291">
        <v>950</v>
      </c>
      <c r="AK1050" s="291">
        <v>65550000</v>
      </c>
      <c r="AL1050" s="291">
        <v>17575000</v>
      </c>
      <c r="AM1050" s="291"/>
      <c r="AN1050" s="291"/>
      <c r="AO1050" s="291">
        <v>0</v>
      </c>
      <c r="AP1050" s="291"/>
      <c r="AQ1050" s="291"/>
      <c r="AR1050" s="291">
        <v>0</v>
      </c>
      <c r="AS1050" s="291"/>
      <c r="AT1050" s="291"/>
      <c r="AU1050" s="291">
        <v>0</v>
      </c>
      <c r="AV1050" s="291"/>
      <c r="AW1050" s="291"/>
      <c r="AX1050" s="291">
        <v>0</v>
      </c>
      <c r="AY1050" s="291"/>
      <c r="AZ1050" s="291"/>
      <c r="BA1050" s="291"/>
      <c r="BB1050" s="291"/>
      <c r="BC1050" s="291"/>
      <c r="BD1050" s="291"/>
      <c r="BE1050" s="291"/>
      <c r="BF1050" s="291">
        <v>0</v>
      </c>
      <c r="BG1050" s="291"/>
      <c r="BH1050" s="291"/>
      <c r="BI1050" s="291"/>
      <c r="BJ1050" s="291">
        <v>0</v>
      </c>
      <c r="BK1050" s="291"/>
      <c r="BL1050" s="291"/>
      <c r="BM1050" s="291"/>
      <c r="BN1050" s="291"/>
      <c r="BO1050" s="291"/>
      <c r="BP1050" s="292" t="s">
        <v>45</v>
      </c>
      <c r="BQ1050" s="292" t="s">
        <v>45</v>
      </c>
      <c r="BR1050" t="s">
        <v>45</v>
      </c>
    </row>
    <row r="1051" spans="1:70" hidden="1" x14ac:dyDescent="0.3">
      <c r="A1051" s="281">
        <v>1048</v>
      </c>
      <c r="B1051" s="282" t="s">
        <v>2952</v>
      </c>
      <c r="C1051" s="282" t="s">
        <v>3011</v>
      </c>
      <c r="D1051" s="282" t="s">
        <v>3007</v>
      </c>
      <c r="E1051" s="282" t="s">
        <v>3017</v>
      </c>
      <c r="F1051" s="282" t="s">
        <v>2970</v>
      </c>
      <c r="G1051" s="282" t="s">
        <v>2971</v>
      </c>
      <c r="H1051" s="282" t="s">
        <v>2972</v>
      </c>
      <c r="I1051" s="282" t="s">
        <v>2962</v>
      </c>
      <c r="J1051" s="282" t="s">
        <v>60</v>
      </c>
      <c r="K1051" s="282" t="s">
        <v>2958</v>
      </c>
      <c r="L1051" s="282" t="s">
        <v>45</v>
      </c>
      <c r="M1051" s="283" t="s">
        <v>544</v>
      </c>
      <c r="N1051" s="282" t="s">
        <v>543</v>
      </c>
      <c r="O1051" s="282" t="s">
        <v>50</v>
      </c>
      <c r="P1051" s="282" t="s">
        <v>51</v>
      </c>
      <c r="Q1051" s="284" t="s">
        <v>45</v>
      </c>
      <c r="R1051" s="282" t="s">
        <v>45</v>
      </c>
      <c r="S1051" s="285">
        <v>2958465</v>
      </c>
      <c r="T1051" s="285">
        <v>45951</v>
      </c>
      <c r="U1051" s="284" t="s">
        <v>45</v>
      </c>
      <c r="V1051" s="285">
        <v>45951</v>
      </c>
      <c r="W1051" s="284" t="s">
        <v>45</v>
      </c>
      <c r="X1051" s="284" t="s">
        <v>45</v>
      </c>
      <c r="Y1051" s="286">
        <v>82000</v>
      </c>
      <c r="Z1051" s="286">
        <v>93000</v>
      </c>
      <c r="AA1051" s="286">
        <v>21000</v>
      </c>
      <c r="AB1051" s="286">
        <v>93000</v>
      </c>
      <c r="AC1051" s="287" t="s">
        <v>546</v>
      </c>
      <c r="AD1051" s="284" t="s">
        <v>60</v>
      </c>
      <c r="AE1051" s="287" t="s">
        <v>45</v>
      </c>
      <c r="AF1051" s="286">
        <v>82000</v>
      </c>
      <c r="AG1051" s="286">
        <v>4340</v>
      </c>
      <c r="AH1051" s="286">
        <v>403620000</v>
      </c>
      <c r="AI1051" s="286">
        <v>91140000</v>
      </c>
      <c r="AJ1051" s="286">
        <v>2700</v>
      </c>
      <c r="AK1051" s="286">
        <v>251100000</v>
      </c>
      <c r="AL1051" s="286">
        <v>56700000</v>
      </c>
      <c r="AM1051" s="286">
        <v>1640</v>
      </c>
      <c r="AN1051" s="286">
        <v>152520000</v>
      </c>
      <c r="AO1051" s="286">
        <v>34440000</v>
      </c>
      <c r="AP1051" s="286"/>
      <c r="AQ1051" s="286"/>
      <c r="AR1051" s="286">
        <v>0</v>
      </c>
      <c r="AS1051" s="286"/>
      <c r="AT1051" s="286"/>
      <c r="AU1051" s="286">
        <v>0</v>
      </c>
      <c r="AV1051" s="286"/>
      <c r="AW1051" s="286"/>
      <c r="AX1051" s="286">
        <v>0</v>
      </c>
      <c r="AY1051" s="286"/>
      <c r="AZ1051" s="286"/>
      <c r="BA1051" s="286"/>
      <c r="BB1051" s="286"/>
      <c r="BC1051" s="286"/>
      <c r="BD1051" s="286"/>
      <c r="BE1051" s="286"/>
      <c r="BF1051" s="286">
        <v>0</v>
      </c>
      <c r="BG1051" s="286"/>
      <c r="BH1051" s="286"/>
      <c r="BI1051" s="286"/>
      <c r="BJ1051" s="286">
        <v>0</v>
      </c>
      <c r="BK1051" s="286"/>
      <c r="BL1051" s="286"/>
      <c r="BM1051" s="286"/>
      <c r="BN1051" s="286"/>
      <c r="BO1051" s="286"/>
      <c r="BP1051" s="287" t="s">
        <v>45</v>
      </c>
      <c r="BQ1051" s="287" t="s">
        <v>45</v>
      </c>
      <c r="BR1051" t="s">
        <v>45</v>
      </c>
    </row>
    <row r="1052" spans="1:70" hidden="1" x14ac:dyDescent="0.3">
      <c r="A1052" s="281">
        <v>1049</v>
      </c>
      <c r="B1052" s="288" t="s">
        <v>2952</v>
      </c>
      <c r="C1052" s="288" t="s">
        <v>3011</v>
      </c>
      <c r="D1052" s="288" t="s">
        <v>3007</v>
      </c>
      <c r="E1052" s="288" t="s">
        <v>3017</v>
      </c>
      <c r="F1052" s="288" t="s">
        <v>2970</v>
      </c>
      <c r="G1052" s="288" t="s">
        <v>2971</v>
      </c>
      <c r="H1052" s="288" t="s">
        <v>2972</v>
      </c>
      <c r="I1052" s="288" t="s">
        <v>2962</v>
      </c>
      <c r="J1052" s="288" t="s">
        <v>60</v>
      </c>
      <c r="K1052" s="288" t="s">
        <v>2958</v>
      </c>
      <c r="L1052" s="288" t="s">
        <v>45</v>
      </c>
      <c r="M1052" s="289" t="s">
        <v>542</v>
      </c>
      <c r="N1052" s="288" t="s">
        <v>541</v>
      </c>
      <c r="O1052" s="288" t="s">
        <v>50</v>
      </c>
      <c r="P1052" s="288" t="s">
        <v>51</v>
      </c>
      <c r="Q1052" s="290" t="s">
        <v>45</v>
      </c>
      <c r="R1052" s="288" t="s">
        <v>45</v>
      </c>
      <c r="S1052" s="1">
        <v>2958465</v>
      </c>
      <c r="T1052" s="1">
        <v>45951</v>
      </c>
      <c r="U1052" s="290" t="s">
        <v>45</v>
      </c>
      <c r="V1052" s="1">
        <v>45951</v>
      </c>
      <c r="W1052" s="290" t="s">
        <v>45</v>
      </c>
      <c r="X1052" s="290" t="s">
        <v>45</v>
      </c>
      <c r="Y1052" s="291">
        <v>95000</v>
      </c>
      <c r="Z1052" s="291">
        <v>105000</v>
      </c>
      <c r="AA1052" s="291">
        <v>24000</v>
      </c>
      <c r="AB1052" s="291">
        <v>105000</v>
      </c>
      <c r="AC1052" s="292" t="s">
        <v>442</v>
      </c>
      <c r="AD1052" s="290" t="s">
        <v>60</v>
      </c>
      <c r="AE1052" s="292" t="s">
        <v>45</v>
      </c>
      <c r="AF1052" s="291">
        <v>95000</v>
      </c>
      <c r="AG1052" s="291">
        <v>1170</v>
      </c>
      <c r="AH1052" s="291">
        <v>122850000</v>
      </c>
      <c r="AI1052" s="291">
        <v>28080000</v>
      </c>
      <c r="AJ1052" s="291">
        <v>1170</v>
      </c>
      <c r="AK1052" s="291">
        <v>122850000</v>
      </c>
      <c r="AL1052" s="291">
        <v>28080000</v>
      </c>
      <c r="AM1052" s="291"/>
      <c r="AN1052" s="291"/>
      <c r="AO1052" s="291">
        <v>0</v>
      </c>
      <c r="AP1052" s="291"/>
      <c r="AQ1052" s="291"/>
      <c r="AR1052" s="291">
        <v>0</v>
      </c>
      <c r="AS1052" s="291"/>
      <c r="AT1052" s="291"/>
      <c r="AU1052" s="291">
        <v>0</v>
      </c>
      <c r="AV1052" s="291"/>
      <c r="AW1052" s="291"/>
      <c r="AX1052" s="291">
        <v>0</v>
      </c>
      <c r="AY1052" s="291"/>
      <c r="AZ1052" s="291"/>
      <c r="BA1052" s="291"/>
      <c r="BB1052" s="291"/>
      <c r="BC1052" s="291"/>
      <c r="BD1052" s="291"/>
      <c r="BE1052" s="291"/>
      <c r="BF1052" s="291">
        <v>0</v>
      </c>
      <c r="BG1052" s="291"/>
      <c r="BH1052" s="291"/>
      <c r="BI1052" s="291"/>
      <c r="BJ1052" s="291">
        <v>0</v>
      </c>
      <c r="BK1052" s="291"/>
      <c r="BL1052" s="291"/>
      <c r="BM1052" s="291"/>
      <c r="BN1052" s="291"/>
      <c r="BO1052" s="291"/>
      <c r="BP1052" s="292" t="s">
        <v>45</v>
      </c>
      <c r="BQ1052" s="292" t="s">
        <v>45</v>
      </c>
      <c r="BR1052" t="s">
        <v>45</v>
      </c>
    </row>
    <row r="1053" spans="1:70" hidden="1" x14ac:dyDescent="0.3">
      <c r="A1053" s="281">
        <v>1050</v>
      </c>
      <c r="B1053" s="282" t="s">
        <v>2952</v>
      </c>
      <c r="C1053" s="282" t="s">
        <v>3011</v>
      </c>
      <c r="D1053" s="282" t="s">
        <v>3007</v>
      </c>
      <c r="E1053" s="282" t="s">
        <v>3017</v>
      </c>
      <c r="F1053" s="282" t="s">
        <v>2970</v>
      </c>
      <c r="G1053" s="282" t="s">
        <v>2971</v>
      </c>
      <c r="H1053" s="282" t="s">
        <v>2972</v>
      </c>
      <c r="I1053" s="282" t="s">
        <v>2962</v>
      </c>
      <c r="J1053" s="282" t="s">
        <v>60</v>
      </c>
      <c r="K1053" s="282" t="s">
        <v>2958</v>
      </c>
      <c r="L1053" s="282" t="s">
        <v>45</v>
      </c>
      <c r="M1053" s="283" t="s">
        <v>539</v>
      </c>
      <c r="N1053" s="282" t="s">
        <v>538</v>
      </c>
      <c r="O1053" s="282" t="s">
        <v>50</v>
      </c>
      <c r="P1053" s="282" t="s">
        <v>139</v>
      </c>
      <c r="Q1053" s="284" t="s">
        <v>45</v>
      </c>
      <c r="R1053" s="282" t="s">
        <v>45</v>
      </c>
      <c r="S1053" s="285">
        <v>2958465</v>
      </c>
      <c r="T1053" s="285">
        <v>45960</v>
      </c>
      <c r="U1053" s="284" t="s">
        <v>45</v>
      </c>
      <c r="V1053" s="285">
        <v>45960</v>
      </c>
      <c r="W1053" s="284" t="s">
        <v>45</v>
      </c>
      <c r="X1053" s="284" t="s">
        <v>45</v>
      </c>
      <c r="Y1053" s="286">
        <v>64000</v>
      </c>
      <c r="Z1053" s="286">
        <v>64000</v>
      </c>
      <c r="AA1053" s="286">
        <v>16500</v>
      </c>
      <c r="AB1053" s="286">
        <v>64000</v>
      </c>
      <c r="AC1053" s="287" t="s">
        <v>540</v>
      </c>
      <c r="AD1053" s="284" t="s">
        <v>60</v>
      </c>
      <c r="AE1053" s="287" t="s">
        <v>45</v>
      </c>
      <c r="AF1053" s="286">
        <v>64000</v>
      </c>
      <c r="AG1053" s="286">
        <v>3075</v>
      </c>
      <c r="AH1053" s="286">
        <v>196800000</v>
      </c>
      <c r="AI1053" s="286">
        <v>50737500</v>
      </c>
      <c r="AJ1053" s="286">
        <v>3075</v>
      </c>
      <c r="AK1053" s="286">
        <v>196800000</v>
      </c>
      <c r="AL1053" s="286">
        <v>50737500</v>
      </c>
      <c r="AM1053" s="286"/>
      <c r="AN1053" s="286"/>
      <c r="AO1053" s="286">
        <v>0</v>
      </c>
      <c r="AP1053" s="286"/>
      <c r="AQ1053" s="286"/>
      <c r="AR1053" s="286">
        <v>0</v>
      </c>
      <c r="AS1053" s="286"/>
      <c r="AT1053" s="286"/>
      <c r="AU1053" s="286">
        <v>0</v>
      </c>
      <c r="AV1053" s="286"/>
      <c r="AW1053" s="286"/>
      <c r="AX1053" s="286">
        <v>0</v>
      </c>
      <c r="AY1053" s="286"/>
      <c r="AZ1053" s="286"/>
      <c r="BA1053" s="286"/>
      <c r="BB1053" s="286"/>
      <c r="BC1053" s="286"/>
      <c r="BD1053" s="286"/>
      <c r="BE1053" s="286"/>
      <c r="BF1053" s="286">
        <v>0</v>
      </c>
      <c r="BG1053" s="286"/>
      <c r="BH1053" s="286"/>
      <c r="BI1053" s="286"/>
      <c r="BJ1053" s="286">
        <v>0</v>
      </c>
      <c r="BK1053" s="286"/>
      <c r="BL1053" s="286"/>
      <c r="BM1053" s="286"/>
      <c r="BN1053" s="286"/>
      <c r="BO1053" s="286"/>
      <c r="BP1053" s="287" t="s">
        <v>45</v>
      </c>
      <c r="BQ1053" s="287" t="s">
        <v>45</v>
      </c>
      <c r="BR1053" t="s">
        <v>45</v>
      </c>
    </row>
    <row r="1054" spans="1:70" hidden="1" x14ac:dyDescent="0.3">
      <c r="A1054" s="281">
        <v>1051</v>
      </c>
      <c r="B1054" s="288" t="s">
        <v>2952</v>
      </c>
      <c r="C1054" s="288" t="s">
        <v>3011</v>
      </c>
      <c r="D1054" s="288" t="s">
        <v>3007</v>
      </c>
      <c r="E1054" s="288" t="s">
        <v>3017</v>
      </c>
      <c r="F1054" s="288" t="s">
        <v>2970</v>
      </c>
      <c r="G1054" s="288" t="s">
        <v>2974</v>
      </c>
      <c r="H1054" s="288" t="s">
        <v>2976</v>
      </c>
      <c r="I1054" s="288" t="s">
        <v>2962</v>
      </c>
      <c r="J1054" s="288" t="s">
        <v>60</v>
      </c>
      <c r="K1054" s="288" t="s">
        <v>2958</v>
      </c>
      <c r="L1054" s="288" t="s">
        <v>45</v>
      </c>
      <c r="M1054" s="289" t="s">
        <v>537</v>
      </c>
      <c r="N1054" s="288" t="s">
        <v>536</v>
      </c>
      <c r="O1054" s="288" t="s">
        <v>50</v>
      </c>
      <c r="P1054" s="288" t="s">
        <v>139</v>
      </c>
      <c r="Q1054" s="290" t="s">
        <v>45</v>
      </c>
      <c r="R1054" s="288" t="s">
        <v>45</v>
      </c>
      <c r="S1054" s="1">
        <v>2958465</v>
      </c>
      <c r="T1054" s="1">
        <v>45951</v>
      </c>
      <c r="U1054" s="290" t="s">
        <v>45</v>
      </c>
      <c r="V1054" s="1">
        <v>45951</v>
      </c>
      <c r="W1054" s="290" t="s">
        <v>45</v>
      </c>
      <c r="X1054" s="290" t="s">
        <v>45</v>
      </c>
      <c r="Y1054" s="291">
        <v>74000</v>
      </c>
      <c r="Z1054" s="291">
        <v>74000</v>
      </c>
      <c r="AA1054" s="291">
        <v>19200</v>
      </c>
      <c r="AB1054" s="291">
        <v>74000</v>
      </c>
      <c r="AC1054" s="292" t="s">
        <v>201</v>
      </c>
      <c r="AD1054" s="290" t="s">
        <v>60</v>
      </c>
      <c r="AE1054" s="292" t="s">
        <v>45</v>
      </c>
      <c r="AF1054" s="291">
        <v>74000</v>
      </c>
      <c r="AG1054" s="291">
        <v>1445</v>
      </c>
      <c r="AH1054" s="291">
        <v>106930000</v>
      </c>
      <c r="AI1054" s="291">
        <v>27744000</v>
      </c>
      <c r="AJ1054" s="291">
        <v>1445</v>
      </c>
      <c r="AK1054" s="291">
        <v>106930000</v>
      </c>
      <c r="AL1054" s="291">
        <v>27744000</v>
      </c>
      <c r="AM1054" s="291"/>
      <c r="AN1054" s="291"/>
      <c r="AO1054" s="291">
        <v>0</v>
      </c>
      <c r="AP1054" s="291"/>
      <c r="AQ1054" s="291"/>
      <c r="AR1054" s="291">
        <v>0</v>
      </c>
      <c r="AS1054" s="291"/>
      <c r="AT1054" s="291"/>
      <c r="AU1054" s="291">
        <v>0</v>
      </c>
      <c r="AV1054" s="291"/>
      <c r="AW1054" s="291"/>
      <c r="AX1054" s="291">
        <v>0</v>
      </c>
      <c r="AY1054" s="291"/>
      <c r="AZ1054" s="291"/>
      <c r="BA1054" s="291"/>
      <c r="BB1054" s="291"/>
      <c r="BC1054" s="291"/>
      <c r="BD1054" s="291"/>
      <c r="BE1054" s="291"/>
      <c r="BF1054" s="291">
        <v>0</v>
      </c>
      <c r="BG1054" s="291"/>
      <c r="BH1054" s="291"/>
      <c r="BI1054" s="291"/>
      <c r="BJ1054" s="291">
        <v>0</v>
      </c>
      <c r="BK1054" s="291"/>
      <c r="BL1054" s="291"/>
      <c r="BM1054" s="291"/>
      <c r="BN1054" s="291"/>
      <c r="BO1054" s="291"/>
      <c r="BP1054" s="292" t="s">
        <v>45</v>
      </c>
      <c r="BQ1054" s="292" t="s">
        <v>45</v>
      </c>
      <c r="BR1054" t="s">
        <v>45</v>
      </c>
    </row>
    <row r="1055" spans="1:70" hidden="1" x14ac:dyDescent="0.3">
      <c r="A1055" s="281">
        <v>1052</v>
      </c>
      <c r="B1055" s="282" t="s">
        <v>2952</v>
      </c>
      <c r="C1055" s="282" t="s">
        <v>3011</v>
      </c>
      <c r="D1055" s="282" t="s">
        <v>3007</v>
      </c>
      <c r="E1055" s="282" t="s">
        <v>3017</v>
      </c>
      <c r="F1055" s="282" t="s">
        <v>2970</v>
      </c>
      <c r="G1055" s="282" t="s">
        <v>2974</v>
      </c>
      <c r="H1055" s="282" t="s">
        <v>2976</v>
      </c>
      <c r="I1055" s="282" t="s">
        <v>2962</v>
      </c>
      <c r="J1055" s="282" t="s">
        <v>60</v>
      </c>
      <c r="K1055" s="282" t="s">
        <v>2958</v>
      </c>
      <c r="L1055" s="282" t="s">
        <v>45</v>
      </c>
      <c r="M1055" s="283" t="s">
        <v>533</v>
      </c>
      <c r="N1055" s="282" t="s">
        <v>532</v>
      </c>
      <c r="O1055" s="282" t="s">
        <v>50</v>
      </c>
      <c r="P1055" s="282" t="s">
        <v>139</v>
      </c>
      <c r="Q1055" s="284" t="s">
        <v>45</v>
      </c>
      <c r="R1055" s="282" t="s">
        <v>45</v>
      </c>
      <c r="S1055" s="285">
        <v>2958465</v>
      </c>
      <c r="T1055" s="285">
        <v>45951</v>
      </c>
      <c r="U1055" s="284" t="s">
        <v>45</v>
      </c>
      <c r="V1055" s="285">
        <v>45951</v>
      </c>
      <c r="W1055" s="284" t="s">
        <v>45</v>
      </c>
      <c r="X1055" s="284" t="s">
        <v>45</v>
      </c>
      <c r="Y1055" s="286">
        <v>74000</v>
      </c>
      <c r="Z1055" s="286">
        <v>74000</v>
      </c>
      <c r="AA1055" s="286">
        <v>19200</v>
      </c>
      <c r="AB1055" s="286">
        <v>74000</v>
      </c>
      <c r="AC1055" s="287" t="s">
        <v>201</v>
      </c>
      <c r="AD1055" s="284" t="s">
        <v>60</v>
      </c>
      <c r="AE1055" s="287" t="s">
        <v>45</v>
      </c>
      <c r="AF1055" s="286">
        <v>74000</v>
      </c>
      <c r="AG1055" s="286">
        <v>1445</v>
      </c>
      <c r="AH1055" s="286">
        <v>106930000</v>
      </c>
      <c r="AI1055" s="286">
        <v>27744000</v>
      </c>
      <c r="AJ1055" s="286">
        <v>1445</v>
      </c>
      <c r="AK1055" s="286">
        <v>106930000</v>
      </c>
      <c r="AL1055" s="286">
        <v>27744000</v>
      </c>
      <c r="AM1055" s="286"/>
      <c r="AN1055" s="286"/>
      <c r="AO1055" s="286">
        <v>0</v>
      </c>
      <c r="AP1055" s="286"/>
      <c r="AQ1055" s="286"/>
      <c r="AR1055" s="286">
        <v>0</v>
      </c>
      <c r="AS1055" s="286"/>
      <c r="AT1055" s="286"/>
      <c r="AU1055" s="286">
        <v>0</v>
      </c>
      <c r="AV1055" s="286"/>
      <c r="AW1055" s="286"/>
      <c r="AX1055" s="286">
        <v>0</v>
      </c>
      <c r="AY1055" s="286"/>
      <c r="AZ1055" s="286"/>
      <c r="BA1055" s="286"/>
      <c r="BB1055" s="286"/>
      <c r="BC1055" s="286"/>
      <c r="BD1055" s="286"/>
      <c r="BE1055" s="286"/>
      <c r="BF1055" s="286">
        <v>0</v>
      </c>
      <c r="BG1055" s="286"/>
      <c r="BH1055" s="286"/>
      <c r="BI1055" s="286"/>
      <c r="BJ1055" s="286">
        <v>0</v>
      </c>
      <c r="BK1055" s="286"/>
      <c r="BL1055" s="286"/>
      <c r="BM1055" s="286"/>
      <c r="BN1055" s="286"/>
      <c r="BO1055" s="286"/>
      <c r="BP1055" s="287" t="s">
        <v>45</v>
      </c>
      <c r="BQ1055" s="287" t="s">
        <v>45</v>
      </c>
      <c r="BR1055" t="s">
        <v>45</v>
      </c>
    </row>
    <row r="1056" spans="1:70" hidden="1" x14ac:dyDescent="0.3">
      <c r="A1056" s="281">
        <v>1053</v>
      </c>
      <c r="B1056" s="288" t="s">
        <v>2952</v>
      </c>
      <c r="C1056" s="288" t="s">
        <v>3011</v>
      </c>
      <c r="D1056" s="288" t="s">
        <v>3007</v>
      </c>
      <c r="E1056" s="288" t="s">
        <v>3017</v>
      </c>
      <c r="F1056" s="288" t="s">
        <v>2977</v>
      </c>
      <c r="G1056" s="288" t="s">
        <v>2980</v>
      </c>
      <c r="H1056" s="288" t="s">
        <v>2983</v>
      </c>
      <c r="I1056" s="288" t="s">
        <v>2962</v>
      </c>
      <c r="J1056" s="288" t="s">
        <v>60</v>
      </c>
      <c r="K1056" s="288" t="s">
        <v>2958</v>
      </c>
      <c r="L1056" s="288" t="s">
        <v>45</v>
      </c>
      <c r="M1056" s="289" t="s">
        <v>530</v>
      </c>
      <c r="N1056" s="288" t="s">
        <v>529</v>
      </c>
      <c r="O1056" s="288" t="s">
        <v>50</v>
      </c>
      <c r="P1056" s="288" t="s">
        <v>74</v>
      </c>
      <c r="Q1056" s="290" t="s">
        <v>45</v>
      </c>
      <c r="R1056" s="288" t="s">
        <v>45</v>
      </c>
      <c r="S1056" s="1">
        <v>2958465</v>
      </c>
      <c r="T1056" s="1">
        <v>45960</v>
      </c>
      <c r="U1056" s="290" t="s">
        <v>45</v>
      </c>
      <c r="V1056" s="1">
        <v>45960</v>
      </c>
      <c r="W1056" s="290" t="s">
        <v>45</v>
      </c>
      <c r="X1056" s="290" t="s">
        <v>45</v>
      </c>
      <c r="Y1056" s="291">
        <v>177000</v>
      </c>
      <c r="Z1056" s="291">
        <v>196000</v>
      </c>
      <c r="AA1056" s="291">
        <v>47000</v>
      </c>
      <c r="AB1056" s="291">
        <v>196000</v>
      </c>
      <c r="AC1056" s="292" t="s">
        <v>531</v>
      </c>
      <c r="AD1056" s="290" t="s">
        <v>60</v>
      </c>
      <c r="AE1056" s="292" t="s">
        <v>45</v>
      </c>
      <c r="AF1056" s="291">
        <v>177000</v>
      </c>
      <c r="AG1056" s="291">
        <v>1875</v>
      </c>
      <c r="AH1056" s="291">
        <v>367500000</v>
      </c>
      <c r="AI1056" s="291">
        <v>88125000</v>
      </c>
      <c r="AJ1056" s="291">
        <v>1875</v>
      </c>
      <c r="AK1056" s="291">
        <v>367500000</v>
      </c>
      <c r="AL1056" s="291">
        <v>88125000</v>
      </c>
      <c r="AM1056" s="291"/>
      <c r="AN1056" s="291"/>
      <c r="AO1056" s="291">
        <v>0</v>
      </c>
      <c r="AP1056" s="291"/>
      <c r="AQ1056" s="291"/>
      <c r="AR1056" s="291">
        <v>0</v>
      </c>
      <c r="AS1056" s="291"/>
      <c r="AT1056" s="291"/>
      <c r="AU1056" s="291">
        <v>0</v>
      </c>
      <c r="AV1056" s="291"/>
      <c r="AW1056" s="291"/>
      <c r="AX1056" s="291">
        <v>0</v>
      </c>
      <c r="AY1056" s="291"/>
      <c r="AZ1056" s="291"/>
      <c r="BA1056" s="291"/>
      <c r="BB1056" s="291"/>
      <c r="BC1056" s="291"/>
      <c r="BD1056" s="291"/>
      <c r="BE1056" s="291"/>
      <c r="BF1056" s="291">
        <v>0</v>
      </c>
      <c r="BG1056" s="291"/>
      <c r="BH1056" s="291"/>
      <c r="BI1056" s="291"/>
      <c r="BJ1056" s="291">
        <v>0</v>
      </c>
      <c r="BK1056" s="291"/>
      <c r="BL1056" s="291"/>
      <c r="BM1056" s="291"/>
      <c r="BN1056" s="291"/>
      <c r="BO1056" s="291"/>
      <c r="BP1056" s="292" t="s">
        <v>45</v>
      </c>
      <c r="BQ1056" s="292" t="s">
        <v>45</v>
      </c>
      <c r="BR1056" t="s">
        <v>45</v>
      </c>
    </row>
    <row r="1057" spans="1:70" hidden="1" x14ac:dyDescent="0.3">
      <c r="A1057" s="281">
        <v>1054</v>
      </c>
      <c r="B1057" s="282" t="s">
        <v>2952</v>
      </c>
      <c r="C1057" s="282" t="s">
        <v>3011</v>
      </c>
      <c r="D1057" s="282" t="s">
        <v>3007</v>
      </c>
      <c r="E1057" s="282" t="s">
        <v>3017</v>
      </c>
      <c r="F1057" s="282" t="s">
        <v>2985</v>
      </c>
      <c r="G1057" s="282" t="s">
        <v>2986</v>
      </c>
      <c r="H1057" s="282" t="s">
        <v>2988</v>
      </c>
      <c r="I1057" s="282" t="s">
        <v>2962</v>
      </c>
      <c r="J1057" s="282" t="s">
        <v>60</v>
      </c>
      <c r="K1057" s="282" t="s">
        <v>2958</v>
      </c>
      <c r="L1057" s="282" t="s">
        <v>45</v>
      </c>
      <c r="M1057" s="283" t="s">
        <v>526</v>
      </c>
      <c r="N1057" s="282" t="s">
        <v>525</v>
      </c>
      <c r="O1057" s="282" t="s">
        <v>50</v>
      </c>
      <c r="P1057" s="282" t="s">
        <v>74</v>
      </c>
      <c r="Q1057" s="284" t="s">
        <v>45</v>
      </c>
      <c r="R1057" s="282" t="s">
        <v>45</v>
      </c>
      <c r="S1057" s="285">
        <v>2958465</v>
      </c>
      <c r="T1057" s="285">
        <v>45960</v>
      </c>
      <c r="U1057" s="284" t="s">
        <v>45</v>
      </c>
      <c r="V1057" s="285">
        <v>45960</v>
      </c>
      <c r="W1057" s="284" t="s">
        <v>45</v>
      </c>
      <c r="X1057" s="284" t="s">
        <v>45</v>
      </c>
      <c r="Y1057" s="286">
        <v>72000</v>
      </c>
      <c r="Z1057" s="286">
        <v>72000</v>
      </c>
      <c r="AA1057" s="286">
        <v>18800</v>
      </c>
      <c r="AB1057" s="286">
        <v>72000</v>
      </c>
      <c r="AC1057" s="287" t="s">
        <v>527</v>
      </c>
      <c r="AD1057" s="284" t="s">
        <v>60</v>
      </c>
      <c r="AE1057" s="287" t="s">
        <v>45</v>
      </c>
      <c r="AF1057" s="286">
        <v>72000</v>
      </c>
      <c r="AG1057" s="286">
        <v>1425</v>
      </c>
      <c r="AH1057" s="286">
        <v>102600000</v>
      </c>
      <c r="AI1057" s="286">
        <v>26790000</v>
      </c>
      <c r="AJ1057" s="286">
        <v>1425</v>
      </c>
      <c r="AK1057" s="286">
        <v>102600000</v>
      </c>
      <c r="AL1057" s="286">
        <v>26790000</v>
      </c>
      <c r="AM1057" s="286"/>
      <c r="AN1057" s="286"/>
      <c r="AO1057" s="286">
        <v>0</v>
      </c>
      <c r="AP1057" s="286"/>
      <c r="AQ1057" s="286"/>
      <c r="AR1057" s="286">
        <v>0</v>
      </c>
      <c r="AS1057" s="286"/>
      <c r="AT1057" s="286"/>
      <c r="AU1057" s="286">
        <v>0</v>
      </c>
      <c r="AV1057" s="286"/>
      <c r="AW1057" s="286"/>
      <c r="AX1057" s="286">
        <v>0</v>
      </c>
      <c r="AY1057" s="286"/>
      <c r="AZ1057" s="286"/>
      <c r="BA1057" s="286"/>
      <c r="BB1057" s="286"/>
      <c r="BC1057" s="286"/>
      <c r="BD1057" s="286"/>
      <c r="BE1057" s="286"/>
      <c r="BF1057" s="286">
        <v>0</v>
      </c>
      <c r="BG1057" s="286"/>
      <c r="BH1057" s="286"/>
      <c r="BI1057" s="286"/>
      <c r="BJ1057" s="286">
        <v>0</v>
      </c>
      <c r="BK1057" s="286"/>
      <c r="BL1057" s="286"/>
      <c r="BM1057" s="286"/>
      <c r="BN1057" s="286"/>
      <c r="BO1057" s="286"/>
      <c r="BP1057" s="287" t="s">
        <v>45</v>
      </c>
      <c r="BQ1057" s="287" t="s">
        <v>45</v>
      </c>
      <c r="BR1057" t="s">
        <v>45</v>
      </c>
    </row>
    <row r="1058" spans="1:70" hidden="1" x14ac:dyDescent="0.3">
      <c r="A1058" s="281">
        <v>1055</v>
      </c>
      <c r="B1058" s="288" t="s">
        <v>2952</v>
      </c>
      <c r="C1058" s="288" t="s">
        <v>3011</v>
      </c>
      <c r="D1058" s="288" t="s">
        <v>3007</v>
      </c>
      <c r="E1058" s="288" t="s">
        <v>3017</v>
      </c>
      <c r="F1058" s="288" t="s">
        <v>2985</v>
      </c>
      <c r="G1058" s="288" t="s">
        <v>2986</v>
      </c>
      <c r="H1058" s="288" t="s">
        <v>2989</v>
      </c>
      <c r="I1058" s="288" t="s">
        <v>2962</v>
      </c>
      <c r="J1058" s="288" t="s">
        <v>60</v>
      </c>
      <c r="K1058" s="288" t="s">
        <v>2958</v>
      </c>
      <c r="L1058" s="288" t="s">
        <v>45</v>
      </c>
      <c r="M1058" s="289" t="s">
        <v>523</v>
      </c>
      <c r="N1058" s="288" t="s">
        <v>522</v>
      </c>
      <c r="O1058" s="288" t="s">
        <v>50</v>
      </c>
      <c r="P1058" s="288" t="s">
        <v>51</v>
      </c>
      <c r="Q1058" s="290" t="s">
        <v>45</v>
      </c>
      <c r="R1058" s="288" t="s">
        <v>45</v>
      </c>
      <c r="S1058" s="1">
        <v>2958465</v>
      </c>
      <c r="T1058" s="1">
        <v>45960</v>
      </c>
      <c r="U1058" s="290" t="s">
        <v>45</v>
      </c>
      <c r="V1058" s="1">
        <v>45960</v>
      </c>
      <c r="W1058" s="290" t="s">
        <v>45</v>
      </c>
      <c r="X1058" s="290" t="s">
        <v>45</v>
      </c>
      <c r="Y1058" s="291">
        <v>75000</v>
      </c>
      <c r="Z1058" s="291">
        <v>75000</v>
      </c>
      <c r="AA1058" s="291">
        <v>19900</v>
      </c>
      <c r="AB1058" s="291">
        <v>75000</v>
      </c>
      <c r="AC1058" s="292" t="s">
        <v>52</v>
      </c>
      <c r="AD1058" s="290" t="s">
        <v>60</v>
      </c>
      <c r="AE1058" s="292" t="s">
        <v>45</v>
      </c>
      <c r="AF1058" s="291">
        <v>75000</v>
      </c>
      <c r="AG1058" s="291">
        <v>720</v>
      </c>
      <c r="AH1058" s="291">
        <v>54000000</v>
      </c>
      <c r="AI1058" s="291">
        <v>14328000</v>
      </c>
      <c r="AJ1058" s="291">
        <v>720</v>
      </c>
      <c r="AK1058" s="291">
        <v>54000000</v>
      </c>
      <c r="AL1058" s="291">
        <v>14328000</v>
      </c>
      <c r="AM1058" s="291"/>
      <c r="AN1058" s="291"/>
      <c r="AO1058" s="291">
        <v>0</v>
      </c>
      <c r="AP1058" s="291"/>
      <c r="AQ1058" s="291"/>
      <c r="AR1058" s="291">
        <v>0</v>
      </c>
      <c r="AS1058" s="291"/>
      <c r="AT1058" s="291"/>
      <c r="AU1058" s="291">
        <v>0</v>
      </c>
      <c r="AV1058" s="291"/>
      <c r="AW1058" s="291"/>
      <c r="AX1058" s="291">
        <v>0</v>
      </c>
      <c r="AY1058" s="291"/>
      <c r="AZ1058" s="291"/>
      <c r="BA1058" s="291"/>
      <c r="BB1058" s="291"/>
      <c r="BC1058" s="291"/>
      <c r="BD1058" s="291"/>
      <c r="BE1058" s="291"/>
      <c r="BF1058" s="291">
        <v>0</v>
      </c>
      <c r="BG1058" s="291"/>
      <c r="BH1058" s="291"/>
      <c r="BI1058" s="291"/>
      <c r="BJ1058" s="291">
        <v>0</v>
      </c>
      <c r="BK1058" s="291"/>
      <c r="BL1058" s="291"/>
      <c r="BM1058" s="291"/>
      <c r="BN1058" s="291"/>
      <c r="BO1058" s="291"/>
      <c r="BP1058" s="292" t="s">
        <v>45</v>
      </c>
      <c r="BQ1058" s="292" t="s">
        <v>45</v>
      </c>
      <c r="BR1058" t="s">
        <v>45</v>
      </c>
    </row>
    <row r="1059" spans="1:70" hidden="1" x14ac:dyDescent="0.3">
      <c r="A1059" s="281">
        <v>1056</v>
      </c>
      <c r="B1059" s="282" t="s">
        <v>2952</v>
      </c>
      <c r="C1059" s="282" t="s">
        <v>3011</v>
      </c>
      <c r="D1059" s="282" t="s">
        <v>3007</v>
      </c>
      <c r="E1059" s="282" t="s">
        <v>3017</v>
      </c>
      <c r="F1059" s="282" t="s">
        <v>2956</v>
      </c>
      <c r="G1059" s="282" t="s">
        <v>2956</v>
      </c>
      <c r="H1059" s="282" t="s">
        <v>2994</v>
      </c>
      <c r="I1059" s="282" t="s">
        <v>2962</v>
      </c>
      <c r="J1059" s="282" t="s">
        <v>60</v>
      </c>
      <c r="K1059" s="282" t="s">
        <v>2958</v>
      </c>
      <c r="L1059" s="282" t="s">
        <v>45</v>
      </c>
      <c r="M1059" s="283" t="s">
        <v>521</v>
      </c>
      <c r="N1059" s="282" t="s">
        <v>520</v>
      </c>
      <c r="O1059" s="282" t="s">
        <v>50</v>
      </c>
      <c r="P1059" s="282" t="s">
        <v>51</v>
      </c>
      <c r="Q1059" s="284" t="s">
        <v>45</v>
      </c>
      <c r="R1059" s="282" t="s">
        <v>45</v>
      </c>
      <c r="S1059" s="285">
        <v>45985</v>
      </c>
      <c r="T1059" s="285">
        <v>45985</v>
      </c>
      <c r="U1059" s="284" t="s">
        <v>45</v>
      </c>
      <c r="V1059" s="285">
        <v>45985</v>
      </c>
      <c r="W1059" s="284" t="s">
        <v>45</v>
      </c>
      <c r="X1059" s="284" t="s">
        <v>45</v>
      </c>
      <c r="Y1059" s="286">
        <v>74000</v>
      </c>
      <c r="Z1059" s="286">
        <v>84000</v>
      </c>
      <c r="AA1059" s="286">
        <v>17027</v>
      </c>
      <c r="AB1059" s="286">
        <v>84000</v>
      </c>
      <c r="AC1059" s="287" t="s">
        <v>360</v>
      </c>
      <c r="AD1059" s="284" t="s">
        <v>60</v>
      </c>
      <c r="AE1059" s="287" t="s">
        <v>45</v>
      </c>
      <c r="AF1059" s="286">
        <v>74000</v>
      </c>
      <c r="AG1059" s="286">
        <v>3</v>
      </c>
      <c r="AH1059" s="286">
        <v>252000</v>
      </c>
      <c r="AI1059" s="286">
        <v>51081</v>
      </c>
      <c r="AJ1059" s="286">
        <v>3</v>
      </c>
      <c r="AK1059" s="286">
        <v>252000</v>
      </c>
      <c r="AL1059" s="286">
        <v>51081</v>
      </c>
      <c r="AM1059" s="286"/>
      <c r="AN1059" s="286"/>
      <c r="AO1059" s="286">
        <v>0</v>
      </c>
      <c r="AP1059" s="286"/>
      <c r="AQ1059" s="286"/>
      <c r="AR1059" s="286">
        <v>0</v>
      </c>
      <c r="AS1059" s="286"/>
      <c r="AT1059" s="286"/>
      <c r="AU1059" s="286">
        <v>0</v>
      </c>
      <c r="AV1059" s="286"/>
      <c r="AW1059" s="286"/>
      <c r="AX1059" s="286">
        <v>0</v>
      </c>
      <c r="AY1059" s="286"/>
      <c r="AZ1059" s="286"/>
      <c r="BA1059" s="286"/>
      <c r="BB1059" s="286"/>
      <c r="BC1059" s="286"/>
      <c r="BD1059" s="286"/>
      <c r="BE1059" s="286"/>
      <c r="BF1059" s="286">
        <v>0</v>
      </c>
      <c r="BG1059" s="286"/>
      <c r="BH1059" s="286"/>
      <c r="BI1059" s="286"/>
      <c r="BJ1059" s="286">
        <v>0</v>
      </c>
      <c r="BK1059" s="286"/>
      <c r="BL1059" s="286"/>
      <c r="BM1059" s="286"/>
      <c r="BN1059" s="286"/>
      <c r="BO1059" s="286"/>
      <c r="BP1059" s="287" t="s">
        <v>45</v>
      </c>
      <c r="BQ1059" s="287" t="s">
        <v>45</v>
      </c>
      <c r="BR1059" t="s">
        <v>45</v>
      </c>
    </row>
    <row r="1060" spans="1:70" hidden="1" x14ac:dyDescent="0.3">
      <c r="A1060" s="281">
        <v>1057</v>
      </c>
      <c r="B1060" s="288" t="s">
        <v>2952</v>
      </c>
      <c r="C1060" s="288" t="s">
        <v>3011</v>
      </c>
      <c r="D1060" s="288" t="s">
        <v>3007</v>
      </c>
      <c r="E1060" s="288" t="s">
        <v>3017</v>
      </c>
      <c r="F1060" s="288" t="s">
        <v>2956</v>
      </c>
      <c r="G1060" s="288" t="s">
        <v>2956</v>
      </c>
      <c r="H1060" s="288" t="s">
        <v>2994</v>
      </c>
      <c r="I1060" s="288" t="s">
        <v>2962</v>
      </c>
      <c r="J1060" s="288" t="s">
        <v>60</v>
      </c>
      <c r="K1060" s="288" t="s">
        <v>2958</v>
      </c>
      <c r="L1060" s="288" t="s">
        <v>45</v>
      </c>
      <c r="M1060" s="289" t="s">
        <v>517</v>
      </c>
      <c r="N1060" s="288" t="s">
        <v>516</v>
      </c>
      <c r="O1060" s="288" t="s">
        <v>50</v>
      </c>
      <c r="P1060" s="288" t="s">
        <v>51</v>
      </c>
      <c r="Q1060" s="290" t="s">
        <v>45</v>
      </c>
      <c r="R1060" s="288" t="s">
        <v>45</v>
      </c>
      <c r="S1060" s="1">
        <v>2958465</v>
      </c>
      <c r="T1060" s="1">
        <v>45960</v>
      </c>
      <c r="U1060" s="290" t="s">
        <v>45</v>
      </c>
      <c r="V1060" s="1">
        <v>45960</v>
      </c>
      <c r="W1060" s="290" t="s">
        <v>45</v>
      </c>
      <c r="X1060" s="290" t="s">
        <v>45</v>
      </c>
      <c r="Y1060" s="291">
        <v>35000</v>
      </c>
      <c r="Z1060" s="291">
        <v>35000</v>
      </c>
      <c r="AA1060" s="291">
        <v>6400</v>
      </c>
      <c r="AB1060" s="291">
        <v>35000</v>
      </c>
      <c r="AC1060" s="292" t="s">
        <v>518</v>
      </c>
      <c r="AD1060" s="290" t="s">
        <v>60</v>
      </c>
      <c r="AE1060" s="292" t="s">
        <v>45</v>
      </c>
      <c r="AF1060" s="291">
        <v>35000</v>
      </c>
      <c r="AG1060" s="291">
        <v>570</v>
      </c>
      <c r="AH1060" s="291">
        <v>19950000</v>
      </c>
      <c r="AI1060" s="291">
        <v>3648000</v>
      </c>
      <c r="AJ1060" s="291">
        <v>570</v>
      </c>
      <c r="AK1060" s="291">
        <v>19950000</v>
      </c>
      <c r="AL1060" s="291">
        <v>3648000</v>
      </c>
      <c r="AM1060" s="291"/>
      <c r="AN1060" s="291"/>
      <c r="AO1060" s="291">
        <v>0</v>
      </c>
      <c r="AP1060" s="291"/>
      <c r="AQ1060" s="291"/>
      <c r="AR1060" s="291">
        <v>0</v>
      </c>
      <c r="AS1060" s="291"/>
      <c r="AT1060" s="291"/>
      <c r="AU1060" s="291">
        <v>0</v>
      </c>
      <c r="AV1060" s="291"/>
      <c r="AW1060" s="291"/>
      <c r="AX1060" s="291">
        <v>0</v>
      </c>
      <c r="AY1060" s="291"/>
      <c r="AZ1060" s="291"/>
      <c r="BA1060" s="291"/>
      <c r="BB1060" s="291"/>
      <c r="BC1060" s="291"/>
      <c r="BD1060" s="291"/>
      <c r="BE1060" s="291"/>
      <c r="BF1060" s="291">
        <v>0</v>
      </c>
      <c r="BG1060" s="291"/>
      <c r="BH1060" s="291"/>
      <c r="BI1060" s="291"/>
      <c r="BJ1060" s="291">
        <v>0</v>
      </c>
      <c r="BK1060" s="291"/>
      <c r="BL1060" s="291"/>
      <c r="BM1060" s="291"/>
      <c r="BN1060" s="291"/>
      <c r="BO1060" s="291"/>
      <c r="BP1060" s="292" t="s">
        <v>45</v>
      </c>
      <c r="BQ1060" s="292" t="s">
        <v>45</v>
      </c>
      <c r="BR1060" t="s">
        <v>45</v>
      </c>
    </row>
    <row r="1061" spans="1:70" hidden="1" x14ac:dyDescent="0.3">
      <c r="A1061" s="281">
        <v>1058</v>
      </c>
      <c r="B1061" s="282" t="s">
        <v>2952</v>
      </c>
      <c r="C1061" s="282" t="s">
        <v>3011</v>
      </c>
      <c r="D1061" s="282" t="s">
        <v>3007</v>
      </c>
      <c r="E1061" s="282" t="s">
        <v>3017</v>
      </c>
      <c r="F1061" s="282" t="s">
        <v>2956</v>
      </c>
      <c r="G1061" s="282" t="s">
        <v>2956</v>
      </c>
      <c r="H1061" s="282" t="s">
        <v>2994</v>
      </c>
      <c r="I1061" s="282" t="s">
        <v>2962</v>
      </c>
      <c r="J1061" s="282" t="s">
        <v>60</v>
      </c>
      <c r="K1061" s="282" t="s">
        <v>2958</v>
      </c>
      <c r="L1061" s="282" t="s">
        <v>45</v>
      </c>
      <c r="M1061" s="283" t="s">
        <v>511</v>
      </c>
      <c r="N1061" s="282" t="s">
        <v>510</v>
      </c>
      <c r="O1061" s="282" t="s">
        <v>50</v>
      </c>
      <c r="P1061" s="282" t="s">
        <v>51</v>
      </c>
      <c r="Q1061" s="284" t="s">
        <v>45</v>
      </c>
      <c r="R1061" s="282" t="s">
        <v>45</v>
      </c>
      <c r="S1061" s="285">
        <v>2958465</v>
      </c>
      <c r="T1061" s="285">
        <v>45960</v>
      </c>
      <c r="U1061" s="284" t="s">
        <v>45</v>
      </c>
      <c r="V1061" s="285">
        <v>45960</v>
      </c>
      <c r="W1061" s="284" t="s">
        <v>45</v>
      </c>
      <c r="X1061" s="284" t="s">
        <v>45</v>
      </c>
      <c r="Y1061" s="286">
        <v>29000</v>
      </c>
      <c r="Z1061" s="286">
        <v>29000</v>
      </c>
      <c r="AA1061" s="286">
        <v>4700</v>
      </c>
      <c r="AB1061" s="286">
        <v>29000</v>
      </c>
      <c r="AC1061" s="287" t="s">
        <v>514</v>
      </c>
      <c r="AD1061" s="284" t="s">
        <v>60</v>
      </c>
      <c r="AE1061" s="287" t="s">
        <v>45</v>
      </c>
      <c r="AF1061" s="286">
        <v>29000</v>
      </c>
      <c r="AG1061" s="286">
        <v>800</v>
      </c>
      <c r="AH1061" s="286">
        <v>23200000</v>
      </c>
      <c r="AI1061" s="286">
        <v>3760000</v>
      </c>
      <c r="AJ1061" s="286">
        <v>800</v>
      </c>
      <c r="AK1061" s="286">
        <v>23200000</v>
      </c>
      <c r="AL1061" s="286">
        <v>3760000</v>
      </c>
      <c r="AM1061" s="286"/>
      <c r="AN1061" s="286"/>
      <c r="AO1061" s="286">
        <v>0</v>
      </c>
      <c r="AP1061" s="286"/>
      <c r="AQ1061" s="286"/>
      <c r="AR1061" s="286">
        <v>0</v>
      </c>
      <c r="AS1061" s="286"/>
      <c r="AT1061" s="286"/>
      <c r="AU1061" s="286">
        <v>0</v>
      </c>
      <c r="AV1061" s="286"/>
      <c r="AW1061" s="286"/>
      <c r="AX1061" s="286">
        <v>0</v>
      </c>
      <c r="AY1061" s="286"/>
      <c r="AZ1061" s="286"/>
      <c r="BA1061" s="286"/>
      <c r="BB1061" s="286"/>
      <c r="BC1061" s="286"/>
      <c r="BD1061" s="286"/>
      <c r="BE1061" s="286"/>
      <c r="BF1061" s="286">
        <v>0</v>
      </c>
      <c r="BG1061" s="286"/>
      <c r="BH1061" s="286"/>
      <c r="BI1061" s="286"/>
      <c r="BJ1061" s="286">
        <v>0</v>
      </c>
      <c r="BK1061" s="286"/>
      <c r="BL1061" s="286"/>
      <c r="BM1061" s="286"/>
      <c r="BN1061" s="286"/>
      <c r="BO1061" s="286"/>
      <c r="BP1061" s="287" t="s">
        <v>45</v>
      </c>
      <c r="BQ1061" s="287" t="s">
        <v>45</v>
      </c>
      <c r="BR1061" t="s">
        <v>45</v>
      </c>
    </row>
    <row r="1062" spans="1:70" hidden="1" x14ac:dyDescent="0.3">
      <c r="A1062" s="281">
        <v>1059</v>
      </c>
      <c r="B1062" s="288" t="s">
        <v>2952</v>
      </c>
      <c r="C1062" s="288" t="s">
        <v>3011</v>
      </c>
      <c r="D1062" s="288" t="s">
        <v>3007</v>
      </c>
      <c r="E1062" s="288" t="s">
        <v>3017</v>
      </c>
      <c r="F1062" s="288" t="s">
        <v>2956</v>
      </c>
      <c r="G1062" s="288" t="s">
        <v>2956</v>
      </c>
      <c r="H1062" s="288" t="s">
        <v>3010</v>
      </c>
      <c r="I1062" s="288" t="s">
        <v>2962</v>
      </c>
      <c r="J1062" s="288" t="s">
        <v>60</v>
      </c>
      <c r="K1062" s="288" t="s">
        <v>2958</v>
      </c>
      <c r="L1062" s="288" t="s">
        <v>45</v>
      </c>
      <c r="M1062" s="289" t="s">
        <v>506</v>
      </c>
      <c r="N1062" s="288" t="s">
        <v>505</v>
      </c>
      <c r="O1062" s="288" t="s">
        <v>50</v>
      </c>
      <c r="P1062" s="288" t="s">
        <v>51</v>
      </c>
      <c r="Q1062" s="290" t="s">
        <v>45</v>
      </c>
      <c r="R1062" s="288" t="s">
        <v>45</v>
      </c>
      <c r="S1062" s="1">
        <v>2958465</v>
      </c>
      <c r="T1062" s="1">
        <v>45960</v>
      </c>
      <c r="U1062" s="290" t="s">
        <v>45</v>
      </c>
      <c r="V1062" s="1">
        <v>45960</v>
      </c>
      <c r="W1062" s="290" t="s">
        <v>45</v>
      </c>
      <c r="X1062" s="290" t="s">
        <v>45</v>
      </c>
      <c r="Y1062" s="291">
        <v>29000</v>
      </c>
      <c r="Z1062" s="291">
        <v>29000</v>
      </c>
      <c r="AA1062" s="291">
        <v>5500</v>
      </c>
      <c r="AB1062" s="291">
        <v>29000</v>
      </c>
      <c r="AC1062" s="292" t="s">
        <v>508</v>
      </c>
      <c r="AD1062" s="290" t="s">
        <v>60</v>
      </c>
      <c r="AE1062" s="292" t="s">
        <v>45</v>
      </c>
      <c r="AF1062" s="291">
        <v>29000</v>
      </c>
      <c r="AG1062" s="291">
        <v>450</v>
      </c>
      <c r="AH1062" s="291">
        <v>13050000</v>
      </c>
      <c r="AI1062" s="291">
        <v>2475000</v>
      </c>
      <c r="AJ1062" s="291">
        <v>450</v>
      </c>
      <c r="AK1062" s="291">
        <v>13050000</v>
      </c>
      <c r="AL1062" s="291">
        <v>2475000</v>
      </c>
      <c r="AM1062" s="291"/>
      <c r="AN1062" s="291"/>
      <c r="AO1062" s="291">
        <v>0</v>
      </c>
      <c r="AP1062" s="291"/>
      <c r="AQ1062" s="291"/>
      <c r="AR1062" s="291">
        <v>0</v>
      </c>
      <c r="AS1062" s="291"/>
      <c r="AT1062" s="291"/>
      <c r="AU1062" s="291">
        <v>0</v>
      </c>
      <c r="AV1062" s="291"/>
      <c r="AW1062" s="291"/>
      <c r="AX1062" s="291">
        <v>0</v>
      </c>
      <c r="AY1062" s="291"/>
      <c r="AZ1062" s="291"/>
      <c r="BA1062" s="291"/>
      <c r="BB1062" s="291"/>
      <c r="BC1062" s="291"/>
      <c r="BD1062" s="291"/>
      <c r="BE1062" s="291"/>
      <c r="BF1062" s="291">
        <v>0</v>
      </c>
      <c r="BG1062" s="291"/>
      <c r="BH1062" s="291"/>
      <c r="BI1062" s="291"/>
      <c r="BJ1062" s="291">
        <v>0</v>
      </c>
      <c r="BK1062" s="291"/>
      <c r="BL1062" s="291"/>
      <c r="BM1062" s="291"/>
      <c r="BN1062" s="291"/>
      <c r="BO1062" s="291"/>
      <c r="BP1062" s="292" t="s">
        <v>45</v>
      </c>
      <c r="BQ1062" s="292" t="s">
        <v>45</v>
      </c>
      <c r="BR1062" t="s">
        <v>45</v>
      </c>
    </row>
    <row r="1063" spans="1:70" hidden="1" x14ac:dyDescent="0.3">
      <c r="A1063" s="281">
        <v>1060</v>
      </c>
      <c r="B1063" s="282" t="s">
        <v>2952</v>
      </c>
      <c r="C1063" s="282" t="s">
        <v>3011</v>
      </c>
      <c r="D1063" s="282" t="s">
        <v>3007</v>
      </c>
      <c r="E1063" s="282" t="s">
        <v>3017</v>
      </c>
      <c r="F1063" s="282" t="s">
        <v>2956</v>
      </c>
      <c r="G1063" s="282" t="s">
        <v>2956</v>
      </c>
      <c r="H1063" s="282" t="s">
        <v>2996</v>
      </c>
      <c r="I1063" s="282" t="s">
        <v>2962</v>
      </c>
      <c r="J1063" s="282" t="s">
        <v>60</v>
      </c>
      <c r="K1063" s="282" t="s">
        <v>2958</v>
      </c>
      <c r="L1063" s="282" t="s">
        <v>45</v>
      </c>
      <c r="M1063" s="283" t="s">
        <v>503</v>
      </c>
      <c r="N1063" s="282" t="s">
        <v>502</v>
      </c>
      <c r="O1063" s="282" t="s">
        <v>50</v>
      </c>
      <c r="P1063" s="282" t="s">
        <v>139</v>
      </c>
      <c r="Q1063" s="284" t="s">
        <v>45</v>
      </c>
      <c r="R1063" s="282" t="s">
        <v>45</v>
      </c>
      <c r="S1063" s="285">
        <v>45985</v>
      </c>
      <c r="T1063" s="285">
        <v>45985</v>
      </c>
      <c r="U1063" s="284" t="s">
        <v>45</v>
      </c>
      <c r="V1063" s="285">
        <v>45985</v>
      </c>
      <c r="W1063" s="284" t="s">
        <v>45</v>
      </c>
      <c r="X1063" s="284" t="s">
        <v>45</v>
      </c>
      <c r="Y1063" s="286">
        <v>45000</v>
      </c>
      <c r="Z1063" s="286">
        <v>49000</v>
      </c>
      <c r="AA1063" s="286">
        <v>8000</v>
      </c>
      <c r="AB1063" s="286">
        <v>49000</v>
      </c>
      <c r="AC1063" s="287" t="s">
        <v>504</v>
      </c>
      <c r="AD1063" s="284" t="s">
        <v>60</v>
      </c>
      <c r="AE1063" s="287" t="s">
        <v>45</v>
      </c>
      <c r="AF1063" s="286">
        <v>45000</v>
      </c>
      <c r="AG1063" s="286">
        <v>3</v>
      </c>
      <c r="AH1063" s="286">
        <v>147000</v>
      </c>
      <c r="AI1063" s="286">
        <v>24000</v>
      </c>
      <c r="AJ1063" s="286">
        <v>3</v>
      </c>
      <c r="AK1063" s="286">
        <v>147000</v>
      </c>
      <c r="AL1063" s="286">
        <v>24000</v>
      </c>
      <c r="AM1063" s="286"/>
      <c r="AN1063" s="286"/>
      <c r="AO1063" s="286">
        <v>0</v>
      </c>
      <c r="AP1063" s="286"/>
      <c r="AQ1063" s="286"/>
      <c r="AR1063" s="286">
        <v>0</v>
      </c>
      <c r="AS1063" s="286"/>
      <c r="AT1063" s="286"/>
      <c r="AU1063" s="286">
        <v>0</v>
      </c>
      <c r="AV1063" s="286"/>
      <c r="AW1063" s="286"/>
      <c r="AX1063" s="286">
        <v>0</v>
      </c>
      <c r="AY1063" s="286"/>
      <c r="AZ1063" s="286"/>
      <c r="BA1063" s="286"/>
      <c r="BB1063" s="286"/>
      <c r="BC1063" s="286"/>
      <c r="BD1063" s="286"/>
      <c r="BE1063" s="286"/>
      <c r="BF1063" s="286">
        <v>0</v>
      </c>
      <c r="BG1063" s="286"/>
      <c r="BH1063" s="286"/>
      <c r="BI1063" s="286"/>
      <c r="BJ1063" s="286">
        <v>0</v>
      </c>
      <c r="BK1063" s="286"/>
      <c r="BL1063" s="286"/>
      <c r="BM1063" s="286"/>
      <c r="BN1063" s="286"/>
      <c r="BO1063" s="286"/>
      <c r="BP1063" s="287" t="s">
        <v>45</v>
      </c>
      <c r="BQ1063" s="287" t="s">
        <v>45</v>
      </c>
      <c r="BR1063" t="s">
        <v>45</v>
      </c>
    </row>
    <row r="1064" spans="1:70" hidden="1" x14ac:dyDescent="0.3">
      <c r="A1064" s="281">
        <v>1061</v>
      </c>
      <c r="B1064" s="288" t="s">
        <v>2952</v>
      </c>
      <c r="C1064" s="288" t="s">
        <v>3011</v>
      </c>
      <c r="D1064" s="288" t="s">
        <v>3007</v>
      </c>
      <c r="E1064" s="288" t="s">
        <v>3017</v>
      </c>
      <c r="F1064" s="288" t="s">
        <v>2956</v>
      </c>
      <c r="G1064" s="288" t="s">
        <v>2956</v>
      </c>
      <c r="H1064" s="288" t="s">
        <v>2996</v>
      </c>
      <c r="I1064" s="288" t="s">
        <v>2962</v>
      </c>
      <c r="J1064" s="288" t="s">
        <v>60</v>
      </c>
      <c r="K1064" s="288" t="s">
        <v>2958</v>
      </c>
      <c r="L1064" s="288" t="s">
        <v>45</v>
      </c>
      <c r="M1064" s="289" t="s">
        <v>501</v>
      </c>
      <c r="N1064" s="288" t="s">
        <v>500</v>
      </c>
      <c r="O1064" s="288" t="s">
        <v>50</v>
      </c>
      <c r="P1064" s="288" t="s">
        <v>51</v>
      </c>
      <c r="Q1064" s="290" t="s">
        <v>45</v>
      </c>
      <c r="R1064" s="288" t="s">
        <v>45</v>
      </c>
      <c r="S1064" s="1">
        <v>2958465</v>
      </c>
      <c r="T1064" s="1">
        <v>45960</v>
      </c>
      <c r="U1064" s="290" t="s">
        <v>45</v>
      </c>
      <c r="V1064" s="1">
        <v>45960</v>
      </c>
      <c r="W1064" s="290" t="s">
        <v>45</v>
      </c>
      <c r="X1064" s="290" t="s">
        <v>45</v>
      </c>
      <c r="Y1064" s="291">
        <v>49000</v>
      </c>
      <c r="Z1064" s="291">
        <v>49000</v>
      </c>
      <c r="AA1064" s="291">
        <v>9900</v>
      </c>
      <c r="AB1064" s="291">
        <v>49000</v>
      </c>
      <c r="AC1064" s="292" t="s">
        <v>299</v>
      </c>
      <c r="AD1064" s="290" t="s">
        <v>60</v>
      </c>
      <c r="AE1064" s="292" t="s">
        <v>45</v>
      </c>
      <c r="AF1064" s="291">
        <v>49000</v>
      </c>
      <c r="AG1064" s="291">
        <v>820</v>
      </c>
      <c r="AH1064" s="291">
        <v>40180000</v>
      </c>
      <c r="AI1064" s="291">
        <v>8118000</v>
      </c>
      <c r="AJ1064" s="291">
        <v>820</v>
      </c>
      <c r="AK1064" s="291">
        <v>40180000</v>
      </c>
      <c r="AL1064" s="291">
        <v>8118000</v>
      </c>
      <c r="AM1064" s="291"/>
      <c r="AN1064" s="291"/>
      <c r="AO1064" s="291">
        <v>0</v>
      </c>
      <c r="AP1064" s="291"/>
      <c r="AQ1064" s="291"/>
      <c r="AR1064" s="291">
        <v>0</v>
      </c>
      <c r="AS1064" s="291"/>
      <c r="AT1064" s="291"/>
      <c r="AU1064" s="291">
        <v>0</v>
      </c>
      <c r="AV1064" s="291"/>
      <c r="AW1064" s="291"/>
      <c r="AX1064" s="291">
        <v>0</v>
      </c>
      <c r="AY1064" s="291"/>
      <c r="AZ1064" s="291"/>
      <c r="BA1064" s="291"/>
      <c r="BB1064" s="291"/>
      <c r="BC1064" s="291"/>
      <c r="BD1064" s="291"/>
      <c r="BE1064" s="291"/>
      <c r="BF1064" s="291">
        <v>0</v>
      </c>
      <c r="BG1064" s="291"/>
      <c r="BH1064" s="291"/>
      <c r="BI1064" s="291"/>
      <c r="BJ1064" s="291">
        <v>0</v>
      </c>
      <c r="BK1064" s="291"/>
      <c r="BL1064" s="291"/>
      <c r="BM1064" s="291"/>
      <c r="BN1064" s="291"/>
      <c r="BO1064" s="291"/>
      <c r="BP1064" s="292" t="s">
        <v>45</v>
      </c>
      <c r="BQ1064" s="292" t="s">
        <v>45</v>
      </c>
      <c r="BR1064" t="s">
        <v>45</v>
      </c>
    </row>
    <row r="1065" spans="1:70" hidden="1" x14ac:dyDescent="0.3">
      <c r="A1065" s="281">
        <v>1062</v>
      </c>
      <c r="B1065" s="282" t="s">
        <v>2952</v>
      </c>
      <c r="C1065" s="282" t="s">
        <v>3011</v>
      </c>
      <c r="D1065" s="282" t="s">
        <v>3007</v>
      </c>
      <c r="E1065" s="282" t="s">
        <v>3017</v>
      </c>
      <c r="F1065" s="282" t="s">
        <v>2956</v>
      </c>
      <c r="G1065" s="282" t="s">
        <v>2956</v>
      </c>
      <c r="H1065" s="282" t="s">
        <v>2996</v>
      </c>
      <c r="I1065" s="282" t="s">
        <v>2962</v>
      </c>
      <c r="J1065" s="282" t="s">
        <v>60</v>
      </c>
      <c r="K1065" s="282" t="s">
        <v>2958</v>
      </c>
      <c r="L1065" s="282" t="s">
        <v>45</v>
      </c>
      <c r="M1065" s="283" t="s">
        <v>496</v>
      </c>
      <c r="N1065" s="282" t="s">
        <v>495</v>
      </c>
      <c r="O1065" s="282" t="s">
        <v>50</v>
      </c>
      <c r="P1065" s="282" t="s">
        <v>139</v>
      </c>
      <c r="Q1065" s="284" t="s">
        <v>45</v>
      </c>
      <c r="R1065" s="282" t="s">
        <v>45</v>
      </c>
      <c r="S1065" s="285">
        <v>2958465</v>
      </c>
      <c r="T1065" s="285">
        <v>45960</v>
      </c>
      <c r="U1065" s="284" t="s">
        <v>45</v>
      </c>
      <c r="V1065" s="285">
        <v>45960</v>
      </c>
      <c r="W1065" s="284" t="s">
        <v>45</v>
      </c>
      <c r="X1065" s="284" t="s">
        <v>45</v>
      </c>
      <c r="Y1065" s="286">
        <v>49000</v>
      </c>
      <c r="Z1065" s="286">
        <v>49000</v>
      </c>
      <c r="AA1065" s="286">
        <v>8000</v>
      </c>
      <c r="AB1065" s="286">
        <v>49000</v>
      </c>
      <c r="AC1065" s="287" t="s">
        <v>497</v>
      </c>
      <c r="AD1065" s="284" t="s">
        <v>60</v>
      </c>
      <c r="AE1065" s="287" t="s">
        <v>45</v>
      </c>
      <c r="AF1065" s="286">
        <v>49000</v>
      </c>
      <c r="AG1065" s="286">
        <v>900</v>
      </c>
      <c r="AH1065" s="286">
        <v>44100000</v>
      </c>
      <c r="AI1065" s="286">
        <v>7200000</v>
      </c>
      <c r="AJ1065" s="286">
        <v>900</v>
      </c>
      <c r="AK1065" s="286">
        <v>44100000</v>
      </c>
      <c r="AL1065" s="286">
        <v>7200000</v>
      </c>
      <c r="AM1065" s="286"/>
      <c r="AN1065" s="286"/>
      <c r="AO1065" s="286">
        <v>0</v>
      </c>
      <c r="AP1065" s="286"/>
      <c r="AQ1065" s="286"/>
      <c r="AR1065" s="286">
        <v>0</v>
      </c>
      <c r="AS1065" s="286"/>
      <c r="AT1065" s="286"/>
      <c r="AU1065" s="286">
        <v>0</v>
      </c>
      <c r="AV1065" s="286"/>
      <c r="AW1065" s="286"/>
      <c r="AX1065" s="286">
        <v>0</v>
      </c>
      <c r="AY1065" s="286"/>
      <c r="AZ1065" s="286"/>
      <c r="BA1065" s="286"/>
      <c r="BB1065" s="286"/>
      <c r="BC1065" s="286"/>
      <c r="BD1065" s="286"/>
      <c r="BE1065" s="286"/>
      <c r="BF1065" s="286">
        <v>0</v>
      </c>
      <c r="BG1065" s="286"/>
      <c r="BH1065" s="286"/>
      <c r="BI1065" s="286"/>
      <c r="BJ1065" s="286">
        <v>0</v>
      </c>
      <c r="BK1065" s="286"/>
      <c r="BL1065" s="286"/>
      <c r="BM1065" s="286"/>
      <c r="BN1065" s="286"/>
      <c r="BO1065" s="286"/>
      <c r="BP1065" s="287" t="s">
        <v>45</v>
      </c>
      <c r="BQ1065" s="287" t="s">
        <v>45</v>
      </c>
      <c r="BR1065" t="s">
        <v>45</v>
      </c>
    </row>
    <row r="1066" spans="1:70" hidden="1" x14ac:dyDescent="0.3">
      <c r="A1066" s="281">
        <v>1063</v>
      </c>
      <c r="B1066" s="288" t="s">
        <v>2952</v>
      </c>
      <c r="C1066" s="288" t="s">
        <v>3011</v>
      </c>
      <c r="D1066" s="288" t="s">
        <v>3007</v>
      </c>
      <c r="E1066" s="288" t="s">
        <v>3017</v>
      </c>
      <c r="F1066" s="288" t="s">
        <v>2956</v>
      </c>
      <c r="G1066" s="288" t="s">
        <v>2956</v>
      </c>
      <c r="H1066" s="288" t="s">
        <v>2996</v>
      </c>
      <c r="I1066" s="288" t="s">
        <v>2962</v>
      </c>
      <c r="J1066" s="288" t="s">
        <v>60</v>
      </c>
      <c r="K1066" s="288" t="s">
        <v>2958</v>
      </c>
      <c r="L1066" s="288" t="s">
        <v>45</v>
      </c>
      <c r="M1066" s="289" t="s">
        <v>493</v>
      </c>
      <c r="N1066" s="288" t="s">
        <v>492</v>
      </c>
      <c r="O1066" s="288" t="s">
        <v>50</v>
      </c>
      <c r="P1066" s="288" t="s">
        <v>51</v>
      </c>
      <c r="Q1066" s="290" t="s">
        <v>45</v>
      </c>
      <c r="R1066" s="288" t="s">
        <v>45</v>
      </c>
      <c r="S1066" s="1">
        <v>2958465</v>
      </c>
      <c r="T1066" s="1">
        <v>45960</v>
      </c>
      <c r="U1066" s="290" t="s">
        <v>45</v>
      </c>
      <c r="V1066" s="1">
        <v>45960</v>
      </c>
      <c r="W1066" s="290" t="s">
        <v>45</v>
      </c>
      <c r="X1066" s="290" t="s">
        <v>45</v>
      </c>
      <c r="Y1066" s="291">
        <v>49000</v>
      </c>
      <c r="Z1066" s="291">
        <v>49000</v>
      </c>
      <c r="AA1066" s="291">
        <v>9500</v>
      </c>
      <c r="AB1066" s="291">
        <v>49000</v>
      </c>
      <c r="AC1066" s="292" t="s">
        <v>494</v>
      </c>
      <c r="AD1066" s="290" t="s">
        <v>60</v>
      </c>
      <c r="AE1066" s="292" t="s">
        <v>45</v>
      </c>
      <c r="AF1066" s="291">
        <v>49000</v>
      </c>
      <c r="AG1066" s="291">
        <v>450</v>
      </c>
      <c r="AH1066" s="291">
        <v>22050000</v>
      </c>
      <c r="AI1066" s="291">
        <v>4275000</v>
      </c>
      <c r="AJ1066" s="291">
        <v>450</v>
      </c>
      <c r="AK1066" s="291">
        <v>22050000</v>
      </c>
      <c r="AL1066" s="291">
        <v>4275000</v>
      </c>
      <c r="AM1066" s="291"/>
      <c r="AN1066" s="291"/>
      <c r="AO1066" s="291">
        <v>0</v>
      </c>
      <c r="AP1066" s="291"/>
      <c r="AQ1066" s="291"/>
      <c r="AR1066" s="291">
        <v>0</v>
      </c>
      <c r="AS1066" s="291"/>
      <c r="AT1066" s="291"/>
      <c r="AU1066" s="291">
        <v>0</v>
      </c>
      <c r="AV1066" s="291"/>
      <c r="AW1066" s="291"/>
      <c r="AX1066" s="291">
        <v>0</v>
      </c>
      <c r="AY1066" s="291"/>
      <c r="AZ1066" s="291"/>
      <c r="BA1066" s="291"/>
      <c r="BB1066" s="291"/>
      <c r="BC1066" s="291"/>
      <c r="BD1066" s="291"/>
      <c r="BE1066" s="291"/>
      <c r="BF1066" s="291">
        <v>0</v>
      </c>
      <c r="BG1066" s="291"/>
      <c r="BH1066" s="291"/>
      <c r="BI1066" s="291"/>
      <c r="BJ1066" s="291">
        <v>0</v>
      </c>
      <c r="BK1066" s="291"/>
      <c r="BL1066" s="291"/>
      <c r="BM1066" s="291"/>
      <c r="BN1066" s="291"/>
      <c r="BO1066" s="291"/>
      <c r="BP1066" s="292" t="s">
        <v>45</v>
      </c>
      <c r="BQ1066" s="292" t="s">
        <v>45</v>
      </c>
      <c r="BR1066" t="s">
        <v>45</v>
      </c>
    </row>
  </sheetData>
  <autoFilter ref="A3:BR1066" xr:uid="{9A44657E-7039-4272-A369-2F4B9353E9BB}">
    <filterColumn colId="69">
      <customFilters>
        <customFilter operator="notEqual" val=" "/>
      </customFilters>
    </filterColumn>
  </autoFilter>
  <mergeCells count="33">
    <mergeCell ref="BK1:BO1"/>
    <mergeCell ref="BP1:BQ1"/>
    <mergeCell ref="BC1:BF1"/>
    <mergeCell ref="BG1:BJ1"/>
    <mergeCell ref="X1:X2"/>
    <mergeCell ref="Z1:Z2"/>
    <mergeCell ref="AA1:AA2"/>
    <mergeCell ref="AB1:AB2"/>
    <mergeCell ref="AC1:AC2"/>
    <mergeCell ref="AD1:AD2"/>
    <mergeCell ref="R1:R2"/>
    <mergeCell ref="A3:N3"/>
    <mergeCell ref="AS1:AU1"/>
    <mergeCell ref="AV1:AX1"/>
    <mergeCell ref="AY1:AZ1"/>
    <mergeCell ref="Y1:Y2"/>
    <mergeCell ref="A1:A2"/>
    <mergeCell ref="B1:N1"/>
    <mergeCell ref="O1:O2"/>
    <mergeCell ref="P1:P2"/>
    <mergeCell ref="S1:S2"/>
    <mergeCell ref="Q1:Q2"/>
    <mergeCell ref="T1:T2"/>
    <mergeCell ref="U1:U2"/>
    <mergeCell ref="V1:V2"/>
    <mergeCell ref="W1:W2"/>
    <mergeCell ref="BA1:BB1"/>
    <mergeCell ref="AE1:AE2"/>
    <mergeCell ref="AF1:AF2"/>
    <mergeCell ref="AG1:AI1"/>
    <mergeCell ref="AJ1:AL1"/>
    <mergeCell ref="AM1:AO1"/>
    <mergeCell ref="AP1:AR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1261-B81B-4E56-A79A-68D1A865265F}">
  <sheetPr filterMode="1">
    <tabColor rgb="FFFFFF00"/>
  </sheetPr>
  <dimension ref="A1:BS379"/>
  <sheetViews>
    <sheetView topLeftCell="AU1" workbookViewId="0">
      <selection activeCell="N8" sqref="N8"/>
    </sheetView>
  </sheetViews>
  <sheetFormatPr defaultRowHeight="16.5" x14ac:dyDescent="0.3"/>
  <sheetData>
    <row r="1" spans="1:71" x14ac:dyDescent="0.3">
      <c r="A1" s="419" t="s">
        <v>0</v>
      </c>
      <c r="B1" s="421" t="s">
        <v>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3"/>
      <c r="O1" s="414" t="s">
        <v>2</v>
      </c>
      <c r="P1" s="414" t="s">
        <v>3</v>
      </c>
      <c r="Q1" s="414" t="s">
        <v>4</v>
      </c>
      <c r="R1" s="414" t="s">
        <v>5</v>
      </c>
      <c r="S1" s="414" t="s">
        <v>6</v>
      </c>
      <c r="T1" s="414" t="s">
        <v>7</v>
      </c>
      <c r="U1" s="414" t="s">
        <v>8</v>
      </c>
      <c r="V1" s="414" t="s">
        <v>9</v>
      </c>
      <c r="W1" s="414" t="s">
        <v>10</v>
      </c>
      <c r="X1" s="414" t="s">
        <v>11</v>
      </c>
      <c r="Y1" s="414" t="s">
        <v>12</v>
      </c>
      <c r="Z1" s="414" t="s">
        <v>13</v>
      </c>
      <c r="AA1" s="414" t="s">
        <v>14</v>
      </c>
      <c r="AB1" s="414" t="s">
        <v>15</v>
      </c>
      <c r="AC1" s="414" t="s">
        <v>16</v>
      </c>
      <c r="AD1" s="414" t="s">
        <v>17</v>
      </c>
      <c r="AE1" s="414" t="s">
        <v>18</v>
      </c>
      <c r="AF1" s="414" t="s">
        <v>19</v>
      </c>
      <c r="AG1" s="411" t="s">
        <v>20</v>
      </c>
      <c r="AH1" s="412"/>
      <c r="AI1" s="413"/>
      <c r="AJ1" s="411" t="s">
        <v>21</v>
      </c>
      <c r="AK1" s="412"/>
      <c r="AL1" s="413"/>
      <c r="AM1" s="411" t="s">
        <v>22</v>
      </c>
      <c r="AN1" s="412"/>
      <c r="AO1" s="413"/>
      <c r="AP1" s="411" t="s">
        <v>23</v>
      </c>
      <c r="AQ1" s="412"/>
      <c r="AR1" s="413"/>
      <c r="AS1" s="411" t="s">
        <v>24</v>
      </c>
      <c r="AT1" s="412"/>
      <c r="AU1" s="413"/>
      <c r="AV1" s="411" t="s">
        <v>25</v>
      </c>
      <c r="AW1" s="412"/>
      <c r="AX1" s="413"/>
      <c r="AY1" s="411" t="s">
        <v>26</v>
      </c>
      <c r="AZ1" s="413"/>
      <c r="BA1" s="411" t="s">
        <v>27</v>
      </c>
      <c r="BB1" s="413"/>
      <c r="BC1" s="411" t="s">
        <v>28</v>
      </c>
      <c r="BD1" s="412"/>
      <c r="BE1" s="412"/>
      <c r="BF1" s="413"/>
      <c r="BG1" s="411" t="s">
        <v>29</v>
      </c>
      <c r="BH1" s="412"/>
      <c r="BI1" s="412"/>
      <c r="BJ1" s="413"/>
      <c r="BK1" s="411" t="s">
        <v>30</v>
      </c>
      <c r="BL1" s="412"/>
      <c r="BM1" s="412"/>
      <c r="BN1" s="412"/>
      <c r="BO1" s="413"/>
      <c r="BP1" s="411" t="s">
        <v>31</v>
      </c>
      <c r="BQ1" s="413"/>
    </row>
    <row r="2" spans="1:71" x14ac:dyDescent="0.3">
      <c r="A2" s="420"/>
      <c r="B2" s="247" t="s">
        <v>1819</v>
      </c>
      <c r="C2" s="247" t="s">
        <v>1820</v>
      </c>
      <c r="D2" s="247" t="s">
        <v>1821</v>
      </c>
      <c r="E2" s="247" t="s">
        <v>1822</v>
      </c>
      <c r="F2" s="247" t="s">
        <v>1823</v>
      </c>
      <c r="G2" s="247" t="s">
        <v>1824</v>
      </c>
      <c r="H2" s="247" t="s">
        <v>1825</v>
      </c>
      <c r="I2" s="247" t="s">
        <v>1826</v>
      </c>
      <c r="J2" s="247" t="s">
        <v>2950</v>
      </c>
      <c r="K2" s="247" t="s">
        <v>2951</v>
      </c>
      <c r="L2" s="247" t="s">
        <v>1849</v>
      </c>
      <c r="M2" s="247" t="s">
        <v>32</v>
      </c>
      <c r="N2" s="247" t="s">
        <v>33</v>
      </c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1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32</v>
      </c>
      <c r="N3" s="5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4270585</v>
      </c>
      <c r="AH3" s="273">
        <v>281318153901</v>
      </c>
      <c r="AI3" s="273">
        <v>62153327689</v>
      </c>
      <c r="AJ3" s="273">
        <v>2425624</v>
      </c>
      <c r="AK3" s="273">
        <v>160838698901</v>
      </c>
      <c r="AL3" s="273">
        <v>37503787939</v>
      </c>
      <c r="AM3" s="273">
        <v>1844961</v>
      </c>
      <c r="AN3" s="273">
        <v>120479455000</v>
      </c>
      <c r="AO3" s="273">
        <v>24649539750</v>
      </c>
      <c r="AP3" s="273">
        <v>4245516</v>
      </c>
      <c r="AQ3" s="273">
        <v>256014936622</v>
      </c>
      <c r="AR3" s="273">
        <v>56177859350</v>
      </c>
      <c r="AS3" s="273">
        <v>3768852</v>
      </c>
      <c r="AT3" s="273">
        <v>227380641622</v>
      </c>
      <c r="AU3" s="273">
        <v>49596645880</v>
      </c>
      <c r="AV3" s="273">
        <v>476664</v>
      </c>
      <c r="AW3" s="273">
        <v>28634295000</v>
      </c>
      <c r="AX3" s="273">
        <v>6581213470</v>
      </c>
      <c r="AY3" s="273">
        <v>3452089</v>
      </c>
      <c r="AZ3" s="273">
        <v>202628281303</v>
      </c>
      <c r="BA3" s="273">
        <v>24406</v>
      </c>
      <c r="BB3" s="273">
        <v>1303254441</v>
      </c>
      <c r="BC3" s="273">
        <v>18107</v>
      </c>
      <c r="BD3" s="273">
        <v>1161284236</v>
      </c>
      <c r="BE3" s="273">
        <v>780633269</v>
      </c>
      <c r="BF3" s="273">
        <v>257569238</v>
      </c>
      <c r="BG3" s="273">
        <v>3170838</v>
      </c>
      <c r="BH3" s="273">
        <v>189103068148</v>
      </c>
      <c r="BI3" s="273">
        <v>114332626118</v>
      </c>
      <c r="BJ3" s="273">
        <v>40757845984</v>
      </c>
      <c r="BK3" s="273">
        <v>281251</v>
      </c>
      <c r="BL3" s="273">
        <v>793427</v>
      </c>
      <c r="BM3" s="273">
        <v>1074678</v>
      </c>
      <c r="BN3" s="273">
        <v>66911868474</v>
      </c>
      <c r="BO3" s="273">
        <v>15420013366</v>
      </c>
      <c r="BP3" s="272" t="s">
        <v>3389</v>
      </c>
      <c r="BQ3" s="272" t="s">
        <v>4192</v>
      </c>
    </row>
    <row r="4" spans="1:71" x14ac:dyDescent="0.3">
      <c r="A4" s="281">
        <v>286</v>
      </c>
      <c r="B4" s="282" t="s">
        <v>2952</v>
      </c>
      <c r="C4" s="282" t="s">
        <v>2953</v>
      </c>
      <c r="D4" s="282" t="s">
        <v>3003</v>
      </c>
      <c r="E4" s="282" t="s">
        <v>2959</v>
      </c>
      <c r="F4" s="282" t="s">
        <v>2970</v>
      </c>
      <c r="G4" s="282" t="s">
        <v>2971</v>
      </c>
      <c r="H4" s="282" t="s">
        <v>2972</v>
      </c>
      <c r="I4" s="282" t="s">
        <v>2962</v>
      </c>
      <c r="J4" s="282" t="s">
        <v>60</v>
      </c>
      <c r="K4" s="282" t="s">
        <v>2958</v>
      </c>
      <c r="L4" s="282" t="s">
        <v>1857</v>
      </c>
      <c r="M4" s="283" t="s">
        <v>462</v>
      </c>
      <c r="N4" s="282" t="s">
        <v>422</v>
      </c>
      <c r="O4" s="282" t="s">
        <v>50</v>
      </c>
      <c r="P4" s="282" t="s">
        <v>51</v>
      </c>
      <c r="Q4" s="284" t="s">
        <v>45</v>
      </c>
      <c r="R4" s="282" t="s">
        <v>45</v>
      </c>
      <c r="S4" s="285">
        <v>45953</v>
      </c>
      <c r="T4" s="285">
        <v>45525</v>
      </c>
      <c r="U4" s="284" t="s">
        <v>45</v>
      </c>
      <c r="V4" s="285">
        <v>45525</v>
      </c>
      <c r="W4" s="285">
        <v>45544</v>
      </c>
      <c r="X4" s="285">
        <v>45548</v>
      </c>
      <c r="Y4" s="286">
        <v>63000</v>
      </c>
      <c r="Z4" s="286">
        <v>79000</v>
      </c>
      <c r="AA4" s="286">
        <v>16500</v>
      </c>
      <c r="AB4" s="286">
        <v>79000</v>
      </c>
      <c r="AC4" s="287" t="s">
        <v>672</v>
      </c>
      <c r="AD4" s="284" t="s">
        <v>53</v>
      </c>
      <c r="AE4" s="287" t="s">
        <v>45</v>
      </c>
      <c r="AF4" s="286">
        <v>63000</v>
      </c>
      <c r="AG4" s="286">
        <v>20894</v>
      </c>
      <c r="AH4" s="286">
        <v>1650626000</v>
      </c>
      <c r="AI4" s="286">
        <v>344751000</v>
      </c>
      <c r="AJ4" s="286">
        <v>3084</v>
      </c>
      <c r="AK4" s="286">
        <v>243636000</v>
      </c>
      <c r="AL4" s="286">
        <v>50886000</v>
      </c>
      <c r="AM4" s="286">
        <v>17810</v>
      </c>
      <c r="AN4" s="286">
        <v>1406990000</v>
      </c>
      <c r="AO4" s="286">
        <v>293865000</v>
      </c>
      <c r="AP4" s="286">
        <v>20775</v>
      </c>
      <c r="AQ4" s="286">
        <v>1641225000</v>
      </c>
      <c r="AR4" s="286">
        <v>342787500</v>
      </c>
      <c r="AS4" s="286">
        <v>20775</v>
      </c>
      <c r="AT4" s="286">
        <v>1641225000</v>
      </c>
      <c r="AU4" s="286">
        <v>342787500</v>
      </c>
      <c r="AV4" s="286"/>
      <c r="AW4" s="286"/>
      <c r="AX4" s="286">
        <v>0</v>
      </c>
      <c r="AY4" s="286">
        <v>20148</v>
      </c>
      <c r="AZ4" s="286">
        <v>1591692000</v>
      </c>
      <c r="BA4" s="286">
        <v>114</v>
      </c>
      <c r="BB4" s="286">
        <v>9006000</v>
      </c>
      <c r="BC4" s="286">
        <v>2</v>
      </c>
      <c r="BD4" s="286">
        <v>158000</v>
      </c>
      <c r="BE4" s="286">
        <v>98780</v>
      </c>
      <c r="BF4" s="286">
        <v>33000</v>
      </c>
      <c r="BG4" s="286">
        <v>19221</v>
      </c>
      <c r="BH4" s="286">
        <v>1518459000</v>
      </c>
      <c r="BI4" s="286">
        <v>945369527</v>
      </c>
      <c r="BJ4" s="286">
        <v>317146500</v>
      </c>
      <c r="BK4" s="286">
        <v>927</v>
      </c>
      <c r="BL4" s="286">
        <v>627</v>
      </c>
      <c r="BM4" s="286">
        <v>1554</v>
      </c>
      <c r="BN4" s="286">
        <v>122766000</v>
      </c>
      <c r="BO4" s="286">
        <v>25641000</v>
      </c>
      <c r="BP4" s="287" t="s">
        <v>3540</v>
      </c>
      <c r="BQ4" s="287" t="s">
        <v>3309</v>
      </c>
      <c r="BR4" t="s">
        <v>423</v>
      </c>
      <c r="BS4">
        <v>1</v>
      </c>
    </row>
    <row r="5" spans="1:71" x14ac:dyDescent="0.3">
      <c r="A5" s="281">
        <v>292</v>
      </c>
      <c r="B5" s="282" t="s">
        <v>2952</v>
      </c>
      <c r="C5" s="282" t="s">
        <v>2953</v>
      </c>
      <c r="D5" s="282" t="s">
        <v>3003</v>
      </c>
      <c r="E5" s="282" t="s">
        <v>2959</v>
      </c>
      <c r="F5" s="282" t="s">
        <v>2970</v>
      </c>
      <c r="G5" s="282" t="s">
        <v>2971</v>
      </c>
      <c r="H5" s="282" t="s">
        <v>2972</v>
      </c>
      <c r="I5" s="282" t="s">
        <v>2999</v>
      </c>
      <c r="J5" s="282" t="s">
        <v>60</v>
      </c>
      <c r="K5" s="282" t="s">
        <v>2958</v>
      </c>
      <c r="L5" s="282" t="s">
        <v>1857</v>
      </c>
      <c r="M5" s="283" t="s">
        <v>460</v>
      </c>
      <c r="N5" s="282" t="s">
        <v>440</v>
      </c>
      <c r="O5" s="282" t="s">
        <v>50</v>
      </c>
      <c r="P5" s="282" t="s">
        <v>51</v>
      </c>
      <c r="Q5" s="284" t="s">
        <v>45</v>
      </c>
      <c r="R5" s="282" t="s">
        <v>45</v>
      </c>
      <c r="S5" s="285">
        <v>46112</v>
      </c>
      <c r="T5" s="285">
        <v>45455</v>
      </c>
      <c r="U5" s="284" t="s">
        <v>45</v>
      </c>
      <c r="V5" s="285">
        <v>45455</v>
      </c>
      <c r="W5" s="285">
        <v>45498</v>
      </c>
      <c r="X5" s="285">
        <v>45502</v>
      </c>
      <c r="Y5" s="286">
        <v>53000</v>
      </c>
      <c r="Z5" s="286">
        <v>79000</v>
      </c>
      <c r="AA5" s="286">
        <v>13200</v>
      </c>
      <c r="AB5" s="286">
        <v>79000</v>
      </c>
      <c r="AC5" s="287" t="s">
        <v>1686</v>
      </c>
      <c r="AD5" s="284" t="s">
        <v>53</v>
      </c>
      <c r="AE5" s="341">
        <v>34</v>
      </c>
      <c r="AF5" s="286">
        <v>35000</v>
      </c>
      <c r="AG5" s="286">
        <v>183410</v>
      </c>
      <c r="AH5" s="286">
        <v>14489390000</v>
      </c>
      <c r="AI5" s="286">
        <v>2421012000</v>
      </c>
      <c r="AJ5" s="286">
        <v>13000</v>
      </c>
      <c r="AK5" s="286">
        <v>1027000000</v>
      </c>
      <c r="AL5" s="286">
        <v>171600000</v>
      </c>
      <c r="AM5" s="286">
        <v>170410</v>
      </c>
      <c r="AN5" s="286">
        <v>13462390000</v>
      </c>
      <c r="AO5" s="286">
        <v>2249412000</v>
      </c>
      <c r="AP5" s="286">
        <v>190800</v>
      </c>
      <c r="AQ5" s="286">
        <v>15073200000</v>
      </c>
      <c r="AR5" s="286">
        <v>2518560000</v>
      </c>
      <c r="AS5" s="286">
        <v>180591</v>
      </c>
      <c r="AT5" s="286">
        <v>14266689000</v>
      </c>
      <c r="AU5" s="286">
        <v>2383801200</v>
      </c>
      <c r="AV5" s="286">
        <v>10209</v>
      </c>
      <c r="AW5" s="286">
        <v>806511000</v>
      </c>
      <c r="AX5" s="286">
        <v>134758800</v>
      </c>
      <c r="AY5" s="286">
        <v>172634</v>
      </c>
      <c r="AZ5" s="286">
        <v>13638086000</v>
      </c>
      <c r="BA5" s="286">
        <v>701</v>
      </c>
      <c r="BB5" s="286">
        <v>55379000</v>
      </c>
      <c r="BC5" s="286">
        <v>971</v>
      </c>
      <c r="BD5" s="286">
        <v>76709000</v>
      </c>
      <c r="BE5" s="286">
        <v>35675087</v>
      </c>
      <c r="BF5" s="286">
        <v>12817200</v>
      </c>
      <c r="BG5" s="286">
        <v>168589</v>
      </c>
      <c r="BH5" s="286">
        <v>13318531000</v>
      </c>
      <c r="BI5" s="286">
        <v>6558690753</v>
      </c>
      <c r="BJ5" s="286">
        <v>2225374800</v>
      </c>
      <c r="BK5" s="286">
        <v>4045</v>
      </c>
      <c r="BL5" s="286">
        <v>18166</v>
      </c>
      <c r="BM5" s="286">
        <v>22211</v>
      </c>
      <c r="BN5" s="286">
        <v>1754669000</v>
      </c>
      <c r="BO5" s="286">
        <v>293185200</v>
      </c>
      <c r="BP5" s="287" t="s">
        <v>1612</v>
      </c>
      <c r="BQ5" s="287" t="s">
        <v>3312</v>
      </c>
      <c r="BR5" t="s">
        <v>441</v>
      </c>
      <c r="BS5">
        <v>2</v>
      </c>
    </row>
    <row r="6" spans="1:71" x14ac:dyDescent="0.3">
      <c r="A6" s="281">
        <v>293</v>
      </c>
      <c r="B6" s="288" t="s">
        <v>2952</v>
      </c>
      <c r="C6" s="288" t="s">
        <v>2953</v>
      </c>
      <c r="D6" s="288" t="s">
        <v>3003</v>
      </c>
      <c r="E6" s="288" t="s">
        <v>2959</v>
      </c>
      <c r="F6" s="288" t="s">
        <v>2970</v>
      </c>
      <c r="G6" s="288" t="s">
        <v>2971</v>
      </c>
      <c r="H6" s="288" t="s">
        <v>2972</v>
      </c>
      <c r="I6" s="288" t="s">
        <v>2999</v>
      </c>
      <c r="J6" s="288" t="s">
        <v>60</v>
      </c>
      <c r="K6" s="288" t="s">
        <v>2958</v>
      </c>
      <c r="L6" s="288" t="s">
        <v>1857</v>
      </c>
      <c r="M6" s="289" t="s">
        <v>459</v>
      </c>
      <c r="N6" s="288" t="s">
        <v>437</v>
      </c>
      <c r="O6" s="288" t="s">
        <v>50</v>
      </c>
      <c r="P6" s="288" t="s">
        <v>51</v>
      </c>
      <c r="Q6" s="290" t="s">
        <v>45</v>
      </c>
      <c r="R6" s="288" t="s">
        <v>45</v>
      </c>
      <c r="S6" s="1">
        <v>46099</v>
      </c>
      <c r="T6" s="1">
        <v>45454</v>
      </c>
      <c r="U6" s="290" t="s">
        <v>45</v>
      </c>
      <c r="V6" s="1">
        <v>45454</v>
      </c>
      <c r="W6" s="1">
        <v>45484</v>
      </c>
      <c r="X6" s="1">
        <v>45497</v>
      </c>
      <c r="Y6" s="291">
        <v>49000</v>
      </c>
      <c r="Z6" s="291">
        <v>85000</v>
      </c>
      <c r="AA6" s="291">
        <v>11900</v>
      </c>
      <c r="AB6" s="291">
        <v>85000</v>
      </c>
      <c r="AC6" s="292" t="s">
        <v>601</v>
      </c>
      <c r="AD6" s="290" t="s">
        <v>53</v>
      </c>
      <c r="AE6" s="342">
        <v>29</v>
      </c>
      <c r="AF6" s="291">
        <v>35000</v>
      </c>
      <c r="AG6" s="291">
        <v>256480</v>
      </c>
      <c r="AH6" s="291">
        <v>21800800000</v>
      </c>
      <c r="AI6" s="291">
        <v>3052112000</v>
      </c>
      <c r="AJ6" s="291">
        <v>12300</v>
      </c>
      <c r="AK6" s="291">
        <v>1045500000</v>
      </c>
      <c r="AL6" s="291">
        <v>146370000</v>
      </c>
      <c r="AM6" s="291">
        <v>244180</v>
      </c>
      <c r="AN6" s="291">
        <v>20755300000</v>
      </c>
      <c r="AO6" s="291">
        <v>2905742000</v>
      </c>
      <c r="AP6" s="291">
        <v>277452</v>
      </c>
      <c r="AQ6" s="291">
        <v>23583420000</v>
      </c>
      <c r="AR6" s="291">
        <v>3301678800</v>
      </c>
      <c r="AS6" s="291">
        <v>264369</v>
      </c>
      <c r="AT6" s="291">
        <v>22471365000</v>
      </c>
      <c r="AU6" s="291">
        <v>3145991100</v>
      </c>
      <c r="AV6" s="291">
        <v>13083</v>
      </c>
      <c r="AW6" s="291">
        <v>1112055000</v>
      </c>
      <c r="AX6" s="291">
        <v>155687700</v>
      </c>
      <c r="AY6" s="291">
        <v>249630</v>
      </c>
      <c r="AZ6" s="291">
        <v>21218550000</v>
      </c>
      <c r="BA6" s="291">
        <v>1955</v>
      </c>
      <c r="BB6" s="291">
        <v>166175000</v>
      </c>
      <c r="BC6" s="291">
        <v>1228</v>
      </c>
      <c r="BD6" s="291">
        <v>104380000</v>
      </c>
      <c r="BE6" s="291">
        <v>47382217</v>
      </c>
      <c r="BF6" s="291">
        <v>14613200</v>
      </c>
      <c r="BG6" s="291">
        <v>244302</v>
      </c>
      <c r="BH6" s="291">
        <v>20765670000</v>
      </c>
      <c r="BI6" s="291">
        <v>9307409039</v>
      </c>
      <c r="BJ6" s="291">
        <v>2907193800</v>
      </c>
      <c r="BK6" s="291">
        <v>5328</v>
      </c>
      <c r="BL6" s="291">
        <v>27822</v>
      </c>
      <c r="BM6" s="291">
        <v>33150</v>
      </c>
      <c r="BN6" s="291">
        <v>2817750000</v>
      </c>
      <c r="BO6" s="291">
        <v>394485000</v>
      </c>
      <c r="BP6" s="292" t="s">
        <v>3530</v>
      </c>
      <c r="BQ6" s="292" t="s">
        <v>3882</v>
      </c>
      <c r="BR6" t="s">
        <v>438</v>
      </c>
      <c r="BS6">
        <v>3</v>
      </c>
    </row>
    <row r="7" spans="1:71" x14ac:dyDescent="0.3">
      <c r="A7" s="281">
        <v>294</v>
      </c>
      <c r="B7" s="282" t="s">
        <v>2952</v>
      </c>
      <c r="C7" s="282" t="s">
        <v>2953</v>
      </c>
      <c r="D7" s="282" t="s">
        <v>3003</v>
      </c>
      <c r="E7" s="282" t="s">
        <v>2959</v>
      </c>
      <c r="F7" s="282" t="s">
        <v>2970</v>
      </c>
      <c r="G7" s="282" t="s">
        <v>2971</v>
      </c>
      <c r="H7" s="282" t="s">
        <v>2972</v>
      </c>
      <c r="I7" s="282" t="s">
        <v>2999</v>
      </c>
      <c r="J7" s="282" t="s">
        <v>60</v>
      </c>
      <c r="K7" s="282" t="s">
        <v>2958</v>
      </c>
      <c r="L7" s="282" t="s">
        <v>1852</v>
      </c>
      <c r="M7" s="283" t="s">
        <v>476</v>
      </c>
      <c r="N7" s="282" t="s">
        <v>432</v>
      </c>
      <c r="O7" s="282" t="s">
        <v>50</v>
      </c>
      <c r="P7" s="282" t="s">
        <v>51</v>
      </c>
      <c r="Q7" s="284" t="s">
        <v>45</v>
      </c>
      <c r="R7" s="282" t="s">
        <v>45</v>
      </c>
      <c r="S7" s="285">
        <v>46077</v>
      </c>
      <c r="T7" s="285">
        <v>45455</v>
      </c>
      <c r="U7" s="284" t="s">
        <v>45</v>
      </c>
      <c r="V7" s="285">
        <v>45455</v>
      </c>
      <c r="W7" s="285">
        <v>45498</v>
      </c>
      <c r="X7" s="285">
        <v>45503</v>
      </c>
      <c r="Y7" s="286">
        <v>55000</v>
      </c>
      <c r="Z7" s="286">
        <v>69000</v>
      </c>
      <c r="AA7" s="286">
        <v>14500</v>
      </c>
      <c r="AB7" s="286">
        <v>69000</v>
      </c>
      <c r="AC7" s="287" t="s">
        <v>421</v>
      </c>
      <c r="AD7" s="284" t="s">
        <v>53</v>
      </c>
      <c r="AE7" s="341">
        <v>20</v>
      </c>
      <c r="AF7" s="286">
        <v>44000</v>
      </c>
      <c r="AG7" s="286">
        <v>49070</v>
      </c>
      <c r="AH7" s="286">
        <v>3385830000</v>
      </c>
      <c r="AI7" s="286">
        <v>711515000</v>
      </c>
      <c r="AJ7" s="286">
        <v>7150</v>
      </c>
      <c r="AK7" s="286">
        <v>493350000</v>
      </c>
      <c r="AL7" s="286">
        <v>103675000</v>
      </c>
      <c r="AM7" s="286">
        <v>41920</v>
      </c>
      <c r="AN7" s="286">
        <v>2892480000</v>
      </c>
      <c r="AO7" s="286">
        <v>607840000</v>
      </c>
      <c r="AP7" s="286">
        <v>48935</v>
      </c>
      <c r="AQ7" s="286">
        <v>3376515000</v>
      </c>
      <c r="AR7" s="286">
        <v>709557500</v>
      </c>
      <c r="AS7" s="286">
        <v>47557</v>
      </c>
      <c r="AT7" s="286">
        <v>3281433000</v>
      </c>
      <c r="AU7" s="286">
        <v>689576500</v>
      </c>
      <c r="AV7" s="286">
        <v>1378</v>
      </c>
      <c r="AW7" s="286">
        <v>95082000</v>
      </c>
      <c r="AX7" s="286">
        <v>19981000</v>
      </c>
      <c r="AY7" s="286">
        <v>46409</v>
      </c>
      <c r="AZ7" s="286">
        <v>3202221000</v>
      </c>
      <c r="BA7" s="286">
        <v>204</v>
      </c>
      <c r="BB7" s="286">
        <v>14076000</v>
      </c>
      <c r="BC7" s="286">
        <v>63</v>
      </c>
      <c r="BD7" s="286">
        <v>4347000</v>
      </c>
      <c r="BE7" s="286">
        <v>2599879</v>
      </c>
      <c r="BF7" s="286">
        <v>913500</v>
      </c>
      <c r="BG7" s="286">
        <v>44050</v>
      </c>
      <c r="BH7" s="286">
        <v>3039450000</v>
      </c>
      <c r="BI7" s="286">
        <v>1805953521</v>
      </c>
      <c r="BJ7" s="286">
        <v>638725000</v>
      </c>
      <c r="BK7" s="286">
        <v>2359</v>
      </c>
      <c r="BL7" s="286">
        <v>2526</v>
      </c>
      <c r="BM7" s="286">
        <v>4885</v>
      </c>
      <c r="BN7" s="286">
        <v>337065000</v>
      </c>
      <c r="BO7" s="286">
        <v>70832500</v>
      </c>
      <c r="BP7" s="287" t="s">
        <v>1002</v>
      </c>
      <c r="BQ7" s="287" t="s">
        <v>1131</v>
      </c>
      <c r="BR7" t="s">
        <v>433</v>
      </c>
      <c r="BS7">
        <v>4</v>
      </c>
    </row>
    <row r="8" spans="1:71" x14ac:dyDescent="0.3">
      <c r="A8" s="281">
        <v>310</v>
      </c>
      <c r="B8" s="282" t="s">
        <v>2952</v>
      </c>
      <c r="C8" s="282" t="s">
        <v>2953</v>
      </c>
      <c r="D8" s="282" t="s">
        <v>3003</v>
      </c>
      <c r="E8" s="282" t="s">
        <v>2959</v>
      </c>
      <c r="F8" s="282" t="s">
        <v>2970</v>
      </c>
      <c r="G8" s="282" t="s">
        <v>2974</v>
      </c>
      <c r="H8" s="282" t="s">
        <v>2976</v>
      </c>
      <c r="I8" s="282" t="s">
        <v>2962</v>
      </c>
      <c r="J8" s="282" t="s">
        <v>60</v>
      </c>
      <c r="K8" s="282" t="s">
        <v>2958</v>
      </c>
      <c r="L8" s="282" t="s">
        <v>45</v>
      </c>
      <c r="M8" s="283" t="s">
        <v>479</v>
      </c>
      <c r="N8" s="282" t="s">
        <v>407</v>
      </c>
      <c r="O8" s="282" t="s">
        <v>50</v>
      </c>
      <c r="P8" s="282" t="s">
        <v>51</v>
      </c>
      <c r="Q8" s="284" t="s">
        <v>45</v>
      </c>
      <c r="R8" s="282" t="s">
        <v>45</v>
      </c>
      <c r="S8" s="285">
        <v>45985</v>
      </c>
      <c r="T8" s="285">
        <v>45518</v>
      </c>
      <c r="U8" s="284" t="s">
        <v>45</v>
      </c>
      <c r="V8" s="285">
        <v>45518</v>
      </c>
      <c r="W8" s="285">
        <v>45525</v>
      </c>
      <c r="X8" s="285">
        <v>45526</v>
      </c>
      <c r="Y8" s="286">
        <v>55000</v>
      </c>
      <c r="Z8" s="286">
        <v>67000</v>
      </c>
      <c r="AA8" s="286">
        <v>14900</v>
      </c>
      <c r="AB8" s="286">
        <v>67000</v>
      </c>
      <c r="AC8" s="287" t="s">
        <v>211</v>
      </c>
      <c r="AD8" s="284" t="s">
        <v>560</v>
      </c>
      <c r="AE8" s="341">
        <v>36</v>
      </c>
      <c r="AF8" s="286">
        <v>35000</v>
      </c>
      <c r="AG8" s="286">
        <v>10635</v>
      </c>
      <c r="AH8" s="286">
        <v>712545000</v>
      </c>
      <c r="AI8" s="286">
        <v>158461500</v>
      </c>
      <c r="AJ8" s="286">
        <v>5000</v>
      </c>
      <c r="AK8" s="286">
        <v>335000000</v>
      </c>
      <c r="AL8" s="286">
        <v>74500000</v>
      </c>
      <c r="AM8" s="286">
        <v>5635</v>
      </c>
      <c r="AN8" s="286">
        <v>377545000</v>
      </c>
      <c r="AO8" s="286">
        <v>83961500</v>
      </c>
      <c r="AP8" s="286">
        <v>11039</v>
      </c>
      <c r="AQ8" s="286">
        <v>739613000</v>
      </c>
      <c r="AR8" s="286">
        <v>164481100</v>
      </c>
      <c r="AS8" s="286">
        <v>11039</v>
      </c>
      <c r="AT8" s="286">
        <v>739613000</v>
      </c>
      <c r="AU8" s="286">
        <v>164481100</v>
      </c>
      <c r="AV8" s="286"/>
      <c r="AW8" s="286"/>
      <c r="AX8" s="286">
        <v>0</v>
      </c>
      <c r="AY8" s="286">
        <v>10292</v>
      </c>
      <c r="AZ8" s="286">
        <v>689564000</v>
      </c>
      <c r="BA8" s="286">
        <v>22</v>
      </c>
      <c r="BB8" s="286">
        <v>1474000</v>
      </c>
      <c r="BC8" s="286">
        <v>3</v>
      </c>
      <c r="BD8" s="286">
        <v>201000</v>
      </c>
      <c r="BE8" s="286">
        <v>90000</v>
      </c>
      <c r="BF8" s="286">
        <v>44700</v>
      </c>
      <c r="BG8" s="286">
        <v>10090</v>
      </c>
      <c r="BH8" s="286">
        <v>676030000</v>
      </c>
      <c r="BI8" s="286">
        <v>398650494</v>
      </c>
      <c r="BJ8" s="286">
        <v>150341000</v>
      </c>
      <c r="BK8" s="286">
        <v>202</v>
      </c>
      <c r="BL8" s="286">
        <v>747</v>
      </c>
      <c r="BM8" s="286">
        <v>949</v>
      </c>
      <c r="BN8" s="286">
        <v>63583000</v>
      </c>
      <c r="BO8" s="286">
        <v>14140100</v>
      </c>
      <c r="BP8" s="287" t="s">
        <v>1024</v>
      </c>
      <c r="BQ8" s="287" t="s">
        <v>3963</v>
      </c>
      <c r="BR8" t="s">
        <v>408</v>
      </c>
      <c r="BS8">
        <v>5</v>
      </c>
    </row>
    <row r="9" spans="1:71" hidden="1" x14ac:dyDescent="0.3">
      <c r="A9" s="281">
        <v>333</v>
      </c>
      <c r="B9" s="288" t="s">
        <v>2952</v>
      </c>
      <c r="C9" s="288" t="s">
        <v>2953</v>
      </c>
      <c r="D9" s="288" t="s">
        <v>3003</v>
      </c>
      <c r="E9" s="288" t="s">
        <v>2959</v>
      </c>
      <c r="F9" s="288" t="s">
        <v>2985</v>
      </c>
      <c r="G9" s="288" t="s">
        <v>2986</v>
      </c>
      <c r="H9" s="288" t="s">
        <v>2989</v>
      </c>
      <c r="I9" s="288" t="s">
        <v>2962</v>
      </c>
      <c r="J9" s="288" t="s">
        <v>60</v>
      </c>
      <c r="K9" s="288" t="s">
        <v>2958</v>
      </c>
      <c r="L9" s="288" t="s">
        <v>45</v>
      </c>
      <c r="M9" s="289" t="s">
        <v>473</v>
      </c>
      <c r="N9" s="288" t="s">
        <v>355</v>
      </c>
      <c r="O9" s="288" t="s">
        <v>50</v>
      </c>
      <c r="P9" s="288" t="s">
        <v>120</v>
      </c>
      <c r="Q9" s="290" t="s">
        <v>45</v>
      </c>
      <c r="R9" s="288" t="s">
        <v>45</v>
      </c>
      <c r="S9" s="1">
        <v>45988</v>
      </c>
      <c r="T9" s="1">
        <v>45534</v>
      </c>
      <c r="U9" s="290" t="s">
        <v>45</v>
      </c>
      <c r="V9" s="1">
        <v>45534</v>
      </c>
      <c r="W9" s="1">
        <v>45554</v>
      </c>
      <c r="X9" s="1">
        <v>45559</v>
      </c>
      <c r="Y9" s="291">
        <v>63000</v>
      </c>
      <c r="Z9" s="291">
        <v>78000</v>
      </c>
      <c r="AA9" s="291">
        <v>16500</v>
      </c>
      <c r="AB9" s="291">
        <v>78000</v>
      </c>
      <c r="AC9" s="292" t="s">
        <v>672</v>
      </c>
      <c r="AD9" s="290" t="s">
        <v>560</v>
      </c>
      <c r="AE9" s="342">
        <v>10</v>
      </c>
      <c r="AF9" s="291">
        <v>57000</v>
      </c>
      <c r="AG9" s="291">
        <v>7975</v>
      </c>
      <c r="AH9" s="291">
        <v>622050000</v>
      </c>
      <c r="AI9" s="291">
        <v>131587500</v>
      </c>
      <c r="AJ9" s="291">
        <v>2500</v>
      </c>
      <c r="AK9" s="291">
        <v>195000000</v>
      </c>
      <c r="AL9" s="291">
        <v>41250000</v>
      </c>
      <c r="AM9" s="291">
        <v>5475</v>
      </c>
      <c r="AN9" s="291">
        <v>427050000</v>
      </c>
      <c r="AO9" s="291">
        <v>90337500</v>
      </c>
      <c r="AP9" s="291">
        <v>8066</v>
      </c>
      <c r="AQ9" s="291">
        <v>629148000</v>
      </c>
      <c r="AR9" s="291">
        <v>133089000</v>
      </c>
      <c r="AS9" s="291">
        <v>2616</v>
      </c>
      <c r="AT9" s="291">
        <v>204048000</v>
      </c>
      <c r="AU9" s="291">
        <v>43164000</v>
      </c>
      <c r="AV9" s="291">
        <v>5450</v>
      </c>
      <c r="AW9" s="291">
        <v>425100000</v>
      </c>
      <c r="AX9" s="291">
        <v>89925000</v>
      </c>
      <c r="AY9" s="291">
        <v>6677</v>
      </c>
      <c r="AZ9" s="291">
        <v>520806000</v>
      </c>
      <c r="BA9" s="291">
        <v>3</v>
      </c>
      <c r="BB9" s="291">
        <v>234000</v>
      </c>
      <c r="BC9" s="291">
        <v>4</v>
      </c>
      <c r="BD9" s="291">
        <v>312000</v>
      </c>
      <c r="BE9" s="291">
        <v>228000</v>
      </c>
      <c r="BF9" s="291">
        <v>66000</v>
      </c>
      <c r="BG9" s="291">
        <v>6570</v>
      </c>
      <c r="BH9" s="291">
        <v>512460000</v>
      </c>
      <c r="BI9" s="291">
        <v>267541572</v>
      </c>
      <c r="BJ9" s="291">
        <v>108405000</v>
      </c>
      <c r="BK9" s="291">
        <v>107</v>
      </c>
      <c r="BL9" s="291">
        <v>1389</v>
      </c>
      <c r="BM9" s="291">
        <v>1496</v>
      </c>
      <c r="BN9" s="291">
        <v>116688000</v>
      </c>
      <c r="BO9" s="291">
        <v>24684000</v>
      </c>
      <c r="BP9" s="292" t="s">
        <v>3239</v>
      </c>
      <c r="BQ9" s="292" t="s">
        <v>846</v>
      </c>
      <c r="BR9" t="s">
        <v>356</v>
      </c>
      <c r="BS9">
        <v>6</v>
      </c>
    </row>
    <row r="10" spans="1:71" x14ac:dyDescent="0.3">
      <c r="A10" s="281">
        <v>397</v>
      </c>
      <c r="B10" s="288" t="s">
        <v>2952</v>
      </c>
      <c r="C10" s="288" t="s">
        <v>2953</v>
      </c>
      <c r="D10" s="288" t="s">
        <v>3007</v>
      </c>
      <c r="E10" s="288" t="s">
        <v>2959</v>
      </c>
      <c r="F10" s="288" t="s">
        <v>2970</v>
      </c>
      <c r="G10" s="288" t="s">
        <v>2971</v>
      </c>
      <c r="H10" s="288" t="s">
        <v>2972</v>
      </c>
      <c r="I10" s="288" t="s">
        <v>2962</v>
      </c>
      <c r="J10" s="288" t="s">
        <v>60</v>
      </c>
      <c r="K10" s="288" t="s">
        <v>2958</v>
      </c>
      <c r="L10" s="288" t="s">
        <v>45</v>
      </c>
      <c r="M10" s="289" t="s">
        <v>486</v>
      </c>
      <c r="N10" s="288" t="s">
        <v>368</v>
      </c>
      <c r="O10" s="288" t="s">
        <v>50</v>
      </c>
      <c r="P10" s="288" t="s">
        <v>139</v>
      </c>
      <c r="Q10" s="290" t="s">
        <v>45</v>
      </c>
      <c r="R10" s="288" t="s">
        <v>45</v>
      </c>
      <c r="S10" s="1">
        <v>2958465</v>
      </c>
      <c r="T10" s="1">
        <v>45910</v>
      </c>
      <c r="U10" s="290" t="s">
        <v>45</v>
      </c>
      <c r="V10" s="1">
        <v>45910</v>
      </c>
      <c r="W10" s="1">
        <v>45565</v>
      </c>
      <c r="X10" s="1">
        <v>45573</v>
      </c>
      <c r="Y10" s="291">
        <v>79000</v>
      </c>
      <c r="Z10" s="291">
        <v>99000</v>
      </c>
      <c r="AA10" s="291">
        <v>17000</v>
      </c>
      <c r="AB10" s="291">
        <v>99000</v>
      </c>
      <c r="AC10" s="292" t="s">
        <v>1459</v>
      </c>
      <c r="AD10" s="290" t="s">
        <v>560</v>
      </c>
      <c r="AE10" s="342">
        <v>34</v>
      </c>
      <c r="AF10" s="291">
        <v>52000</v>
      </c>
      <c r="AG10" s="291">
        <v>55880</v>
      </c>
      <c r="AH10" s="291">
        <v>5532120000</v>
      </c>
      <c r="AI10" s="291">
        <v>949960000</v>
      </c>
      <c r="AJ10" s="291">
        <v>2000</v>
      </c>
      <c r="AK10" s="291">
        <v>198000000</v>
      </c>
      <c r="AL10" s="291">
        <v>34000000</v>
      </c>
      <c r="AM10" s="291">
        <v>53880</v>
      </c>
      <c r="AN10" s="291">
        <v>5334120000</v>
      </c>
      <c r="AO10" s="291">
        <v>915960000</v>
      </c>
      <c r="AP10" s="291">
        <v>57391</v>
      </c>
      <c r="AQ10" s="291">
        <v>5681709000</v>
      </c>
      <c r="AR10" s="291">
        <v>975647000</v>
      </c>
      <c r="AS10" s="291">
        <v>56458</v>
      </c>
      <c r="AT10" s="291">
        <v>5589342000</v>
      </c>
      <c r="AU10" s="291">
        <v>959786000</v>
      </c>
      <c r="AV10" s="291">
        <v>933</v>
      </c>
      <c r="AW10" s="291">
        <v>92367000</v>
      </c>
      <c r="AX10" s="291">
        <v>15861000</v>
      </c>
      <c r="AY10" s="291">
        <v>45630</v>
      </c>
      <c r="AZ10" s="291">
        <v>4517370000</v>
      </c>
      <c r="BA10" s="291">
        <v>132</v>
      </c>
      <c r="BB10" s="291">
        <v>13068000</v>
      </c>
      <c r="BC10" s="291">
        <v>40</v>
      </c>
      <c r="BD10" s="291">
        <v>3960000</v>
      </c>
      <c r="BE10" s="291">
        <v>1974835</v>
      </c>
      <c r="BF10" s="291">
        <v>680000</v>
      </c>
      <c r="BG10" s="291">
        <v>43870</v>
      </c>
      <c r="BH10" s="291">
        <v>4343130000</v>
      </c>
      <c r="BI10" s="291">
        <v>2615868205</v>
      </c>
      <c r="BJ10" s="291">
        <v>745790000</v>
      </c>
      <c r="BK10" s="291">
        <v>1760</v>
      </c>
      <c r="BL10" s="291">
        <v>11761</v>
      </c>
      <c r="BM10" s="291">
        <v>13521</v>
      </c>
      <c r="BN10" s="291">
        <v>1338579000</v>
      </c>
      <c r="BO10" s="291">
        <v>229857000</v>
      </c>
      <c r="BP10" s="292" t="s">
        <v>1584</v>
      </c>
      <c r="BQ10" s="292" t="s">
        <v>4013</v>
      </c>
      <c r="BR10" t="s">
        <v>369</v>
      </c>
      <c r="BS10">
        <v>7</v>
      </c>
    </row>
    <row r="11" spans="1:71" hidden="1" x14ac:dyDescent="0.3">
      <c r="A11" s="281">
        <v>531</v>
      </c>
      <c r="B11" s="288" t="s">
        <v>2952</v>
      </c>
      <c r="C11" s="288" t="s">
        <v>3011</v>
      </c>
      <c r="D11" s="288" t="s">
        <v>2954</v>
      </c>
      <c r="E11" s="288" t="s">
        <v>2959</v>
      </c>
      <c r="F11" s="288" t="s">
        <v>2955</v>
      </c>
      <c r="G11" s="288" t="s">
        <v>2966</v>
      </c>
      <c r="H11" s="288" t="s">
        <v>2967</v>
      </c>
      <c r="I11" s="288" t="s">
        <v>2999</v>
      </c>
      <c r="J11" s="288" t="s">
        <v>60</v>
      </c>
      <c r="K11" s="288" t="s">
        <v>2958</v>
      </c>
      <c r="L11" s="288" t="s">
        <v>1885</v>
      </c>
      <c r="M11" s="289" t="s">
        <v>481</v>
      </c>
      <c r="N11" s="288" t="s">
        <v>447</v>
      </c>
      <c r="O11" s="288" t="s">
        <v>50</v>
      </c>
      <c r="P11" s="288" t="s">
        <v>74</v>
      </c>
      <c r="Q11" s="290" t="s">
        <v>45</v>
      </c>
      <c r="R11" s="288" t="s">
        <v>45</v>
      </c>
      <c r="S11" s="1">
        <v>46132</v>
      </c>
      <c r="T11" s="1">
        <v>46085</v>
      </c>
      <c r="U11" s="290" t="s">
        <v>45</v>
      </c>
      <c r="V11" s="1">
        <v>45623</v>
      </c>
      <c r="W11" s="1">
        <v>45694</v>
      </c>
      <c r="X11" s="1">
        <v>45695</v>
      </c>
      <c r="Y11" s="291">
        <v>39000</v>
      </c>
      <c r="Z11" s="291">
        <v>49000</v>
      </c>
      <c r="AA11" s="291">
        <v>11000</v>
      </c>
      <c r="AB11" s="291">
        <v>49000</v>
      </c>
      <c r="AC11" s="292" t="s">
        <v>357</v>
      </c>
      <c r="AD11" s="290" t="s">
        <v>53</v>
      </c>
      <c r="AE11" s="292" t="s">
        <v>45</v>
      </c>
      <c r="AF11" s="291">
        <v>39000</v>
      </c>
      <c r="AG11" s="291">
        <v>46075</v>
      </c>
      <c r="AH11" s="291">
        <v>2257675000</v>
      </c>
      <c r="AI11" s="291">
        <v>506825000</v>
      </c>
      <c r="AJ11" s="291">
        <v>10000</v>
      </c>
      <c r="AK11" s="291">
        <v>490000000</v>
      </c>
      <c r="AL11" s="291">
        <v>110000000</v>
      </c>
      <c r="AM11" s="291">
        <v>36075</v>
      </c>
      <c r="AN11" s="291">
        <v>1767675000</v>
      </c>
      <c r="AO11" s="291">
        <v>396825000</v>
      </c>
      <c r="AP11" s="291">
        <v>50288</v>
      </c>
      <c r="AQ11" s="291">
        <v>2464112000</v>
      </c>
      <c r="AR11" s="291">
        <v>553168000</v>
      </c>
      <c r="AS11" s="291">
        <v>41281</v>
      </c>
      <c r="AT11" s="291">
        <v>2022769000</v>
      </c>
      <c r="AU11" s="291">
        <v>454091000</v>
      </c>
      <c r="AV11" s="291">
        <v>9007</v>
      </c>
      <c r="AW11" s="291">
        <v>441343000</v>
      </c>
      <c r="AX11" s="291">
        <v>99077000</v>
      </c>
      <c r="AY11" s="291">
        <v>42959</v>
      </c>
      <c r="AZ11" s="291">
        <v>2104991000</v>
      </c>
      <c r="BA11" s="291">
        <v>-5</v>
      </c>
      <c r="BB11" s="291">
        <v>-245000</v>
      </c>
      <c r="BC11" s="291">
        <v>250</v>
      </c>
      <c r="BD11" s="291">
        <v>12250000</v>
      </c>
      <c r="BE11" s="291">
        <v>7940477</v>
      </c>
      <c r="BF11" s="291">
        <v>2750000</v>
      </c>
      <c r="BG11" s="291">
        <v>42318</v>
      </c>
      <c r="BH11" s="291">
        <v>2073582000</v>
      </c>
      <c r="BI11" s="291">
        <v>1351668998</v>
      </c>
      <c r="BJ11" s="291">
        <v>465498000</v>
      </c>
      <c r="BK11" s="291">
        <v>641</v>
      </c>
      <c r="BL11" s="291">
        <v>7329</v>
      </c>
      <c r="BM11" s="291">
        <v>7970</v>
      </c>
      <c r="BN11" s="291">
        <v>390530000</v>
      </c>
      <c r="BO11" s="291">
        <v>87670000</v>
      </c>
      <c r="BP11" s="292" t="s">
        <v>1653</v>
      </c>
      <c r="BQ11" s="292" t="s">
        <v>1799</v>
      </c>
      <c r="BR11" t="s">
        <v>448</v>
      </c>
      <c r="BS11">
        <v>8</v>
      </c>
    </row>
    <row r="12" spans="1:71" x14ac:dyDescent="0.3">
      <c r="A12" s="281">
        <v>545</v>
      </c>
      <c r="B12" s="288" t="s">
        <v>2952</v>
      </c>
      <c r="C12" s="288" t="s">
        <v>3011</v>
      </c>
      <c r="D12" s="288" t="s">
        <v>2954</v>
      </c>
      <c r="E12" s="288" t="s">
        <v>2959</v>
      </c>
      <c r="F12" s="288" t="s">
        <v>2970</v>
      </c>
      <c r="G12" s="288" t="s">
        <v>2971</v>
      </c>
      <c r="H12" s="288" t="s">
        <v>2972</v>
      </c>
      <c r="I12" s="288" t="s">
        <v>2999</v>
      </c>
      <c r="J12" s="288" t="s">
        <v>60</v>
      </c>
      <c r="K12" s="288" t="s">
        <v>2958</v>
      </c>
      <c r="L12" s="288" t="s">
        <v>1851</v>
      </c>
      <c r="M12" s="289" t="s">
        <v>477</v>
      </c>
      <c r="N12" s="288" t="s">
        <v>1803</v>
      </c>
      <c r="O12" s="288" t="s">
        <v>50</v>
      </c>
      <c r="P12" s="288" t="s">
        <v>51</v>
      </c>
      <c r="Q12" s="290" t="s">
        <v>45</v>
      </c>
      <c r="R12" s="288" t="s">
        <v>45</v>
      </c>
      <c r="S12" s="1">
        <v>46134</v>
      </c>
      <c r="T12" s="1">
        <v>45624</v>
      </c>
      <c r="U12" s="290" t="s">
        <v>45</v>
      </c>
      <c r="V12" s="1">
        <v>45624</v>
      </c>
      <c r="W12" s="1">
        <v>45714</v>
      </c>
      <c r="X12" s="1">
        <v>45714</v>
      </c>
      <c r="Y12" s="291">
        <v>55000</v>
      </c>
      <c r="Z12" s="291">
        <v>69000</v>
      </c>
      <c r="AA12" s="291">
        <v>15200</v>
      </c>
      <c r="AB12" s="291">
        <v>69000</v>
      </c>
      <c r="AC12" s="292" t="s">
        <v>687</v>
      </c>
      <c r="AD12" s="290" t="s">
        <v>53</v>
      </c>
      <c r="AE12" s="342">
        <v>25</v>
      </c>
      <c r="AF12" s="291">
        <v>41000</v>
      </c>
      <c r="AG12" s="291">
        <v>14020</v>
      </c>
      <c r="AH12" s="291">
        <v>967380000</v>
      </c>
      <c r="AI12" s="291">
        <v>213104000</v>
      </c>
      <c r="AJ12" s="291">
        <v>5700</v>
      </c>
      <c r="AK12" s="291">
        <v>393300000</v>
      </c>
      <c r="AL12" s="291">
        <v>86640000</v>
      </c>
      <c r="AM12" s="291">
        <v>8320</v>
      </c>
      <c r="AN12" s="291">
        <v>574080000</v>
      </c>
      <c r="AO12" s="291">
        <v>126464000</v>
      </c>
      <c r="AP12" s="291">
        <v>14371</v>
      </c>
      <c r="AQ12" s="291">
        <v>991599000</v>
      </c>
      <c r="AR12" s="291">
        <v>218439200</v>
      </c>
      <c r="AS12" s="291">
        <v>13109</v>
      </c>
      <c r="AT12" s="291">
        <v>904521000</v>
      </c>
      <c r="AU12" s="291">
        <v>199256800</v>
      </c>
      <c r="AV12" s="291">
        <v>1262</v>
      </c>
      <c r="AW12" s="291">
        <v>87078000</v>
      </c>
      <c r="AX12" s="291">
        <v>19182400</v>
      </c>
      <c r="AY12" s="291">
        <v>12211</v>
      </c>
      <c r="AZ12" s="291">
        <v>842559000</v>
      </c>
      <c r="BA12" s="291">
        <v>40</v>
      </c>
      <c r="BB12" s="291">
        <v>2760000</v>
      </c>
      <c r="BC12" s="291">
        <v>56</v>
      </c>
      <c r="BD12" s="291">
        <v>3864000</v>
      </c>
      <c r="BE12" s="291">
        <v>2422884</v>
      </c>
      <c r="BF12" s="291">
        <v>851200</v>
      </c>
      <c r="BG12" s="291">
        <v>11804</v>
      </c>
      <c r="BH12" s="291">
        <v>814476000</v>
      </c>
      <c r="BI12" s="291">
        <v>489393316</v>
      </c>
      <c r="BJ12" s="291">
        <v>179420800</v>
      </c>
      <c r="BK12" s="291">
        <v>407</v>
      </c>
      <c r="BL12" s="291">
        <v>2160</v>
      </c>
      <c r="BM12" s="291">
        <v>2567</v>
      </c>
      <c r="BN12" s="291">
        <v>177123000</v>
      </c>
      <c r="BO12" s="291">
        <v>39018400</v>
      </c>
      <c r="BP12" s="292" t="s">
        <v>3487</v>
      </c>
      <c r="BQ12" s="292" t="s">
        <v>3384</v>
      </c>
      <c r="BR12" t="s">
        <v>430</v>
      </c>
      <c r="BS12">
        <v>9</v>
      </c>
    </row>
    <row r="13" spans="1:71" hidden="1" x14ac:dyDescent="0.3">
      <c r="A13" s="281">
        <v>577</v>
      </c>
      <c r="B13" s="288" t="s">
        <v>2952</v>
      </c>
      <c r="C13" s="288" t="s">
        <v>3011</v>
      </c>
      <c r="D13" s="288" t="s">
        <v>2954</v>
      </c>
      <c r="E13" s="288" t="s">
        <v>2959</v>
      </c>
      <c r="F13" s="288" t="s">
        <v>2985</v>
      </c>
      <c r="G13" s="288" t="s">
        <v>2986</v>
      </c>
      <c r="H13" s="288" t="s">
        <v>2987</v>
      </c>
      <c r="I13" s="288" t="s">
        <v>2999</v>
      </c>
      <c r="J13" s="288" t="s">
        <v>60</v>
      </c>
      <c r="K13" s="288" t="s">
        <v>2958</v>
      </c>
      <c r="L13" s="288" t="s">
        <v>1853</v>
      </c>
      <c r="M13" s="289" t="s">
        <v>474</v>
      </c>
      <c r="N13" s="288" t="s">
        <v>389</v>
      </c>
      <c r="O13" s="288" t="s">
        <v>50</v>
      </c>
      <c r="P13" s="288" t="s">
        <v>120</v>
      </c>
      <c r="Q13" s="290" t="s">
        <v>45</v>
      </c>
      <c r="R13" s="288" t="s">
        <v>45</v>
      </c>
      <c r="S13" s="1">
        <v>46162</v>
      </c>
      <c r="T13" s="1">
        <v>45630</v>
      </c>
      <c r="U13" s="290" t="s">
        <v>45</v>
      </c>
      <c r="V13" s="1">
        <v>45630</v>
      </c>
      <c r="W13" s="1">
        <v>45681</v>
      </c>
      <c r="X13" s="1">
        <v>45709</v>
      </c>
      <c r="Y13" s="291">
        <v>49000</v>
      </c>
      <c r="Z13" s="291">
        <v>59000</v>
      </c>
      <c r="AA13" s="291">
        <v>14000</v>
      </c>
      <c r="AB13" s="291">
        <v>59000</v>
      </c>
      <c r="AC13" s="292" t="s">
        <v>1118</v>
      </c>
      <c r="AD13" s="290" t="s">
        <v>53</v>
      </c>
      <c r="AE13" s="342">
        <v>22</v>
      </c>
      <c r="AF13" s="291">
        <v>38000</v>
      </c>
      <c r="AG13" s="291">
        <v>21025</v>
      </c>
      <c r="AH13" s="291">
        <v>1240475000</v>
      </c>
      <c r="AI13" s="291">
        <v>294350000</v>
      </c>
      <c r="AJ13" s="291">
        <v>2000</v>
      </c>
      <c r="AK13" s="291">
        <v>118000000</v>
      </c>
      <c r="AL13" s="291">
        <v>28000000</v>
      </c>
      <c r="AM13" s="291">
        <v>19025</v>
      </c>
      <c r="AN13" s="291">
        <v>1122475000</v>
      </c>
      <c r="AO13" s="291">
        <v>266350000</v>
      </c>
      <c r="AP13" s="291">
        <v>27437</v>
      </c>
      <c r="AQ13" s="291">
        <v>1618783000</v>
      </c>
      <c r="AR13" s="291">
        <v>384118000</v>
      </c>
      <c r="AS13" s="291">
        <v>20175</v>
      </c>
      <c r="AT13" s="291">
        <v>1190325000</v>
      </c>
      <c r="AU13" s="291">
        <v>282450000</v>
      </c>
      <c r="AV13" s="291">
        <v>7262</v>
      </c>
      <c r="AW13" s="291">
        <v>428458000</v>
      </c>
      <c r="AX13" s="291">
        <v>101668000</v>
      </c>
      <c r="AY13" s="291">
        <v>25749</v>
      </c>
      <c r="AZ13" s="291">
        <v>1519191000</v>
      </c>
      <c r="BA13" s="291">
        <v>73</v>
      </c>
      <c r="BB13" s="291">
        <v>4307000</v>
      </c>
      <c r="BC13" s="291">
        <v>109</v>
      </c>
      <c r="BD13" s="291">
        <v>6431000</v>
      </c>
      <c r="BE13" s="291">
        <v>4125184</v>
      </c>
      <c r="BF13" s="291">
        <v>1526000</v>
      </c>
      <c r="BG13" s="291">
        <v>24408</v>
      </c>
      <c r="BH13" s="291">
        <v>1440072000</v>
      </c>
      <c r="BI13" s="291">
        <v>834019241</v>
      </c>
      <c r="BJ13" s="291">
        <v>341712000</v>
      </c>
      <c r="BK13" s="291">
        <v>1341</v>
      </c>
      <c r="BL13" s="291">
        <v>1688</v>
      </c>
      <c r="BM13" s="291">
        <v>3029</v>
      </c>
      <c r="BN13" s="291">
        <v>178711000</v>
      </c>
      <c r="BO13" s="291">
        <v>42406000</v>
      </c>
      <c r="BP13" s="292" t="s">
        <v>1104</v>
      </c>
      <c r="BQ13" s="292" t="s">
        <v>3858</v>
      </c>
      <c r="BR13" t="s">
        <v>390</v>
      </c>
      <c r="BS13">
        <v>10</v>
      </c>
    </row>
    <row r="14" spans="1:71" hidden="1" x14ac:dyDescent="0.3">
      <c r="A14" s="281">
        <v>598</v>
      </c>
      <c r="B14" s="282" t="s">
        <v>2952</v>
      </c>
      <c r="C14" s="282" t="s">
        <v>3011</v>
      </c>
      <c r="D14" s="282" t="s">
        <v>2954</v>
      </c>
      <c r="E14" s="282" t="s">
        <v>2959</v>
      </c>
      <c r="F14" s="282" t="s">
        <v>2985</v>
      </c>
      <c r="G14" s="282" t="s">
        <v>2991</v>
      </c>
      <c r="H14" s="282" t="s">
        <v>2992</v>
      </c>
      <c r="I14" s="282" t="s">
        <v>2999</v>
      </c>
      <c r="J14" s="282" t="s">
        <v>60</v>
      </c>
      <c r="K14" s="282" t="s">
        <v>2958</v>
      </c>
      <c r="L14" s="282" t="s">
        <v>1852</v>
      </c>
      <c r="M14" s="283" t="s">
        <v>472</v>
      </c>
      <c r="N14" s="282" t="s">
        <v>380</v>
      </c>
      <c r="O14" s="282" t="s">
        <v>50</v>
      </c>
      <c r="P14" s="282" t="s">
        <v>51</v>
      </c>
      <c r="Q14" s="284" t="s">
        <v>45</v>
      </c>
      <c r="R14" s="282" t="s">
        <v>45</v>
      </c>
      <c r="S14" s="285">
        <v>46085</v>
      </c>
      <c r="T14" s="285">
        <v>45625</v>
      </c>
      <c r="U14" s="284" t="s">
        <v>45</v>
      </c>
      <c r="V14" s="285">
        <v>45625</v>
      </c>
      <c r="W14" s="285">
        <v>45691</v>
      </c>
      <c r="X14" s="285">
        <v>45692</v>
      </c>
      <c r="Y14" s="286">
        <v>57000</v>
      </c>
      <c r="Z14" s="286">
        <v>57000</v>
      </c>
      <c r="AA14" s="286">
        <v>15200</v>
      </c>
      <c r="AB14" s="286">
        <v>57000</v>
      </c>
      <c r="AC14" s="287" t="s">
        <v>691</v>
      </c>
      <c r="AD14" s="284" t="s">
        <v>53</v>
      </c>
      <c r="AE14" s="341">
        <v>21</v>
      </c>
      <c r="AF14" s="286">
        <v>45000</v>
      </c>
      <c r="AG14" s="286">
        <v>5140</v>
      </c>
      <c r="AH14" s="286">
        <v>292980000</v>
      </c>
      <c r="AI14" s="286">
        <v>78128000</v>
      </c>
      <c r="AJ14" s="286">
        <v>820</v>
      </c>
      <c r="AK14" s="286">
        <v>46740000</v>
      </c>
      <c r="AL14" s="286">
        <v>12464000</v>
      </c>
      <c r="AM14" s="286">
        <v>4320</v>
      </c>
      <c r="AN14" s="286">
        <v>246240000</v>
      </c>
      <c r="AO14" s="286">
        <v>65664000</v>
      </c>
      <c r="AP14" s="286">
        <v>5200</v>
      </c>
      <c r="AQ14" s="286">
        <v>296400000</v>
      </c>
      <c r="AR14" s="286">
        <v>79040000</v>
      </c>
      <c r="AS14" s="286">
        <v>4335</v>
      </c>
      <c r="AT14" s="286">
        <v>247095000</v>
      </c>
      <c r="AU14" s="286">
        <v>65892000</v>
      </c>
      <c r="AV14" s="286">
        <v>865</v>
      </c>
      <c r="AW14" s="286">
        <v>49305000</v>
      </c>
      <c r="AX14" s="286">
        <v>13148000</v>
      </c>
      <c r="AY14" s="286">
        <v>4486</v>
      </c>
      <c r="AZ14" s="286">
        <v>255702000</v>
      </c>
      <c r="BA14" s="286">
        <v>9</v>
      </c>
      <c r="BB14" s="286">
        <v>513000</v>
      </c>
      <c r="BC14" s="286">
        <v>30</v>
      </c>
      <c r="BD14" s="286">
        <v>1710000</v>
      </c>
      <c r="BE14" s="286">
        <v>1367450</v>
      </c>
      <c r="BF14" s="286">
        <v>456000</v>
      </c>
      <c r="BG14" s="286">
        <v>4256</v>
      </c>
      <c r="BH14" s="286">
        <v>242592000</v>
      </c>
      <c r="BI14" s="286">
        <v>196672099</v>
      </c>
      <c r="BJ14" s="286">
        <v>64691200</v>
      </c>
      <c r="BK14" s="286">
        <v>230</v>
      </c>
      <c r="BL14" s="286">
        <v>714</v>
      </c>
      <c r="BM14" s="286">
        <v>944</v>
      </c>
      <c r="BN14" s="286">
        <v>53808000</v>
      </c>
      <c r="BO14" s="286">
        <v>14348800</v>
      </c>
      <c r="BP14" s="287" t="s">
        <v>773</v>
      </c>
      <c r="BQ14" s="287" t="s">
        <v>3856</v>
      </c>
      <c r="BR14" t="s">
        <v>381</v>
      </c>
      <c r="BS14">
        <v>11</v>
      </c>
    </row>
    <row r="15" spans="1:71" hidden="1" x14ac:dyDescent="0.3">
      <c r="A15" s="281">
        <v>743</v>
      </c>
      <c r="B15" s="288" t="s">
        <v>2952</v>
      </c>
      <c r="C15" s="288" t="s">
        <v>3011</v>
      </c>
      <c r="D15" s="288" t="s">
        <v>2998</v>
      </c>
      <c r="E15" s="288" t="s">
        <v>2959</v>
      </c>
      <c r="F15" s="288" t="s">
        <v>2985</v>
      </c>
      <c r="G15" s="288" t="s">
        <v>2986</v>
      </c>
      <c r="H15" s="288" t="s">
        <v>2989</v>
      </c>
      <c r="I15" s="288" t="s">
        <v>2999</v>
      </c>
      <c r="J15" s="288" t="s">
        <v>60</v>
      </c>
      <c r="K15" s="288" t="s">
        <v>2958</v>
      </c>
      <c r="L15" s="288" t="s">
        <v>1852</v>
      </c>
      <c r="M15" s="289" t="s">
        <v>484</v>
      </c>
      <c r="N15" s="288" t="s">
        <v>382</v>
      </c>
      <c r="O15" s="288" t="s">
        <v>50</v>
      </c>
      <c r="P15" s="288" t="s">
        <v>74</v>
      </c>
      <c r="Q15" s="290" t="s">
        <v>45</v>
      </c>
      <c r="R15" s="288" t="s">
        <v>45</v>
      </c>
      <c r="S15" s="1">
        <v>46099</v>
      </c>
      <c r="T15" s="1">
        <v>45671</v>
      </c>
      <c r="U15" s="290" t="s">
        <v>45</v>
      </c>
      <c r="V15" s="1">
        <v>45671</v>
      </c>
      <c r="W15" s="1">
        <v>45735</v>
      </c>
      <c r="X15" s="1">
        <v>45735</v>
      </c>
      <c r="Y15" s="291">
        <v>69000</v>
      </c>
      <c r="Z15" s="291">
        <v>69000</v>
      </c>
      <c r="AA15" s="291">
        <v>19000</v>
      </c>
      <c r="AB15" s="291">
        <v>69000</v>
      </c>
      <c r="AC15" s="292" t="s">
        <v>662</v>
      </c>
      <c r="AD15" s="290" t="s">
        <v>53</v>
      </c>
      <c r="AE15" s="342">
        <v>41</v>
      </c>
      <c r="AF15" s="291">
        <v>41000</v>
      </c>
      <c r="AG15" s="291">
        <v>8100</v>
      </c>
      <c r="AH15" s="291">
        <v>558900000</v>
      </c>
      <c r="AI15" s="291">
        <v>153900000</v>
      </c>
      <c r="AJ15" s="291">
        <v>620</v>
      </c>
      <c r="AK15" s="291">
        <v>42780000</v>
      </c>
      <c r="AL15" s="291">
        <v>11780000</v>
      </c>
      <c r="AM15" s="291">
        <v>7480</v>
      </c>
      <c r="AN15" s="291">
        <v>516120000</v>
      </c>
      <c r="AO15" s="291">
        <v>142120000</v>
      </c>
      <c r="AP15" s="291">
        <v>9007</v>
      </c>
      <c r="AQ15" s="291">
        <v>621483000</v>
      </c>
      <c r="AR15" s="291">
        <v>171133000</v>
      </c>
      <c r="AS15" s="291">
        <v>8544</v>
      </c>
      <c r="AT15" s="291">
        <v>589536000</v>
      </c>
      <c r="AU15" s="291">
        <v>162336000</v>
      </c>
      <c r="AV15" s="291">
        <v>463</v>
      </c>
      <c r="AW15" s="291">
        <v>31947000</v>
      </c>
      <c r="AX15" s="291">
        <v>8797000</v>
      </c>
      <c r="AY15" s="291">
        <v>7195</v>
      </c>
      <c r="AZ15" s="291">
        <v>496455000</v>
      </c>
      <c r="BA15" s="291">
        <v>77</v>
      </c>
      <c r="BB15" s="291">
        <v>5313000</v>
      </c>
      <c r="BC15" s="291">
        <v>19</v>
      </c>
      <c r="BD15" s="291">
        <v>1311000</v>
      </c>
      <c r="BE15" s="291">
        <v>745497</v>
      </c>
      <c r="BF15" s="291">
        <v>361000</v>
      </c>
      <c r="BG15" s="291">
        <v>6441</v>
      </c>
      <c r="BH15" s="291">
        <v>444429000</v>
      </c>
      <c r="BI15" s="291">
        <v>310870988</v>
      </c>
      <c r="BJ15" s="291">
        <v>122379000</v>
      </c>
      <c r="BK15" s="291">
        <v>754</v>
      </c>
      <c r="BL15" s="291">
        <v>1812</v>
      </c>
      <c r="BM15" s="291">
        <v>2566</v>
      </c>
      <c r="BN15" s="291">
        <v>177054000</v>
      </c>
      <c r="BO15" s="291">
        <v>48754000</v>
      </c>
      <c r="BP15" s="292" t="s">
        <v>1204</v>
      </c>
      <c r="BQ15" s="292" t="s">
        <v>1796</v>
      </c>
      <c r="BR15" t="s">
        <v>383</v>
      </c>
      <c r="BS15">
        <v>12</v>
      </c>
    </row>
    <row r="16" spans="1:71" hidden="1" x14ac:dyDescent="0.3">
      <c r="A16" s="281">
        <v>802</v>
      </c>
      <c r="B16" s="282" t="s">
        <v>2952</v>
      </c>
      <c r="C16" s="282" t="s">
        <v>3011</v>
      </c>
      <c r="D16" s="282" t="s">
        <v>3003</v>
      </c>
      <c r="E16" s="282" t="s">
        <v>2959</v>
      </c>
      <c r="F16" s="282" t="s">
        <v>2955</v>
      </c>
      <c r="G16" s="282" t="s">
        <v>2960</v>
      </c>
      <c r="H16" s="282" t="s">
        <v>2965</v>
      </c>
      <c r="I16" s="282" t="s">
        <v>2999</v>
      </c>
      <c r="J16" s="282" t="s">
        <v>60</v>
      </c>
      <c r="K16" s="282" t="s">
        <v>2958</v>
      </c>
      <c r="L16" s="282" t="s">
        <v>1851</v>
      </c>
      <c r="M16" s="283" t="s">
        <v>482</v>
      </c>
      <c r="N16" s="282" t="s">
        <v>455</v>
      </c>
      <c r="O16" s="282" t="s">
        <v>50</v>
      </c>
      <c r="P16" s="282" t="s">
        <v>51</v>
      </c>
      <c r="Q16" s="284" t="s">
        <v>45</v>
      </c>
      <c r="R16" s="282" t="s">
        <v>45</v>
      </c>
      <c r="S16" s="285">
        <v>46120</v>
      </c>
      <c r="T16" s="285">
        <v>45826</v>
      </c>
      <c r="U16" s="284" t="s">
        <v>45</v>
      </c>
      <c r="V16" s="285">
        <v>45826</v>
      </c>
      <c r="W16" s="285">
        <v>45881</v>
      </c>
      <c r="X16" s="285">
        <v>45883</v>
      </c>
      <c r="Y16" s="286">
        <v>39000</v>
      </c>
      <c r="Z16" s="286">
        <v>39000</v>
      </c>
      <c r="AA16" s="286">
        <v>8300</v>
      </c>
      <c r="AB16" s="286">
        <v>39000</v>
      </c>
      <c r="AC16" s="287" t="s">
        <v>1188</v>
      </c>
      <c r="AD16" s="284" t="s">
        <v>53</v>
      </c>
      <c r="AE16" s="341">
        <v>21</v>
      </c>
      <c r="AF16" s="286">
        <v>31000</v>
      </c>
      <c r="AG16" s="286">
        <v>19815</v>
      </c>
      <c r="AH16" s="286">
        <v>772785000</v>
      </c>
      <c r="AI16" s="286">
        <v>164464500</v>
      </c>
      <c r="AJ16" s="286">
        <v>1875</v>
      </c>
      <c r="AK16" s="286">
        <v>73125000</v>
      </c>
      <c r="AL16" s="286">
        <v>15562500</v>
      </c>
      <c r="AM16" s="286">
        <v>17940</v>
      </c>
      <c r="AN16" s="286">
        <v>699660000</v>
      </c>
      <c r="AO16" s="286">
        <v>148902000</v>
      </c>
      <c r="AP16" s="286">
        <v>20462</v>
      </c>
      <c r="AQ16" s="286">
        <v>798018000</v>
      </c>
      <c r="AR16" s="286">
        <v>169834600</v>
      </c>
      <c r="AS16" s="286">
        <v>20139</v>
      </c>
      <c r="AT16" s="286">
        <v>785421000</v>
      </c>
      <c r="AU16" s="286">
        <v>167153700</v>
      </c>
      <c r="AV16" s="286">
        <v>323</v>
      </c>
      <c r="AW16" s="286">
        <v>12597000</v>
      </c>
      <c r="AX16" s="286">
        <v>2680900</v>
      </c>
      <c r="AY16" s="286">
        <v>17907</v>
      </c>
      <c r="AZ16" s="286">
        <v>698373000</v>
      </c>
      <c r="BA16" s="286">
        <v>207</v>
      </c>
      <c r="BB16" s="286">
        <v>8073000</v>
      </c>
      <c r="BC16" s="286">
        <v>108</v>
      </c>
      <c r="BD16" s="286">
        <v>4212000</v>
      </c>
      <c r="BE16" s="286">
        <v>3474998</v>
      </c>
      <c r="BF16" s="286">
        <v>896400</v>
      </c>
      <c r="BG16" s="286">
        <v>17343</v>
      </c>
      <c r="BH16" s="286">
        <v>676377000</v>
      </c>
      <c r="BI16" s="286">
        <v>487976124</v>
      </c>
      <c r="BJ16" s="286">
        <v>143946900</v>
      </c>
      <c r="BK16" s="286">
        <v>564</v>
      </c>
      <c r="BL16" s="286">
        <v>2555</v>
      </c>
      <c r="BM16" s="286">
        <v>3119</v>
      </c>
      <c r="BN16" s="286">
        <v>121641000</v>
      </c>
      <c r="BO16" s="286">
        <v>25887700</v>
      </c>
      <c r="BP16" s="287" t="s">
        <v>3902</v>
      </c>
      <c r="BQ16" s="287" t="s">
        <v>4297</v>
      </c>
      <c r="BR16" t="s">
        <v>456</v>
      </c>
      <c r="BS16">
        <v>13</v>
      </c>
    </row>
    <row r="17" spans="1:71" hidden="1" x14ac:dyDescent="0.3">
      <c r="A17" s="281">
        <v>803</v>
      </c>
      <c r="B17" s="288" t="s">
        <v>2952</v>
      </c>
      <c r="C17" s="288" t="s">
        <v>3011</v>
      </c>
      <c r="D17" s="288" t="s">
        <v>3003</v>
      </c>
      <c r="E17" s="288" t="s">
        <v>2959</v>
      </c>
      <c r="F17" s="288" t="s">
        <v>2955</v>
      </c>
      <c r="G17" s="288" t="s">
        <v>2960</v>
      </c>
      <c r="H17" s="288" t="s">
        <v>2965</v>
      </c>
      <c r="I17" s="288" t="s">
        <v>2999</v>
      </c>
      <c r="J17" s="288" t="s">
        <v>60</v>
      </c>
      <c r="K17" s="288" t="s">
        <v>2958</v>
      </c>
      <c r="L17" s="288" t="s">
        <v>1861</v>
      </c>
      <c r="M17" s="289" t="s">
        <v>471</v>
      </c>
      <c r="N17" s="288" t="s">
        <v>453</v>
      </c>
      <c r="O17" s="288" t="s">
        <v>50</v>
      </c>
      <c r="P17" s="288" t="s">
        <v>74</v>
      </c>
      <c r="Q17" s="290" t="s">
        <v>45</v>
      </c>
      <c r="R17" s="288" t="s">
        <v>45</v>
      </c>
      <c r="S17" s="1">
        <v>46160</v>
      </c>
      <c r="T17" s="1">
        <v>46160</v>
      </c>
      <c r="U17" s="290" t="s">
        <v>45</v>
      </c>
      <c r="V17" s="1">
        <v>45861</v>
      </c>
      <c r="W17" s="1">
        <v>45876</v>
      </c>
      <c r="X17" s="1">
        <v>45881</v>
      </c>
      <c r="Y17" s="291">
        <v>27000</v>
      </c>
      <c r="Z17" s="291">
        <v>32000</v>
      </c>
      <c r="AA17" s="291">
        <v>7600</v>
      </c>
      <c r="AB17" s="291">
        <v>32000</v>
      </c>
      <c r="AC17" s="292" t="s">
        <v>204</v>
      </c>
      <c r="AD17" s="290" t="s">
        <v>53</v>
      </c>
      <c r="AE17" s="342">
        <v>4</v>
      </c>
      <c r="AF17" s="291">
        <v>26000</v>
      </c>
      <c r="AG17" s="291">
        <v>22780</v>
      </c>
      <c r="AH17" s="291">
        <v>728960000</v>
      </c>
      <c r="AI17" s="291">
        <v>173128000</v>
      </c>
      <c r="AJ17" s="291">
        <v>2600</v>
      </c>
      <c r="AK17" s="291">
        <v>83200000</v>
      </c>
      <c r="AL17" s="291">
        <v>19760000</v>
      </c>
      <c r="AM17" s="291">
        <v>20180</v>
      </c>
      <c r="AN17" s="291">
        <v>645760000</v>
      </c>
      <c r="AO17" s="291">
        <v>153368000</v>
      </c>
      <c r="AP17" s="291">
        <v>23294</v>
      </c>
      <c r="AQ17" s="291">
        <v>745408000</v>
      </c>
      <c r="AR17" s="291">
        <v>177034400</v>
      </c>
      <c r="AS17" s="291">
        <v>12657</v>
      </c>
      <c r="AT17" s="291">
        <v>405024000</v>
      </c>
      <c r="AU17" s="291">
        <v>96193200</v>
      </c>
      <c r="AV17" s="291">
        <v>10637</v>
      </c>
      <c r="AW17" s="291">
        <v>340384000</v>
      </c>
      <c r="AX17" s="291">
        <v>80841200</v>
      </c>
      <c r="AY17" s="291">
        <v>18722</v>
      </c>
      <c r="AZ17" s="291">
        <v>599104000</v>
      </c>
      <c r="BA17" s="291">
        <v>9</v>
      </c>
      <c r="BB17" s="291">
        <v>288000</v>
      </c>
      <c r="BC17" s="291">
        <v>119</v>
      </c>
      <c r="BD17" s="291">
        <v>3808000</v>
      </c>
      <c r="BE17" s="291">
        <v>2726930</v>
      </c>
      <c r="BF17" s="291">
        <v>904400</v>
      </c>
      <c r="BG17" s="291">
        <v>16327</v>
      </c>
      <c r="BH17" s="291">
        <v>522464000</v>
      </c>
      <c r="BI17" s="291">
        <v>312752071</v>
      </c>
      <c r="BJ17" s="291">
        <v>124085200</v>
      </c>
      <c r="BK17" s="291">
        <v>2395</v>
      </c>
      <c r="BL17" s="291">
        <v>4572</v>
      </c>
      <c r="BM17" s="291">
        <v>6967</v>
      </c>
      <c r="BN17" s="291">
        <v>222944000</v>
      </c>
      <c r="BO17" s="291">
        <v>52949200</v>
      </c>
      <c r="BP17" s="292" t="s">
        <v>3872</v>
      </c>
      <c r="BQ17" s="292" t="s">
        <v>3313</v>
      </c>
      <c r="BR17" t="s">
        <v>454</v>
      </c>
      <c r="BS17">
        <v>14</v>
      </c>
    </row>
    <row r="18" spans="1:71" x14ac:dyDescent="0.3">
      <c r="A18" s="281">
        <v>835</v>
      </c>
      <c r="B18" s="288" t="s">
        <v>2952</v>
      </c>
      <c r="C18" s="288" t="s">
        <v>3011</v>
      </c>
      <c r="D18" s="288" t="s">
        <v>3003</v>
      </c>
      <c r="E18" s="288" t="s">
        <v>2959</v>
      </c>
      <c r="F18" s="288" t="s">
        <v>2970</v>
      </c>
      <c r="G18" s="288" t="s">
        <v>2971</v>
      </c>
      <c r="H18" s="288" t="s">
        <v>2972</v>
      </c>
      <c r="I18" s="288" t="s">
        <v>2962</v>
      </c>
      <c r="J18" s="288" t="s">
        <v>60</v>
      </c>
      <c r="K18" s="288" t="s">
        <v>2958</v>
      </c>
      <c r="L18" s="288" t="s">
        <v>45</v>
      </c>
      <c r="M18" s="289" t="s">
        <v>489</v>
      </c>
      <c r="N18" s="288" t="s">
        <v>425</v>
      </c>
      <c r="O18" s="288" t="s">
        <v>50</v>
      </c>
      <c r="P18" s="288" t="s">
        <v>139</v>
      </c>
      <c r="Q18" s="290" t="s">
        <v>45</v>
      </c>
      <c r="R18" s="288" t="s">
        <v>45</v>
      </c>
      <c r="S18" s="1">
        <v>45960</v>
      </c>
      <c r="T18" s="1">
        <v>45817</v>
      </c>
      <c r="U18" s="290" t="s">
        <v>45</v>
      </c>
      <c r="V18" s="1">
        <v>45817</v>
      </c>
      <c r="W18" s="1">
        <v>45860</v>
      </c>
      <c r="X18" s="1">
        <v>45888</v>
      </c>
      <c r="Y18" s="291">
        <v>62000</v>
      </c>
      <c r="Z18" s="291">
        <v>62000</v>
      </c>
      <c r="AA18" s="291">
        <v>16800</v>
      </c>
      <c r="AB18" s="291">
        <v>62000</v>
      </c>
      <c r="AC18" s="292" t="s">
        <v>874</v>
      </c>
      <c r="AD18" s="290" t="s">
        <v>560</v>
      </c>
      <c r="AE18" s="342">
        <v>10</v>
      </c>
      <c r="AF18" s="291">
        <v>56000</v>
      </c>
      <c r="AG18" s="291">
        <v>7935</v>
      </c>
      <c r="AH18" s="291">
        <v>491970000</v>
      </c>
      <c r="AI18" s="291">
        <v>133308000</v>
      </c>
      <c r="AJ18" s="291">
        <v>1945</v>
      </c>
      <c r="AK18" s="291">
        <v>120590000</v>
      </c>
      <c r="AL18" s="291">
        <v>32676000</v>
      </c>
      <c r="AM18" s="291">
        <v>5990</v>
      </c>
      <c r="AN18" s="291">
        <v>371380000</v>
      </c>
      <c r="AO18" s="291">
        <v>100632000</v>
      </c>
      <c r="AP18" s="291">
        <v>8243</v>
      </c>
      <c r="AQ18" s="291">
        <v>511066000</v>
      </c>
      <c r="AR18" s="291">
        <v>138482400</v>
      </c>
      <c r="AS18" s="291">
        <v>8243</v>
      </c>
      <c r="AT18" s="291">
        <v>511066000</v>
      </c>
      <c r="AU18" s="291">
        <v>138482400</v>
      </c>
      <c r="AV18" s="291"/>
      <c r="AW18" s="291"/>
      <c r="AX18" s="291">
        <v>0</v>
      </c>
      <c r="AY18" s="291">
        <v>6886</v>
      </c>
      <c r="AZ18" s="291">
        <v>426932000</v>
      </c>
      <c r="BA18" s="291">
        <v>-16</v>
      </c>
      <c r="BB18" s="291">
        <v>-992000</v>
      </c>
      <c r="BC18" s="291">
        <v>3</v>
      </c>
      <c r="BD18" s="291">
        <v>186000</v>
      </c>
      <c r="BE18" s="291">
        <v>161880</v>
      </c>
      <c r="BF18" s="291">
        <v>50400</v>
      </c>
      <c r="BG18" s="291">
        <v>6869</v>
      </c>
      <c r="BH18" s="291">
        <v>425878000</v>
      </c>
      <c r="BI18" s="291">
        <v>342960718</v>
      </c>
      <c r="BJ18" s="291">
        <v>115399200</v>
      </c>
      <c r="BK18" s="291">
        <v>17</v>
      </c>
      <c r="BL18" s="291">
        <v>1357</v>
      </c>
      <c r="BM18" s="291">
        <v>1374</v>
      </c>
      <c r="BN18" s="291">
        <v>85188000</v>
      </c>
      <c r="BO18" s="291">
        <v>23083200</v>
      </c>
      <c r="BP18" s="292" t="s">
        <v>3958</v>
      </c>
      <c r="BQ18" s="292" t="s">
        <v>792</v>
      </c>
      <c r="BR18" t="s">
        <v>426</v>
      </c>
      <c r="BS18">
        <v>15</v>
      </c>
    </row>
    <row r="19" spans="1:71" x14ac:dyDescent="0.3">
      <c r="A19" s="281">
        <v>840</v>
      </c>
      <c r="B19" s="282" t="s">
        <v>2952</v>
      </c>
      <c r="C19" s="282" t="s">
        <v>3011</v>
      </c>
      <c r="D19" s="282" t="s">
        <v>3003</v>
      </c>
      <c r="E19" s="282" t="s">
        <v>2959</v>
      </c>
      <c r="F19" s="282" t="s">
        <v>2970</v>
      </c>
      <c r="G19" s="282" t="s">
        <v>2971</v>
      </c>
      <c r="H19" s="282" t="s">
        <v>2972</v>
      </c>
      <c r="I19" s="282" t="s">
        <v>2962</v>
      </c>
      <c r="J19" s="282" t="s">
        <v>60</v>
      </c>
      <c r="K19" s="282" t="s">
        <v>2958</v>
      </c>
      <c r="L19" s="282" t="s">
        <v>45</v>
      </c>
      <c r="M19" s="283" t="s">
        <v>461</v>
      </c>
      <c r="N19" s="282" t="s">
        <v>419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46055</v>
      </c>
      <c r="T19" s="285">
        <v>45860</v>
      </c>
      <c r="U19" s="284" t="s">
        <v>45</v>
      </c>
      <c r="V19" s="285">
        <v>45860</v>
      </c>
      <c r="W19" s="285">
        <v>45910</v>
      </c>
      <c r="X19" s="285">
        <v>45915</v>
      </c>
      <c r="Y19" s="286">
        <v>69000</v>
      </c>
      <c r="Z19" s="286">
        <v>69000</v>
      </c>
      <c r="AA19" s="286">
        <v>16900</v>
      </c>
      <c r="AB19" s="286">
        <v>69000</v>
      </c>
      <c r="AC19" s="287" t="s">
        <v>439</v>
      </c>
      <c r="AD19" s="284" t="s">
        <v>560</v>
      </c>
      <c r="AE19" s="341">
        <v>10</v>
      </c>
      <c r="AF19" s="286">
        <v>62000</v>
      </c>
      <c r="AG19" s="286">
        <v>6750</v>
      </c>
      <c r="AH19" s="286">
        <v>465750000</v>
      </c>
      <c r="AI19" s="286">
        <v>114075000</v>
      </c>
      <c r="AJ19" s="286">
        <v>1650</v>
      </c>
      <c r="AK19" s="286">
        <v>113850000</v>
      </c>
      <c r="AL19" s="286">
        <v>27885000</v>
      </c>
      <c r="AM19" s="286">
        <v>5100</v>
      </c>
      <c r="AN19" s="286">
        <v>351900000</v>
      </c>
      <c r="AO19" s="286">
        <v>86190000</v>
      </c>
      <c r="AP19" s="286">
        <v>7625</v>
      </c>
      <c r="AQ19" s="286">
        <v>526125000</v>
      </c>
      <c r="AR19" s="286">
        <v>128862500</v>
      </c>
      <c r="AS19" s="286">
        <v>5787</v>
      </c>
      <c r="AT19" s="286">
        <v>399303000</v>
      </c>
      <c r="AU19" s="286">
        <v>97800300</v>
      </c>
      <c r="AV19" s="286">
        <v>1838</v>
      </c>
      <c r="AW19" s="286">
        <v>126822000</v>
      </c>
      <c r="AX19" s="286">
        <v>31062200</v>
      </c>
      <c r="AY19" s="286">
        <v>5920</v>
      </c>
      <c r="AZ19" s="286">
        <v>408480000</v>
      </c>
      <c r="BA19" s="286">
        <v>28</v>
      </c>
      <c r="BB19" s="286">
        <v>1932000</v>
      </c>
      <c r="BC19" s="286">
        <v>93</v>
      </c>
      <c r="BD19" s="286">
        <v>6417000</v>
      </c>
      <c r="BE19" s="286">
        <v>5111156</v>
      </c>
      <c r="BF19" s="286">
        <v>1571700</v>
      </c>
      <c r="BG19" s="286">
        <v>5779</v>
      </c>
      <c r="BH19" s="286">
        <v>398751000</v>
      </c>
      <c r="BI19" s="286">
        <v>314979259</v>
      </c>
      <c r="BJ19" s="286">
        <v>97665100</v>
      </c>
      <c r="BK19" s="286">
        <v>141</v>
      </c>
      <c r="BL19" s="286">
        <v>1705</v>
      </c>
      <c r="BM19" s="286">
        <v>1846</v>
      </c>
      <c r="BN19" s="286">
        <v>127374000</v>
      </c>
      <c r="BO19" s="286">
        <v>31197400</v>
      </c>
      <c r="BP19" s="287" t="s">
        <v>3552</v>
      </c>
      <c r="BQ19" s="287" t="s">
        <v>3242</v>
      </c>
      <c r="BR19" t="s">
        <v>420</v>
      </c>
      <c r="BS19">
        <v>16</v>
      </c>
    </row>
    <row r="20" spans="1:71" x14ac:dyDescent="0.3">
      <c r="A20" s="281">
        <v>845</v>
      </c>
      <c r="B20" s="288" t="s">
        <v>2952</v>
      </c>
      <c r="C20" s="288" t="s">
        <v>3011</v>
      </c>
      <c r="D20" s="288" t="s">
        <v>3003</v>
      </c>
      <c r="E20" s="288" t="s">
        <v>2959</v>
      </c>
      <c r="F20" s="288" t="s">
        <v>2970</v>
      </c>
      <c r="G20" s="288" t="s">
        <v>2974</v>
      </c>
      <c r="H20" s="288" t="s">
        <v>2976</v>
      </c>
      <c r="I20" s="288" t="s">
        <v>2962</v>
      </c>
      <c r="J20" s="288" t="s">
        <v>60</v>
      </c>
      <c r="K20" s="288" t="s">
        <v>2958</v>
      </c>
      <c r="L20" s="288" t="s">
        <v>45</v>
      </c>
      <c r="M20" s="289" t="s">
        <v>478</v>
      </c>
      <c r="N20" s="288" t="s">
        <v>414</v>
      </c>
      <c r="O20" s="288" t="s">
        <v>50</v>
      </c>
      <c r="P20" s="288" t="s">
        <v>51</v>
      </c>
      <c r="Q20" s="290" t="s">
        <v>45</v>
      </c>
      <c r="R20" s="288" t="s">
        <v>45</v>
      </c>
      <c r="S20" s="1">
        <v>45985</v>
      </c>
      <c r="T20" s="1">
        <v>45817</v>
      </c>
      <c r="U20" s="290" t="s">
        <v>45</v>
      </c>
      <c r="V20" s="1">
        <v>45817</v>
      </c>
      <c r="W20" s="1">
        <v>45861</v>
      </c>
      <c r="X20" s="1">
        <v>45881</v>
      </c>
      <c r="Y20" s="291">
        <v>55000</v>
      </c>
      <c r="Z20" s="291">
        <v>67000</v>
      </c>
      <c r="AA20" s="291">
        <v>15200</v>
      </c>
      <c r="AB20" s="291">
        <v>67000</v>
      </c>
      <c r="AC20" s="292" t="s">
        <v>687</v>
      </c>
      <c r="AD20" s="290" t="s">
        <v>53</v>
      </c>
      <c r="AE20" s="292" t="s">
        <v>45</v>
      </c>
      <c r="AF20" s="291">
        <v>55000</v>
      </c>
      <c r="AG20" s="291">
        <v>6650</v>
      </c>
      <c r="AH20" s="291">
        <v>445550000</v>
      </c>
      <c r="AI20" s="291">
        <v>101080000</v>
      </c>
      <c r="AJ20" s="291">
        <v>3800</v>
      </c>
      <c r="AK20" s="291">
        <v>254600000</v>
      </c>
      <c r="AL20" s="291">
        <v>57760000</v>
      </c>
      <c r="AM20" s="291">
        <v>2850</v>
      </c>
      <c r="AN20" s="291">
        <v>190950000</v>
      </c>
      <c r="AO20" s="291">
        <v>43320000</v>
      </c>
      <c r="AP20" s="291">
        <v>6890</v>
      </c>
      <c r="AQ20" s="291">
        <v>461630000</v>
      </c>
      <c r="AR20" s="291">
        <v>104728000</v>
      </c>
      <c r="AS20" s="291">
        <v>6891</v>
      </c>
      <c r="AT20" s="291">
        <v>461697000</v>
      </c>
      <c r="AU20" s="291">
        <v>104743200</v>
      </c>
      <c r="AV20" s="291">
        <v>-1</v>
      </c>
      <c r="AW20" s="291">
        <v>-67000</v>
      </c>
      <c r="AX20" s="291">
        <v>-15200</v>
      </c>
      <c r="AY20" s="291">
        <v>6206</v>
      </c>
      <c r="AZ20" s="291">
        <v>415802000</v>
      </c>
      <c r="BA20" s="291">
        <v>-8</v>
      </c>
      <c r="BB20" s="291">
        <v>-536000</v>
      </c>
      <c r="BC20" s="291">
        <v>8</v>
      </c>
      <c r="BD20" s="291">
        <v>536000</v>
      </c>
      <c r="BE20" s="291">
        <v>349064</v>
      </c>
      <c r="BF20" s="291">
        <v>121600</v>
      </c>
      <c r="BG20" s="291">
        <v>6030</v>
      </c>
      <c r="BH20" s="291">
        <v>404010000</v>
      </c>
      <c r="BI20" s="291">
        <v>222636252</v>
      </c>
      <c r="BJ20" s="291">
        <v>91656000</v>
      </c>
      <c r="BK20" s="291">
        <v>176</v>
      </c>
      <c r="BL20" s="291">
        <v>684</v>
      </c>
      <c r="BM20" s="291">
        <v>860</v>
      </c>
      <c r="BN20" s="291">
        <v>57620000</v>
      </c>
      <c r="BO20" s="291">
        <v>13072000</v>
      </c>
      <c r="BP20" s="292" t="s">
        <v>1084</v>
      </c>
      <c r="BQ20" s="292" t="s">
        <v>4142</v>
      </c>
      <c r="BR20" t="s">
        <v>415</v>
      </c>
      <c r="BS20">
        <v>17</v>
      </c>
    </row>
    <row r="21" spans="1:71" x14ac:dyDescent="0.3">
      <c r="A21" s="281">
        <v>847</v>
      </c>
      <c r="B21" s="288" t="s">
        <v>2952</v>
      </c>
      <c r="C21" s="288" t="s">
        <v>3011</v>
      </c>
      <c r="D21" s="288" t="s">
        <v>3003</v>
      </c>
      <c r="E21" s="288" t="s">
        <v>2959</v>
      </c>
      <c r="F21" s="288" t="s">
        <v>2970</v>
      </c>
      <c r="G21" s="288" t="s">
        <v>2974</v>
      </c>
      <c r="H21" s="288" t="s">
        <v>2976</v>
      </c>
      <c r="I21" s="288" t="s">
        <v>2962</v>
      </c>
      <c r="J21" s="288" t="s">
        <v>60</v>
      </c>
      <c r="K21" s="288" t="s">
        <v>2958</v>
      </c>
      <c r="L21" s="288" t="s">
        <v>45</v>
      </c>
      <c r="M21" s="289" t="s">
        <v>468</v>
      </c>
      <c r="N21" s="288" t="s">
        <v>409</v>
      </c>
      <c r="O21" s="288" t="s">
        <v>50</v>
      </c>
      <c r="P21" s="288" t="s">
        <v>139</v>
      </c>
      <c r="Q21" s="290" t="s">
        <v>45</v>
      </c>
      <c r="R21" s="288" t="s">
        <v>45</v>
      </c>
      <c r="S21" s="1">
        <v>45985</v>
      </c>
      <c r="T21" s="1">
        <v>45817</v>
      </c>
      <c r="U21" s="290" t="s">
        <v>45</v>
      </c>
      <c r="V21" s="1">
        <v>45817</v>
      </c>
      <c r="W21" s="1">
        <v>45860</v>
      </c>
      <c r="X21" s="1">
        <v>45888</v>
      </c>
      <c r="Y21" s="291">
        <v>62000</v>
      </c>
      <c r="Z21" s="291">
        <v>62000</v>
      </c>
      <c r="AA21" s="291">
        <v>16300</v>
      </c>
      <c r="AB21" s="291">
        <v>62000</v>
      </c>
      <c r="AC21" s="292" t="s">
        <v>116</v>
      </c>
      <c r="AD21" s="290" t="s">
        <v>560</v>
      </c>
      <c r="AE21" s="342">
        <v>10</v>
      </c>
      <c r="AF21" s="291">
        <v>56000</v>
      </c>
      <c r="AG21" s="291">
        <v>18535</v>
      </c>
      <c r="AH21" s="291">
        <v>1149170000</v>
      </c>
      <c r="AI21" s="291">
        <v>302120500</v>
      </c>
      <c r="AJ21" s="291">
        <v>1425</v>
      </c>
      <c r="AK21" s="291">
        <v>88350000</v>
      </c>
      <c r="AL21" s="291">
        <v>23227500</v>
      </c>
      <c r="AM21" s="291">
        <v>17110</v>
      </c>
      <c r="AN21" s="291">
        <v>1060820000</v>
      </c>
      <c r="AO21" s="291">
        <v>278893000</v>
      </c>
      <c r="AP21" s="291">
        <v>19007</v>
      </c>
      <c r="AQ21" s="291">
        <v>1178434000</v>
      </c>
      <c r="AR21" s="291">
        <v>309814100</v>
      </c>
      <c r="AS21" s="291">
        <v>19008</v>
      </c>
      <c r="AT21" s="291">
        <v>1178496000</v>
      </c>
      <c r="AU21" s="291">
        <v>309830400</v>
      </c>
      <c r="AV21" s="291">
        <v>-1</v>
      </c>
      <c r="AW21" s="291">
        <v>-62000</v>
      </c>
      <c r="AX21" s="291">
        <v>-16300</v>
      </c>
      <c r="AY21" s="291">
        <v>18441</v>
      </c>
      <c r="AZ21" s="291">
        <v>1143342000</v>
      </c>
      <c r="BA21" s="291">
        <v>-26</v>
      </c>
      <c r="BB21" s="291">
        <v>-1612000</v>
      </c>
      <c r="BC21" s="291">
        <v>22</v>
      </c>
      <c r="BD21" s="291">
        <v>1364000</v>
      </c>
      <c r="BE21" s="291">
        <v>1180760</v>
      </c>
      <c r="BF21" s="291">
        <v>358600</v>
      </c>
      <c r="BG21" s="291">
        <v>17663</v>
      </c>
      <c r="BH21" s="291">
        <v>1095106000</v>
      </c>
      <c r="BI21" s="291">
        <v>824062137</v>
      </c>
      <c r="BJ21" s="291">
        <v>287906900</v>
      </c>
      <c r="BK21" s="291">
        <v>778</v>
      </c>
      <c r="BL21" s="291">
        <v>566</v>
      </c>
      <c r="BM21" s="291">
        <v>1344</v>
      </c>
      <c r="BN21" s="291">
        <v>83328000</v>
      </c>
      <c r="BO21" s="291">
        <v>21907200</v>
      </c>
      <c r="BP21" s="292" t="s">
        <v>3314</v>
      </c>
      <c r="BQ21" s="292" t="s">
        <v>3904</v>
      </c>
      <c r="BR21" t="s">
        <v>410</v>
      </c>
      <c r="BS21">
        <v>18</v>
      </c>
    </row>
    <row r="22" spans="1:71" hidden="1" x14ac:dyDescent="0.3">
      <c r="A22" s="281">
        <v>856</v>
      </c>
      <c r="B22" s="282" t="s">
        <v>2952</v>
      </c>
      <c r="C22" s="282" t="s">
        <v>3011</v>
      </c>
      <c r="D22" s="282" t="s">
        <v>3003</v>
      </c>
      <c r="E22" s="282" t="s">
        <v>2959</v>
      </c>
      <c r="F22" s="282" t="s">
        <v>2977</v>
      </c>
      <c r="G22" s="282" t="s">
        <v>2978</v>
      </c>
      <c r="H22" s="282" t="s">
        <v>2979</v>
      </c>
      <c r="I22" s="282" t="s">
        <v>2962</v>
      </c>
      <c r="J22" s="282" t="s">
        <v>60</v>
      </c>
      <c r="K22" s="282" t="s">
        <v>2958</v>
      </c>
      <c r="L22" s="282" t="s">
        <v>45</v>
      </c>
      <c r="M22" s="283" t="s">
        <v>469</v>
      </c>
      <c r="N22" s="282" t="s">
        <v>405</v>
      </c>
      <c r="O22" s="282" t="s">
        <v>50</v>
      </c>
      <c r="P22" s="282" t="s">
        <v>142</v>
      </c>
      <c r="Q22" s="284" t="s">
        <v>45</v>
      </c>
      <c r="R22" s="282" t="s">
        <v>45</v>
      </c>
      <c r="S22" s="285">
        <v>45916</v>
      </c>
      <c r="T22" s="285">
        <v>45827</v>
      </c>
      <c r="U22" s="284" t="s">
        <v>45</v>
      </c>
      <c r="V22" s="285">
        <v>45827</v>
      </c>
      <c r="W22" s="285">
        <v>45853</v>
      </c>
      <c r="X22" s="285">
        <v>45888</v>
      </c>
      <c r="Y22" s="286">
        <v>39000</v>
      </c>
      <c r="Z22" s="286">
        <v>39000</v>
      </c>
      <c r="AA22" s="286">
        <v>9900</v>
      </c>
      <c r="AB22" s="286">
        <v>39000</v>
      </c>
      <c r="AC22" s="287" t="s">
        <v>678</v>
      </c>
      <c r="AD22" s="284" t="s">
        <v>53</v>
      </c>
      <c r="AE22" s="341">
        <v>21</v>
      </c>
      <c r="AF22" s="286">
        <v>31000</v>
      </c>
      <c r="AG22" s="286">
        <v>2930</v>
      </c>
      <c r="AH22" s="286">
        <v>114270000</v>
      </c>
      <c r="AI22" s="286">
        <v>29007000</v>
      </c>
      <c r="AJ22" s="286">
        <v>2230</v>
      </c>
      <c r="AK22" s="286">
        <v>86970000</v>
      </c>
      <c r="AL22" s="286">
        <v>22077000</v>
      </c>
      <c r="AM22" s="286">
        <v>700</v>
      </c>
      <c r="AN22" s="286">
        <v>27300000</v>
      </c>
      <c r="AO22" s="286">
        <v>6930000</v>
      </c>
      <c r="AP22" s="286">
        <v>3114</v>
      </c>
      <c r="AQ22" s="286">
        <v>121446000</v>
      </c>
      <c r="AR22" s="286">
        <v>30828600</v>
      </c>
      <c r="AS22" s="286">
        <v>3114</v>
      </c>
      <c r="AT22" s="286">
        <v>121446000</v>
      </c>
      <c r="AU22" s="286">
        <v>30828600</v>
      </c>
      <c r="AV22" s="286"/>
      <c r="AW22" s="286"/>
      <c r="AX22" s="286">
        <v>0</v>
      </c>
      <c r="AY22" s="286">
        <v>2937</v>
      </c>
      <c r="AZ22" s="286">
        <v>114543000</v>
      </c>
      <c r="BA22" s="286">
        <v>8</v>
      </c>
      <c r="BB22" s="286">
        <v>312000</v>
      </c>
      <c r="BC22" s="286">
        <v>11</v>
      </c>
      <c r="BD22" s="286">
        <v>429000</v>
      </c>
      <c r="BE22" s="286">
        <v>381000</v>
      </c>
      <c r="BF22" s="286">
        <v>108900</v>
      </c>
      <c r="BG22" s="286">
        <v>2844</v>
      </c>
      <c r="BH22" s="286">
        <v>110916000</v>
      </c>
      <c r="BI22" s="286">
        <v>92581168</v>
      </c>
      <c r="BJ22" s="286">
        <v>28155600</v>
      </c>
      <c r="BK22" s="286">
        <v>93</v>
      </c>
      <c r="BL22" s="286">
        <v>177</v>
      </c>
      <c r="BM22" s="286">
        <v>270</v>
      </c>
      <c r="BN22" s="286">
        <v>10530000</v>
      </c>
      <c r="BO22" s="286">
        <v>2673000</v>
      </c>
      <c r="BP22" s="287" t="s">
        <v>971</v>
      </c>
      <c r="BQ22" s="287" t="s">
        <v>4157</v>
      </c>
      <c r="BR22" t="s">
        <v>406</v>
      </c>
      <c r="BS22">
        <v>19</v>
      </c>
    </row>
    <row r="23" spans="1:71" hidden="1" x14ac:dyDescent="0.3">
      <c r="A23" s="281">
        <v>860</v>
      </c>
      <c r="B23" s="282" t="s">
        <v>2952</v>
      </c>
      <c r="C23" s="282" t="s">
        <v>3011</v>
      </c>
      <c r="D23" s="282" t="s">
        <v>3003</v>
      </c>
      <c r="E23" s="282" t="s">
        <v>2959</v>
      </c>
      <c r="F23" s="282" t="s">
        <v>2977</v>
      </c>
      <c r="G23" s="282" t="s">
        <v>2980</v>
      </c>
      <c r="H23" s="282" t="s">
        <v>2982</v>
      </c>
      <c r="I23" s="282" t="s">
        <v>2962</v>
      </c>
      <c r="J23" s="282" t="s">
        <v>60</v>
      </c>
      <c r="K23" s="282" t="s">
        <v>2958</v>
      </c>
      <c r="L23" s="282" t="s">
        <v>45</v>
      </c>
      <c r="M23" s="283" t="s">
        <v>475</v>
      </c>
      <c r="N23" s="282" t="s">
        <v>402</v>
      </c>
      <c r="O23" s="282" t="s">
        <v>50</v>
      </c>
      <c r="P23" s="282" t="s">
        <v>127</v>
      </c>
      <c r="Q23" s="284" t="s">
        <v>45</v>
      </c>
      <c r="R23" s="282" t="s">
        <v>45</v>
      </c>
      <c r="S23" s="285">
        <v>45877</v>
      </c>
      <c r="T23" s="285">
        <v>45817</v>
      </c>
      <c r="U23" s="284" t="s">
        <v>45</v>
      </c>
      <c r="V23" s="285">
        <v>45817</v>
      </c>
      <c r="W23" s="285">
        <v>45877</v>
      </c>
      <c r="X23" s="285">
        <v>45890</v>
      </c>
      <c r="Y23" s="286">
        <v>129000</v>
      </c>
      <c r="Z23" s="286">
        <v>129000</v>
      </c>
      <c r="AA23" s="286">
        <v>31800</v>
      </c>
      <c r="AB23" s="286">
        <v>129000</v>
      </c>
      <c r="AC23" s="287" t="s">
        <v>561</v>
      </c>
      <c r="AD23" s="284" t="s">
        <v>53</v>
      </c>
      <c r="AE23" s="341">
        <v>20</v>
      </c>
      <c r="AF23" s="286">
        <v>103000</v>
      </c>
      <c r="AG23" s="286">
        <v>1700</v>
      </c>
      <c r="AH23" s="286">
        <v>219300000</v>
      </c>
      <c r="AI23" s="286">
        <v>54060000</v>
      </c>
      <c r="AJ23" s="286">
        <v>1200</v>
      </c>
      <c r="AK23" s="286">
        <v>154800000</v>
      </c>
      <c r="AL23" s="286">
        <v>38160000</v>
      </c>
      <c r="AM23" s="286">
        <v>500</v>
      </c>
      <c r="AN23" s="286">
        <v>64500000</v>
      </c>
      <c r="AO23" s="286">
        <v>15900000</v>
      </c>
      <c r="AP23" s="286">
        <v>1871</v>
      </c>
      <c r="AQ23" s="286">
        <v>241359000</v>
      </c>
      <c r="AR23" s="286">
        <v>59497800</v>
      </c>
      <c r="AS23" s="286">
        <v>1873</v>
      </c>
      <c r="AT23" s="286">
        <v>241617000</v>
      </c>
      <c r="AU23" s="286">
        <v>59561400</v>
      </c>
      <c r="AV23" s="286">
        <v>-2</v>
      </c>
      <c r="AW23" s="286">
        <v>-258000</v>
      </c>
      <c r="AX23" s="286">
        <v>-63600</v>
      </c>
      <c r="AY23" s="286">
        <v>1687</v>
      </c>
      <c r="AZ23" s="286">
        <v>217623000</v>
      </c>
      <c r="BA23" s="286">
        <v>3</v>
      </c>
      <c r="BB23" s="286">
        <v>387000</v>
      </c>
      <c r="BC23" s="286">
        <v>3</v>
      </c>
      <c r="BD23" s="286">
        <v>387000</v>
      </c>
      <c r="BE23" s="286">
        <v>293620</v>
      </c>
      <c r="BF23" s="286">
        <v>95400</v>
      </c>
      <c r="BG23" s="286">
        <v>1619</v>
      </c>
      <c r="BH23" s="286">
        <v>208851000</v>
      </c>
      <c r="BI23" s="286">
        <v>151253660</v>
      </c>
      <c r="BJ23" s="286">
        <v>51484200</v>
      </c>
      <c r="BK23" s="286">
        <v>68</v>
      </c>
      <c r="BL23" s="286">
        <v>184</v>
      </c>
      <c r="BM23" s="286">
        <v>252</v>
      </c>
      <c r="BN23" s="286">
        <v>32508000</v>
      </c>
      <c r="BO23" s="286">
        <v>8013600</v>
      </c>
      <c r="BP23" s="287" t="s">
        <v>3404</v>
      </c>
      <c r="BQ23" s="287" t="s">
        <v>1085</v>
      </c>
      <c r="BR23" t="s">
        <v>403</v>
      </c>
      <c r="BS23">
        <v>20</v>
      </c>
    </row>
    <row r="24" spans="1:71" hidden="1" x14ac:dyDescent="0.3">
      <c r="A24" s="281">
        <v>867</v>
      </c>
      <c r="B24" s="288" t="s">
        <v>2952</v>
      </c>
      <c r="C24" s="288" t="s">
        <v>3011</v>
      </c>
      <c r="D24" s="288" t="s">
        <v>3003</v>
      </c>
      <c r="E24" s="288" t="s">
        <v>2959</v>
      </c>
      <c r="F24" s="288" t="s">
        <v>2977</v>
      </c>
      <c r="G24" s="288" t="s">
        <v>2980</v>
      </c>
      <c r="H24" s="288" t="s">
        <v>2983</v>
      </c>
      <c r="I24" s="288" t="s">
        <v>2962</v>
      </c>
      <c r="J24" s="288" t="s">
        <v>60</v>
      </c>
      <c r="K24" s="288" t="s">
        <v>2958</v>
      </c>
      <c r="L24" s="288" t="s">
        <v>45</v>
      </c>
      <c r="M24" s="289" t="s">
        <v>1042</v>
      </c>
      <c r="N24" s="288" t="s">
        <v>1041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2958465</v>
      </c>
      <c r="T24" s="1">
        <v>45862</v>
      </c>
      <c r="U24" s="290" t="s">
        <v>45</v>
      </c>
      <c r="V24" s="1">
        <v>45862</v>
      </c>
      <c r="W24" s="1">
        <v>45958</v>
      </c>
      <c r="X24" s="1">
        <v>45959</v>
      </c>
      <c r="Y24" s="291">
        <v>142000</v>
      </c>
      <c r="Z24" s="291">
        <v>157000</v>
      </c>
      <c r="AA24" s="291">
        <v>37800</v>
      </c>
      <c r="AB24" s="291">
        <v>157000</v>
      </c>
      <c r="AC24" s="292" t="s">
        <v>531</v>
      </c>
      <c r="AD24" s="290" t="s">
        <v>560</v>
      </c>
      <c r="AE24" s="342">
        <v>10</v>
      </c>
      <c r="AF24" s="291">
        <v>128000</v>
      </c>
      <c r="AG24" s="291">
        <v>3740</v>
      </c>
      <c r="AH24" s="291">
        <v>587180000</v>
      </c>
      <c r="AI24" s="291">
        <v>141372000</v>
      </c>
      <c r="AJ24" s="291">
        <v>1050</v>
      </c>
      <c r="AK24" s="291">
        <v>164850000</v>
      </c>
      <c r="AL24" s="291">
        <v>39690000</v>
      </c>
      <c r="AM24" s="291">
        <v>2690</v>
      </c>
      <c r="AN24" s="291">
        <v>422330000</v>
      </c>
      <c r="AO24" s="291">
        <v>101682000</v>
      </c>
      <c r="AP24" s="291">
        <v>3845</v>
      </c>
      <c r="AQ24" s="291">
        <v>603665000</v>
      </c>
      <c r="AR24" s="291">
        <v>145341000</v>
      </c>
      <c r="AS24" s="291">
        <v>3848</v>
      </c>
      <c r="AT24" s="291">
        <v>604136000</v>
      </c>
      <c r="AU24" s="291">
        <v>145454400</v>
      </c>
      <c r="AV24" s="291">
        <v>-3</v>
      </c>
      <c r="AW24" s="291">
        <v>-471000</v>
      </c>
      <c r="AX24" s="291">
        <v>-113400</v>
      </c>
      <c r="AY24" s="291">
        <v>3546</v>
      </c>
      <c r="AZ24" s="291">
        <v>556722000</v>
      </c>
      <c r="BA24" s="291">
        <v>3</v>
      </c>
      <c r="BB24" s="291">
        <v>471000</v>
      </c>
      <c r="BC24" s="291">
        <v>2</v>
      </c>
      <c r="BD24" s="291">
        <v>314000</v>
      </c>
      <c r="BE24" s="291">
        <v>274760</v>
      </c>
      <c r="BF24" s="291">
        <v>75600</v>
      </c>
      <c r="BG24" s="291">
        <v>3466</v>
      </c>
      <c r="BH24" s="291">
        <v>544162000</v>
      </c>
      <c r="BI24" s="291">
        <v>370406612</v>
      </c>
      <c r="BJ24" s="291">
        <v>131014800</v>
      </c>
      <c r="BK24" s="291">
        <v>80</v>
      </c>
      <c r="BL24" s="291">
        <v>299</v>
      </c>
      <c r="BM24" s="291">
        <v>379</v>
      </c>
      <c r="BN24" s="291">
        <v>59503000</v>
      </c>
      <c r="BO24" s="291">
        <v>14326200</v>
      </c>
      <c r="BP24" s="292" t="s">
        <v>3457</v>
      </c>
      <c r="BQ24" s="292" t="s">
        <v>3460</v>
      </c>
      <c r="BR24" t="s">
        <v>3393</v>
      </c>
      <c r="BS24">
        <v>21</v>
      </c>
    </row>
    <row r="25" spans="1:71" x14ac:dyDescent="0.3">
      <c r="A25" s="281">
        <v>975</v>
      </c>
      <c r="B25" s="288" t="s">
        <v>2952</v>
      </c>
      <c r="C25" s="288" t="s">
        <v>3011</v>
      </c>
      <c r="D25" s="288" t="s">
        <v>3007</v>
      </c>
      <c r="E25" s="288" t="s">
        <v>2959</v>
      </c>
      <c r="F25" s="288" t="s">
        <v>2970</v>
      </c>
      <c r="G25" s="288" t="s">
        <v>2974</v>
      </c>
      <c r="H25" s="288" t="s">
        <v>2976</v>
      </c>
      <c r="I25" s="288" t="s">
        <v>2962</v>
      </c>
      <c r="J25" s="288" t="s">
        <v>60</v>
      </c>
      <c r="K25" s="288" t="s">
        <v>2958</v>
      </c>
      <c r="L25" s="288" t="s">
        <v>45</v>
      </c>
      <c r="M25" s="289" t="s">
        <v>483</v>
      </c>
      <c r="N25" s="288" t="s">
        <v>364</v>
      </c>
      <c r="O25" s="288" t="s">
        <v>50</v>
      </c>
      <c r="P25" s="288" t="s">
        <v>51</v>
      </c>
      <c r="Q25" s="290" t="s">
        <v>45</v>
      </c>
      <c r="R25" s="288" t="s">
        <v>45</v>
      </c>
      <c r="S25" s="1">
        <v>2958465</v>
      </c>
      <c r="T25" s="1">
        <v>45950</v>
      </c>
      <c r="U25" s="290" t="s">
        <v>45</v>
      </c>
      <c r="V25" s="1">
        <v>45950</v>
      </c>
      <c r="W25" s="1">
        <v>45968</v>
      </c>
      <c r="X25" s="1">
        <v>45968</v>
      </c>
      <c r="Y25" s="291">
        <v>62000</v>
      </c>
      <c r="Z25" s="291">
        <v>62000</v>
      </c>
      <c r="AA25" s="291">
        <v>15000</v>
      </c>
      <c r="AB25" s="291">
        <v>62000</v>
      </c>
      <c r="AC25" s="292" t="s">
        <v>751</v>
      </c>
      <c r="AD25" s="290" t="s">
        <v>60</v>
      </c>
      <c r="AE25" s="292" t="s">
        <v>45</v>
      </c>
      <c r="AF25" s="291">
        <v>62000</v>
      </c>
      <c r="AG25" s="291">
        <v>1830</v>
      </c>
      <c r="AH25" s="291">
        <v>113460000</v>
      </c>
      <c r="AI25" s="291">
        <v>27450000</v>
      </c>
      <c r="AJ25" s="291">
        <v>1830</v>
      </c>
      <c r="AK25" s="291">
        <v>113460000</v>
      </c>
      <c r="AL25" s="291">
        <v>27450000</v>
      </c>
      <c r="AM25" s="291"/>
      <c r="AN25" s="291"/>
      <c r="AO25" s="291">
        <v>0</v>
      </c>
      <c r="AP25" s="291">
        <v>2717</v>
      </c>
      <c r="AQ25" s="291">
        <v>168454000</v>
      </c>
      <c r="AR25" s="291">
        <v>40755000</v>
      </c>
      <c r="AS25" s="291">
        <v>2717</v>
      </c>
      <c r="AT25" s="291">
        <v>168454000</v>
      </c>
      <c r="AU25" s="291">
        <v>40755000</v>
      </c>
      <c r="AV25" s="291"/>
      <c r="AW25" s="291"/>
      <c r="AX25" s="291">
        <v>0</v>
      </c>
      <c r="AY25" s="291">
        <v>2105</v>
      </c>
      <c r="AZ25" s="291">
        <v>130510000</v>
      </c>
      <c r="BA25" s="291">
        <v>22</v>
      </c>
      <c r="BB25" s="291">
        <v>1364000</v>
      </c>
      <c r="BC25" s="291">
        <v>-1</v>
      </c>
      <c r="BD25" s="291">
        <v>-62000</v>
      </c>
      <c r="BE25" s="291"/>
      <c r="BF25" s="291">
        <v>-15000</v>
      </c>
      <c r="BG25" s="291">
        <v>2076</v>
      </c>
      <c r="BH25" s="291">
        <v>128712000</v>
      </c>
      <c r="BI25" s="291">
        <v>97484141</v>
      </c>
      <c r="BJ25" s="291">
        <v>31140000</v>
      </c>
      <c r="BK25" s="291">
        <v>29</v>
      </c>
      <c r="BL25" s="291">
        <v>612</v>
      </c>
      <c r="BM25" s="291">
        <v>641</v>
      </c>
      <c r="BN25" s="291">
        <v>39742000</v>
      </c>
      <c r="BO25" s="291">
        <v>9615000</v>
      </c>
      <c r="BP25" s="292" t="s">
        <v>1584</v>
      </c>
      <c r="BQ25" s="292" t="s">
        <v>3244</v>
      </c>
      <c r="BR25" t="s">
        <v>365</v>
      </c>
      <c r="BS25">
        <v>22</v>
      </c>
    </row>
    <row r="26" spans="1:71" hidden="1" x14ac:dyDescent="0.3">
      <c r="A26" s="281">
        <v>989</v>
      </c>
      <c r="B26" s="288" t="s">
        <v>2952</v>
      </c>
      <c r="C26" s="288" t="s">
        <v>3011</v>
      </c>
      <c r="D26" s="288" t="s">
        <v>3007</v>
      </c>
      <c r="E26" s="288" t="s">
        <v>2959</v>
      </c>
      <c r="F26" s="288" t="s">
        <v>2977</v>
      </c>
      <c r="G26" s="288" t="s">
        <v>2980</v>
      </c>
      <c r="H26" s="288" t="s">
        <v>2983</v>
      </c>
      <c r="I26" s="288" t="s">
        <v>2962</v>
      </c>
      <c r="J26" s="288" t="s">
        <v>60</v>
      </c>
      <c r="K26" s="288" t="s">
        <v>2958</v>
      </c>
      <c r="L26" s="288" t="s">
        <v>45</v>
      </c>
      <c r="M26" s="289" t="s">
        <v>488</v>
      </c>
      <c r="N26" s="288" t="s">
        <v>394</v>
      </c>
      <c r="O26" s="288" t="s">
        <v>50</v>
      </c>
      <c r="P26" s="288" t="s">
        <v>184</v>
      </c>
      <c r="Q26" s="290" t="s">
        <v>45</v>
      </c>
      <c r="R26" s="288" t="s">
        <v>45</v>
      </c>
      <c r="S26" s="1">
        <v>2958465</v>
      </c>
      <c r="T26" s="1">
        <v>45967</v>
      </c>
      <c r="U26" s="290" t="s">
        <v>45</v>
      </c>
      <c r="V26" s="1">
        <v>45967</v>
      </c>
      <c r="W26" s="1">
        <v>45985</v>
      </c>
      <c r="X26" s="1">
        <v>45986</v>
      </c>
      <c r="Y26" s="291">
        <v>170000</v>
      </c>
      <c r="Z26" s="291">
        <v>189000</v>
      </c>
      <c r="AA26" s="291">
        <v>45000</v>
      </c>
      <c r="AB26" s="291">
        <v>189000</v>
      </c>
      <c r="AC26" s="292" t="s">
        <v>52</v>
      </c>
      <c r="AD26" s="290" t="s">
        <v>60</v>
      </c>
      <c r="AE26" s="292" t="s">
        <v>45</v>
      </c>
      <c r="AF26" s="291">
        <v>170000</v>
      </c>
      <c r="AG26" s="291">
        <v>1140</v>
      </c>
      <c r="AH26" s="291">
        <v>215460000</v>
      </c>
      <c r="AI26" s="291">
        <v>51300000</v>
      </c>
      <c r="AJ26" s="291">
        <v>1140</v>
      </c>
      <c r="AK26" s="291">
        <v>215460000</v>
      </c>
      <c r="AL26" s="291">
        <v>51300000</v>
      </c>
      <c r="AM26" s="291"/>
      <c r="AN26" s="291"/>
      <c r="AO26" s="291">
        <v>0</v>
      </c>
      <c r="AP26" s="291">
        <v>1226</v>
      </c>
      <c r="AQ26" s="291">
        <v>231714000</v>
      </c>
      <c r="AR26" s="291">
        <v>55170000</v>
      </c>
      <c r="AS26" s="291">
        <v>1226</v>
      </c>
      <c r="AT26" s="291">
        <v>231714000</v>
      </c>
      <c r="AU26" s="291">
        <v>55170000</v>
      </c>
      <c r="AV26" s="291"/>
      <c r="AW26" s="291"/>
      <c r="AX26" s="291">
        <v>0</v>
      </c>
      <c r="AY26" s="291">
        <v>1098</v>
      </c>
      <c r="AZ26" s="291">
        <v>207522000</v>
      </c>
      <c r="BA26" s="291">
        <v>19</v>
      </c>
      <c r="BB26" s="291">
        <v>3591000</v>
      </c>
      <c r="BC26" s="291"/>
      <c r="BD26" s="291"/>
      <c r="BE26" s="291"/>
      <c r="BF26" s="291">
        <v>0</v>
      </c>
      <c r="BG26" s="291">
        <v>1147</v>
      </c>
      <c r="BH26" s="291">
        <v>216783000</v>
      </c>
      <c r="BI26" s="291">
        <v>139475716</v>
      </c>
      <c r="BJ26" s="291">
        <v>51615000</v>
      </c>
      <c r="BK26" s="291">
        <v>-49</v>
      </c>
      <c r="BL26" s="291">
        <v>128</v>
      </c>
      <c r="BM26" s="291">
        <v>79</v>
      </c>
      <c r="BN26" s="291">
        <v>14931000</v>
      </c>
      <c r="BO26" s="291">
        <v>3555000</v>
      </c>
      <c r="BP26" s="292" t="s">
        <v>3820</v>
      </c>
      <c r="BQ26" s="292" t="s">
        <v>3732</v>
      </c>
      <c r="BR26" t="s">
        <v>395</v>
      </c>
      <c r="BS26">
        <v>23</v>
      </c>
    </row>
    <row r="27" spans="1:71" hidden="1" x14ac:dyDescent="0.3">
      <c r="A27" s="281">
        <v>991</v>
      </c>
      <c r="B27" s="288" t="s">
        <v>2952</v>
      </c>
      <c r="C27" s="288" t="s">
        <v>3011</v>
      </c>
      <c r="D27" s="288" t="s">
        <v>3007</v>
      </c>
      <c r="E27" s="288" t="s">
        <v>2959</v>
      </c>
      <c r="F27" s="288" t="s">
        <v>2977</v>
      </c>
      <c r="G27" s="288" t="s">
        <v>2980</v>
      </c>
      <c r="H27" s="288" t="s">
        <v>2983</v>
      </c>
      <c r="I27" s="288" t="s">
        <v>2962</v>
      </c>
      <c r="J27" s="288" t="s">
        <v>60</v>
      </c>
      <c r="K27" s="288" t="s">
        <v>2958</v>
      </c>
      <c r="L27" s="288" t="s">
        <v>45</v>
      </c>
      <c r="M27" s="289" t="s">
        <v>485</v>
      </c>
      <c r="N27" s="288" t="s">
        <v>361</v>
      </c>
      <c r="O27" s="288" t="s">
        <v>50</v>
      </c>
      <c r="P27" s="288" t="s">
        <v>184</v>
      </c>
      <c r="Q27" s="290" t="s">
        <v>45</v>
      </c>
      <c r="R27" s="288" t="s">
        <v>45</v>
      </c>
      <c r="S27" s="1">
        <v>2958465</v>
      </c>
      <c r="T27" s="1">
        <v>45950</v>
      </c>
      <c r="U27" s="290" t="s">
        <v>45</v>
      </c>
      <c r="V27" s="1">
        <v>45950</v>
      </c>
      <c r="W27" s="1">
        <v>45985</v>
      </c>
      <c r="X27" s="1">
        <v>45986</v>
      </c>
      <c r="Y27" s="291">
        <v>159000</v>
      </c>
      <c r="Z27" s="291">
        <v>176000</v>
      </c>
      <c r="AA27" s="291">
        <v>43000</v>
      </c>
      <c r="AB27" s="291">
        <v>176000</v>
      </c>
      <c r="AC27" s="292" t="s">
        <v>211</v>
      </c>
      <c r="AD27" s="290" t="s">
        <v>60</v>
      </c>
      <c r="AE27" s="292" t="s">
        <v>45</v>
      </c>
      <c r="AF27" s="291">
        <v>159000</v>
      </c>
      <c r="AG27" s="291">
        <v>1020</v>
      </c>
      <c r="AH27" s="291">
        <v>179520000</v>
      </c>
      <c r="AI27" s="291">
        <v>43860000</v>
      </c>
      <c r="AJ27" s="291">
        <v>1020</v>
      </c>
      <c r="AK27" s="291">
        <v>179520000</v>
      </c>
      <c r="AL27" s="291">
        <v>43860000</v>
      </c>
      <c r="AM27" s="291"/>
      <c r="AN27" s="291"/>
      <c r="AO27" s="291">
        <v>0</v>
      </c>
      <c r="AP27" s="291">
        <v>1028</v>
      </c>
      <c r="AQ27" s="291">
        <v>180928000</v>
      </c>
      <c r="AR27" s="291">
        <v>44204000</v>
      </c>
      <c r="AS27" s="291">
        <v>1028</v>
      </c>
      <c r="AT27" s="291">
        <v>180928000</v>
      </c>
      <c r="AU27" s="291">
        <v>44204000</v>
      </c>
      <c r="AV27" s="291"/>
      <c r="AW27" s="291"/>
      <c r="AX27" s="291">
        <v>0</v>
      </c>
      <c r="AY27" s="291">
        <v>961</v>
      </c>
      <c r="AZ27" s="291">
        <v>169136000</v>
      </c>
      <c r="BA27" s="291">
        <v>32</v>
      </c>
      <c r="BB27" s="291">
        <v>5632000</v>
      </c>
      <c r="BC27" s="291"/>
      <c r="BD27" s="291"/>
      <c r="BE27" s="291"/>
      <c r="BF27" s="291">
        <v>0</v>
      </c>
      <c r="BG27" s="291">
        <v>1028</v>
      </c>
      <c r="BH27" s="291">
        <v>180928000</v>
      </c>
      <c r="BI27" s="291">
        <v>116262962</v>
      </c>
      <c r="BJ27" s="291">
        <v>44204000</v>
      </c>
      <c r="BK27" s="291">
        <v>-67</v>
      </c>
      <c r="BL27" s="291">
        <v>67</v>
      </c>
      <c r="BM27" s="291"/>
      <c r="BN27" s="291"/>
      <c r="BO27" s="291"/>
      <c r="BP27" s="292" t="s">
        <v>507</v>
      </c>
      <c r="BQ27" s="292" t="s">
        <v>644</v>
      </c>
      <c r="BR27" t="s">
        <v>362</v>
      </c>
      <c r="BS27">
        <v>24</v>
      </c>
    </row>
    <row r="28" spans="1:71" hidden="1" x14ac:dyDescent="0.3">
      <c r="A28" s="281">
        <v>996</v>
      </c>
      <c r="B28" s="282" t="s">
        <v>2952</v>
      </c>
      <c r="C28" s="282" t="s">
        <v>3011</v>
      </c>
      <c r="D28" s="282" t="s">
        <v>3007</v>
      </c>
      <c r="E28" s="282" t="s">
        <v>2959</v>
      </c>
      <c r="F28" s="282" t="s">
        <v>2977</v>
      </c>
      <c r="G28" s="282" t="s">
        <v>3008</v>
      </c>
      <c r="H28" s="282" t="s">
        <v>3009</v>
      </c>
      <c r="I28" s="282" t="s">
        <v>2962</v>
      </c>
      <c r="J28" s="282" t="s">
        <v>60</v>
      </c>
      <c r="K28" s="282" t="s">
        <v>2958</v>
      </c>
      <c r="L28" s="282" t="s">
        <v>45</v>
      </c>
      <c r="M28" s="283" t="s">
        <v>465</v>
      </c>
      <c r="N28" s="282" t="s">
        <v>358</v>
      </c>
      <c r="O28" s="282" t="s">
        <v>50</v>
      </c>
      <c r="P28" s="282" t="s">
        <v>184</v>
      </c>
      <c r="Q28" s="284" t="s">
        <v>45</v>
      </c>
      <c r="R28" s="282" t="s">
        <v>45</v>
      </c>
      <c r="S28" s="285">
        <v>2958465</v>
      </c>
      <c r="T28" s="285">
        <v>45922</v>
      </c>
      <c r="U28" s="284" t="s">
        <v>45</v>
      </c>
      <c r="V28" s="285">
        <v>45922</v>
      </c>
      <c r="W28" s="285">
        <v>45972</v>
      </c>
      <c r="X28" s="285">
        <v>45973</v>
      </c>
      <c r="Y28" s="286">
        <v>204000</v>
      </c>
      <c r="Z28" s="286">
        <v>226000</v>
      </c>
      <c r="AA28" s="286">
        <v>54000</v>
      </c>
      <c r="AB28" s="286">
        <v>226000</v>
      </c>
      <c r="AC28" s="287" t="s">
        <v>52</v>
      </c>
      <c r="AD28" s="284" t="s">
        <v>560</v>
      </c>
      <c r="AE28" s="341">
        <v>10</v>
      </c>
      <c r="AF28" s="286">
        <v>184000</v>
      </c>
      <c r="AG28" s="286">
        <v>5790</v>
      </c>
      <c r="AH28" s="286">
        <v>1308540000</v>
      </c>
      <c r="AI28" s="286">
        <v>312660000</v>
      </c>
      <c r="AJ28" s="286">
        <v>1580</v>
      </c>
      <c r="AK28" s="286">
        <v>357080000</v>
      </c>
      <c r="AL28" s="286">
        <v>85320000</v>
      </c>
      <c r="AM28" s="286">
        <v>4210</v>
      </c>
      <c r="AN28" s="286">
        <v>951460000</v>
      </c>
      <c r="AO28" s="286">
        <v>227340000</v>
      </c>
      <c r="AP28" s="286">
        <v>6432</v>
      </c>
      <c r="AQ28" s="286">
        <v>1453632000</v>
      </c>
      <c r="AR28" s="286">
        <v>347328000</v>
      </c>
      <c r="AS28" s="286">
        <v>6432</v>
      </c>
      <c r="AT28" s="286">
        <v>1453632000</v>
      </c>
      <c r="AU28" s="286">
        <v>347328000</v>
      </c>
      <c r="AV28" s="286"/>
      <c r="AW28" s="286"/>
      <c r="AX28" s="286">
        <v>0</v>
      </c>
      <c r="AY28" s="286">
        <v>6284</v>
      </c>
      <c r="AZ28" s="286">
        <v>1420184000</v>
      </c>
      <c r="BA28" s="286"/>
      <c r="BB28" s="286"/>
      <c r="BC28" s="286"/>
      <c r="BD28" s="286"/>
      <c r="BE28" s="286"/>
      <c r="BF28" s="286">
        <v>0</v>
      </c>
      <c r="BG28" s="286">
        <v>6256</v>
      </c>
      <c r="BH28" s="286">
        <v>1413856000</v>
      </c>
      <c r="BI28" s="286">
        <v>900505886</v>
      </c>
      <c r="BJ28" s="286">
        <v>337824000</v>
      </c>
      <c r="BK28" s="286">
        <v>28</v>
      </c>
      <c r="BL28" s="286">
        <v>148</v>
      </c>
      <c r="BM28" s="286">
        <v>176</v>
      </c>
      <c r="BN28" s="286">
        <v>39776000</v>
      </c>
      <c r="BO28" s="286">
        <v>9504000</v>
      </c>
      <c r="BP28" s="287" t="s">
        <v>3281</v>
      </c>
      <c r="BQ28" s="287" t="s">
        <v>3542</v>
      </c>
      <c r="BR28" t="s">
        <v>359</v>
      </c>
      <c r="BS28">
        <v>25</v>
      </c>
    </row>
    <row r="29" spans="1:71" hidden="1" x14ac:dyDescent="0.3">
      <c r="A29" s="281">
        <v>1009</v>
      </c>
      <c r="B29" s="288" t="s">
        <v>2952</v>
      </c>
      <c r="C29" s="288" t="s">
        <v>3011</v>
      </c>
      <c r="D29" s="288" t="s">
        <v>3007</v>
      </c>
      <c r="E29" s="288" t="s">
        <v>2959</v>
      </c>
      <c r="F29" s="288" t="s">
        <v>2985</v>
      </c>
      <c r="G29" s="288" t="s">
        <v>2986</v>
      </c>
      <c r="H29" s="288" t="s">
        <v>2989</v>
      </c>
      <c r="I29" s="288" t="s">
        <v>2962</v>
      </c>
      <c r="J29" s="288" t="s">
        <v>60</v>
      </c>
      <c r="K29" s="288" t="s">
        <v>2958</v>
      </c>
      <c r="L29" s="288" t="s">
        <v>45</v>
      </c>
      <c r="M29" s="289" t="s">
        <v>487</v>
      </c>
      <c r="N29" s="288" t="s">
        <v>353</v>
      </c>
      <c r="O29" s="288" t="s">
        <v>50</v>
      </c>
      <c r="P29" s="288" t="s">
        <v>74</v>
      </c>
      <c r="Q29" s="290" t="s">
        <v>45</v>
      </c>
      <c r="R29" s="288" t="s">
        <v>45</v>
      </c>
      <c r="S29" s="1">
        <v>2958465</v>
      </c>
      <c r="T29" s="1">
        <v>45952</v>
      </c>
      <c r="U29" s="290" t="s">
        <v>45</v>
      </c>
      <c r="V29" s="1">
        <v>45952</v>
      </c>
      <c r="W29" s="1">
        <v>45971</v>
      </c>
      <c r="X29" s="1">
        <v>45968</v>
      </c>
      <c r="Y29" s="291">
        <v>57000</v>
      </c>
      <c r="Z29" s="291">
        <v>57000</v>
      </c>
      <c r="AA29" s="291">
        <v>15700</v>
      </c>
      <c r="AB29" s="291">
        <v>57000</v>
      </c>
      <c r="AC29" s="292" t="s">
        <v>662</v>
      </c>
      <c r="AD29" s="290" t="s">
        <v>60</v>
      </c>
      <c r="AE29" s="292" t="s">
        <v>45</v>
      </c>
      <c r="AF29" s="291">
        <v>57000</v>
      </c>
      <c r="AG29" s="291">
        <v>2280</v>
      </c>
      <c r="AH29" s="291">
        <v>129960000</v>
      </c>
      <c r="AI29" s="291">
        <v>35796000</v>
      </c>
      <c r="AJ29" s="291">
        <v>950</v>
      </c>
      <c r="AK29" s="291">
        <v>54150000</v>
      </c>
      <c r="AL29" s="291">
        <v>14915000</v>
      </c>
      <c r="AM29" s="291">
        <v>1330</v>
      </c>
      <c r="AN29" s="291">
        <v>75810000</v>
      </c>
      <c r="AO29" s="291">
        <v>20881000</v>
      </c>
      <c r="AP29" s="291">
        <v>2191</v>
      </c>
      <c r="AQ29" s="291">
        <v>124887000</v>
      </c>
      <c r="AR29" s="291">
        <v>34398700</v>
      </c>
      <c r="AS29" s="291">
        <v>2191</v>
      </c>
      <c r="AT29" s="291">
        <v>124887000</v>
      </c>
      <c r="AU29" s="291">
        <v>34398700</v>
      </c>
      <c r="AV29" s="291"/>
      <c r="AW29" s="291"/>
      <c r="AX29" s="291">
        <v>0</v>
      </c>
      <c r="AY29" s="291">
        <v>1582</v>
      </c>
      <c r="AZ29" s="291">
        <v>90174000</v>
      </c>
      <c r="BA29" s="291">
        <v>38</v>
      </c>
      <c r="BB29" s="291">
        <v>2166000</v>
      </c>
      <c r="BC29" s="291"/>
      <c r="BD29" s="291"/>
      <c r="BE29" s="291"/>
      <c r="BF29" s="291">
        <v>0</v>
      </c>
      <c r="BG29" s="291">
        <v>1479</v>
      </c>
      <c r="BH29" s="291">
        <v>84303000</v>
      </c>
      <c r="BI29" s="291">
        <v>64557295</v>
      </c>
      <c r="BJ29" s="291">
        <v>23220300</v>
      </c>
      <c r="BK29" s="291">
        <v>103</v>
      </c>
      <c r="BL29" s="291">
        <v>609</v>
      </c>
      <c r="BM29" s="291">
        <v>712</v>
      </c>
      <c r="BN29" s="291">
        <v>40584000</v>
      </c>
      <c r="BO29" s="291">
        <v>11178400</v>
      </c>
      <c r="BP29" s="292" t="s">
        <v>3318</v>
      </c>
      <c r="BQ29" s="292" t="s">
        <v>3930</v>
      </c>
      <c r="BR29" t="s">
        <v>354</v>
      </c>
      <c r="BS29">
        <v>26</v>
      </c>
    </row>
    <row r="30" spans="1:71" hidden="1" x14ac:dyDescent="0.3">
      <c r="A30" s="281">
        <v>1066</v>
      </c>
      <c r="B30" s="282" t="s">
        <v>2952</v>
      </c>
      <c r="C30" s="282" t="s">
        <v>3018</v>
      </c>
      <c r="D30" s="282" t="s">
        <v>2954</v>
      </c>
      <c r="E30" s="282" t="s">
        <v>2959</v>
      </c>
      <c r="F30" s="282" t="s">
        <v>2955</v>
      </c>
      <c r="G30" s="282" t="s">
        <v>2960</v>
      </c>
      <c r="H30" s="282" t="s">
        <v>2965</v>
      </c>
      <c r="I30" s="282" t="s">
        <v>45</v>
      </c>
      <c r="J30" s="282" t="s">
        <v>60</v>
      </c>
      <c r="K30" s="282" t="s">
        <v>2958</v>
      </c>
      <c r="L30" s="282" t="s">
        <v>1852</v>
      </c>
      <c r="M30" s="283" t="s">
        <v>470</v>
      </c>
      <c r="N30" s="282" t="s">
        <v>450</v>
      </c>
      <c r="O30" s="282" t="s">
        <v>50</v>
      </c>
      <c r="P30" s="282" t="s">
        <v>51</v>
      </c>
      <c r="Q30" s="284" t="s">
        <v>45</v>
      </c>
      <c r="R30" s="282" t="s">
        <v>45</v>
      </c>
      <c r="S30" s="285">
        <v>46120</v>
      </c>
      <c r="T30" s="285">
        <v>46120</v>
      </c>
      <c r="U30" s="284" t="s">
        <v>45</v>
      </c>
      <c r="V30" s="285">
        <v>46006</v>
      </c>
      <c r="W30" s="285">
        <v>46042</v>
      </c>
      <c r="X30" s="285">
        <v>46043</v>
      </c>
      <c r="Y30" s="286">
        <v>38000</v>
      </c>
      <c r="Z30" s="286">
        <v>48000</v>
      </c>
      <c r="AA30" s="286">
        <v>8400</v>
      </c>
      <c r="AB30" s="286">
        <v>48000</v>
      </c>
      <c r="AC30" s="287" t="s">
        <v>452</v>
      </c>
      <c r="AD30" s="284" t="s">
        <v>53</v>
      </c>
      <c r="AE30" s="341">
        <v>21</v>
      </c>
      <c r="AF30" s="286">
        <v>30000</v>
      </c>
      <c r="AG30" s="286">
        <v>16310</v>
      </c>
      <c r="AH30" s="286">
        <v>782880000</v>
      </c>
      <c r="AI30" s="286">
        <v>137004000</v>
      </c>
      <c r="AJ30" s="286">
        <v>7000</v>
      </c>
      <c r="AK30" s="286">
        <v>336000000</v>
      </c>
      <c r="AL30" s="286">
        <v>58800000</v>
      </c>
      <c r="AM30" s="286">
        <v>9310</v>
      </c>
      <c r="AN30" s="286">
        <v>446880000</v>
      </c>
      <c r="AO30" s="286">
        <v>78204000</v>
      </c>
      <c r="AP30" s="286">
        <v>16474</v>
      </c>
      <c r="AQ30" s="286">
        <v>790752000</v>
      </c>
      <c r="AR30" s="286">
        <v>138381600</v>
      </c>
      <c r="AS30" s="286">
        <v>7108</v>
      </c>
      <c r="AT30" s="286">
        <v>341184000</v>
      </c>
      <c r="AU30" s="286">
        <v>59707200</v>
      </c>
      <c r="AV30" s="286">
        <v>9366</v>
      </c>
      <c r="AW30" s="286">
        <v>449568000</v>
      </c>
      <c r="AX30" s="286">
        <v>78674400</v>
      </c>
      <c r="AY30" s="286">
        <v>10390</v>
      </c>
      <c r="AZ30" s="286">
        <v>498720000</v>
      </c>
      <c r="BA30" s="286">
        <v>77</v>
      </c>
      <c r="BB30" s="286">
        <v>3696000</v>
      </c>
      <c r="BC30" s="286">
        <v>140</v>
      </c>
      <c r="BD30" s="286">
        <v>6720000</v>
      </c>
      <c r="BE30" s="286">
        <v>4309799</v>
      </c>
      <c r="BF30" s="286">
        <v>1176000</v>
      </c>
      <c r="BG30" s="286">
        <v>8349</v>
      </c>
      <c r="BH30" s="286">
        <v>400752000</v>
      </c>
      <c r="BI30" s="286">
        <v>236027243</v>
      </c>
      <c r="BJ30" s="286">
        <v>70131600</v>
      </c>
      <c r="BK30" s="286">
        <v>2041</v>
      </c>
      <c r="BL30" s="286">
        <v>6084</v>
      </c>
      <c r="BM30" s="286">
        <v>8125</v>
      </c>
      <c r="BN30" s="286">
        <v>390000000</v>
      </c>
      <c r="BO30" s="286">
        <v>68250000</v>
      </c>
      <c r="BP30" s="287" t="s">
        <v>4048</v>
      </c>
      <c r="BQ30" s="287" t="s">
        <v>3521</v>
      </c>
      <c r="BR30" t="s">
        <v>451</v>
      </c>
      <c r="BS30">
        <v>27</v>
      </c>
    </row>
    <row r="31" spans="1:71" x14ac:dyDescent="0.3">
      <c r="A31" s="281">
        <v>1098</v>
      </c>
      <c r="B31" s="282" t="s">
        <v>2952</v>
      </c>
      <c r="C31" s="282" t="s">
        <v>3018</v>
      </c>
      <c r="D31" s="282" t="s">
        <v>2954</v>
      </c>
      <c r="E31" s="282" t="s">
        <v>2959</v>
      </c>
      <c r="F31" s="282" t="s">
        <v>2970</v>
      </c>
      <c r="G31" s="282" t="s">
        <v>2974</v>
      </c>
      <c r="H31" s="282" t="s">
        <v>2976</v>
      </c>
      <c r="I31" s="282" t="s">
        <v>45</v>
      </c>
      <c r="J31" s="282" t="s">
        <v>60</v>
      </c>
      <c r="K31" s="282" t="s">
        <v>2958</v>
      </c>
      <c r="L31" s="282" t="s">
        <v>1857</v>
      </c>
      <c r="M31" s="283" t="s">
        <v>463</v>
      </c>
      <c r="N31" s="282" t="s">
        <v>1797</v>
      </c>
      <c r="O31" s="282" t="s">
        <v>50</v>
      </c>
      <c r="P31" s="282" t="s">
        <v>51</v>
      </c>
      <c r="Q31" s="284" t="s">
        <v>45</v>
      </c>
      <c r="R31" s="282" t="s">
        <v>45</v>
      </c>
      <c r="S31" s="285">
        <v>46111</v>
      </c>
      <c r="T31" s="285">
        <v>46112</v>
      </c>
      <c r="U31" s="285">
        <v>46118</v>
      </c>
      <c r="V31" s="285">
        <v>45999</v>
      </c>
      <c r="W31" s="285">
        <v>46050</v>
      </c>
      <c r="X31" s="285">
        <v>46051</v>
      </c>
      <c r="Y31" s="286">
        <v>79000</v>
      </c>
      <c r="Z31" s="286">
        <v>79000</v>
      </c>
      <c r="AA31" s="286">
        <v>19200</v>
      </c>
      <c r="AB31" s="286">
        <v>79000</v>
      </c>
      <c r="AC31" s="287" t="s">
        <v>601</v>
      </c>
      <c r="AD31" s="284" t="s">
        <v>53</v>
      </c>
      <c r="AE31" s="341">
        <v>20</v>
      </c>
      <c r="AF31" s="286">
        <v>63000</v>
      </c>
      <c r="AG31" s="286">
        <v>11050</v>
      </c>
      <c r="AH31" s="286">
        <v>872950000</v>
      </c>
      <c r="AI31" s="286">
        <v>212160000</v>
      </c>
      <c r="AJ31" s="286">
        <v>3200</v>
      </c>
      <c r="AK31" s="286">
        <v>252800000</v>
      </c>
      <c r="AL31" s="286">
        <v>61440000</v>
      </c>
      <c r="AM31" s="286">
        <v>7850</v>
      </c>
      <c r="AN31" s="286">
        <v>620150000</v>
      </c>
      <c r="AO31" s="286">
        <v>150720000</v>
      </c>
      <c r="AP31" s="286">
        <v>11191</v>
      </c>
      <c r="AQ31" s="286">
        <v>884089000</v>
      </c>
      <c r="AR31" s="286">
        <v>214867200</v>
      </c>
      <c r="AS31" s="286">
        <v>4608</v>
      </c>
      <c r="AT31" s="286">
        <v>364032000</v>
      </c>
      <c r="AU31" s="286">
        <v>88473600</v>
      </c>
      <c r="AV31" s="286">
        <v>6583</v>
      </c>
      <c r="AW31" s="286">
        <v>520057000</v>
      </c>
      <c r="AX31" s="286">
        <v>126393600</v>
      </c>
      <c r="AY31" s="286">
        <v>5544</v>
      </c>
      <c r="AZ31" s="286">
        <v>437976000</v>
      </c>
      <c r="BA31" s="286">
        <v>137</v>
      </c>
      <c r="BB31" s="286">
        <v>10823000</v>
      </c>
      <c r="BC31" s="286">
        <v>94</v>
      </c>
      <c r="BD31" s="286">
        <v>7426000</v>
      </c>
      <c r="BE31" s="286">
        <v>6967028</v>
      </c>
      <c r="BF31" s="286">
        <v>1804800</v>
      </c>
      <c r="BG31" s="286">
        <v>5435</v>
      </c>
      <c r="BH31" s="286">
        <v>429365000</v>
      </c>
      <c r="BI31" s="286">
        <v>336060086</v>
      </c>
      <c r="BJ31" s="286">
        <v>104352000</v>
      </c>
      <c r="BK31" s="286">
        <v>109</v>
      </c>
      <c r="BL31" s="286">
        <v>5647</v>
      </c>
      <c r="BM31" s="286">
        <v>5756</v>
      </c>
      <c r="BN31" s="286">
        <v>454724000</v>
      </c>
      <c r="BO31" s="286">
        <v>110515200</v>
      </c>
      <c r="BP31" s="287" t="s">
        <v>1250</v>
      </c>
      <c r="BQ31" s="287" t="s">
        <v>3922</v>
      </c>
      <c r="BR31" t="s">
        <v>428</v>
      </c>
      <c r="BS31">
        <v>28</v>
      </c>
    </row>
    <row r="32" spans="1:71" x14ac:dyDescent="0.3">
      <c r="A32" s="281">
        <v>1100</v>
      </c>
      <c r="B32" s="282" t="s">
        <v>2952</v>
      </c>
      <c r="C32" s="282" t="s">
        <v>3018</v>
      </c>
      <c r="D32" s="282" t="s">
        <v>2954</v>
      </c>
      <c r="E32" s="282" t="s">
        <v>2959</v>
      </c>
      <c r="F32" s="282" t="s">
        <v>2970</v>
      </c>
      <c r="G32" s="282" t="s">
        <v>2974</v>
      </c>
      <c r="H32" s="282" t="s">
        <v>2976</v>
      </c>
      <c r="I32" s="282" t="s">
        <v>45</v>
      </c>
      <c r="J32" s="282" t="s">
        <v>60</v>
      </c>
      <c r="K32" s="282" t="s">
        <v>2958</v>
      </c>
      <c r="L32" s="282" t="s">
        <v>1857</v>
      </c>
      <c r="M32" s="283" t="s">
        <v>466</v>
      </c>
      <c r="N32" s="282" t="s">
        <v>417</v>
      </c>
      <c r="O32" s="282" t="s">
        <v>50</v>
      </c>
      <c r="P32" s="282" t="s">
        <v>51</v>
      </c>
      <c r="Q32" s="284" t="s">
        <v>45</v>
      </c>
      <c r="R32" s="282" t="s">
        <v>45</v>
      </c>
      <c r="S32" s="285">
        <v>46085</v>
      </c>
      <c r="T32" s="285">
        <v>46085</v>
      </c>
      <c r="U32" s="285">
        <v>46104</v>
      </c>
      <c r="V32" s="285">
        <v>45999</v>
      </c>
      <c r="W32" s="285">
        <v>46030</v>
      </c>
      <c r="X32" s="285">
        <v>46031</v>
      </c>
      <c r="Y32" s="286">
        <v>58000</v>
      </c>
      <c r="Z32" s="286">
        <v>65000</v>
      </c>
      <c r="AA32" s="286">
        <v>14800</v>
      </c>
      <c r="AB32" s="286">
        <v>65000</v>
      </c>
      <c r="AC32" s="287" t="s">
        <v>983</v>
      </c>
      <c r="AD32" s="284" t="s">
        <v>53</v>
      </c>
      <c r="AE32" s="341">
        <v>21</v>
      </c>
      <c r="AF32" s="286">
        <v>46000</v>
      </c>
      <c r="AG32" s="286">
        <v>6600</v>
      </c>
      <c r="AH32" s="286">
        <v>429000000</v>
      </c>
      <c r="AI32" s="286">
        <v>97680000</v>
      </c>
      <c r="AJ32" s="286">
        <v>4200</v>
      </c>
      <c r="AK32" s="286">
        <v>273000000</v>
      </c>
      <c r="AL32" s="286">
        <v>62160000</v>
      </c>
      <c r="AM32" s="286">
        <v>2400</v>
      </c>
      <c r="AN32" s="286">
        <v>156000000</v>
      </c>
      <c r="AO32" s="286">
        <v>35520000</v>
      </c>
      <c r="AP32" s="286">
        <v>6720</v>
      </c>
      <c r="AQ32" s="286">
        <v>436800000</v>
      </c>
      <c r="AR32" s="286">
        <v>99456000</v>
      </c>
      <c r="AS32" s="286">
        <v>6303</v>
      </c>
      <c r="AT32" s="286">
        <v>409695000</v>
      </c>
      <c r="AU32" s="286">
        <v>93284400</v>
      </c>
      <c r="AV32" s="286">
        <v>417</v>
      </c>
      <c r="AW32" s="286">
        <v>27105000</v>
      </c>
      <c r="AX32" s="286">
        <v>6171600</v>
      </c>
      <c r="AY32" s="286">
        <v>3079</v>
      </c>
      <c r="AZ32" s="286">
        <v>200135000</v>
      </c>
      <c r="BA32" s="286">
        <v>13</v>
      </c>
      <c r="BB32" s="286">
        <v>845000</v>
      </c>
      <c r="BC32" s="286">
        <v>57</v>
      </c>
      <c r="BD32" s="286">
        <v>3705000</v>
      </c>
      <c r="BE32" s="286">
        <v>3118089</v>
      </c>
      <c r="BF32" s="286">
        <v>843600</v>
      </c>
      <c r="BG32" s="286">
        <v>2807</v>
      </c>
      <c r="BH32" s="286">
        <v>182455000</v>
      </c>
      <c r="BI32" s="286">
        <v>117360040</v>
      </c>
      <c r="BJ32" s="286">
        <v>41543600</v>
      </c>
      <c r="BK32" s="286">
        <v>272</v>
      </c>
      <c r="BL32" s="286">
        <v>3641</v>
      </c>
      <c r="BM32" s="286">
        <v>3913</v>
      </c>
      <c r="BN32" s="286">
        <v>254345000</v>
      </c>
      <c r="BO32" s="286">
        <v>57912400</v>
      </c>
      <c r="BP32" s="287" t="s">
        <v>4012</v>
      </c>
      <c r="BQ32" s="287" t="s">
        <v>4122</v>
      </c>
      <c r="BR32" t="s">
        <v>418</v>
      </c>
      <c r="BS32">
        <v>29</v>
      </c>
    </row>
    <row r="33" spans="1:71" x14ac:dyDescent="0.3">
      <c r="A33" s="281">
        <v>1103</v>
      </c>
      <c r="B33" s="288" t="s">
        <v>2952</v>
      </c>
      <c r="C33" s="288" t="s">
        <v>3018</v>
      </c>
      <c r="D33" s="288" t="s">
        <v>2954</v>
      </c>
      <c r="E33" s="288" t="s">
        <v>2959</v>
      </c>
      <c r="F33" s="288" t="s">
        <v>2970</v>
      </c>
      <c r="G33" s="288" t="s">
        <v>2974</v>
      </c>
      <c r="H33" s="288" t="s">
        <v>2976</v>
      </c>
      <c r="I33" s="288" t="s">
        <v>45</v>
      </c>
      <c r="J33" s="288" t="s">
        <v>60</v>
      </c>
      <c r="K33" s="288" t="s">
        <v>2958</v>
      </c>
      <c r="L33" s="288" t="s">
        <v>1854</v>
      </c>
      <c r="M33" s="289" t="s">
        <v>467</v>
      </c>
      <c r="N33" s="288" t="s">
        <v>411</v>
      </c>
      <c r="O33" s="288" t="s">
        <v>50</v>
      </c>
      <c r="P33" s="288" t="s">
        <v>51</v>
      </c>
      <c r="Q33" s="290" t="s">
        <v>45</v>
      </c>
      <c r="R33" s="288" t="s">
        <v>45</v>
      </c>
      <c r="S33" s="1">
        <v>46064</v>
      </c>
      <c r="T33" s="1">
        <v>46064</v>
      </c>
      <c r="U33" s="290" t="s">
        <v>45</v>
      </c>
      <c r="V33" s="1">
        <v>46001</v>
      </c>
      <c r="W33" s="1">
        <v>46030</v>
      </c>
      <c r="X33" s="1">
        <v>46036</v>
      </c>
      <c r="Y33" s="291">
        <v>49000</v>
      </c>
      <c r="Z33" s="291">
        <v>62000</v>
      </c>
      <c r="AA33" s="291">
        <v>12000</v>
      </c>
      <c r="AB33" s="291">
        <v>62000</v>
      </c>
      <c r="AC33" s="292" t="s">
        <v>439</v>
      </c>
      <c r="AD33" s="290" t="s">
        <v>53</v>
      </c>
      <c r="AE33" s="342">
        <v>10</v>
      </c>
      <c r="AF33" s="291">
        <v>44000</v>
      </c>
      <c r="AG33" s="291">
        <v>10040</v>
      </c>
      <c r="AH33" s="291">
        <v>622480000</v>
      </c>
      <c r="AI33" s="291">
        <v>120480000</v>
      </c>
      <c r="AJ33" s="291">
        <v>9000</v>
      </c>
      <c r="AK33" s="291">
        <v>558000000</v>
      </c>
      <c r="AL33" s="291">
        <v>108000000</v>
      </c>
      <c r="AM33" s="291">
        <v>1040</v>
      </c>
      <c r="AN33" s="291">
        <v>64480000</v>
      </c>
      <c r="AO33" s="291">
        <v>12480000</v>
      </c>
      <c r="AP33" s="291">
        <v>10459</v>
      </c>
      <c r="AQ33" s="291">
        <v>648458000</v>
      </c>
      <c r="AR33" s="291">
        <v>125508000</v>
      </c>
      <c r="AS33" s="291">
        <v>9937</v>
      </c>
      <c r="AT33" s="291">
        <v>616094000</v>
      </c>
      <c r="AU33" s="291">
        <v>119244000</v>
      </c>
      <c r="AV33" s="291">
        <v>522</v>
      </c>
      <c r="AW33" s="291">
        <v>32364000</v>
      </c>
      <c r="AX33" s="291">
        <v>6264000</v>
      </c>
      <c r="AY33" s="291">
        <v>2680</v>
      </c>
      <c r="AZ33" s="291">
        <v>166160000</v>
      </c>
      <c r="BA33" s="291">
        <v>-45</v>
      </c>
      <c r="BB33" s="291">
        <v>-2790000</v>
      </c>
      <c r="BC33" s="291">
        <v>35</v>
      </c>
      <c r="BD33" s="291">
        <v>2170000</v>
      </c>
      <c r="BE33" s="291">
        <v>1342664</v>
      </c>
      <c r="BF33" s="291">
        <v>420000</v>
      </c>
      <c r="BG33" s="291">
        <v>2330</v>
      </c>
      <c r="BH33" s="291">
        <v>144460000</v>
      </c>
      <c r="BI33" s="291">
        <v>85829393</v>
      </c>
      <c r="BJ33" s="291">
        <v>27960000</v>
      </c>
      <c r="BK33" s="291">
        <v>350</v>
      </c>
      <c r="BL33" s="291">
        <v>7779</v>
      </c>
      <c r="BM33" s="291">
        <v>8129</v>
      </c>
      <c r="BN33" s="291">
        <v>503998000</v>
      </c>
      <c r="BO33" s="291">
        <v>97548000</v>
      </c>
      <c r="BP33" s="292" t="s">
        <v>4303</v>
      </c>
      <c r="BQ33" s="292" t="s">
        <v>4164</v>
      </c>
      <c r="BR33" t="s">
        <v>412</v>
      </c>
      <c r="BS33">
        <v>30</v>
      </c>
    </row>
    <row r="34" spans="1:71" hidden="1" x14ac:dyDescent="0.3">
      <c r="A34" s="281">
        <v>1113</v>
      </c>
      <c r="B34" s="288" t="s">
        <v>2952</v>
      </c>
      <c r="C34" s="288" t="s">
        <v>3018</v>
      </c>
      <c r="D34" s="288" t="s">
        <v>2954</v>
      </c>
      <c r="E34" s="288" t="s">
        <v>2959</v>
      </c>
      <c r="F34" s="288" t="s">
        <v>2977</v>
      </c>
      <c r="G34" s="288" t="s">
        <v>2980</v>
      </c>
      <c r="H34" s="288" t="s">
        <v>2982</v>
      </c>
      <c r="I34" s="288" t="s">
        <v>45</v>
      </c>
      <c r="J34" s="288" t="s">
        <v>60</v>
      </c>
      <c r="K34" s="288" t="s">
        <v>2958</v>
      </c>
      <c r="L34" s="288" t="s">
        <v>1852</v>
      </c>
      <c r="M34" s="289" t="s">
        <v>458</v>
      </c>
      <c r="N34" s="288" t="s">
        <v>400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46030</v>
      </c>
      <c r="T34" s="1">
        <v>46030</v>
      </c>
      <c r="U34" s="290" t="s">
        <v>45</v>
      </c>
      <c r="V34" s="1">
        <v>46020</v>
      </c>
      <c r="W34" s="1">
        <v>46042</v>
      </c>
      <c r="X34" s="1">
        <v>46042</v>
      </c>
      <c r="Y34" s="291">
        <v>120000</v>
      </c>
      <c r="Z34" s="291">
        <v>134000</v>
      </c>
      <c r="AA34" s="291">
        <v>31500</v>
      </c>
      <c r="AB34" s="291">
        <v>134000</v>
      </c>
      <c r="AC34" s="292" t="s">
        <v>116</v>
      </c>
      <c r="AD34" s="290" t="s">
        <v>53</v>
      </c>
      <c r="AE34" s="342">
        <v>20</v>
      </c>
      <c r="AF34" s="291">
        <v>96000</v>
      </c>
      <c r="AG34" s="291">
        <v>1200</v>
      </c>
      <c r="AH34" s="291">
        <v>160800000</v>
      </c>
      <c r="AI34" s="291">
        <v>37800000</v>
      </c>
      <c r="AJ34" s="291">
        <v>800</v>
      </c>
      <c r="AK34" s="291">
        <v>107200000</v>
      </c>
      <c r="AL34" s="291">
        <v>25200000</v>
      </c>
      <c r="AM34" s="291">
        <v>400</v>
      </c>
      <c r="AN34" s="291">
        <v>53600000</v>
      </c>
      <c r="AO34" s="291">
        <v>12600000</v>
      </c>
      <c r="AP34" s="291">
        <v>1200</v>
      </c>
      <c r="AQ34" s="291">
        <v>160800000</v>
      </c>
      <c r="AR34" s="291">
        <v>37800000</v>
      </c>
      <c r="AS34" s="291">
        <v>1200</v>
      </c>
      <c r="AT34" s="291">
        <v>160800000</v>
      </c>
      <c r="AU34" s="291">
        <v>37800000</v>
      </c>
      <c r="AV34" s="291"/>
      <c r="AW34" s="291"/>
      <c r="AX34" s="291">
        <v>0</v>
      </c>
      <c r="AY34" s="291">
        <v>1111</v>
      </c>
      <c r="AZ34" s="291">
        <v>148874000</v>
      </c>
      <c r="BA34" s="291">
        <v>-8</v>
      </c>
      <c r="BB34" s="291">
        <v>-1072000</v>
      </c>
      <c r="BC34" s="291">
        <v>21</v>
      </c>
      <c r="BD34" s="291">
        <v>2814000</v>
      </c>
      <c r="BE34" s="291">
        <v>2256000</v>
      </c>
      <c r="BF34" s="291">
        <v>661500</v>
      </c>
      <c r="BG34" s="291">
        <v>1104</v>
      </c>
      <c r="BH34" s="291">
        <v>147936000</v>
      </c>
      <c r="BI34" s="291">
        <v>99616346</v>
      </c>
      <c r="BJ34" s="291">
        <v>34776000</v>
      </c>
      <c r="BK34" s="291">
        <v>7</v>
      </c>
      <c r="BL34" s="291">
        <v>89</v>
      </c>
      <c r="BM34" s="291">
        <v>96</v>
      </c>
      <c r="BN34" s="291">
        <v>12864000</v>
      </c>
      <c r="BO34" s="291">
        <v>3024000</v>
      </c>
      <c r="BP34" s="292" t="s">
        <v>515</v>
      </c>
      <c r="BQ34" s="292" t="s">
        <v>3978</v>
      </c>
      <c r="BR34" t="s">
        <v>401</v>
      </c>
      <c r="BS34">
        <v>31</v>
      </c>
    </row>
    <row r="35" spans="1:71" hidden="1" x14ac:dyDescent="0.3">
      <c r="A35" s="281">
        <v>1114</v>
      </c>
      <c r="B35" s="282" t="s">
        <v>2952</v>
      </c>
      <c r="C35" s="282" t="s">
        <v>3018</v>
      </c>
      <c r="D35" s="282" t="s">
        <v>2954</v>
      </c>
      <c r="E35" s="282" t="s">
        <v>2959</v>
      </c>
      <c r="F35" s="282" t="s">
        <v>2977</v>
      </c>
      <c r="G35" s="282" t="s">
        <v>2980</v>
      </c>
      <c r="H35" s="282" t="s">
        <v>2982</v>
      </c>
      <c r="I35" s="282" t="s">
        <v>45</v>
      </c>
      <c r="J35" s="282" t="s">
        <v>60</v>
      </c>
      <c r="K35" s="282" t="s">
        <v>2958</v>
      </c>
      <c r="L35" s="282" t="s">
        <v>1858</v>
      </c>
      <c r="M35" s="283" t="s">
        <v>457</v>
      </c>
      <c r="N35" s="282" t="s">
        <v>397</v>
      </c>
      <c r="O35" s="282" t="s">
        <v>50</v>
      </c>
      <c r="P35" s="282" t="s">
        <v>127</v>
      </c>
      <c r="Q35" s="284" t="s">
        <v>45</v>
      </c>
      <c r="R35" s="282" t="s">
        <v>45</v>
      </c>
      <c r="S35" s="285">
        <v>46093</v>
      </c>
      <c r="T35" s="285">
        <v>46093</v>
      </c>
      <c r="U35" s="284" t="s">
        <v>45</v>
      </c>
      <c r="V35" s="285">
        <v>46029</v>
      </c>
      <c r="W35" s="285">
        <v>46056</v>
      </c>
      <c r="X35" s="285">
        <v>46062</v>
      </c>
      <c r="Y35" s="286">
        <v>145000</v>
      </c>
      <c r="Z35" s="286">
        <v>145000</v>
      </c>
      <c r="AA35" s="286">
        <v>37500</v>
      </c>
      <c r="AB35" s="286">
        <v>145000</v>
      </c>
      <c r="AC35" s="287" t="s">
        <v>566</v>
      </c>
      <c r="AD35" s="284" t="s">
        <v>53</v>
      </c>
      <c r="AE35" s="341">
        <v>20</v>
      </c>
      <c r="AF35" s="286">
        <v>116000</v>
      </c>
      <c r="AG35" s="286">
        <v>2590</v>
      </c>
      <c r="AH35" s="286">
        <v>375550000</v>
      </c>
      <c r="AI35" s="286">
        <v>97125000</v>
      </c>
      <c r="AJ35" s="286">
        <v>2100</v>
      </c>
      <c r="AK35" s="286">
        <v>304500000</v>
      </c>
      <c r="AL35" s="286">
        <v>78750000</v>
      </c>
      <c r="AM35" s="286">
        <v>490</v>
      </c>
      <c r="AN35" s="286">
        <v>71050000</v>
      </c>
      <c r="AO35" s="286">
        <v>18375000</v>
      </c>
      <c r="AP35" s="286">
        <v>2730</v>
      </c>
      <c r="AQ35" s="286">
        <v>395850000</v>
      </c>
      <c r="AR35" s="286">
        <v>102375000</v>
      </c>
      <c r="AS35" s="286">
        <v>2184</v>
      </c>
      <c r="AT35" s="286">
        <v>316680000</v>
      </c>
      <c r="AU35" s="286">
        <v>81900000</v>
      </c>
      <c r="AV35" s="286">
        <v>546</v>
      </c>
      <c r="AW35" s="286">
        <v>79170000</v>
      </c>
      <c r="AX35" s="286">
        <v>20475000</v>
      </c>
      <c r="AY35" s="286">
        <v>1668</v>
      </c>
      <c r="AZ35" s="286">
        <v>241860000</v>
      </c>
      <c r="BA35" s="286">
        <v>163</v>
      </c>
      <c r="BB35" s="286">
        <v>23635000</v>
      </c>
      <c r="BC35" s="286">
        <v>20</v>
      </c>
      <c r="BD35" s="286">
        <v>2900000</v>
      </c>
      <c r="BE35" s="286">
        <v>2211820</v>
      </c>
      <c r="BF35" s="286">
        <v>750000</v>
      </c>
      <c r="BG35" s="286">
        <v>1893</v>
      </c>
      <c r="BH35" s="286">
        <v>274485000</v>
      </c>
      <c r="BI35" s="286">
        <v>222335974</v>
      </c>
      <c r="BJ35" s="286">
        <v>70987500</v>
      </c>
      <c r="BK35" s="286">
        <v>-225</v>
      </c>
      <c r="BL35" s="286">
        <v>1062</v>
      </c>
      <c r="BM35" s="286">
        <v>837</v>
      </c>
      <c r="BN35" s="286">
        <v>121365000</v>
      </c>
      <c r="BO35" s="286">
        <v>31387500</v>
      </c>
      <c r="BP35" s="287" t="s">
        <v>3889</v>
      </c>
      <c r="BQ35" s="287" t="s">
        <v>3273</v>
      </c>
      <c r="BR35" t="s">
        <v>398</v>
      </c>
      <c r="BS35">
        <v>32</v>
      </c>
    </row>
    <row r="36" spans="1:71" hidden="1" x14ac:dyDescent="0.3">
      <c r="A36" s="281">
        <v>1120</v>
      </c>
      <c r="B36" s="282" t="s">
        <v>2952</v>
      </c>
      <c r="C36" s="282" t="s">
        <v>3018</v>
      </c>
      <c r="D36" s="282" t="s">
        <v>2954</v>
      </c>
      <c r="E36" s="282" t="s">
        <v>2959</v>
      </c>
      <c r="F36" s="282" t="s">
        <v>2977</v>
      </c>
      <c r="G36" s="282" t="s">
        <v>3008</v>
      </c>
      <c r="H36" s="282" t="s">
        <v>3009</v>
      </c>
      <c r="I36" s="282" t="s">
        <v>45</v>
      </c>
      <c r="J36" s="282" t="s">
        <v>60</v>
      </c>
      <c r="K36" s="282" t="s">
        <v>2958</v>
      </c>
      <c r="L36" s="282" t="s">
        <v>1853</v>
      </c>
      <c r="M36" s="283" t="s">
        <v>464</v>
      </c>
      <c r="N36" s="282" t="s">
        <v>391</v>
      </c>
      <c r="O36" s="282" t="s">
        <v>50</v>
      </c>
      <c r="P36" s="282" t="s">
        <v>51</v>
      </c>
      <c r="Q36" s="284" t="s">
        <v>45</v>
      </c>
      <c r="R36" s="282" t="s">
        <v>45</v>
      </c>
      <c r="S36" s="285">
        <v>46092</v>
      </c>
      <c r="T36" s="285">
        <v>46092</v>
      </c>
      <c r="U36" s="284" t="s">
        <v>45</v>
      </c>
      <c r="V36" s="285">
        <v>46020</v>
      </c>
      <c r="W36" s="285">
        <v>46066</v>
      </c>
      <c r="X36" s="285">
        <v>46072</v>
      </c>
      <c r="Y36" s="286">
        <v>156000</v>
      </c>
      <c r="Z36" s="286">
        <v>156000</v>
      </c>
      <c r="AA36" s="286">
        <v>41000</v>
      </c>
      <c r="AB36" s="286">
        <v>156000</v>
      </c>
      <c r="AC36" s="287" t="s">
        <v>116</v>
      </c>
      <c r="AD36" s="284" t="s">
        <v>53</v>
      </c>
      <c r="AE36" s="341">
        <v>20</v>
      </c>
      <c r="AF36" s="286">
        <v>125000</v>
      </c>
      <c r="AG36" s="286">
        <v>4930</v>
      </c>
      <c r="AH36" s="286">
        <v>769080000</v>
      </c>
      <c r="AI36" s="286">
        <v>202130000</v>
      </c>
      <c r="AJ36" s="286">
        <v>750</v>
      </c>
      <c r="AK36" s="286">
        <v>117000000</v>
      </c>
      <c r="AL36" s="286">
        <v>30750000</v>
      </c>
      <c r="AM36" s="286">
        <v>4180</v>
      </c>
      <c r="AN36" s="286">
        <v>652080000</v>
      </c>
      <c r="AO36" s="286">
        <v>171380000</v>
      </c>
      <c r="AP36" s="286">
        <v>5073</v>
      </c>
      <c r="AQ36" s="286">
        <v>791388000</v>
      </c>
      <c r="AR36" s="286">
        <v>207993000</v>
      </c>
      <c r="AS36" s="286">
        <v>778</v>
      </c>
      <c r="AT36" s="286">
        <v>121368000</v>
      </c>
      <c r="AU36" s="286">
        <v>31898000</v>
      </c>
      <c r="AV36" s="286">
        <v>4295</v>
      </c>
      <c r="AW36" s="286">
        <v>670020000</v>
      </c>
      <c r="AX36" s="286">
        <v>176095000</v>
      </c>
      <c r="AY36" s="286">
        <v>2593</v>
      </c>
      <c r="AZ36" s="286">
        <v>404508000</v>
      </c>
      <c r="BA36" s="286">
        <v>23</v>
      </c>
      <c r="BB36" s="286">
        <v>3588000</v>
      </c>
      <c r="BC36" s="286">
        <v>59</v>
      </c>
      <c r="BD36" s="286">
        <v>9204000</v>
      </c>
      <c r="BE36" s="286">
        <v>7438430</v>
      </c>
      <c r="BF36" s="286">
        <v>2419000</v>
      </c>
      <c r="BG36" s="286">
        <v>2592</v>
      </c>
      <c r="BH36" s="286">
        <v>404352000</v>
      </c>
      <c r="BI36" s="286">
        <v>305354450</v>
      </c>
      <c r="BJ36" s="286">
        <v>106272000</v>
      </c>
      <c r="BK36" s="286">
        <v>1</v>
      </c>
      <c r="BL36" s="286">
        <v>2480</v>
      </c>
      <c r="BM36" s="286">
        <v>2481</v>
      </c>
      <c r="BN36" s="286">
        <v>387036000</v>
      </c>
      <c r="BO36" s="286">
        <v>101721000</v>
      </c>
      <c r="BP36" s="287" t="s">
        <v>3292</v>
      </c>
      <c r="BQ36" s="287" t="s">
        <v>528</v>
      </c>
      <c r="BR36" t="s">
        <v>392</v>
      </c>
      <c r="BS36">
        <v>33</v>
      </c>
    </row>
    <row r="37" spans="1:71" hidden="1" x14ac:dyDescent="0.3">
      <c r="A37" s="281">
        <v>1121</v>
      </c>
      <c r="B37" s="288" t="s">
        <v>2952</v>
      </c>
      <c r="C37" s="288" t="s">
        <v>3018</v>
      </c>
      <c r="D37" s="288" t="s">
        <v>2954</v>
      </c>
      <c r="E37" s="288" t="s">
        <v>2959</v>
      </c>
      <c r="F37" s="288" t="s">
        <v>2985</v>
      </c>
      <c r="G37" s="288" t="s">
        <v>2986</v>
      </c>
      <c r="H37" s="288" t="s">
        <v>2989</v>
      </c>
      <c r="I37" s="288" t="s">
        <v>45</v>
      </c>
      <c r="J37" s="288" t="s">
        <v>60</v>
      </c>
      <c r="K37" s="288" t="s">
        <v>2958</v>
      </c>
      <c r="L37" s="288" t="s">
        <v>1851</v>
      </c>
      <c r="M37" s="289" t="s">
        <v>480</v>
      </c>
      <c r="N37" s="288" t="s">
        <v>384</v>
      </c>
      <c r="O37" s="288" t="s">
        <v>50</v>
      </c>
      <c r="P37" s="288" t="s">
        <v>120</v>
      </c>
      <c r="Q37" s="290" t="s">
        <v>45</v>
      </c>
      <c r="R37" s="288" t="s">
        <v>45</v>
      </c>
      <c r="S37" s="1">
        <v>46111</v>
      </c>
      <c r="T37" s="1">
        <v>46111</v>
      </c>
      <c r="U37" s="290" t="s">
        <v>45</v>
      </c>
      <c r="V37" s="1">
        <v>46006</v>
      </c>
      <c r="W37" s="1">
        <v>46043</v>
      </c>
      <c r="X37" s="1">
        <v>46044</v>
      </c>
      <c r="Y37" s="291">
        <v>65000</v>
      </c>
      <c r="Z37" s="291">
        <v>72000</v>
      </c>
      <c r="AA37" s="291">
        <v>16700</v>
      </c>
      <c r="AB37" s="291">
        <v>72000</v>
      </c>
      <c r="AC37" s="292" t="s">
        <v>796</v>
      </c>
      <c r="AD37" s="290" t="s">
        <v>53</v>
      </c>
      <c r="AE37" s="342">
        <v>28</v>
      </c>
      <c r="AF37" s="291">
        <v>47000</v>
      </c>
      <c r="AG37" s="291">
        <v>12230</v>
      </c>
      <c r="AH37" s="291">
        <v>880560000</v>
      </c>
      <c r="AI37" s="291">
        <v>204241000</v>
      </c>
      <c r="AJ37" s="291">
        <v>3000</v>
      </c>
      <c r="AK37" s="291">
        <v>216000000</v>
      </c>
      <c r="AL37" s="291">
        <v>50100000</v>
      </c>
      <c r="AM37" s="291">
        <v>9230</v>
      </c>
      <c r="AN37" s="291">
        <v>664560000</v>
      </c>
      <c r="AO37" s="291">
        <v>154141000</v>
      </c>
      <c r="AP37" s="291">
        <v>11081</v>
      </c>
      <c r="AQ37" s="291">
        <v>797832000</v>
      </c>
      <c r="AR37" s="291">
        <v>185052700</v>
      </c>
      <c r="AS37" s="291">
        <v>4540</v>
      </c>
      <c r="AT37" s="291">
        <v>326880000</v>
      </c>
      <c r="AU37" s="291">
        <v>75818000</v>
      </c>
      <c r="AV37" s="291">
        <v>6541</v>
      </c>
      <c r="AW37" s="291">
        <v>470952000</v>
      </c>
      <c r="AX37" s="291">
        <v>109234700</v>
      </c>
      <c r="AY37" s="291">
        <v>6359</v>
      </c>
      <c r="AZ37" s="291">
        <v>457848000</v>
      </c>
      <c r="BA37" s="291">
        <v>27</v>
      </c>
      <c r="BB37" s="291">
        <v>1944000</v>
      </c>
      <c r="BC37" s="291">
        <v>220</v>
      </c>
      <c r="BD37" s="291">
        <v>15840000</v>
      </c>
      <c r="BE37" s="291">
        <v>11686600</v>
      </c>
      <c r="BF37" s="291">
        <v>3674000</v>
      </c>
      <c r="BG37" s="291">
        <v>5411</v>
      </c>
      <c r="BH37" s="291">
        <v>389592000</v>
      </c>
      <c r="BI37" s="291">
        <v>274157846</v>
      </c>
      <c r="BJ37" s="291">
        <v>90363700</v>
      </c>
      <c r="BK37" s="291">
        <v>948</v>
      </c>
      <c r="BL37" s="291">
        <v>4722</v>
      </c>
      <c r="BM37" s="291">
        <v>5670</v>
      </c>
      <c r="BN37" s="291">
        <v>408240000</v>
      </c>
      <c r="BO37" s="291">
        <v>94689000</v>
      </c>
      <c r="BP37" s="292" t="s">
        <v>2182</v>
      </c>
      <c r="BQ37" s="292" t="s">
        <v>3946</v>
      </c>
      <c r="BR37" t="s">
        <v>385</v>
      </c>
      <c r="BS37">
        <v>34</v>
      </c>
    </row>
    <row r="38" spans="1:71" hidden="1" x14ac:dyDescent="0.3">
      <c r="A38" s="281">
        <v>1155</v>
      </c>
      <c r="B38" s="288" t="s">
        <v>2952</v>
      </c>
      <c r="C38" s="288" t="s">
        <v>3018</v>
      </c>
      <c r="D38" s="288" t="s">
        <v>2954</v>
      </c>
      <c r="E38" s="288" t="s">
        <v>2997</v>
      </c>
      <c r="F38" s="288" t="s">
        <v>2985</v>
      </c>
      <c r="G38" s="288" t="s">
        <v>2986</v>
      </c>
      <c r="H38" s="288" t="s">
        <v>2989</v>
      </c>
      <c r="I38" s="288" t="s">
        <v>45</v>
      </c>
      <c r="J38" s="288" t="s">
        <v>60</v>
      </c>
      <c r="K38" s="288" t="s">
        <v>2958</v>
      </c>
      <c r="L38" s="288" t="s">
        <v>1862</v>
      </c>
      <c r="M38" s="289" t="s">
        <v>491</v>
      </c>
      <c r="N38" s="288" t="s">
        <v>377</v>
      </c>
      <c r="O38" s="288" t="s">
        <v>50</v>
      </c>
      <c r="P38" s="288" t="s">
        <v>120</v>
      </c>
      <c r="Q38" s="290" t="s">
        <v>45</v>
      </c>
      <c r="R38" s="288" t="s">
        <v>45</v>
      </c>
      <c r="S38" s="1">
        <v>46125</v>
      </c>
      <c r="T38" s="1">
        <v>46125</v>
      </c>
      <c r="U38" s="290" t="s">
        <v>45</v>
      </c>
      <c r="V38" s="1">
        <v>46027</v>
      </c>
      <c r="W38" s="1">
        <v>46064</v>
      </c>
      <c r="X38" s="1">
        <v>46065</v>
      </c>
      <c r="Y38" s="291">
        <v>69000</v>
      </c>
      <c r="Z38" s="291">
        <v>69000</v>
      </c>
      <c r="AA38" s="291">
        <v>17000</v>
      </c>
      <c r="AB38" s="291">
        <v>69000</v>
      </c>
      <c r="AC38" s="292" t="s">
        <v>561</v>
      </c>
      <c r="AD38" s="290" t="s">
        <v>53</v>
      </c>
      <c r="AE38" s="342">
        <v>28</v>
      </c>
      <c r="AF38" s="291">
        <v>50000</v>
      </c>
      <c r="AG38" s="291">
        <v>900</v>
      </c>
      <c r="AH38" s="291">
        <v>62100000</v>
      </c>
      <c r="AI38" s="291">
        <v>15300000</v>
      </c>
      <c r="AJ38" s="291">
        <v>600</v>
      </c>
      <c r="AK38" s="291">
        <v>41400000</v>
      </c>
      <c r="AL38" s="291">
        <v>10200000</v>
      </c>
      <c r="AM38" s="291">
        <v>300</v>
      </c>
      <c r="AN38" s="291">
        <v>20700000</v>
      </c>
      <c r="AO38" s="291">
        <v>5100000</v>
      </c>
      <c r="AP38" s="291">
        <v>895</v>
      </c>
      <c r="AQ38" s="291">
        <v>61755000</v>
      </c>
      <c r="AR38" s="291">
        <v>15215000</v>
      </c>
      <c r="AS38" s="291">
        <v>589</v>
      </c>
      <c r="AT38" s="291">
        <v>40641000</v>
      </c>
      <c r="AU38" s="291">
        <v>10013000</v>
      </c>
      <c r="AV38" s="291">
        <v>306</v>
      </c>
      <c r="AW38" s="291">
        <v>21114000</v>
      </c>
      <c r="AX38" s="291">
        <v>5202000</v>
      </c>
      <c r="AY38" s="291">
        <v>521</v>
      </c>
      <c r="AZ38" s="291">
        <v>35949000</v>
      </c>
      <c r="BA38" s="291">
        <v>4</v>
      </c>
      <c r="BB38" s="291">
        <v>276000</v>
      </c>
      <c r="BC38" s="291">
        <v>13</v>
      </c>
      <c r="BD38" s="291">
        <v>897000</v>
      </c>
      <c r="BE38" s="291">
        <v>700000</v>
      </c>
      <c r="BF38" s="291">
        <v>221000</v>
      </c>
      <c r="BG38" s="291">
        <v>341</v>
      </c>
      <c r="BH38" s="291">
        <v>23529000</v>
      </c>
      <c r="BI38" s="291">
        <v>16067931</v>
      </c>
      <c r="BJ38" s="291">
        <v>5797000</v>
      </c>
      <c r="BK38" s="291">
        <v>180</v>
      </c>
      <c r="BL38" s="291">
        <v>374</v>
      </c>
      <c r="BM38" s="291">
        <v>554</v>
      </c>
      <c r="BN38" s="291">
        <v>38226000</v>
      </c>
      <c r="BO38" s="291">
        <v>9418000</v>
      </c>
      <c r="BP38" s="292" t="s">
        <v>4189</v>
      </c>
      <c r="BQ38" s="292" t="s">
        <v>3549</v>
      </c>
      <c r="BR38" t="s">
        <v>378</v>
      </c>
      <c r="BS38">
        <v>35</v>
      </c>
    </row>
    <row r="39" spans="1:71" hidden="1" x14ac:dyDescent="0.3">
      <c r="A39" s="281">
        <v>1156</v>
      </c>
      <c r="B39" s="282" t="s">
        <v>2952</v>
      </c>
      <c r="C39" s="282" t="s">
        <v>3018</v>
      </c>
      <c r="D39" s="282" t="s">
        <v>2954</v>
      </c>
      <c r="E39" s="282" t="s">
        <v>2997</v>
      </c>
      <c r="F39" s="282" t="s">
        <v>2985</v>
      </c>
      <c r="G39" s="282" t="s">
        <v>2986</v>
      </c>
      <c r="H39" s="282" t="s">
        <v>2989</v>
      </c>
      <c r="I39" s="282" t="s">
        <v>45</v>
      </c>
      <c r="J39" s="282" t="s">
        <v>60</v>
      </c>
      <c r="K39" s="282" t="s">
        <v>2958</v>
      </c>
      <c r="L39" s="282" t="s">
        <v>1862</v>
      </c>
      <c r="M39" s="283" t="s">
        <v>490</v>
      </c>
      <c r="N39" s="282" t="s">
        <v>372</v>
      </c>
      <c r="O39" s="282" t="s">
        <v>50</v>
      </c>
      <c r="P39" s="282" t="s">
        <v>120</v>
      </c>
      <c r="Q39" s="284" t="s">
        <v>45</v>
      </c>
      <c r="R39" s="282" t="s">
        <v>45</v>
      </c>
      <c r="S39" s="285">
        <v>46120</v>
      </c>
      <c r="T39" s="285">
        <v>46120</v>
      </c>
      <c r="U39" s="284" t="s">
        <v>45</v>
      </c>
      <c r="V39" s="285">
        <v>46027</v>
      </c>
      <c r="W39" s="285">
        <v>46064</v>
      </c>
      <c r="X39" s="285">
        <v>46065</v>
      </c>
      <c r="Y39" s="286">
        <v>69000</v>
      </c>
      <c r="Z39" s="286">
        <v>69000</v>
      </c>
      <c r="AA39" s="286">
        <v>17500</v>
      </c>
      <c r="AB39" s="286">
        <v>69000</v>
      </c>
      <c r="AC39" s="287" t="s">
        <v>678</v>
      </c>
      <c r="AD39" s="284" t="s">
        <v>53</v>
      </c>
      <c r="AE39" s="341">
        <v>28</v>
      </c>
      <c r="AF39" s="286">
        <v>50000</v>
      </c>
      <c r="AG39" s="286">
        <v>1720</v>
      </c>
      <c r="AH39" s="286">
        <v>118680000</v>
      </c>
      <c r="AI39" s="286">
        <v>30100000</v>
      </c>
      <c r="AJ39" s="286">
        <v>650</v>
      </c>
      <c r="AK39" s="286">
        <v>44850000</v>
      </c>
      <c r="AL39" s="286">
        <v>11375000</v>
      </c>
      <c r="AM39" s="286">
        <v>1070</v>
      </c>
      <c r="AN39" s="286">
        <v>73830000</v>
      </c>
      <c r="AO39" s="286">
        <v>18725000</v>
      </c>
      <c r="AP39" s="286">
        <v>1749</v>
      </c>
      <c r="AQ39" s="286">
        <v>120681000</v>
      </c>
      <c r="AR39" s="286">
        <v>30607500</v>
      </c>
      <c r="AS39" s="286">
        <v>654</v>
      </c>
      <c r="AT39" s="286">
        <v>45126000</v>
      </c>
      <c r="AU39" s="286">
        <v>11445000</v>
      </c>
      <c r="AV39" s="286">
        <v>1095</v>
      </c>
      <c r="AW39" s="286">
        <v>75555000</v>
      </c>
      <c r="AX39" s="286">
        <v>19162500</v>
      </c>
      <c r="AY39" s="286">
        <v>798</v>
      </c>
      <c r="AZ39" s="286">
        <v>55062000</v>
      </c>
      <c r="BA39" s="286">
        <v>-6</v>
      </c>
      <c r="BB39" s="286">
        <v>-414000</v>
      </c>
      <c r="BC39" s="286">
        <v>21</v>
      </c>
      <c r="BD39" s="286">
        <v>1449000</v>
      </c>
      <c r="BE39" s="286">
        <v>1058990</v>
      </c>
      <c r="BF39" s="286">
        <v>367500</v>
      </c>
      <c r="BG39" s="286">
        <v>622</v>
      </c>
      <c r="BH39" s="286">
        <v>42918000</v>
      </c>
      <c r="BI39" s="286">
        <v>30785100</v>
      </c>
      <c r="BJ39" s="286">
        <v>10885000</v>
      </c>
      <c r="BK39" s="286">
        <v>176</v>
      </c>
      <c r="BL39" s="286">
        <v>951</v>
      </c>
      <c r="BM39" s="286">
        <v>1127</v>
      </c>
      <c r="BN39" s="286">
        <v>77763000</v>
      </c>
      <c r="BO39" s="286">
        <v>19722500</v>
      </c>
      <c r="BP39" s="287" t="s">
        <v>4030</v>
      </c>
      <c r="BQ39" s="287" t="s">
        <v>3700</v>
      </c>
      <c r="BR39" t="s">
        <v>373</v>
      </c>
      <c r="BS39">
        <v>36</v>
      </c>
    </row>
    <row r="40" spans="1:71" hidden="1" x14ac:dyDescent="0.3"/>
    <row r="41" spans="1:71" hidden="1" x14ac:dyDescent="0.3"/>
    <row r="42" spans="1:71" hidden="1" x14ac:dyDescent="0.3"/>
    <row r="43" spans="1:71" hidden="1" x14ac:dyDescent="0.3"/>
    <row r="44" spans="1:71" hidden="1" x14ac:dyDescent="0.3"/>
    <row r="45" spans="1:71" hidden="1" x14ac:dyDescent="0.3"/>
    <row r="46" spans="1:71" hidden="1" x14ac:dyDescent="0.3"/>
    <row r="47" spans="1:71" hidden="1" x14ac:dyDescent="0.3"/>
    <row r="48" spans="1:71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</sheetData>
  <autoFilter ref="C3:O379" xr:uid="{79201261-B81B-4E56-A79A-68D1A865265F}">
    <filterColumn colId="3">
      <filters>
        <filter val="KNIT"/>
      </filters>
    </filterColumn>
  </autoFilter>
  <mergeCells count="32">
    <mergeCell ref="Z1:Z2"/>
    <mergeCell ref="A1:A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B1:N1"/>
    <mergeCell ref="O1:O2"/>
    <mergeCell ref="P1:P2"/>
    <mergeCell ref="BG1:BJ1"/>
    <mergeCell ref="BK1:BO1"/>
    <mergeCell ref="BP1:BQ1"/>
    <mergeCell ref="AA1:AA2"/>
    <mergeCell ref="AB1:AB2"/>
    <mergeCell ref="AC1:AC2"/>
    <mergeCell ref="AD1:AD2"/>
    <mergeCell ref="AE1:AE2"/>
    <mergeCell ref="AF1:AF2"/>
    <mergeCell ref="AG1:AI1"/>
    <mergeCell ref="AJ1:AL1"/>
    <mergeCell ref="AM1:AO1"/>
    <mergeCell ref="AP1:AR1"/>
    <mergeCell ref="BA1:BB1"/>
    <mergeCell ref="AS1:AU1"/>
    <mergeCell ref="AV1:AX1"/>
    <mergeCell ref="AY1:AZ1"/>
    <mergeCell ref="BC1:BF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9B82-D447-4CEF-B73F-02A5061231BF}">
  <sheetPr>
    <tabColor rgb="FFFFFF00"/>
  </sheetPr>
  <dimension ref="A1:BR1066"/>
  <sheetViews>
    <sheetView topLeftCell="AR1" workbookViewId="0">
      <selection activeCell="BC5" sqref="BC5"/>
    </sheetView>
  </sheetViews>
  <sheetFormatPr defaultRowHeight="16.5" x14ac:dyDescent="0.3"/>
  <cols>
    <col min="1" max="1" width="4.3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9" max="29" width="6.25" customWidth="1"/>
    <col min="30" max="30" width="8.125" customWidth="1"/>
    <col min="31" max="31" width="6.25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70" x14ac:dyDescent="0.3">
      <c r="A1" s="419" t="s">
        <v>0</v>
      </c>
      <c r="B1" s="421" t="s">
        <v>1</v>
      </c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3"/>
      <c r="O1" s="414" t="s">
        <v>2</v>
      </c>
      <c r="P1" s="414" t="s">
        <v>3</v>
      </c>
      <c r="Q1" s="414" t="s">
        <v>4</v>
      </c>
      <c r="R1" s="414" t="s">
        <v>5</v>
      </c>
      <c r="S1" s="414" t="s">
        <v>6</v>
      </c>
      <c r="T1" s="414" t="s">
        <v>7</v>
      </c>
      <c r="U1" s="414" t="s">
        <v>8</v>
      </c>
      <c r="V1" s="414" t="s">
        <v>9</v>
      </c>
      <c r="W1" s="414" t="s">
        <v>10</v>
      </c>
      <c r="X1" s="414" t="s">
        <v>11</v>
      </c>
      <c r="Y1" s="414" t="s">
        <v>12</v>
      </c>
      <c r="Z1" s="414" t="s">
        <v>13</v>
      </c>
      <c r="AA1" s="414" t="s">
        <v>14</v>
      </c>
      <c r="AB1" s="414" t="s">
        <v>15</v>
      </c>
      <c r="AC1" s="414" t="s">
        <v>16</v>
      </c>
      <c r="AD1" s="414" t="s">
        <v>17</v>
      </c>
      <c r="AE1" s="414" t="s">
        <v>18</v>
      </c>
      <c r="AF1" s="414" t="s">
        <v>19</v>
      </c>
      <c r="AG1" s="411" t="s">
        <v>20</v>
      </c>
      <c r="AH1" s="412"/>
      <c r="AI1" s="413"/>
      <c r="AJ1" s="411" t="s">
        <v>21</v>
      </c>
      <c r="AK1" s="412"/>
      <c r="AL1" s="413"/>
      <c r="AM1" s="411" t="s">
        <v>22</v>
      </c>
      <c r="AN1" s="412"/>
      <c r="AO1" s="413"/>
      <c r="AP1" s="411" t="s">
        <v>23</v>
      </c>
      <c r="AQ1" s="412"/>
      <c r="AR1" s="413"/>
      <c r="AS1" s="411" t="s">
        <v>24</v>
      </c>
      <c r="AT1" s="412"/>
      <c r="AU1" s="413"/>
      <c r="AV1" s="411" t="s">
        <v>25</v>
      </c>
      <c r="AW1" s="412"/>
      <c r="AX1" s="413"/>
      <c r="AY1" s="411" t="s">
        <v>26</v>
      </c>
      <c r="AZ1" s="413"/>
      <c r="BA1" s="411" t="s">
        <v>27</v>
      </c>
      <c r="BB1" s="413"/>
      <c r="BC1" s="411" t="s">
        <v>28</v>
      </c>
      <c r="BD1" s="412"/>
      <c r="BE1" s="412"/>
      <c r="BF1" s="413"/>
      <c r="BG1" s="411" t="s">
        <v>29</v>
      </c>
      <c r="BH1" s="412"/>
      <c r="BI1" s="412"/>
      <c r="BJ1" s="413"/>
      <c r="BK1" s="411" t="s">
        <v>30</v>
      </c>
      <c r="BL1" s="412"/>
      <c r="BM1" s="412"/>
      <c r="BN1" s="412"/>
      <c r="BO1" s="413"/>
      <c r="BP1" s="411" t="s">
        <v>31</v>
      </c>
      <c r="BQ1" s="413"/>
    </row>
    <row r="2" spans="1:70" x14ac:dyDescent="0.3">
      <c r="A2" s="420"/>
      <c r="B2" s="247" t="s">
        <v>1819</v>
      </c>
      <c r="C2" s="247" t="s">
        <v>1820</v>
      </c>
      <c r="D2" s="247" t="s">
        <v>1821</v>
      </c>
      <c r="E2" s="247" t="s">
        <v>1822</v>
      </c>
      <c r="F2" s="247" t="s">
        <v>1823</v>
      </c>
      <c r="G2" s="247" t="s">
        <v>1824</v>
      </c>
      <c r="H2" s="247" t="s">
        <v>1825</v>
      </c>
      <c r="I2" s="247" t="s">
        <v>1826</v>
      </c>
      <c r="J2" s="247" t="s">
        <v>2950</v>
      </c>
      <c r="K2" s="247" t="s">
        <v>2951</v>
      </c>
      <c r="L2" s="247" t="s">
        <v>1849</v>
      </c>
      <c r="M2" s="247" t="s">
        <v>32</v>
      </c>
      <c r="N2" s="247" t="s">
        <v>33</v>
      </c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0" x14ac:dyDescent="0.3">
      <c r="A3" s="416" t="s">
        <v>44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8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3074088</v>
      </c>
      <c r="AH3" s="273">
        <v>200676533350</v>
      </c>
      <c r="AI3" s="273">
        <v>42777748949</v>
      </c>
      <c r="AJ3" s="273">
        <v>1466799</v>
      </c>
      <c r="AK3" s="273">
        <v>94666218350</v>
      </c>
      <c r="AL3" s="273">
        <v>21691029599</v>
      </c>
      <c r="AM3" s="273">
        <v>1607289</v>
      </c>
      <c r="AN3" s="273">
        <v>106010315000</v>
      </c>
      <c r="AO3" s="273">
        <v>21086719350</v>
      </c>
      <c r="AP3" s="273">
        <v>2290330</v>
      </c>
      <c r="AQ3" s="273">
        <v>127447572408</v>
      </c>
      <c r="AR3" s="273">
        <v>27041338117</v>
      </c>
      <c r="AS3" s="273">
        <v>2286967</v>
      </c>
      <c r="AT3" s="273">
        <v>127185258408</v>
      </c>
      <c r="AU3" s="273">
        <v>26985848617</v>
      </c>
      <c r="AV3" s="273">
        <v>3363</v>
      </c>
      <c r="AW3" s="273">
        <v>262314000</v>
      </c>
      <c r="AX3" s="273">
        <v>55489500</v>
      </c>
      <c r="AY3" s="273">
        <v>1811428</v>
      </c>
      <c r="AZ3" s="273">
        <v>97726115121</v>
      </c>
      <c r="BA3" s="273">
        <v>-1150</v>
      </c>
      <c r="BB3" s="273">
        <v>-60787473</v>
      </c>
      <c r="BC3" s="273">
        <v>763637</v>
      </c>
      <c r="BD3" s="273">
        <v>44446202403</v>
      </c>
      <c r="BE3" s="273">
        <v>26426668082</v>
      </c>
      <c r="BF3" s="273">
        <v>9562477783</v>
      </c>
      <c r="BG3" s="273">
        <v>1696747</v>
      </c>
      <c r="BH3" s="273">
        <v>92831803943</v>
      </c>
      <c r="BI3" s="273">
        <v>54851418736</v>
      </c>
      <c r="BJ3" s="273">
        <v>19689433142</v>
      </c>
      <c r="BK3" s="273">
        <v>114681</v>
      </c>
      <c r="BL3" s="273">
        <v>478902</v>
      </c>
      <c r="BM3" s="273">
        <v>593583</v>
      </c>
      <c r="BN3" s="273">
        <v>34615768465</v>
      </c>
      <c r="BO3" s="273">
        <v>7351904975</v>
      </c>
      <c r="BP3" s="272" t="s">
        <v>3494</v>
      </c>
      <c r="BQ3" s="272" t="s">
        <v>3378</v>
      </c>
    </row>
    <row r="4" spans="1:70" x14ac:dyDescent="0.3">
      <c r="A4" s="274">
        <v>1</v>
      </c>
      <c r="B4" s="275" t="s">
        <v>2952</v>
      </c>
      <c r="C4" s="275" t="s">
        <v>2953</v>
      </c>
      <c r="D4" s="275" t="s">
        <v>2954</v>
      </c>
      <c r="E4" s="275" t="s">
        <v>45</v>
      </c>
      <c r="F4" s="275" t="s">
        <v>2955</v>
      </c>
      <c r="G4" s="275" t="s">
        <v>2956</v>
      </c>
      <c r="H4" s="275" t="s">
        <v>2957</v>
      </c>
      <c r="I4" s="275" t="s">
        <v>45</v>
      </c>
      <c r="J4" s="275" t="s">
        <v>60</v>
      </c>
      <c r="K4" s="275" t="s">
        <v>2958</v>
      </c>
      <c r="L4" s="275" t="s">
        <v>45</v>
      </c>
      <c r="M4" s="276" t="s">
        <v>1897</v>
      </c>
      <c r="N4" s="275" t="s">
        <v>1898</v>
      </c>
      <c r="O4" s="275" t="s">
        <v>50</v>
      </c>
      <c r="P4" s="275" t="s">
        <v>51</v>
      </c>
      <c r="Q4" s="277" t="s">
        <v>45</v>
      </c>
      <c r="R4" s="275" t="s">
        <v>45</v>
      </c>
      <c r="S4" s="278">
        <v>46029</v>
      </c>
      <c r="T4" s="277" t="s">
        <v>45</v>
      </c>
      <c r="U4" s="277" t="s">
        <v>45</v>
      </c>
      <c r="V4" s="277" t="s">
        <v>45</v>
      </c>
      <c r="W4" s="277" t="s">
        <v>45</v>
      </c>
      <c r="X4" s="277" t="s">
        <v>45</v>
      </c>
      <c r="Y4" s="279">
        <v>17000</v>
      </c>
      <c r="Z4" s="279">
        <v>17000</v>
      </c>
      <c r="AA4" s="279">
        <v>2550</v>
      </c>
      <c r="AB4" s="279">
        <v>17000</v>
      </c>
      <c r="AC4" s="280" t="s">
        <v>1899</v>
      </c>
      <c r="AD4" s="277" t="s">
        <v>60</v>
      </c>
      <c r="AE4" s="280" t="s">
        <v>45</v>
      </c>
      <c r="AF4" s="279">
        <v>17000</v>
      </c>
      <c r="AG4" s="279">
        <v>1</v>
      </c>
      <c r="AH4" s="279">
        <v>17000</v>
      </c>
      <c r="AI4" s="279">
        <v>2550</v>
      </c>
      <c r="AJ4" s="279">
        <v>1</v>
      </c>
      <c r="AK4" s="279">
        <v>17000</v>
      </c>
      <c r="AL4" s="279">
        <v>2550</v>
      </c>
      <c r="AM4" s="279"/>
      <c r="AN4" s="279"/>
      <c r="AO4" s="279">
        <v>0</v>
      </c>
      <c r="AP4" s="279"/>
      <c r="AQ4" s="279"/>
      <c r="AR4" s="279">
        <v>0</v>
      </c>
      <c r="AS4" s="279"/>
      <c r="AT4" s="279"/>
      <c r="AU4" s="279">
        <v>0</v>
      </c>
      <c r="AV4" s="279"/>
      <c r="AW4" s="279"/>
      <c r="AX4" s="279">
        <v>0</v>
      </c>
      <c r="AY4" s="279"/>
      <c r="AZ4" s="279"/>
      <c r="BA4" s="279"/>
      <c r="BB4" s="279"/>
      <c r="BC4" s="279"/>
      <c r="BD4" s="279"/>
      <c r="BE4" s="279"/>
      <c r="BF4" s="279">
        <v>0</v>
      </c>
      <c r="BG4" s="279"/>
      <c r="BH4" s="279"/>
      <c r="BI4" s="279"/>
      <c r="BJ4" s="279">
        <v>0</v>
      </c>
      <c r="BK4" s="279"/>
      <c r="BL4" s="279"/>
      <c r="BM4" s="279"/>
      <c r="BN4" s="279"/>
      <c r="BO4" s="279"/>
      <c r="BP4" s="280" t="s">
        <v>45</v>
      </c>
      <c r="BQ4" s="280" t="s">
        <v>45</v>
      </c>
      <c r="BR4" t="s">
        <v>45</v>
      </c>
    </row>
    <row r="5" spans="1:70" x14ac:dyDescent="0.3">
      <c r="A5" s="281">
        <v>2</v>
      </c>
      <c r="B5" s="282" t="s">
        <v>2952</v>
      </c>
      <c r="C5" s="282" t="s">
        <v>2953</v>
      </c>
      <c r="D5" s="282" t="s">
        <v>2954</v>
      </c>
      <c r="E5" s="282" t="s">
        <v>2959</v>
      </c>
      <c r="F5" s="282" t="s">
        <v>2955</v>
      </c>
      <c r="G5" s="282" t="s">
        <v>2960</v>
      </c>
      <c r="H5" s="282" t="s">
        <v>2961</v>
      </c>
      <c r="I5" s="282" t="s">
        <v>2962</v>
      </c>
      <c r="J5" s="282" t="s">
        <v>60</v>
      </c>
      <c r="K5" s="282" t="s">
        <v>2958</v>
      </c>
      <c r="L5" s="282" t="s">
        <v>45</v>
      </c>
      <c r="M5" s="283" t="s">
        <v>1900</v>
      </c>
      <c r="N5" s="282" t="s">
        <v>1901</v>
      </c>
      <c r="O5" s="282" t="s">
        <v>50</v>
      </c>
      <c r="P5" s="282" t="s">
        <v>74</v>
      </c>
      <c r="Q5" s="284" t="s">
        <v>45</v>
      </c>
      <c r="R5" s="282" t="s">
        <v>45</v>
      </c>
      <c r="S5" s="285">
        <v>45397</v>
      </c>
      <c r="T5" s="285">
        <v>45307</v>
      </c>
      <c r="U5" s="284" t="s">
        <v>45</v>
      </c>
      <c r="V5" s="285">
        <v>45307</v>
      </c>
      <c r="W5" s="285">
        <v>45310</v>
      </c>
      <c r="X5" s="285">
        <v>45315</v>
      </c>
      <c r="Y5" s="286">
        <v>19000</v>
      </c>
      <c r="Z5" s="286">
        <v>25000</v>
      </c>
      <c r="AA5" s="286">
        <v>5200</v>
      </c>
      <c r="AB5" s="286">
        <v>25000</v>
      </c>
      <c r="AC5" s="287" t="s">
        <v>374</v>
      </c>
      <c r="AD5" s="284" t="s">
        <v>60</v>
      </c>
      <c r="AE5" s="287" t="s">
        <v>45</v>
      </c>
      <c r="AF5" s="286">
        <v>19000</v>
      </c>
      <c r="AG5" s="286">
        <v>4480</v>
      </c>
      <c r="AH5" s="286">
        <v>112000000</v>
      </c>
      <c r="AI5" s="286">
        <v>23296000</v>
      </c>
      <c r="AJ5" s="286">
        <v>1700</v>
      </c>
      <c r="AK5" s="286">
        <v>42500000</v>
      </c>
      <c r="AL5" s="286">
        <v>8840000</v>
      </c>
      <c r="AM5" s="286">
        <v>2780</v>
      </c>
      <c r="AN5" s="286">
        <v>69500000</v>
      </c>
      <c r="AO5" s="286">
        <v>14456000</v>
      </c>
      <c r="AP5" s="286">
        <v>4523</v>
      </c>
      <c r="AQ5" s="286">
        <v>113075000</v>
      </c>
      <c r="AR5" s="286">
        <v>23519600</v>
      </c>
      <c r="AS5" s="286">
        <v>4523</v>
      </c>
      <c r="AT5" s="286">
        <v>113075000</v>
      </c>
      <c r="AU5" s="286">
        <v>23519600</v>
      </c>
      <c r="AV5" s="286"/>
      <c r="AW5" s="286"/>
      <c r="AX5" s="286">
        <v>0</v>
      </c>
      <c r="AY5" s="286">
        <v>4480</v>
      </c>
      <c r="AZ5" s="286">
        <v>112000000</v>
      </c>
      <c r="BA5" s="286">
        <v>-7</v>
      </c>
      <c r="BB5" s="286">
        <v>-175000</v>
      </c>
      <c r="BC5" s="286">
        <v>297</v>
      </c>
      <c r="BD5" s="286">
        <v>7425000</v>
      </c>
      <c r="BE5" s="286">
        <v>5212394</v>
      </c>
      <c r="BF5" s="286">
        <v>1544400</v>
      </c>
      <c r="BG5" s="286">
        <v>4383</v>
      </c>
      <c r="BH5" s="286">
        <v>109575000</v>
      </c>
      <c r="BI5" s="286">
        <v>72978374</v>
      </c>
      <c r="BJ5" s="286">
        <v>22791600</v>
      </c>
      <c r="BK5" s="286">
        <v>97</v>
      </c>
      <c r="BL5" s="286">
        <v>43</v>
      </c>
      <c r="BM5" s="286">
        <v>140</v>
      </c>
      <c r="BN5" s="286">
        <v>3500000</v>
      </c>
      <c r="BO5" s="286">
        <v>728000</v>
      </c>
      <c r="BP5" s="287" t="s">
        <v>1365</v>
      </c>
      <c r="BQ5" s="287" t="s">
        <v>3276</v>
      </c>
      <c r="BR5" t="s">
        <v>45</v>
      </c>
    </row>
    <row r="6" spans="1:70" x14ac:dyDescent="0.3">
      <c r="A6" s="281">
        <v>3</v>
      </c>
      <c r="B6" s="288" t="s">
        <v>2952</v>
      </c>
      <c r="C6" s="288" t="s">
        <v>2953</v>
      </c>
      <c r="D6" s="288" t="s">
        <v>2954</v>
      </c>
      <c r="E6" s="288" t="s">
        <v>2959</v>
      </c>
      <c r="F6" s="288" t="s">
        <v>2955</v>
      </c>
      <c r="G6" s="288" t="s">
        <v>2960</v>
      </c>
      <c r="H6" s="288" t="s">
        <v>2961</v>
      </c>
      <c r="I6" s="288" t="s">
        <v>2962</v>
      </c>
      <c r="J6" s="288" t="s">
        <v>60</v>
      </c>
      <c r="K6" s="288" t="s">
        <v>2958</v>
      </c>
      <c r="L6" s="288" t="s">
        <v>45</v>
      </c>
      <c r="M6" s="289" t="s">
        <v>1902</v>
      </c>
      <c r="N6" s="288" t="s">
        <v>1903</v>
      </c>
      <c r="O6" s="288" t="s">
        <v>50</v>
      </c>
      <c r="P6" s="288" t="s">
        <v>74</v>
      </c>
      <c r="Q6" s="290" t="s">
        <v>45</v>
      </c>
      <c r="R6" s="288" t="s">
        <v>45</v>
      </c>
      <c r="S6" s="1">
        <v>45364</v>
      </c>
      <c r="T6" s="1">
        <v>45317</v>
      </c>
      <c r="U6" s="290" t="s">
        <v>45</v>
      </c>
      <c r="V6" s="1">
        <v>45317</v>
      </c>
      <c r="W6" s="1">
        <v>45364</v>
      </c>
      <c r="X6" s="1">
        <v>45365</v>
      </c>
      <c r="Y6" s="291">
        <v>23000</v>
      </c>
      <c r="Z6" s="291">
        <v>23000</v>
      </c>
      <c r="AA6" s="291">
        <v>6000</v>
      </c>
      <c r="AB6" s="291">
        <v>23000</v>
      </c>
      <c r="AC6" s="292" t="s">
        <v>527</v>
      </c>
      <c r="AD6" s="290" t="s">
        <v>60</v>
      </c>
      <c r="AE6" s="292" t="s">
        <v>45</v>
      </c>
      <c r="AF6" s="291">
        <v>23000</v>
      </c>
      <c r="AG6" s="291">
        <v>500</v>
      </c>
      <c r="AH6" s="291">
        <v>11500000</v>
      </c>
      <c r="AI6" s="291">
        <v>3000000</v>
      </c>
      <c r="AJ6" s="291">
        <v>500</v>
      </c>
      <c r="AK6" s="291">
        <v>11500000</v>
      </c>
      <c r="AL6" s="291">
        <v>3000000</v>
      </c>
      <c r="AM6" s="291"/>
      <c r="AN6" s="291"/>
      <c r="AO6" s="291">
        <v>0</v>
      </c>
      <c r="AP6" s="291">
        <v>482</v>
      </c>
      <c r="AQ6" s="291">
        <v>11086000</v>
      </c>
      <c r="AR6" s="291">
        <v>2892000</v>
      </c>
      <c r="AS6" s="291">
        <v>482</v>
      </c>
      <c r="AT6" s="291">
        <v>11086000</v>
      </c>
      <c r="AU6" s="291">
        <v>2892000</v>
      </c>
      <c r="AV6" s="291"/>
      <c r="AW6" s="291"/>
      <c r="AX6" s="291">
        <v>0</v>
      </c>
      <c r="AY6" s="291">
        <v>481</v>
      </c>
      <c r="AZ6" s="291">
        <v>11063000</v>
      </c>
      <c r="BA6" s="291"/>
      <c r="BB6" s="291"/>
      <c r="BC6" s="291">
        <v>-1</v>
      </c>
      <c r="BD6" s="291">
        <v>-23000</v>
      </c>
      <c r="BE6" s="291">
        <v>17264</v>
      </c>
      <c r="BF6" s="291">
        <v>-6000</v>
      </c>
      <c r="BG6" s="291">
        <v>481</v>
      </c>
      <c r="BH6" s="291">
        <v>11063000</v>
      </c>
      <c r="BI6" s="291">
        <v>8616006</v>
      </c>
      <c r="BJ6" s="291">
        <v>2886000</v>
      </c>
      <c r="BK6" s="291"/>
      <c r="BL6" s="291">
        <v>1</v>
      </c>
      <c r="BM6" s="291">
        <v>1</v>
      </c>
      <c r="BN6" s="291">
        <v>23000</v>
      </c>
      <c r="BO6" s="291">
        <v>6000</v>
      </c>
      <c r="BP6" s="292" t="s">
        <v>1409</v>
      </c>
      <c r="BQ6" s="292" t="s">
        <v>3421</v>
      </c>
      <c r="BR6" t="s">
        <v>45</v>
      </c>
    </row>
    <row r="7" spans="1:70" x14ac:dyDescent="0.3">
      <c r="A7" s="281">
        <v>4</v>
      </c>
      <c r="B7" s="282" t="s">
        <v>2952</v>
      </c>
      <c r="C7" s="282" t="s">
        <v>2953</v>
      </c>
      <c r="D7" s="282" t="s">
        <v>2954</v>
      </c>
      <c r="E7" s="282" t="s">
        <v>2959</v>
      </c>
      <c r="F7" s="282" t="s">
        <v>2955</v>
      </c>
      <c r="G7" s="282" t="s">
        <v>2960</v>
      </c>
      <c r="H7" s="282" t="s">
        <v>2961</v>
      </c>
      <c r="I7" s="282" t="s">
        <v>2962</v>
      </c>
      <c r="J7" s="282" t="s">
        <v>60</v>
      </c>
      <c r="K7" s="282" t="s">
        <v>2958</v>
      </c>
      <c r="L7" s="282" t="s">
        <v>45</v>
      </c>
      <c r="M7" s="283" t="s">
        <v>1904</v>
      </c>
      <c r="N7" s="282" t="s">
        <v>1905</v>
      </c>
      <c r="O7" s="282" t="s">
        <v>50</v>
      </c>
      <c r="P7" s="282" t="s">
        <v>74</v>
      </c>
      <c r="Q7" s="284" t="s">
        <v>45</v>
      </c>
      <c r="R7" s="282" t="s">
        <v>45</v>
      </c>
      <c r="S7" s="285">
        <v>45337</v>
      </c>
      <c r="T7" s="285">
        <v>45307</v>
      </c>
      <c r="U7" s="284" t="s">
        <v>45</v>
      </c>
      <c r="V7" s="285">
        <v>45307</v>
      </c>
      <c r="W7" s="285">
        <v>45337</v>
      </c>
      <c r="X7" s="285">
        <v>45342</v>
      </c>
      <c r="Y7" s="286">
        <v>27000</v>
      </c>
      <c r="Z7" s="286">
        <v>27000</v>
      </c>
      <c r="AA7" s="286">
        <v>7300</v>
      </c>
      <c r="AB7" s="286">
        <v>27000</v>
      </c>
      <c r="AC7" s="287" t="s">
        <v>211</v>
      </c>
      <c r="AD7" s="284" t="s">
        <v>60</v>
      </c>
      <c r="AE7" s="287" t="s">
        <v>45</v>
      </c>
      <c r="AF7" s="286">
        <v>27000</v>
      </c>
      <c r="AG7" s="286">
        <v>1570</v>
      </c>
      <c r="AH7" s="286">
        <v>42390000</v>
      </c>
      <c r="AI7" s="286">
        <v>11461000</v>
      </c>
      <c r="AJ7" s="286">
        <v>970</v>
      </c>
      <c r="AK7" s="286">
        <v>26190000</v>
      </c>
      <c r="AL7" s="286">
        <v>7081000</v>
      </c>
      <c r="AM7" s="286">
        <v>600</v>
      </c>
      <c r="AN7" s="286">
        <v>16200000</v>
      </c>
      <c r="AO7" s="286">
        <v>4380000</v>
      </c>
      <c r="AP7" s="286">
        <v>1624</v>
      </c>
      <c r="AQ7" s="286">
        <v>43848000</v>
      </c>
      <c r="AR7" s="286">
        <v>11855200</v>
      </c>
      <c r="AS7" s="286">
        <v>1624</v>
      </c>
      <c r="AT7" s="286">
        <v>43848000</v>
      </c>
      <c r="AU7" s="286">
        <v>11855200</v>
      </c>
      <c r="AV7" s="286"/>
      <c r="AW7" s="286"/>
      <c r="AX7" s="286">
        <v>0</v>
      </c>
      <c r="AY7" s="286">
        <v>1525</v>
      </c>
      <c r="AZ7" s="286">
        <v>41175000</v>
      </c>
      <c r="BA7" s="286">
        <v>1</v>
      </c>
      <c r="BB7" s="286">
        <v>27000</v>
      </c>
      <c r="BC7" s="286">
        <v>328</v>
      </c>
      <c r="BD7" s="286">
        <v>8856000</v>
      </c>
      <c r="BE7" s="286">
        <v>6171084</v>
      </c>
      <c r="BF7" s="286">
        <v>2394400</v>
      </c>
      <c r="BG7" s="286">
        <v>1475</v>
      </c>
      <c r="BH7" s="286">
        <v>39825000</v>
      </c>
      <c r="BI7" s="286">
        <v>29199760</v>
      </c>
      <c r="BJ7" s="286">
        <v>10767500</v>
      </c>
      <c r="BK7" s="286">
        <v>50</v>
      </c>
      <c r="BL7" s="286">
        <v>99</v>
      </c>
      <c r="BM7" s="286">
        <v>149</v>
      </c>
      <c r="BN7" s="286">
        <v>4023000</v>
      </c>
      <c r="BO7" s="286">
        <v>1087700</v>
      </c>
      <c r="BP7" s="287" t="s">
        <v>1360</v>
      </c>
      <c r="BQ7" s="287" t="s">
        <v>3969</v>
      </c>
      <c r="BR7" t="s">
        <v>45</v>
      </c>
    </row>
    <row r="8" spans="1:70" x14ac:dyDescent="0.3">
      <c r="A8" s="281">
        <v>5</v>
      </c>
      <c r="B8" s="288" t="s">
        <v>2952</v>
      </c>
      <c r="C8" s="288" t="s">
        <v>2953</v>
      </c>
      <c r="D8" s="288" t="s">
        <v>2954</v>
      </c>
      <c r="E8" s="288" t="s">
        <v>2959</v>
      </c>
      <c r="F8" s="288" t="s">
        <v>2955</v>
      </c>
      <c r="G8" s="288" t="s">
        <v>2960</v>
      </c>
      <c r="H8" s="288" t="s">
        <v>2963</v>
      </c>
      <c r="I8" s="288" t="s">
        <v>2962</v>
      </c>
      <c r="J8" s="288" t="s">
        <v>60</v>
      </c>
      <c r="K8" s="288" t="s">
        <v>2958</v>
      </c>
      <c r="L8" s="288" t="s">
        <v>45</v>
      </c>
      <c r="M8" s="289" t="s">
        <v>1906</v>
      </c>
      <c r="N8" s="288" t="s">
        <v>1907</v>
      </c>
      <c r="O8" s="288" t="s">
        <v>50</v>
      </c>
      <c r="P8" s="288" t="s">
        <v>74</v>
      </c>
      <c r="Q8" s="290" t="s">
        <v>45</v>
      </c>
      <c r="R8" s="288" t="s">
        <v>45</v>
      </c>
      <c r="S8" s="1">
        <v>45350</v>
      </c>
      <c r="T8" s="1">
        <v>45299</v>
      </c>
      <c r="U8" s="290" t="s">
        <v>45</v>
      </c>
      <c r="V8" s="1">
        <v>45299</v>
      </c>
      <c r="W8" s="1">
        <v>45350</v>
      </c>
      <c r="X8" s="1">
        <v>45350</v>
      </c>
      <c r="Y8" s="291">
        <v>35000</v>
      </c>
      <c r="Z8" s="291">
        <v>45000</v>
      </c>
      <c r="AA8" s="291">
        <v>10200</v>
      </c>
      <c r="AB8" s="291">
        <v>45000</v>
      </c>
      <c r="AC8" s="292" t="s">
        <v>1895</v>
      </c>
      <c r="AD8" s="290" t="s">
        <v>60</v>
      </c>
      <c r="AE8" s="292" t="s">
        <v>45</v>
      </c>
      <c r="AF8" s="291">
        <v>35000</v>
      </c>
      <c r="AG8" s="291">
        <v>7000</v>
      </c>
      <c r="AH8" s="291">
        <v>315000000</v>
      </c>
      <c r="AI8" s="291">
        <v>71400000</v>
      </c>
      <c r="AJ8" s="291">
        <v>7000</v>
      </c>
      <c r="AK8" s="291">
        <v>315000000</v>
      </c>
      <c r="AL8" s="291">
        <v>71400000</v>
      </c>
      <c r="AM8" s="291"/>
      <c r="AN8" s="291"/>
      <c r="AO8" s="291">
        <v>0</v>
      </c>
      <c r="AP8" s="291">
        <v>6936</v>
      </c>
      <c r="AQ8" s="291">
        <v>312120000</v>
      </c>
      <c r="AR8" s="291">
        <v>70747200</v>
      </c>
      <c r="AS8" s="291">
        <v>6936</v>
      </c>
      <c r="AT8" s="291">
        <v>312120000</v>
      </c>
      <c r="AU8" s="291">
        <v>70747200</v>
      </c>
      <c r="AV8" s="291"/>
      <c r="AW8" s="291"/>
      <c r="AX8" s="291">
        <v>0</v>
      </c>
      <c r="AY8" s="291">
        <v>5237</v>
      </c>
      <c r="AZ8" s="291">
        <v>235665000</v>
      </c>
      <c r="BA8" s="291">
        <v>-16</v>
      </c>
      <c r="BB8" s="291">
        <v>-720000</v>
      </c>
      <c r="BC8" s="291">
        <v>1660</v>
      </c>
      <c r="BD8" s="291">
        <v>74700000</v>
      </c>
      <c r="BE8" s="291">
        <v>16862030</v>
      </c>
      <c r="BF8" s="291">
        <v>16932000</v>
      </c>
      <c r="BG8" s="291">
        <v>5128</v>
      </c>
      <c r="BH8" s="291">
        <v>230760000</v>
      </c>
      <c r="BI8" s="291">
        <v>89355596</v>
      </c>
      <c r="BJ8" s="291">
        <v>52305600</v>
      </c>
      <c r="BK8" s="291">
        <v>109</v>
      </c>
      <c r="BL8" s="291">
        <v>1699</v>
      </c>
      <c r="BM8" s="291">
        <v>1808</v>
      </c>
      <c r="BN8" s="291">
        <v>81360000</v>
      </c>
      <c r="BO8" s="291">
        <v>18441600</v>
      </c>
      <c r="BP8" s="292" t="s">
        <v>3269</v>
      </c>
      <c r="BQ8" s="292" t="s">
        <v>4139</v>
      </c>
      <c r="BR8" t="s">
        <v>45</v>
      </c>
    </row>
    <row r="9" spans="1:70" x14ac:dyDescent="0.3">
      <c r="A9" s="293">
        <v>6</v>
      </c>
      <c r="B9" s="282" t="s">
        <v>2952</v>
      </c>
      <c r="C9" s="282" t="s">
        <v>2953</v>
      </c>
      <c r="D9" s="282" t="s">
        <v>2954</v>
      </c>
      <c r="E9" s="282" t="s">
        <v>2959</v>
      </c>
      <c r="F9" s="282" t="s">
        <v>2955</v>
      </c>
      <c r="G9" s="282" t="s">
        <v>2960</v>
      </c>
      <c r="H9" s="282" t="s">
        <v>2963</v>
      </c>
      <c r="I9" s="282" t="s">
        <v>2962</v>
      </c>
      <c r="J9" s="282" t="s">
        <v>60</v>
      </c>
      <c r="K9" s="282" t="s">
        <v>2958</v>
      </c>
      <c r="L9" s="282" t="s">
        <v>45</v>
      </c>
      <c r="M9" s="283" t="s">
        <v>1908</v>
      </c>
      <c r="N9" s="282" t="s">
        <v>1909</v>
      </c>
      <c r="O9" s="282" t="s">
        <v>50</v>
      </c>
      <c r="P9" s="282" t="s">
        <v>51</v>
      </c>
      <c r="Q9" s="284" t="s">
        <v>45</v>
      </c>
      <c r="R9" s="282" t="s">
        <v>45</v>
      </c>
      <c r="S9" s="285">
        <v>45315</v>
      </c>
      <c r="T9" s="285">
        <v>45281</v>
      </c>
      <c r="U9" s="284" t="s">
        <v>45</v>
      </c>
      <c r="V9" s="285">
        <v>45281</v>
      </c>
      <c r="W9" s="285">
        <v>45315</v>
      </c>
      <c r="X9" s="285">
        <v>45323</v>
      </c>
      <c r="Y9" s="286">
        <v>55000</v>
      </c>
      <c r="Z9" s="286">
        <v>55000</v>
      </c>
      <c r="AA9" s="286">
        <v>15000</v>
      </c>
      <c r="AB9" s="286">
        <v>55000</v>
      </c>
      <c r="AC9" s="287" t="s">
        <v>1013</v>
      </c>
      <c r="AD9" s="284" t="s">
        <v>60</v>
      </c>
      <c r="AE9" s="287" t="s">
        <v>45</v>
      </c>
      <c r="AF9" s="286">
        <v>55000</v>
      </c>
      <c r="AG9" s="286">
        <v>1070</v>
      </c>
      <c r="AH9" s="286">
        <v>58850000</v>
      </c>
      <c r="AI9" s="286">
        <v>16050000</v>
      </c>
      <c r="AJ9" s="286">
        <v>770</v>
      </c>
      <c r="AK9" s="286">
        <v>42350000</v>
      </c>
      <c r="AL9" s="286">
        <v>11550000</v>
      </c>
      <c r="AM9" s="286">
        <v>300</v>
      </c>
      <c r="AN9" s="286">
        <v>16500000</v>
      </c>
      <c r="AO9" s="286">
        <v>4500000</v>
      </c>
      <c r="AP9" s="286">
        <v>1101</v>
      </c>
      <c r="AQ9" s="286">
        <v>60555000</v>
      </c>
      <c r="AR9" s="286">
        <v>16515000</v>
      </c>
      <c r="AS9" s="286">
        <v>1101</v>
      </c>
      <c r="AT9" s="286">
        <v>60555000</v>
      </c>
      <c r="AU9" s="286">
        <v>16515000</v>
      </c>
      <c r="AV9" s="286"/>
      <c r="AW9" s="286"/>
      <c r="AX9" s="286">
        <v>0</v>
      </c>
      <c r="AY9" s="286">
        <v>894</v>
      </c>
      <c r="AZ9" s="286">
        <v>49170000</v>
      </c>
      <c r="BA9" s="286">
        <v>-4</v>
      </c>
      <c r="BB9" s="286">
        <v>-220000</v>
      </c>
      <c r="BC9" s="286">
        <v>148</v>
      </c>
      <c r="BD9" s="286">
        <v>8140000</v>
      </c>
      <c r="BE9" s="286">
        <v>4920898</v>
      </c>
      <c r="BF9" s="286">
        <v>2220000</v>
      </c>
      <c r="BG9" s="286">
        <v>853</v>
      </c>
      <c r="BH9" s="286">
        <v>46915000</v>
      </c>
      <c r="BI9" s="286">
        <v>31944622</v>
      </c>
      <c r="BJ9" s="286">
        <v>12795000</v>
      </c>
      <c r="BK9" s="286">
        <v>41</v>
      </c>
      <c r="BL9" s="286">
        <v>207</v>
      </c>
      <c r="BM9" s="286">
        <v>248</v>
      </c>
      <c r="BN9" s="286">
        <v>13640000</v>
      </c>
      <c r="BO9" s="286">
        <v>3720000</v>
      </c>
      <c r="BP9" s="287" t="s">
        <v>3529</v>
      </c>
      <c r="BQ9" s="287" t="s">
        <v>3488</v>
      </c>
      <c r="BR9" t="s">
        <v>45</v>
      </c>
    </row>
    <row r="10" spans="1:70" x14ac:dyDescent="0.3">
      <c r="A10" s="281">
        <v>7</v>
      </c>
      <c r="B10" s="288" t="s">
        <v>2952</v>
      </c>
      <c r="C10" s="288" t="s">
        <v>2953</v>
      </c>
      <c r="D10" s="288" t="s">
        <v>2954</v>
      </c>
      <c r="E10" s="288" t="s">
        <v>2959</v>
      </c>
      <c r="F10" s="288" t="s">
        <v>2955</v>
      </c>
      <c r="G10" s="288" t="s">
        <v>2960</v>
      </c>
      <c r="H10" s="288" t="s">
        <v>2964</v>
      </c>
      <c r="I10" s="288" t="s">
        <v>2962</v>
      </c>
      <c r="J10" s="288" t="s">
        <v>60</v>
      </c>
      <c r="K10" s="288" t="s">
        <v>2958</v>
      </c>
      <c r="L10" s="288" t="s">
        <v>45</v>
      </c>
      <c r="M10" s="289" t="s">
        <v>1910</v>
      </c>
      <c r="N10" s="288" t="s">
        <v>1911</v>
      </c>
      <c r="O10" s="288" t="s">
        <v>50</v>
      </c>
      <c r="P10" s="288" t="s">
        <v>74</v>
      </c>
      <c r="Q10" s="290" t="s">
        <v>45</v>
      </c>
      <c r="R10" s="288" t="s">
        <v>45</v>
      </c>
      <c r="S10" s="1">
        <v>45350</v>
      </c>
      <c r="T10" s="1">
        <v>45299</v>
      </c>
      <c r="U10" s="290" t="s">
        <v>45</v>
      </c>
      <c r="V10" s="1">
        <v>45299</v>
      </c>
      <c r="W10" s="1">
        <v>45350</v>
      </c>
      <c r="X10" s="1">
        <v>45350</v>
      </c>
      <c r="Y10" s="291">
        <v>55000</v>
      </c>
      <c r="Z10" s="291">
        <v>69000</v>
      </c>
      <c r="AA10" s="291">
        <v>15500</v>
      </c>
      <c r="AB10" s="291">
        <v>69000</v>
      </c>
      <c r="AC10" s="292" t="s">
        <v>204</v>
      </c>
      <c r="AD10" s="290" t="s">
        <v>60</v>
      </c>
      <c r="AE10" s="292" t="s">
        <v>45</v>
      </c>
      <c r="AF10" s="291">
        <v>55000</v>
      </c>
      <c r="AG10" s="291">
        <v>1000</v>
      </c>
      <c r="AH10" s="291">
        <v>69000000</v>
      </c>
      <c r="AI10" s="291">
        <v>15500000</v>
      </c>
      <c r="AJ10" s="291">
        <v>1000</v>
      </c>
      <c r="AK10" s="291">
        <v>69000000</v>
      </c>
      <c r="AL10" s="291">
        <v>15500000</v>
      </c>
      <c r="AM10" s="291"/>
      <c r="AN10" s="291"/>
      <c r="AO10" s="291">
        <v>0</v>
      </c>
      <c r="AP10" s="291">
        <v>996</v>
      </c>
      <c r="AQ10" s="291">
        <v>68724000</v>
      </c>
      <c r="AR10" s="291">
        <v>15438000</v>
      </c>
      <c r="AS10" s="291">
        <v>996</v>
      </c>
      <c r="AT10" s="291">
        <v>68724000</v>
      </c>
      <c r="AU10" s="291">
        <v>15438000</v>
      </c>
      <c r="AV10" s="291"/>
      <c r="AW10" s="291"/>
      <c r="AX10" s="291">
        <v>0</v>
      </c>
      <c r="AY10" s="291">
        <v>745</v>
      </c>
      <c r="AZ10" s="291">
        <v>51405000</v>
      </c>
      <c r="BA10" s="291">
        <v>5</v>
      </c>
      <c r="BB10" s="291">
        <v>345000</v>
      </c>
      <c r="BC10" s="291">
        <v>155</v>
      </c>
      <c r="BD10" s="291">
        <v>10695000</v>
      </c>
      <c r="BE10" s="291">
        <v>5644817</v>
      </c>
      <c r="BF10" s="291">
        <v>2402500</v>
      </c>
      <c r="BG10" s="291">
        <v>674</v>
      </c>
      <c r="BH10" s="291">
        <v>46506000</v>
      </c>
      <c r="BI10" s="291">
        <v>21644749</v>
      </c>
      <c r="BJ10" s="291">
        <v>10447000</v>
      </c>
      <c r="BK10" s="291">
        <v>71</v>
      </c>
      <c r="BL10" s="291">
        <v>251</v>
      </c>
      <c r="BM10" s="291">
        <v>322</v>
      </c>
      <c r="BN10" s="291">
        <v>22218000</v>
      </c>
      <c r="BO10" s="291">
        <v>4991000</v>
      </c>
      <c r="BP10" s="292" t="s">
        <v>3674</v>
      </c>
      <c r="BQ10" s="292" t="s">
        <v>4140</v>
      </c>
      <c r="BR10" t="s">
        <v>45</v>
      </c>
    </row>
    <row r="11" spans="1:70" x14ac:dyDescent="0.3">
      <c r="A11" s="281">
        <v>8</v>
      </c>
      <c r="B11" s="282" t="s">
        <v>2952</v>
      </c>
      <c r="C11" s="282" t="s">
        <v>2953</v>
      </c>
      <c r="D11" s="282" t="s">
        <v>2954</v>
      </c>
      <c r="E11" s="282" t="s">
        <v>2959</v>
      </c>
      <c r="F11" s="282" t="s">
        <v>2955</v>
      </c>
      <c r="G11" s="282" t="s">
        <v>2960</v>
      </c>
      <c r="H11" s="282" t="s">
        <v>2964</v>
      </c>
      <c r="I11" s="282" t="s">
        <v>2962</v>
      </c>
      <c r="J11" s="282" t="s">
        <v>60</v>
      </c>
      <c r="K11" s="282" t="s">
        <v>2958</v>
      </c>
      <c r="L11" s="282" t="s">
        <v>45</v>
      </c>
      <c r="M11" s="283" t="s">
        <v>1912</v>
      </c>
      <c r="N11" s="282" t="s">
        <v>1913</v>
      </c>
      <c r="O11" s="282" t="s">
        <v>50</v>
      </c>
      <c r="P11" s="282" t="s">
        <v>74</v>
      </c>
      <c r="Q11" s="284" t="s">
        <v>45</v>
      </c>
      <c r="R11" s="282" t="s">
        <v>45</v>
      </c>
      <c r="S11" s="285">
        <v>45350</v>
      </c>
      <c r="T11" s="285">
        <v>45299</v>
      </c>
      <c r="U11" s="284" t="s">
        <v>45</v>
      </c>
      <c r="V11" s="285">
        <v>45299</v>
      </c>
      <c r="W11" s="285">
        <v>45350</v>
      </c>
      <c r="X11" s="285">
        <v>45350</v>
      </c>
      <c r="Y11" s="286">
        <v>45000</v>
      </c>
      <c r="Z11" s="286">
        <v>57000</v>
      </c>
      <c r="AA11" s="286">
        <v>12500</v>
      </c>
      <c r="AB11" s="286">
        <v>57000</v>
      </c>
      <c r="AC11" s="287" t="s">
        <v>1432</v>
      </c>
      <c r="AD11" s="284" t="s">
        <v>60</v>
      </c>
      <c r="AE11" s="287" t="s">
        <v>45</v>
      </c>
      <c r="AF11" s="286">
        <v>45000</v>
      </c>
      <c r="AG11" s="286">
        <v>1000</v>
      </c>
      <c r="AH11" s="286">
        <v>57000000</v>
      </c>
      <c r="AI11" s="286">
        <v>12500000</v>
      </c>
      <c r="AJ11" s="286">
        <v>1000</v>
      </c>
      <c r="AK11" s="286">
        <v>57000000</v>
      </c>
      <c r="AL11" s="286">
        <v>12500000</v>
      </c>
      <c r="AM11" s="286"/>
      <c r="AN11" s="286"/>
      <c r="AO11" s="286">
        <v>0</v>
      </c>
      <c r="AP11" s="286">
        <v>1002</v>
      </c>
      <c r="AQ11" s="286">
        <v>57114000</v>
      </c>
      <c r="AR11" s="286">
        <v>12525000</v>
      </c>
      <c r="AS11" s="286">
        <v>1002</v>
      </c>
      <c r="AT11" s="286">
        <v>57114000</v>
      </c>
      <c r="AU11" s="286">
        <v>12525000</v>
      </c>
      <c r="AV11" s="286"/>
      <c r="AW11" s="286"/>
      <c r="AX11" s="286">
        <v>0</v>
      </c>
      <c r="AY11" s="286">
        <v>776</v>
      </c>
      <c r="AZ11" s="286">
        <v>44232000</v>
      </c>
      <c r="BA11" s="286">
        <v>3</v>
      </c>
      <c r="BB11" s="286">
        <v>171000</v>
      </c>
      <c r="BC11" s="286">
        <v>58</v>
      </c>
      <c r="BD11" s="286">
        <v>3306000</v>
      </c>
      <c r="BE11" s="286">
        <v>2179769</v>
      </c>
      <c r="BF11" s="286">
        <v>725000</v>
      </c>
      <c r="BG11" s="286">
        <v>712</v>
      </c>
      <c r="BH11" s="286">
        <v>40584000</v>
      </c>
      <c r="BI11" s="286">
        <v>23156583</v>
      </c>
      <c r="BJ11" s="286">
        <v>8900000</v>
      </c>
      <c r="BK11" s="286">
        <v>64</v>
      </c>
      <c r="BL11" s="286">
        <v>226</v>
      </c>
      <c r="BM11" s="286">
        <v>290</v>
      </c>
      <c r="BN11" s="286">
        <v>16530000</v>
      </c>
      <c r="BO11" s="286">
        <v>3625000</v>
      </c>
      <c r="BP11" s="287" t="s">
        <v>3994</v>
      </c>
      <c r="BQ11" s="287" t="s">
        <v>3798</v>
      </c>
      <c r="BR11" t="s">
        <v>45</v>
      </c>
    </row>
    <row r="12" spans="1:70" x14ac:dyDescent="0.3">
      <c r="A12" s="281">
        <v>9</v>
      </c>
      <c r="B12" s="288" t="s">
        <v>2952</v>
      </c>
      <c r="C12" s="288" t="s">
        <v>2953</v>
      </c>
      <c r="D12" s="288" t="s">
        <v>2954</v>
      </c>
      <c r="E12" s="288" t="s">
        <v>2959</v>
      </c>
      <c r="F12" s="288" t="s">
        <v>2955</v>
      </c>
      <c r="G12" s="288" t="s">
        <v>2960</v>
      </c>
      <c r="H12" s="288" t="s">
        <v>2964</v>
      </c>
      <c r="I12" s="288" t="s">
        <v>2962</v>
      </c>
      <c r="J12" s="288" t="s">
        <v>60</v>
      </c>
      <c r="K12" s="288" t="s">
        <v>2958</v>
      </c>
      <c r="L12" s="288" t="s">
        <v>45</v>
      </c>
      <c r="M12" s="289" t="s">
        <v>1914</v>
      </c>
      <c r="N12" s="288" t="s">
        <v>1915</v>
      </c>
      <c r="O12" s="288" t="s">
        <v>50</v>
      </c>
      <c r="P12" s="288" t="s">
        <v>74</v>
      </c>
      <c r="Q12" s="290" t="s">
        <v>45</v>
      </c>
      <c r="R12" s="288" t="s">
        <v>45</v>
      </c>
      <c r="S12" s="1">
        <v>45364</v>
      </c>
      <c r="T12" s="1">
        <v>45299</v>
      </c>
      <c r="U12" s="290" t="s">
        <v>45</v>
      </c>
      <c r="V12" s="1">
        <v>45299</v>
      </c>
      <c r="W12" s="1">
        <v>45350</v>
      </c>
      <c r="X12" s="1">
        <v>45362</v>
      </c>
      <c r="Y12" s="291">
        <v>65000</v>
      </c>
      <c r="Z12" s="291">
        <v>83000</v>
      </c>
      <c r="AA12" s="291">
        <v>18500</v>
      </c>
      <c r="AB12" s="291">
        <v>83000</v>
      </c>
      <c r="AC12" s="292" t="s">
        <v>187</v>
      </c>
      <c r="AD12" s="290" t="s">
        <v>60</v>
      </c>
      <c r="AE12" s="292" t="s">
        <v>45</v>
      </c>
      <c r="AF12" s="291">
        <v>65000</v>
      </c>
      <c r="AG12" s="291">
        <v>1040</v>
      </c>
      <c r="AH12" s="291">
        <v>86320000</v>
      </c>
      <c r="AI12" s="291">
        <v>19240000</v>
      </c>
      <c r="AJ12" s="291">
        <v>1040</v>
      </c>
      <c r="AK12" s="291">
        <v>86320000</v>
      </c>
      <c r="AL12" s="291">
        <v>19240000</v>
      </c>
      <c r="AM12" s="291"/>
      <c r="AN12" s="291"/>
      <c r="AO12" s="291">
        <v>0</v>
      </c>
      <c r="AP12" s="291">
        <v>1024</v>
      </c>
      <c r="AQ12" s="291">
        <v>84992000</v>
      </c>
      <c r="AR12" s="291">
        <v>18944000</v>
      </c>
      <c r="AS12" s="291">
        <v>1024</v>
      </c>
      <c r="AT12" s="291">
        <v>84992000</v>
      </c>
      <c r="AU12" s="291">
        <v>18944000</v>
      </c>
      <c r="AV12" s="291"/>
      <c r="AW12" s="291"/>
      <c r="AX12" s="291">
        <v>0</v>
      </c>
      <c r="AY12" s="291">
        <v>997</v>
      </c>
      <c r="AZ12" s="291">
        <v>82751000</v>
      </c>
      <c r="BA12" s="291">
        <v>-3</v>
      </c>
      <c r="BB12" s="291">
        <v>-249000</v>
      </c>
      <c r="BC12" s="291">
        <v>74</v>
      </c>
      <c r="BD12" s="291">
        <v>6142000</v>
      </c>
      <c r="BE12" s="291">
        <v>2986953</v>
      </c>
      <c r="BF12" s="291">
        <v>1369000</v>
      </c>
      <c r="BG12" s="291">
        <v>984</v>
      </c>
      <c r="BH12" s="291">
        <v>81672000</v>
      </c>
      <c r="BI12" s="291">
        <v>40826769</v>
      </c>
      <c r="BJ12" s="291">
        <v>18204000</v>
      </c>
      <c r="BK12" s="291">
        <v>13</v>
      </c>
      <c r="BL12" s="291">
        <v>27</v>
      </c>
      <c r="BM12" s="291">
        <v>40</v>
      </c>
      <c r="BN12" s="291">
        <v>3320000</v>
      </c>
      <c r="BO12" s="291">
        <v>740000</v>
      </c>
      <c r="BP12" s="292" t="s">
        <v>1664</v>
      </c>
      <c r="BQ12" s="292" t="s">
        <v>3961</v>
      </c>
      <c r="BR12" t="s">
        <v>45</v>
      </c>
    </row>
    <row r="13" spans="1:70" x14ac:dyDescent="0.3">
      <c r="A13" s="281">
        <v>10</v>
      </c>
      <c r="B13" s="282" t="s">
        <v>2952</v>
      </c>
      <c r="C13" s="282" t="s">
        <v>2953</v>
      </c>
      <c r="D13" s="282" t="s">
        <v>2954</v>
      </c>
      <c r="E13" s="282" t="s">
        <v>2959</v>
      </c>
      <c r="F13" s="282" t="s">
        <v>2955</v>
      </c>
      <c r="G13" s="282" t="s">
        <v>2960</v>
      </c>
      <c r="H13" s="282" t="s">
        <v>2964</v>
      </c>
      <c r="I13" s="282" t="s">
        <v>2962</v>
      </c>
      <c r="J13" s="282" t="s">
        <v>60</v>
      </c>
      <c r="K13" s="282" t="s">
        <v>2958</v>
      </c>
      <c r="L13" s="282" t="s">
        <v>45</v>
      </c>
      <c r="M13" s="283" t="s">
        <v>1916</v>
      </c>
      <c r="N13" s="282" t="s">
        <v>1917</v>
      </c>
      <c r="O13" s="282" t="s">
        <v>50</v>
      </c>
      <c r="P13" s="282" t="s">
        <v>74</v>
      </c>
      <c r="Q13" s="284" t="s">
        <v>45</v>
      </c>
      <c r="R13" s="282" t="s">
        <v>45</v>
      </c>
      <c r="S13" s="285">
        <v>45356</v>
      </c>
      <c r="T13" s="285">
        <v>45299</v>
      </c>
      <c r="U13" s="284" t="s">
        <v>45</v>
      </c>
      <c r="V13" s="285">
        <v>45299</v>
      </c>
      <c r="W13" s="285">
        <v>45356</v>
      </c>
      <c r="X13" s="285">
        <v>45357</v>
      </c>
      <c r="Y13" s="286">
        <v>49000</v>
      </c>
      <c r="Z13" s="286">
        <v>63000</v>
      </c>
      <c r="AA13" s="286">
        <v>13500</v>
      </c>
      <c r="AB13" s="286">
        <v>63000</v>
      </c>
      <c r="AC13" s="287" t="s">
        <v>662</v>
      </c>
      <c r="AD13" s="284" t="s">
        <v>60</v>
      </c>
      <c r="AE13" s="287" t="s">
        <v>45</v>
      </c>
      <c r="AF13" s="286">
        <v>49000</v>
      </c>
      <c r="AG13" s="286">
        <v>1000</v>
      </c>
      <c r="AH13" s="286">
        <v>63000000</v>
      </c>
      <c r="AI13" s="286">
        <v>13500000</v>
      </c>
      <c r="AJ13" s="286">
        <v>1000</v>
      </c>
      <c r="AK13" s="286">
        <v>63000000</v>
      </c>
      <c r="AL13" s="286">
        <v>13500000</v>
      </c>
      <c r="AM13" s="286"/>
      <c r="AN13" s="286"/>
      <c r="AO13" s="286">
        <v>0</v>
      </c>
      <c r="AP13" s="286">
        <v>1020</v>
      </c>
      <c r="AQ13" s="286">
        <v>64260000</v>
      </c>
      <c r="AR13" s="286">
        <v>13770000</v>
      </c>
      <c r="AS13" s="286">
        <v>1020</v>
      </c>
      <c r="AT13" s="286">
        <v>64260000</v>
      </c>
      <c r="AU13" s="286">
        <v>13770000</v>
      </c>
      <c r="AV13" s="286"/>
      <c r="AW13" s="286"/>
      <c r="AX13" s="286">
        <v>0</v>
      </c>
      <c r="AY13" s="286">
        <v>700</v>
      </c>
      <c r="AZ13" s="286">
        <v>44100000</v>
      </c>
      <c r="BA13" s="286">
        <v>-5</v>
      </c>
      <c r="BB13" s="286">
        <v>-315000</v>
      </c>
      <c r="BC13" s="286">
        <v>110</v>
      </c>
      <c r="BD13" s="286">
        <v>6930000</v>
      </c>
      <c r="BE13" s="286">
        <v>3797485</v>
      </c>
      <c r="BF13" s="286">
        <v>1485000</v>
      </c>
      <c r="BG13" s="286">
        <v>696</v>
      </c>
      <c r="BH13" s="286">
        <v>43848000</v>
      </c>
      <c r="BI13" s="286">
        <v>21218775</v>
      </c>
      <c r="BJ13" s="286">
        <v>9396000</v>
      </c>
      <c r="BK13" s="286">
        <v>4</v>
      </c>
      <c r="BL13" s="286">
        <v>320</v>
      </c>
      <c r="BM13" s="286">
        <v>324</v>
      </c>
      <c r="BN13" s="286">
        <v>20412000</v>
      </c>
      <c r="BO13" s="286">
        <v>4374000</v>
      </c>
      <c r="BP13" s="287" t="s">
        <v>3914</v>
      </c>
      <c r="BQ13" s="287" t="s">
        <v>3979</v>
      </c>
      <c r="BR13" t="s">
        <v>45</v>
      </c>
    </row>
    <row r="14" spans="1:70" x14ac:dyDescent="0.3">
      <c r="A14" s="281">
        <v>11</v>
      </c>
      <c r="B14" s="288" t="s">
        <v>2952</v>
      </c>
      <c r="C14" s="288" t="s">
        <v>2953</v>
      </c>
      <c r="D14" s="288" t="s">
        <v>2954</v>
      </c>
      <c r="E14" s="288" t="s">
        <v>2959</v>
      </c>
      <c r="F14" s="288" t="s">
        <v>2955</v>
      </c>
      <c r="G14" s="288" t="s">
        <v>2960</v>
      </c>
      <c r="H14" s="288" t="s">
        <v>2964</v>
      </c>
      <c r="I14" s="288" t="s">
        <v>2962</v>
      </c>
      <c r="J14" s="288" t="s">
        <v>60</v>
      </c>
      <c r="K14" s="288" t="s">
        <v>2958</v>
      </c>
      <c r="L14" s="288" t="s">
        <v>45</v>
      </c>
      <c r="M14" s="289" t="s">
        <v>1918</v>
      </c>
      <c r="N14" s="288" t="s">
        <v>1919</v>
      </c>
      <c r="O14" s="288" t="s">
        <v>50</v>
      </c>
      <c r="P14" s="288" t="s">
        <v>74</v>
      </c>
      <c r="Q14" s="290" t="s">
        <v>45</v>
      </c>
      <c r="R14" s="288" t="s">
        <v>45</v>
      </c>
      <c r="S14" s="1">
        <v>45350</v>
      </c>
      <c r="T14" s="1">
        <v>45299</v>
      </c>
      <c r="U14" s="290" t="s">
        <v>45</v>
      </c>
      <c r="V14" s="1">
        <v>45299</v>
      </c>
      <c r="W14" s="1">
        <v>45350</v>
      </c>
      <c r="X14" s="1">
        <v>45350</v>
      </c>
      <c r="Y14" s="291">
        <v>45000</v>
      </c>
      <c r="Z14" s="291">
        <v>57000</v>
      </c>
      <c r="AA14" s="291">
        <v>12500</v>
      </c>
      <c r="AB14" s="291">
        <v>57000</v>
      </c>
      <c r="AC14" s="292" t="s">
        <v>1432</v>
      </c>
      <c r="AD14" s="290" t="s">
        <v>60</v>
      </c>
      <c r="AE14" s="292" t="s">
        <v>45</v>
      </c>
      <c r="AF14" s="291">
        <v>45000</v>
      </c>
      <c r="AG14" s="291">
        <v>1000</v>
      </c>
      <c r="AH14" s="291">
        <v>57000000</v>
      </c>
      <c r="AI14" s="291">
        <v>12500000</v>
      </c>
      <c r="AJ14" s="291">
        <v>1000</v>
      </c>
      <c r="AK14" s="291">
        <v>57000000</v>
      </c>
      <c r="AL14" s="291">
        <v>12500000</v>
      </c>
      <c r="AM14" s="291"/>
      <c r="AN14" s="291"/>
      <c r="AO14" s="291">
        <v>0</v>
      </c>
      <c r="AP14" s="291">
        <v>990</v>
      </c>
      <c r="AQ14" s="291">
        <v>56430000</v>
      </c>
      <c r="AR14" s="291">
        <v>12375000</v>
      </c>
      <c r="AS14" s="291">
        <v>990</v>
      </c>
      <c r="AT14" s="291">
        <v>56430000</v>
      </c>
      <c r="AU14" s="291">
        <v>12375000</v>
      </c>
      <c r="AV14" s="291"/>
      <c r="AW14" s="291"/>
      <c r="AX14" s="291">
        <v>0</v>
      </c>
      <c r="AY14" s="291">
        <v>510</v>
      </c>
      <c r="AZ14" s="291">
        <v>29070000</v>
      </c>
      <c r="BA14" s="291">
        <v>8</v>
      </c>
      <c r="BB14" s="291">
        <v>456000</v>
      </c>
      <c r="BC14" s="291">
        <v>172</v>
      </c>
      <c r="BD14" s="291">
        <v>9804000</v>
      </c>
      <c r="BE14" s="291">
        <v>4690319</v>
      </c>
      <c r="BF14" s="291">
        <v>2150000</v>
      </c>
      <c r="BG14" s="291">
        <v>435</v>
      </c>
      <c r="BH14" s="291">
        <v>24795000</v>
      </c>
      <c r="BI14" s="291">
        <v>14107145</v>
      </c>
      <c r="BJ14" s="291">
        <v>5437500</v>
      </c>
      <c r="BK14" s="291">
        <v>75</v>
      </c>
      <c r="BL14" s="291">
        <v>480</v>
      </c>
      <c r="BM14" s="291">
        <v>555</v>
      </c>
      <c r="BN14" s="291">
        <v>31635000</v>
      </c>
      <c r="BO14" s="291">
        <v>6937500</v>
      </c>
      <c r="BP14" s="292" t="s">
        <v>4141</v>
      </c>
      <c r="BQ14" s="292" t="s">
        <v>3455</v>
      </c>
      <c r="BR14" t="s">
        <v>45</v>
      </c>
    </row>
    <row r="15" spans="1:70" x14ac:dyDescent="0.3">
      <c r="A15" s="281">
        <v>12</v>
      </c>
      <c r="B15" s="282" t="s">
        <v>2952</v>
      </c>
      <c r="C15" s="282" t="s">
        <v>2953</v>
      </c>
      <c r="D15" s="282" t="s">
        <v>2954</v>
      </c>
      <c r="E15" s="282" t="s">
        <v>2959</v>
      </c>
      <c r="F15" s="282" t="s">
        <v>2955</v>
      </c>
      <c r="G15" s="282" t="s">
        <v>2960</v>
      </c>
      <c r="H15" s="282" t="s">
        <v>2964</v>
      </c>
      <c r="I15" s="282" t="s">
        <v>2962</v>
      </c>
      <c r="J15" s="282" t="s">
        <v>60</v>
      </c>
      <c r="K15" s="282" t="s">
        <v>2958</v>
      </c>
      <c r="L15" s="282" t="s">
        <v>45</v>
      </c>
      <c r="M15" s="283" t="s">
        <v>1920</v>
      </c>
      <c r="N15" s="282" t="s">
        <v>1921</v>
      </c>
      <c r="O15" s="282" t="s">
        <v>50</v>
      </c>
      <c r="P15" s="282" t="s">
        <v>51</v>
      </c>
      <c r="Q15" s="284" t="s">
        <v>45</v>
      </c>
      <c r="R15" s="282" t="s">
        <v>45</v>
      </c>
      <c r="S15" s="285">
        <v>45306</v>
      </c>
      <c r="T15" s="285">
        <v>45281</v>
      </c>
      <c r="U15" s="284" t="s">
        <v>45</v>
      </c>
      <c r="V15" s="285">
        <v>45281</v>
      </c>
      <c r="W15" s="285">
        <v>45306</v>
      </c>
      <c r="X15" s="285">
        <v>45308</v>
      </c>
      <c r="Y15" s="286">
        <v>55000</v>
      </c>
      <c r="Z15" s="286">
        <v>55000</v>
      </c>
      <c r="AA15" s="286">
        <v>15000</v>
      </c>
      <c r="AB15" s="286">
        <v>55000</v>
      </c>
      <c r="AC15" s="287" t="s">
        <v>1013</v>
      </c>
      <c r="AD15" s="284" t="s">
        <v>60</v>
      </c>
      <c r="AE15" s="287" t="s">
        <v>45</v>
      </c>
      <c r="AF15" s="286">
        <v>55000</v>
      </c>
      <c r="AG15" s="286">
        <v>380</v>
      </c>
      <c r="AH15" s="286">
        <v>20900000</v>
      </c>
      <c r="AI15" s="286">
        <v>5700000</v>
      </c>
      <c r="AJ15" s="286">
        <v>380</v>
      </c>
      <c r="AK15" s="286">
        <v>20900000</v>
      </c>
      <c r="AL15" s="286">
        <v>5700000</v>
      </c>
      <c r="AM15" s="286"/>
      <c r="AN15" s="286"/>
      <c r="AO15" s="286">
        <v>0</v>
      </c>
      <c r="AP15" s="286">
        <v>366</v>
      </c>
      <c r="AQ15" s="286">
        <v>20130000</v>
      </c>
      <c r="AR15" s="286">
        <v>5490000</v>
      </c>
      <c r="AS15" s="286">
        <v>366</v>
      </c>
      <c r="AT15" s="286">
        <v>20130000</v>
      </c>
      <c r="AU15" s="286">
        <v>5490000</v>
      </c>
      <c r="AV15" s="286"/>
      <c r="AW15" s="286"/>
      <c r="AX15" s="286">
        <v>0</v>
      </c>
      <c r="AY15" s="286">
        <v>324</v>
      </c>
      <c r="AZ15" s="286">
        <v>17820000</v>
      </c>
      <c r="BA15" s="286">
        <v>1</v>
      </c>
      <c r="BB15" s="286">
        <v>55000</v>
      </c>
      <c r="BC15" s="286">
        <v>-4</v>
      </c>
      <c r="BD15" s="286">
        <v>-220000</v>
      </c>
      <c r="BE15" s="286">
        <v>238000</v>
      </c>
      <c r="BF15" s="286">
        <v>-60000</v>
      </c>
      <c r="BG15" s="286">
        <v>321</v>
      </c>
      <c r="BH15" s="286">
        <v>17655000</v>
      </c>
      <c r="BI15" s="286">
        <v>12387919</v>
      </c>
      <c r="BJ15" s="286">
        <v>4815000</v>
      </c>
      <c r="BK15" s="286">
        <v>3</v>
      </c>
      <c r="BL15" s="286">
        <v>42</v>
      </c>
      <c r="BM15" s="286">
        <v>45</v>
      </c>
      <c r="BN15" s="286">
        <v>2475000</v>
      </c>
      <c r="BO15" s="286">
        <v>675000</v>
      </c>
      <c r="BP15" s="287" t="s">
        <v>4061</v>
      </c>
      <c r="BQ15" s="287" t="s">
        <v>3247</v>
      </c>
      <c r="BR15" t="s">
        <v>45</v>
      </c>
    </row>
    <row r="16" spans="1:70" x14ac:dyDescent="0.3">
      <c r="A16" s="281">
        <v>13</v>
      </c>
      <c r="B16" s="288" t="s">
        <v>2952</v>
      </c>
      <c r="C16" s="288" t="s">
        <v>2953</v>
      </c>
      <c r="D16" s="288" t="s">
        <v>2954</v>
      </c>
      <c r="E16" s="288" t="s">
        <v>2959</v>
      </c>
      <c r="F16" s="288" t="s">
        <v>2955</v>
      </c>
      <c r="G16" s="288" t="s">
        <v>2960</v>
      </c>
      <c r="H16" s="288" t="s">
        <v>2964</v>
      </c>
      <c r="I16" s="288" t="s">
        <v>2962</v>
      </c>
      <c r="J16" s="288" t="s">
        <v>60</v>
      </c>
      <c r="K16" s="288" t="s">
        <v>2958</v>
      </c>
      <c r="L16" s="288" t="s">
        <v>45</v>
      </c>
      <c r="M16" s="289" t="s">
        <v>1922</v>
      </c>
      <c r="N16" s="288" t="s">
        <v>1923</v>
      </c>
      <c r="O16" s="288" t="s">
        <v>50</v>
      </c>
      <c r="P16" s="288" t="s">
        <v>74</v>
      </c>
      <c r="Q16" s="290" t="s">
        <v>45</v>
      </c>
      <c r="R16" s="288" t="s">
        <v>45</v>
      </c>
      <c r="S16" s="1">
        <v>45337</v>
      </c>
      <c r="T16" s="1">
        <v>45316</v>
      </c>
      <c r="U16" s="290" t="s">
        <v>45</v>
      </c>
      <c r="V16" s="1">
        <v>45316</v>
      </c>
      <c r="W16" s="1">
        <v>45337</v>
      </c>
      <c r="X16" s="1">
        <v>45344</v>
      </c>
      <c r="Y16" s="291">
        <v>49000</v>
      </c>
      <c r="Z16" s="291">
        <v>49000</v>
      </c>
      <c r="AA16" s="291">
        <v>13800</v>
      </c>
      <c r="AB16" s="291">
        <v>49000</v>
      </c>
      <c r="AC16" s="292" t="s">
        <v>204</v>
      </c>
      <c r="AD16" s="290" t="s">
        <v>60</v>
      </c>
      <c r="AE16" s="292" t="s">
        <v>45</v>
      </c>
      <c r="AF16" s="291">
        <v>49000</v>
      </c>
      <c r="AG16" s="291">
        <v>600</v>
      </c>
      <c r="AH16" s="291">
        <v>29400000</v>
      </c>
      <c r="AI16" s="291">
        <v>8280000</v>
      </c>
      <c r="AJ16" s="291">
        <v>600</v>
      </c>
      <c r="AK16" s="291">
        <v>29400000</v>
      </c>
      <c r="AL16" s="291">
        <v>8280000</v>
      </c>
      <c r="AM16" s="291"/>
      <c r="AN16" s="291"/>
      <c r="AO16" s="291">
        <v>0</v>
      </c>
      <c r="AP16" s="291">
        <v>594</v>
      </c>
      <c r="AQ16" s="291">
        <v>29106000</v>
      </c>
      <c r="AR16" s="291">
        <v>8197200</v>
      </c>
      <c r="AS16" s="291">
        <v>594</v>
      </c>
      <c r="AT16" s="291">
        <v>29106000</v>
      </c>
      <c r="AU16" s="291">
        <v>8197200</v>
      </c>
      <c r="AV16" s="291"/>
      <c r="AW16" s="291"/>
      <c r="AX16" s="291">
        <v>0</v>
      </c>
      <c r="AY16" s="291">
        <v>435</v>
      </c>
      <c r="AZ16" s="291">
        <v>21315000</v>
      </c>
      <c r="BA16" s="291">
        <v>-15</v>
      </c>
      <c r="BB16" s="291">
        <v>-735000</v>
      </c>
      <c r="BC16" s="291">
        <v>77</v>
      </c>
      <c r="BD16" s="291">
        <v>3773000</v>
      </c>
      <c r="BE16" s="291">
        <v>2505422</v>
      </c>
      <c r="BF16" s="291">
        <v>1062600</v>
      </c>
      <c r="BG16" s="291">
        <v>392</v>
      </c>
      <c r="BH16" s="291">
        <v>19208000</v>
      </c>
      <c r="BI16" s="291">
        <v>14259669</v>
      </c>
      <c r="BJ16" s="291">
        <v>5409600</v>
      </c>
      <c r="BK16" s="291">
        <v>43</v>
      </c>
      <c r="BL16" s="291">
        <v>159</v>
      </c>
      <c r="BM16" s="291">
        <v>202</v>
      </c>
      <c r="BN16" s="291">
        <v>9898000</v>
      </c>
      <c r="BO16" s="291">
        <v>2787600</v>
      </c>
      <c r="BP16" s="292" t="s">
        <v>3843</v>
      </c>
      <c r="BQ16" s="292" t="s">
        <v>3830</v>
      </c>
      <c r="BR16" t="s">
        <v>45</v>
      </c>
    </row>
    <row r="17" spans="1:70" x14ac:dyDescent="0.3">
      <c r="A17" s="281">
        <v>14</v>
      </c>
      <c r="B17" s="282" t="s">
        <v>2952</v>
      </c>
      <c r="C17" s="282" t="s">
        <v>2953</v>
      </c>
      <c r="D17" s="282" t="s">
        <v>2954</v>
      </c>
      <c r="E17" s="282" t="s">
        <v>2959</v>
      </c>
      <c r="F17" s="282" t="s">
        <v>2955</v>
      </c>
      <c r="G17" s="282" t="s">
        <v>2960</v>
      </c>
      <c r="H17" s="282" t="s">
        <v>2964</v>
      </c>
      <c r="I17" s="282" t="s">
        <v>2962</v>
      </c>
      <c r="J17" s="282" t="s">
        <v>60</v>
      </c>
      <c r="K17" s="282" t="s">
        <v>2958</v>
      </c>
      <c r="L17" s="282" t="s">
        <v>45</v>
      </c>
      <c r="M17" s="283" t="s">
        <v>1924</v>
      </c>
      <c r="N17" s="282" t="s">
        <v>1925</v>
      </c>
      <c r="O17" s="282" t="s">
        <v>50</v>
      </c>
      <c r="P17" s="282" t="s">
        <v>74</v>
      </c>
      <c r="Q17" s="284" t="s">
        <v>45</v>
      </c>
      <c r="R17" s="282" t="s">
        <v>45</v>
      </c>
      <c r="S17" s="285">
        <v>45356</v>
      </c>
      <c r="T17" s="285">
        <v>45307</v>
      </c>
      <c r="U17" s="284" t="s">
        <v>45</v>
      </c>
      <c r="V17" s="285">
        <v>45307</v>
      </c>
      <c r="W17" s="285">
        <v>45356</v>
      </c>
      <c r="X17" s="285">
        <v>45359</v>
      </c>
      <c r="Y17" s="286">
        <v>59000</v>
      </c>
      <c r="Z17" s="286">
        <v>59000</v>
      </c>
      <c r="AA17" s="286">
        <v>16600</v>
      </c>
      <c r="AB17" s="286">
        <v>59000</v>
      </c>
      <c r="AC17" s="287" t="s">
        <v>204</v>
      </c>
      <c r="AD17" s="284" t="s">
        <v>60</v>
      </c>
      <c r="AE17" s="287" t="s">
        <v>45</v>
      </c>
      <c r="AF17" s="286">
        <v>59000</v>
      </c>
      <c r="AG17" s="286">
        <v>550</v>
      </c>
      <c r="AH17" s="286">
        <v>32450000</v>
      </c>
      <c r="AI17" s="286">
        <v>9130000</v>
      </c>
      <c r="AJ17" s="286">
        <v>550</v>
      </c>
      <c r="AK17" s="286">
        <v>32450000</v>
      </c>
      <c r="AL17" s="286">
        <v>9130000</v>
      </c>
      <c r="AM17" s="286"/>
      <c r="AN17" s="286"/>
      <c r="AO17" s="286">
        <v>0</v>
      </c>
      <c r="AP17" s="286">
        <v>499</v>
      </c>
      <c r="AQ17" s="286">
        <v>29441000</v>
      </c>
      <c r="AR17" s="286">
        <v>8283400</v>
      </c>
      <c r="AS17" s="286">
        <v>499</v>
      </c>
      <c r="AT17" s="286">
        <v>29441000</v>
      </c>
      <c r="AU17" s="286">
        <v>8283400</v>
      </c>
      <c r="AV17" s="286"/>
      <c r="AW17" s="286"/>
      <c r="AX17" s="286">
        <v>0</v>
      </c>
      <c r="AY17" s="286">
        <v>331</v>
      </c>
      <c r="AZ17" s="286">
        <v>19529000</v>
      </c>
      <c r="BA17" s="286">
        <v>-2</v>
      </c>
      <c r="BB17" s="286">
        <v>-118000</v>
      </c>
      <c r="BC17" s="286">
        <v>68</v>
      </c>
      <c r="BD17" s="286">
        <v>4012000</v>
      </c>
      <c r="BE17" s="286">
        <v>2699381</v>
      </c>
      <c r="BF17" s="286">
        <v>1128800</v>
      </c>
      <c r="BG17" s="286">
        <v>311</v>
      </c>
      <c r="BH17" s="286">
        <v>18349000</v>
      </c>
      <c r="BI17" s="286">
        <v>12870956</v>
      </c>
      <c r="BJ17" s="286">
        <v>5162600</v>
      </c>
      <c r="BK17" s="286">
        <v>20</v>
      </c>
      <c r="BL17" s="286">
        <v>168</v>
      </c>
      <c r="BM17" s="286">
        <v>188</v>
      </c>
      <c r="BN17" s="286">
        <v>11092000</v>
      </c>
      <c r="BO17" s="286">
        <v>3120800</v>
      </c>
      <c r="BP17" s="287" t="s">
        <v>3320</v>
      </c>
      <c r="BQ17" s="287" t="s">
        <v>3852</v>
      </c>
      <c r="BR17" t="s">
        <v>45</v>
      </c>
    </row>
    <row r="18" spans="1:70" x14ac:dyDescent="0.3">
      <c r="A18" s="281">
        <v>15</v>
      </c>
      <c r="B18" s="288" t="s">
        <v>2952</v>
      </c>
      <c r="C18" s="288" t="s">
        <v>2953</v>
      </c>
      <c r="D18" s="288" t="s">
        <v>2954</v>
      </c>
      <c r="E18" s="288" t="s">
        <v>2959</v>
      </c>
      <c r="F18" s="288" t="s">
        <v>2955</v>
      </c>
      <c r="G18" s="288" t="s">
        <v>2960</v>
      </c>
      <c r="H18" s="288" t="s">
        <v>2964</v>
      </c>
      <c r="I18" s="288" t="s">
        <v>2962</v>
      </c>
      <c r="J18" s="288" t="s">
        <v>60</v>
      </c>
      <c r="K18" s="288" t="s">
        <v>2958</v>
      </c>
      <c r="L18" s="288" t="s">
        <v>45</v>
      </c>
      <c r="M18" s="289" t="s">
        <v>1926</v>
      </c>
      <c r="N18" s="288" t="s">
        <v>1927</v>
      </c>
      <c r="O18" s="288" t="s">
        <v>50</v>
      </c>
      <c r="P18" s="288" t="s">
        <v>74</v>
      </c>
      <c r="Q18" s="290" t="s">
        <v>45</v>
      </c>
      <c r="R18" s="288" t="s">
        <v>45</v>
      </c>
      <c r="S18" s="1">
        <v>45356</v>
      </c>
      <c r="T18" s="1">
        <v>45316</v>
      </c>
      <c r="U18" s="290" t="s">
        <v>45</v>
      </c>
      <c r="V18" s="1">
        <v>45316</v>
      </c>
      <c r="W18" s="1">
        <v>45356</v>
      </c>
      <c r="X18" s="1">
        <v>45362</v>
      </c>
      <c r="Y18" s="291">
        <v>59000</v>
      </c>
      <c r="Z18" s="291">
        <v>59000</v>
      </c>
      <c r="AA18" s="291">
        <v>17300</v>
      </c>
      <c r="AB18" s="291">
        <v>59000</v>
      </c>
      <c r="AC18" s="292" t="s">
        <v>1260</v>
      </c>
      <c r="AD18" s="290" t="s">
        <v>60</v>
      </c>
      <c r="AE18" s="292" t="s">
        <v>45</v>
      </c>
      <c r="AF18" s="291">
        <v>59000</v>
      </c>
      <c r="AG18" s="291">
        <v>600</v>
      </c>
      <c r="AH18" s="291">
        <v>35400000</v>
      </c>
      <c r="AI18" s="291">
        <v>10380000</v>
      </c>
      <c r="AJ18" s="291">
        <v>600</v>
      </c>
      <c r="AK18" s="291">
        <v>35400000</v>
      </c>
      <c r="AL18" s="291">
        <v>10380000</v>
      </c>
      <c r="AM18" s="291"/>
      <c r="AN18" s="291"/>
      <c r="AO18" s="291">
        <v>0</v>
      </c>
      <c r="AP18" s="291">
        <v>523</v>
      </c>
      <c r="AQ18" s="291">
        <v>30857000</v>
      </c>
      <c r="AR18" s="291">
        <v>9047900</v>
      </c>
      <c r="AS18" s="291">
        <v>523</v>
      </c>
      <c r="AT18" s="291">
        <v>30857000</v>
      </c>
      <c r="AU18" s="291">
        <v>9047900</v>
      </c>
      <c r="AV18" s="291"/>
      <c r="AW18" s="291"/>
      <c r="AX18" s="291">
        <v>0</v>
      </c>
      <c r="AY18" s="291">
        <v>520</v>
      </c>
      <c r="AZ18" s="291">
        <v>30680000</v>
      </c>
      <c r="BA18" s="291">
        <v>3</v>
      </c>
      <c r="BB18" s="291">
        <v>177000</v>
      </c>
      <c r="BC18" s="291">
        <v>2</v>
      </c>
      <c r="BD18" s="291">
        <v>118000</v>
      </c>
      <c r="BE18" s="291">
        <v>45664</v>
      </c>
      <c r="BF18" s="291">
        <v>34600</v>
      </c>
      <c r="BG18" s="291">
        <v>520</v>
      </c>
      <c r="BH18" s="291">
        <v>30680000</v>
      </c>
      <c r="BI18" s="291">
        <v>23643587</v>
      </c>
      <c r="BJ18" s="291">
        <v>8996000</v>
      </c>
      <c r="BK18" s="291"/>
      <c r="BL18" s="291">
        <v>3</v>
      </c>
      <c r="BM18" s="291">
        <v>3</v>
      </c>
      <c r="BN18" s="291">
        <v>177000</v>
      </c>
      <c r="BO18" s="291">
        <v>51900</v>
      </c>
      <c r="BP18" s="292" t="s">
        <v>4055</v>
      </c>
      <c r="BQ18" s="292" t="s">
        <v>3451</v>
      </c>
      <c r="BR18" t="s">
        <v>45</v>
      </c>
    </row>
    <row r="19" spans="1:70" x14ac:dyDescent="0.3">
      <c r="A19" s="281">
        <v>16</v>
      </c>
      <c r="B19" s="282" t="s">
        <v>2952</v>
      </c>
      <c r="C19" s="282" t="s">
        <v>2953</v>
      </c>
      <c r="D19" s="282" t="s">
        <v>2954</v>
      </c>
      <c r="E19" s="282" t="s">
        <v>2959</v>
      </c>
      <c r="F19" s="282" t="s">
        <v>2955</v>
      </c>
      <c r="G19" s="282" t="s">
        <v>2960</v>
      </c>
      <c r="H19" s="282" t="s">
        <v>2965</v>
      </c>
      <c r="I19" s="282" t="s">
        <v>2962</v>
      </c>
      <c r="J19" s="282" t="s">
        <v>60</v>
      </c>
      <c r="K19" s="282" t="s">
        <v>2958</v>
      </c>
      <c r="L19" s="282" t="s">
        <v>45</v>
      </c>
      <c r="M19" s="283" t="s">
        <v>1928</v>
      </c>
      <c r="N19" s="282" t="s">
        <v>1929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45337</v>
      </c>
      <c r="T19" s="285">
        <v>45337</v>
      </c>
      <c r="U19" s="284" t="s">
        <v>45</v>
      </c>
      <c r="V19" s="285">
        <v>45337</v>
      </c>
      <c r="W19" s="285">
        <v>45337</v>
      </c>
      <c r="X19" s="285">
        <v>45357</v>
      </c>
      <c r="Y19" s="286">
        <v>1</v>
      </c>
      <c r="Z19" s="286">
        <v>1</v>
      </c>
      <c r="AA19" s="286">
        <v>3182</v>
      </c>
      <c r="AB19" s="286">
        <v>1</v>
      </c>
      <c r="AC19" s="287" t="s">
        <v>45</v>
      </c>
      <c r="AD19" s="284" t="s">
        <v>60</v>
      </c>
      <c r="AE19" s="287" t="s">
        <v>45</v>
      </c>
      <c r="AF19" s="286">
        <v>1</v>
      </c>
      <c r="AG19" s="286">
        <v>6</v>
      </c>
      <c r="AH19" s="286">
        <v>6</v>
      </c>
      <c r="AI19" s="286">
        <v>19092</v>
      </c>
      <c r="AJ19" s="286">
        <v>6</v>
      </c>
      <c r="AK19" s="286">
        <v>6</v>
      </c>
      <c r="AL19" s="286">
        <v>19092</v>
      </c>
      <c r="AM19" s="286"/>
      <c r="AN19" s="286"/>
      <c r="AO19" s="286">
        <v>0</v>
      </c>
      <c r="AP19" s="286">
        <v>994</v>
      </c>
      <c r="AQ19" s="286">
        <v>994</v>
      </c>
      <c r="AR19" s="286">
        <v>3162908</v>
      </c>
      <c r="AS19" s="286">
        <v>994</v>
      </c>
      <c r="AT19" s="286">
        <v>994</v>
      </c>
      <c r="AU19" s="286">
        <v>3162908</v>
      </c>
      <c r="AV19" s="286"/>
      <c r="AW19" s="286"/>
      <c r="AX19" s="286">
        <v>0</v>
      </c>
      <c r="AY19" s="286">
        <v>994</v>
      </c>
      <c r="AZ19" s="286">
        <v>994</v>
      </c>
      <c r="BA19" s="286"/>
      <c r="BB19" s="286"/>
      <c r="BC19" s="286"/>
      <c r="BD19" s="286"/>
      <c r="BE19" s="286"/>
      <c r="BF19" s="286">
        <v>0</v>
      </c>
      <c r="BG19" s="286"/>
      <c r="BH19" s="286"/>
      <c r="BI19" s="286"/>
      <c r="BJ19" s="286">
        <v>0</v>
      </c>
      <c r="BK19" s="286">
        <v>994</v>
      </c>
      <c r="BL19" s="286"/>
      <c r="BM19" s="286">
        <v>994</v>
      </c>
      <c r="BN19" s="286">
        <v>994</v>
      </c>
      <c r="BO19" s="286">
        <v>3162908</v>
      </c>
      <c r="BP19" s="287" t="s">
        <v>45</v>
      </c>
      <c r="BQ19" s="287" t="s">
        <v>45</v>
      </c>
      <c r="BR19" t="s">
        <v>45</v>
      </c>
    </row>
    <row r="20" spans="1:70" x14ac:dyDescent="0.3">
      <c r="A20" s="281">
        <v>17</v>
      </c>
      <c r="B20" s="288" t="s">
        <v>2952</v>
      </c>
      <c r="C20" s="288" t="s">
        <v>2953</v>
      </c>
      <c r="D20" s="288" t="s">
        <v>2954</v>
      </c>
      <c r="E20" s="288" t="s">
        <v>2959</v>
      </c>
      <c r="F20" s="288" t="s">
        <v>2955</v>
      </c>
      <c r="G20" s="288" t="s">
        <v>2960</v>
      </c>
      <c r="H20" s="288" t="s">
        <v>2965</v>
      </c>
      <c r="I20" s="288" t="s">
        <v>2962</v>
      </c>
      <c r="J20" s="288" t="s">
        <v>60</v>
      </c>
      <c r="K20" s="288" t="s">
        <v>2958</v>
      </c>
      <c r="L20" s="288" t="s">
        <v>45</v>
      </c>
      <c r="M20" s="289" t="s">
        <v>1930</v>
      </c>
      <c r="N20" s="288" t="s">
        <v>1931</v>
      </c>
      <c r="O20" s="288" t="s">
        <v>50</v>
      </c>
      <c r="P20" s="288" t="s">
        <v>74</v>
      </c>
      <c r="Q20" s="290" t="s">
        <v>45</v>
      </c>
      <c r="R20" s="288" t="s">
        <v>45</v>
      </c>
      <c r="S20" s="1">
        <v>45337</v>
      </c>
      <c r="T20" s="1">
        <v>45286</v>
      </c>
      <c r="U20" s="290" t="s">
        <v>45</v>
      </c>
      <c r="V20" s="1">
        <v>45286</v>
      </c>
      <c r="W20" s="1">
        <v>45310</v>
      </c>
      <c r="X20" s="1">
        <v>45320</v>
      </c>
      <c r="Y20" s="291">
        <v>19000</v>
      </c>
      <c r="Z20" s="291">
        <v>27000</v>
      </c>
      <c r="AA20" s="291">
        <v>5300</v>
      </c>
      <c r="AB20" s="291">
        <v>27000</v>
      </c>
      <c r="AC20" s="292" t="s">
        <v>1602</v>
      </c>
      <c r="AD20" s="290" t="s">
        <v>60</v>
      </c>
      <c r="AE20" s="292" t="s">
        <v>45</v>
      </c>
      <c r="AF20" s="291">
        <v>19000</v>
      </c>
      <c r="AG20" s="291">
        <v>16000</v>
      </c>
      <c r="AH20" s="291">
        <v>432000000</v>
      </c>
      <c r="AI20" s="291">
        <v>84800000</v>
      </c>
      <c r="AJ20" s="291">
        <v>10000</v>
      </c>
      <c r="AK20" s="291">
        <v>270000000</v>
      </c>
      <c r="AL20" s="291">
        <v>53000000</v>
      </c>
      <c r="AM20" s="291">
        <v>6000</v>
      </c>
      <c r="AN20" s="291">
        <v>162000000</v>
      </c>
      <c r="AO20" s="291">
        <v>31800000</v>
      </c>
      <c r="AP20" s="291">
        <v>15897</v>
      </c>
      <c r="AQ20" s="291">
        <v>429219000</v>
      </c>
      <c r="AR20" s="291">
        <v>84254100</v>
      </c>
      <c r="AS20" s="291">
        <v>15897</v>
      </c>
      <c r="AT20" s="291">
        <v>429219000</v>
      </c>
      <c r="AU20" s="291">
        <v>84254100</v>
      </c>
      <c r="AV20" s="291"/>
      <c r="AW20" s="291"/>
      <c r="AX20" s="291">
        <v>0</v>
      </c>
      <c r="AY20" s="291">
        <v>14906</v>
      </c>
      <c r="AZ20" s="291">
        <v>402462000</v>
      </c>
      <c r="BA20" s="291">
        <v>21</v>
      </c>
      <c r="BB20" s="291">
        <v>567000</v>
      </c>
      <c r="BC20" s="291">
        <v>3469</v>
      </c>
      <c r="BD20" s="291">
        <v>93663000</v>
      </c>
      <c r="BE20" s="291">
        <v>42661392</v>
      </c>
      <c r="BF20" s="291">
        <v>18385700</v>
      </c>
      <c r="BG20" s="291">
        <v>14616</v>
      </c>
      <c r="BH20" s="291">
        <v>394632000</v>
      </c>
      <c r="BI20" s="291">
        <v>189500717</v>
      </c>
      <c r="BJ20" s="291">
        <v>77464800</v>
      </c>
      <c r="BK20" s="291">
        <v>290</v>
      </c>
      <c r="BL20" s="291">
        <v>991</v>
      </c>
      <c r="BM20" s="291">
        <v>1281</v>
      </c>
      <c r="BN20" s="291">
        <v>34587000</v>
      </c>
      <c r="BO20" s="291">
        <v>6789300</v>
      </c>
      <c r="BP20" s="292" t="s">
        <v>812</v>
      </c>
      <c r="BQ20" s="292" t="s">
        <v>3563</v>
      </c>
      <c r="BR20" t="s">
        <v>45</v>
      </c>
    </row>
    <row r="21" spans="1:70" x14ac:dyDescent="0.3">
      <c r="A21" s="281">
        <v>18</v>
      </c>
      <c r="B21" s="282" t="s">
        <v>2952</v>
      </c>
      <c r="C21" s="282" t="s">
        <v>2953</v>
      </c>
      <c r="D21" s="282" t="s">
        <v>2954</v>
      </c>
      <c r="E21" s="282" t="s">
        <v>2959</v>
      </c>
      <c r="F21" s="282" t="s">
        <v>2955</v>
      </c>
      <c r="G21" s="282" t="s">
        <v>2960</v>
      </c>
      <c r="H21" s="282" t="s">
        <v>2965</v>
      </c>
      <c r="I21" s="282" t="s">
        <v>2962</v>
      </c>
      <c r="J21" s="282" t="s">
        <v>60</v>
      </c>
      <c r="K21" s="282" t="s">
        <v>2958</v>
      </c>
      <c r="L21" s="282" t="s">
        <v>45</v>
      </c>
      <c r="M21" s="283" t="s">
        <v>1932</v>
      </c>
      <c r="N21" s="282" t="s">
        <v>1933</v>
      </c>
      <c r="O21" s="282" t="s">
        <v>50</v>
      </c>
      <c r="P21" s="282" t="s">
        <v>74</v>
      </c>
      <c r="Q21" s="284" t="s">
        <v>45</v>
      </c>
      <c r="R21" s="282" t="s">
        <v>45</v>
      </c>
      <c r="S21" s="285">
        <v>45337</v>
      </c>
      <c r="T21" s="285">
        <v>45322</v>
      </c>
      <c r="U21" s="284" t="s">
        <v>45</v>
      </c>
      <c r="V21" s="285">
        <v>45322</v>
      </c>
      <c r="W21" s="285">
        <v>45310</v>
      </c>
      <c r="X21" s="285">
        <v>45322</v>
      </c>
      <c r="Y21" s="286">
        <v>39000</v>
      </c>
      <c r="Z21" s="286">
        <v>49000</v>
      </c>
      <c r="AA21" s="286">
        <v>11000</v>
      </c>
      <c r="AB21" s="286">
        <v>49000</v>
      </c>
      <c r="AC21" s="287" t="s">
        <v>357</v>
      </c>
      <c r="AD21" s="284" t="s">
        <v>60</v>
      </c>
      <c r="AE21" s="287" t="s">
        <v>45</v>
      </c>
      <c r="AF21" s="286">
        <v>39000</v>
      </c>
      <c r="AG21" s="286">
        <v>2520</v>
      </c>
      <c r="AH21" s="286">
        <v>123480000</v>
      </c>
      <c r="AI21" s="286">
        <v>27720000</v>
      </c>
      <c r="AJ21" s="286">
        <v>1520</v>
      </c>
      <c r="AK21" s="286">
        <v>74480000</v>
      </c>
      <c r="AL21" s="286">
        <v>16720000</v>
      </c>
      <c r="AM21" s="286">
        <v>1000</v>
      </c>
      <c r="AN21" s="286">
        <v>49000000</v>
      </c>
      <c r="AO21" s="286">
        <v>11000000</v>
      </c>
      <c r="AP21" s="286">
        <v>3960</v>
      </c>
      <c r="AQ21" s="286">
        <v>194040000</v>
      </c>
      <c r="AR21" s="286">
        <v>43560000</v>
      </c>
      <c r="AS21" s="286">
        <v>3960</v>
      </c>
      <c r="AT21" s="286">
        <v>194040000</v>
      </c>
      <c r="AU21" s="286">
        <v>43560000</v>
      </c>
      <c r="AV21" s="286"/>
      <c r="AW21" s="286"/>
      <c r="AX21" s="286">
        <v>0</v>
      </c>
      <c r="AY21" s="286">
        <v>2434</v>
      </c>
      <c r="AZ21" s="286">
        <v>119266000</v>
      </c>
      <c r="BA21" s="286">
        <v>1</v>
      </c>
      <c r="BB21" s="286">
        <v>49000</v>
      </c>
      <c r="BC21" s="286">
        <v>5</v>
      </c>
      <c r="BD21" s="286">
        <v>245000</v>
      </c>
      <c r="BE21" s="286">
        <v>518477</v>
      </c>
      <c r="BF21" s="286">
        <v>55000</v>
      </c>
      <c r="BG21" s="286">
        <v>2326</v>
      </c>
      <c r="BH21" s="286">
        <v>113974000</v>
      </c>
      <c r="BI21" s="286">
        <v>70956829</v>
      </c>
      <c r="BJ21" s="286">
        <v>25586000</v>
      </c>
      <c r="BK21" s="286">
        <v>108</v>
      </c>
      <c r="BL21" s="286">
        <v>1526</v>
      </c>
      <c r="BM21" s="286">
        <v>1634</v>
      </c>
      <c r="BN21" s="286">
        <v>80066000</v>
      </c>
      <c r="BO21" s="286">
        <v>17974000</v>
      </c>
      <c r="BP21" s="287" t="s">
        <v>931</v>
      </c>
      <c r="BQ21" s="287" t="s">
        <v>3934</v>
      </c>
      <c r="BR21" t="s">
        <v>45</v>
      </c>
    </row>
    <row r="22" spans="1:70" x14ac:dyDescent="0.3">
      <c r="A22" s="281">
        <v>19</v>
      </c>
      <c r="B22" s="288" t="s">
        <v>2952</v>
      </c>
      <c r="C22" s="288" t="s">
        <v>2953</v>
      </c>
      <c r="D22" s="288" t="s">
        <v>2954</v>
      </c>
      <c r="E22" s="288" t="s">
        <v>2959</v>
      </c>
      <c r="F22" s="288" t="s">
        <v>2955</v>
      </c>
      <c r="G22" s="288" t="s">
        <v>2960</v>
      </c>
      <c r="H22" s="288" t="s">
        <v>2965</v>
      </c>
      <c r="I22" s="288" t="s">
        <v>2962</v>
      </c>
      <c r="J22" s="288" t="s">
        <v>60</v>
      </c>
      <c r="K22" s="288" t="s">
        <v>2958</v>
      </c>
      <c r="L22" s="288" t="s">
        <v>45</v>
      </c>
      <c r="M22" s="289" t="s">
        <v>1934</v>
      </c>
      <c r="N22" s="288" t="s">
        <v>1935</v>
      </c>
      <c r="O22" s="288" t="s">
        <v>50</v>
      </c>
      <c r="P22" s="288" t="s">
        <v>51</v>
      </c>
      <c r="Q22" s="290" t="s">
        <v>45</v>
      </c>
      <c r="R22" s="288" t="s">
        <v>45</v>
      </c>
      <c r="S22" s="1">
        <v>45310</v>
      </c>
      <c r="T22" s="1">
        <v>45281</v>
      </c>
      <c r="U22" s="290" t="s">
        <v>45</v>
      </c>
      <c r="V22" s="1">
        <v>45281</v>
      </c>
      <c r="W22" s="1">
        <v>45286</v>
      </c>
      <c r="X22" s="1">
        <v>45295</v>
      </c>
      <c r="Y22" s="291">
        <v>43000</v>
      </c>
      <c r="Z22" s="291">
        <v>43000</v>
      </c>
      <c r="AA22" s="291">
        <v>12000</v>
      </c>
      <c r="AB22" s="291">
        <v>43000</v>
      </c>
      <c r="AC22" s="292" t="s">
        <v>1602</v>
      </c>
      <c r="AD22" s="290" t="s">
        <v>60</v>
      </c>
      <c r="AE22" s="292" t="s">
        <v>45</v>
      </c>
      <c r="AF22" s="291">
        <v>43000</v>
      </c>
      <c r="AG22" s="291">
        <v>790</v>
      </c>
      <c r="AH22" s="291">
        <v>33970000</v>
      </c>
      <c r="AI22" s="291">
        <v>9480000</v>
      </c>
      <c r="AJ22" s="291">
        <v>490</v>
      </c>
      <c r="AK22" s="291">
        <v>21070000</v>
      </c>
      <c r="AL22" s="291">
        <v>5880000</v>
      </c>
      <c r="AM22" s="291">
        <v>300</v>
      </c>
      <c r="AN22" s="291">
        <v>12900000</v>
      </c>
      <c r="AO22" s="291">
        <v>3600000</v>
      </c>
      <c r="AP22" s="291">
        <v>819</v>
      </c>
      <c r="AQ22" s="291">
        <v>35217000</v>
      </c>
      <c r="AR22" s="291">
        <v>9828000</v>
      </c>
      <c r="AS22" s="291">
        <v>819</v>
      </c>
      <c r="AT22" s="291">
        <v>35217000</v>
      </c>
      <c r="AU22" s="291">
        <v>9828000</v>
      </c>
      <c r="AV22" s="291"/>
      <c r="AW22" s="291"/>
      <c r="AX22" s="291">
        <v>0</v>
      </c>
      <c r="AY22" s="291">
        <v>819</v>
      </c>
      <c r="AZ22" s="291">
        <v>35217000</v>
      </c>
      <c r="BA22" s="291"/>
      <c r="BB22" s="291"/>
      <c r="BC22" s="291"/>
      <c r="BD22" s="291"/>
      <c r="BE22" s="291"/>
      <c r="BF22" s="291">
        <v>0</v>
      </c>
      <c r="BG22" s="291">
        <v>760</v>
      </c>
      <c r="BH22" s="291">
        <v>32680000</v>
      </c>
      <c r="BI22" s="291">
        <v>24224255</v>
      </c>
      <c r="BJ22" s="291">
        <v>9120000</v>
      </c>
      <c r="BK22" s="291">
        <v>59</v>
      </c>
      <c r="BL22" s="291"/>
      <c r="BM22" s="291">
        <v>59</v>
      </c>
      <c r="BN22" s="291">
        <v>2537000</v>
      </c>
      <c r="BO22" s="291">
        <v>708000</v>
      </c>
      <c r="BP22" s="292" t="s">
        <v>3400</v>
      </c>
      <c r="BQ22" s="292" t="s">
        <v>726</v>
      </c>
      <c r="BR22" t="s">
        <v>45</v>
      </c>
    </row>
    <row r="23" spans="1:70" x14ac:dyDescent="0.3">
      <c r="A23" s="281">
        <v>20</v>
      </c>
      <c r="B23" s="282" t="s">
        <v>2952</v>
      </c>
      <c r="C23" s="282" t="s">
        <v>2953</v>
      </c>
      <c r="D23" s="282" t="s">
        <v>2954</v>
      </c>
      <c r="E23" s="282" t="s">
        <v>2959</v>
      </c>
      <c r="F23" s="282" t="s">
        <v>2955</v>
      </c>
      <c r="G23" s="282" t="s">
        <v>2960</v>
      </c>
      <c r="H23" s="282" t="s">
        <v>2965</v>
      </c>
      <c r="I23" s="282" t="s">
        <v>2962</v>
      </c>
      <c r="J23" s="282" t="s">
        <v>60</v>
      </c>
      <c r="K23" s="282" t="s">
        <v>2958</v>
      </c>
      <c r="L23" s="282" t="s">
        <v>45</v>
      </c>
      <c r="M23" s="283" t="s">
        <v>1936</v>
      </c>
      <c r="N23" s="282" t="s">
        <v>1929</v>
      </c>
      <c r="O23" s="282" t="s">
        <v>50</v>
      </c>
      <c r="P23" s="282" t="s">
        <v>74</v>
      </c>
      <c r="Q23" s="284" t="s">
        <v>45</v>
      </c>
      <c r="R23" s="282" t="s">
        <v>45</v>
      </c>
      <c r="S23" s="285">
        <v>45397</v>
      </c>
      <c r="T23" s="285">
        <v>45281</v>
      </c>
      <c r="U23" s="284" t="s">
        <v>45</v>
      </c>
      <c r="V23" s="285">
        <v>45281</v>
      </c>
      <c r="W23" s="285">
        <v>45364</v>
      </c>
      <c r="X23" s="285">
        <v>45371</v>
      </c>
      <c r="Y23" s="286">
        <v>29000</v>
      </c>
      <c r="Z23" s="286">
        <v>39000</v>
      </c>
      <c r="AA23" s="286">
        <v>8300</v>
      </c>
      <c r="AB23" s="286">
        <v>39000</v>
      </c>
      <c r="AC23" s="287" t="s">
        <v>1118</v>
      </c>
      <c r="AD23" s="284" t="s">
        <v>60</v>
      </c>
      <c r="AE23" s="287" t="s">
        <v>45</v>
      </c>
      <c r="AF23" s="286">
        <v>29000</v>
      </c>
      <c r="AG23" s="286">
        <v>6990</v>
      </c>
      <c r="AH23" s="286">
        <v>272610000</v>
      </c>
      <c r="AI23" s="286">
        <v>58017000</v>
      </c>
      <c r="AJ23" s="286">
        <v>3990</v>
      </c>
      <c r="AK23" s="286">
        <v>155610000</v>
      </c>
      <c r="AL23" s="286">
        <v>33117000</v>
      </c>
      <c r="AM23" s="286">
        <v>3000</v>
      </c>
      <c r="AN23" s="286">
        <v>117000000</v>
      </c>
      <c r="AO23" s="286">
        <v>24900000</v>
      </c>
      <c r="AP23" s="286">
        <v>8564</v>
      </c>
      <c r="AQ23" s="286">
        <v>333996000</v>
      </c>
      <c r="AR23" s="286">
        <v>71081200</v>
      </c>
      <c r="AS23" s="286">
        <v>8564</v>
      </c>
      <c r="AT23" s="286">
        <v>333996000</v>
      </c>
      <c r="AU23" s="286">
        <v>71081200</v>
      </c>
      <c r="AV23" s="286"/>
      <c r="AW23" s="286"/>
      <c r="AX23" s="286">
        <v>0</v>
      </c>
      <c r="AY23" s="286">
        <v>8034</v>
      </c>
      <c r="AZ23" s="286">
        <v>313326000</v>
      </c>
      <c r="BA23" s="286">
        <v>7</v>
      </c>
      <c r="BB23" s="286">
        <v>273000</v>
      </c>
      <c r="BC23" s="286">
        <v>1690</v>
      </c>
      <c r="BD23" s="286">
        <v>65910000</v>
      </c>
      <c r="BE23" s="286">
        <v>31045777</v>
      </c>
      <c r="BF23" s="286">
        <v>14027000</v>
      </c>
      <c r="BG23" s="286">
        <v>7355</v>
      </c>
      <c r="BH23" s="286">
        <v>286845000</v>
      </c>
      <c r="BI23" s="286">
        <v>160889235</v>
      </c>
      <c r="BJ23" s="286">
        <v>61046500</v>
      </c>
      <c r="BK23" s="286">
        <v>679</v>
      </c>
      <c r="BL23" s="286">
        <v>530</v>
      </c>
      <c r="BM23" s="286">
        <v>1209</v>
      </c>
      <c r="BN23" s="286">
        <v>47151000</v>
      </c>
      <c r="BO23" s="286">
        <v>10034700</v>
      </c>
      <c r="BP23" s="287" t="s">
        <v>1111</v>
      </c>
      <c r="BQ23" s="287" t="s">
        <v>4142</v>
      </c>
      <c r="BR23" t="s">
        <v>45</v>
      </c>
    </row>
    <row r="24" spans="1:70" x14ac:dyDescent="0.3">
      <c r="A24" s="281">
        <v>21</v>
      </c>
      <c r="B24" s="288" t="s">
        <v>2952</v>
      </c>
      <c r="C24" s="288" t="s">
        <v>2953</v>
      </c>
      <c r="D24" s="288" t="s">
        <v>2954</v>
      </c>
      <c r="E24" s="288" t="s">
        <v>2959</v>
      </c>
      <c r="F24" s="288" t="s">
        <v>2955</v>
      </c>
      <c r="G24" s="288" t="s">
        <v>2960</v>
      </c>
      <c r="H24" s="288" t="s">
        <v>2965</v>
      </c>
      <c r="I24" s="288" t="s">
        <v>2962</v>
      </c>
      <c r="J24" s="288" t="s">
        <v>60</v>
      </c>
      <c r="K24" s="288" t="s">
        <v>2958</v>
      </c>
      <c r="L24" s="288" t="s">
        <v>45</v>
      </c>
      <c r="M24" s="289" t="s">
        <v>1938</v>
      </c>
      <c r="N24" s="288" t="s">
        <v>1939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45286</v>
      </c>
      <c r="T24" s="1">
        <v>45281</v>
      </c>
      <c r="U24" s="290" t="s">
        <v>45</v>
      </c>
      <c r="V24" s="1">
        <v>45281</v>
      </c>
      <c r="W24" s="1">
        <v>45286</v>
      </c>
      <c r="X24" s="1">
        <v>45294</v>
      </c>
      <c r="Y24" s="291">
        <v>32000</v>
      </c>
      <c r="Z24" s="291">
        <v>32000</v>
      </c>
      <c r="AA24" s="291">
        <v>8500</v>
      </c>
      <c r="AB24" s="291">
        <v>32000</v>
      </c>
      <c r="AC24" s="292" t="s">
        <v>531</v>
      </c>
      <c r="AD24" s="290" t="s">
        <v>60</v>
      </c>
      <c r="AE24" s="292" t="s">
        <v>45</v>
      </c>
      <c r="AF24" s="291">
        <v>32000</v>
      </c>
      <c r="AG24" s="291">
        <v>980</v>
      </c>
      <c r="AH24" s="291">
        <v>31360000</v>
      </c>
      <c r="AI24" s="291">
        <v>8330000</v>
      </c>
      <c r="AJ24" s="291">
        <v>480</v>
      </c>
      <c r="AK24" s="291">
        <v>15360000</v>
      </c>
      <c r="AL24" s="291">
        <v>4080000</v>
      </c>
      <c r="AM24" s="291">
        <v>500</v>
      </c>
      <c r="AN24" s="291">
        <v>16000000</v>
      </c>
      <c r="AO24" s="291">
        <v>4250000</v>
      </c>
      <c r="AP24" s="291">
        <v>1182</v>
      </c>
      <c r="AQ24" s="291">
        <v>37824000</v>
      </c>
      <c r="AR24" s="291">
        <v>10047000</v>
      </c>
      <c r="AS24" s="291">
        <v>1182</v>
      </c>
      <c r="AT24" s="291">
        <v>37824000</v>
      </c>
      <c r="AU24" s="291">
        <v>10047000</v>
      </c>
      <c r="AV24" s="291"/>
      <c r="AW24" s="291"/>
      <c r="AX24" s="291">
        <v>0</v>
      </c>
      <c r="AY24" s="291">
        <v>772</v>
      </c>
      <c r="AZ24" s="291">
        <v>24704000</v>
      </c>
      <c r="BA24" s="291">
        <v>-2</v>
      </c>
      <c r="BB24" s="291">
        <v>-64000</v>
      </c>
      <c r="BC24" s="291">
        <v>48</v>
      </c>
      <c r="BD24" s="291">
        <v>1536000</v>
      </c>
      <c r="BE24" s="291">
        <v>1132661</v>
      </c>
      <c r="BF24" s="291">
        <v>408000</v>
      </c>
      <c r="BG24" s="291">
        <v>725</v>
      </c>
      <c r="BH24" s="291">
        <v>23200000</v>
      </c>
      <c r="BI24" s="291">
        <v>19153205</v>
      </c>
      <c r="BJ24" s="291">
        <v>6162500</v>
      </c>
      <c r="BK24" s="291">
        <v>47</v>
      </c>
      <c r="BL24" s="291">
        <v>410</v>
      </c>
      <c r="BM24" s="291">
        <v>457</v>
      </c>
      <c r="BN24" s="291">
        <v>14624000</v>
      </c>
      <c r="BO24" s="291">
        <v>3884500</v>
      </c>
      <c r="BP24" s="292" t="s">
        <v>3526</v>
      </c>
      <c r="BQ24" s="292" t="s">
        <v>3543</v>
      </c>
      <c r="BR24" t="s">
        <v>45</v>
      </c>
    </row>
    <row r="25" spans="1:70" x14ac:dyDescent="0.3">
      <c r="A25" s="281">
        <v>22</v>
      </c>
      <c r="B25" s="282" t="s">
        <v>2952</v>
      </c>
      <c r="C25" s="282" t="s">
        <v>2953</v>
      </c>
      <c r="D25" s="282" t="s">
        <v>2954</v>
      </c>
      <c r="E25" s="282" t="s">
        <v>2959</v>
      </c>
      <c r="F25" s="282" t="s">
        <v>2955</v>
      </c>
      <c r="G25" s="282" t="s">
        <v>2960</v>
      </c>
      <c r="H25" s="282" t="s">
        <v>2965</v>
      </c>
      <c r="I25" s="282" t="s">
        <v>2962</v>
      </c>
      <c r="J25" s="282" t="s">
        <v>60</v>
      </c>
      <c r="K25" s="282" t="s">
        <v>2958</v>
      </c>
      <c r="L25" s="282" t="s">
        <v>45</v>
      </c>
      <c r="M25" s="283" t="s">
        <v>1940</v>
      </c>
      <c r="N25" s="282" t="s">
        <v>1941</v>
      </c>
      <c r="O25" s="282" t="s">
        <v>50</v>
      </c>
      <c r="P25" s="282" t="s">
        <v>74</v>
      </c>
      <c r="Q25" s="284" t="s">
        <v>45</v>
      </c>
      <c r="R25" s="282" t="s">
        <v>45</v>
      </c>
      <c r="S25" s="285">
        <v>45364</v>
      </c>
      <c r="T25" s="285">
        <v>45341</v>
      </c>
      <c r="U25" s="284" t="s">
        <v>45</v>
      </c>
      <c r="V25" s="285">
        <v>45341</v>
      </c>
      <c r="W25" s="285">
        <v>45364</v>
      </c>
      <c r="X25" s="285">
        <v>45365</v>
      </c>
      <c r="Y25" s="286">
        <v>27000</v>
      </c>
      <c r="Z25" s="286">
        <v>38000</v>
      </c>
      <c r="AA25" s="286">
        <v>7400</v>
      </c>
      <c r="AB25" s="286">
        <v>38000</v>
      </c>
      <c r="AC25" s="287" t="s">
        <v>374</v>
      </c>
      <c r="AD25" s="284" t="s">
        <v>60</v>
      </c>
      <c r="AE25" s="287" t="s">
        <v>45</v>
      </c>
      <c r="AF25" s="286">
        <v>27000</v>
      </c>
      <c r="AG25" s="286">
        <v>1900</v>
      </c>
      <c r="AH25" s="286">
        <v>72200000</v>
      </c>
      <c r="AI25" s="286">
        <v>14060000</v>
      </c>
      <c r="AJ25" s="286">
        <v>1000</v>
      </c>
      <c r="AK25" s="286">
        <v>38000000</v>
      </c>
      <c r="AL25" s="286">
        <v>7400000</v>
      </c>
      <c r="AM25" s="286">
        <v>900</v>
      </c>
      <c r="AN25" s="286">
        <v>34200000</v>
      </c>
      <c r="AO25" s="286">
        <v>6660000</v>
      </c>
      <c r="AP25" s="286">
        <v>2409</v>
      </c>
      <c r="AQ25" s="286">
        <v>91542000</v>
      </c>
      <c r="AR25" s="286">
        <v>17826600</v>
      </c>
      <c r="AS25" s="286">
        <v>2409</v>
      </c>
      <c r="AT25" s="286">
        <v>91542000</v>
      </c>
      <c r="AU25" s="286">
        <v>17826600</v>
      </c>
      <c r="AV25" s="286"/>
      <c r="AW25" s="286"/>
      <c r="AX25" s="286">
        <v>0</v>
      </c>
      <c r="AY25" s="286">
        <v>2144</v>
      </c>
      <c r="AZ25" s="286">
        <v>81472000</v>
      </c>
      <c r="BA25" s="286">
        <v>-8</v>
      </c>
      <c r="BB25" s="286">
        <v>-304000</v>
      </c>
      <c r="BC25" s="286">
        <v>539</v>
      </c>
      <c r="BD25" s="286">
        <v>20482000</v>
      </c>
      <c r="BE25" s="286">
        <v>9768117</v>
      </c>
      <c r="BF25" s="286">
        <v>3988600</v>
      </c>
      <c r="BG25" s="286">
        <v>1701</v>
      </c>
      <c r="BH25" s="286">
        <v>64638000</v>
      </c>
      <c r="BI25" s="286">
        <v>34492719</v>
      </c>
      <c r="BJ25" s="286">
        <v>12587400</v>
      </c>
      <c r="BK25" s="286">
        <v>443</v>
      </c>
      <c r="BL25" s="286">
        <v>265</v>
      </c>
      <c r="BM25" s="286">
        <v>708</v>
      </c>
      <c r="BN25" s="286">
        <v>26904000</v>
      </c>
      <c r="BO25" s="286">
        <v>5239200</v>
      </c>
      <c r="BP25" s="287" t="s">
        <v>3109</v>
      </c>
      <c r="BQ25" s="287" t="s">
        <v>3323</v>
      </c>
      <c r="BR25" t="s">
        <v>45</v>
      </c>
    </row>
    <row r="26" spans="1:70" x14ac:dyDescent="0.3">
      <c r="A26" s="281">
        <v>23</v>
      </c>
      <c r="B26" s="288" t="s">
        <v>2952</v>
      </c>
      <c r="C26" s="288" t="s">
        <v>2953</v>
      </c>
      <c r="D26" s="288" t="s">
        <v>2954</v>
      </c>
      <c r="E26" s="288" t="s">
        <v>2959</v>
      </c>
      <c r="F26" s="288" t="s">
        <v>2955</v>
      </c>
      <c r="G26" s="288" t="s">
        <v>2960</v>
      </c>
      <c r="H26" s="288" t="s">
        <v>2965</v>
      </c>
      <c r="I26" s="288" t="s">
        <v>2962</v>
      </c>
      <c r="J26" s="288" t="s">
        <v>60</v>
      </c>
      <c r="K26" s="288" t="s">
        <v>2958</v>
      </c>
      <c r="L26" s="288" t="s">
        <v>45</v>
      </c>
      <c r="M26" s="289" t="s">
        <v>1942</v>
      </c>
      <c r="N26" s="288" t="s">
        <v>1943</v>
      </c>
      <c r="O26" s="288" t="s">
        <v>50</v>
      </c>
      <c r="P26" s="288" t="s">
        <v>74</v>
      </c>
      <c r="Q26" s="290" t="s">
        <v>45</v>
      </c>
      <c r="R26" s="288" t="s">
        <v>45</v>
      </c>
      <c r="S26" s="1">
        <v>45310</v>
      </c>
      <c r="T26" s="1">
        <v>45281</v>
      </c>
      <c r="U26" s="290" t="s">
        <v>45</v>
      </c>
      <c r="V26" s="1">
        <v>45281</v>
      </c>
      <c r="W26" s="1">
        <v>45310</v>
      </c>
      <c r="X26" s="1">
        <v>45315</v>
      </c>
      <c r="Y26" s="291">
        <v>32000</v>
      </c>
      <c r="Z26" s="291">
        <v>43000</v>
      </c>
      <c r="AA26" s="291">
        <v>8800</v>
      </c>
      <c r="AB26" s="291">
        <v>43000</v>
      </c>
      <c r="AC26" s="292" t="s">
        <v>569</v>
      </c>
      <c r="AD26" s="290" t="s">
        <v>60</v>
      </c>
      <c r="AE26" s="292" t="s">
        <v>45</v>
      </c>
      <c r="AF26" s="291">
        <v>32000</v>
      </c>
      <c r="AG26" s="291">
        <v>1350</v>
      </c>
      <c r="AH26" s="291">
        <v>58050000</v>
      </c>
      <c r="AI26" s="291">
        <v>11880000</v>
      </c>
      <c r="AJ26" s="291">
        <v>850</v>
      </c>
      <c r="AK26" s="291">
        <v>36550000</v>
      </c>
      <c r="AL26" s="291">
        <v>7480000</v>
      </c>
      <c r="AM26" s="291">
        <v>500</v>
      </c>
      <c r="AN26" s="291">
        <v>21500000</v>
      </c>
      <c r="AO26" s="291">
        <v>4400000</v>
      </c>
      <c r="AP26" s="291">
        <v>1245</v>
      </c>
      <c r="AQ26" s="291">
        <v>53535000</v>
      </c>
      <c r="AR26" s="291">
        <v>10956000</v>
      </c>
      <c r="AS26" s="291">
        <v>1245</v>
      </c>
      <c r="AT26" s="291">
        <v>53535000</v>
      </c>
      <c r="AU26" s="291">
        <v>10956000</v>
      </c>
      <c r="AV26" s="291"/>
      <c r="AW26" s="291"/>
      <c r="AX26" s="291">
        <v>0</v>
      </c>
      <c r="AY26" s="291">
        <v>1233</v>
      </c>
      <c r="AZ26" s="291">
        <v>53019000</v>
      </c>
      <c r="BA26" s="291">
        <v>6</v>
      </c>
      <c r="BB26" s="291">
        <v>258000</v>
      </c>
      <c r="BC26" s="291">
        <v>37</v>
      </c>
      <c r="BD26" s="291">
        <v>1591000</v>
      </c>
      <c r="BE26" s="291">
        <v>881428</v>
      </c>
      <c r="BF26" s="291">
        <v>325600</v>
      </c>
      <c r="BG26" s="291">
        <v>1164</v>
      </c>
      <c r="BH26" s="291">
        <v>50052000</v>
      </c>
      <c r="BI26" s="291">
        <v>30481355</v>
      </c>
      <c r="BJ26" s="291">
        <v>10243200</v>
      </c>
      <c r="BK26" s="291">
        <v>69</v>
      </c>
      <c r="BL26" s="291">
        <v>12</v>
      </c>
      <c r="BM26" s="291">
        <v>81</v>
      </c>
      <c r="BN26" s="291">
        <v>3483000</v>
      </c>
      <c r="BO26" s="291">
        <v>712800</v>
      </c>
      <c r="BP26" s="292" t="s">
        <v>3673</v>
      </c>
      <c r="BQ26" s="292" t="s">
        <v>3981</v>
      </c>
      <c r="BR26" t="s">
        <v>45</v>
      </c>
    </row>
    <row r="27" spans="1:70" x14ac:dyDescent="0.3">
      <c r="A27" s="281">
        <v>24</v>
      </c>
      <c r="B27" s="282" t="s">
        <v>2952</v>
      </c>
      <c r="C27" s="282" t="s">
        <v>2953</v>
      </c>
      <c r="D27" s="282" t="s">
        <v>2954</v>
      </c>
      <c r="E27" s="282" t="s">
        <v>2959</v>
      </c>
      <c r="F27" s="282" t="s">
        <v>2955</v>
      </c>
      <c r="G27" s="282" t="s">
        <v>2960</v>
      </c>
      <c r="H27" s="282" t="s">
        <v>2965</v>
      </c>
      <c r="I27" s="282" t="s">
        <v>2962</v>
      </c>
      <c r="J27" s="282" t="s">
        <v>60</v>
      </c>
      <c r="K27" s="282" t="s">
        <v>2958</v>
      </c>
      <c r="L27" s="282" t="s">
        <v>45</v>
      </c>
      <c r="M27" s="283" t="s">
        <v>1944</v>
      </c>
      <c r="N27" s="282" t="s">
        <v>1945</v>
      </c>
      <c r="O27" s="282" t="s">
        <v>50</v>
      </c>
      <c r="P27" s="282" t="s">
        <v>74</v>
      </c>
      <c r="Q27" s="284" t="s">
        <v>45</v>
      </c>
      <c r="R27" s="282" t="s">
        <v>45</v>
      </c>
      <c r="S27" s="285">
        <v>45349</v>
      </c>
      <c r="T27" s="285">
        <v>45307</v>
      </c>
      <c r="U27" s="284" t="s">
        <v>45</v>
      </c>
      <c r="V27" s="285">
        <v>45307</v>
      </c>
      <c r="W27" s="285">
        <v>45310</v>
      </c>
      <c r="X27" s="285">
        <v>45327</v>
      </c>
      <c r="Y27" s="286">
        <v>33000</v>
      </c>
      <c r="Z27" s="286">
        <v>45000</v>
      </c>
      <c r="AA27" s="286">
        <v>8500</v>
      </c>
      <c r="AB27" s="286">
        <v>45000</v>
      </c>
      <c r="AC27" s="287" t="s">
        <v>540</v>
      </c>
      <c r="AD27" s="284" t="s">
        <v>60</v>
      </c>
      <c r="AE27" s="287" t="s">
        <v>45</v>
      </c>
      <c r="AF27" s="286">
        <v>33000</v>
      </c>
      <c r="AG27" s="286">
        <v>2350</v>
      </c>
      <c r="AH27" s="286">
        <v>105750000</v>
      </c>
      <c r="AI27" s="286">
        <v>19975000</v>
      </c>
      <c r="AJ27" s="286">
        <v>1500</v>
      </c>
      <c r="AK27" s="286">
        <v>67500000</v>
      </c>
      <c r="AL27" s="286">
        <v>12750000</v>
      </c>
      <c r="AM27" s="286">
        <v>850</v>
      </c>
      <c r="AN27" s="286">
        <v>38250000</v>
      </c>
      <c r="AO27" s="286">
        <v>7225000</v>
      </c>
      <c r="AP27" s="286">
        <v>2299</v>
      </c>
      <c r="AQ27" s="286">
        <v>103455000</v>
      </c>
      <c r="AR27" s="286">
        <v>19541500</v>
      </c>
      <c r="AS27" s="286">
        <v>2299</v>
      </c>
      <c r="AT27" s="286">
        <v>103455000</v>
      </c>
      <c r="AU27" s="286">
        <v>19541500</v>
      </c>
      <c r="AV27" s="286"/>
      <c r="AW27" s="286"/>
      <c r="AX27" s="286">
        <v>0</v>
      </c>
      <c r="AY27" s="286">
        <v>2298</v>
      </c>
      <c r="AZ27" s="286">
        <v>103410000</v>
      </c>
      <c r="BA27" s="286"/>
      <c r="BB27" s="286"/>
      <c r="BC27" s="286">
        <v>1</v>
      </c>
      <c r="BD27" s="286">
        <v>45000</v>
      </c>
      <c r="BE27" s="286">
        <v>105097</v>
      </c>
      <c r="BF27" s="286">
        <v>8500</v>
      </c>
      <c r="BG27" s="286">
        <v>2233</v>
      </c>
      <c r="BH27" s="286">
        <v>100485000</v>
      </c>
      <c r="BI27" s="286">
        <v>66796466</v>
      </c>
      <c r="BJ27" s="286">
        <v>18980500</v>
      </c>
      <c r="BK27" s="286">
        <v>65</v>
      </c>
      <c r="BL27" s="286">
        <v>1</v>
      </c>
      <c r="BM27" s="286">
        <v>66</v>
      </c>
      <c r="BN27" s="286">
        <v>2970000</v>
      </c>
      <c r="BO27" s="286">
        <v>561000</v>
      </c>
      <c r="BP27" s="287" t="s">
        <v>4062</v>
      </c>
      <c r="BQ27" s="287" t="s">
        <v>3921</v>
      </c>
      <c r="BR27" t="s">
        <v>45</v>
      </c>
    </row>
    <row r="28" spans="1:70" x14ac:dyDescent="0.3">
      <c r="A28" s="281">
        <v>25</v>
      </c>
      <c r="B28" s="288" t="s">
        <v>2952</v>
      </c>
      <c r="C28" s="288" t="s">
        <v>2953</v>
      </c>
      <c r="D28" s="288" t="s">
        <v>2954</v>
      </c>
      <c r="E28" s="288" t="s">
        <v>2959</v>
      </c>
      <c r="F28" s="288" t="s">
        <v>2955</v>
      </c>
      <c r="G28" s="288" t="s">
        <v>2960</v>
      </c>
      <c r="H28" s="288" t="s">
        <v>2965</v>
      </c>
      <c r="I28" s="288" t="s">
        <v>2962</v>
      </c>
      <c r="J28" s="288" t="s">
        <v>60</v>
      </c>
      <c r="K28" s="288" t="s">
        <v>2958</v>
      </c>
      <c r="L28" s="288" t="s">
        <v>45</v>
      </c>
      <c r="M28" s="289" t="s">
        <v>1946</v>
      </c>
      <c r="N28" s="288" t="s">
        <v>1947</v>
      </c>
      <c r="O28" s="288" t="s">
        <v>50</v>
      </c>
      <c r="P28" s="288" t="s">
        <v>74</v>
      </c>
      <c r="Q28" s="290" t="s">
        <v>45</v>
      </c>
      <c r="R28" s="288" t="s">
        <v>45</v>
      </c>
      <c r="S28" s="1">
        <v>45343</v>
      </c>
      <c r="T28" s="1">
        <v>45281</v>
      </c>
      <c r="U28" s="290" t="s">
        <v>45</v>
      </c>
      <c r="V28" s="1">
        <v>45281</v>
      </c>
      <c r="W28" s="1">
        <v>45310</v>
      </c>
      <c r="X28" s="1">
        <v>45314</v>
      </c>
      <c r="Y28" s="291">
        <v>32000</v>
      </c>
      <c r="Z28" s="291">
        <v>43000</v>
      </c>
      <c r="AA28" s="291">
        <v>8900</v>
      </c>
      <c r="AB28" s="291">
        <v>43000</v>
      </c>
      <c r="AC28" s="292" t="s">
        <v>1432</v>
      </c>
      <c r="AD28" s="290" t="s">
        <v>60</v>
      </c>
      <c r="AE28" s="292" t="s">
        <v>45</v>
      </c>
      <c r="AF28" s="291">
        <v>32000</v>
      </c>
      <c r="AG28" s="291">
        <v>3550</v>
      </c>
      <c r="AH28" s="291">
        <v>152650000</v>
      </c>
      <c r="AI28" s="291">
        <v>31595000</v>
      </c>
      <c r="AJ28" s="291">
        <v>2000</v>
      </c>
      <c r="AK28" s="291">
        <v>86000000</v>
      </c>
      <c r="AL28" s="291">
        <v>17800000</v>
      </c>
      <c r="AM28" s="291">
        <v>1550</v>
      </c>
      <c r="AN28" s="291">
        <v>66650000</v>
      </c>
      <c r="AO28" s="291">
        <v>13795000</v>
      </c>
      <c r="AP28" s="291">
        <v>3334</v>
      </c>
      <c r="AQ28" s="291">
        <v>143362000</v>
      </c>
      <c r="AR28" s="291">
        <v>29672600</v>
      </c>
      <c r="AS28" s="291">
        <v>3334</v>
      </c>
      <c r="AT28" s="291">
        <v>143362000</v>
      </c>
      <c r="AU28" s="291">
        <v>29672600</v>
      </c>
      <c r="AV28" s="291"/>
      <c r="AW28" s="291"/>
      <c r="AX28" s="291">
        <v>0</v>
      </c>
      <c r="AY28" s="291">
        <v>3246</v>
      </c>
      <c r="AZ28" s="291">
        <v>139578000</v>
      </c>
      <c r="BA28" s="291">
        <v>-3</v>
      </c>
      <c r="BB28" s="291">
        <v>-129000</v>
      </c>
      <c r="BC28" s="291">
        <v>178</v>
      </c>
      <c r="BD28" s="291">
        <v>7654000</v>
      </c>
      <c r="BE28" s="291">
        <v>4020975</v>
      </c>
      <c r="BF28" s="291">
        <v>1584200</v>
      </c>
      <c r="BG28" s="291">
        <v>3137</v>
      </c>
      <c r="BH28" s="291">
        <v>134891000</v>
      </c>
      <c r="BI28" s="291">
        <v>83329290</v>
      </c>
      <c r="BJ28" s="291">
        <v>27919300</v>
      </c>
      <c r="BK28" s="291">
        <v>109</v>
      </c>
      <c r="BL28" s="291">
        <v>88</v>
      </c>
      <c r="BM28" s="291">
        <v>197</v>
      </c>
      <c r="BN28" s="291">
        <v>8471000</v>
      </c>
      <c r="BO28" s="291">
        <v>1753300</v>
      </c>
      <c r="BP28" s="292" t="s">
        <v>686</v>
      </c>
      <c r="BQ28" s="292" t="s">
        <v>743</v>
      </c>
      <c r="BR28" t="s">
        <v>45</v>
      </c>
    </row>
    <row r="29" spans="1:70" x14ac:dyDescent="0.3">
      <c r="A29" s="281">
        <v>26</v>
      </c>
      <c r="B29" s="282" t="s">
        <v>2952</v>
      </c>
      <c r="C29" s="282" t="s">
        <v>2953</v>
      </c>
      <c r="D29" s="282" t="s">
        <v>2954</v>
      </c>
      <c r="E29" s="282" t="s">
        <v>2959</v>
      </c>
      <c r="F29" s="282" t="s">
        <v>2955</v>
      </c>
      <c r="G29" s="282" t="s">
        <v>2960</v>
      </c>
      <c r="H29" s="282" t="s">
        <v>2965</v>
      </c>
      <c r="I29" s="282" t="s">
        <v>2962</v>
      </c>
      <c r="J29" s="282" t="s">
        <v>60</v>
      </c>
      <c r="K29" s="282" t="s">
        <v>2958</v>
      </c>
      <c r="L29" s="282" t="s">
        <v>45</v>
      </c>
      <c r="M29" s="283" t="s">
        <v>1948</v>
      </c>
      <c r="N29" s="282" t="s">
        <v>1949</v>
      </c>
      <c r="O29" s="282" t="s">
        <v>50</v>
      </c>
      <c r="P29" s="282" t="s">
        <v>74</v>
      </c>
      <c r="Q29" s="284" t="s">
        <v>45</v>
      </c>
      <c r="R29" s="282" t="s">
        <v>45</v>
      </c>
      <c r="S29" s="285">
        <v>45426</v>
      </c>
      <c r="T29" s="285">
        <v>45310</v>
      </c>
      <c r="U29" s="284" t="s">
        <v>45</v>
      </c>
      <c r="V29" s="285">
        <v>45310</v>
      </c>
      <c r="W29" s="285">
        <v>45310</v>
      </c>
      <c r="X29" s="285">
        <v>45315</v>
      </c>
      <c r="Y29" s="286">
        <v>35000</v>
      </c>
      <c r="Z29" s="286">
        <v>47000</v>
      </c>
      <c r="AA29" s="286">
        <v>9500</v>
      </c>
      <c r="AB29" s="286">
        <v>47000</v>
      </c>
      <c r="AC29" s="287" t="s">
        <v>874</v>
      </c>
      <c r="AD29" s="284" t="s">
        <v>60</v>
      </c>
      <c r="AE29" s="287" t="s">
        <v>45</v>
      </c>
      <c r="AF29" s="286">
        <v>35000</v>
      </c>
      <c r="AG29" s="286">
        <v>7080</v>
      </c>
      <c r="AH29" s="286">
        <v>332760000</v>
      </c>
      <c r="AI29" s="286">
        <v>67260000</v>
      </c>
      <c r="AJ29" s="286">
        <v>1000</v>
      </c>
      <c r="AK29" s="286">
        <v>47000000</v>
      </c>
      <c r="AL29" s="286">
        <v>9500000</v>
      </c>
      <c r="AM29" s="286">
        <v>6080</v>
      </c>
      <c r="AN29" s="286">
        <v>285760000</v>
      </c>
      <c r="AO29" s="286">
        <v>57760000</v>
      </c>
      <c r="AP29" s="286">
        <v>7467</v>
      </c>
      <c r="AQ29" s="286">
        <v>350949000</v>
      </c>
      <c r="AR29" s="286">
        <v>70936500</v>
      </c>
      <c r="AS29" s="286">
        <v>7467</v>
      </c>
      <c r="AT29" s="286">
        <v>350949000</v>
      </c>
      <c r="AU29" s="286">
        <v>70936500</v>
      </c>
      <c r="AV29" s="286"/>
      <c r="AW29" s="286"/>
      <c r="AX29" s="286">
        <v>0</v>
      </c>
      <c r="AY29" s="286">
        <v>7147</v>
      </c>
      <c r="AZ29" s="286">
        <v>335909000</v>
      </c>
      <c r="BA29" s="286">
        <v>-9</v>
      </c>
      <c r="BB29" s="286">
        <v>-423000</v>
      </c>
      <c r="BC29" s="286">
        <v>1396</v>
      </c>
      <c r="BD29" s="286">
        <v>65612000</v>
      </c>
      <c r="BE29" s="286">
        <v>29898261</v>
      </c>
      <c r="BF29" s="286">
        <v>13262000</v>
      </c>
      <c r="BG29" s="286">
        <v>6987</v>
      </c>
      <c r="BH29" s="286">
        <v>328389000</v>
      </c>
      <c r="BI29" s="286">
        <v>186021941</v>
      </c>
      <c r="BJ29" s="286">
        <v>66376500</v>
      </c>
      <c r="BK29" s="286">
        <v>160</v>
      </c>
      <c r="BL29" s="286">
        <v>320</v>
      </c>
      <c r="BM29" s="286">
        <v>480</v>
      </c>
      <c r="BN29" s="286">
        <v>22560000</v>
      </c>
      <c r="BO29" s="286">
        <v>4560000</v>
      </c>
      <c r="BP29" s="287" t="s">
        <v>3820</v>
      </c>
      <c r="BQ29" s="287" t="s">
        <v>3518</v>
      </c>
      <c r="BR29" t="s">
        <v>45</v>
      </c>
    </row>
    <row r="30" spans="1:70" x14ac:dyDescent="0.3">
      <c r="A30" s="281">
        <v>27</v>
      </c>
      <c r="B30" s="288" t="s">
        <v>2952</v>
      </c>
      <c r="C30" s="288" t="s">
        <v>2953</v>
      </c>
      <c r="D30" s="288" t="s">
        <v>2954</v>
      </c>
      <c r="E30" s="288" t="s">
        <v>2959</v>
      </c>
      <c r="F30" s="288" t="s">
        <v>2955</v>
      </c>
      <c r="G30" s="288" t="s">
        <v>2960</v>
      </c>
      <c r="H30" s="288" t="s">
        <v>2965</v>
      </c>
      <c r="I30" s="288" t="s">
        <v>2962</v>
      </c>
      <c r="J30" s="288" t="s">
        <v>60</v>
      </c>
      <c r="K30" s="288" t="s">
        <v>2958</v>
      </c>
      <c r="L30" s="288" t="s">
        <v>45</v>
      </c>
      <c r="M30" s="289" t="s">
        <v>1950</v>
      </c>
      <c r="N30" s="288" t="s">
        <v>1951</v>
      </c>
      <c r="O30" s="288" t="s">
        <v>50</v>
      </c>
      <c r="P30" s="288" t="s">
        <v>74</v>
      </c>
      <c r="Q30" s="290" t="s">
        <v>45</v>
      </c>
      <c r="R30" s="288" t="s">
        <v>45</v>
      </c>
      <c r="S30" s="1">
        <v>46160</v>
      </c>
      <c r="T30" s="1">
        <v>46160</v>
      </c>
      <c r="U30" s="290" t="s">
        <v>45</v>
      </c>
      <c r="V30" s="1">
        <v>45310</v>
      </c>
      <c r="W30" s="1">
        <v>45310</v>
      </c>
      <c r="X30" s="1">
        <v>45337</v>
      </c>
      <c r="Y30" s="291">
        <v>32000</v>
      </c>
      <c r="Z30" s="291">
        <v>43000</v>
      </c>
      <c r="AA30" s="291">
        <v>8900</v>
      </c>
      <c r="AB30" s="291">
        <v>43000</v>
      </c>
      <c r="AC30" s="292" t="s">
        <v>1432</v>
      </c>
      <c r="AD30" s="290" t="s">
        <v>60</v>
      </c>
      <c r="AE30" s="292" t="s">
        <v>45</v>
      </c>
      <c r="AF30" s="291">
        <v>32000</v>
      </c>
      <c r="AG30" s="291">
        <v>22040</v>
      </c>
      <c r="AH30" s="291">
        <v>947720000</v>
      </c>
      <c r="AI30" s="291">
        <v>196156000</v>
      </c>
      <c r="AJ30" s="291">
        <v>1600</v>
      </c>
      <c r="AK30" s="291">
        <v>68800000</v>
      </c>
      <c r="AL30" s="291">
        <v>14240000</v>
      </c>
      <c r="AM30" s="291">
        <v>20440</v>
      </c>
      <c r="AN30" s="291">
        <v>878920000</v>
      </c>
      <c r="AO30" s="291">
        <v>181916000</v>
      </c>
      <c r="AP30" s="291">
        <v>22088</v>
      </c>
      <c r="AQ30" s="291">
        <v>949784000</v>
      </c>
      <c r="AR30" s="291">
        <v>196583200</v>
      </c>
      <c r="AS30" s="291">
        <v>22088</v>
      </c>
      <c r="AT30" s="291">
        <v>949784000</v>
      </c>
      <c r="AU30" s="291">
        <v>196583200</v>
      </c>
      <c r="AV30" s="291"/>
      <c r="AW30" s="291"/>
      <c r="AX30" s="291">
        <v>0</v>
      </c>
      <c r="AY30" s="291">
        <v>21083</v>
      </c>
      <c r="AZ30" s="291">
        <v>906569000</v>
      </c>
      <c r="BA30" s="291">
        <v>6</v>
      </c>
      <c r="BB30" s="291">
        <v>258000</v>
      </c>
      <c r="BC30" s="291">
        <v>8087</v>
      </c>
      <c r="BD30" s="291">
        <v>347741000</v>
      </c>
      <c r="BE30" s="291">
        <v>173691238</v>
      </c>
      <c r="BF30" s="291">
        <v>71974300</v>
      </c>
      <c r="BG30" s="291">
        <v>20557</v>
      </c>
      <c r="BH30" s="291">
        <v>883951000</v>
      </c>
      <c r="BI30" s="291">
        <v>495982731</v>
      </c>
      <c r="BJ30" s="291">
        <v>182957300</v>
      </c>
      <c r="BK30" s="291">
        <v>526</v>
      </c>
      <c r="BL30" s="291">
        <v>1005</v>
      </c>
      <c r="BM30" s="291">
        <v>1531</v>
      </c>
      <c r="BN30" s="291">
        <v>65833000</v>
      </c>
      <c r="BO30" s="291">
        <v>13625900</v>
      </c>
      <c r="BP30" s="292" t="s">
        <v>3848</v>
      </c>
      <c r="BQ30" s="292" t="s">
        <v>3429</v>
      </c>
      <c r="BR30" t="s">
        <v>45</v>
      </c>
    </row>
    <row r="31" spans="1:70" x14ac:dyDescent="0.3">
      <c r="A31" s="281">
        <v>28</v>
      </c>
      <c r="B31" s="282" t="s">
        <v>2952</v>
      </c>
      <c r="C31" s="282" t="s">
        <v>2953</v>
      </c>
      <c r="D31" s="282" t="s">
        <v>2954</v>
      </c>
      <c r="E31" s="282" t="s">
        <v>2959</v>
      </c>
      <c r="F31" s="282" t="s">
        <v>2955</v>
      </c>
      <c r="G31" s="282" t="s">
        <v>2960</v>
      </c>
      <c r="H31" s="282" t="s">
        <v>2965</v>
      </c>
      <c r="I31" s="282" t="s">
        <v>2962</v>
      </c>
      <c r="J31" s="282" t="s">
        <v>60</v>
      </c>
      <c r="K31" s="282" t="s">
        <v>2958</v>
      </c>
      <c r="L31" s="282" t="s">
        <v>45</v>
      </c>
      <c r="M31" s="283" t="s">
        <v>1952</v>
      </c>
      <c r="N31" s="282" t="s">
        <v>1953</v>
      </c>
      <c r="O31" s="282" t="s">
        <v>50</v>
      </c>
      <c r="P31" s="282" t="s">
        <v>74</v>
      </c>
      <c r="Q31" s="284" t="s">
        <v>45</v>
      </c>
      <c r="R31" s="282" t="s">
        <v>45</v>
      </c>
      <c r="S31" s="285">
        <v>45378</v>
      </c>
      <c r="T31" s="285">
        <v>45341</v>
      </c>
      <c r="U31" s="284" t="s">
        <v>45</v>
      </c>
      <c r="V31" s="285">
        <v>45341</v>
      </c>
      <c r="W31" s="285">
        <v>45378</v>
      </c>
      <c r="X31" s="285">
        <v>45379</v>
      </c>
      <c r="Y31" s="286">
        <v>29000</v>
      </c>
      <c r="Z31" s="286">
        <v>39000</v>
      </c>
      <c r="AA31" s="286">
        <v>8000</v>
      </c>
      <c r="AB31" s="286">
        <v>39000</v>
      </c>
      <c r="AC31" s="287" t="s">
        <v>662</v>
      </c>
      <c r="AD31" s="284" t="s">
        <v>60</v>
      </c>
      <c r="AE31" s="287" t="s">
        <v>45</v>
      </c>
      <c r="AF31" s="286">
        <v>29000</v>
      </c>
      <c r="AG31" s="286">
        <v>1000</v>
      </c>
      <c r="AH31" s="286">
        <v>39000000</v>
      </c>
      <c r="AI31" s="286">
        <v>8000000</v>
      </c>
      <c r="AJ31" s="286">
        <v>1000</v>
      </c>
      <c r="AK31" s="286">
        <v>39000000</v>
      </c>
      <c r="AL31" s="286">
        <v>8000000</v>
      </c>
      <c r="AM31" s="286"/>
      <c r="AN31" s="286"/>
      <c r="AO31" s="286">
        <v>0</v>
      </c>
      <c r="AP31" s="286">
        <v>2918</v>
      </c>
      <c r="AQ31" s="286">
        <v>113802000</v>
      </c>
      <c r="AR31" s="286">
        <v>23344000</v>
      </c>
      <c r="AS31" s="286">
        <v>2918</v>
      </c>
      <c r="AT31" s="286">
        <v>113802000</v>
      </c>
      <c r="AU31" s="286">
        <v>23344000</v>
      </c>
      <c r="AV31" s="286"/>
      <c r="AW31" s="286"/>
      <c r="AX31" s="286">
        <v>0</v>
      </c>
      <c r="AY31" s="286">
        <v>1769</v>
      </c>
      <c r="AZ31" s="286">
        <v>68991000</v>
      </c>
      <c r="BA31" s="286">
        <v>-31</v>
      </c>
      <c r="BB31" s="286">
        <v>-1209000</v>
      </c>
      <c r="BC31" s="286">
        <v>116</v>
      </c>
      <c r="BD31" s="286">
        <v>4524000</v>
      </c>
      <c r="BE31" s="286">
        <v>3215091</v>
      </c>
      <c r="BF31" s="286">
        <v>928000</v>
      </c>
      <c r="BG31" s="286">
        <v>1016</v>
      </c>
      <c r="BH31" s="286">
        <v>39624000</v>
      </c>
      <c r="BI31" s="286">
        <v>23259157</v>
      </c>
      <c r="BJ31" s="286">
        <v>8128000</v>
      </c>
      <c r="BK31" s="286">
        <v>753</v>
      </c>
      <c r="BL31" s="286">
        <v>1149</v>
      </c>
      <c r="BM31" s="286">
        <v>1902</v>
      </c>
      <c r="BN31" s="286">
        <v>74178000</v>
      </c>
      <c r="BO31" s="286">
        <v>15216000</v>
      </c>
      <c r="BP31" s="287" t="s">
        <v>4063</v>
      </c>
      <c r="BQ31" s="287" t="s">
        <v>3703</v>
      </c>
      <c r="BR31" t="s">
        <v>45</v>
      </c>
    </row>
    <row r="32" spans="1:70" x14ac:dyDescent="0.3">
      <c r="A32" s="281">
        <v>29</v>
      </c>
      <c r="B32" s="288" t="s">
        <v>2952</v>
      </c>
      <c r="C32" s="288" t="s">
        <v>2953</v>
      </c>
      <c r="D32" s="288" t="s">
        <v>2954</v>
      </c>
      <c r="E32" s="288" t="s">
        <v>2959</v>
      </c>
      <c r="F32" s="288" t="s">
        <v>2955</v>
      </c>
      <c r="G32" s="288" t="s">
        <v>2960</v>
      </c>
      <c r="H32" s="288" t="s">
        <v>2965</v>
      </c>
      <c r="I32" s="288" t="s">
        <v>2962</v>
      </c>
      <c r="J32" s="288" t="s">
        <v>60</v>
      </c>
      <c r="K32" s="288" t="s">
        <v>2958</v>
      </c>
      <c r="L32" s="288" t="s">
        <v>45</v>
      </c>
      <c r="M32" s="289" t="s">
        <v>1954</v>
      </c>
      <c r="N32" s="288" t="s">
        <v>1955</v>
      </c>
      <c r="O32" s="288" t="s">
        <v>50</v>
      </c>
      <c r="P32" s="288" t="s">
        <v>74</v>
      </c>
      <c r="Q32" s="290" t="s">
        <v>45</v>
      </c>
      <c r="R32" s="288" t="s">
        <v>45</v>
      </c>
      <c r="S32" s="1">
        <v>45337</v>
      </c>
      <c r="T32" s="1">
        <v>45336</v>
      </c>
      <c r="U32" s="290" t="s">
        <v>45</v>
      </c>
      <c r="V32" s="1">
        <v>45336</v>
      </c>
      <c r="W32" s="1">
        <v>45337</v>
      </c>
      <c r="X32" s="1">
        <v>45344</v>
      </c>
      <c r="Y32" s="291">
        <v>29000</v>
      </c>
      <c r="Z32" s="291">
        <v>29000</v>
      </c>
      <c r="AA32" s="291">
        <v>7900</v>
      </c>
      <c r="AB32" s="291">
        <v>29000</v>
      </c>
      <c r="AC32" s="292" t="s">
        <v>386</v>
      </c>
      <c r="AD32" s="290" t="s">
        <v>60</v>
      </c>
      <c r="AE32" s="292" t="s">
        <v>45</v>
      </c>
      <c r="AF32" s="291">
        <v>29000</v>
      </c>
      <c r="AG32" s="291">
        <v>900</v>
      </c>
      <c r="AH32" s="291">
        <v>26100000</v>
      </c>
      <c r="AI32" s="291">
        <v>7110000</v>
      </c>
      <c r="AJ32" s="291">
        <v>900</v>
      </c>
      <c r="AK32" s="291">
        <v>26100000</v>
      </c>
      <c r="AL32" s="291">
        <v>7110000</v>
      </c>
      <c r="AM32" s="291"/>
      <c r="AN32" s="291"/>
      <c r="AO32" s="291">
        <v>0</v>
      </c>
      <c r="AP32" s="291">
        <v>877</v>
      </c>
      <c r="AQ32" s="291">
        <v>25433000</v>
      </c>
      <c r="AR32" s="291">
        <v>6928300</v>
      </c>
      <c r="AS32" s="291">
        <v>877</v>
      </c>
      <c r="AT32" s="291">
        <v>25433000</v>
      </c>
      <c r="AU32" s="291">
        <v>6928300</v>
      </c>
      <c r="AV32" s="291"/>
      <c r="AW32" s="291"/>
      <c r="AX32" s="291">
        <v>0</v>
      </c>
      <c r="AY32" s="291">
        <v>801</v>
      </c>
      <c r="AZ32" s="291">
        <v>23229000</v>
      </c>
      <c r="BA32" s="291"/>
      <c r="BB32" s="291"/>
      <c r="BC32" s="291">
        <v>104</v>
      </c>
      <c r="BD32" s="291">
        <v>3016000</v>
      </c>
      <c r="BE32" s="291">
        <v>2644809</v>
      </c>
      <c r="BF32" s="291">
        <v>821600</v>
      </c>
      <c r="BG32" s="291">
        <v>427</v>
      </c>
      <c r="BH32" s="291">
        <v>12383000</v>
      </c>
      <c r="BI32" s="291">
        <v>10027865</v>
      </c>
      <c r="BJ32" s="291">
        <v>3373300</v>
      </c>
      <c r="BK32" s="291">
        <v>374</v>
      </c>
      <c r="BL32" s="291">
        <v>76</v>
      </c>
      <c r="BM32" s="291">
        <v>450</v>
      </c>
      <c r="BN32" s="291">
        <v>13050000</v>
      </c>
      <c r="BO32" s="291">
        <v>3555000</v>
      </c>
      <c r="BP32" s="292" t="s">
        <v>3890</v>
      </c>
      <c r="BQ32" s="292" t="s">
        <v>3317</v>
      </c>
      <c r="BR32" t="s">
        <v>45</v>
      </c>
    </row>
    <row r="33" spans="1:70" x14ac:dyDescent="0.3">
      <c r="A33" s="281">
        <v>30</v>
      </c>
      <c r="B33" s="282" t="s">
        <v>2952</v>
      </c>
      <c r="C33" s="282" t="s">
        <v>2953</v>
      </c>
      <c r="D33" s="282" t="s">
        <v>2954</v>
      </c>
      <c r="E33" s="282" t="s">
        <v>2959</v>
      </c>
      <c r="F33" s="282" t="s">
        <v>2955</v>
      </c>
      <c r="G33" s="282" t="s">
        <v>2960</v>
      </c>
      <c r="H33" s="282" t="s">
        <v>2965</v>
      </c>
      <c r="I33" s="282" t="s">
        <v>2962</v>
      </c>
      <c r="J33" s="282" t="s">
        <v>60</v>
      </c>
      <c r="K33" s="282" t="s">
        <v>2958</v>
      </c>
      <c r="L33" s="282" t="s">
        <v>45</v>
      </c>
      <c r="M33" s="283" t="s">
        <v>1956</v>
      </c>
      <c r="N33" s="282" t="s">
        <v>1957</v>
      </c>
      <c r="O33" s="282" t="s">
        <v>50</v>
      </c>
      <c r="P33" s="282" t="s">
        <v>74</v>
      </c>
      <c r="Q33" s="284" t="s">
        <v>45</v>
      </c>
      <c r="R33" s="282" t="s">
        <v>45</v>
      </c>
      <c r="S33" s="285">
        <v>45337</v>
      </c>
      <c r="T33" s="285">
        <v>45316</v>
      </c>
      <c r="U33" s="284" t="s">
        <v>45</v>
      </c>
      <c r="V33" s="285">
        <v>45316</v>
      </c>
      <c r="W33" s="285">
        <v>45337</v>
      </c>
      <c r="X33" s="285">
        <v>45344</v>
      </c>
      <c r="Y33" s="286">
        <v>29000</v>
      </c>
      <c r="Z33" s="286">
        <v>29000</v>
      </c>
      <c r="AA33" s="286">
        <v>7900</v>
      </c>
      <c r="AB33" s="286">
        <v>29000</v>
      </c>
      <c r="AC33" s="287" t="s">
        <v>386</v>
      </c>
      <c r="AD33" s="284" t="s">
        <v>60</v>
      </c>
      <c r="AE33" s="287" t="s">
        <v>45</v>
      </c>
      <c r="AF33" s="286">
        <v>29000</v>
      </c>
      <c r="AG33" s="286">
        <v>1400</v>
      </c>
      <c r="AH33" s="286">
        <v>40600000</v>
      </c>
      <c r="AI33" s="286">
        <v>11060000</v>
      </c>
      <c r="AJ33" s="286">
        <v>800</v>
      </c>
      <c r="AK33" s="286">
        <v>23200000</v>
      </c>
      <c r="AL33" s="286">
        <v>6320000</v>
      </c>
      <c r="AM33" s="286">
        <v>600</v>
      </c>
      <c r="AN33" s="286">
        <v>17400000</v>
      </c>
      <c r="AO33" s="286">
        <v>4740000</v>
      </c>
      <c r="AP33" s="286">
        <v>1367</v>
      </c>
      <c r="AQ33" s="286">
        <v>39643000</v>
      </c>
      <c r="AR33" s="286">
        <v>10799300</v>
      </c>
      <c r="AS33" s="286">
        <v>1367</v>
      </c>
      <c r="AT33" s="286">
        <v>39643000</v>
      </c>
      <c r="AU33" s="286">
        <v>10799300</v>
      </c>
      <c r="AV33" s="286"/>
      <c r="AW33" s="286"/>
      <c r="AX33" s="286">
        <v>0</v>
      </c>
      <c r="AY33" s="286">
        <v>731</v>
      </c>
      <c r="AZ33" s="286">
        <v>21199000</v>
      </c>
      <c r="BA33" s="286"/>
      <c r="BB33" s="286"/>
      <c r="BC33" s="286">
        <v>-7</v>
      </c>
      <c r="BD33" s="286">
        <v>-203000</v>
      </c>
      <c r="BE33" s="286">
        <v>394080</v>
      </c>
      <c r="BF33" s="286">
        <v>-55300</v>
      </c>
      <c r="BG33" s="286">
        <v>691</v>
      </c>
      <c r="BH33" s="286">
        <v>20039000</v>
      </c>
      <c r="BI33" s="286">
        <v>13767658</v>
      </c>
      <c r="BJ33" s="286">
        <v>5458900</v>
      </c>
      <c r="BK33" s="286">
        <v>40</v>
      </c>
      <c r="BL33" s="286">
        <v>636</v>
      </c>
      <c r="BM33" s="286">
        <v>676</v>
      </c>
      <c r="BN33" s="286">
        <v>19604000</v>
      </c>
      <c r="BO33" s="286">
        <v>5340400</v>
      </c>
      <c r="BP33" s="287" t="s">
        <v>3471</v>
      </c>
      <c r="BQ33" s="287" t="s">
        <v>734</v>
      </c>
      <c r="BR33" t="s">
        <v>45</v>
      </c>
    </row>
    <row r="34" spans="1:70" x14ac:dyDescent="0.3">
      <c r="A34" s="281">
        <v>31</v>
      </c>
      <c r="B34" s="288" t="s">
        <v>2952</v>
      </c>
      <c r="C34" s="288" t="s">
        <v>2953</v>
      </c>
      <c r="D34" s="288" t="s">
        <v>2954</v>
      </c>
      <c r="E34" s="288" t="s">
        <v>2959</v>
      </c>
      <c r="F34" s="288" t="s">
        <v>2955</v>
      </c>
      <c r="G34" s="288" t="s">
        <v>2960</v>
      </c>
      <c r="H34" s="288" t="s">
        <v>2965</v>
      </c>
      <c r="I34" s="288" t="s">
        <v>2962</v>
      </c>
      <c r="J34" s="288" t="s">
        <v>60</v>
      </c>
      <c r="K34" s="288" t="s">
        <v>2958</v>
      </c>
      <c r="L34" s="288" t="s">
        <v>45</v>
      </c>
      <c r="M34" s="289" t="s">
        <v>1958</v>
      </c>
      <c r="N34" s="288" t="s">
        <v>1959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45349</v>
      </c>
      <c r="T34" s="1">
        <v>45301</v>
      </c>
      <c r="U34" s="290" t="s">
        <v>45</v>
      </c>
      <c r="V34" s="1">
        <v>45301</v>
      </c>
      <c r="W34" s="1">
        <v>45301</v>
      </c>
      <c r="X34" s="1">
        <v>45327</v>
      </c>
      <c r="Y34" s="291">
        <v>25000</v>
      </c>
      <c r="Z34" s="291">
        <v>25000</v>
      </c>
      <c r="AA34" s="291">
        <v>6800</v>
      </c>
      <c r="AB34" s="291">
        <v>25000</v>
      </c>
      <c r="AC34" s="292" t="s">
        <v>386</v>
      </c>
      <c r="AD34" s="290" t="s">
        <v>60</v>
      </c>
      <c r="AE34" s="292" t="s">
        <v>45</v>
      </c>
      <c r="AF34" s="291">
        <v>25000</v>
      </c>
      <c r="AG34" s="291">
        <v>1605</v>
      </c>
      <c r="AH34" s="291">
        <v>40125000</v>
      </c>
      <c r="AI34" s="291">
        <v>10914000</v>
      </c>
      <c r="AJ34" s="291">
        <v>1155</v>
      </c>
      <c r="AK34" s="291">
        <v>28875000</v>
      </c>
      <c r="AL34" s="291">
        <v>7854000</v>
      </c>
      <c r="AM34" s="291">
        <v>450</v>
      </c>
      <c r="AN34" s="291">
        <v>11250000</v>
      </c>
      <c r="AO34" s="291">
        <v>3060000</v>
      </c>
      <c r="AP34" s="291">
        <v>1572</v>
      </c>
      <c r="AQ34" s="291">
        <v>39300000</v>
      </c>
      <c r="AR34" s="291">
        <v>10689600</v>
      </c>
      <c r="AS34" s="291">
        <v>1572</v>
      </c>
      <c r="AT34" s="291">
        <v>39300000</v>
      </c>
      <c r="AU34" s="291">
        <v>10689600</v>
      </c>
      <c r="AV34" s="291"/>
      <c r="AW34" s="291"/>
      <c r="AX34" s="291">
        <v>0</v>
      </c>
      <c r="AY34" s="291">
        <v>1555</v>
      </c>
      <c r="AZ34" s="291">
        <v>38875000</v>
      </c>
      <c r="BA34" s="291">
        <v>1</v>
      </c>
      <c r="BB34" s="291">
        <v>25000</v>
      </c>
      <c r="BC34" s="291">
        <v>22</v>
      </c>
      <c r="BD34" s="291">
        <v>550000</v>
      </c>
      <c r="BE34" s="291">
        <v>535650</v>
      </c>
      <c r="BF34" s="291">
        <v>149600</v>
      </c>
      <c r="BG34" s="291">
        <v>1480</v>
      </c>
      <c r="BH34" s="291">
        <v>37000000</v>
      </c>
      <c r="BI34" s="291">
        <v>32840049</v>
      </c>
      <c r="BJ34" s="291">
        <v>10064000</v>
      </c>
      <c r="BK34" s="291">
        <v>75</v>
      </c>
      <c r="BL34" s="291">
        <v>17</v>
      </c>
      <c r="BM34" s="291">
        <v>92</v>
      </c>
      <c r="BN34" s="291">
        <v>2300000</v>
      </c>
      <c r="BO34" s="291">
        <v>625600</v>
      </c>
      <c r="BP34" s="292" t="s">
        <v>686</v>
      </c>
      <c r="BQ34" s="292" t="s">
        <v>3399</v>
      </c>
      <c r="BR34" t="s">
        <v>45</v>
      </c>
    </row>
    <row r="35" spans="1:70" x14ac:dyDescent="0.3">
      <c r="A35" s="281">
        <v>32</v>
      </c>
      <c r="B35" s="282" t="s">
        <v>2952</v>
      </c>
      <c r="C35" s="282" t="s">
        <v>2953</v>
      </c>
      <c r="D35" s="282" t="s">
        <v>2954</v>
      </c>
      <c r="E35" s="282" t="s">
        <v>2959</v>
      </c>
      <c r="F35" s="282" t="s">
        <v>2955</v>
      </c>
      <c r="G35" s="282" t="s">
        <v>2960</v>
      </c>
      <c r="H35" s="282" t="s">
        <v>2965</v>
      </c>
      <c r="I35" s="282" t="s">
        <v>2962</v>
      </c>
      <c r="J35" s="282" t="s">
        <v>60</v>
      </c>
      <c r="K35" s="282" t="s">
        <v>2958</v>
      </c>
      <c r="L35" s="282" t="s">
        <v>45</v>
      </c>
      <c r="M35" s="283" t="s">
        <v>1960</v>
      </c>
      <c r="N35" s="282" t="s">
        <v>1961</v>
      </c>
      <c r="O35" s="282" t="s">
        <v>50</v>
      </c>
      <c r="P35" s="282" t="s">
        <v>74</v>
      </c>
      <c r="Q35" s="284" t="s">
        <v>45</v>
      </c>
      <c r="R35" s="282" t="s">
        <v>45</v>
      </c>
      <c r="S35" s="285">
        <v>45337</v>
      </c>
      <c r="T35" s="285">
        <v>45307</v>
      </c>
      <c r="U35" s="284" t="s">
        <v>45</v>
      </c>
      <c r="V35" s="285">
        <v>45307</v>
      </c>
      <c r="W35" s="285">
        <v>45337</v>
      </c>
      <c r="X35" s="285">
        <v>45342</v>
      </c>
      <c r="Y35" s="286">
        <v>32000</v>
      </c>
      <c r="Z35" s="286">
        <v>32000</v>
      </c>
      <c r="AA35" s="286">
        <v>8200</v>
      </c>
      <c r="AB35" s="286">
        <v>32000</v>
      </c>
      <c r="AC35" s="287" t="s">
        <v>546</v>
      </c>
      <c r="AD35" s="284" t="s">
        <v>60</v>
      </c>
      <c r="AE35" s="287" t="s">
        <v>45</v>
      </c>
      <c r="AF35" s="286">
        <v>32000</v>
      </c>
      <c r="AG35" s="286">
        <v>500</v>
      </c>
      <c r="AH35" s="286">
        <v>16000000</v>
      </c>
      <c r="AI35" s="286">
        <v>4100000</v>
      </c>
      <c r="AJ35" s="286">
        <v>500</v>
      </c>
      <c r="AK35" s="286">
        <v>16000000</v>
      </c>
      <c r="AL35" s="286">
        <v>4100000</v>
      </c>
      <c r="AM35" s="286"/>
      <c r="AN35" s="286"/>
      <c r="AO35" s="286">
        <v>0</v>
      </c>
      <c r="AP35" s="286">
        <v>475</v>
      </c>
      <c r="AQ35" s="286">
        <v>15200000</v>
      </c>
      <c r="AR35" s="286">
        <v>3895000</v>
      </c>
      <c r="AS35" s="286">
        <v>475</v>
      </c>
      <c r="AT35" s="286">
        <v>15200000</v>
      </c>
      <c r="AU35" s="286">
        <v>3895000</v>
      </c>
      <c r="AV35" s="286"/>
      <c r="AW35" s="286"/>
      <c r="AX35" s="286">
        <v>0</v>
      </c>
      <c r="AY35" s="286">
        <v>405</v>
      </c>
      <c r="AZ35" s="286">
        <v>12960000</v>
      </c>
      <c r="BA35" s="286">
        <v>-2</v>
      </c>
      <c r="BB35" s="286">
        <v>-64000</v>
      </c>
      <c r="BC35" s="286">
        <v>79</v>
      </c>
      <c r="BD35" s="286">
        <v>2528000</v>
      </c>
      <c r="BE35" s="286">
        <v>1482997</v>
      </c>
      <c r="BF35" s="286">
        <v>647800</v>
      </c>
      <c r="BG35" s="286">
        <v>369</v>
      </c>
      <c r="BH35" s="286">
        <v>11808000</v>
      </c>
      <c r="BI35" s="286">
        <v>8564950</v>
      </c>
      <c r="BJ35" s="286">
        <v>3025800</v>
      </c>
      <c r="BK35" s="286">
        <v>36</v>
      </c>
      <c r="BL35" s="286">
        <v>70</v>
      </c>
      <c r="BM35" s="286">
        <v>106</v>
      </c>
      <c r="BN35" s="286">
        <v>3392000</v>
      </c>
      <c r="BO35" s="286">
        <v>869200</v>
      </c>
      <c r="BP35" s="287" t="s">
        <v>3421</v>
      </c>
      <c r="BQ35" s="287" t="s">
        <v>3855</v>
      </c>
      <c r="BR35" t="s">
        <v>45</v>
      </c>
    </row>
    <row r="36" spans="1:70" x14ac:dyDescent="0.3">
      <c r="A36" s="281">
        <v>33</v>
      </c>
      <c r="B36" s="288" t="s">
        <v>2952</v>
      </c>
      <c r="C36" s="288" t="s">
        <v>2953</v>
      </c>
      <c r="D36" s="288" t="s">
        <v>2954</v>
      </c>
      <c r="E36" s="288" t="s">
        <v>2959</v>
      </c>
      <c r="F36" s="288" t="s">
        <v>2955</v>
      </c>
      <c r="G36" s="288" t="s">
        <v>2960</v>
      </c>
      <c r="H36" s="288" t="s">
        <v>2965</v>
      </c>
      <c r="I36" s="288" t="s">
        <v>2962</v>
      </c>
      <c r="J36" s="288" t="s">
        <v>60</v>
      </c>
      <c r="K36" s="288" t="s">
        <v>2958</v>
      </c>
      <c r="L36" s="288" t="s">
        <v>45</v>
      </c>
      <c r="M36" s="289" t="s">
        <v>1962</v>
      </c>
      <c r="N36" s="288" t="s">
        <v>1933</v>
      </c>
      <c r="O36" s="288" t="s">
        <v>50</v>
      </c>
      <c r="P36" s="288" t="s">
        <v>74</v>
      </c>
      <c r="Q36" s="290" t="s">
        <v>45</v>
      </c>
      <c r="R36" s="288" t="s">
        <v>45</v>
      </c>
      <c r="S36" s="1">
        <v>45286</v>
      </c>
      <c r="T36" s="1">
        <v>45286</v>
      </c>
      <c r="U36" s="290" t="s">
        <v>45</v>
      </c>
      <c r="V36" s="1">
        <v>45286</v>
      </c>
      <c r="W36" s="1">
        <v>45323</v>
      </c>
      <c r="X36" s="1">
        <v>45323</v>
      </c>
      <c r="Y36" s="291">
        <v>39000</v>
      </c>
      <c r="Z36" s="291">
        <v>49000</v>
      </c>
      <c r="AA36" s="291">
        <v>11000</v>
      </c>
      <c r="AB36" s="291">
        <v>49000</v>
      </c>
      <c r="AC36" s="292" t="s">
        <v>357</v>
      </c>
      <c r="AD36" s="290" t="s">
        <v>60</v>
      </c>
      <c r="AE36" s="292" t="s">
        <v>45</v>
      </c>
      <c r="AF36" s="291">
        <v>39000</v>
      </c>
      <c r="AG36" s="291">
        <v>12</v>
      </c>
      <c r="AH36" s="291">
        <v>588000</v>
      </c>
      <c r="AI36" s="291">
        <v>132000</v>
      </c>
      <c r="AJ36" s="291">
        <v>12</v>
      </c>
      <c r="AK36" s="291">
        <v>588000</v>
      </c>
      <c r="AL36" s="291">
        <v>132000</v>
      </c>
      <c r="AM36" s="291"/>
      <c r="AN36" s="291"/>
      <c r="AO36" s="291">
        <v>0</v>
      </c>
      <c r="AP36" s="291">
        <v>-1489</v>
      </c>
      <c r="AQ36" s="291">
        <v>-72961000</v>
      </c>
      <c r="AR36" s="291">
        <v>-16379000</v>
      </c>
      <c r="AS36" s="291">
        <v>-1489</v>
      </c>
      <c r="AT36" s="291">
        <v>-72961000</v>
      </c>
      <c r="AU36" s="291">
        <v>-16379000</v>
      </c>
      <c r="AV36" s="291"/>
      <c r="AW36" s="291"/>
      <c r="AX36" s="291">
        <v>0</v>
      </c>
      <c r="AY36" s="291">
        <v>16</v>
      </c>
      <c r="AZ36" s="291">
        <v>784000</v>
      </c>
      <c r="BA36" s="291"/>
      <c r="BB36" s="291"/>
      <c r="BC36" s="291"/>
      <c r="BD36" s="291"/>
      <c r="BE36" s="291"/>
      <c r="BF36" s="291">
        <v>0</v>
      </c>
      <c r="BG36" s="291">
        <v>16</v>
      </c>
      <c r="BH36" s="291">
        <v>784000</v>
      </c>
      <c r="BI36" s="291"/>
      <c r="BJ36" s="291">
        <v>176000</v>
      </c>
      <c r="BK36" s="291"/>
      <c r="BL36" s="291">
        <v>-1505</v>
      </c>
      <c r="BM36" s="291">
        <v>-1505</v>
      </c>
      <c r="BN36" s="291">
        <v>-73745000</v>
      </c>
      <c r="BO36" s="291">
        <v>-16555000</v>
      </c>
      <c r="BP36" s="292" t="s">
        <v>4064</v>
      </c>
      <c r="BQ36" s="292" t="s">
        <v>45</v>
      </c>
      <c r="BR36" t="s">
        <v>45</v>
      </c>
    </row>
    <row r="37" spans="1:70" x14ac:dyDescent="0.3">
      <c r="A37" s="281">
        <v>34</v>
      </c>
      <c r="B37" s="282" t="s">
        <v>2952</v>
      </c>
      <c r="C37" s="282" t="s">
        <v>2953</v>
      </c>
      <c r="D37" s="282" t="s">
        <v>2954</v>
      </c>
      <c r="E37" s="282" t="s">
        <v>2959</v>
      </c>
      <c r="F37" s="282" t="s">
        <v>2955</v>
      </c>
      <c r="G37" s="282" t="s">
        <v>2966</v>
      </c>
      <c r="H37" s="282" t="s">
        <v>2967</v>
      </c>
      <c r="I37" s="282" t="s">
        <v>2962</v>
      </c>
      <c r="J37" s="282" t="s">
        <v>60</v>
      </c>
      <c r="K37" s="282" t="s">
        <v>2958</v>
      </c>
      <c r="L37" s="282" t="s">
        <v>45</v>
      </c>
      <c r="M37" s="283" t="s">
        <v>1963</v>
      </c>
      <c r="N37" s="282" t="s">
        <v>1489</v>
      </c>
      <c r="O37" s="282" t="s">
        <v>50</v>
      </c>
      <c r="P37" s="282" t="s">
        <v>51</v>
      </c>
      <c r="Q37" s="284" t="s">
        <v>45</v>
      </c>
      <c r="R37" s="282" t="s">
        <v>45</v>
      </c>
      <c r="S37" s="285">
        <v>45397</v>
      </c>
      <c r="T37" s="285">
        <v>45286</v>
      </c>
      <c r="U37" s="284" t="s">
        <v>45</v>
      </c>
      <c r="V37" s="285">
        <v>45286</v>
      </c>
      <c r="W37" s="285">
        <v>45371</v>
      </c>
      <c r="X37" s="285">
        <v>45373</v>
      </c>
      <c r="Y37" s="286">
        <v>37000</v>
      </c>
      <c r="Z37" s="286">
        <v>49000</v>
      </c>
      <c r="AA37" s="286">
        <v>11880</v>
      </c>
      <c r="AB37" s="286">
        <v>49000</v>
      </c>
      <c r="AC37" s="287" t="s">
        <v>449</v>
      </c>
      <c r="AD37" s="284" t="s">
        <v>60</v>
      </c>
      <c r="AE37" s="287" t="s">
        <v>45</v>
      </c>
      <c r="AF37" s="286">
        <v>37000</v>
      </c>
      <c r="AG37" s="286">
        <v>4080</v>
      </c>
      <c r="AH37" s="286">
        <v>199920000</v>
      </c>
      <c r="AI37" s="286">
        <v>48470400</v>
      </c>
      <c r="AJ37" s="286">
        <v>2620</v>
      </c>
      <c r="AK37" s="286">
        <v>128380000</v>
      </c>
      <c r="AL37" s="286">
        <v>31125600</v>
      </c>
      <c r="AM37" s="286">
        <v>1460</v>
      </c>
      <c r="AN37" s="286">
        <v>71540000</v>
      </c>
      <c r="AO37" s="286">
        <v>17344800</v>
      </c>
      <c r="AP37" s="286">
        <v>3981</v>
      </c>
      <c r="AQ37" s="286">
        <v>195069000</v>
      </c>
      <c r="AR37" s="286">
        <v>47294280</v>
      </c>
      <c r="AS37" s="286">
        <v>3981</v>
      </c>
      <c r="AT37" s="286">
        <v>195069000</v>
      </c>
      <c r="AU37" s="286">
        <v>47294280</v>
      </c>
      <c r="AV37" s="286"/>
      <c r="AW37" s="286"/>
      <c r="AX37" s="286">
        <v>0</v>
      </c>
      <c r="AY37" s="286">
        <v>3969</v>
      </c>
      <c r="AZ37" s="286">
        <v>194481000</v>
      </c>
      <c r="BA37" s="286">
        <v>4</v>
      </c>
      <c r="BB37" s="286">
        <v>196000</v>
      </c>
      <c r="BC37" s="286">
        <v>26</v>
      </c>
      <c r="BD37" s="286">
        <v>1274000</v>
      </c>
      <c r="BE37" s="286">
        <v>814125</v>
      </c>
      <c r="BF37" s="286">
        <v>308880</v>
      </c>
      <c r="BG37" s="286">
        <v>3967</v>
      </c>
      <c r="BH37" s="286">
        <v>194383000</v>
      </c>
      <c r="BI37" s="286">
        <v>108446308</v>
      </c>
      <c r="BJ37" s="286">
        <v>47127960</v>
      </c>
      <c r="BK37" s="286">
        <v>2</v>
      </c>
      <c r="BL37" s="286">
        <v>12</v>
      </c>
      <c r="BM37" s="286">
        <v>14</v>
      </c>
      <c r="BN37" s="286">
        <v>686000</v>
      </c>
      <c r="BO37" s="286">
        <v>166320</v>
      </c>
      <c r="BP37" s="287" t="s">
        <v>3541</v>
      </c>
      <c r="BQ37" s="287" t="s">
        <v>4007</v>
      </c>
      <c r="BR37" t="s">
        <v>45</v>
      </c>
    </row>
    <row r="38" spans="1:70" x14ac:dyDescent="0.3">
      <c r="A38" s="281">
        <v>35</v>
      </c>
      <c r="B38" s="288" t="s">
        <v>2952</v>
      </c>
      <c r="C38" s="288" t="s">
        <v>2953</v>
      </c>
      <c r="D38" s="288" t="s">
        <v>2954</v>
      </c>
      <c r="E38" s="288" t="s">
        <v>2959</v>
      </c>
      <c r="F38" s="288" t="s">
        <v>2955</v>
      </c>
      <c r="G38" s="288" t="s">
        <v>2966</v>
      </c>
      <c r="H38" s="288" t="s">
        <v>2967</v>
      </c>
      <c r="I38" s="288" t="s">
        <v>2962</v>
      </c>
      <c r="J38" s="288" t="s">
        <v>60</v>
      </c>
      <c r="K38" s="288" t="s">
        <v>2958</v>
      </c>
      <c r="L38" s="288" t="s">
        <v>45</v>
      </c>
      <c r="M38" s="289" t="s">
        <v>1964</v>
      </c>
      <c r="N38" s="288" t="s">
        <v>1965</v>
      </c>
      <c r="O38" s="288" t="s">
        <v>50</v>
      </c>
      <c r="P38" s="288" t="s">
        <v>51</v>
      </c>
      <c r="Q38" s="290" t="s">
        <v>45</v>
      </c>
      <c r="R38" s="288" t="s">
        <v>45</v>
      </c>
      <c r="S38" s="1">
        <v>45377</v>
      </c>
      <c r="T38" s="1">
        <v>45286</v>
      </c>
      <c r="U38" s="290" t="s">
        <v>45</v>
      </c>
      <c r="V38" s="1">
        <v>45286</v>
      </c>
      <c r="W38" s="1">
        <v>45366</v>
      </c>
      <c r="X38" s="1">
        <v>45370</v>
      </c>
      <c r="Y38" s="291">
        <v>39000</v>
      </c>
      <c r="Z38" s="291">
        <v>52000</v>
      </c>
      <c r="AA38" s="291">
        <v>10000</v>
      </c>
      <c r="AB38" s="291">
        <v>52000</v>
      </c>
      <c r="AC38" s="292" t="s">
        <v>546</v>
      </c>
      <c r="AD38" s="290" t="s">
        <v>60</v>
      </c>
      <c r="AE38" s="292" t="s">
        <v>45</v>
      </c>
      <c r="AF38" s="291">
        <v>39000</v>
      </c>
      <c r="AG38" s="291">
        <v>2750</v>
      </c>
      <c r="AH38" s="291">
        <v>143000000</v>
      </c>
      <c r="AI38" s="291">
        <v>27500000</v>
      </c>
      <c r="AJ38" s="291">
        <v>1950</v>
      </c>
      <c r="AK38" s="291">
        <v>101400000</v>
      </c>
      <c r="AL38" s="291">
        <v>19500000</v>
      </c>
      <c r="AM38" s="291">
        <v>800</v>
      </c>
      <c r="AN38" s="291">
        <v>41600000</v>
      </c>
      <c r="AO38" s="291">
        <v>8000000</v>
      </c>
      <c r="AP38" s="291">
        <v>2777</v>
      </c>
      <c r="AQ38" s="291">
        <v>144404000</v>
      </c>
      <c r="AR38" s="291">
        <v>27770000</v>
      </c>
      <c r="AS38" s="291">
        <v>2777</v>
      </c>
      <c r="AT38" s="291">
        <v>144404000</v>
      </c>
      <c r="AU38" s="291">
        <v>27770000</v>
      </c>
      <c r="AV38" s="291"/>
      <c r="AW38" s="291"/>
      <c r="AX38" s="291">
        <v>0</v>
      </c>
      <c r="AY38" s="291">
        <v>2770</v>
      </c>
      <c r="AZ38" s="291">
        <v>144040000</v>
      </c>
      <c r="BA38" s="291">
        <v>-2</v>
      </c>
      <c r="BB38" s="291">
        <v>-104000</v>
      </c>
      <c r="BC38" s="291">
        <v>29</v>
      </c>
      <c r="BD38" s="291">
        <v>1508000</v>
      </c>
      <c r="BE38" s="291">
        <v>1053193</v>
      </c>
      <c r="BF38" s="291">
        <v>290000</v>
      </c>
      <c r="BG38" s="291">
        <v>2771</v>
      </c>
      <c r="BH38" s="291">
        <v>144092000</v>
      </c>
      <c r="BI38" s="291">
        <v>72572674</v>
      </c>
      <c r="BJ38" s="291">
        <v>27710000</v>
      </c>
      <c r="BK38" s="291">
        <v>-1</v>
      </c>
      <c r="BL38" s="291">
        <v>7</v>
      </c>
      <c r="BM38" s="291">
        <v>6</v>
      </c>
      <c r="BN38" s="291">
        <v>312000</v>
      </c>
      <c r="BO38" s="291">
        <v>60000</v>
      </c>
      <c r="BP38" s="292" t="s">
        <v>1409</v>
      </c>
      <c r="BQ38" s="292" t="s">
        <v>3782</v>
      </c>
      <c r="BR38" t="s">
        <v>45</v>
      </c>
    </row>
    <row r="39" spans="1:70" x14ac:dyDescent="0.3">
      <c r="A39" s="281">
        <v>36</v>
      </c>
      <c r="B39" s="282" t="s">
        <v>2952</v>
      </c>
      <c r="C39" s="282" t="s">
        <v>2953</v>
      </c>
      <c r="D39" s="282" t="s">
        <v>2954</v>
      </c>
      <c r="E39" s="282" t="s">
        <v>2959</v>
      </c>
      <c r="F39" s="282" t="s">
        <v>2955</v>
      </c>
      <c r="G39" s="282" t="s">
        <v>2966</v>
      </c>
      <c r="H39" s="282" t="s">
        <v>2967</v>
      </c>
      <c r="I39" s="282" t="s">
        <v>2962</v>
      </c>
      <c r="J39" s="282" t="s">
        <v>60</v>
      </c>
      <c r="K39" s="282" t="s">
        <v>2958</v>
      </c>
      <c r="L39" s="282" t="s">
        <v>45</v>
      </c>
      <c r="M39" s="283" t="s">
        <v>1966</v>
      </c>
      <c r="N39" s="282" t="s">
        <v>1967</v>
      </c>
      <c r="O39" s="282" t="s">
        <v>50</v>
      </c>
      <c r="P39" s="282" t="s">
        <v>51</v>
      </c>
      <c r="Q39" s="284" t="s">
        <v>45</v>
      </c>
      <c r="R39" s="282" t="s">
        <v>45</v>
      </c>
      <c r="S39" s="285">
        <v>45644</v>
      </c>
      <c r="T39" s="285">
        <v>45281</v>
      </c>
      <c r="U39" s="284" t="s">
        <v>45</v>
      </c>
      <c r="V39" s="285">
        <v>45281</v>
      </c>
      <c r="W39" s="285">
        <v>45313</v>
      </c>
      <c r="X39" s="285">
        <v>45314</v>
      </c>
      <c r="Y39" s="286">
        <v>38000</v>
      </c>
      <c r="Z39" s="286">
        <v>38000</v>
      </c>
      <c r="AA39" s="286">
        <v>10800</v>
      </c>
      <c r="AB39" s="286">
        <v>38000</v>
      </c>
      <c r="AC39" s="287" t="s">
        <v>393</v>
      </c>
      <c r="AD39" s="284" t="s">
        <v>60</v>
      </c>
      <c r="AE39" s="287" t="s">
        <v>45</v>
      </c>
      <c r="AF39" s="286">
        <v>38000</v>
      </c>
      <c r="AG39" s="286">
        <v>2480</v>
      </c>
      <c r="AH39" s="286">
        <v>94240000</v>
      </c>
      <c r="AI39" s="286">
        <v>26784000</v>
      </c>
      <c r="AJ39" s="286">
        <v>1480</v>
      </c>
      <c r="AK39" s="286">
        <v>56240000</v>
      </c>
      <c r="AL39" s="286">
        <v>15984000</v>
      </c>
      <c r="AM39" s="286">
        <v>1000</v>
      </c>
      <c r="AN39" s="286">
        <v>38000000</v>
      </c>
      <c r="AO39" s="286">
        <v>10800000</v>
      </c>
      <c r="AP39" s="286">
        <v>2174</v>
      </c>
      <c r="AQ39" s="286">
        <v>82612000</v>
      </c>
      <c r="AR39" s="286">
        <v>23479200</v>
      </c>
      <c r="AS39" s="286">
        <v>2174</v>
      </c>
      <c r="AT39" s="286">
        <v>82612000</v>
      </c>
      <c r="AU39" s="286">
        <v>23479200</v>
      </c>
      <c r="AV39" s="286"/>
      <c r="AW39" s="286"/>
      <c r="AX39" s="286">
        <v>0</v>
      </c>
      <c r="AY39" s="286">
        <v>2173</v>
      </c>
      <c r="AZ39" s="286">
        <v>82574000</v>
      </c>
      <c r="BA39" s="286"/>
      <c r="BB39" s="286"/>
      <c r="BC39" s="286">
        <v>13</v>
      </c>
      <c r="BD39" s="286">
        <v>494000</v>
      </c>
      <c r="BE39" s="286">
        <v>398190</v>
      </c>
      <c r="BF39" s="286">
        <v>140400</v>
      </c>
      <c r="BG39" s="286">
        <v>2138</v>
      </c>
      <c r="BH39" s="286">
        <v>81244000</v>
      </c>
      <c r="BI39" s="286">
        <v>63656925</v>
      </c>
      <c r="BJ39" s="286">
        <v>23090400</v>
      </c>
      <c r="BK39" s="286">
        <v>35</v>
      </c>
      <c r="BL39" s="286">
        <v>1</v>
      </c>
      <c r="BM39" s="286">
        <v>36</v>
      </c>
      <c r="BN39" s="286">
        <v>1368000</v>
      </c>
      <c r="BO39" s="286">
        <v>388800</v>
      </c>
      <c r="BP39" s="287" t="s">
        <v>3880</v>
      </c>
      <c r="BQ39" s="287" t="s">
        <v>3735</v>
      </c>
      <c r="BR39" t="s">
        <v>45</v>
      </c>
    </row>
    <row r="40" spans="1:70" x14ac:dyDescent="0.3">
      <c r="A40" s="281">
        <v>37</v>
      </c>
      <c r="B40" s="288" t="s">
        <v>2952</v>
      </c>
      <c r="C40" s="288" t="s">
        <v>2953</v>
      </c>
      <c r="D40" s="288" t="s">
        <v>2954</v>
      </c>
      <c r="E40" s="288" t="s">
        <v>2959</v>
      </c>
      <c r="F40" s="288" t="s">
        <v>2955</v>
      </c>
      <c r="G40" s="288" t="s">
        <v>2966</v>
      </c>
      <c r="H40" s="288" t="s">
        <v>2967</v>
      </c>
      <c r="I40" s="288" t="s">
        <v>2962</v>
      </c>
      <c r="J40" s="288" t="s">
        <v>60</v>
      </c>
      <c r="K40" s="288" t="s">
        <v>2958</v>
      </c>
      <c r="L40" s="288" t="s">
        <v>45</v>
      </c>
      <c r="M40" s="289" t="s">
        <v>1968</v>
      </c>
      <c r="N40" s="288" t="s">
        <v>1969</v>
      </c>
      <c r="O40" s="288" t="s">
        <v>50</v>
      </c>
      <c r="P40" s="288" t="s">
        <v>127</v>
      </c>
      <c r="Q40" s="290" t="s">
        <v>45</v>
      </c>
      <c r="R40" s="288" t="s">
        <v>45</v>
      </c>
      <c r="S40" s="1">
        <v>45337</v>
      </c>
      <c r="T40" s="1">
        <v>45281</v>
      </c>
      <c r="U40" s="290" t="s">
        <v>45</v>
      </c>
      <c r="V40" s="1">
        <v>45281</v>
      </c>
      <c r="W40" s="1">
        <v>45303</v>
      </c>
      <c r="X40" s="1">
        <v>45308</v>
      </c>
      <c r="Y40" s="291">
        <v>35000</v>
      </c>
      <c r="Z40" s="291">
        <v>47000</v>
      </c>
      <c r="AA40" s="291">
        <v>9400</v>
      </c>
      <c r="AB40" s="291">
        <v>47000</v>
      </c>
      <c r="AC40" s="292" t="s">
        <v>399</v>
      </c>
      <c r="AD40" s="290" t="s">
        <v>60</v>
      </c>
      <c r="AE40" s="292" t="s">
        <v>45</v>
      </c>
      <c r="AF40" s="291">
        <v>35000</v>
      </c>
      <c r="AG40" s="291">
        <v>42700</v>
      </c>
      <c r="AH40" s="291">
        <v>2006900000</v>
      </c>
      <c r="AI40" s="291">
        <v>401380000</v>
      </c>
      <c r="AJ40" s="291">
        <v>17000</v>
      </c>
      <c r="AK40" s="291">
        <v>799000000</v>
      </c>
      <c r="AL40" s="291">
        <v>159800000</v>
      </c>
      <c r="AM40" s="291">
        <v>25700</v>
      </c>
      <c r="AN40" s="291">
        <v>1207900000</v>
      </c>
      <c r="AO40" s="291">
        <v>241580000</v>
      </c>
      <c r="AP40" s="291">
        <v>42382</v>
      </c>
      <c r="AQ40" s="291">
        <v>1991954000</v>
      </c>
      <c r="AR40" s="291">
        <v>398390800</v>
      </c>
      <c r="AS40" s="291">
        <v>42382</v>
      </c>
      <c r="AT40" s="291">
        <v>1991954000</v>
      </c>
      <c r="AU40" s="291">
        <v>398390800</v>
      </c>
      <c r="AV40" s="291"/>
      <c r="AW40" s="291"/>
      <c r="AX40" s="291">
        <v>0</v>
      </c>
      <c r="AY40" s="291">
        <v>42217</v>
      </c>
      <c r="AZ40" s="291">
        <v>1984199000</v>
      </c>
      <c r="BA40" s="291">
        <v>22</v>
      </c>
      <c r="BB40" s="291">
        <v>1034000</v>
      </c>
      <c r="BC40" s="291">
        <v>1701</v>
      </c>
      <c r="BD40" s="291">
        <v>79947000</v>
      </c>
      <c r="BE40" s="291">
        <v>49142019</v>
      </c>
      <c r="BF40" s="291">
        <v>15989400</v>
      </c>
      <c r="BG40" s="291">
        <v>41876</v>
      </c>
      <c r="BH40" s="291">
        <v>1968172000</v>
      </c>
      <c r="BI40" s="291">
        <v>1233162615</v>
      </c>
      <c r="BJ40" s="291">
        <v>393634400</v>
      </c>
      <c r="BK40" s="291">
        <v>341</v>
      </c>
      <c r="BL40" s="291">
        <v>165</v>
      </c>
      <c r="BM40" s="291">
        <v>506</v>
      </c>
      <c r="BN40" s="291">
        <v>23782000</v>
      </c>
      <c r="BO40" s="291">
        <v>4756400</v>
      </c>
      <c r="BP40" s="292" t="s">
        <v>3885</v>
      </c>
      <c r="BQ40" s="292" t="s">
        <v>3542</v>
      </c>
      <c r="BR40" t="s">
        <v>45</v>
      </c>
    </row>
    <row r="41" spans="1:70" x14ac:dyDescent="0.3">
      <c r="A41" s="281">
        <v>38</v>
      </c>
      <c r="B41" s="282" t="s">
        <v>2952</v>
      </c>
      <c r="C41" s="282" t="s">
        <v>2953</v>
      </c>
      <c r="D41" s="282" t="s">
        <v>2954</v>
      </c>
      <c r="E41" s="282" t="s">
        <v>2959</v>
      </c>
      <c r="F41" s="282" t="s">
        <v>2955</v>
      </c>
      <c r="G41" s="282" t="s">
        <v>2966</v>
      </c>
      <c r="H41" s="282" t="s">
        <v>2967</v>
      </c>
      <c r="I41" s="282" t="s">
        <v>2962</v>
      </c>
      <c r="J41" s="282" t="s">
        <v>60</v>
      </c>
      <c r="K41" s="282" t="s">
        <v>2958</v>
      </c>
      <c r="L41" s="282" t="s">
        <v>45</v>
      </c>
      <c r="M41" s="283" t="s">
        <v>1970</v>
      </c>
      <c r="N41" s="282" t="s">
        <v>1971</v>
      </c>
      <c r="O41" s="282" t="s">
        <v>50</v>
      </c>
      <c r="P41" s="282" t="s">
        <v>127</v>
      </c>
      <c r="Q41" s="284" t="s">
        <v>45</v>
      </c>
      <c r="R41" s="282" t="s">
        <v>45</v>
      </c>
      <c r="S41" s="285">
        <v>45338</v>
      </c>
      <c r="T41" s="285">
        <v>45281</v>
      </c>
      <c r="U41" s="284" t="s">
        <v>45</v>
      </c>
      <c r="V41" s="285">
        <v>45281</v>
      </c>
      <c r="W41" s="285">
        <v>45303</v>
      </c>
      <c r="X41" s="285">
        <v>45308</v>
      </c>
      <c r="Y41" s="286">
        <v>35000</v>
      </c>
      <c r="Z41" s="286">
        <v>47000</v>
      </c>
      <c r="AA41" s="286">
        <v>9000</v>
      </c>
      <c r="AB41" s="286">
        <v>47000</v>
      </c>
      <c r="AC41" s="287" t="s">
        <v>796</v>
      </c>
      <c r="AD41" s="284" t="s">
        <v>60</v>
      </c>
      <c r="AE41" s="287" t="s">
        <v>45</v>
      </c>
      <c r="AF41" s="286">
        <v>35000</v>
      </c>
      <c r="AG41" s="286">
        <v>10000</v>
      </c>
      <c r="AH41" s="286">
        <v>470000000</v>
      </c>
      <c r="AI41" s="286">
        <v>90000000</v>
      </c>
      <c r="AJ41" s="286">
        <v>3000</v>
      </c>
      <c r="AK41" s="286">
        <v>141000000</v>
      </c>
      <c r="AL41" s="286">
        <v>27000000</v>
      </c>
      <c r="AM41" s="286">
        <v>7000</v>
      </c>
      <c r="AN41" s="286">
        <v>329000000</v>
      </c>
      <c r="AO41" s="286">
        <v>63000000</v>
      </c>
      <c r="AP41" s="286">
        <v>9955</v>
      </c>
      <c r="AQ41" s="286">
        <v>467885000</v>
      </c>
      <c r="AR41" s="286">
        <v>89595000</v>
      </c>
      <c r="AS41" s="286">
        <v>9955</v>
      </c>
      <c r="AT41" s="286">
        <v>467885000</v>
      </c>
      <c r="AU41" s="286">
        <v>89595000</v>
      </c>
      <c r="AV41" s="286"/>
      <c r="AW41" s="286"/>
      <c r="AX41" s="286">
        <v>0</v>
      </c>
      <c r="AY41" s="286">
        <v>9901</v>
      </c>
      <c r="AZ41" s="286">
        <v>465347000</v>
      </c>
      <c r="BA41" s="286">
        <v>-17</v>
      </c>
      <c r="BB41" s="286">
        <v>-799000</v>
      </c>
      <c r="BC41" s="286">
        <v>323</v>
      </c>
      <c r="BD41" s="286">
        <v>15181000</v>
      </c>
      <c r="BE41" s="286">
        <v>8900109</v>
      </c>
      <c r="BF41" s="286">
        <v>2907000</v>
      </c>
      <c r="BG41" s="286">
        <v>9782</v>
      </c>
      <c r="BH41" s="286">
        <v>459754000</v>
      </c>
      <c r="BI41" s="286">
        <v>282937452</v>
      </c>
      <c r="BJ41" s="286">
        <v>88038000</v>
      </c>
      <c r="BK41" s="286">
        <v>119</v>
      </c>
      <c r="BL41" s="286">
        <v>54</v>
      </c>
      <c r="BM41" s="286">
        <v>173</v>
      </c>
      <c r="BN41" s="286">
        <v>8131000</v>
      </c>
      <c r="BO41" s="286">
        <v>1557000</v>
      </c>
      <c r="BP41" s="287" t="s">
        <v>3880</v>
      </c>
      <c r="BQ41" s="287" t="s">
        <v>3560</v>
      </c>
      <c r="BR41" t="s">
        <v>45</v>
      </c>
    </row>
    <row r="42" spans="1:70" x14ac:dyDescent="0.3">
      <c r="A42" s="281">
        <v>39</v>
      </c>
      <c r="B42" s="288" t="s">
        <v>2952</v>
      </c>
      <c r="C42" s="288" t="s">
        <v>2953</v>
      </c>
      <c r="D42" s="288" t="s">
        <v>2954</v>
      </c>
      <c r="E42" s="288" t="s">
        <v>2959</v>
      </c>
      <c r="F42" s="288" t="s">
        <v>2955</v>
      </c>
      <c r="G42" s="288" t="s">
        <v>2966</v>
      </c>
      <c r="H42" s="288" t="s">
        <v>2967</v>
      </c>
      <c r="I42" s="288" t="s">
        <v>2962</v>
      </c>
      <c r="J42" s="288" t="s">
        <v>60</v>
      </c>
      <c r="K42" s="288" t="s">
        <v>2958</v>
      </c>
      <c r="L42" s="288" t="s">
        <v>45</v>
      </c>
      <c r="M42" s="289" t="s">
        <v>1972</v>
      </c>
      <c r="N42" s="288" t="s">
        <v>1973</v>
      </c>
      <c r="O42" s="288" t="s">
        <v>50</v>
      </c>
      <c r="P42" s="288" t="s">
        <v>127</v>
      </c>
      <c r="Q42" s="290" t="s">
        <v>45</v>
      </c>
      <c r="R42" s="288" t="s">
        <v>45</v>
      </c>
      <c r="S42" s="1">
        <v>45356</v>
      </c>
      <c r="T42" s="1">
        <v>45307</v>
      </c>
      <c r="U42" s="290" t="s">
        <v>45</v>
      </c>
      <c r="V42" s="1">
        <v>45307</v>
      </c>
      <c r="W42" s="1">
        <v>45337</v>
      </c>
      <c r="X42" s="1">
        <v>45342</v>
      </c>
      <c r="Y42" s="291">
        <v>42000</v>
      </c>
      <c r="Z42" s="291">
        <v>42000</v>
      </c>
      <c r="AA42" s="291">
        <v>11500</v>
      </c>
      <c r="AB42" s="291">
        <v>42000</v>
      </c>
      <c r="AC42" s="292" t="s">
        <v>374</v>
      </c>
      <c r="AD42" s="290" t="s">
        <v>60</v>
      </c>
      <c r="AE42" s="292" t="s">
        <v>45</v>
      </c>
      <c r="AF42" s="291">
        <v>42000</v>
      </c>
      <c r="AG42" s="291">
        <v>1720</v>
      </c>
      <c r="AH42" s="291">
        <v>72240000</v>
      </c>
      <c r="AI42" s="291">
        <v>19780000</v>
      </c>
      <c r="AJ42" s="291">
        <v>1020</v>
      </c>
      <c r="AK42" s="291">
        <v>42840000</v>
      </c>
      <c r="AL42" s="291">
        <v>11730000</v>
      </c>
      <c r="AM42" s="291">
        <v>700</v>
      </c>
      <c r="AN42" s="291">
        <v>29400000</v>
      </c>
      <c r="AO42" s="291">
        <v>8050000</v>
      </c>
      <c r="AP42" s="291">
        <v>1712</v>
      </c>
      <c r="AQ42" s="291">
        <v>71904000</v>
      </c>
      <c r="AR42" s="291">
        <v>19688000</v>
      </c>
      <c r="AS42" s="291">
        <v>1712</v>
      </c>
      <c r="AT42" s="291">
        <v>71904000</v>
      </c>
      <c r="AU42" s="291">
        <v>19688000</v>
      </c>
      <c r="AV42" s="291"/>
      <c r="AW42" s="291"/>
      <c r="AX42" s="291">
        <v>0</v>
      </c>
      <c r="AY42" s="291">
        <v>1687</v>
      </c>
      <c r="AZ42" s="291">
        <v>70854000</v>
      </c>
      <c r="BA42" s="291">
        <v>5</v>
      </c>
      <c r="BB42" s="291">
        <v>210000</v>
      </c>
      <c r="BC42" s="291">
        <v>47</v>
      </c>
      <c r="BD42" s="291">
        <v>1974000</v>
      </c>
      <c r="BE42" s="291">
        <v>1570529</v>
      </c>
      <c r="BF42" s="291">
        <v>540500</v>
      </c>
      <c r="BG42" s="291">
        <v>1580</v>
      </c>
      <c r="BH42" s="291">
        <v>66360000</v>
      </c>
      <c r="BI42" s="291">
        <v>51357526</v>
      </c>
      <c r="BJ42" s="291">
        <v>18170000</v>
      </c>
      <c r="BK42" s="291">
        <v>107</v>
      </c>
      <c r="BL42" s="291">
        <v>25</v>
      </c>
      <c r="BM42" s="291">
        <v>132</v>
      </c>
      <c r="BN42" s="291">
        <v>5544000</v>
      </c>
      <c r="BO42" s="291">
        <v>1518000</v>
      </c>
      <c r="BP42" s="292" t="s">
        <v>1187</v>
      </c>
      <c r="BQ42" s="292" t="s">
        <v>1303</v>
      </c>
      <c r="BR42" t="s">
        <v>45</v>
      </c>
    </row>
    <row r="43" spans="1:70" x14ac:dyDescent="0.3">
      <c r="A43" s="281">
        <v>40</v>
      </c>
      <c r="B43" s="282" t="s">
        <v>2952</v>
      </c>
      <c r="C43" s="282" t="s">
        <v>2953</v>
      </c>
      <c r="D43" s="282" t="s">
        <v>2954</v>
      </c>
      <c r="E43" s="282" t="s">
        <v>2959</v>
      </c>
      <c r="F43" s="282" t="s">
        <v>2955</v>
      </c>
      <c r="G43" s="282" t="s">
        <v>2966</v>
      </c>
      <c r="H43" s="282" t="s">
        <v>2967</v>
      </c>
      <c r="I43" s="282" t="s">
        <v>2962</v>
      </c>
      <c r="J43" s="282" t="s">
        <v>60</v>
      </c>
      <c r="K43" s="282" t="s">
        <v>2958</v>
      </c>
      <c r="L43" s="282" t="s">
        <v>45</v>
      </c>
      <c r="M43" s="283" t="s">
        <v>1974</v>
      </c>
      <c r="N43" s="282" t="s">
        <v>1975</v>
      </c>
      <c r="O43" s="282" t="s">
        <v>50</v>
      </c>
      <c r="P43" s="282" t="s">
        <v>51</v>
      </c>
      <c r="Q43" s="284" t="s">
        <v>45</v>
      </c>
      <c r="R43" s="282" t="s">
        <v>45</v>
      </c>
      <c r="S43" s="285">
        <v>45317</v>
      </c>
      <c r="T43" s="285">
        <v>45281</v>
      </c>
      <c r="U43" s="284" t="s">
        <v>45</v>
      </c>
      <c r="V43" s="285">
        <v>45281</v>
      </c>
      <c r="W43" s="285">
        <v>45317</v>
      </c>
      <c r="X43" s="285">
        <v>45323</v>
      </c>
      <c r="Y43" s="286">
        <v>59000</v>
      </c>
      <c r="Z43" s="286">
        <v>59000</v>
      </c>
      <c r="AA43" s="286">
        <v>16500</v>
      </c>
      <c r="AB43" s="286">
        <v>59000</v>
      </c>
      <c r="AC43" s="287" t="s">
        <v>1247</v>
      </c>
      <c r="AD43" s="284" t="s">
        <v>60</v>
      </c>
      <c r="AE43" s="287" t="s">
        <v>45</v>
      </c>
      <c r="AF43" s="286">
        <v>59000</v>
      </c>
      <c r="AG43" s="286">
        <v>380</v>
      </c>
      <c r="AH43" s="286">
        <v>22420000</v>
      </c>
      <c r="AI43" s="286">
        <v>6270000</v>
      </c>
      <c r="AJ43" s="286">
        <v>380</v>
      </c>
      <c r="AK43" s="286">
        <v>22420000</v>
      </c>
      <c r="AL43" s="286">
        <v>6270000</v>
      </c>
      <c r="AM43" s="286"/>
      <c r="AN43" s="286"/>
      <c r="AO43" s="286">
        <v>0</v>
      </c>
      <c r="AP43" s="286">
        <v>410</v>
      </c>
      <c r="AQ43" s="286">
        <v>24190000</v>
      </c>
      <c r="AR43" s="286">
        <v>6765000</v>
      </c>
      <c r="AS43" s="286">
        <v>410</v>
      </c>
      <c r="AT43" s="286">
        <v>24190000</v>
      </c>
      <c r="AU43" s="286">
        <v>6765000</v>
      </c>
      <c r="AV43" s="286"/>
      <c r="AW43" s="286"/>
      <c r="AX43" s="286">
        <v>0</v>
      </c>
      <c r="AY43" s="286">
        <v>396</v>
      </c>
      <c r="AZ43" s="286">
        <v>23364000</v>
      </c>
      <c r="BA43" s="286">
        <v>1</v>
      </c>
      <c r="BB43" s="286">
        <v>59000</v>
      </c>
      <c r="BC43" s="286">
        <v>12</v>
      </c>
      <c r="BD43" s="286">
        <v>708000</v>
      </c>
      <c r="BE43" s="286">
        <v>445957</v>
      </c>
      <c r="BF43" s="286">
        <v>198000</v>
      </c>
      <c r="BG43" s="286">
        <v>356</v>
      </c>
      <c r="BH43" s="286">
        <v>21004000</v>
      </c>
      <c r="BI43" s="286">
        <v>16350145</v>
      </c>
      <c r="BJ43" s="286">
        <v>5874000</v>
      </c>
      <c r="BK43" s="286">
        <v>40</v>
      </c>
      <c r="BL43" s="286">
        <v>14</v>
      </c>
      <c r="BM43" s="286">
        <v>54</v>
      </c>
      <c r="BN43" s="286">
        <v>3186000</v>
      </c>
      <c r="BO43" s="286">
        <v>891000</v>
      </c>
      <c r="BP43" s="287" t="s">
        <v>3306</v>
      </c>
      <c r="BQ43" s="287" t="s">
        <v>3998</v>
      </c>
      <c r="BR43" t="s">
        <v>45</v>
      </c>
    </row>
    <row r="44" spans="1:70" x14ac:dyDescent="0.3">
      <c r="A44" s="281">
        <v>41</v>
      </c>
      <c r="B44" s="288" t="s">
        <v>2952</v>
      </c>
      <c r="C44" s="288" t="s">
        <v>2953</v>
      </c>
      <c r="D44" s="288" t="s">
        <v>2954</v>
      </c>
      <c r="E44" s="288" t="s">
        <v>2959</v>
      </c>
      <c r="F44" s="288" t="s">
        <v>2955</v>
      </c>
      <c r="G44" s="288" t="s">
        <v>2968</v>
      </c>
      <c r="H44" s="288" t="s">
        <v>2969</v>
      </c>
      <c r="I44" s="288" t="s">
        <v>2962</v>
      </c>
      <c r="J44" s="288" t="s">
        <v>60</v>
      </c>
      <c r="K44" s="288" t="s">
        <v>2958</v>
      </c>
      <c r="L44" s="288" t="s">
        <v>45</v>
      </c>
      <c r="M44" s="289" t="s">
        <v>1976</v>
      </c>
      <c r="N44" s="288" t="s">
        <v>1977</v>
      </c>
      <c r="O44" s="288" t="s">
        <v>50</v>
      </c>
      <c r="P44" s="288" t="s">
        <v>51</v>
      </c>
      <c r="Q44" s="290" t="s">
        <v>45</v>
      </c>
      <c r="R44" s="288" t="s">
        <v>45</v>
      </c>
      <c r="S44" s="1">
        <v>45259</v>
      </c>
      <c r="T44" s="1">
        <v>45259</v>
      </c>
      <c r="U44" s="290" t="s">
        <v>45</v>
      </c>
      <c r="V44" s="1">
        <v>45259</v>
      </c>
      <c r="W44" s="1">
        <v>45259</v>
      </c>
      <c r="X44" s="1">
        <v>45294</v>
      </c>
      <c r="Y44" s="291">
        <v>57000</v>
      </c>
      <c r="Z44" s="291">
        <v>75000</v>
      </c>
      <c r="AA44" s="291">
        <v>16000</v>
      </c>
      <c r="AB44" s="291">
        <v>75000</v>
      </c>
      <c r="AC44" s="292" t="s">
        <v>1467</v>
      </c>
      <c r="AD44" s="290" t="s">
        <v>60</v>
      </c>
      <c r="AE44" s="292" t="s">
        <v>45</v>
      </c>
      <c r="AF44" s="291">
        <v>57000</v>
      </c>
      <c r="AG44" s="291">
        <v>1600</v>
      </c>
      <c r="AH44" s="291">
        <v>120000000</v>
      </c>
      <c r="AI44" s="291">
        <v>25600000</v>
      </c>
      <c r="AJ44" s="291">
        <v>1600</v>
      </c>
      <c r="AK44" s="291">
        <v>120000000</v>
      </c>
      <c r="AL44" s="291">
        <v>25600000</v>
      </c>
      <c r="AM44" s="291"/>
      <c r="AN44" s="291"/>
      <c r="AO44" s="291">
        <v>0</v>
      </c>
      <c r="AP44" s="291">
        <v>1681</v>
      </c>
      <c r="AQ44" s="291">
        <v>126075000</v>
      </c>
      <c r="AR44" s="291">
        <v>26896000</v>
      </c>
      <c r="AS44" s="291">
        <v>1681</v>
      </c>
      <c r="AT44" s="291">
        <v>126075000</v>
      </c>
      <c r="AU44" s="291">
        <v>26896000</v>
      </c>
      <c r="AV44" s="291"/>
      <c r="AW44" s="291"/>
      <c r="AX44" s="291">
        <v>0</v>
      </c>
      <c r="AY44" s="291">
        <v>1678</v>
      </c>
      <c r="AZ44" s="291">
        <v>125850000</v>
      </c>
      <c r="BA44" s="291">
        <v>-1</v>
      </c>
      <c r="BB44" s="291">
        <v>-75000</v>
      </c>
      <c r="BC44" s="291">
        <v>186</v>
      </c>
      <c r="BD44" s="291">
        <v>13950000</v>
      </c>
      <c r="BE44" s="291">
        <v>6988095</v>
      </c>
      <c r="BF44" s="291">
        <v>2976000</v>
      </c>
      <c r="BG44" s="291">
        <v>1638</v>
      </c>
      <c r="BH44" s="291">
        <v>122850000</v>
      </c>
      <c r="BI44" s="291">
        <v>75011400</v>
      </c>
      <c r="BJ44" s="291">
        <v>26208000</v>
      </c>
      <c r="BK44" s="291">
        <v>40</v>
      </c>
      <c r="BL44" s="291">
        <v>3</v>
      </c>
      <c r="BM44" s="291">
        <v>43</v>
      </c>
      <c r="BN44" s="291">
        <v>3225000</v>
      </c>
      <c r="BO44" s="291">
        <v>688000</v>
      </c>
      <c r="BP44" s="292" t="s">
        <v>4065</v>
      </c>
      <c r="BQ44" s="292" t="s">
        <v>4059</v>
      </c>
      <c r="BR44" t="s">
        <v>45</v>
      </c>
    </row>
    <row r="45" spans="1:70" x14ac:dyDescent="0.3">
      <c r="A45" s="281">
        <v>42</v>
      </c>
      <c r="B45" s="282" t="s">
        <v>2952</v>
      </c>
      <c r="C45" s="282" t="s">
        <v>2953</v>
      </c>
      <c r="D45" s="282" t="s">
        <v>2954</v>
      </c>
      <c r="E45" s="282" t="s">
        <v>2959</v>
      </c>
      <c r="F45" s="282" t="s">
        <v>2955</v>
      </c>
      <c r="G45" s="282" t="s">
        <v>2968</v>
      </c>
      <c r="H45" s="282" t="s">
        <v>2969</v>
      </c>
      <c r="I45" s="282" t="s">
        <v>2962</v>
      </c>
      <c r="J45" s="282" t="s">
        <v>60</v>
      </c>
      <c r="K45" s="282" t="s">
        <v>2958</v>
      </c>
      <c r="L45" s="282" t="s">
        <v>45</v>
      </c>
      <c r="M45" s="283" t="s">
        <v>1978</v>
      </c>
      <c r="N45" s="282" t="s">
        <v>1979</v>
      </c>
      <c r="O45" s="282" t="s">
        <v>50</v>
      </c>
      <c r="P45" s="282" t="s">
        <v>74</v>
      </c>
      <c r="Q45" s="284" t="s">
        <v>45</v>
      </c>
      <c r="R45" s="282" t="s">
        <v>45</v>
      </c>
      <c r="S45" s="285">
        <v>45397</v>
      </c>
      <c r="T45" s="285">
        <v>45317</v>
      </c>
      <c r="U45" s="284" t="s">
        <v>45</v>
      </c>
      <c r="V45" s="285">
        <v>45317</v>
      </c>
      <c r="W45" s="285">
        <v>45397</v>
      </c>
      <c r="X45" s="285">
        <v>45400</v>
      </c>
      <c r="Y45" s="286">
        <v>49000</v>
      </c>
      <c r="Z45" s="286">
        <v>63000</v>
      </c>
      <c r="AA45" s="286">
        <v>13900</v>
      </c>
      <c r="AB45" s="286">
        <v>63000</v>
      </c>
      <c r="AC45" s="287" t="s">
        <v>393</v>
      </c>
      <c r="AD45" s="284" t="s">
        <v>60</v>
      </c>
      <c r="AE45" s="287" t="s">
        <v>45</v>
      </c>
      <c r="AF45" s="286">
        <v>49000</v>
      </c>
      <c r="AG45" s="286">
        <v>1050</v>
      </c>
      <c r="AH45" s="286">
        <v>66150000</v>
      </c>
      <c r="AI45" s="286">
        <v>14595000</v>
      </c>
      <c r="AJ45" s="286">
        <v>1050</v>
      </c>
      <c r="AK45" s="286">
        <v>66150000</v>
      </c>
      <c r="AL45" s="286">
        <v>14595000</v>
      </c>
      <c r="AM45" s="286"/>
      <c r="AN45" s="286"/>
      <c r="AO45" s="286">
        <v>0</v>
      </c>
      <c r="AP45" s="286">
        <v>1106</v>
      </c>
      <c r="AQ45" s="286">
        <v>69678000</v>
      </c>
      <c r="AR45" s="286">
        <v>15373400</v>
      </c>
      <c r="AS45" s="286">
        <v>1106</v>
      </c>
      <c r="AT45" s="286">
        <v>69678000</v>
      </c>
      <c r="AU45" s="286">
        <v>15373400</v>
      </c>
      <c r="AV45" s="286"/>
      <c r="AW45" s="286"/>
      <c r="AX45" s="286">
        <v>0</v>
      </c>
      <c r="AY45" s="286">
        <v>1104</v>
      </c>
      <c r="AZ45" s="286">
        <v>69552000</v>
      </c>
      <c r="BA45" s="286">
        <v>1</v>
      </c>
      <c r="BB45" s="286">
        <v>63000</v>
      </c>
      <c r="BC45" s="286">
        <v>120</v>
      </c>
      <c r="BD45" s="286">
        <v>7560000</v>
      </c>
      <c r="BE45" s="286">
        <v>3807803</v>
      </c>
      <c r="BF45" s="286">
        <v>1668000</v>
      </c>
      <c r="BG45" s="286">
        <v>1104</v>
      </c>
      <c r="BH45" s="286">
        <v>69552000</v>
      </c>
      <c r="BI45" s="286">
        <v>39141683</v>
      </c>
      <c r="BJ45" s="286">
        <v>15345600</v>
      </c>
      <c r="BK45" s="286"/>
      <c r="BL45" s="286">
        <v>2</v>
      </c>
      <c r="BM45" s="286">
        <v>2</v>
      </c>
      <c r="BN45" s="286">
        <v>126000</v>
      </c>
      <c r="BO45" s="286">
        <v>27800</v>
      </c>
      <c r="BP45" s="287" t="s">
        <v>1409</v>
      </c>
      <c r="BQ45" s="287" t="s">
        <v>3273</v>
      </c>
      <c r="BR45" t="s">
        <v>45</v>
      </c>
    </row>
    <row r="46" spans="1:70" x14ac:dyDescent="0.3">
      <c r="A46" s="281">
        <v>43</v>
      </c>
      <c r="B46" s="288" t="s">
        <v>2952</v>
      </c>
      <c r="C46" s="288" t="s">
        <v>2953</v>
      </c>
      <c r="D46" s="288" t="s">
        <v>2954</v>
      </c>
      <c r="E46" s="288" t="s">
        <v>2959</v>
      </c>
      <c r="F46" s="288" t="s">
        <v>2970</v>
      </c>
      <c r="G46" s="288" t="s">
        <v>2971</v>
      </c>
      <c r="H46" s="288" t="s">
        <v>2972</v>
      </c>
      <c r="I46" s="288" t="s">
        <v>2962</v>
      </c>
      <c r="J46" s="288" t="s">
        <v>60</v>
      </c>
      <c r="K46" s="288" t="s">
        <v>2958</v>
      </c>
      <c r="L46" s="288" t="s">
        <v>45</v>
      </c>
      <c r="M46" s="289" t="s">
        <v>1980</v>
      </c>
      <c r="N46" s="288" t="s">
        <v>1711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45922</v>
      </c>
      <c r="T46" s="1">
        <v>45922</v>
      </c>
      <c r="U46" s="290" t="s">
        <v>45</v>
      </c>
      <c r="V46" s="1">
        <v>45922</v>
      </c>
      <c r="W46" s="290" t="s">
        <v>45</v>
      </c>
      <c r="X46" s="290" t="s">
        <v>45</v>
      </c>
      <c r="Y46" s="291">
        <v>1</v>
      </c>
      <c r="Z46" s="291">
        <v>1</v>
      </c>
      <c r="AA46" s="291">
        <v>16000</v>
      </c>
      <c r="AB46" s="291">
        <v>1</v>
      </c>
      <c r="AC46" s="292" t="s">
        <v>45</v>
      </c>
      <c r="AD46" s="290" t="s">
        <v>60</v>
      </c>
      <c r="AE46" s="292" t="s">
        <v>45</v>
      </c>
      <c r="AF46" s="291">
        <v>1</v>
      </c>
      <c r="AG46" s="291">
        <v>1</v>
      </c>
      <c r="AH46" s="291">
        <v>1</v>
      </c>
      <c r="AI46" s="291">
        <v>16000</v>
      </c>
      <c r="AJ46" s="291">
        <v>1</v>
      </c>
      <c r="AK46" s="291">
        <v>1</v>
      </c>
      <c r="AL46" s="291">
        <v>16000</v>
      </c>
      <c r="AM46" s="291"/>
      <c r="AN46" s="291"/>
      <c r="AO46" s="291">
        <v>0</v>
      </c>
      <c r="AP46" s="291"/>
      <c r="AQ46" s="291"/>
      <c r="AR46" s="291">
        <v>0</v>
      </c>
      <c r="AS46" s="291"/>
      <c r="AT46" s="291"/>
      <c r="AU46" s="291">
        <v>0</v>
      </c>
      <c r="AV46" s="291"/>
      <c r="AW46" s="291"/>
      <c r="AX46" s="291">
        <v>0</v>
      </c>
      <c r="AY46" s="291"/>
      <c r="AZ46" s="291"/>
      <c r="BA46" s="291"/>
      <c r="BB46" s="291"/>
      <c r="BC46" s="291"/>
      <c r="BD46" s="291"/>
      <c r="BE46" s="291"/>
      <c r="BF46" s="291">
        <v>0</v>
      </c>
      <c r="BG46" s="291"/>
      <c r="BH46" s="291"/>
      <c r="BI46" s="291"/>
      <c r="BJ46" s="291">
        <v>0</v>
      </c>
      <c r="BK46" s="291"/>
      <c r="BL46" s="291"/>
      <c r="BM46" s="291"/>
      <c r="BN46" s="291"/>
      <c r="BO46" s="291"/>
      <c r="BP46" s="292" t="s">
        <v>45</v>
      </c>
      <c r="BQ46" s="292" t="s">
        <v>45</v>
      </c>
      <c r="BR46" t="s">
        <v>45</v>
      </c>
    </row>
    <row r="47" spans="1:70" x14ac:dyDescent="0.3">
      <c r="A47" s="281">
        <v>44</v>
      </c>
      <c r="B47" s="282" t="s">
        <v>2952</v>
      </c>
      <c r="C47" s="282" t="s">
        <v>2953</v>
      </c>
      <c r="D47" s="282" t="s">
        <v>2954</v>
      </c>
      <c r="E47" s="282" t="s">
        <v>2959</v>
      </c>
      <c r="F47" s="282" t="s">
        <v>2970</v>
      </c>
      <c r="G47" s="282" t="s">
        <v>2971</v>
      </c>
      <c r="H47" s="282" t="s">
        <v>2972</v>
      </c>
      <c r="I47" s="282" t="s">
        <v>2962</v>
      </c>
      <c r="J47" s="282" t="s">
        <v>60</v>
      </c>
      <c r="K47" s="282" t="s">
        <v>2958</v>
      </c>
      <c r="L47" s="282" t="s">
        <v>45</v>
      </c>
      <c r="M47" s="283" t="s">
        <v>1981</v>
      </c>
      <c r="N47" s="282" t="s">
        <v>1982</v>
      </c>
      <c r="O47" s="282" t="s">
        <v>50</v>
      </c>
      <c r="P47" s="282" t="s">
        <v>51</v>
      </c>
      <c r="Q47" s="284" t="s">
        <v>45</v>
      </c>
      <c r="R47" s="282" t="s">
        <v>45</v>
      </c>
      <c r="S47" s="285">
        <v>45296</v>
      </c>
      <c r="T47" s="285">
        <v>45280</v>
      </c>
      <c r="U47" s="284" t="s">
        <v>45</v>
      </c>
      <c r="V47" s="285">
        <v>45280</v>
      </c>
      <c r="W47" s="285">
        <v>45292</v>
      </c>
      <c r="X47" s="285">
        <v>45294</v>
      </c>
      <c r="Y47" s="286">
        <v>53000</v>
      </c>
      <c r="Z47" s="286">
        <v>89000</v>
      </c>
      <c r="AA47" s="286">
        <v>14500</v>
      </c>
      <c r="AB47" s="286">
        <v>89000</v>
      </c>
      <c r="AC47" s="287" t="s">
        <v>374</v>
      </c>
      <c r="AD47" s="284" t="s">
        <v>60</v>
      </c>
      <c r="AE47" s="287" t="s">
        <v>45</v>
      </c>
      <c r="AF47" s="286">
        <v>53000</v>
      </c>
      <c r="AG47" s="286">
        <v>28460</v>
      </c>
      <c r="AH47" s="286">
        <v>2532940000</v>
      </c>
      <c r="AI47" s="286">
        <v>412670000</v>
      </c>
      <c r="AJ47" s="286">
        <v>28460</v>
      </c>
      <c r="AK47" s="286">
        <v>2532940000</v>
      </c>
      <c r="AL47" s="286">
        <v>412670000</v>
      </c>
      <c r="AM47" s="286"/>
      <c r="AN47" s="286"/>
      <c r="AO47" s="286">
        <v>0</v>
      </c>
      <c r="AP47" s="286">
        <v>28650</v>
      </c>
      <c r="AQ47" s="286">
        <v>2549850000</v>
      </c>
      <c r="AR47" s="286">
        <v>415425000</v>
      </c>
      <c r="AS47" s="286">
        <v>28650</v>
      </c>
      <c r="AT47" s="286">
        <v>2549850000</v>
      </c>
      <c r="AU47" s="286">
        <v>415425000</v>
      </c>
      <c r="AV47" s="286"/>
      <c r="AW47" s="286"/>
      <c r="AX47" s="286">
        <v>0</v>
      </c>
      <c r="AY47" s="286">
        <v>28580</v>
      </c>
      <c r="AZ47" s="286">
        <v>2543620000</v>
      </c>
      <c r="BA47" s="286">
        <v>13</v>
      </c>
      <c r="BB47" s="286">
        <v>1157000</v>
      </c>
      <c r="BC47" s="286">
        <v>2828</v>
      </c>
      <c r="BD47" s="286">
        <v>251692000</v>
      </c>
      <c r="BE47" s="286">
        <v>112144600</v>
      </c>
      <c r="BF47" s="286">
        <v>41006000</v>
      </c>
      <c r="BG47" s="286">
        <v>25763</v>
      </c>
      <c r="BH47" s="286">
        <v>2292907000</v>
      </c>
      <c r="BI47" s="286">
        <v>1096230828</v>
      </c>
      <c r="BJ47" s="286">
        <v>373563500</v>
      </c>
      <c r="BK47" s="286">
        <v>2817</v>
      </c>
      <c r="BL47" s="286">
        <v>70</v>
      </c>
      <c r="BM47" s="286">
        <v>2887</v>
      </c>
      <c r="BN47" s="286">
        <v>256943000</v>
      </c>
      <c r="BO47" s="286">
        <v>41861500</v>
      </c>
      <c r="BP47" s="287" t="s">
        <v>1389</v>
      </c>
      <c r="BQ47" s="287" t="s">
        <v>3378</v>
      </c>
      <c r="BR47" t="s">
        <v>45</v>
      </c>
    </row>
    <row r="48" spans="1:70" x14ac:dyDescent="0.3">
      <c r="A48" s="281">
        <v>45</v>
      </c>
      <c r="B48" s="288" t="s">
        <v>2952</v>
      </c>
      <c r="C48" s="288" t="s">
        <v>2953</v>
      </c>
      <c r="D48" s="288" t="s">
        <v>2954</v>
      </c>
      <c r="E48" s="288" t="s">
        <v>2959</v>
      </c>
      <c r="F48" s="288" t="s">
        <v>2970</v>
      </c>
      <c r="G48" s="288" t="s">
        <v>2971</v>
      </c>
      <c r="H48" s="288" t="s">
        <v>2972</v>
      </c>
      <c r="I48" s="288" t="s">
        <v>2962</v>
      </c>
      <c r="J48" s="288" t="s">
        <v>60</v>
      </c>
      <c r="K48" s="288" t="s">
        <v>2958</v>
      </c>
      <c r="L48" s="288" t="s">
        <v>45</v>
      </c>
      <c r="M48" s="289" t="s">
        <v>1983</v>
      </c>
      <c r="N48" s="288" t="s">
        <v>1984</v>
      </c>
      <c r="O48" s="288" t="s">
        <v>50</v>
      </c>
      <c r="P48" s="288" t="s">
        <v>51</v>
      </c>
      <c r="Q48" s="290" t="s">
        <v>45</v>
      </c>
      <c r="R48" s="288" t="s">
        <v>45</v>
      </c>
      <c r="S48" s="1">
        <v>45644</v>
      </c>
      <c r="T48" s="1">
        <v>45281</v>
      </c>
      <c r="U48" s="290" t="s">
        <v>45</v>
      </c>
      <c r="V48" s="1">
        <v>45281</v>
      </c>
      <c r="W48" s="1">
        <v>45299</v>
      </c>
      <c r="X48" s="1">
        <v>45300</v>
      </c>
      <c r="Y48" s="291">
        <v>52000</v>
      </c>
      <c r="Z48" s="291">
        <v>73000</v>
      </c>
      <c r="AA48" s="291">
        <v>14200</v>
      </c>
      <c r="AB48" s="291">
        <v>73000</v>
      </c>
      <c r="AC48" s="292" t="s">
        <v>1013</v>
      </c>
      <c r="AD48" s="290" t="s">
        <v>60</v>
      </c>
      <c r="AE48" s="292" t="s">
        <v>45</v>
      </c>
      <c r="AF48" s="291">
        <v>52000</v>
      </c>
      <c r="AG48" s="291">
        <v>4955</v>
      </c>
      <c r="AH48" s="291">
        <v>361715000</v>
      </c>
      <c r="AI48" s="291">
        <v>70361000</v>
      </c>
      <c r="AJ48" s="291">
        <v>1955</v>
      </c>
      <c r="AK48" s="291">
        <v>142715000</v>
      </c>
      <c r="AL48" s="291">
        <v>27761000</v>
      </c>
      <c r="AM48" s="291">
        <v>3000</v>
      </c>
      <c r="AN48" s="291">
        <v>219000000</v>
      </c>
      <c r="AO48" s="291">
        <v>42600000</v>
      </c>
      <c r="AP48" s="291">
        <v>4893</v>
      </c>
      <c r="AQ48" s="291">
        <v>357189000</v>
      </c>
      <c r="AR48" s="291">
        <v>69480600</v>
      </c>
      <c r="AS48" s="291">
        <v>4893</v>
      </c>
      <c r="AT48" s="291">
        <v>357189000</v>
      </c>
      <c r="AU48" s="291">
        <v>69480600</v>
      </c>
      <c r="AV48" s="291"/>
      <c r="AW48" s="291"/>
      <c r="AX48" s="291">
        <v>0</v>
      </c>
      <c r="AY48" s="291">
        <v>4785</v>
      </c>
      <c r="AZ48" s="291">
        <v>349305000</v>
      </c>
      <c r="BA48" s="291">
        <v>-12</v>
      </c>
      <c r="BB48" s="291">
        <v>-876000</v>
      </c>
      <c r="BC48" s="291">
        <v>426</v>
      </c>
      <c r="BD48" s="291">
        <v>31098000</v>
      </c>
      <c r="BE48" s="291">
        <v>12353247</v>
      </c>
      <c r="BF48" s="291">
        <v>6049200</v>
      </c>
      <c r="BG48" s="291">
        <v>4649</v>
      </c>
      <c r="BH48" s="291">
        <v>339377000</v>
      </c>
      <c r="BI48" s="291">
        <v>193159010</v>
      </c>
      <c r="BJ48" s="291">
        <v>66015800</v>
      </c>
      <c r="BK48" s="291">
        <v>136</v>
      </c>
      <c r="BL48" s="291">
        <v>108</v>
      </c>
      <c r="BM48" s="291">
        <v>244</v>
      </c>
      <c r="BN48" s="291">
        <v>17812000</v>
      </c>
      <c r="BO48" s="291">
        <v>3464800</v>
      </c>
      <c r="BP48" s="292" t="s">
        <v>3245</v>
      </c>
      <c r="BQ48" s="292" t="s">
        <v>3271</v>
      </c>
      <c r="BR48" t="s">
        <v>45</v>
      </c>
    </row>
    <row r="49" spans="1:70" x14ac:dyDescent="0.3">
      <c r="A49" s="281">
        <v>46</v>
      </c>
      <c r="B49" s="282" t="s">
        <v>2952</v>
      </c>
      <c r="C49" s="282" t="s">
        <v>2953</v>
      </c>
      <c r="D49" s="282" t="s">
        <v>2954</v>
      </c>
      <c r="E49" s="282" t="s">
        <v>2959</v>
      </c>
      <c r="F49" s="282" t="s">
        <v>2970</v>
      </c>
      <c r="G49" s="282" t="s">
        <v>2971</v>
      </c>
      <c r="H49" s="282" t="s">
        <v>2972</v>
      </c>
      <c r="I49" s="282" t="s">
        <v>2962</v>
      </c>
      <c r="J49" s="282" t="s">
        <v>60</v>
      </c>
      <c r="K49" s="282" t="s">
        <v>2958</v>
      </c>
      <c r="L49" s="282" t="s">
        <v>45</v>
      </c>
      <c r="M49" s="283" t="s">
        <v>1985</v>
      </c>
      <c r="N49" s="282" t="s">
        <v>1711</v>
      </c>
      <c r="O49" s="282" t="s">
        <v>50</v>
      </c>
      <c r="P49" s="282" t="s">
        <v>51</v>
      </c>
      <c r="Q49" s="284" t="s">
        <v>45</v>
      </c>
      <c r="R49" s="282" t="s">
        <v>45</v>
      </c>
      <c r="S49" s="285">
        <v>45644</v>
      </c>
      <c r="T49" s="285">
        <v>45281</v>
      </c>
      <c r="U49" s="284" t="s">
        <v>45</v>
      </c>
      <c r="V49" s="285">
        <v>45281</v>
      </c>
      <c r="W49" s="285">
        <v>45301</v>
      </c>
      <c r="X49" s="285">
        <v>45302</v>
      </c>
      <c r="Y49" s="286">
        <v>59000</v>
      </c>
      <c r="Z49" s="286">
        <v>83000</v>
      </c>
      <c r="AA49" s="286">
        <v>16000</v>
      </c>
      <c r="AB49" s="286">
        <v>83000</v>
      </c>
      <c r="AC49" s="287" t="s">
        <v>874</v>
      </c>
      <c r="AD49" s="284" t="s">
        <v>60</v>
      </c>
      <c r="AE49" s="287" t="s">
        <v>45</v>
      </c>
      <c r="AF49" s="286">
        <v>59000</v>
      </c>
      <c r="AG49" s="286">
        <v>23840</v>
      </c>
      <c r="AH49" s="286">
        <v>1978720000</v>
      </c>
      <c r="AI49" s="286">
        <v>381440000</v>
      </c>
      <c r="AJ49" s="286">
        <v>5940</v>
      </c>
      <c r="AK49" s="286">
        <v>493020000</v>
      </c>
      <c r="AL49" s="286">
        <v>95040000</v>
      </c>
      <c r="AM49" s="286">
        <v>17900</v>
      </c>
      <c r="AN49" s="286">
        <v>1485700000</v>
      </c>
      <c r="AO49" s="286">
        <v>286400000</v>
      </c>
      <c r="AP49" s="286">
        <v>24421</v>
      </c>
      <c r="AQ49" s="286">
        <v>2026943000</v>
      </c>
      <c r="AR49" s="286">
        <v>390736000</v>
      </c>
      <c r="AS49" s="286">
        <v>24421</v>
      </c>
      <c r="AT49" s="286">
        <v>2026943000</v>
      </c>
      <c r="AU49" s="286">
        <v>390736000</v>
      </c>
      <c r="AV49" s="286"/>
      <c r="AW49" s="286"/>
      <c r="AX49" s="286">
        <v>0</v>
      </c>
      <c r="AY49" s="286">
        <v>20499</v>
      </c>
      <c r="AZ49" s="286">
        <v>1701417000</v>
      </c>
      <c r="BA49" s="286">
        <v>-20</v>
      </c>
      <c r="BB49" s="286">
        <v>-1660000</v>
      </c>
      <c r="BC49" s="286">
        <v>2187</v>
      </c>
      <c r="BD49" s="286">
        <v>181521000</v>
      </c>
      <c r="BE49" s="286">
        <v>73240748</v>
      </c>
      <c r="BF49" s="286">
        <v>34992000</v>
      </c>
      <c r="BG49" s="286">
        <v>19875</v>
      </c>
      <c r="BH49" s="286">
        <v>1649625000</v>
      </c>
      <c r="BI49" s="286">
        <v>882944576</v>
      </c>
      <c r="BJ49" s="286">
        <v>318000000</v>
      </c>
      <c r="BK49" s="286">
        <v>624</v>
      </c>
      <c r="BL49" s="286">
        <v>3922</v>
      </c>
      <c r="BM49" s="286">
        <v>4546</v>
      </c>
      <c r="BN49" s="286">
        <v>377318000</v>
      </c>
      <c r="BO49" s="286">
        <v>72736000</v>
      </c>
      <c r="BP49" s="287" t="s">
        <v>4143</v>
      </c>
      <c r="BQ49" s="287" t="s">
        <v>3553</v>
      </c>
      <c r="BR49" t="s">
        <v>45</v>
      </c>
    </row>
    <row r="50" spans="1:70" x14ac:dyDescent="0.3">
      <c r="A50" s="281">
        <v>47</v>
      </c>
      <c r="B50" s="288" t="s">
        <v>2952</v>
      </c>
      <c r="C50" s="288" t="s">
        <v>2953</v>
      </c>
      <c r="D50" s="288" t="s">
        <v>2954</v>
      </c>
      <c r="E50" s="288" t="s">
        <v>2959</v>
      </c>
      <c r="F50" s="288" t="s">
        <v>2970</v>
      </c>
      <c r="G50" s="288" t="s">
        <v>2971</v>
      </c>
      <c r="H50" s="288" t="s">
        <v>2972</v>
      </c>
      <c r="I50" s="288" t="s">
        <v>2962</v>
      </c>
      <c r="J50" s="288" t="s">
        <v>60</v>
      </c>
      <c r="K50" s="288" t="s">
        <v>2958</v>
      </c>
      <c r="L50" s="288" t="s">
        <v>45</v>
      </c>
      <c r="M50" s="289" t="s">
        <v>1986</v>
      </c>
      <c r="N50" s="288" t="s">
        <v>1987</v>
      </c>
      <c r="O50" s="288" t="s">
        <v>50</v>
      </c>
      <c r="P50" s="288" t="s">
        <v>51</v>
      </c>
      <c r="Q50" s="290" t="s">
        <v>45</v>
      </c>
      <c r="R50" s="288" t="s">
        <v>45</v>
      </c>
      <c r="S50" s="1">
        <v>45644</v>
      </c>
      <c r="T50" s="1">
        <v>45307</v>
      </c>
      <c r="U50" s="290" t="s">
        <v>45</v>
      </c>
      <c r="V50" s="1">
        <v>45307</v>
      </c>
      <c r="W50" s="1">
        <v>45328</v>
      </c>
      <c r="X50" s="1">
        <v>45335</v>
      </c>
      <c r="Y50" s="291">
        <v>53000</v>
      </c>
      <c r="Z50" s="291">
        <v>69000</v>
      </c>
      <c r="AA50" s="291">
        <v>14500</v>
      </c>
      <c r="AB50" s="291">
        <v>69000</v>
      </c>
      <c r="AC50" s="292" t="s">
        <v>374</v>
      </c>
      <c r="AD50" s="290" t="s">
        <v>60</v>
      </c>
      <c r="AE50" s="292" t="s">
        <v>45</v>
      </c>
      <c r="AF50" s="291">
        <v>53000</v>
      </c>
      <c r="AG50" s="291">
        <v>3455</v>
      </c>
      <c r="AH50" s="291">
        <v>238395000</v>
      </c>
      <c r="AI50" s="291">
        <v>50097500</v>
      </c>
      <c r="AJ50" s="291">
        <v>1455</v>
      </c>
      <c r="AK50" s="291">
        <v>100395000</v>
      </c>
      <c r="AL50" s="291">
        <v>21097500</v>
      </c>
      <c r="AM50" s="291">
        <v>2000</v>
      </c>
      <c r="AN50" s="291">
        <v>138000000</v>
      </c>
      <c r="AO50" s="291">
        <v>29000000</v>
      </c>
      <c r="AP50" s="291">
        <v>3439</v>
      </c>
      <c r="AQ50" s="291">
        <v>237291000</v>
      </c>
      <c r="AR50" s="291">
        <v>49865500</v>
      </c>
      <c r="AS50" s="291">
        <v>3439</v>
      </c>
      <c r="AT50" s="291">
        <v>237291000</v>
      </c>
      <c r="AU50" s="291">
        <v>49865500</v>
      </c>
      <c r="AV50" s="291"/>
      <c r="AW50" s="291"/>
      <c r="AX50" s="291">
        <v>0</v>
      </c>
      <c r="AY50" s="291">
        <v>3346</v>
      </c>
      <c r="AZ50" s="291">
        <v>230874000</v>
      </c>
      <c r="BA50" s="291">
        <v>-2</v>
      </c>
      <c r="BB50" s="291">
        <v>-138000</v>
      </c>
      <c r="BC50" s="291">
        <v>261</v>
      </c>
      <c r="BD50" s="291">
        <v>18009000</v>
      </c>
      <c r="BE50" s="291">
        <v>10128613</v>
      </c>
      <c r="BF50" s="291">
        <v>3784500</v>
      </c>
      <c r="BG50" s="291">
        <v>3254</v>
      </c>
      <c r="BH50" s="291">
        <v>224526000</v>
      </c>
      <c r="BI50" s="291">
        <v>125415798</v>
      </c>
      <c r="BJ50" s="291">
        <v>47183000</v>
      </c>
      <c r="BK50" s="291">
        <v>92</v>
      </c>
      <c r="BL50" s="291">
        <v>93</v>
      </c>
      <c r="BM50" s="291">
        <v>185</v>
      </c>
      <c r="BN50" s="291">
        <v>12765000</v>
      </c>
      <c r="BO50" s="291">
        <v>2682500</v>
      </c>
      <c r="BP50" s="292" t="s">
        <v>1766</v>
      </c>
      <c r="BQ50" s="292" t="s">
        <v>780</v>
      </c>
      <c r="BR50" t="s">
        <v>45</v>
      </c>
    </row>
    <row r="51" spans="1:70" x14ac:dyDescent="0.3">
      <c r="A51" s="281">
        <v>48</v>
      </c>
      <c r="B51" s="282" t="s">
        <v>2952</v>
      </c>
      <c r="C51" s="282" t="s">
        <v>2953</v>
      </c>
      <c r="D51" s="282" t="s">
        <v>2954</v>
      </c>
      <c r="E51" s="282" t="s">
        <v>2959</v>
      </c>
      <c r="F51" s="282" t="s">
        <v>2970</v>
      </c>
      <c r="G51" s="282" t="s">
        <v>2971</v>
      </c>
      <c r="H51" s="282" t="s">
        <v>2972</v>
      </c>
      <c r="I51" s="282" t="s">
        <v>2962</v>
      </c>
      <c r="J51" s="282" t="s">
        <v>60</v>
      </c>
      <c r="K51" s="282" t="s">
        <v>2958</v>
      </c>
      <c r="L51" s="282" t="s">
        <v>45</v>
      </c>
      <c r="M51" s="283" t="s">
        <v>1988</v>
      </c>
      <c r="N51" s="282" t="s">
        <v>1989</v>
      </c>
      <c r="O51" s="282" t="s">
        <v>50</v>
      </c>
      <c r="P51" s="282" t="s">
        <v>51</v>
      </c>
      <c r="Q51" s="284" t="s">
        <v>45</v>
      </c>
      <c r="R51" s="282" t="s">
        <v>45</v>
      </c>
      <c r="S51" s="285">
        <v>45344</v>
      </c>
      <c r="T51" s="285">
        <v>45307</v>
      </c>
      <c r="U51" s="284" t="s">
        <v>45</v>
      </c>
      <c r="V51" s="285">
        <v>45307</v>
      </c>
      <c r="W51" s="285">
        <v>45324</v>
      </c>
      <c r="X51" s="285">
        <v>45328</v>
      </c>
      <c r="Y51" s="286">
        <v>63000</v>
      </c>
      <c r="Z51" s="286">
        <v>63000</v>
      </c>
      <c r="AA51" s="286">
        <v>17300</v>
      </c>
      <c r="AB51" s="286">
        <v>63000</v>
      </c>
      <c r="AC51" s="287" t="s">
        <v>569</v>
      </c>
      <c r="AD51" s="284" t="s">
        <v>60</v>
      </c>
      <c r="AE51" s="287" t="s">
        <v>45</v>
      </c>
      <c r="AF51" s="286">
        <v>63000</v>
      </c>
      <c r="AG51" s="286">
        <v>3370</v>
      </c>
      <c r="AH51" s="286">
        <v>212310000</v>
      </c>
      <c r="AI51" s="286">
        <v>58301000</v>
      </c>
      <c r="AJ51" s="286">
        <v>670</v>
      </c>
      <c r="AK51" s="286">
        <v>42210000</v>
      </c>
      <c r="AL51" s="286">
        <v>11591000</v>
      </c>
      <c r="AM51" s="286">
        <v>2700</v>
      </c>
      <c r="AN51" s="286">
        <v>170100000</v>
      </c>
      <c r="AO51" s="286">
        <v>46710000</v>
      </c>
      <c r="AP51" s="286">
        <v>3964</v>
      </c>
      <c r="AQ51" s="286">
        <v>249732000</v>
      </c>
      <c r="AR51" s="286">
        <v>68577200</v>
      </c>
      <c r="AS51" s="286">
        <v>3964</v>
      </c>
      <c r="AT51" s="286">
        <v>249732000</v>
      </c>
      <c r="AU51" s="286">
        <v>68577200</v>
      </c>
      <c r="AV51" s="286"/>
      <c r="AW51" s="286"/>
      <c r="AX51" s="286">
        <v>0</v>
      </c>
      <c r="AY51" s="286">
        <v>3904</v>
      </c>
      <c r="AZ51" s="286">
        <v>245952000</v>
      </c>
      <c r="BA51" s="286">
        <v>-5</v>
      </c>
      <c r="BB51" s="286">
        <v>-315000</v>
      </c>
      <c r="BC51" s="286">
        <v>719</v>
      </c>
      <c r="BD51" s="286">
        <v>45297000</v>
      </c>
      <c r="BE51" s="286">
        <v>30906739</v>
      </c>
      <c r="BF51" s="286">
        <v>12438700</v>
      </c>
      <c r="BG51" s="286">
        <v>3860</v>
      </c>
      <c r="BH51" s="286">
        <v>243180000</v>
      </c>
      <c r="BI51" s="286">
        <v>172979544</v>
      </c>
      <c r="BJ51" s="286">
        <v>66778000</v>
      </c>
      <c r="BK51" s="286">
        <v>44</v>
      </c>
      <c r="BL51" s="286">
        <v>60</v>
      </c>
      <c r="BM51" s="286">
        <v>104</v>
      </c>
      <c r="BN51" s="286">
        <v>6552000</v>
      </c>
      <c r="BO51" s="286">
        <v>1799200</v>
      </c>
      <c r="BP51" s="287" t="s">
        <v>4065</v>
      </c>
      <c r="BQ51" s="287" t="s">
        <v>3889</v>
      </c>
      <c r="BR51" t="s">
        <v>45</v>
      </c>
    </row>
    <row r="52" spans="1:70" x14ac:dyDescent="0.3">
      <c r="A52" s="281">
        <v>49</v>
      </c>
      <c r="B52" s="288" t="s">
        <v>2952</v>
      </c>
      <c r="C52" s="288" t="s">
        <v>2953</v>
      </c>
      <c r="D52" s="288" t="s">
        <v>2954</v>
      </c>
      <c r="E52" s="288" t="s">
        <v>2959</v>
      </c>
      <c r="F52" s="288" t="s">
        <v>2970</v>
      </c>
      <c r="G52" s="288" t="s">
        <v>2971</v>
      </c>
      <c r="H52" s="288" t="s">
        <v>2972</v>
      </c>
      <c r="I52" s="288" t="s">
        <v>2962</v>
      </c>
      <c r="J52" s="288" t="s">
        <v>60</v>
      </c>
      <c r="K52" s="288" t="s">
        <v>2958</v>
      </c>
      <c r="L52" s="288" t="s">
        <v>45</v>
      </c>
      <c r="M52" s="289" t="s">
        <v>1990</v>
      </c>
      <c r="N52" s="288" t="s">
        <v>1991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45383</v>
      </c>
      <c r="T52" s="1">
        <v>45296</v>
      </c>
      <c r="U52" s="290" t="s">
        <v>45</v>
      </c>
      <c r="V52" s="1">
        <v>45296</v>
      </c>
      <c r="W52" s="1">
        <v>45296</v>
      </c>
      <c r="X52" s="1">
        <v>45315</v>
      </c>
      <c r="Y52" s="291">
        <v>49000</v>
      </c>
      <c r="Z52" s="291">
        <v>67000</v>
      </c>
      <c r="AA52" s="291">
        <v>13900</v>
      </c>
      <c r="AB52" s="291">
        <v>67000</v>
      </c>
      <c r="AC52" s="292" t="s">
        <v>393</v>
      </c>
      <c r="AD52" s="290" t="s">
        <v>60</v>
      </c>
      <c r="AE52" s="292" t="s">
        <v>45</v>
      </c>
      <c r="AF52" s="291">
        <v>49000</v>
      </c>
      <c r="AG52" s="291">
        <v>6205</v>
      </c>
      <c r="AH52" s="291">
        <v>415735000</v>
      </c>
      <c r="AI52" s="291">
        <v>86249500</v>
      </c>
      <c r="AJ52" s="291">
        <v>2555</v>
      </c>
      <c r="AK52" s="291">
        <v>171185000</v>
      </c>
      <c r="AL52" s="291">
        <v>35514500</v>
      </c>
      <c r="AM52" s="291">
        <v>3650</v>
      </c>
      <c r="AN52" s="291">
        <v>244550000</v>
      </c>
      <c r="AO52" s="291">
        <v>50735000</v>
      </c>
      <c r="AP52" s="291">
        <v>6470</v>
      </c>
      <c r="AQ52" s="291">
        <v>433490000</v>
      </c>
      <c r="AR52" s="291">
        <v>89933000</v>
      </c>
      <c r="AS52" s="291">
        <v>6470</v>
      </c>
      <c r="AT52" s="291">
        <v>433490000</v>
      </c>
      <c r="AU52" s="291">
        <v>89933000</v>
      </c>
      <c r="AV52" s="291"/>
      <c r="AW52" s="291"/>
      <c r="AX52" s="291">
        <v>0</v>
      </c>
      <c r="AY52" s="291">
        <v>6294</v>
      </c>
      <c r="AZ52" s="291">
        <v>421698000</v>
      </c>
      <c r="BA52" s="291">
        <v>3</v>
      </c>
      <c r="BB52" s="291">
        <v>201000</v>
      </c>
      <c r="BC52" s="291">
        <v>408</v>
      </c>
      <c r="BD52" s="291">
        <v>27336000</v>
      </c>
      <c r="BE52" s="291">
        <v>14150058</v>
      </c>
      <c r="BF52" s="291">
        <v>5671200</v>
      </c>
      <c r="BG52" s="291">
        <v>6163</v>
      </c>
      <c r="BH52" s="291">
        <v>412921000</v>
      </c>
      <c r="BI52" s="291">
        <v>250469097</v>
      </c>
      <c r="BJ52" s="291">
        <v>85665700</v>
      </c>
      <c r="BK52" s="291">
        <v>131</v>
      </c>
      <c r="BL52" s="291">
        <v>176</v>
      </c>
      <c r="BM52" s="291">
        <v>307</v>
      </c>
      <c r="BN52" s="291">
        <v>20569000</v>
      </c>
      <c r="BO52" s="291">
        <v>4267300</v>
      </c>
      <c r="BP52" s="292" t="s">
        <v>4066</v>
      </c>
      <c r="BQ52" s="292" t="s">
        <v>3472</v>
      </c>
      <c r="BR52" t="s">
        <v>45</v>
      </c>
    </row>
    <row r="53" spans="1:70" x14ac:dyDescent="0.3">
      <c r="A53" s="281">
        <v>50</v>
      </c>
      <c r="B53" s="282" t="s">
        <v>2952</v>
      </c>
      <c r="C53" s="282" t="s">
        <v>2953</v>
      </c>
      <c r="D53" s="282" t="s">
        <v>2954</v>
      </c>
      <c r="E53" s="282" t="s">
        <v>2959</v>
      </c>
      <c r="F53" s="282" t="s">
        <v>2970</v>
      </c>
      <c r="G53" s="282" t="s">
        <v>2971</v>
      </c>
      <c r="H53" s="282" t="s">
        <v>2972</v>
      </c>
      <c r="I53" s="282" t="s">
        <v>2962</v>
      </c>
      <c r="J53" s="282" t="s">
        <v>60</v>
      </c>
      <c r="K53" s="282" t="s">
        <v>2958</v>
      </c>
      <c r="L53" s="282" t="s">
        <v>45</v>
      </c>
      <c r="M53" s="283" t="s">
        <v>1992</v>
      </c>
      <c r="N53" s="282" t="s">
        <v>1993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45397</v>
      </c>
      <c r="T53" s="285">
        <v>45307</v>
      </c>
      <c r="U53" s="284" t="s">
        <v>45</v>
      </c>
      <c r="V53" s="285">
        <v>45307</v>
      </c>
      <c r="W53" s="285">
        <v>45359</v>
      </c>
      <c r="X53" s="285">
        <v>45364</v>
      </c>
      <c r="Y53" s="286">
        <v>53000</v>
      </c>
      <c r="Z53" s="286">
        <v>53000</v>
      </c>
      <c r="AA53" s="286">
        <v>14800</v>
      </c>
      <c r="AB53" s="286">
        <v>53000</v>
      </c>
      <c r="AC53" s="287" t="s">
        <v>1602</v>
      </c>
      <c r="AD53" s="284" t="s">
        <v>60</v>
      </c>
      <c r="AE53" s="287" t="s">
        <v>45</v>
      </c>
      <c r="AF53" s="286">
        <v>53000</v>
      </c>
      <c r="AG53" s="286">
        <v>1130</v>
      </c>
      <c r="AH53" s="286">
        <v>59890000</v>
      </c>
      <c r="AI53" s="286">
        <v>16724000</v>
      </c>
      <c r="AJ53" s="286">
        <v>380</v>
      </c>
      <c r="AK53" s="286">
        <v>20140000</v>
      </c>
      <c r="AL53" s="286">
        <v>5624000</v>
      </c>
      <c r="AM53" s="286">
        <v>750</v>
      </c>
      <c r="AN53" s="286">
        <v>39750000</v>
      </c>
      <c r="AO53" s="286">
        <v>11100000</v>
      </c>
      <c r="AP53" s="286">
        <v>1098</v>
      </c>
      <c r="AQ53" s="286">
        <v>58194000</v>
      </c>
      <c r="AR53" s="286">
        <v>16250400</v>
      </c>
      <c r="AS53" s="286">
        <v>1098</v>
      </c>
      <c r="AT53" s="286">
        <v>58194000</v>
      </c>
      <c r="AU53" s="286">
        <v>16250400</v>
      </c>
      <c r="AV53" s="286"/>
      <c r="AW53" s="286"/>
      <c r="AX53" s="286">
        <v>0</v>
      </c>
      <c r="AY53" s="286">
        <v>1096</v>
      </c>
      <c r="AZ53" s="286">
        <v>58088000</v>
      </c>
      <c r="BA53" s="286"/>
      <c r="BB53" s="286"/>
      <c r="BC53" s="286">
        <v>18</v>
      </c>
      <c r="BD53" s="286">
        <v>954000</v>
      </c>
      <c r="BE53" s="286">
        <v>730535</v>
      </c>
      <c r="BF53" s="286">
        <v>266400</v>
      </c>
      <c r="BG53" s="286">
        <v>1096</v>
      </c>
      <c r="BH53" s="286">
        <v>58088000</v>
      </c>
      <c r="BI53" s="286">
        <v>43103888</v>
      </c>
      <c r="BJ53" s="286">
        <v>16220800</v>
      </c>
      <c r="BK53" s="286"/>
      <c r="BL53" s="286">
        <v>2</v>
      </c>
      <c r="BM53" s="286">
        <v>2</v>
      </c>
      <c r="BN53" s="286">
        <v>106000</v>
      </c>
      <c r="BO53" s="286">
        <v>29600</v>
      </c>
      <c r="BP53" s="287" t="s">
        <v>1409</v>
      </c>
      <c r="BQ53" s="287" t="s">
        <v>3494</v>
      </c>
      <c r="BR53" t="s">
        <v>45</v>
      </c>
    </row>
    <row r="54" spans="1:70" x14ac:dyDescent="0.3">
      <c r="A54" s="281">
        <v>51</v>
      </c>
      <c r="B54" s="288" t="s">
        <v>2952</v>
      </c>
      <c r="C54" s="288" t="s">
        <v>2953</v>
      </c>
      <c r="D54" s="288" t="s">
        <v>2954</v>
      </c>
      <c r="E54" s="288" t="s">
        <v>2959</v>
      </c>
      <c r="F54" s="288" t="s">
        <v>2970</v>
      </c>
      <c r="G54" s="288" t="s">
        <v>2971</v>
      </c>
      <c r="H54" s="288" t="s">
        <v>2973</v>
      </c>
      <c r="I54" s="288" t="s">
        <v>2962</v>
      </c>
      <c r="J54" s="288" t="s">
        <v>60</v>
      </c>
      <c r="K54" s="288" t="s">
        <v>2958</v>
      </c>
      <c r="L54" s="288" t="s">
        <v>45</v>
      </c>
      <c r="M54" s="289" t="s">
        <v>1994</v>
      </c>
      <c r="N54" s="288" t="s">
        <v>1995</v>
      </c>
      <c r="O54" s="288" t="s">
        <v>50</v>
      </c>
      <c r="P54" s="288" t="s">
        <v>51</v>
      </c>
      <c r="Q54" s="290" t="s">
        <v>45</v>
      </c>
      <c r="R54" s="288" t="s">
        <v>45</v>
      </c>
      <c r="S54" s="1">
        <v>45371</v>
      </c>
      <c r="T54" s="1">
        <v>45307</v>
      </c>
      <c r="U54" s="290" t="s">
        <v>45</v>
      </c>
      <c r="V54" s="1">
        <v>45307</v>
      </c>
      <c r="W54" s="1">
        <v>45328</v>
      </c>
      <c r="X54" s="1">
        <v>45337</v>
      </c>
      <c r="Y54" s="291">
        <v>43000</v>
      </c>
      <c r="Z54" s="291">
        <v>43000</v>
      </c>
      <c r="AA54" s="291">
        <v>12000</v>
      </c>
      <c r="AB54" s="291">
        <v>43000</v>
      </c>
      <c r="AC54" s="292" t="s">
        <v>1602</v>
      </c>
      <c r="AD54" s="290" t="s">
        <v>60</v>
      </c>
      <c r="AE54" s="292" t="s">
        <v>45</v>
      </c>
      <c r="AF54" s="291">
        <v>43000</v>
      </c>
      <c r="AG54" s="291">
        <v>980</v>
      </c>
      <c r="AH54" s="291">
        <v>42140000</v>
      </c>
      <c r="AI54" s="291">
        <v>11760000</v>
      </c>
      <c r="AJ54" s="291">
        <v>480</v>
      </c>
      <c r="AK54" s="291">
        <v>20640000</v>
      </c>
      <c r="AL54" s="291">
        <v>5760000</v>
      </c>
      <c r="AM54" s="291">
        <v>500</v>
      </c>
      <c r="AN54" s="291">
        <v>21500000</v>
      </c>
      <c r="AO54" s="291">
        <v>6000000</v>
      </c>
      <c r="AP54" s="291">
        <v>865</v>
      </c>
      <c r="AQ54" s="291">
        <v>37195000</v>
      </c>
      <c r="AR54" s="291">
        <v>10380000</v>
      </c>
      <c r="AS54" s="291">
        <v>865</v>
      </c>
      <c r="AT54" s="291">
        <v>37195000</v>
      </c>
      <c r="AU54" s="291">
        <v>10380000</v>
      </c>
      <c r="AV54" s="291"/>
      <c r="AW54" s="291"/>
      <c r="AX54" s="291">
        <v>0</v>
      </c>
      <c r="AY54" s="291">
        <v>845</v>
      </c>
      <c r="AZ54" s="291">
        <v>36335000</v>
      </c>
      <c r="BA54" s="291">
        <v>2</v>
      </c>
      <c r="BB54" s="291">
        <v>86000</v>
      </c>
      <c r="BC54" s="291">
        <v>78</v>
      </c>
      <c r="BD54" s="291">
        <v>3354000</v>
      </c>
      <c r="BE54" s="291">
        <v>2089224</v>
      </c>
      <c r="BF54" s="291">
        <v>936000</v>
      </c>
      <c r="BG54" s="291">
        <v>790</v>
      </c>
      <c r="BH54" s="291">
        <v>33970000</v>
      </c>
      <c r="BI54" s="291">
        <v>24934484</v>
      </c>
      <c r="BJ54" s="291">
        <v>9480000</v>
      </c>
      <c r="BK54" s="291">
        <v>55</v>
      </c>
      <c r="BL54" s="291">
        <v>20</v>
      </c>
      <c r="BM54" s="291">
        <v>75</v>
      </c>
      <c r="BN54" s="291">
        <v>3225000</v>
      </c>
      <c r="BO54" s="291">
        <v>900000</v>
      </c>
      <c r="BP54" s="292" t="s">
        <v>971</v>
      </c>
      <c r="BQ54" s="292" t="s">
        <v>3887</v>
      </c>
      <c r="BR54" t="s">
        <v>45</v>
      </c>
    </row>
    <row r="55" spans="1:70" x14ac:dyDescent="0.3">
      <c r="A55" s="281">
        <v>52</v>
      </c>
      <c r="B55" s="282" t="s">
        <v>2952</v>
      </c>
      <c r="C55" s="282" t="s">
        <v>2953</v>
      </c>
      <c r="D55" s="282" t="s">
        <v>2954</v>
      </c>
      <c r="E55" s="282" t="s">
        <v>2959</v>
      </c>
      <c r="F55" s="282" t="s">
        <v>2970</v>
      </c>
      <c r="G55" s="282" t="s">
        <v>2974</v>
      </c>
      <c r="H55" s="282" t="s">
        <v>2975</v>
      </c>
      <c r="I55" s="282" t="s">
        <v>2962</v>
      </c>
      <c r="J55" s="282" t="s">
        <v>60</v>
      </c>
      <c r="K55" s="282" t="s">
        <v>2958</v>
      </c>
      <c r="L55" s="282" t="s">
        <v>45</v>
      </c>
      <c r="M55" s="283" t="s">
        <v>1996</v>
      </c>
      <c r="N55" s="282" t="s">
        <v>1997</v>
      </c>
      <c r="O55" s="282" t="s">
        <v>50</v>
      </c>
      <c r="P55" s="282" t="s">
        <v>51</v>
      </c>
      <c r="Q55" s="284" t="s">
        <v>45</v>
      </c>
      <c r="R55" s="282" t="s">
        <v>45</v>
      </c>
      <c r="S55" s="285">
        <v>45370</v>
      </c>
      <c r="T55" s="285">
        <v>45307</v>
      </c>
      <c r="U55" s="284" t="s">
        <v>45</v>
      </c>
      <c r="V55" s="285">
        <v>45307</v>
      </c>
      <c r="W55" s="285">
        <v>45328</v>
      </c>
      <c r="X55" s="285">
        <v>45337</v>
      </c>
      <c r="Y55" s="286">
        <v>29000</v>
      </c>
      <c r="Z55" s="286">
        <v>29000</v>
      </c>
      <c r="AA55" s="286">
        <v>8150</v>
      </c>
      <c r="AB55" s="286">
        <v>29000</v>
      </c>
      <c r="AC55" s="287" t="s">
        <v>204</v>
      </c>
      <c r="AD55" s="284" t="s">
        <v>60</v>
      </c>
      <c r="AE55" s="287" t="s">
        <v>45</v>
      </c>
      <c r="AF55" s="286">
        <v>29000</v>
      </c>
      <c r="AG55" s="286">
        <v>980</v>
      </c>
      <c r="AH55" s="286">
        <v>28420000</v>
      </c>
      <c r="AI55" s="286">
        <v>7987000</v>
      </c>
      <c r="AJ55" s="286">
        <v>480</v>
      </c>
      <c r="AK55" s="286">
        <v>13920000</v>
      </c>
      <c r="AL55" s="286">
        <v>3912000</v>
      </c>
      <c r="AM55" s="286">
        <v>500</v>
      </c>
      <c r="AN55" s="286">
        <v>14500000</v>
      </c>
      <c r="AO55" s="286">
        <v>4075000</v>
      </c>
      <c r="AP55" s="286">
        <v>844</v>
      </c>
      <c r="AQ55" s="286">
        <v>24476000</v>
      </c>
      <c r="AR55" s="286">
        <v>6878600</v>
      </c>
      <c r="AS55" s="286">
        <v>844</v>
      </c>
      <c r="AT55" s="286">
        <v>24476000</v>
      </c>
      <c r="AU55" s="286">
        <v>6878600</v>
      </c>
      <c r="AV55" s="286"/>
      <c r="AW55" s="286"/>
      <c r="AX55" s="286">
        <v>0</v>
      </c>
      <c r="AY55" s="286">
        <v>835</v>
      </c>
      <c r="AZ55" s="286">
        <v>24215000</v>
      </c>
      <c r="BA55" s="286">
        <v>-1</v>
      </c>
      <c r="BB55" s="286">
        <v>-29000</v>
      </c>
      <c r="BC55" s="286">
        <v>17</v>
      </c>
      <c r="BD55" s="286">
        <v>493000</v>
      </c>
      <c r="BE55" s="286">
        <v>336171</v>
      </c>
      <c r="BF55" s="286">
        <v>138550</v>
      </c>
      <c r="BG55" s="286">
        <v>792</v>
      </c>
      <c r="BH55" s="286">
        <v>22968000</v>
      </c>
      <c r="BI55" s="286">
        <v>17588887</v>
      </c>
      <c r="BJ55" s="286">
        <v>6454800</v>
      </c>
      <c r="BK55" s="286">
        <v>43</v>
      </c>
      <c r="BL55" s="286">
        <v>9</v>
      </c>
      <c r="BM55" s="286">
        <v>52</v>
      </c>
      <c r="BN55" s="286">
        <v>1508000</v>
      </c>
      <c r="BO55" s="286">
        <v>423800</v>
      </c>
      <c r="BP55" s="287" t="s">
        <v>4054</v>
      </c>
      <c r="BQ55" s="287" t="s">
        <v>3562</v>
      </c>
      <c r="BR55" t="s">
        <v>45</v>
      </c>
    </row>
    <row r="56" spans="1:70" x14ac:dyDescent="0.3">
      <c r="A56" s="281">
        <v>53</v>
      </c>
      <c r="B56" s="288" t="s">
        <v>2952</v>
      </c>
      <c r="C56" s="288" t="s">
        <v>2953</v>
      </c>
      <c r="D56" s="288" t="s">
        <v>2954</v>
      </c>
      <c r="E56" s="288" t="s">
        <v>2959</v>
      </c>
      <c r="F56" s="288" t="s">
        <v>2970</v>
      </c>
      <c r="G56" s="288" t="s">
        <v>2974</v>
      </c>
      <c r="H56" s="288" t="s">
        <v>2976</v>
      </c>
      <c r="I56" s="288" t="s">
        <v>2962</v>
      </c>
      <c r="J56" s="288" t="s">
        <v>60</v>
      </c>
      <c r="K56" s="288" t="s">
        <v>2958</v>
      </c>
      <c r="L56" s="288" t="s">
        <v>45</v>
      </c>
      <c r="M56" s="289" t="s">
        <v>1998</v>
      </c>
      <c r="N56" s="288" t="s">
        <v>1999</v>
      </c>
      <c r="O56" s="288" t="s">
        <v>50</v>
      </c>
      <c r="P56" s="288" t="s">
        <v>51</v>
      </c>
      <c r="Q56" s="290" t="s">
        <v>45</v>
      </c>
      <c r="R56" s="288" t="s">
        <v>45</v>
      </c>
      <c r="S56" s="1">
        <v>45476</v>
      </c>
      <c r="T56" s="1">
        <v>45280</v>
      </c>
      <c r="U56" s="290" t="s">
        <v>45</v>
      </c>
      <c r="V56" s="1">
        <v>45280</v>
      </c>
      <c r="W56" s="1">
        <v>45293</v>
      </c>
      <c r="X56" s="1">
        <v>45294</v>
      </c>
      <c r="Y56" s="291">
        <v>39000</v>
      </c>
      <c r="Z56" s="291">
        <v>69000</v>
      </c>
      <c r="AA56" s="291">
        <v>11000</v>
      </c>
      <c r="AB56" s="291">
        <v>69000</v>
      </c>
      <c r="AC56" s="292" t="s">
        <v>357</v>
      </c>
      <c r="AD56" s="290" t="s">
        <v>60</v>
      </c>
      <c r="AE56" s="292" t="s">
        <v>45</v>
      </c>
      <c r="AF56" s="291">
        <v>39000</v>
      </c>
      <c r="AG56" s="291">
        <v>8915</v>
      </c>
      <c r="AH56" s="291">
        <v>615135000</v>
      </c>
      <c r="AI56" s="291">
        <v>98065000</v>
      </c>
      <c r="AJ56" s="291">
        <v>1955</v>
      </c>
      <c r="AK56" s="291">
        <v>134895000</v>
      </c>
      <c r="AL56" s="291">
        <v>21505000</v>
      </c>
      <c r="AM56" s="291">
        <v>6960</v>
      </c>
      <c r="AN56" s="291">
        <v>480240000</v>
      </c>
      <c r="AO56" s="291">
        <v>76560000</v>
      </c>
      <c r="AP56" s="291">
        <v>9532</v>
      </c>
      <c r="AQ56" s="291">
        <v>657708000</v>
      </c>
      <c r="AR56" s="291">
        <v>104852000</v>
      </c>
      <c r="AS56" s="291">
        <v>9532</v>
      </c>
      <c r="AT56" s="291">
        <v>657708000</v>
      </c>
      <c r="AU56" s="291">
        <v>104852000</v>
      </c>
      <c r="AV56" s="291"/>
      <c r="AW56" s="291"/>
      <c r="AX56" s="291">
        <v>0</v>
      </c>
      <c r="AY56" s="291">
        <v>9529</v>
      </c>
      <c r="AZ56" s="291">
        <v>657501000</v>
      </c>
      <c r="BA56" s="291">
        <v>1</v>
      </c>
      <c r="BB56" s="291">
        <v>69000</v>
      </c>
      <c r="BC56" s="291">
        <v>10</v>
      </c>
      <c r="BD56" s="291">
        <v>690000</v>
      </c>
      <c r="BE56" s="291">
        <v>1589261</v>
      </c>
      <c r="BF56" s="291">
        <v>110000</v>
      </c>
      <c r="BG56" s="291">
        <v>9419</v>
      </c>
      <c r="BH56" s="291">
        <v>649911000</v>
      </c>
      <c r="BI56" s="291">
        <v>311226513</v>
      </c>
      <c r="BJ56" s="291">
        <v>103609000</v>
      </c>
      <c r="BK56" s="291">
        <v>110</v>
      </c>
      <c r="BL56" s="291">
        <v>3</v>
      </c>
      <c r="BM56" s="291">
        <v>113</v>
      </c>
      <c r="BN56" s="291">
        <v>7797000</v>
      </c>
      <c r="BO56" s="291">
        <v>1243000</v>
      </c>
      <c r="BP56" s="292" t="s">
        <v>3885</v>
      </c>
      <c r="BQ56" s="292" t="s">
        <v>3492</v>
      </c>
      <c r="BR56" t="s">
        <v>45</v>
      </c>
    </row>
    <row r="57" spans="1:70" x14ac:dyDescent="0.3">
      <c r="A57" s="281">
        <v>54</v>
      </c>
      <c r="B57" s="282" t="s">
        <v>2952</v>
      </c>
      <c r="C57" s="282" t="s">
        <v>2953</v>
      </c>
      <c r="D57" s="282" t="s">
        <v>2954</v>
      </c>
      <c r="E57" s="282" t="s">
        <v>2959</v>
      </c>
      <c r="F57" s="282" t="s">
        <v>2970</v>
      </c>
      <c r="G57" s="282" t="s">
        <v>2974</v>
      </c>
      <c r="H57" s="282" t="s">
        <v>2976</v>
      </c>
      <c r="I57" s="282" t="s">
        <v>2962</v>
      </c>
      <c r="J57" s="282" t="s">
        <v>60</v>
      </c>
      <c r="K57" s="282" t="s">
        <v>2958</v>
      </c>
      <c r="L57" s="282" t="s">
        <v>45</v>
      </c>
      <c r="M57" s="283" t="s">
        <v>2000</v>
      </c>
      <c r="N57" s="282" t="s">
        <v>2001</v>
      </c>
      <c r="O57" s="282" t="s">
        <v>50</v>
      </c>
      <c r="P57" s="282" t="s">
        <v>51</v>
      </c>
      <c r="Q57" s="284" t="s">
        <v>45</v>
      </c>
      <c r="R57" s="282" t="s">
        <v>45</v>
      </c>
      <c r="S57" s="285">
        <v>45307</v>
      </c>
      <c r="T57" s="285">
        <v>45306</v>
      </c>
      <c r="U57" s="284" t="s">
        <v>45</v>
      </c>
      <c r="V57" s="285">
        <v>45306</v>
      </c>
      <c r="W57" s="285">
        <v>45307</v>
      </c>
      <c r="X57" s="285">
        <v>45323</v>
      </c>
      <c r="Y57" s="286">
        <v>53000</v>
      </c>
      <c r="Z57" s="286">
        <v>53000</v>
      </c>
      <c r="AA57" s="286">
        <v>14900</v>
      </c>
      <c r="AB57" s="286">
        <v>53000</v>
      </c>
      <c r="AC57" s="287" t="s">
        <v>204</v>
      </c>
      <c r="AD57" s="284" t="s">
        <v>60</v>
      </c>
      <c r="AE57" s="287" t="s">
        <v>45</v>
      </c>
      <c r="AF57" s="286">
        <v>53000</v>
      </c>
      <c r="AG57" s="286">
        <v>380</v>
      </c>
      <c r="AH57" s="286">
        <v>20140000</v>
      </c>
      <c r="AI57" s="286">
        <v>5662000</v>
      </c>
      <c r="AJ57" s="286">
        <v>380</v>
      </c>
      <c r="AK57" s="286">
        <v>20140000</v>
      </c>
      <c r="AL57" s="286">
        <v>5662000</v>
      </c>
      <c r="AM57" s="286"/>
      <c r="AN57" s="286"/>
      <c r="AO57" s="286">
        <v>0</v>
      </c>
      <c r="AP57" s="286">
        <v>395</v>
      </c>
      <c r="AQ57" s="286">
        <v>20935000</v>
      </c>
      <c r="AR57" s="286">
        <v>5885500</v>
      </c>
      <c r="AS57" s="286">
        <v>395</v>
      </c>
      <c r="AT57" s="286">
        <v>20935000</v>
      </c>
      <c r="AU57" s="286">
        <v>5885500</v>
      </c>
      <c r="AV57" s="286"/>
      <c r="AW57" s="286"/>
      <c r="AX57" s="286">
        <v>0</v>
      </c>
      <c r="AY57" s="286">
        <v>394</v>
      </c>
      <c r="AZ57" s="286">
        <v>20882000</v>
      </c>
      <c r="BA57" s="286"/>
      <c r="BB57" s="286"/>
      <c r="BC57" s="286">
        <v>1</v>
      </c>
      <c r="BD57" s="286">
        <v>53000</v>
      </c>
      <c r="BE57" s="286">
        <v>119000</v>
      </c>
      <c r="BF57" s="286">
        <v>14900</v>
      </c>
      <c r="BG57" s="286">
        <v>394</v>
      </c>
      <c r="BH57" s="286">
        <v>20882000</v>
      </c>
      <c r="BI57" s="286">
        <v>15121516</v>
      </c>
      <c r="BJ57" s="286">
        <v>5870600</v>
      </c>
      <c r="BK57" s="286"/>
      <c r="BL57" s="286">
        <v>1</v>
      </c>
      <c r="BM57" s="286">
        <v>1</v>
      </c>
      <c r="BN57" s="286">
        <v>53000</v>
      </c>
      <c r="BO57" s="286">
        <v>14900</v>
      </c>
      <c r="BP57" s="287" t="s">
        <v>4067</v>
      </c>
      <c r="BQ57" s="287" t="s">
        <v>3274</v>
      </c>
      <c r="BR57" t="s">
        <v>45</v>
      </c>
    </row>
    <row r="58" spans="1:70" x14ac:dyDescent="0.3">
      <c r="A58" s="281">
        <v>55</v>
      </c>
      <c r="B58" s="288" t="s">
        <v>2952</v>
      </c>
      <c r="C58" s="288" t="s">
        <v>2953</v>
      </c>
      <c r="D58" s="288" t="s">
        <v>2954</v>
      </c>
      <c r="E58" s="288" t="s">
        <v>2959</v>
      </c>
      <c r="F58" s="288" t="s">
        <v>2970</v>
      </c>
      <c r="G58" s="288" t="s">
        <v>2974</v>
      </c>
      <c r="H58" s="288" t="s">
        <v>2976</v>
      </c>
      <c r="I58" s="288" t="s">
        <v>2962</v>
      </c>
      <c r="J58" s="288" t="s">
        <v>60</v>
      </c>
      <c r="K58" s="288" t="s">
        <v>2958</v>
      </c>
      <c r="L58" s="288" t="s">
        <v>45</v>
      </c>
      <c r="M58" s="289" t="s">
        <v>2002</v>
      </c>
      <c r="N58" s="288" t="s">
        <v>2003</v>
      </c>
      <c r="O58" s="288" t="s">
        <v>50</v>
      </c>
      <c r="P58" s="288" t="s">
        <v>51</v>
      </c>
      <c r="Q58" s="290" t="s">
        <v>45</v>
      </c>
      <c r="R58" s="288" t="s">
        <v>45</v>
      </c>
      <c r="S58" s="1">
        <v>45420</v>
      </c>
      <c r="T58" s="1">
        <v>45307</v>
      </c>
      <c r="U58" s="290" t="s">
        <v>45</v>
      </c>
      <c r="V58" s="1">
        <v>45307</v>
      </c>
      <c r="W58" s="1">
        <v>45327</v>
      </c>
      <c r="X58" s="1">
        <v>45335</v>
      </c>
      <c r="Y58" s="291">
        <v>47000</v>
      </c>
      <c r="Z58" s="291">
        <v>47000</v>
      </c>
      <c r="AA58" s="291">
        <v>13500</v>
      </c>
      <c r="AB58" s="291">
        <v>47000</v>
      </c>
      <c r="AC58" s="292" t="s">
        <v>1613</v>
      </c>
      <c r="AD58" s="290" t="s">
        <v>60</v>
      </c>
      <c r="AE58" s="292" t="s">
        <v>45</v>
      </c>
      <c r="AF58" s="291">
        <v>47000</v>
      </c>
      <c r="AG58" s="291">
        <v>1330</v>
      </c>
      <c r="AH58" s="291">
        <v>62510000</v>
      </c>
      <c r="AI58" s="291">
        <v>17955000</v>
      </c>
      <c r="AJ58" s="291">
        <v>480</v>
      </c>
      <c r="AK58" s="291">
        <v>22560000</v>
      </c>
      <c r="AL58" s="291">
        <v>6480000</v>
      </c>
      <c r="AM58" s="291">
        <v>850</v>
      </c>
      <c r="AN58" s="291">
        <v>39950000</v>
      </c>
      <c r="AO58" s="291">
        <v>11475000</v>
      </c>
      <c r="AP58" s="291">
        <v>1505</v>
      </c>
      <c r="AQ58" s="291">
        <v>70735000</v>
      </c>
      <c r="AR58" s="291">
        <v>20317500</v>
      </c>
      <c r="AS58" s="291">
        <v>1505</v>
      </c>
      <c r="AT58" s="291">
        <v>70735000</v>
      </c>
      <c r="AU58" s="291">
        <v>20317500</v>
      </c>
      <c r="AV58" s="291"/>
      <c r="AW58" s="291"/>
      <c r="AX58" s="291">
        <v>0</v>
      </c>
      <c r="AY58" s="291">
        <v>1452</v>
      </c>
      <c r="AZ58" s="291">
        <v>68244000</v>
      </c>
      <c r="BA58" s="291">
        <v>1</v>
      </c>
      <c r="BB58" s="291">
        <v>47000</v>
      </c>
      <c r="BC58" s="291">
        <v>140</v>
      </c>
      <c r="BD58" s="291">
        <v>6580000</v>
      </c>
      <c r="BE58" s="291">
        <v>4122568</v>
      </c>
      <c r="BF58" s="291">
        <v>1890000</v>
      </c>
      <c r="BG58" s="291">
        <v>1344</v>
      </c>
      <c r="BH58" s="291">
        <v>63168000</v>
      </c>
      <c r="BI58" s="291">
        <v>50287780</v>
      </c>
      <c r="BJ58" s="291">
        <v>18144000</v>
      </c>
      <c r="BK58" s="291">
        <v>108</v>
      </c>
      <c r="BL58" s="291">
        <v>53</v>
      </c>
      <c r="BM58" s="291">
        <v>161</v>
      </c>
      <c r="BN58" s="291">
        <v>7567000</v>
      </c>
      <c r="BO58" s="291">
        <v>2173500</v>
      </c>
      <c r="BP58" s="292" t="s">
        <v>3668</v>
      </c>
      <c r="BQ58" s="292" t="s">
        <v>3994</v>
      </c>
      <c r="BR58" t="s">
        <v>45</v>
      </c>
    </row>
    <row r="59" spans="1:70" x14ac:dyDescent="0.3">
      <c r="A59" s="281">
        <v>56</v>
      </c>
      <c r="B59" s="282" t="s">
        <v>2952</v>
      </c>
      <c r="C59" s="282" t="s">
        <v>2953</v>
      </c>
      <c r="D59" s="282" t="s">
        <v>2954</v>
      </c>
      <c r="E59" s="282" t="s">
        <v>2959</v>
      </c>
      <c r="F59" s="282" t="s">
        <v>2970</v>
      </c>
      <c r="G59" s="282" t="s">
        <v>2974</v>
      </c>
      <c r="H59" s="282" t="s">
        <v>2976</v>
      </c>
      <c r="I59" s="282" t="s">
        <v>2962</v>
      </c>
      <c r="J59" s="282" t="s">
        <v>60</v>
      </c>
      <c r="K59" s="282" t="s">
        <v>2958</v>
      </c>
      <c r="L59" s="282" t="s">
        <v>45</v>
      </c>
      <c r="M59" s="283" t="s">
        <v>2004</v>
      </c>
      <c r="N59" s="282" t="s">
        <v>2005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45456</v>
      </c>
      <c r="T59" s="285">
        <v>45302</v>
      </c>
      <c r="U59" s="284" t="s">
        <v>45</v>
      </c>
      <c r="V59" s="285">
        <v>45302</v>
      </c>
      <c r="W59" s="285">
        <v>45302</v>
      </c>
      <c r="X59" s="285">
        <v>45315</v>
      </c>
      <c r="Y59" s="286">
        <v>47000</v>
      </c>
      <c r="Z59" s="286">
        <v>47000</v>
      </c>
      <c r="AA59" s="286">
        <v>12900</v>
      </c>
      <c r="AB59" s="286">
        <v>47000</v>
      </c>
      <c r="AC59" s="287" t="s">
        <v>569</v>
      </c>
      <c r="AD59" s="284" t="s">
        <v>60</v>
      </c>
      <c r="AE59" s="287" t="s">
        <v>45</v>
      </c>
      <c r="AF59" s="286">
        <v>47000</v>
      </c>
      <c r="AG59" s="286">
        <v>2560</v>
      </c>
      <c r="AH59" s="286">
        <v>120320000</v>
      </c>
      <c r="AI59" s="286">
        <v>33024000</v>
      </c>
      <c r="AJ59" s="286">
        <v>770</v>
      </c>
      <c r="AK59" s="286">
        <v>36190000</v>
      </c>
      <c r="AL59" s="286">
        <v>9933000</v>
      </c>
      <c r="AM59" s="286">
        <v>1790</v>
      </c>
      <c r="AN59" s="286">
        <v>84130000</v>
      </c>
      <c r="AO59" s="286">
        <v>23091000</v>
      </c>
      <c r="AP59" s="286">
        <v>3685</v>
      </c>
      <c r="AQ59" s="286">
        <v>173195000</v>
      </c>
      <c r="AR59" s="286">
        <v>47536500</v>
      </c>
      <c r="AS59" s="286">
        <v>3685</v>
      </c>
      <c r="AT59" s="286">
        <v>173195000</v>
      </c>
      <c r="AU59" s="286">
        <v>47536500</v>
      </c>
      <c r="AV59" s="286"/>
      <c r="AW59" s="286"/>
      <c r="AX59" s="286">
        <v>0</v>
      </c>
      <c r="AY59" s="286">
        <v>3655</v>
      </c>
      <c r="AZ59" s="286">
        <v>171785000</v>
      </c>
      <c r="BA59" s="286">
        <v>-2</v>
      </c>
      <c r="BB59" s="286">
        <v>-94000</v>
      </c>
      <c r="BC59" s="286">
        <v>635</v>
      </c>
      <c r="BD59" s="286">
        <v>29845000</v>
      </c>
      <c r="BE59" s="286">
        <v>19764205</v>
      </c>
      <c r="BF59" s="286">
        <v>8191500</v>
      </c>
      <c r="BG59" s="286">
        <v>3611</v>
      </c>
      <c r="BH59" s="286">
        <v>169717000</v>
      </c>
      <c r="BI59" s="286">
        <v>131450680</v>
      </c>
      <c r="BJ59" s="286">
        <v>46581900</v>
      </c>
      <c r="BK59" s="286">
        <v>44</v>
      </c>
      <c r="BL59" s="286">
        <v>30</v>
      </c>
      <c r="BM59" s="286">
        <v>74</v>
      </c>
      <c r="BN59" s="286">
        <v>3478000</v>
      </c>
      <c r="BO59" s="286">
        <v>954600</v>
      </c>
      <c r="BP59" s="287" t="s">
        <v>3757</v>
      </c>
      <c r="BQ59" s="287" t="s">
        <v>3917</v>
      </c>
      <c r="BR59" t="s">
        <v>45</v>
      </c>
    </row>
    <row r="60" spans="1:70" x14ac:dyDescent="0.3">
      <c r="A60" s="281">
        <v>57</v>
      </c>
      <c r="B60" s="288" t="s">
        <v>2952</v>
      </c>
      <c r="C60" s="288" t="s">
        <v>2953</v>
      </c>
      <c r="D60" s="288" t="s">
        <v>2954</v>
      </c>
      <c r="E60" s="288" t="s">
        <v>2959</v>
      </c>
      <c r="F60" s="288" t="s">
        <v>2970</v>
      </c>
      <c r="G60" s="288" t="s">
        <v>2974</v>
      </c>
      <c r="H60" s="288" t="s">
        <v>2976</v>
      </c>
      <c r="I60" s="288" t="s">
        <v>2962</v>
      </c>
      <c r="J60" s="288" t="s">
        <v>60</v>
      </c>
      <c r="K60" s="288" t="s">
        <v>2958</v>
      </c>
      <c r="L60" s="288" t="s">
        <v>45</v>
      </c>
      <c r="M60" s="289" t="s">
        <v>2006</v>
      </c>
      <c r="N60" s="288" t="s">
        <v>2007</v>
      </c>
      <c r="O60" s="288" t="s">
        <v>50</v>
      </c>
      <c r="P60" s="288" t="s">
        <v>51</v>
      </c>
      <c r="Q60" s="290" t="s">
        <v>45</v>
      </c>
      <c r="R60" s="288" t="s">
        <v>45</v>
      </c>
      <c r="S60" s="1">
        <v>45322</v>
      </c>
      <c r="T60" s="1">
        <v>45316</v>
      </c>
      <c r="U60" s="290" t="s">
        <v>45</v>
      </c>
      <c r="V60" s="1">
        <v>45316</v>
      </c>
      <c r="W60" s="1">
        <v>45322</v>
      </c>
      <c r="X60" s="1">
        <v>45335</v>
      </c>
      <c r="Y60" s="291">
        <v>47000</v>
      </c>
      <c r="Z60" s="291">
        <v>47000</v>
      </c>
      <c r="AA60" s="291">
        <v>13500</v>
      </c>
      <c r="AB60" s="291">
        <v>47000</v>
      </c>
      <c r="AC60" s="292" t="s">
        <v>1613</v>
      </c>
      <c r="AD60" s="290" t="s">
        <v>60</v>
      </c>
      <c r="AE60" s="292" t="s">
        <v>45</v>
      </c>
      <c r="AF60" s="291">
        <v>47000</v>
      </c>
      <c r="AG60" s="291">
        <v>575</v>
      </c>
      <c r="AH60" s="291">
        <v>27025000</v>
      </c>
      <c r="AI60" s="291">
        <v>7762500</v>
      </c>
      <c r="AJ60" s="291">
        <v>575</v>
      </c>
      <c r="AK60" s="291">
        <v>27025000</v>
      </c>
      <c r="AL60" s="291">
        <v>7762500</v>
      </c>
      <c r="AM60" s="291"/>
      <c r="AN60" s="291"/>
      <c r="AO60" s="291">
        <v>0</v>
      </c>
      <c r="AP60" s="291">
        <v>618</v>
      </c>
      <c r="AQ60" s="291">
        <v>29046000</v>
      </c>
      <c r="AR60" s="291">
        <v>8343000</v>
      </c>
      <c r="AS60" s="291">
        <v>618</v>
      </c>
      <c r="AT60" s="291">
        <v>29046000</v>
      </c>
      <c r="AU60" s="291">
        <v>8343000</v>
      </c>
      <c r="AV60" s="291"/>
      <c r="AW60" s="291"/>
      <c r="AX60" s="291">
        <v>0</v>
      </c>
      <c r="AY60" s="291">
        <v>544</v>
      </c>
      <c r="AZ60" s="291">
        <v>25568000</v>
      </c>
      <c r="BA60" s="291"/>
      <c r="BB60" s="291"/>
      <c r="BC60" s="291">
        <v>169</v>
      </c>
      <c r="BD60" s="291">
        <v>7943000</v>
      </c>
      <c r="BE60" s="291">
        <v>4723472</v>
      </c>
      <c r="BF60" s="291">
        <v>2281500</v>
      </c>
      <c r="BG60" s="291">
        <v>522</v>
      </c>
      <c r="BH60" s="291">
        <v>24534000</v>
      </c>
      <c r="BI60" s="291">
        <v>16772560</v>
      </c>
      <c r="BJ60" s="291">
        <v>7047000</v>
      </c>
      <c r="BK60" s="291">
        <v>22</v>
      </c>
      <c r="BL60" s="291">
        <v>74</v>
      </c>
      <c r="BM60" s="291">
        <v>96</v>
      </c>
      <c r="BN60" s="291">
        <v>4512000</v>
      </c>
      <c r="BO60" s="291">
        <v>1296000</v>
      </c>
      <c r="BP60" s="292" t="s">
        <v>3382</v>
      </c>
      <c r="BQ60" s="292" t="s">
        <v>677</v>
      </c>
      <c r="BR60" t="s">
        <v>45</v>
      </c>
    </row>
    <row r="61" spans="1:70" x14ac:dyDescent="0.3">
      <c r="A61" s="281">
        <v>58</v>
      </c>
      <c r="B61" s="282" t="s">
        <v>2952</v>
      </c>
      <c r="C61" s="282" t="s">
        <v>2953</v>
      </c>
      <c r="D61" s="282" t="s">
        <v>2954</v>
      </c>
      <c r="E61" s="282" t="s">
        <v>2959</v>
      </c>
      <c r="F61" s="282" t="s">
        <v>2977</v>
      </c>
      <c r="G61" s="282" t="s">
        <v>2978</v>
      </c>
      <c r="H61" s="282" t="s">
        <v>2979</v>
      </c>
      <c r="I61" s="282" t="s">
        <v>2962</v>
      </c>
      <c r="J61" s="282" t="s">
        <v>60</v>
      </c>
      <c r="K61" s="282" t="s">
        <v>2958</v>
      </c>
      <c r="L61" s="282" t="s">
        <v>45</v>
      </c>
      <c r="M61" s="283" t="s">
        <v>2008</v>
      </c>
      <c r="N61" s="282" t="s">
        <v>2009</v>
      </c>
      <c r="O61" s="282" t="s">
        <v>50</v>
      </c>
      <c r="P61" s="282" t="s">
        <v>51</v>
      </c>
      <c r="Q61" s="284" t="s">
        <v>45</v>
      </c>
      <c r="R61" s="282" t="s">
        <v>45</v>
      </c>
      <c r="S61" s="285">
        <v>45370</v>
      </c>
      <c r="T61" s="285">
        <v>45280</v>
      </c>
      <c r="U61" s="284" t="s">
        <v>45</v>
      </c>
      <c r="V61" s="285">
        <v>45280</v>
      </c>
      <c r="W61" s="285">
        <v>45292</v>
      </c>
      <c r="X61" s="285">
        <v>45294</v>
      </c>
      <c r="Y61" s="286">
        <v>47000</v>
      </c>
      <c r="Z61" s="286">
        <v>69000</v>
      </c>
      <c r="AA61" s="286">
        <v>13200</v>
      </c>
      <c r="AB61" s="286">
        <v>69000</v>
      </c>
      <c r="AC61" s="287" t="s">
        <v>1467</v>
      </c>
      <c r="AD61" s="284" t="s">
        <v>60</v>
      </c>
      <c r="AE61" s="287" t="s">
        <v>45</v>
      </c>
      <c r="AF61" s="286">
        <v>47000</v>
      </c>
      <c r="AG61" s="286">
        <v>5455</v>
      </c>
      <c r="AH61" s="286">
        <v>376395000</v>
      </c>
      <c r="AI61" s="286">
        <v>72006000</v>
      </c>
      <c r="AJ61" s="286">
        <v>3955</v>
      </c>
      <c r="AK61" s="286">
        <v>272895000</v>
      </c>
      <c r="AL61" s="286">
        <v>52206000</v>
      </c>
      <c r="AM61" s="286">
        <v>1500</v>
      </c>
      <c r="AN61" s="286">
        <v>103500000</v>
      </c>
      <c r="AO61" s="286">
        <v>19800000</v>
      </c>
      <c r="AP61" s="286">
        <v>5483</v>
      </c>
      <c r="AQ61" s="286">
        <v>378327000</v>
      </c>
      <c r="AR61" s="286">
        <v>72375600</v>
      </c>
      <c r="AS61" s="286">
        <v>5483</v>
      </c>
      <c r="AT61" s="286">
        <v>378327000</v>
      </c>
      <c r="AU61" s="286">
        <v>72375600</v>
      </c>
      <c r="AV61" s="286"/>
      <c r="AW61" s="286"/>
      <c r="AX61" s="286">
        <v>0</v>
      </c>
      <c r="AY61" s="286">
        <v>5459</v>
      </c>
      <c r="AZ61" s="286">
        <v>376671000</v>
      </c>
      <c r="BA61" s="286">
        <v>-13</v>
      </c>
      <c r="BB61" s="286">
        <v>-897000</v>
      </c>
      <c r="BC61" s="286">
        <v>72</v>
      </c>
      <c r="BD61" s="286">
        <v>4968000</v>
      </c>
      <c r="BE61" s="286">
        <v>2597968</v>
      </c>
      <c r="BF61" s="286">
        <v>950400</v>
      </c>
      <c r="BG61" s="286">
        <v>5375</v>
      </c>
      <c r="BH61" s="286">
        <v>370875000</v>
      </c>
      <c r="BI61" s="286">
        <v>208266089</v>
      </c>
      <c r="BJ61" s="286">
        <v>70950000</v>
      </c>
      <c r="BK61" s="286">
        <v>84</v>
      </c>
      <c r="BL61" s="286">
        <v>24</v>
      </c>
      <c r="BM61" s="286">
        <v>108</v>
      </c>
      <c r="BN61" s="286">
        <v>7452000</v>
      </c>
      <c r="BO61" s="286">
        <v>1425600</v>
      </c>
      <c r="BP61" s="287" t="s">
        <v>3757</v>
      </c>
      <c r="BQ61" s="287" t="s">
        <v>1088</v>
      </c>
      <c r="BR61" t="s">
        <v>45</v>
      </c>
    </row>
    <row r="62" spans="1:70" x14ac:dyDescent="0.3">
      <c r="A62" s="281">
        <v>59</v>
      </c>
      <c r="B62" s="288" t="s">
        <v>2952</v>
      </c>
      <c r="C62" s="288" t="s">
        <v>2953</v>
      </c>
      <c r="D62" s="288" t="s">
        <v>2954</v>
      </c>
      <c r="E62" s="288" t="s">
        <v>2959</v>
      </c>
      <c r="F62" s="288" t="s">
        <v>2977</v>
      </c>
      <c r="G62" s="288" t="s">
        <v>2980</v>
      </c>
      <c r="H62" s="288" t="s">
        <v>2981</v>
      </c>
      <c r="I62" s="288" t="s">
        <v>2962</v>
      </c>
      <c r="J62" s="288" t="s">
        <v>60</v>
      </c>
      <c r="K62" s="288" t="s">
        <v>2958</v>
      </c>
      <c r="L62" s="288" t="s">
        <v>45</v>
      </c>
      <c r="M62" s="289" t="s">
        <v>2010</v>
      </c>
      <c r="N62" s="288" t="s">
        <v>2011</v>
      </c>
      <c r="O62" s="288" t="s">
        <v>50</v>
      </c>
      <c r="P62" s="288" t="s">
        <v>74</v>
      </c>
      <c r="Q62" s="290" t="s">
        <v>45</v>
      </c>
      <c r="R62" s="288" t="s">
        <v>45</v>
      </c>
      <c r="S62" s="1">
        <v>45344</v>
      </c>
      <c r="T62" s="1">
        <v>45310</v>
      </c>
      <c r="U62" s="290" t="s">
        <v>45</v>
      </c>
      <c r="V62" s="1">
        <v>45310</v>
      </c>
      <c r="W62" s="1">
        <v>45310</v>
      </c>
      <c r="X62" s="1">
        <v>45315</v>
      </c>
      <c r="Y62" s="291">
        <v>33000</v>
      </c>
      <c r="Z62" s="291">
        <v>45000</v>
      </c>
      <c r="AA62" s="291">
        <v>8400</v>
      </c>
      <c r="AB62" s="291">
        <v>45000</v>
      </c>
      <c r="AC62" s="292" t="s">
        <v>839</v>
      </c>
      <c r="AD62" s="290" t="s">
        <v>60</v>
      </c>
      <c r="AE62" s="292" t="s">
        <v>45</v>
      </c>
      <c r="AF62" s="291">
        <v>33000</v>
      </c>
      <c r="AG62" s="291">
        <v>1250</v>
      </c>
      <c r="AH62" s="291">
        <v>56250000</v>
      </c>
      <c r="AI62" s="291">
        <v>10500000</v>
      </c>
      <c r="AJ62" s="291">
        <v>800</v>
      </c>
      <c r="AK62" s="291">
        <v>36000000</v>
      </c>
      <c r="AL62" s="291">
        <v>6720000</v>
      </c>
      <c r="AM62" s="291">
        <v>450</v>
      </c>
      <c r="AN62" s="291">
        <v>20250000</v>
      </c>
      <c r="AO62" s="291">
        <v>3780000</v>
      </c>
      <c r="AP62" s="291">
        <v>1235</v>
      </c>
      <c r="AQ62" s="291">
        <v>55575000</v>
      </c>
      <c r="AR62" s="291">
        <v>10374000</v>
      </c>
      <c r="AS62" s="291">
        <v>1235</v>
      </c>
      <c r="AT62" s="291">
        <v>55575000</v>
      </c>
      <c r="AU62" s="291">
        <v>10374000</v>
      </c>
      <c r="AV62" s="291"/>
      <c r="AW62" s="291"/>
      <c r="AX62" s="291">
        <v>0</v>
      </c>
      <c r="AY62" s="291">
        <v>1089</v>
      </c>
      <c r="AZ62" s="291">
        <v>49005000</v>
      </c>
      <c r="BA62" s="291">
        <v>-1</v>
      </c>
      <c r="BB62" s="291">
        <v>-45000</v>
      </c>
      <c r="BC62" s="291">
        <v>186</v>
      </c>
      <c r="BD62" s="291">
        <v>8370000</v>
      </c>
      <c r="BE62" s="291">
        <v>4163115</v>
      </c>
      <c r="BF62" s="291">
        <v>1562400</v>
      </c>
      <c r="BG62" s="291">
        <v>1065</v>
      </c>
      <c r="BH62" s="291">
        <v>47925000</v>
      </c>
      <c r="BI62" s="291">
        <v>25803194</v>
      </c>
      <c r="BJ62" s="291">
        <v>8946000</v>
      </c>
      <c r="BK62" s="291">
        <v>24</v>
      </c>
      <c r="BL62" s="291">
        <v>146</v>
      </c>
      <c r="BM62" s="291">
        <v>170</v>
      </c>
      <c r="BN62" s="291">
        <v>7650000</v>
      </c>
      <c r="BO62" s="291">
        <v>1428000</v>
      </c>
      <c r="BP62" s="292" t="s">
        <v>932</v>
      </c>
      <c r="BQ62" s="292" t="s">
        <v>3411</v>
      </c>
      <c r="BR62" t="s">
        <v>45</v>
      </c>
    </row>
    <row r="63" spans="1:70" x14ac:dyDescent="0.3">
      <c r="A63" s="281">
        <v>60</v>
      </c>
      <c r="B63" s="282" t="s">
        <v>2952</v>
      </c>
      <c r="C63" s="282" t="s">
        <v>2953</v>
      </c>
      <c r="D63" s="282" t="s">
        <v>2954</v>
      </c>
      <c r="E63" s="282" t="s">
        <v>2959</v>
      </c>
      <c r="F63" s="282" t="s">
        <v>2977</v>
      </c>
      <c r="G63" s="282" t="s">
        <v>2980</v>
      </c>
      <c r="H63" s="282" t="s">
        <v>2981</v>
      </c>
      <c r="I63" s="282" t="s">
        <v>2962</v>
      </c>
      <c r="J63" s="282" t="s">
        <v>60</v>
      </c>
      <c r="K63" s="282" t="s">
        <v>2958</v>
      </c>
      <c r="L63" s="282" t="s">
        <v>45</v>
      </c>
      <c r="M63" s="283" t="s">
        <v>2012</v>
      </c>
      <c r="N63" s="282" t="s">
        <v>2013</v>
      </c>
      <c r="O63" s="282" t="s">
        <v>50</v>
      </c>
      <c r="P63" s="282" t="s">
        <v>74</v>
      </c>
      <c r="Q63" s="284" t="s">
        <v>45</v>
      </c>
      <c r="R63" s="282" t="s">
        <v>45</v>
      </c>
      <c r="S63" s="285">
        <v>45364</v>
      </c>
      <c r="T63" s="285">
        <v>45317</v>
      </c>
      <c r="U63" s="284" t="s">
        <v>45</v>
      </c>
      <c r="V63" s="285">
        <v>45317</v>
      </c>
      <c r="W63" s="285">
        <v>45364</v>
      </c>
      <c r="X63" s="285">
        <v>45365</v>
      </c>
      <c r="Y63" s="286">
        <v>35000</v>
      </c>
      <c r="Z63" s="286">
        <v>35000</v>
      </c>
      <c r="AA63" s="286">
        <v>9300</v>
      </c>
      <c r="AB63" s="286">
        <v>35000</v>
      </c>
      <c r="AC63" s="287" t="s">
        <v>531</v>
      </c>
      <c r="AD63" s="284" t="s">
        <v>60</v>
      </c>
      <c r="AE63" s="287" t="s">
        <v>45</v>
      </c>
      <c r="AF63" s="286">
        <v>35000</v>
      </c>
      <c r="AG63" s="286">
        <v>500</v>
      </c>
      <c r="AH63" s="286">
        <v>17500000</v>
      </c>
      <c r="AI63" s="286">
        <v>4650000</v>
      </c>
      <c r="AJ63" s="286">
        <v>500</v>
      </c>
      <c r="AK63" s="286">
        <v>17500000</v>
      </c>
      <c r="AL63" s="286">
        <v>4650000</v>
      </c>
      <c r="AM63" s="286"/>
      <c r="AN63" s="286"/>
      <c r="AO63" s="286">
        <v>0</v>
      </c>
      <c r="AP63" s="286">
        <v>506</v>
      </c>
      <c r="AQ63" s="286">
        <v>17710000</v>
      </c>
      <c r="AR63" s="286">
        <v>4705800</v>
      </c>
      <c r="AS63" s="286">
        <v>506</v>
      </c>
      <c r="AT63" s="286">
        <v>17710000</v>
      </c>
      <c r="AU63" s="286">
        <v>4705800</v>
      </c>
      <c r="AV63" s="286"/>
      <c r="AW63" s="286"/>
      <c r="AX63" s="286">
        <v>0</v>
      </c>
      <c r="AY63" s="286">
        <v>325</v>
      </c>
      <c r="AZ63" s="286">
        <v>11375000</v>
      </c>
      <c r="BA63" s="286"/>
      <c r="BB63" s="286"/>
      <c r="BC63" s="286">
        <v>67</v>
      </c>
      <c r="BD63" s="286">
        <v>2345000</v>
      </c>
      <c r="BE63" s="286">
        <v>1589907</v>
      </c>
      <c r="BF63" s="286">
        <v>623100</v>
      </c>
      <c r="BG63" s="286">
        <v>325</v>
      </c>
      <c r="BH63" s="286">
        <v>11375000</v>
      </c>
      <c r="BI63" s="286">
        <v>7858531</v>
      </c>
      <c r="BJ63" s="286">
        <v>3022500</v>
      </c>
      <c r="BK63" s="286"/>
      <c r="BL63" s="286">
        <v>181</v>
      </c>
      <c r="BM63" s="286">
        <v>181</v>
      </c>
      <c r="BN63" s="286">
        <v>6335000</v>
      </c>
      <c r="BO63" s="286">
        <v>1683300</v>
      </c>
      <c r="BP63" s="287" t="s">
        <v>625</v>
      </c>
      <c r="BQ63" s="287" t="s">
        <v>3134</v>
      </c>
      <c r="BR63" t="s">
        <v>45</v>
      </c>
    </row>
    <row r="64" spans="1:70" x14ac:dyDescent="0.3">
      <c r="A64" s="281">
        <v>61</v>
      </c>
      <c r="B64" s="288" t="s">
        <v>2952</v>
      </c>
      <c r="C64" s="288" t="s">
        <v>2953</v>
      </c>
      <c r="D64" s="288" t="s">
        <v>2954</v>
      </c>
      <c r="E64" s="288" t="s">
        <v>2959</v>
      </c>
      <c r="F64" s="288" t="s">
        <v>2977</v>
      </c>
      <c r="G64" s="288" t="s">
        <v>2980</v>
      </c>
      <c r="H64" s="288" t="s">
        <v>2981</v>
      </c>
      <c r="I64" s="288" t="s">
        <v>2962</v>
      </c>
      <c r="J64" s="288" t="s">
        <v>60</v>
      </c>
      <c r="K64" s="288" t="s">
        <v>2958</v>
      </c>
      <c r="L64" s="288" t="s">
        <v>45</v>
      </c>
      <c r="M64" s="289" t="s">
        <v>2014</v>
      </c>
      <c r="N64" s="288" t="s">
        <v>2015</v>
      </c>
      <c r="O64" s="288" t="s">
        <v>50</v>
      </c>
      <c r="P64" s="288" t="s">
        <v>74</v>
      </c>
      <c r="Q64" s="290" t="s">
        <v>45</v>
      </c>
      <c r="R64" s="288" t="s">
        <v>45</v>
      </c>
      <c r="S64" s="1">
        <v>45337</v>
      </c>
      <c r="T64" s="1">
        <v>45307</v>
      </c>
      <c r="U64" s="290" t="s">
        <v>45</v>
      </c>
      <c r="V64" s="1">
        <v>45307</v>
      </c>
      <c r="W64" s="1">
        <v>45337</v>
      </c>
      <c r="X64" s="1">
        <v>45342</v>
      </c>
      <c r="Y64" s="291">
        <v>43000</v>
      </c>
      <c r="Z64" s="291">
        <v>43000</v>
      </c>
      <c r="AA64" s="291">
        <v>11900</v>
      </c>
      <c r="AB64" s="291">
        <v>43000</v>
      </c>
      <c r="AC64" s="292" t="s">
        <v>379</v>
      </c>
      <c r="AD64" s="290" t="s">
        <v>60</v>
      </c>
      <c r="AE64" s="292" t="s">
        <v>45</v>
      </c>
      <c r="AF64" s="291">
        <v>43000</v>
      </c>
      <c r="AG64" s="291">
        <v>1570</v>
      </c>
      <c r="AH64" s="291">
        <v>67510000</v>
      </c>
      <c r="AI64" s="291">
        <v>18683000</v>
      </c>
      <c r="AJ64" s="291">
        <v>970</v>
      </c>
      <c r="AK64" s="291">
        <v>41710000</v>
      </c>
      <c r="AL64" s="291">
        <v>11543000</v>
      </c>
      <c r="AM64" s="291">
        <v>600</v>
      </c>
      <c r="AN64" s="291">
        <v>25800000</v>
      </c>
      <c r="AO64" s="291">
        <v>7140000</v>
      </c>
      <c r="AP64" s="291">
        <v>1627</v>
      </c>
      <c r="AQ64" s="291">
        <v>69961000</v>
      </c>
      <c r="AR64" s="291">
        <v>19361300</v>
      </c>
      <c r="AS64" s="291">
        <v>1627</v>
      </c>
      <c r="AT64" s="291">
        <v>69961000</v>
      </c>
      <c r="AU64" s="291">
        <v>19361300</v>
      </c>
      <c r="AV64" s="291"/>
      <c r="AW64" s="291"/>
      <c r="AX64" s="291">
        <v>0</v>
      </c>
      <c r="AY64" s="291">
        <v>970</v>
      </c>
      <c r="AZ64" s="291">
        <v>41710000</v>
      </c>
      <c r="BA64" s="291">
        <v>-1</v>
      </c>
      <c r="BB64" s="291">
        <v>-43000</v>
      </c>
      <c r="BC64" s="291">
        <v>149</v>
      </c>
      <c r="BD64" s="291">
        <v>6407000</v>
      </c>
      <c r="BE64" s="291">
        <v>4145003</v>
      </c>
      <c r="BF64" s="291">
        <v>1773100</v>
      </c>
      <c r="BG64" s="291">
        <v>920</v>
      </c>
      <c r="BH64" s="291">
        <v>39560000</v>
      </c>
      <c r="BI64" s="291">
        <v>26035923</v>
      </c>
      <c r="BJ64" s="291">
        <v>10948000</v>
      </c>
      <c r="BK64" s="291">
        <v>50</v>
      </c>
      <c r="BL64" s="291">
        <v>657</v>
      </c>
      <c r="BM64" s="291">
        <v>707</v>
      </c>
      <c r="BN64" s="291">
        <v>30401000</v>
      </c>
      <c r="BO64" s="291">
        <v>8413300</v>
      </c>
      <c r="BP64" s="292" t="s">
        <v>4039</v>
      </c>
      <c r="BQ64" s="292" t="s">
        <v>4002</v>
      </c>
      <c r="BR64" t="s">
        <v>45</v>
      </c>
    </row>
    <row r="65" spans="1:70" x14ac:dyDescent="0.3">
      <c r="A65" s="281">
        <v>62</v>
      </c>
      <c r="B65" s="282" t="s">
        <v>2952</v>
      </c>
      <c r="C65" s="282" t="s">
        <v>2953</v>
      </c>
      <c r="D65" s="282" t="s">
        <v>2954</v>
      </c>
      <c r="E65" s="282" t="s">
        <v>2959</v>
      </c>
      <c r="F65" s="282" t="s">
        <v>2977</v>
      </c>
      <c r="G65" s="282" t="s">
        <v>2980</v>
      </c>
      <c r="H65" s="282" t="s">
        <v>2982</v>
      </c>
      <c r="I65" s="282" t="s">
        <v>2962</v>
      </c>
      <c r="J65" s="282" t="s">
        <v>60</v>
      </c>
      <c r="K65" s="282" t="s">
        <v>2958</v>
      </c>
      <c r="L65" s="282" t="s">
        <v>45</v>
      </c>
      <c r="M65" s="283" t="s">
        <v>2016</v>
      </c>
      <c r="N65" s="282" t="s">
        <v>2017</v>
      </c>
      <c r="O65" s="282" t="s">
        <v>50</v>
      </c>
      <c r="P65" s="282" t="s">
        <v>51</v>
      </c>
      <c r="Q65" s="284" t="s">
        <v>45</v>
      </c>
      <c r="R65" s="282" t="s">
        <v>45</v>
      </c>
      <c r="S65" s="285">
        <v>45329</v>
      </c>
      <c r="T65" s="285">
        <v>45281</v>
      </c>
      <c r="U65" s="284" t="s">
        <v>45</v>
      </c>
      <c r="V65" s="285">
        <v>45281</v>
      </c>
      <c r="W65" s="285">
        <v>45327</v>
      </c>
      <c r="X65" s="285">
        <v>45335</v>
      </c>
      <c r="Y65" s="286">
        <v>59000</v>
      </c>
      <c r="Z65" s="286">
        <v>79000</v>
      </c>
      <c r="AA65" s="286">
        <v>16500</v>
      </c>
      <c r="AB65" s="286">
        <v>79000</v>
      </c>
      <c r="AC65" s="287" t="s">
        <v>1247</v>
      </c>
      <c r="AD65" s="284" t="s">
        <v>60</v>
      </c>
      <c r="AE65" s="287" t="s">
        <v>45</v>
      </c>
      <c r="AF65" s="286">
        <v>59000</v>
      </c>
      <c r="AG65" s="286">
        <v>1970</v>
      </c>
      <c r="AH65" s="286">
        <v>155630000</v>
      </c>
      <c r="AI65" s="286">
        <v>32505000</v>
      </c>
      <c r="AJ65" s="286">
        <v>970</v>
      </c>
      <c r="AK65" s="286">
        <v>76630000</v>
      </c>
      <c r="AL65" s="286">
        <v>16005000</v>
      </c>
      <c r="AM65" s="286">
        <v>1000</v>
      </c>
      <c r="AN65" s="286">
        <v>79000000</v>
      </c>
      <c r="AO65" s="286">
        <v>16500000</v>
      </c>
      <c r="AP65" s="286">
        <v>1535</v>
      </c>
      <c r="AQ65" s="286">
        <v>121265000</v>
      </c>
      <c r="AR65" s="286">
        <v>25327500</v>
      </c>
      <c r="AS65" s="286">
        <v>1535</v>
      </c>
      <c r="AT65" s="286">
        <v>121265000</v>
      </c>
      <c r="AU65" s="286">
        <v>25327500</v>
      </c>
      <c r="AV65" s="286"/>
      <c r="AW65" s="286"/>
      <c r="AX65" s="286">
        <v>0</v>
      </c>
      <c r="AY65" s="286">
        <v>1530</v>
      </c>
      <c r="AZ65" s="286">
        <v>120870000</v>
      </c>
      <c r="BA65" s="286"/>
      <c r="BB65" s="286"/>
      <c r="BC65" s="286">
        <v>33</v>
      </c>
      <c r="BD65" s="286">
        <v>2607000</v>
      </c>
      <c r="BE65" s="286">
        <v>1881045</v>
      </c>
      <c r="BF65" s="286">
        <v>544500</v>
      </c>
      <c r="BG65" s="286">
        <v>1477</v>
      </c>
      <c r="BH65" s="286">
        <v>116683000</v>
      </c>
      <c r="BI65" s="286">
        <v>64573349</v>
      </c>
      <c r="BJ65" s="286">
        <v>24370500</v>
      </c>
      <c r="BK65" s="286">
        <v>53</v>
      </c>
      <c r="BL65" s="286">
        <v>5</v>
      </c>
      <c r="BM65" s="286">
        <v>58</v>
      </c>
      <c r="BN65" s="286">
        <v>4582000</v>
      </c>
      <c r="BO65" s="286">
        <v>957000</v>
      </c>
      <c r="BP65" s="287" t="s">
        <v>4046</v>
      </c>
      <c r="BQ65" s="287" t="s">
        <v>3114</v>
      </c>
      <c r="BR65" t="s">
        <v>45</v>
      </c>
    </row>
    <row r="66" spans="1:70" x14ac:dyDescent="0.3">
      <c r="A66" s="281">
        <v>63</v>
      </c>
      <c r="B66" s="288" t="s">
        <v>2952</v>
      </c>
      <c r="C66" s="288" t="s">
        <v>2953</v>
      </c>
      <c r="D66" s="288" t="s">
        <v>2954</v>
      </c>
      <c r="E66" s="288" t="s">
        <v>2959</v>
      </c>
      <c r="F66" s="288" t="s">
        <v>2977</v>
      </c>
      <c r="G66" s="288" t="s">
        <v>2980</v>
      </c>
      <c r="H66" s="288" t="s">
        <v>2983</v>
      </c>
      <c r="I66" s="288" t="s">
        <v>2962</v>
      </c>
      <c r="J66" s="288" t="s">
        <v>60</v>
      </c>
      <c r="K66" s="288" t="s">
        <v>2958</v>
      </c>
      <c r="L66" s="288" t="s">
        <v>45</v>
      </c>
      <c r="M66" s="289" t="s">
        <v>2018</v>
      </c>
      <c r="N66" s="288" t="s">
        <v>2019</v>
      </c>
      <c r="O66" s="288" t="s">
        <v>50</v>
      </c>
      <c r="P66" s="288" t="s">
        <v>51</v>
      </c>
      <c r="Q66" s="290" t="s">
        <v>45</v>
      </c>
      <c r="R66" s="288" t="s">
        <v>45</v>
      </c>
      <c r="S66" s="1">
        <v>45329</v>
      </c>
      <c r="T66" s="1">
        <v>45307</v>
      </c>
      <c r="U66" s="290" t="s">
        <v>45</v>
      </c>
      <c r="V66" s="1">
        <v>45307</v>
      </c>
      <c r="W66" s="1">
        <v>45329</v>
      </c>
      <c r="X66" s="1">
        <v>45330</v>
      </c>
      <c r="Y66" s="291">
        <v>89000</v>
      </c>
      <c r="Z66" s="291">
        <v>89000</v>
      </c>
      <c r="AA66" s="291">
        <v>24800</v>
      </c>
      <c r="AB66" s="291">
        <v>89000</v>
      </c>
      <c r="AC66" s="292" t="s">
        <v>1602</v>
      </c>
      <c r="AD66" s="290" t="s">
        <v>60</v>
      </c>
      <c r="AE66" s="292" t="s">
        <v>45</v>
      </c>
      <c r="AF66" s="291">
        <v>89000</v>
      </c>
      <c r="AG66" s="291">
        <v>970</v>
      </c>
      <c r="AH66" s="291">
        <v>86330000</v>
      </c>
      <c r="AI66" s="291">
        <v>24056000</v>
      </c>
      <c r="AJ66" s="291">
        <v>970</v>
      </c>
      <c r="AK66" s="291">
        <v>86330000</v>
      </c>
      <c r="AL66" s="291">
        <v>24056000</v>
      </c>
      <c r="AM66" s="291"/>
      <c r="AN66" s="291"/>
      <c r="AO66" s="291">
        <v>0</v>
      </c>
      <c r="AP66" s="291">
        <v>960</v>
      </c>
      <c r="AQ66" s="291">
        <v>85440000</v>
      </c>
      <c r="AR66" s="291">
        <v>23808000</v>
      </c>
      <c r="AS66" s="291">
        <v>960</v>
      </c>
      <c r="AT66" s="291">
        <v>85440000</v>
      </c>
      <c r="AU66" s="291">
        <v>23808000</v>
      </c>
      <c r="AV66" s="291"/>
      <c r="AW66" s="291"/>
      <c r="AX66" s="291">
        <v>0</v>
      </c>
      <c r="AY66" s="291">
        <v>834</v>
      </c>
      <c r="AZ66" s="291">
        <v>74226000</v>
      </c>
      <c r="BA66" s="291">
        <v>-1</v>
      </c>
      <c r="BB66" s="291">
        <v>-89000</v>
      </c>
      <c r="BC66" s="291">
        <v>65</v>
      </c>
      <c r="BD66" s="291">
        <v>5785000</v>
      </c>
      <c r="BE66" s="291">
        <v>4178754</v>
      </c>
      <c r="BF66" s="291">
        <v>1612000</v>
      </c>
      <c r="BG66" s="291">
        <v>785</v>
      </c>
      <c r="BH66" s="291">
        <v>69865000</v>
      </c>
      <c r="BI66" s="291">
        <v>48413364</v>
      </c>
      <c r="BJ66" s="291">
        <v>19468000</v>
      </c>
      <c r="BK66" s="291">
        <v>49</v>
      </c>
      <c r="BL66" s="291">
        <v>126</v>
      </c>
      <c r="BM66" s="291">
        <v>175</v>
      </c>
      <c r="BN66" s="291">
        <v>15575000</v>
      </c>
      <c r="BO66" s="291">
        <v>4340000</v>
      </c>
      <c r="BP66" s="292" t="s">
        <v>773</v>
      </c>
      <c r="BQ66" s="292" t="s">
        <v>4025</v>
      </c>
      <c r="BR66" t="s">
        <v>45</v>
      </c>
    </row>
    <row r="67" spans="1:70" x14ac:dyDescent="0.3">
      <c r="A67" s="281">
        <v>64</v>
      </c>
      <c r="B67" s="282" t="s">
        <v>2952</v>
      </c>
      <c r="C67" s="282" t="s">
        <v>2953</v>
      </c>
      <c r="D67" s="282" t="s">
        <v>2954</v>
      </c>
      <c r="E67" s="282" t="s">
        <v>2959</v>
      </c>
      <c r="F67" s="282" t="s">
        <v>2977</v>
      </c>
      <c r="G67" s="282" t="s">
        <v>2980</v>
      </c>
      <c r="H67" s="282" t="s">
        <v>2984</v>
      </c>
      <c r="I67" s="282" t="s">
        <v>2962</v>
      </c>
      <c r="J67" s="282" t="s">
        <v>60</v>
      </c>
      <c r="K67" s="282" t="s">
        <v>2958</v>
      </c>
      <c r="L67" s="282" t="s">
        <v>45</v>
      </c>
      <c r="M67" s="283" t="s">
        <v>2020</v>
      </c>
      <c r="N67" s="282" t="s">
        <v>2021</v>
      </c>
      <c r="O67" s="282" t="s">
        <v>50</v>
      </c>
      <c r="P67" s="282" t="s">
        <v>51</v>
      </c>
      <c r="Q67" s="284" t="s">
        <v>45</v>
      </c>
      <c r="R67" s="282" t="s">
        <v>45</v>
      </c>
      <c r="S67" s="285">
        <v>45307</v>
      </c>
      <c r="T67" s="285">
        <v>45281</v>
      </c>
      <c r="U67" s="284" t="s">
        <v>45</v>
      </c>
      <c r="V67" s="285">
        <v>45281</v>
      </c>
      <c r="W67" s="285">
        <v>45306</v>
      </c>
      <c r="X67" s="285">
        <v>45308</v>
      </c>
      <c r="Y67" s="286">
        <v>99000</v>
      </c>
      <c r="Z67" s="286">
        <v>99000</v>
      </c>
      <c r="AA67" s="286">
        <v>28000</v>
      </c>
      <c r="AB67" s="286">
        <v>99000</v>
      </c>
      <c r="AC67" s="287" t="s">
        <v>346</v>
      </c>
      <c r="AD67" s="284" t="s">
        <v>60</v>
      </c>
      <c r="AE67" s="287" t="s">
        <v>45</v>
      </c>
      <c r="AF67" s="286">
        <v>99000</v>
      </c>
      <c r="AG67" s="286">
        <v>770</v>
      </c>
      <c r="AH67" s="286">
        <v>76230000</v>
      </c>
      <c r="AI67" s="286">
        <v>21560000</v>
      </c>
      <c r="AJ67" s="286">
        <v>370</v>
      </c>
      <c r="AK67" s="286">
        <v>36630000</v>
      </c>
      <c r="AL67" s="286">
        <v>10360000</v>
      </c>
      <c r="AM67" s="286">
        <v>400</v>
      </c>
      <c r="AN67" s="286">
        <v>39600000</v>
      </c>
      <c r="AO67" s="286">
        <v>11200000</v>
      </c>
      <c r="AP67" s="286">
        <v>775</v>
      </c>
      <c r="AQ67" s="286">
        <v>76725000</v>
      </c>
      <c r="AR67" s="286">
        <v>21700000</v>
      </c>
      <c r="AS67" s="286">
        <v>775</v>
      </c>
      <c r="AT67" s="286">
        <v>76725000</v>
      </c>
      <c r="AU67" s="286">
        <v>21700000</v>
      </c>
      <c r="AV67" s="286"/>
      <c r="AW67" s="286"/>
      <c r="AX67" s="286">
        <v>0</v>
      </c>
      <c r="AY67" s="286">
        <v>733</v>
      </c>
      <c r="AZ67" s="286">
        <v>72567000</v>
      </c>
      <c r="BA67" s="286">
        <v>1</v>
      </c>
      <c r="BB67" s="286">
        <v>99000</v>
      </c>
      <c r="BC67" s="286">
        <v>55</v>
      </c>
      <c r="BD67" s="286">
        <v>5445000</v>
      </c>
      <c r="BE67" s="286">
        <v>3731776</v>
      </c>
      <c r="BF67" s="286">
        <v>1540000</v>
      </c>
      <c r="BG67" s="286">
        <v>680</v>
      </c>
      <c r="BH67" s="286">
        <v>67320000</v>
      </c>
      <c r="BI67" s="286">
        <v>49641976</v>
      </c>
      <c r="BJ67" s="286">
        <v>19040000</v>
      </c>
      <c r="BK67" s="286">
        <v>53</v>
      </c>
      <c r="BL67" s="286">
        <v>42</v>
      </c>
      <c r="BM67" s="286">
        <v>95</v>
      </c>
      <c r="BN67" s="286">
        <v>9405000</v>
      </c>
      <c r="BO67" s="286">
        <v>2660000</v>
      </c>
      <c r="BP67" s="287" t="s">
        <v>4061</v>
      </c>
      <c r="BQ67" s="287" t="s">
        <v>4021</v>
      </c>
      <c r="BR67" t="s">
        <v>45</v>
      </c>
    </row>
    <row r="68" spans="1:70" x14ac:dyDescent="0.3">
      <c r="A68" s="281">
        <v>65</v>
      </c>
      <c r="B68" s="288" t="s">
        <v>2952</v>
      </c>
      <c r="C68" s="288" t="s">
        <v>2953</v>
      </c>
      <c r="D68" s="288" t="s">
        <v>2954</v>
      </c>
      <c r="E68" s="288" t="s">
        <v>2959</v>
      </c>
      <c r="F68" s="288" t="s">
        <v>2977</v>
      </c>
      <c r="G68" s="288" t="s">
        <v>2980</v>
      </c>
      <c r="H68" s="288" t="s">
        <v>2984</v>
      </c>
      <c r="I68" s="288" t="s">
        <v>2962</v>
      </c>
      <c r="J68" s="288" t="s">
        <v>60</v>
      </c>
      <c r="K68" s="288" t="s">
        <v>2958</v>
      </c>
      <c r="L68" s="288" t="s">
        <v>45</v>
      </c>
      <c r="M68" s="289" t="s">
        <v>2022</v>
      </c>
      <c r="N68" s="288" t="s">
        <v>2023</v>
      </c>
      <c r="O68" s="288" t="s">
        <v>50</v>
      </c>
      <c r="P68" s="288" t="s">
        <v>127</v>
      </c>
      <c r="Q68" s="290" t="s">
        <v>45</v>
      </c>
      <c r="R68" s="288" t="s">
        <v>45</v>
      </c>
      <c r="S68" s="1">
        <v>45295</v>
      </c>
      <c r="T68" s="1">
        <v>45281</v>
      </c>
      <c r="U68" s="290" t="s">
        <v>45</v>
      </c>
      <c r="V68" s="1">
        <v>45281</v>
      </c>
      <c r="W68" s="1">
        <v>45295</v>
      </c>
      <c r="X68" s="1">
        <v>45300</v>
      </c>
      <c r="Y68" s="291">
        <v>99000</v>
      </c>
      <c r="Z68" s="291">
        <v>135000</v>
      </c>
      <c r="AA68" s="291">
        <v>29700</v>
      </c>
      <c r="AB68" s="291">
        <v>135000</v>
      </c>
      <c r="AC68" s="292" t="s">
        <v>431</v>
      </c>
      <c r="AD68" s="290" t="s">
        <v>60</v>
      </c>
      <c r="AE68" s="292" t="s">
        <v>45</v>
      </c>
      <c r="AF68" s="291">
        <v>99000</v>
      </c>
      <c r="AG68" s="291">
        <v>500</v>
      </c>
      <c r="AH68" s="291">
        <v>67500000</v>
      </c>
      <c r="AI68" s="291">
        <v>14850000</v>
      </c>
      <c r="AJ68" s="291">
        <v>300</v>
      </c>
      <c r="AK68" s="291">
        <v>40500000</v>
      </c>
      <c r="AL68" s="291">
        <v>8910000</v>
      </c>
      <c r="AM68" s="291">
        <v>200</v>
      </c>
      <c r="AN68" s="291">
        <v>27000000</v>
      </c>
      <c r="AO68" s="291">
        <v>5940000</v>
      </c>
      <c r="AP68" s="291">
        <v>522</v>
      </c>
      <c r="AQ68" s="291">
        <v>70470000</v>
      </c>
      <c r="AR68" s="291">
        <v>15503400</v>
      </c>
      <c r="AS68" s="291">
        <v>522</v>
      </c>
      <c r="AT68" s="291">
        <v>70470000</v>
      </c>
      <c r="AU68" s="291">
        <v>15503400</v>
      </c>
      <c r="AV68" s="291"/>
      <c r="AW68" s="291"/>
      <c r="AX68" s="291">
        <v>0</v>
      </c>
      <c r="AY68" s="291">
        <v>520</v>
      </c>
      <c r="AZ68" s="291">
        <v>70200000</v>
      </c>
      <c r="BA68" s="291"/>
      <c r="BB68" s="291"/>
      <c r="BC68" s="291">
        <v>2</v>
      </c>
      <c r="BD68" s="291">
        <v>270000</v>
      </c>
      <c r="BE68" s="291">
        <v>268050</v>
      </c>
      <c r="BF68" s="291">
        <v>59400</v>
      </c>
      <c r="BG68" s="291">
        <v>520</v>
      </c>
      <c r="BH68" s="291">
        <v>70200000</v>
      </c>
      <c r="BI68" s="291">
        <v>38780425</v>
      </c>
      <c r="BJ68" s="291">
        <v>15444000</v>
      </c>
      <c r="BK68" s="291"/>
      <c r="BL68" s="291">
        <v>2</v>
      </c>
      <c r="BM68" s="291">
        <v>2</v>
      </c>
      <c r="BN68" s="291">
        <v>270000</v>
      </c>
      <c r="BO68" s="291">
        <v>59400</v>
      </c>
      <c r="BP68" s="292" t="s">
        <v>3541</v>
      </c>
      <c r="BQ68" s="292" t="s">
        <v>1088</v>
      </c>
      <c r="BR68" t="s">
        <v>45</v>
      </c>
    </row>
    <row r="69" spans="1:70" x14ac:dyDescent="0.3">
      <c r="A69" s="281">
        <v>66</v>
      </c>
      <c r="B69" s="282" t="s">
        <v>2952</v>
      </c>
      <c r="C69" s="282" t="s">
        <v>2953</v>
      </c>
      <c r="D69" s="282" t="s">
        <v>2954</v>
      </c>
      <c r="E69" s="282" t="s">
        <v>2959</v>
      </c>
      <c r="F69" s="282" t="s">
        <v>2977</v>
      </c>
      <c r="G69" s="282" t="s">
        <v>2980</v>
      </c>
      <c r="H69" s="282" t="s">
        <v>2984</v>
      </c>
      <c r="I69" s="282" t="s">
        <v>2962</v>
      </c>
      <c r="J69" s="282" t="s">
        <v>60</v>
      </c>
      <c r="K69" s="282" t="s">
        <v>2958</v>
      </c>
      <c r="L69" s="282" t="s">
        <v>45</v>
      </c>
      <c r="M69" s="283" t="s">
        <v>2024</v>
      </c>
      <c r="N69" s="282" t="s">
        <v>2025</v>
      </c>
      <c r="O69" s="282" t="s">
        <v>50</v>
      </c>
      <c r="P69" s="282" t="s">
        <v>74</v>
      </c>
      <c r="Q69" s="284" t="s">
        <v>45</v>
      </c>
      <c r="R69" s="282" t="s">
        <v>45</v>
      </c>
      <c r="S69" s="285">
        <v>45420</v>
      </c>
      <c r="T69" s="285">
        <v>45307</v>
      </c>
      <c r="U69" s="284" t="s">
        <v>45</v>
      </c>
      <c r="V69" s="285">
        <v>45307</v>
      </c>
      <c r="W69" s="285">
        <v>45378</v>
      </c>
      <c r="X69" s="285">
        <v>45385</v>
      </c>
      <c r="Y69" s="286">
        <v>35000</v>
      </c>
      <c r="Z69" s="286">
        <v>35000</v>
      </c>
      <c r="AA69" s="286">
        <v>9400</v>
      </c>
      <c r="AB69" s="286">
        <v>35000</v>
      </c>
      <c r="AC69" s="287" t="s">
        <v>399</v>
      </c>
      <c r="AD69" s="284" t="s">
        <v>60</v>
      </c>
      <c r="AE69" s="287" t="s">
        <v>45</v>
      </c>
      <c r="AF69" s="286">
        <v>35000</v>
      </c>
      <c r="AG69" s="286">
        <v>950</v>
      </c>
      <c r="AH69" s="286">
        <v>33250000</v>
      </c>
      <c r="AI69" s="286">
        <v>8930000</v>
      </c>
      <c r="AJ69" s="286">
        <v>800</v>
      </c>
      <c r="AK69" s="286">
        <v>28000000</v>
      </c>
      <c r="AL69" s="286">
        <v>7520000</v>
      </c>
      <c r="AM69" s="286">
        <v>150</v>
      </c>
      <c r="AN69" s="286">
        <v>5250000</v>
      </c>
      <c r="AO69" s="286">
        <v>1410000</v>
      </c>
      <c r="AP69" s="286">
        <v>925</v>
      </c>
      <c r="AQ69" s="286">
        <v>32375000</v>
      </c>
      <c r="AR69" s="286">
        <v>8695000</v>
      </c>
      <c r="AS69" s="286">
        <v>925</v>
      </c>
      <c r="AT69" s="286">
        <v>32375000</v>
      </c>
      <c r="AU69" s="286">
        <v>8695000</v>
      </c>
      <c r="AV69" s="286"/>
      <c r="AW69" s="286"/>
      <c r="AX69" s="286">
        <v>0</v>
      </c>
      <c r="AY69" s="286">
        <v>908</v>
      </c>
      <c r="AZ69" s="286">
        <v>31780000</v>
      </c>
      <c r="BA69" s="286">
        <v>-3</v>
      </c>
      <c r="BB69" s="286">
        <v>-105000</v>
      </c>
      <c r="BC69" s="286">
        <v>22</v>
      </c>
      <c r="BD69" s="286">
        <v>770000</v>
      </c>
      <c r="BE69" s="286">
        <v>610343</v>
      </c>
      <c r="BF69" s="286">
        <v>206800</v>
      </c>
      <c r="BG69" s="286">
        <v>908</v>
      </c>
      <c r="BH69" s="286">
        <v>31780000</v>
      </c>
      <c r="BI69" s="286">
        <v>24574436</v>
      </c>
      <c r="BJ69" s="286">
        <v>8535200</v>
      </c>
      <c r="BK69" s="286"/>
      <c r="BL69" s="286">
        <v>17</v>
      </c>
      <c r="BM69" s="286">
        <v>17</v>
      </c>
      <c r="BN69" s="286">
        <v>595000</v>
      </c>
      <c r="BO69" s="286">
        <v>159800</v>
      </c>
      <c r="BP69" s="287" t="s">
        <v>3825</v>
      </c>
      <c r="BQ69" s="287" t="s">
        <v>3917</v>
      </c>
      <c r="BR69" t="s">
        <v>45</v>
      </c>
    </row>
    <row r="70" spans="1:70" x14ac:dyDescent="0.3">
      <c r="A70" s="281">
        <v>67</v>
      </c>
      <c r="B70" s="288" t="s">
        <v>2952</v>
      </c>
      <c r="C70" s="288" t="s">
        <v>2953</v>
      </c>
      <c r="D70" s="288" t="s">
        <v>2954</v>
      </c>
      <c r="E70" s="288" t="s">
        <v>2959</v>
      </c>
      <c r="F70" s="288" t="s">
        <v>2985</v>
      </c>
      <c r="G70" s="288" t="s">
        <v>2986</v>
      </c>
      <c r="H70" s="288" t="s">
        <v>2987</v>
      </c>
      <c r="I70" s="288" t="s">
        <v>2962</v>
      </c>
      <c r="J70" s="288" t="s">
        <v>60</v>
      </c>
      <c r="K70" s="288" t="s">
        <v>2958</v>
      </c>
      <c r="L70" s="288" t="s">
        <v>45</v>
      </c>
      <c r="M70" s="289" t="s">
        <v>2026</v>
      </c>
      <c r="N70" s="288" t="s">
        <v>2027</v>
      </c>
      <c r="O70" s="288" t="s">
        <v>50</v>
      </c>
      <c r="P70" s="288" t="s">
        <v>51</v>
      </c>
      <c r="Q70" s="290" t="s">
        <v>45</v>
      </c>
      <c r="R70" s="288" t="s">
        <v>45</v>
      </c>
      <c r="S70" s="1">
        <v>45369</v>
      </c>
      <c r="T70" s="1">
        <v>45302</v>
      </c>
      <c r="U70" s="290" t="s">
        <v>45</v>
      </c>
      <c r="V70" s="1">
        <v>45302</v>
      </c>
      <c r="W70" s="1">
        <v>45306</v>
      </c>
      <c r="X70" s="1">
        <v>45315</v>
      </c>
      <c r="Y70" s="291">
        <v>45000</v>
      </c>
      <c r="Z70" s="291">
        <v>45000</v>
      </c>
      <c r="AA70" s="291">
        <v>12500</v>
      </c>
      <c r="AB70" s="291">
        <v>45000</v>
      </c>
      <c r="AC70" s="292" t="s">
        <v>1432</v>
      </c>
      <c r="AD70" s="290" t="s">
        <v>60</v>
      </c>
      <c r="AE70" s="292" t="s">
        <v>45</v>
      </c>
      <c r="AF70" s="291">
        <v>45000</v>
      </c>
      <c r="AG70" s="291">
        <v>1110</v>
      </c>
      <c r="AH70" s="291">
        <v>49950000</v>
      </c>
      <c r="AI70" s="291">
        <v>13875000</v>
      </c>
      <c r="AJ70" s="291">
        <v>480</v>
      </c>
      <c r="AK70" s="291">
        <v>21600000</v>
      </c>
      <c r="AL70" s="291">
        <v>6000000</v>
      </c>
      <c r="AM70" s="291">
        <v>630</v>
      </c>
      <c r="AN70" s="291">
        <v>28350000</v>
      </c>
      <c r="AO70" s="291">
        <v>7875000</v>
      </c>
      <c r="AP70" s="291">
        <v>1164</v>
      </c>
      <c r="AQ70" s="291">
        <v>52380000</v>
      </c>
      <c r="AR70" s="291">
        <v>14550000</v>
      </c>
      <c r="AS70" s="291">
        <v>1164</v>
      </c>
      <c r="AT70" s="291">
        <v>52380000</v>
      </c>
      <c r="AU70" s="291">
        <v>14550000</v>
      </c>
      <c r="AV70" s="291"/>
      <c r="AW70" s="291"/>
      <c r="AX70" s="291">
        <v>0</v>
      </c>
      <c r="AY70" s="291">
        <v>1158</v>
      </c>
      <c r="AZ70" s="291">
        <v>52110000</v>
      </c>
      <c r="BA70" s="291">
        <v>-8</v>
      </c>
      <c r="BB70" s="291">
        <v>-360000</v>
      </c>
      <c r="BC70" s="291">
        <v>268</v>
      </c>
      <c r="BD70" s="291">
        <v>12060000</v>
      </c>
      <c r="BE70" s="291">
        <v>7259267</v>
      </c>
      <c r="BF70" s="291">
        <v>3350000</v>
      </c>
      <c r="BG70" s="291">
        <v>1109</v>
      </c>
      <c r="BH70" s="291">
        <v>49905000</v>
      </c>
      <c r="BI70" s="291">
        <v>35812852</v>
      </c>
      <c r="BJ70" s="291">
        <v>13862500</v>
      </c>
      <c r="BK70" s="291">
        <v>49</v>
      </c>
      <c r="BL70" s="291">
        <v>6</v>
      </c>
      <c r="BM70" s="291">
        <v>55</v>
      </c>
      <c r="BN70" s="291">
        <v>2475000</v>
      </c>
      <c r="BO70" s="291">
        <v>687500</v>
      </c>
      <c r="BP70" s="292" t="s">
        <v>4066</v>
      </c>
      <c r="BQ70" s="292" t="s">
        <v>3898</v>
      </c>
      <c r="BR70" t="s">
        <v>45</v>
      </c>
    </row>
    <row r="71" spans="1:70" x14ac:dyDescent="0.3">
      <c r="A71" s="281">
        <v>68</v>
      </c>
      <c r="B71" s="282" t="s">
        <v>2952</v>
      </c>
      <c r="C71" s="282" t="s">
        <v>2953</v>
      </c>
      <c r="D71" s="282" t="s">
        <v>2954</v>
      </c>
      <c r="E71" s="282" t="s">
        <v>2959</v>
      </c>
      <c r="F71" s="282" t="s">
        <v>2985</v>
      </c>
      <c r="G71" s="282" t="s">
        <v>2986</v>
      </c>
      <c r="H71" s="282" t="s">
        <v>2987</v>
      </c>
      <c r="I71" s="282" t="s">
        <v>2962</v>
      </c>
      <c r="J71" s="282" t="s">
        <v>60</v>
      </c>
      <c r="K71" s="282" t="s">
        <v>2958</v>
      </c>
      <c r="L71" s="282" t="s">
        <v>45</v>
      </c>
      <c r="M71" s="283" t="s">
        <v>2028</v>
      </c>
      <c r="N71" s="282" t="s">
        <v>2029</v>
      </c>
      <c r="O71" s="282" t="s">
        <v>50</v>
      </c>
      <c r="P71" s="282" t="s">
        <v>51</v>
      </c>
      <c r="Q71" s="284" t="s">
        <v>45</v>
      </c>
      <c r="R71" s="282" t="s">
        <v>45</v>
      </c>
      <c r="S71" s="285">
        <v>45356</v>
      </c>
      <c r="T71" s="285">
        <v>45317</v>
      </c>
      <c r="U71" s="284" t="s">
        <v>45</v>
      </c>
      <c r="V71" s="285">
        <v>45317</v>
      </c>
      <c r="W71" s="285">
        <v>45356</v>
      </c>
      <c r="X71" s="285">
        <v>45366</v>
      </c>
      <c r="Y71" s="286">
        <v>59000</v>
      </c>
      <c r="Z71" s="286">
        <v>59000</v>
      </c>
      <c r="AA71" s="286">
        <v>16500</v>
      </c>
      <c r="AB71" s="286">
        <v>59000</v>
      </c>
      <c r="AC71" s="287" t="s">
        <v>1247</v>
      </c>
      <c r="AD71" s="284" t="s">
        <v>60</v>
      </c>
      <c r="AE71" s="287" t="s">
        <v>45</v>
      </c>
      <c r="AF71" s="286">
        <v>59000</v>
      </c>
      <c r="AG71" s="286">
        <v>570</v>
      </c>
      <c r="AH71" s="286">
        <v>33630000</v>
      </c>
      <c r="AI71" s="286">
        <v>9405000</v>
      </c>
      <c r="AJ71" s="286">
        <v>570</v>
      </c>
      <c r="AK71" s="286">
        <v>33630000</v>
      </c>
      <c r="AL71" s="286">
        <v>9405000</v>
      </c>
      <c r="AM71" s="286"/>
      <c r="AN71" s="286"/>
      <c r="AO71" s="286">
        <v>0</v>
      </c>
      <c r="AP71" s="286">
        <v>611</v>
      </c>
      <c r="AQ71" s="286">
        <v>36049000</v>
      </c>
      <c r="AR71" s="286">
        <v>10081500</v>
      </c>
      <c r="AS71" s="286">
        <v>611</v>
      </c>
      <c r="AT71" s="286">
        <v>36049000</v>
      </c>
      <c r="AU71" s="286">
        <v>10081500</v>
      </c>
      <c r="AV71" s="286"/>
      <c r="AW71" s="286"/>
      <c r="AX71" s="286">
        <v>0</v>
      </c>
      <c r="AY71" s="286">
        <v>370</v>
      </c>
      <c r="AZ71" s="286">
        <v>21830000</v>
      </c>
      <c r="BA71" s="286"/>
      <c r="BB71" s="286"/>
      <c r="BC71" s="286">
        <v>92</v>
      </c>
      <c r="BD71" s="286">
        <v>5428000</v>
      </c>
      <c r="BE71" s="286">
        <v>2941870</v>
      </c>
      <c r="BF71" s="286">
        <v>1518000</v>
      </c>
      <c r="BG71" s="286">
        <v>350</v>
      </c>
      <c r="BH71" s="286">
        <v>20650000</v>
      </c>
      <c r="BI71" s="286">
        <v>12492670</v>
      </c>
      <c r="BJ71" s="286">
        <v>5775000</v>
      </c>
      <c r="BK71" s="286">
        <v>20</v>
      </c>
      <c r="BL71" s="286">
        <v>241</v>
      </c>
      <c r="BM71" s="286">
        <v>261</v>
      </c>
      <c r="BN71" s="286">
        <v>15399000</v>
      </c>
      <c r="BO71" s="286">
        <v>4306500</v>
      </c>
      <c r="BP71" s="287" t="s">
        <v>3304</v>
      </c>
      <c r="BQ71" s="287" t="s">
        <v>734</v>
      </c>
      <c r="BR71" t="s">
        <v>45</v>
      </c>
    </row>
    <row r="72" spans="1:70" x14ac:dyDescent="0.3">
      <c r="A72" s="281">
        <v>69</v>
      </c>
      <c r="B72" s="288" t="s">
        <v>2952</v>
      </c>
      <c r="C72" s="288" t="s">
        <v>2953</v>
      </c>
      <c r="D72" s="288" t="s">
        <v>2954</v>
      </c>
      <c r="E72" s="288" t="s">
        <v>2959</v>
      </c>
      <c r="F72" s="288" t="s">
        <v>2985</v>
      </c>
      <c r="G72" s="288" t="s">
        <v>2986</v>
      </c>
      <c r="H72" s="288" t="s">
        <v>2988</v>
      </c>
      <c r="I72" s="288" t="s">
        <v>2962</v>
      </c>
      <c r="J72" s="288" t="s">
        <v>60</v>
      </c>
      <c r="K72" s="288" t="s">
        <v>2958</v>
      </c>
      <c r="L72" s="288" t="s">
        <v>45</v>
      </c>
      <c r="M72" s="289" t="s">
        <v>2030</v>
      </c>
      <c r="N72" s="288" t="s">
        <v>2031</v>
      </c>
      <c r="O72" s="288" t="s">
        <v>50</v>
      </c>
      <c r="P72" s="288" t="s">
        <v>74</v>
      </c>
      <c r="Q72" s="290" t="s">
        <v>45</v>
      </c>
      <c r="R72" s="288" t="s">
        <v>45</v>
      </c>
      <c r="S72" s="1">
        <v>45358</v>
      </c>
      <c r="T72" s="1">
        <v>45299</v>
      </c>
      <c r="U72" s="290" t="s">
        <v>45</v>
      </c>
      <c r="V72" s="1">
        <v>45299</v>
      </c>
      <c r="W72" s="1">
        <v>45350</v>
      </c>
      <c r="X72" s="1">
        <v>45350</v>
      </c>
      <c r="Y72" s="291">
        <v>39000</v>
      </c>
      <c r="Z72" s="291">
        <v>49000</v>
      </c>
      <c r="AA72" s="291">
        <v>11700</v>
      </c>
      <c r="AB72" s="291">
        <v>49000</v>
      </c>
      <c r="AC72" s="292" t="s">
        <v>431</v>
      </c>
      <c r="AD72" s="290" t="s">
        <v>60</v>
      </c>
      <c r="AE72" s="292" t="s">
        <v>45</v>
      </c>
      <c r="AF72" s="291">
        <v>39000</v>
      </c>
      <c r="AG72" s="291">
        <v>3950</v>
      </c>
      <c r="AH72" s="291">
        <v>193550000</v>
      </c>
      <c r="AI72" s="291">
        <v>46215000</v>
      </c>
      <c r="AJ72" s="291">
        <v>3950</v>
      </c>
      <c r="AK72" s="291">
        <v>193550000</v>
      </c>
      <c r="AL72" s="291">
        <v>46215000</v>
      </c>
      <c r="AM72" s="291"/>
      <c r="AN72" s="291"/>
      <c r="AO72" s="291">
        <v>0</v>
      </c>
      <c r="AP72" s="291">
        <v>3913</v>
      </c>
      <c r="AQ72" s="291">
        <v>191737000</v>
      </c>
      <c r="AR72" s="291">
        <v>45782100</v>
      </c>
      <c r="AS72" s="291">
        <v>3913</v>
      </c>
      <c r="AT72" s="291">
        <v>191737000</v>
      </c>
      <c r="AU72" s="291">
        <v>45782100</v>
      </c>
      <c r="AV72" s="291"/>
      <c r="AW72" s="291"/>
      <c r="AX72" s="291">
        <v>0</v>
      </c>
      <c r="AY72" s="291">
        <v>2992</v>
      </c>
      <c r="AZ72" s="291">
        <v>146608000</v>
      </c>
      <c r="BA72" s="291"/>
      <c r="BB72" s="291"/>
      <c r="BC72" s="291">
        <v>629</v>
      </c>
      <c r="BD72" s="291">
        <v>30821000</v>
      </c>
      <c r="BE72" s="291">
        <v>15624127</v>
      </c>
      <c r="BF72" s="291">
        <v>7359300</v>
      </c>
      <c r="BG72" s="291">
        <v>2979</v>
      </c>
      <c r="BH72" s="291">
        <v>145971000</v>
      </c>
      <c r="BI72" s="291">
        <v>69133877</v>
      </c>
      <c r="BJ72" s="291">
        <v>34854300</v>
      </c>
      <c r="BK72" s="291">
        <v>13</v>
      </c>
      <c r="BL72" s="291">
        <v>921</v>
      </c>
      <c r="BM72" s="291">
        <v>934</v>
      </c>
      <c r="BN72" s="291">
        <v>45766000</v>
      </c>
      <c r="BO72" s="291">
        <v>10927800</v>
      </c>
      <c r="BP72" s="292" t="s">
        <v>3737</v>
      </c>
      <c r="BQ72" s="292" t="s">
        <v>4057</v>
      </c>
      <c r="BR72" t="s">
        <v>45</v>
      </c>
    </row>
    <row r="73" spans="1:70" x14ac:dyDescent="0.3">
      <c r="A73" s="281">
        <v>70</v>
      </c>
      <c r="B73" s="282" t="s">
        <v>2952</v>
      </c>
      <c r="C73" s="282" t="s">
        <v>2953</v>
      </c>
      <c r="D73" s="282" t="s">
        <v>2954</v>
      </c>
      <c r="E73" s="282" t="s">
        <v>2959</v>
      </c>
      <c r="F73" s="282" t="s">
        <v>2985</v>
      </c>
      <c r="G73" s="282" t="s">
        <v>2986</v>
      </c>
      <c r="H73" s="282" t="s">
        <v>2988</v>
      </c>
      <c r="I73" s="282" t="s">
        <v>2962</v>
      </c>
      <c r="J73" s="282" t="s">
        <v>60</v>
      </c>
      <c r="K73" s="282" t="s">
        <v>2958</v>
      </c>
      <c r="L73" s="282" t="s">
        <v>45</v>
      </c>
      <c r="M73" s="283" t="s">
        <v>2032</v>
      </c>
      <c r="N73" s="282" t="s">
        <v>2033</v>
      </c>
      <c r="O73" s="282" t="s">
        <v>50</v>
      </c>
      <c r="P73" s="282" t="s">
        <v>74</v>
      </c>
      <c r="Q73" s="284" t="s">
        <v>45</v>
      </c>
      <c r="R73" s="282" t="s">
        <v>45</v>
      </c>
      <c r="S73" s="285">
        <v>45350</v>
      </c>
      <c r="T73" s="285">
        <v>45299</v>
      </c>
      <c r="U73" s="284" t="s">
        <v>45</v>
      </c>
      <c r="V73" s="285">
        <v>45299</v>
      </c>
      <c r="W73" s="285">
        <v>45350</v>
      </c>
      <c r="X73" s="285">
        <v>45350</v>
      </c>
      <c r="Y73" s="286">
        <v>29000</v>
      </c>
      <c r="Z73" s="286">
        <v>37000</v>
      </c>
      <c r="AA73" s="286">
        <v>8600</v>
      </c>
      <c r="AB73" s="286">
        <v>37000</v>
      </c>
      <c r="AC73" s="287" t="s">
        <v>1894</v>
      </c>
      <c r="AD73" s="284" t="s">
        <v>60</v>
      </c>
      <c r="AE73" s="287" t="s">
        <v>45</v>
      </c>
      <c r="AF73" s="286">
        <v>29000</v>
      </c>
      <c r="AG73" s="286">
        <v>4000</v>
      </c>
      <c r="AH73" s="286">
        <v>148000000</v>
      </c>
      <c r="AI73" s="286">
        <v>34400000</v>
      </c>
      <c r="AJ73" s="286">
        <v>4000</v>
      </c>
      <c r="AK73" s="286">
        <v>148000000</v>
      </c>
      <c r="AL73" s="286">
        <v>34400000</v>
      </c>
      <c r="AM73" s="286"/>
      <c r="AN73" s="286"/>
      <c r="AO73" s="286">
        <v>0</v>
      </c>
      <c r="AP73" s="286">
        <v>4012</v>
      </c>
      <c r="AQ73" s="286">
        <v>148444000</v>
      </c>
      <c r="AR73" s="286">
        <v>34503200</v>
      </c>
      <c r="AS73" s="286">
        <v>4012</v>
      </c>
      <c r="AT73" s="286">
        <v>148444000</v>
      </c>
      <c r="AU73" s="286">
        <v>34503200</v>
      </c>
      <c r="AV73" s="286"/>
      <c r="AW73" s="286"/>
      <c r="AX73" s="286">
        <v>0</v>
      </c>
      <c r="AY73" s="286">
        <v>3847</v>
      </c>
      <c r="AZ73" s="286">
        <v>142339000</v>
      </c>
      <c r="BA73" s="286">
        <v>34</v>
      </c>
      <c r="BB73" s="286">
        <v>1258000</v>
      </c>
      <c r="BC73" s="286">
        <v>730</v>
      </c>
      <c r="BD73" s="286">
        <v>27010000</v>
      </c>
      <c r="BE73" s="286">
        <v>15606887</v>
      </c>
      <c r="BF73" s="286">
        <v>6278000</v>
      </c>
      <c r="BG73" s="286">
        <v>3453</v>
      </c>
      <c r="BH73" s="286">
        <v>127761000</v>
      </c>
      <c r="BI73" s="286">
        <v>75474339</v>
      </c>
      <c r="BJ73" s="286">
        <v>29695800</v>
      </c>
      <c r="BK73" s="286">
        <v>394</v>
      </c>
      <c r="BL73" s="286">
        <v>165</v>
      </c>
      <c r="BM73" s="286">
        <v>559</v>
      </c>
      <c r="BN73" s="286">
        <v>20683000</v>
      </c>
      <c r="BO73" s="286">
        <v>4807400</v>
      </c>
      <c r="BP73" s="287" t="s">
        <v>3903</v>
      </c>
      <c r="BQ73" s="287" t="s">
        <v>3546</v>
      </c>
      <c r="BR73" t="s">
        <v>45</v>
      </c>
    </row>
    <row r="74" spans="1:70" x14ac:dyDescent="0.3">
      <c r="A74" s="281">
        <v>71</v>
      </c>
      <c r="B74" s="288" t="s">
        <v>2952</v>
      </c>
      <c r="C74" s="288" t="s">
        <v>2953</v>
      </c>
      <c r="D74" s="288" t="s">
        <v>2954</v>
      </c>
      <c r="E74" s="288" t="s">
        <v>2959</v>
      </c>
      <c r="F74" s="288" t="s">
        <v>2985</v>
      </c>
      <c r="G74" s="288" t="s">
        <v>2986</v>
      </c>
      <c r="H74" s="288" t="s">
        <v>2988</v>
      </c>
      <c r="I74" s="288" t="s">
        <v>2962</v>
      </c>
      <c r="J74" s="288" t="s">
        <v>60</v>
      </c>
      <c r="K74" s="288" t="s">
        <v>2958</v>
      </c>
      <c r="L74" s="288" t="s">
        <v>45</v>
      </c>
      <c r="M74" s="289" t="s">
        <v>2034</v>
      </c>
      <c r="N74" s="288" t="s">
        <v>2035</v>
      </c>
      <c r="O74" s="288" t="s">
        <v>50</v>
      </c>
      <c r="P74" s="288" t="s">
        <v>51</v>
      </c>
      <c r="Q74" s="290" t="s">
        <v>45</v>
      </c>
      <c r="R74" s="288" t="s">
        <v>45</v>
      </c>
      <c r="S74" s="1">
        <v>45644</v>
      </c>
      <c r="T74" s="1">
        <v>46174</v>
      </c>
      <c r="U74" s="290" t="s">
        <v>45</v>
      </c>
      <c r="V74" s="1">
        <v>46204</v>
      </c>
      <c r="W74" s="1">
        <v>45317</v>
      </c>
      <c r="X74" s="1">
        <v>45323</v>
      </c>
      <c r="Y74" s="291">
        <v>45000</v>
      </c>
      <c r="Z74" s="291">
        <v>45000</v>
      </c>
      <c r="AA74" s="291">
        <v>12500</v>
      </c>
      <c r="AB74" s="291">
        <v>45000</v>
      </c>
      <c r="AC74" s="292" t="s">
        <v>1432</v>
      </c>
      <c r="AD74" s="290" t="s">
        <v>60</v>
      </c>
      <c r="AE74" s="292" t="s">
        <v>45</v>
      </c>
      <c r="AF74" s="291">
        <v>45000</v>
      </c>
      <c r="AG74" s="291">
        <v>1070</v>
      </c>
      <c r="AH74" s="291">
        <v>48150000</v>
      </c>
      <c r="AI74" s="291">
        <v>13375000</v>
      </c>
      <c r="AJ74" s="291">
        <v>770</v>
      </c>
      <c r="AK74" s="291">
        <v>34650000</v>
      </c>
      <c r="AL74" s="291">
        <v>9625000</v>
      </c>
      <c r="AM74" s="291">
        <v>300</v>
      </c>
      <c r="AN74" s="291">
        <v>13500000</v>
      </c>
      <c r="AO74" s="291">
        <v>3750000</v>
      </c>
      <c r="AP74" s="291">
        <v>1106</v>
      </c>
      <c r="AQ74" s="291">
        <v>49770000</v>
      </c>
      <c r="AR74" s="291">
        <v>13825000</v>
      </c>
      <c r="AS74" s="291">
        <v>1106</v>
      </c>
      <c r="AT74" s="291">
        <v>49770000</v>
      </c>
      <c r="AU74" s="291">
        <v>13825000</v>
      </c>
      <c r="AV74" s="291"/>
      <c r="AW74" s="291"/>
      <c r="AX74" s="291">
        <v>0</v>
      </c>
      <c r="AY74" s="291">
        <v>835</v>
      </c>
      <c r="AZ74" s="291">
        <v>37575000</v>
      </c>
      <c r="BA74" s="291">
        <v>2</v>
      </c>
      <c r="BB74" s="291">
        <v>90000</v>
      </c>
      <c r="BC74" s="291">
        <v>38</v>
      </c>
      <c r="BD74" s="291">
        <v>1710000</v>
      </c>
      <c r="BE74" s="291">
        <v>1747206</v>
      </c>
      <c r="BF74" s="291">
        <v>475000</v>
      </c>
      <c r="BG74" s="291">
        <v>806</v>
      </c>
      <c r="BH74" s="291">
        <v>36270000</v>
      </c>
      <c r="BI74" s="291">
        <v>25620872</v>
      </c>
      <c r="BJ74" s="291">
        <v>10075000</v>
      </c>
      <c r="BK74" s="291">
        <v>29</v>
      </c>
      <c r="BL74" s="291">
        <v>271</v>
      </c>
      <c r="BM74" s="291">
        <v>300</v>
      </c>
      <c r="BN74" s="291">
        <v>13500000</v>
      </c>
      <c r="BO74" s="291">
        <v>3750000</v>
      </c>
      <c r="BP74" s="292" t="s">
        <v>3746</v>
      </c>
      <c r="BQ74" s="292" t="s">
        <v>3858</v>
      </c>
      <c r="BR74" t="s">
        <v>45</v>
      </c>
    </row>
    <row r="75" spans="1:70" x14ac:dyDescent="0.3">
      <c r="A75" s="281">
        <v>72</v>
      </c>
      <c r="B75" s="282" t="s">
        <v>2952</v>
      </c>
      <c r="C75" s="282" t="s">
        <v>2953</v>
      </c>
      <c r="D75" s="282" t="s">
        <v>2954</v>
      </c>
      <c r="E75" s="282" t="s">
        <v>2959</v>
      </c>
      <c r="F75" s="282" t="s">
        <v>2985</v>
      </c>
      <c r="G75" s="282" t="s">
        <v>2986</v>
      </c>
      <c r="H75" s="282" t="s">
        <v>2989</v>
      </c>
      <c r="I75" s="282" t="s">
        <v>2962</v>
      </c>
      <c r="J75" s="282" t="s">
        <v>60</v>
      </c>
      <c r="K75" s="282" t="s">
        <v>2958</v>
      </c>
      <c r="L75" s="282" t="s">
        <v>45</v>
      </c>
      <c r="M75" s="283" t="s">
        <v>2036</v>
      </c>
      <c r="N75" s="282" t="s">
        <v>2037</v>
      </c>
      <c r="O75" s="282" t="s">
        <v>50</v>
      </c>
      <c r="P75" s="282" t="s">
        <v>74</v>
      </c>
      <c r="Q75" s="284" t="s">
        <v>45</v>
      </c>
      <c r="R75" s="282" t="s">
        <v>45</v>
      </c>
      <c r="S75" s="285">
        <v>45432</v>
      </c>
      <c r="T75" s="285">
        <v>45385</v>
      </c>
      <c r="U75" s="284" t="s">
        <v>45</v>
      </c>
      <c r="V75" s="285">
        <v>45385</v>
      </c>
      <c r="W75" s="285">
        <v>45401</v>
      </c>
      <c r="X75" s="285">
        <v>45404</v>
      </c>
      <c r="Y75" s="286">
        <v>67000</v>
      </c>
      <c r="Z75" s="286">
        <v>67000</v>
      </c>
      <c r="AA75" s="286">
        <v>17900</v>
      </c>
      <c r="AB75" s="286">
        <v>67000</v>
      </c>
      <c r="AC75" s="287" t="s">
        <v>208</v>
      </c>
      <c r="AD75" s="284" t="s">
        <v>60</v>
      </c>
      <c r="AE75" s="287" t="s">
        <v>45</v>
      </c>
      <c r="AF75" s="286">
        <v>67000</v>
      </c>
      <c r="AG75" s="286">
        <v>2800</v>
      </c>
      <c r="AH75" s="286">
        <v>187600000</v>
      </c>
      <c r="AI75" s="286">
        <v>50120000</v>
      </c>
      <c r="AJ75" s="286">
        <v>1500</v>
      </c>
      <c r="AK75" s="286">
        <v>100500000</v>
      </c>
      <c r="AL75" s="286">
        <v>26850000</v>
      </c>
      <c r="AM75" s="286">
        <v>1300</v>
      </c>
      <c r="AN75" s="286">
        <v>87100000</v>
      </c>
      <c r="AO75" s="286">
        <v>23270000</v>
      </c>
      <c r="AP75" s="286">
        <v>3903</v>
      </c>
      <c r="AQ75" s="286">
        <v>261501000</v>
      </c>
      <c r="AR75" s="286">
        <v>69863700</v>
      </c>
      <c r="AS75" s="286">
        <v>3903</v>
      </c>
      <c r="AT75" s="286">
        <v>261501000</v>
      </c>
      <c r="AU75" s="286">
        <v>69863700</v>
      </c>
      <c r="AV75" s="286"/>
      <c r="AW75" s="286"/>
      <c r="AX75" s="286">
        <v>0</v>
      </c>
      <c r="AY75" s="286">
        <v>3391</v>
      </c>
      <c r="AZ75" s="286">
        <v>227197000</v>
      </c>
      <c r="BA75" s="286">
        <v>-2</v>
      </c>
      <c r="BB75" s="286">
        <v>-134000</v>
      </c>
      <c r="BC75" s="286">
        <v>330</v>
      </c>
      <c r="BD75" s="286">
        <v>22110000</v>
      </c>
      <c r="BE75" s="286">
        <v>12886770</v>
      </c>
      <c r="BF75" s="286">
        <v>5907000</v>
      </c>
      <c r="BG75" s="286">
        <v>3118</v>
      </c>
      <c r="BH75" s="286">
        <v>208906000</v>
      </c>
      <c r="BI75" s="286">
        <v>145365718</v>
      </c>
      <c r="BJ75" s="286">
        <v>55812200</v>
      </c>
      <c r="BK75" s="286">
        <v>273</v>
      </c>
      <c r="BL75" s="286">
        <v>512</v>
      </c>
      <c r="BM75" s="286">
        <v>785</v>
      </c>
      <c r="BN75" s="286">
        <v>52595000</v>
      </c>
      <c r="BO75" s="286">
        <v>14051500</v>
      </c>
      <c r="BP75" s="287" t="s">
        <v>1210</v>
      </c>
      <c r="BQ75" s="287" t="s">
        <v>4007</v>
      </c>
      <c r="BR75" t="s">
        <v>45</v>
      </c>
    </row>
    <row r="76" spans="1:70" x14ac:dyDescent="0.3">
      <c r="A76" s="281">
        <v>73</v>
      </c>
      <c r="B76" s="288" t="s">
        <v>2952</v>
      </c>
      <c r="C76" s="288" t="s">
        <v>2953</v>
      </c>
      <c r="D76" s="288" t="s">
        <v>2954</v>
      </c>
      <c r="E76" s="288" t="s">
        <v>2959</v>
      </c>
      <c r="F76" s="288" t="s">
        <v>2985</v>
      </c>
      <c r="G76" s="288" t="s">
        <v>2986</v>
      </c>
      <c r="H76" s="288" t="s">
        <v>2990</v>
      </c>
      <c r="I76" s="288" t="s">
        <v>2962</v>
      </c>
      <c r="J76" s="288" t="s">
        <v>60</v>
      </c>
      <c r="K76" s="288" t="s">
        <v>2958</v>
      </c>
      <c r="L76" s="288" t="s">
        <v>45</v>
      </c>
      <c r="M76" s="289" t="s">
        <v>2038</v>
      </c>
      <c r="N76" s="288" t="s">
        <v>2039</v>
      </c>
      <c r="O76" s="288" t="s">
        <v>50</v>
      </c>
      <c r="P76" s="288" t="s">
        <v>51</v>
      </c>
      <c r="Q76" s="290" t="s">
        <v>45</v>
      </c>
      <c r="R76" s="288" t="s">
        <v>45</v>
      </c>
      <c r="S76" s="1">
        <v>45306</v>
      </c>
      <c r="T76" s="1">
        <v>45281</v>
      </c>
      <c r="U76" s="290" t="s">
        <v>45</v>
      </c>
      <c r="V76" s="1">
        <v>45281</v>
      </c>
      <c r="W76" s="1">
        <v>45302</v>
      </c>
      <c r="X76" s="1">
        <v>45303</v>
      </c>
      <c r="Y76" s="291">
        <v>47000</v>
      </c>
      <c r="Z76" s="291">
        <v>47000</v>
      </c>
      <c r="AA76" s="291">
        <v>13000</v>
      </c>
      <c r="AB76" s="291">
        <v>47000</v>
      </c>
      <c r="AC76" s="292" t="s">
        <v>687</v>
      </c>
      <c r="AD76" s="290" t="s">
        <v>60</v>
      </c>
      <c r="AE76" s="292" t="s">
        <v>45</v>
      </c>
      <c r="AF76" s="291">
        <v>47000</v>
      </c>
      <c r="AG76" s="291">
        <v>1720</v>
      </c>
      <c r="AH76" s="291">
        <v>80840000</v>
      </c>
      <c r="AI76" s="291">
        <v>22360000</v>
      </c>
      <c r="AJ76" s="291">
        <v>570</v>
      </c>
      <c r="AK76" s="291">
        <v>26790000</v>
      </c>
      <c r="AL76" s="291">
        <v>7410000</v>
      </c>
      <c r="AM76" s="291">
        <v>1150</v>
      </c>
      <c r="AN76" s="291">
        <v>54050000</v>
      </c>
      <c r="AO76" s="291">
        <v>14950000</v>
      </c>
      <c r="AP76" s="291">
        <v>1766</v>
      </c>
      <c r="AQ76" s="291">
        <v>83002000</v>
      </c>
      <c r="AR76" s="291">
        <v>22958000</v>
      </c>
      <c r="AS76" s="291">
        <v>1766</v>
      </c>
      <c r="AT76" s="291">
        <v>83002000</v>
      </c>
      <c r="AU76" s="291">
        <v>22958000</v>
      </c>
      <c r="AV76" s="291"/>
      <c r="AW76" s="291"/>
      <c r="AX76" s="291">
        <v>0</v>
      </c>
      <c r="AY76" s="291">
        <v>1740</v>
      </c>
      <c r="AZ76" s="291">
        <v>81780000</v>
      </c>
      <c r="BA76" s="291">
        <v>-2</v>
      </c>
      <c r="BB76" s="291">
        <v>-94000</v>
      </c>
      <c r="BC76" s="291">
        <v>69</v>
      </c>
      <c r="BD76" s="291">
        <v>3243000</v>
      </c>
      <c r="BE76" s="291">
        <v>2155568</v>
      </c>
      <c r="BF76" s="291">
        <v>897000</v>
      </c>
      <c r="BG76" s="291">
        <v>1674</v>
      </c>
      <c r="BH76" s="291">
        <v>78678000</v>
      </c>
      <c r="BI76" s="291">
        <v>57546196</v>
      </c>
      <c r="BJ76" s="291">
        <v>21762000</v>
      </c>
      <c r="BK76" s="291">
        <v>66</v>
      </c>
      <c r="BL76" s="291">
        <v>26</v>
      </c>
      <c r="BM76" s="291">
        <v>92</v>
      </c>
      <c r="BN76" s="291">
        <v>4324000</v>
      </c>
      <c r="BO76" s="291">
        <v>1196000</v>
      </c>
      <c r="BP76" s="292" t="s">
        <v>4068</v>
      </c>
      <c r="BQ76" s="292" t="s">
        <v>3889</v>
      </c>
      <c r="BR76" t="s">
        <v>45</v>
      </c>
    </row>
    <row r="77" spans="1:70" x14ac:dyDescent="0.3">
      <c r="A77" s="281">
        <v>74</v>
      </c>
      <c r="B77" s="282" t="s">
        <v>2952</v>
      </c>
      <c r="C77" s="282" t="s">
        <v>2953</v>
      </c>
      <c r="D77" s="282" t="s">
        <v>2954</v>
      </c>
      <c r="E77" s="282" t="s">
        <v>2959</v>
      </c>
      <c r="F77" s="282" t="s">
        <v>2985</v>
      </c>
      <c r="G77" s="282" t="s">
        <v>2986</v>
      </c>
      <c r="H77" s="282" t="s">
        <v>2990</v>
      </c>
      <c r="I77" s="282" t="s">
        <v>2962</v>
      </c>
      <c r="J77" s="282" t="s">
        <v>60</v>
      </c>
      <c r="K77" s="282" t="s">
        <v>2958</v>
      </c>
      <c r="L77" s="282" t="s">
        <v>45</v>
      </c>
      <c r="M77" s="283" t="s">
        <v>2040</v>
      </c>
      <c r="N77" s="282" t="s">
        <v>2041</v>
      </c>
      <c r="O77" s="282" t="s">
        <v>50</v>
      </c>
      <c r="P77" s="282" t="s">
        <v>127</v>
      </c>
      <c r="Q77" s="284" t="s">
        <v>45</v>
      </c>
      <c r="R77" s="282" t="s">
        <v>45</v>
      </c>
      <c r="S77" s="285">
        <v>45644</v>
      </c>
      <c r="T77" s="285">
        <v>45281</v>
      </c>
      <c r="U77" s="284" t="s">
        <v>45</v>
      </c>
      <c r="V77" s="285">
        <v>45281</v>
      </c>
      <c r="W77" s="285">
        <v>45295</v>
      </c>
      <c r="X77" s="285">
        <v>45300</v>
      </c>
      <c r="Y77" s="286">
        <v>65000</v>
      </c>
      <c r="Z77" s="286">
        <v>87000</v>
      </c>
      <c r="AA77" s="286">
        <v>18400</v>
      </c>
      <c r="AB77" s="286">
        <v>87000</v>
      </c>
      <c r="AC77" s="287" t="s">
        <v>346</v>
      </c>
      <c r="AD77" s="284" t="s">
        <v>60</v>
      </c>
      <c r="AE77" s="287" t="s">
        <v>45</v>
      </c>
      <c r="AF77" s="286">
        <v>65000</v>
      </c>
      <c r="AG77" s="286">
        <v>500</v>
      </c>
      <c r="AH77" s="286">
        <v>43500000</v>
      </c>
      <c r="AI77" s="286">
        <v>9200000</v>
      </c>
      <c r="AJ77" s="286">
        <v>300</v>
      </c>
      <c r="AK77" s="286">
        <v>26100000</v>
      </c>
      <c r="AL77" s="286">
        <v>5520000</v>
      </c>
      <c r="AM77" s="286">
        <v>200</v>
      </c>
      <c r="AN77" s="286">
        <v>17400000</v>
      </c>
      <c r="AO77" s="286">
        <v>3680000</v>
      </c>
      <c r="AP77" s="286">
        <v>523</v>
      </c>
      <c r="AQ77" s="286">
        <v>45501000</v>
      </c>
      <c r="AR77" s="286">
        <v>9623200</v>
      </c>
      <c r="AS77" s="286">
        <v>523</v>
      </c>
      <c r="AT77" s="286">
        <v>45501000</v>
      </c>
      <c r="AU77" s="286">
        <v>9623200</v>
      </c>
      <c r="AV77" s="286"/>
      <c r="AW77" s="286"/>
      <c r="AX77" s="286">
        <v>0</v>
      </c>
      <c r="AY77" s="286">
        <v>444</v>
      </c>
      <c r="AZ77" s="286">
        <v>38628000</v>
      </c>
      <c r="BA77" s="286">
        <v>-1</v>
      </c>
      <c r="BB77" s="286">
        <v>-87000</v>
      </c>
      <c r="BC77" s="286">
        <v>37</v>
      </c>
      <c r="BD77" s="286">
        <v>3219000</v>
      </c>
      <c r="BE77" s="286">
        <v>1361059</v>
      </c>
      <c r="BF77" s="286">
        <v>680800</v>
      </c>
      <c r="BG77" s="286">
        <v>432</v>
      </c>
      <c r="BH77" s="286">
        <v>37584000</v>
      </c>
      <c r="BI77" s="286">
        <v>20220797</v>
      </c>
      <c r="BJ77" s="286">
        <v>7948800</v>
      </c>
      <c r="BK77" s="286">
        <v>12</v>
      </c>
      <c r="BL77" s="286">
        <v>79</v>
      </c>
      <c r="BM77" s="286">
        <v>91</v>
      </c>
      <c r="BN77" s="286">
        <v>7917000</v>
      </c>
      <c r="BO77" s="286">
        <v>1674400</v>
      </c>
      <c r="BP77" s="287" t="s">
        <v>3383</v>
      </c>
      <c r="BQ77" s="287" t="s">
        <v>3134</v>
      </c>
      <c r="BR77" t="s">
        <v>45</v>
      </c>
    </row>
    <row r="78" spans="1:70" x14ac:dyDescent="0.3">
      <c r="A78" s="281">
        <v>75</v>
      </c>
      <c r="B78" s="288" t="s">
        <v>2952</v>
      </c>
      <c r="C78" s="288" t="s">
        <v>2953</v>
      </c>
      <c r="D78" s="288" t="s">
        <v>2954</v>
      </c>
      <c r="E78" s="288" t="s">
        <v>2959</v>
      </c>
      <c r="F78" s="288" t="s">
        <v>2985</v>
      </c>
      <c r="G78" s="288" t="s">
        <v>2986</v>
      </c>
      <c r="H78" s="288" t="s">
        <v>2990</v>
      </c>
      <c r="I78" s="288" t="s">
        <v>2962</v>
      </c>
      <c r="J78" s="288" t="s">
        <v>60</v>
      </c>
      <c r="K78" s="288" t="s">
        <v>2958</v>
      </c>
      <c r="L78" s="288" t="s">
        <v>45</v>
      </c>
      <c r="M78" s="289" t="s">
        <v>2042</v>
      </c>
      <c r="N78" s="288" t="s">
        <v>2043</v>
      </c>
      <c r="O78" s="288" t="s">
        <v>50</v>
      </c>
      <c r="P78" s="288" t="s">
        <v>74</v>
      </c>
      <c r="Q78" s="290" t="s">
        <v>45</v>
      </c>
      <c r="R78" s="288" t="s">
        <v>45</v>
      </c>
      <c r="S78" s="1">
        <v>45378</v>
      </c>
      <c r="T78" s="1">
        <v>45307</v>
      </c>
      <c r="U78" s="290" t="s">
        <v>45</v>
      </c>
      <c r="V78" s="1">
        <v>45307</v>
      </c>
      <c r="W78" s="1">
        <v>45378</v>
      </c>
      <c r="X78" s="1">
        <v>45385</v>
      </c>
      <c r="Y78" s="291">
        <v>43000</v>
      </c>
      <c r="Z78" s="291">
        <v>43000</v>
      </c>
      <c r="AA78" s="291">
        <v>11800</v>
      </c>
      <c r="AB78" s="291">
        <v>43000</v>
      </c>
      <c r="AC78" s="292" t="s">
        <v>569</v>
      </c>
      <c r="AD78" s="290" t="s">
        <v>60</v>
      </c>
      <c r="AE78" s="292" t="s">
        <v>45</v>
      </c>
      <c r="AF78" s="291">
        <v>43000</v>
      </c>
      <c r="AG78" s="291">
        <v>800</v>
      </c>
      <c r="AH78" s="291">
        <v>34400000</v>
      </c>
      <c r="AI78" s="291">
        <v>9440000</v>
      </c>
      <c r="AJ78" s="291">
        <v>800</v>
      </c>
      <c r="AK78" s="291">
        <v>34400000</v>
      </c>
      <c r="AL78" s="291">
        <v>9440000</v>
      </c>
      <c r="AM78" s="291"/>
      <c r="AN78" s="291"/>
      <c r="AO78" s="291">
        <v>0</v>
      </c>
      <c r="AP78" s="291">
        <v>774</v>
      </c>
      <c r="AQ78" s="291">
        <v>33282000</v>
      </c>
      <c r="AR78" s="291">
        <v>9133200</v>
      </c>
      <c r="AS78" s="291">
        <v>774</v>
      </c>
      <c r="AT78" s="291">
        <v>33282000</v>
      </c>
      <c r="AU78" s="291">
        <v>9133200</v>
      </c>
      <c r="AV78" s="291"/>
      <c r="AW78" s="291"/>
      <c r="AX78" s="291">
        <v>0</v>
      </c>
      <c r="AY78" s="291">
        <v>685</v>
      </c>
      <c r="AZ78" s="291">
        <v>29455000</v>
      </c>
      <c r="BA78" s="291">
        <v>-2</v>
      </c>
      <c r="BB78" s="291">
        <v>-86000</v>
      </c>
      <c r="BC78" s="291">
        <v>92</v>
      </c>
      <c r="BD78" s="291">
        <v>3956000</v>
      </c>
      <c r="BE78" s="291">
        <v>2491122</v>
      </c>
      <c r="BF78" s="291">
        <v>1085600</v>
      </c>
      <c r="BG78" s="291">
        <v>685</v>
      </c>
      <c r="BH78" s="291">
        <v>29455000</v>
      </c>
      <c r="BI78" s="291">
        <v>20823127</v>
      </c>
      <c r="BJ78" s="291">
        <v>8083000</v>
      </c>
      <c r="BK78" s="291"/>
      <c r="BL78" s="291">
        <v>89</v>
      </c>
      <c r="BM78" s="291">
        <v>89</v>
      </c>
      <c r="BN78" s="291">
        <v>3827000</v>
      </c>
      <c r="BO78" s="291">
        <v>1050200</v>
      </c>
      <c r="BP78" s="292" t="s">
        <v>3379</v>
      </c>
      <c r="BQ78" s="292" t="s">
        <v>3561</v>
      </c>
      <c r="BR78" t="s">
        <v>45</v>
      </c>
    </row>
    <row r="79" spans="1:70" x14ac:dyDescent="0.3">
      <c r="A79" s="281">
        <v>76</v>
      </c>
      <c r="B79" s="282" t="s">
        <v>2952</v>
      </c>
      <c r="C79" s="282" t="s">
        <v>2953</v>
      </c>
      <c r="D79" s="282" t="s">
        <v>2954</v>
      </c>
      <c r="E79" s="282" t="s">
        <v>2959</v>
      </c>
      <c r="F79" s="282" t="s">
        <v>2985</v>
      </c>
      <c r="G79" s="282" t="s">
        <v>2991</v>
      </c>
      <c r="H79" s="282" t="s">
        <v>2992</v>
      </c>
      <c r="I79" s="282" t="s">
        <v>2962</v>
      </c>
      <c r="J79" s="282" t="s">
        <v>60</v>
      </c>
      <c r="K79" s="282" t="s">
        <v>2958</v>
      </c>
      <c r="L79" s="282" t="s">
        <v>45</v>
      </c>
      <c r="M79" s="283" t="s">
        <v>2044</v>
      </c>
      <c r="N79" s="282" t="s">
        <v>2045</v>
      </c>
      <c r="O79" s="282" t="s">
        <v>50</v>
      </c>
      <c r="P79" s="282" t="s">
        <v>51</v>
      </c>
      <c r="Q79" s="284" t="s">
        <v>45</v>
      </c>
      <c r="R79" s="282" t="s">
        <v>45</v>
      </c>
      <c r="S79" s="285">
        <v>45358</v>
      </c>
      <c r="T79" s="285">
        <v>45281</v>
      </c>
      <c r="U79" s="284" t="s">
        <v>45</v>
      </c>
      <c r="V79" s="285">
        <v>45281</v>
      </c>
      <c r="W79" s="285">
        <v>45322</v>
      </c>
      <c r="X79" s="285">
        <v>45323</v>
      </c>
      <c r="Y79" s="286">
        <v>69000</v>
      </c>
      <c r="Z79" s="286">
        <v>89000</v>
      </c>
      <c r="AA79" s="286">
        <v>19500</v>
      </c>
      <c r="AB79" s="286">
        <v>89000</v>
      </c>
      <c r="AC79" s="287" t="s">
        <v>357</v>
      </c>
      <c r="AD79" s="284" t="s">
        <v>60</v>
      </c>
      <c r="AE79" s="287" t="s">
        <v>45</v>
      </c>
      <c r="AF79" s="286">
        <v>69000</v>
      </c>
      <c r="AG79" s="286">
        <v>2975</v>
      </c>
      <c r="AH79" s="286">
        <v>264775000</v>
      </c>
      <c r="AI79" s="286">
        <v>58012500</v>
      </c>
      <c r="AJ79" s="286">
        <v>1955</v>
      </c>
      <c r="AK79" s="286">
        <v>173995000</v>
      </c>
      <c r="AL79" s="286">
        <v>38122500</v>
      </c>
      <c r="AM79" s="286">
        <v>1020</v>
      </c>
      <c r="AN79" s="286">
        <v>90780000</v>
      </c>
      <c r="AO79" s="286">
        <v>19890000</v>
      </c>
      <c r="AP79" s="286">
        <v>2997</v>
      </c>
      <c r="AQ79" s="286">
        <v>266733000</v>
      </c>
      <c r="AR79" s="286">
        <v>58441500</v>
      </c>
      <c r="AS79" s="286">
        <v>2997</v>
      </c>
      <c r="AT79" s="286">
        <v>266733000</v>
      </c>
      <c r="AU79" s="286">
        <v>58441500</v>
      </c>
      <c r="AV79" s="286"/>
      <c r="AW79" s="286"/>
      <c r="AX79" s="286">
        <v>0</v>
      </c>
      <c r="AY79" s="286">
        <v>2968</v>
      </c>
      <c r="AZ79" s="286">
        <v>264152000</v>
      </c>
      <c r="BA79" s="286">
        <v>-1</v>
      </c>
      <c r="BB79" s="286">
        <v>-89000</v>
      </c>
      <c r="BC79" s="286">
        <v>31</v>
      </c>
      <c r="BD79" s="286">
        <v>2759000</v>
      </c>
      <c r="BE79" s="286">
        <v>1418964</v>
      </c>
      <c r="BF79" s="286">
        <v>604500</v>
      </c>
      <c r="BG79" s="286">
        <v>2866</v>
      </c>
      <c r="BH79" s="286">
        <v>255074000</v>
      </c>
      <c r="BI79" s="286">
        <v>154117523</v>
      </c>
      <c r="BJ79" s="286">
        <v>55887000</v>
      </c>
      <c r="BK79" s="286">
        <v>102</v>
      </c>
      <c r="BL79" s="286">
        <v>29</v>
      </c>
      <c r="BM79" s="286">
        <v>131</v>
      </c>
      <c r="BN79" s="286">
        <v>11659000</v>
      </c>
      <c r="BO79" s="286">
        <v>2554500</v>
      </c>
      <c r="BP79" s="287" t="s">
        <v>1879</v>
      </c>
      <c r="BQ79" s="287" t="s">
        <v>3472</v>
      </c>
      <c r="BR79" t="s">
        <v>45</v>
      </c>
    </row>
    <row r="80" spans="1:70" x14ac:dyDescent="0.3">
      <c r="A80" s="281">
        <v>77</v>
      </c>
      <c r="B80" s="288" t="s">
        <v>2952</v>
      </c>
      <c r="C80" s="288" t="s">
        <v>2953</v>
      </c>
      <c r="D80" s="288" t="s">
        <v>2954</v>
      </c>
      <c r="E80" s="288" t="s">
        <v>2959</v>
      </c>
      <c r="F80" s="288" t="s">
        <v>2985</v>
      </c>
      <c r="G80" s="288" t="s">
        <v>2991</v>
      </c>
      <c r="H80" s="288" t="s">
        <v>2992</v>
      </c>
      <c r="I80" s="288" t="s">
        <v>2962</v>
      </c>
      <c r="J80" s="288" t="s">
        <v>60</v>
      </c>
      <c r="K80" s="288" t="s">
        <v>2958</v>
      </c>
      <c r="L80" s="288" t="s">
        <v>45</v>
      </c>
      <c r="M80" s="289" t="s">
        <v>2046</v>
      </c>
      <c r="N80" s="288" t="s">
        <v>2047</v>
      </c>
      <c r="O80" s="288" t="s">
        <v>50</v>
      </c>
      <c r="P80" s="288" t="s">
        <v>51</v>
      </c>
      <c r="Q80" s="290" t="s">
        <v>45</v>
      </c>
      <c r="R80" s="288" t="s">
        <v>45</v>
      </c>
      <c r="S80" s="1">
        <v>45369</v>
      </c>
      <c r="T80" s="1">
        <v>45307</v>
      </c>
      <c r="U80" s="290" t="s">
        <v>45</v>
      </c>
      <c r="V80" s="1">
        <v>45307</v>
      </c>
      <c r="W80" s="1">
        <v>45327</v>
      </c>
      <c r="X80" s="1">
        <v>45336</v>
      </c>
      <c r="Y80" s="291">
        <v>49000</v>
      </c>
      <c r="Z80" s="291">
        <v>49000</v>
      </c>
      <c r="AA80" s="291">
        <v>13900</v>
      </c>
      <c r="AB80" s="291">
        <v>49000</v>
      </c>
      <c r="AC80" s="292" t="s">
        <v>393</v>
      </c>
      <c r="AD80" s="290" t="s">
        <v>60</v>
      </c>
      <c r="AE80" s="292" t="s">
        <v>45</v>
      </c>
      <c r="AF80" s="291">
        <v>49000</v>
      </c>
      <c r="AG80" s="291">
        <v>980</v>
      </c>
      <c r="AH80" s="291">
        <v>48020000</v>
      </c>
      <c r="AI80" s="291">
        <v>13622000</v>
      </c>
      <c r="AJ80" s="291">
        <v>580</v>
      </c>
      <c r="AK80" s="291">
        <v>28420000</v>
      </c>
      <c r="AL80" s="291">
        <v>8062000</v>
      </c>
      <c r="AM80" s="291">
        <v>400</v>
      </c>
      <c r="AN80" s="291">
        <v>19600000</v>
      </c>
      <c r="AO80" s="291">
        <v>5560000</v>
      </c>
      <c r="AP80" s="291">
        <v>962</v>
      </c>
      <c r="AQ80" s="291">
        <v>47138000</v>
      </c>
      <c r="AR80" s="291">
        <v>13371800</v>
      </c>
      <c r="AS80" s="291">
        <v>962</v>
      </c>
      <c r="AT80" s="291">
        <v>47138000</v>
      </c>
      <c r="AU80" s="291">
        <v>13371800</v>
      </c>
      <c r="AV80" s="291"/>
      <c r="AW80" s="291"/>
      <c r="AX80" s="291">
        <v>0</v>
      </c>
      <c r="AY80" s="291">
        <v>769</v>
      </c>
      <c r="AZ80" s="291">
        <v>37681000</v>
      </c>
      <c r="BA80" s="291">
        <v>-1</v>
      </c>
      <c r="BB80" s="291">
        <v>-49000</v>
      </c>
      <c r="BC80" s="291">
        <v>65</v>
      </c>
      <c r="BD80" s="291">
        <v>3185000</v>
      </c>
      <c r="BE80" s="291">
        <v>2064627</v>
      </c>
      <c r="BF80" s="291">
        <v>903500</v>
      </c>
      <c r="BG80" s="291">
        <v>741</v>
      </c>
      <c r="BH80" s="291">
        <v>36309000</v>
      </c>
      <c r="BI80" s="291">
        <v>27172074</v>
      </c>
      <c r="BJ80" s="291">
        <v>10299900</v>
      </c>
      <c r="BK80" s="291">
        <v>28</v>
      </c>
      <c r="BL80" s="291">
        <v>193</v>
      </c>
      <c r="BM80" s="291">
        <v>221</v>
      </c>
      <c r="BN80" s="291">
        <v>10829000</v>
      </c>
      <c r="BO80" s="291">
        <v>3071900</v>
      </c>
      <c r="BP80" s="292" t="s">
        <v>4144</v>
      </c>
      <c r="BQ80" s="292" t="s">
        <v>3309</v>
      </c>
      <c r="BR80" t="s">
        <v>45</v>
      </c>
    </row>
    <row r="81" spans="1:70" x14ac:dyDescent="0.3">
      <c r="A81" s="281">
        <v>78</v>
      </c>
      <c r="B81" s="282" t="s">
        <v>2952</v>
      </c>
      <c r="C81" s="282" t="s">
        <v>2953</v>
      </c>
      <c r="D81" s="282" t="s">
        <v>2954</v>
      </c>
      <c r="E81" s="282" t="s">
        <v>2959</v>
      </c>
      <c r="F81" s="282" t="s">
        <v>2985</v>
      </c>
      <c r="G81" s="282" t="s">
        <v>2991</v>
      </c>
      <c r="H81" s="282" t="s">
        <v>2992</v>
      </c>
      <c r="I81" s="282" t="s">
        <v>2962</v>
      </c>
      <c r="J81" s="282" t="s">
        <v>60</v>
      </c>
      <c r="K81" s="282" t="s">
        <v>2958</v>
      </c>
      <c r="L81" s="282" t="s">
        <v>45</v>
      </c>
      <c r="M81" s="283" t="s">
        <v>2048</v>
      </c>
      <c r="N81" s="282" t="s">
        <v>2049</v>
      </c>
      <c r="O81" s="282" t="s">
        <v>50</v>
      </c>
      <c r="P81" s="282" t="s">
        <v>127</v>
      </c>
      <c r="Q81" s="284" t="s">
        <v>45</v>
      </c>
      <c r="R81" s="282" t="s">
        <v>45</v>
      </c>
      <c r="S81" s="285">
        <v>45379</v>
      </c>
      <c r="T81" s="285">
        <v>45316</v>
      </c>
      <c r="U81" s="284" t="s">
        <v>45</v>
      </c>
      <c r="V81" s="285">
        <v>45316</v>
      </c>
      <c r="W81" s="285">
        <v>45364</v>
      </c>
      <c r="X81" s="285">
        <v>45366</v>
      </c>
      <c r="Y81" s="286">
        <v>59000</v>
      </c>
      <c r="Z81" s="286">
        <v>59000</v>
      </c>
      <c r="AA81" s="286">
        <v>16000</v>
      </c>
      <c r="AB81" s="286">
        <v>59000</v>
      </c>
      <c r="AC81" s="287" t="s">
        <v>874</v>
      </c>
      <c r="AD81" s="284" t="s">
        <v>60</v>
      </c>
      <c r="AE81" s="287" t="s">
        <v>45</v>
      </c>
      <c r="AF81" s="286">
        <v>59000</v>
      </c>
      <c r="AG81" s="286">
        <v>1390</v>
      </c>
      <c r="AH81" s="286">
        <v>82010000</v>
      </c>
      <c r="AI81" s="286">
        <v>22240000</v>
      </c>
      <c r="AJ81" s="286">
        <v>1020</v>
      </c>
      <c r="AK81" s="286">
        <v>60180000</v>
      </c>
      <c r="AL81" s="286">
        <v>16320000</v>
      </c>
      <c r="AM81" s="286">
        <v>370</v>
      </c>
      <c r="AN81" s="286">
        <v>21830000</v>
      </c>
      <c r="AO81" s="286">
        <v>5920000</v>
      </c>
      <c r="AP81" s="286">
        <v>1450</v>
      </c>
      <c r="AQ81" s="286">
        <v>85550000</v>
      </c>
      <c r="AR81" s="286">
        <v>23200000</v>
      </c>
      <c r="AS81" s="286">
        <v>1450</v>
      </c>
      <c r="AT81" s="286">
        <v>85550000</v>
      </c>
      <c r="AU81" s="286">
        <v>23200000</v>
      </c>
      <c r="AV81" s="286"/>
      <c r="AW81" s="286"/>
      <c r="AX81" s="286">
        <v>0</v>
      </c>
      <c r="AY81" s="286">
        <v>1398</v>
      </c>
      <c r="AZ81" s="286">
        <v>82482000</v>
      </c>
      <c r="BA81" s="286">
        <v>-7</v>
      </c>
      <c r="BB81" s="286">
        <v>-413000</v>
      </c>
      <c r="BC81" s="286">
        <v>77</v>
      </c>
      <c r="BD81" s="286">
        <v>4543000</v>
      </c>
      <c r="BE81" s="286">
        <v>2989342</v>
      </c>
      <c r="BF81" s="286">
        <v>1232000</v>
      </c>
      <c r="BG81" s="286">
        <v>1385</v>
      </c>
      <c r="BH81" s="286">
        <v>81715000</v>
      </c>
      <c r="BI81" s="286">
        <v>60585725</v>
      </c>
      <c r="BJ81" s="286">
        <v>22160000</v>
      </c>
      <c r="BK81" s="286">
        <v>13</v>
      </c>
      <c r="BL81" s="286">
        <v>52</v>
      </c>
      <c r="BM81" s="286">
        <v>65</v>
      </c>
      <c r="BN81" s="286">
        <v>3835000</v>
      </c>
      <c r="BO81" s="286">
        <v>1040000</v>
      </c>
      <c r="BP81" s="287" t="s">
        <v>3463</v>
      </c>
      <c r="BQ81" s="287" t="s">
        <v>1468</v>
      </c>
      <c r="BR81" t="s">
        <v>45</v>
      </c>
    </row>
    <row r="82" spans="1:70" x14ac:dyDescent="0.3">
      <c r="A82" s="281">
        <v>79</v>
      </c>
      <c r="B82" s="288" t="s">
        <v>2952</v>
      </c>
      <c r="C82" s="288" t="s">
        <v>2953</v>
      </c>
      <c r="D82" s="288" t="s">
        <v>2954</v>
      </c>
      <c r="E82" s="288" t="s">
        <v>2959</v>
      </c>
      <c r="F82" s="288" t="s">
        <v>2956</v>
      </c>
      <c r="G82" s="288" t="s">
        <v>2956</v>
      </c>
      <c r="H82" s="288" t="s">
        <v>2993</v>
      </c>
      <c r="I82" s="288" t="s">
        <v>2962</v>
      </c>
      <c r="J82" s="288" t="s">
        <v>60</v>
      </c>
      <c r="K82" s="288" t="s">
        <v>2958</v>
      </c>
      <c r="L82" s="288" t="s">
        <v>45</v>
      </c>
      <c r="M82" s="289" t="s">
        <v>2050</v>
      </c>
      <c r="N82" s="288" t="s">
        <v>2051</v>
      </c>
      <c r="O82" s="288" t="s">
        <v>50</v>
      </c>
      <c r="P82" s="288" t="s">
        <v>2052</v>
      </c>
      <c r="Q82" s="290" t="s">
        <v>45</v>
      </c>
      <c r="R82" s="288" t="s">
        <v>45</v>
      </c>
      <c r="S82" s="1">
        <v>45306</v>
      </c>
      <c r="T82" s="290" t="s">
        <v>45</v>
      </c>
      <c r="U82" s="290" t="s">
        <v>45</v>
      </c>
      <c r="V82" s="290" t="s">
        <v>45</v>
      </c>
      <c r="W82" s="290" t="s">
        <v>45</v>
      </c>
      <c r="X82" s="290" t="s">
        <v>45</v>
      </c>
      <c r="Y82" s="291">
        <v>66321</v>
      </c>
      <c r="Z82" s="291">
        <v>66321</v>
      </c>
      <c r="AA82" s="291"/>
      <c r="AB82" s="291">
        <v>66321</v>
      </c>
      <c r="AC82" s="292" t="s">
        <v>45</v>
      </c>
      <c r="AD82" s="290" t="s">
        <v>60</v>
      </c>
      <c r="AE82" s="292" t="s">
        <v>45</v>
      </c>
      <c r="AF82" s="291">
        <v>66321</v>
      </c>
      <c r="AG82" s="291">
        <v>4</v>
      </c>
      <c r="AH82" s="291">
        <v>265284</v>
      </c>
      <c r="AI82" s="291">
        <v>0</v>
      </c>
      <c r="AJ82" s="291">
        <v>4</v>
      </c>
      <c r="AK82" s="291">
        <v>265284</v>
      </c>
      <c r="AL82" s="291">
        <v>0</v>
      </c>
      <c r="AM82" s="291"/>
      <c r="AN82" s="291"/>
      <c r="AO82" s="291">
        <v>0</v>
      </c>
      <c r="AP82" s="291"/>
      <c r="AQ82" s="291"/>
      <c r="AR82" s="291">
        <v>0</v>
      </c>
      <c r="AS82" s="291"/>
      <c r="AT82" s="291"/>
      <c r="AU82" s="291">
        <v>0</v>
      </c>
      <c r="AV82" s="291"/>
      <c r="AW82" s="291"/>
      <c r="AX82" s="291">
        <v>0</v>
      </c>
      <c r="AY82" s="291"/>
      <c r="AZ82" s="291"/>
      <c r="BA82" s="291"/>
      <c r="BB82" s="291"/>
      <c r="BC82" s="291"/>
      <c r="BD82" s="291"/>
      <c r="BE82" s="291"/>
      <c r="BF82" s="291">
        <v>0</v>
      </c>
      <c r="BG82" s="291"/>
      <c r="BH82" s="291"/>
      <c r="BI82" s="291"/>
      <c r="BJ82" s="291">
        <v>0</v>
      </c>
      <c r="BK82" s="291"/>
      <c r="BL82" s="291"/>
      <c r="BM82" s="291"/>
      <c r="BN82" s="291"/>
      <c r="BO82" s="291"/>
      <c r="BP82" s="292" t="s">
        <v>45</v>
      </c>
      <c r="BQ82" s="292" t="s">
        <v>45</v>
      </c>
      <c r="BR82" t="s">
        <v>45</v>
      </c>
    </row>
    <row r="83" spans="1:70" x14ac:dyDescent="0.3">
      <c r="A83" s="281">
        <v>80</v>
      </c>
      <c r="B83" s="282" t="s">
        <v>2952</v>
      </c>
      <c r="C83" s="282" t="s">
        <v>2953</v>
      </c>
      <c r="D83" s="282" t="s">
        <v>2954</v>
      </c>
      <c r="E83" s="282" t="s">
        <v>2959</v>
      </c>
      <c r="F83" s="282" t="s">
        <v>2956</v>
      </c>
      <c r="G83" s="282" t="s">
        <v>2956</v>
      </c>
      <c r="H83" s="282" t="s">
        <v>2993</v>
      </c>
      <c r="I83" s="282" t="s">
        <v>2962</v>
      </c>
      <c r="J83" s="282" t="s">
        <v>60</v>
      </c>
      <c r="K83" s="282" t="s">
        <v>2958</v>
      </c>
      <c r="L83" s="282" t="s">
        <v>45</v>
      </c>
      <c r="M83" s="283" t="s">
        <v>2053</v>
      </c>
      <c r="N83" s="282" t="s">
        <v>2054</v>
      </c>
      <c r="O83" s="282" t="s">
        <v>50</v>
      </c>
      <c r="P83" s="282" t="s">
        <v>585</v>
      </c>
      <c r="Q83" s="284" t="s">
        <v>45</v>
      </c>
      <c r="R83" s="282" t="s">
        <v>45</v>
      </c>
      <c r="S83" s="285">
        <v>45330</v>
      </c>
      <c r="T83" s="285">
        <v>45316</v>
      </c>
      <c r="U83" s="284" t="s">
        <v>45</v>
      </c>
      <c r="V83" s="285">
        <v>45316</v>
      </c>
      <c r="W83" s="285">
        <v>45330</v>
      </c>
      <c r="X83" s="285">
        <v>45342</v>
      </c>
      <c r="Y83" s="286">
        <v>43000</v>
      </c>
      <c r="Z83" s="286">
        <v>43000</v>
      </c>
      <c r="AA83" s="286">
        <v>7500</v>
      </c>
      <c r="AB83" s="286">
        <v>43000</v>
      </c>
      <c r="AC83" s="287" t="s">
        <v>596</v>
      </c>
      <c r="AD83" s="284" t="s">
        <v>60</v>
      </c>
      <c r="AE83" s="287" t="s">
        <v>45</v>
      </c>
      <c r="AF83" s="286">
        <v>43000</v>
      </c>
      <c r="AG83" s="286">
        <v>700</v>
      </c>
      <c r="AH83" s="286">
        <v>30100000</v>
      </c>
      <c r="AI83" s="286">
        <v>5250000</v>
      </c>
      <c r="AJ83" s="286">
        <v>700</v>
      </c>
      <c r="AK83" s="286">
        <v>30100000</v>
      </c>
      <c r="AL83" s="286">
        <v>5250000</v>
      </c>
      <c r="AM83" s="286"/>
      <c r="AN83" s="286"/>
      <c r="AO83" s="286">
        <v>0</v>
      </c>
      <c r="AP83" s="286">
        <v>697</v>
      </c>
      <c r="AQ83" s="286">
        <v>29971000</v>
      </c>
      <c r="AR83" s="286">
        <v>5227500</v>
      </c>
      <c r="AS83" s="286">
        <v>697</v>
      </c>
      <c r="AT83" s="286">
        <v>29971000</v>
      </c>
      <c r="AU83" s="286">
        <v>5227500</v>
      </c>
      <c r="AV83" s="286"/>
      <c r="AW83" s="286"/>
      <c r="AX83" s="286">
        <v>0</v>
      </c>
      <c r="AY83" s="286">
        <v>685</v>
      </c>
      <c r="AZ83" s="286">
        <v>29455000</v>
      </c>
      <c r="BA83" s="286">
        <v>1</v>
      </c>
      <c r="BB83" s="286">
        <v>43000</v>
      </c>
      <c r="BC83" s="286"/>
      <c r="BD83" s="286"/>
      <c r="BE83" s="286">
        <v>321875</v>
      </c>
      <c r="BF83" s="286">
        <v>0</v>
      </c>
      <c r="BG83" s="286">
        <v>676</v>
      </c>
      <c r="BH83" s="286">
        <v>29068000</v>
      </c>
      <c r="BI83" s="286">
        <v>22392414</v>
      </c>
      <c r="BJ83" s="286">
        <v>5070000</v>
      </c>
      <c r="BK83" s="286">
        <v>9</v>
      </c>
      <c r="BL83" s="286">
        <v>12</v>
      </c>
      <c r="BM83" s="286">
        <v>21</v>
      </c>
      <c r="BN83" s="286">
        <v>903000</v>
      </c>
      <c r="BO83" s="286">
        <v>157500</v>
      </c>
      <c r="BP83" s="287" t="s">
        <v>509</v>
      </c>
      <c r="BQ83" s="287" t="s">
        <v>3389</v>
      </c>
      <c r="BR83" t="s">
        <v>45</v>
      </c>
    </row>
    <row r="84" spans="1:70" x14ac:dyDescent="0.3">
      <c r="A84" s="281">
        <v>81</v>
      </c>
      <c r="B84" s="288" t="s">
        <v>2952</v>
      </c>
      <c r="C84" s="288" t="s">
        <v>2953</v>
      </c>
      <c r="D84" s="288" t="s">
        <v>2954</v>
      </c>
      <c r="E84" s="288" t="s">
        <v>2959</v>
      </c>
      <c r="F84" s="288" t="s">
        <v>2956</v>
      </c>
      <c r="G84" s="288" t="s">
        <v>2956</v>
      </c>
      <c r="H84" s="288" t="s">
        <v>2994</v>
      </c>
      <c r="I84" s="288" t="s">
        <v>2962</v>
      </c>
      <c r="J84" s="288" t="s">
        <v>60</v>
      </c>
      <c r="K84" s="288" t="s">
        <v>2958</v>
      </c>
      <c r="L84" s="288" t="s">
        <v>45</v>
      </c>
      <c r="M84" s="289" t="s">
        <v>2055</v>
      </c>
      <c r="N84" s="288" t="s">
        <v>2056</v>
      </c>
      <c r="O84" s="288" t="s">
        <v>50</v>
      </c>
      <c r="P84" s="288" t="s">
        <v>51</v>
      </c>
      <c r="Q84" s="290" t="s">
        <v>45</v>
      </c>
      <c r="R84" s="288" t="s">
        <v>45</v>
      </c>
      <c r="S84" s="1">
        <v>45330</v>
      </c>
      <c r="T84" s="1">
        <v>45286</v>
      </c>
      <c r="U84" s="290" t="s">
        <v>45</v>
      </c>
      <c r="V84" s="1">
        <v>45286</v>
      </c>
      <c r="W84" s="1">
        <v>45330</v>
      </c>
      <c r="X84" s="1">
        <v>45337</v>
      </c>
      <c r="Y84" s="291">
        <v>25000</v>
      </c>
      <c r="Z84" s="291">
        <v>25000</v>
      </c>
      <c r="AA84" s="291">
        <v>5600</v>
      </c>
      <c r="AB84" s="291">
        <v>25000</v>
      </c>
      <c r="AC84" s="292" t="s">
        <v>1265</v>
      </c>
      <c r="AD84" s="290" t="s">
        <v>60</v>
      </c>
      <c r="AE84" s="292" t="s">
        <v>45</v>
      </c>
      <c r="AF84" s="291">
        <v>25000</v>
      </c>
      <c r="AG84" s="291">
        <v>390</v>
      </c>
      <c r="AH84" s="291">
        <v>9750000</v>
      </c>
      <c r="AI84" s="291">
        <v>2184000</v>
      </c>
      <c r="AJ84" s="291">
        <v>390</v>
      </c>
      <c r="AK84" s="291">
        <v>9750000</v>
      </c>
      <c r="AL84" s="291">
        <v>2184000</v>
      </c>
      <c r="AM84" s="291"/>
      <c r="AN84" s="291"/>
      <c r="AO84" s="291">
        <v>0</v>
      </c>
      <c r="AP84" s="291">
        <v>390</v>
      </c>
      <c r="AQ84" s="291">
        <v>9750000</v>
      </c>
      <c r="AR84" s="291">
        <v>2184000</v>
      </c>
      <c r="AS84" s="291">
        <v>390</v>
      </c>
      <c r="AT84" s="291">
        <v>9750000</v>
      </c>
      <c r="AU84" s="291">
        <v>2184000</v>
      </c>
      <c r="AV84" s="291"/>
      <c r="AW84" s="291"/>
      <c r="AX84" s="291">
        <v>0</v>
      </c>
      <c r="AY84" s="291">
        <v>334</v>
      </c>
      <c r="AZ84" s="291">
        <v>8350000</v>
      </c>
      <c r="BA84" s="291">
        <v>1</v>
      </c>
      <c r="BB84" s="291">
        <v>25000</v>
      </c>
      <c r="BC84" s="291">
        <v>79</v>
      </c>
      <c r="BD84" s="291">
        <v>1975000</v>
      </c>
      <c r="BE84" s="291">
        <v>1502160</v>
      </c>
      <c r="BF84" s="291">
        <v>442400</v>
      </c>
      <c r="BG84" s="291">
        <v>256</v>
      </c>
      <c r="BH84" s="291">
        <v>6400000</v>
      </c>
      <c r="BI84" s="291">
        <v>5101269</v>
      </c>
      <c r="BJ84" s="291">
        <v>1433600</v>
      </c>
      <c r="BK84" s="291">
        <v>78</v>
      </c>
      <c r="BL84" s="291">
        <v>56</v>
      </c>
      <c r="BM84" s="291">
        <v>134</v>
      </c>
      <c r="BN84" s="291">
        <v>3350000</v>
      </c>
      <c r="BO84" s="291">
        <v>750400</v>
      </c>
      <c r="BP84" s="292" t="s">
        <v>3863</v>
      </c>
      <c r="BQ84" s="292" t="s">
        <v>832</v>
      </c>
      <c r="BR84" t="s">
        <v>45</v>
      </c>
    </row>
    <row r="85" spans="1:70" x14ac:dyDescent="0.3">
      <c r="A85" s="281">
        <v>82</v>
      </c>
      <c r="B85" s="282" t="s">
        <v>2952</v>
      </c>
      <c r="C85" s="282" t="s">
        <v>2953</v>
      </c>
      <c r="D85" s="282" t="s">
        <v>2954</v>
      </c>
      <c r="E85" s="282" t="s">
        <v>2959</v>
      </c>
      <c r="F85" s="282" t="s">
        <v>2956</v>
      </c>
      <c r="G85" s="282" t="s">
        <v>2956</v>
      </c>
      <c r="H85" s="282" t="s">
        <v>2994</v>
      </c>
      <c r="I85" s="282" t="s">
        <v>2962</v>
      </c>
      <c r="J85" s="282" t="s">
        <v>60</v>
      </c>
      <c r="K85" s="282" t="s">
        <v>2958</v>
      </c>
      <c r="L85" s="282" t="s">
        <v>45</v>
      </c>
      <c r="M85" s="283" t="s">
        <v>2057</v>
      </c>
      <c r="N85" s="282" t="s">
        <v>1557</v>
      </c>
      <c r="O85" s="282" t="s">
        <v>50</v>
      </c>
      <c r="P85" s="282" t="s">
        <v>51</v>
      </c>
      <c r="Q85" s="284" t="s">
        <v>45</v>
      </c>
      <c r="R85" s="282" t="s">
        <v>45</v>
      </c>
      <c r="S85" s="285">
        <v>45400</v>
      </c>
      <c r="T85" s="285">
        <v>45281</v>
      </c>
      <c r="U85" s="284" t="s">
        <v>45</v>
      </c>
      <c r="V85" s="285">
        <v>45281</v>
      </c>
      <c r="W85" s="285">
        <v>45330</v>
      </c>
      <c r="X85" s="285">
        <v>45337</v>
      </c>
      <c r="Y85" s="286">
        <v>23000</v>
      </c>
      <c r="Z85" s="286">
        <v>23000</v>
      </c>
      <c r="AA85" s="286">
        <v>6300</v>
      </c>
      <c r="AB85" s="286">
        <v>23000</v>
      </c>
      <c r="AC85" s="287" t="s">
        <v>374</v>
      </c>
      <c r="AD85" s="284" t="s">
        <v>60</v>
      </c>
      <c r="AE85" s="287" t="s">
        <v>45</v>
      </c>
      <c r="AF85" s="286">
        <v>23000</v>
      </c>
      <c r="AG85" s="286">
        <v>1140</v>
      </c>
      <c r="AH85" s="286">
        <v>26220000</v>
      </c>
      <c r="AI85" s="286">
        <v>7182000</v>
      </c>
      <c r="AJ85" s="286">
        <v>1140</v>
      </c>
      <c r="AK85" s="286">
        <v>26220000</v>
      </c>
      <c r="AL85" s="286">
        <v>7182000</v>
      </c>
      <c r="AM85" s="286"/>
      <c r="AN85" s="286"/>
      <c r="AO85" s="286">
        <v>0</v>
      </c>
      <c r="AP85" s="286">
        <v>1228</v>
      </c>
      <c r="AQ85" s="286">
        <v>28244000</v>
      </c>
      <c r="AR85" s="286">
        <v>7736400</v>
      </c>
      <c r="AS85" s="286">
        <v>1228</v>
      </c>
      <c r="AT85" s="286">
        <v>28244000</v>
      </c>
      <c r="AU85" s="286">
        <v>7736400</v>
      </c>
      <c r="AV85" s="286"/>
      <c r="AW85" s="286"/>
      <c r="AX85" s="286">
        <v>0</v>
      </c>
      <c r="AY85" s="286">
        <v>1213</v>
      </c>
      <c r="AZ85" s="286">
        <v>27899000</v>
      </c>
      <c r="BA85" s="286">
        <v>-20</v>
      </c>
      <c r="BB85" s="286">
        <v>-460000</v>
      </c>
      <c r="BC85" s="286">
        <v>32</v>
      </c>
      <c r="BD85" s="286">
        <v>736000</v>
      </c>
      <c r="BE85" s="286">
        <v>1272852</v>
      </c>
      <c r="BF85" s="286">
        <v>201600</v>
      </c>
      <c r="BG85" s="286">
        <v>1166</v>
      </c>
      <c r="BH85" s="286">
        <v>26818000</v>
      </c>
      <c r="BI85" s="286">
        <v>21293474</v>
      </c>
      <c r="BJ85" s="286">
        <v>7345800</v>
      </c>
      <c r="BK85" s="286">
        <v>47</v>
      </c>
      <c r="BL85" s="286">
        <v>15</v>
      </c>
      <c r="BM85" s="286">
        <v>62</v>
      </c>
      <c r="BN85" s="286">
        <v>1426000</v>
      </c>
      <c r="BO85" s="286">
        <v>390600</v>
      </c>
      <c r="BP85" s="287" t="s">
        <v>3245</v>
      </c>
      <c r="BQ85" s="287" t="s">
        <v>3886</v>
      </c>
      <c r="BR85" t="s">
        <v>45</v>
      </c>
    </row>
    <row r="86" spans="1:70" x14ac:dyDescent="0.3">
      <c r="A86" s="281">
        <v>83</v>
      </c>
      <c r="B86" s="288" t="s">
        <v>2952</v>
      </c>
      <c r="C86" s="288" t="s">
        <v>2953</v>
      </c>
      <c r="D86" s="288" t="s">
        <v>2954</v>
      </c>
      <c r="E86" s="288" t="s">
        <v>2959</v>
      </c>
      <c r="F86" s="288" t="s">
        <v>2956</v>
      </c>
      <c r="G86" s="288" t="s">
        <v>2956</v>
      </c>
      <c r="H86" s="288" t="s">
        <v>2995</v>
      </c>
      <c r="I86" s="288" t="s">
        <v>2962</v>
      </c>
      <c r="J86" s="288" t="s">
        <v>60</v>
      </c>
      <c r="K86" s="288" t="s">
        <v>2958</v>
      </c>
      <c r="L86" s="288" t="s">
        <v>45</v>
      </c>
      <c r="M86" s="289" t="s">
        <v>2058</v>
      </c>
      <c r="N86" s="288" t="s">
        <v>2059</v>
      </c>
      <c r="O86" s="288" t="s">
        <v>50</v>
      </c>
      <c r="P86" s="288" t="s">
        <v>585</v>
      </c>
      <c r="Q86" s="290" t="s">
        <v>45</v>
      </c>
      <c r="R86" s="288" t="s">
        <v>45</v>
      </c>
      <c r="S86" s="1">
        <v>45329</v>
      </c>
      <c r="T86" s="1">
        <v>45329</v>
      </c>
      <c r="U86" s="290" t="s">
        <v>45</v>
      </c>
      <c r="V86" s="1">
        <v>45329</v>
      </c>
      <c r="W86" s="1">
        <v>45330</v>
      </c>
      <c r="X86" s="1">
        <v>45349</v>
      </c>
      <c r="Y86" s="291">
        <v>1</v>
      </c>
      <c r="Z86" s="291">
        <v>1</v>
      </c>
      <c r="AA86" s="291">
        <v>700</v>
      </c>
      <c r="AB86" s="291">
        <v>1</v>
      </c>
      <c r="AC86" s="292" t="s">
        <v>45</v>
      </c>
      <c r="AD86" s="290" t="s">
        <v>60</v>
      </c>
      <c r="AE86" s="292" t="s">
        <v>45</v>
      </c>
      <c r="AF86" s="291">
        <v>1</v>
      </c>
      <c r="AG86" s="291">
        <v>1</v>
      </c>
      <c r="AH86" s="291">
        <v>1</v>
      </c>
      <c r="AI86" s="291">
        <v>700</v>
      </c>
      <c r="AJ86" s="291">
        <v>1</v>
      </c>
      <c r="AK86" s="291">
        <v>1</v>
      </c>
      <c r="AL86" s="291">
        <v>700</v>
      </c>
      <c r="AM86" s="291"/>
      <c r="AN86" s="291"/>
      <c r="AO86" s="291">
        <v>0</v>
      </c>
      <c r="AP86" s="291">
        <v>30999</v>
      </c>
      <c r="AQ86" s="291">
        <v>30999</v>
      </c>
      <c r="AR86" s="291">
        <v>21699300</v>
      </c>
      <c r="AS86" s="291">
        <v>30999</v>
      </c>
      <c r="AT86" s="291">
        <v>30999</v>
      </c>
      <c r="AU86" s="291">
        <v>21699300</v>
      </c>
      <c r="AV86" s="291"/>
      <c r="AW86" s="291"/>
      <c r="AX86" s="291">
        <v>0</v>
      </c>
      <c r="AY86" s="291">
        <v>25625</v>
      </c>
      <c r="AZ86" s="291">
        <v>25625</v>
      </c>
      <c r="BA86" s="291">
        <v>-390</v>
      </c>
      <c r="BB86" s="291">
        <v>-390</v>
      </c>
      <c r="BC86" s="291">
        <v>4999</v>
      </c>
      <c r="BD86" s="291">
        <v>4999</v>
      </c>
      <c r="BE86" s="291"/>
      <c r="BF86" s="291">
        <v>3499300</v>
      </c>
      <c r="BG86" s="291">
        <v>18670</v>
      </c>
      <c r="BH86" s="291">
        <v>18670</v>
      </c>
      <c r="BI86" s="291"/>
      <c r="BJ86" s="291">
        <v>13069000</v>
      </c>
      <c r="BK86" s="291">
        <v>6955</v>
      </c>
      <c r="BL86" s="291">
        <v>5374</v>
      </c>
      <c r="BM86" s="291">
        <v>12329</v>
      </c>
      <c r="BN86" s="291">
        <v>12329</v>
      </c>
      <c r="BO86" s="291">
        <v>8630300</v>
      </c>
      <c r="BP86" s="292" t="s">
        <v>3732</v>
      </c>
      <c r="BQ86" s="292" t="s">
        <v>45</v>
      </c>
      <c r="BR86" t="s">
        <v>45</v>
      </c>
    </row>
    <row r="87" spans="1:70" x14ac:dyDescent="0.3">
      <c r="A87" s="281">
        <v>84</v>
      </c>
      <c r="B87" s="282" t="s">
        <v>2952</v>
      </c>
      <c r="C87" s="282" t="s">
        <v>2953</v>
      </c>
      <c r="D87" s="282" t="s">
        <v>2954</v>
      </c>
      <c r="E87" s="282" t="s">
        <v>2959</v>
      </c>
      <c r="F87" s="282" t="s">
        <v>2956</v>
      </c>
      <c r="G87" s="282" t="s">
        <v>2956</v>
      </c>
      <c r="H87" s="282" t="s">
        <v>2995</v>
      </c>
      <c r="I87" s="282" t="s">
        <v>2962</v>
      </c>
      <c r="J87" s="282" t="s">
        <v>60</v>
      </c>
      <c r="K87" s="282" t="s">
        <v>2958</v>
      </c>
      <c r="L87" s="282" t="s">
        <v>45</v>
      </c>
      <c r="M87" s="283" t="s">
        <v>2060</v>
      </c>
      <c r="N87" s="282" t="s">
        <v>2059</v>
      </c>
      <c r="O87" s="282" t="s">
        <v>50</v>
      </c>
      <c r="P87" s="282" t="s">
        <v>585</v>
      </c>
      <c r="Q87" s="284" t="s">
        <v>45</v>
      </c>
      <c r="R87" s="282" t="s">
        <v>45</v>
      </c>
      <c r="S87" s="285">
        <v>45343</v>
      </c>
      <c r="T87" s="285">
        <v>45343</v>
      </c>
      <c r="U87" s="284" t="s">
        <v>45</v>
      </c>
      <c r="V87" s="285">
        <v>45343</v>
      </c>
      <c r="W87" s="285">
        <v>45364</v>
      </c>
      <c r="X87" s="285">
        <v>45364</v>
      </c>
      <c r="Y87" s="286">
        <v>1</v>
      </c>
      <c r="Z87" s="286">
        <v>1</v>
      </c>
      <c r="AA87" s="286"/>
      <c r="AB87" s="286">
        <v>1</v>
      </c>
      <c r="AC87" s="287" t="s">
        <v>45</v>
      </c>
      <c r="AD87" s="284" t="s">
        <v>60</v>
      </c>
      <c r="AE87" s="287" t="s">
        <v>45</v>
      </c>
      <c r="AF87" s="286">
        <v>1</v>
      </c>
      <c r="AG87" s="286">
        <v>1</v>
      </c>
      <c r="AH87" s="286">
        <v>1</v>
      </c>
      <c r="AI87" s="286">
        <v>0</v>
      </c>
      <c r="AJ87" s="286">
        <v>1</v>
      </c>
      <c r="AK87" s="286">
        <v>1</v>
      </c>
      <c r="AL87" s="286">
        <v>0</v>
      </c>
      <c r="AM87" s="286"/>
      <c r="AN87" s="286"/>
      <c r="AO87" s="286">
        <v>0</v>
      </c>
      <c r="AP87" s="286">
        <v>701</v>
      </c>
      <c r="AQ87" s="286">
        <v>701</v>
      </c>
      <c r="AR87" s="286">
        <v>0</v>
      </c>
      <c r="AS87" s="286">
        <v>701</v>
      </c>
      <c r="AT87" s="286">
        <v>701</v>
      </c>
      <c r="AU87" s="286">
        <v>0</v>
      </c>
      <c r="AV87" s="286"/>
      <c r="AW87" s="286"/>
      <c r="AX87" s="286">
        <v>0</v>
      </c>
      <c r="AY87" s="286">
        <v>701</v>
      </c>
      <c r="AZ87" s="286">
        <v>701</v>
      </c>
      <c r="BA87" s="286"/>
      <c r="BB87" s="286"/>
      <c r="BC87" s="286"/>
      <c r="BD87" s="286"/>
      <c r="BE87" s="286"/>
      <c r="BF87" s="286">
        <v>0</v>
      </c>
      <c r="BG87" s="286">
        <v>1</v>
      </c>
      <c r="BH87" s="286">
        <v>1</v>
      </c>
      <c r="BI87" s="286"/>
      <c r="BJ87" s="286">
        <v>0</v>
      </c>
      <c r="BK87" s="286">
        <v>700</v>
      </c>
      <c r="BL87" s="286"/>
      <c r="BM87" s="286">
        <v>700</v>
      </c>
      <c r="BN87" s="286">
        <v>700</v>
      </c>
      <c r="BO87" s="286"/>
      <c r="BP87" s="287" t="s">
        <v>149</v>
      </c>
      <c r="BQ87" s="287" t="s">
        <v>45</v>
      </c>
      <c r="BR87" t="s">
        <v>45</v>
      </c>
    </row>
    <row r="88" spans="1:70" x14ac:dyDescent="0.3">
      <c r="A88" s="281">
        <v>85</v>
      </c>
      <c r="B88" s="288" t="s">
        <v>2952</v>
      </c>
      <c r="C88" s="288" t="s">
        <v>2953</v>
      </c>
      <c r="D88" s="288" t="s">
        <v>2954</v>
      </c>
      <c r="E88" s="288" t="s">
        <v>2959</v>
      </c>
      <c r="F88" s="288" t="s">
        <v>2956</v>
      </c>
      <c r="G88" s="288" t="s">
        <v>2956</v>
      </c>
      <c r="H88" s="288" t="s">
        <v>2995</v>
      </c>
      <c r="I88" s="288" t="s">
        <v>2962</v>
      </c>
      <c r="J88" s="288" t="s">
        <v>60</v>
      </c>
      <c r="K88" s="288" t="s">
        <v>2958</v>
      </c>
      <c r="L88" s="288" t="s">
        <v>45</v>
      </c>
      <c r="M88" s="289" t="s">
        <v>2061</v>
      </c>
      <c r="N88" s="288" t="s">
        <v>2062</v>
      </c>
      <c r="O88" s="288" t="s">
        <v>50</v>
      </c>
      <c r="P88" s="288" t="s">
        <v>2063</v>
      </c>
      <c r="Q88" s="290" t="s">
        <v>45</v>
      </c>
      <c r="R88" s="288" t="s">
        <v>45</v>
      </c>
      <c r="S88" s="1">
        <v>45348</v>
      </c>
      <c r="T88" s="1">
        <v>45348</v>
      </c>
      <c r="U88" s="290" t="s">
        <v>45</v>
      </c>
      <c r="V88" s="1">
        <v>45348</v>
      </c>
      <c r="W88" s="1">
        <v>45349</v>
      </c>
      <c r="X88" s="1">
        <v>45351</v>
      </c>
      <c r="Y88" s="291">
        <v>1</v>
      </c>
      <c r="Z88" s="291">
        <v>1</v>
      </c>
      <c r="AA88" s="291"/>
      <c r="AB88" s="291">
        <v>1</v>
      </c>
      <c r="AC88" s="292" t="s">
        <v>45</v>
      </c>
      <c r="AD88" s="290" t="s">
        <v>60</v>
      </c>
      <c r="AE88" s="292" t="s">
        <v>45</v>
      </c>
      <c r="AF88" s="291">
        <v>1</v>
      </c>
      <c r="AG88" s="291">
        <v>1</v>
      </c>
      <c r="AH88" s="291">
        <v>1</v>
      </c>
      <c r="AI88" s="291">
        <v>0</v>
      </c>
      <c r="AJ88" s="291">
        <v>1</v>
      </c>
      <c r="AK88" s="291">
        <v>1</v>
      </c>
      <c r="AL88" s="291">
        <v>0</v>
      </c>
      <c r="AM88" s="291"/>
      <c r="AN88" s="291"/>
      <c r="AO88" s="291">
        <v>0</v>
      </c>
      <c r="AP88" s="291">
        <v>5000</v>
      </c>
      <c r="AQ88" s="291">
        <v>5000</v>
      </c>
      <c r="AR88" s="291">
        <v>0</v>
      </c>
      <c r="AS88" s="291">
        <v>5000</v>
      </c>
      <c r="AT88" s="291">
        <v>5000</v>
      </c>
      <c r="AU88" s="291">
        <v>0</v>
      </c>
      <c r="AV88" s="291"/>
      <c r="AW88" s="291"/>
      <c r="AX88" s="291">
        <v>0</v>
      </c>
      <c r="AY88" s="291">
        <v>4942</v>
      </c>
      <c r="AZ88" s="291">
        <v>4942</v>
      </c>
      <c r="BA88" s="291"/>
      <c r="BB88" s="291"/>
      <c r="BC88" s="291">
        <v>62</v>
      </c>
      <c r="BD88" s="291">
        <v>62</v>
      </c>
      <c r="BE88" s="291"/>
      <c r="BF88" s="291">
        <v>0</v>
      </c>
      <c r="BG88" s="291">
        <v>4942</v>
      </c>
      <c r="BH88" s="291">
        <v>4942</v>
      </c>
      <c r="BI88" s="291">
        <v>18818</v>
      </c>
      <c r="BJ88" s="291">
        <v>0</v>
      </c>
      <c r="BK88" s="291"/>
      <c r="BL88" s="291">
        <v>58</v>
      </c>
      <c r="BM88" s="291">
        <v>58</v>
      </c>
      <c r="BN88" s="291">
        <v>58</v>
      </c>
      <c r="BO88" s="291"/>
      <c r="BP88" s="292" t="s">
        <v>3885</v>
      </c>
      <c r="BQ88" s="292" t="s">
        <v>4069</v>
      </c>
      <c r="BR88" t="s">
        <v>45</v>
      </c>
    </row>
    <row r="89" spans="1:70" x14ac:dyDescent="0.3">
      <c r="A89" s="281">
        <v>86</v>
      </c>
      <c r="B89" s="282" t="s">
        <v>2952</v>
      </c>
      <c r="C89" s="282" t="s">
        <v>2953</v>
      </c>
      <c r="D89" s="282" t="s">
        <v>2954</v>
      </c>
      <c r="E89" s="282" t="s">
        <v>2959</v>
      </c>
      <c r="F89" s="282" t="s">
        <v>2956</v>
      </c>
      <c r="G89" s="282" t="s">
        <v>2956</v>
      </c>
      <c r="H89" s="282" t="s">
        <v>2995</v>
      </c>
      <c r="I89" s="282" t="s">
        <v>2962</v>
      </c>
      <c r="J89" s="282" t="s">
        <v>60</v>
      </c>
      <c r="K89" s="282" t="s">
        <v>2958</v>
      </c>
      <c r="L89" s="282" t="s">
        <v>45</v>
      </c>
      <c r="M89" s="283" t="s">
        <v>2064</v>
      </c>
      <c r="N89" s="282" t="s">
        <v>2059</v>
      </c>
      <c r="O89" s="282" t="s">
        <v>50</v>
      </c>
      <c r="P89" s="282" t="s">
        <v>585</v>
      </c>
      <c r="Q89" s="284" t="s">
        <v>45</v>
      </c>
      <c r="R89" s="282" t="s">
        <v>45</v>
      </c>
      <c r="S89" s="285">
        <v>45351</v>
      </c>
      <c r="T89" s="285">
        <v>45329</v>
      </c>
      <c r="U89" s="284" t="s">
        <v>45</v>
      </c>
      <c r="V89" s="285">
        <v>45329</v>
      </c>
      <c r="W89" s="285">
        <v>45351</v>
      </c>
      <c r="X89" s="285">
        <v>45372</v>
      </c>
      <c r="Y89" s="286">
        <v>19000</v>
      </c>
      <c r="Z89" s="286">
        <v>39000</v>
      </c>
      <c r="AA89" s="286">
        <v>2800</v>
      </c>
      <c r="AB89" s="286">
        <v>39000</v>
      </c>
      <c r="AC89" s="287" t="s">
        <v>2065</v>
      </c>
      <c r="AD89" s="284" t="s">
        <v>60</v>
      </c>
      <c r="AE89" s="287" t="s">
        <v>45</v>
      </c>
      <c r="AF89" s="286">
        <v>19000</v>
      </c>
      <c r="AG89" s="286">
        <v>1000</v>
      </c>
      <c r="AH89" s="286">
        <v>39000000</v>
      </c>
      <c r="AI89" s="286">
        <v>2800000</v>
      </c>
      <c r="AJ89" s="286">
        <v>1000</v>
      </c>
      <c r="AK89" s="286">
        <v>39000000</v>
      </c>
      <c r="AL89" s="286">
        <v>2800000</v>
      </c>
      <c r="AM89" s="286"/>
      <c r="AN89" s="286"/>
      <c r="AO89" s="286">
        <v>0</v>
      </c>
      <c r="AP89" s="286">
        <v>199</v>
      </c>
      <c r="AQ89" s="286">
        <v>7761000</v>
      </c>
      <c r="AR89" s="286">
        <v>557200</v>
      </c>
      <c r="AS89" s="286">
        <v>199</v>
      </c>
      <c r="AT89" s="286">
        <v>7761000</v>
      </c>
      <c r="AU89" s="286">
        <v>557200</v>
      </c>
      <c r="AV89" s="286"/>
      <c r="AW89" s="286"/>
      <c r="AX89" s="286">
        <v>0</v>
      </c>
      <c r="AY89" s="286">
        <v>197</v>
      </c>
      <c r="AZ89" s="286">
        <v>7683000</v>
      </c>
      <c r="BA89" s="286">
        <v>-8</v>
      </c>
      <c r="BB89" s="286">
        <v>-312000</v>
      </c>
      <c r="BC89" s="286">
        <v>-8</v>
      </c>
      <c r="BD89" s="286">
        <v>-312000</v>
      </c>
      <c r="BE89" s="286">
        <v>34000</v>
      </c>
      <c r="BF89" s="286">
        <v>-22400</v>
      </c>
      <c r="BG89" s="286">
        <v>35</v>
      </c>
      <c r="BH89" s="286">
        <v>1365000</v>
      </c>
      <c r="BI89" s="286">
        <v>441463</v>
      </c>
      <c r="BJ89" s="286">
        <v>98000</v>
      </c>
      <c r="BK89" s="286">
        <v>162</v>
      </c>
      <c r="BL89" s="286">
        <v>2</v>
      </c>
      <c r="BM89" s="286">
        <v>164</v>
      </c>
      <c r="BN89" s="286">
        <v>6396000</v>
      </c>
      <c r="BO89" s="286">
        <v>459200</v>
      </c>
      <c r="BP89" s="287" t="s">
        <v>3948</v>
      </c>
      <c r="BQ89" s="287" t="s">
        <v>3784</v>
      </c>
      <c r="BR89" t="s">
        <v>45</v>
      </c>
    </row>
    <row r="90" spans="1:70" x14ac:dyDescent="0.3">
      <c r="A90" s="281">
        <v>87</v>
      </c>
      <c r="B90" s="288" t="s">
        <v>2952</v>
      </c>
      <c r="C90" s="288" t="s">
        <v>2953</v>
      </c>
      <c r="D90" s="288" t="s">
        <v>2954</v>
      </c>
      <c r="E90" s="288" t="s">
        <v>2959</v>
      </c>
      <c r="F90" s="288" t="s">
        <v>2956</v>
      </c>
      <c r="G90" s="288" t="s">
        <v>2956</v>
      </c>
      <c r="H90" s="288" t="s">
        <v>2996</v>
      </c>
      <c r="I90" s="288" t="s">
        <v>2962</v>
      </c>
      <c r="J90" s="288" t="s">
        <v>60</v>
      </c>
      <c r="K90" s="288" t="s">
        <v>2958</v>
      </c>
      <c r="L90" s="288" t="s">
        <v>45</v>
      </c>
      <c r="M90" s="289" t="s">
        <v>2066</v>
      </c>
      <c r="N90" s="288" t="s">
        <v>2067</v>
      </c>
      <c r="O90" s="288" t="s">
        <v>50</v>
      </c>
      <c r="P90" s="288" t="s">
        <v>51</v>
      </c>
      <c r="Q90" s="290" t="s">
        <v>45</v>
      </c>
      <c r="R90" s="288" t="s">
        <v>45</v>
      </c>
      <c r="S90" s="1">
        <v>45398</v>
      </c>
      <c r="T90" s="1">
        <v>45398</v>
      </c>
      <c r="U90" s="290" t="s">
        <v>45</v>
      </c>
      <c r="V90" s="1">
        <v>45398</v>
      </c>
      <c r="W90" s="1">
        <v>45400</v>
      </c>
      <c r="X90" s="1">
        <v>45559</v>
      </c>
      <c r="Y90" s="291">
        <v>1</v>
      </c>
      <c r="Z90" s="291">
        <v>1</v>
      </c>
      <c r="AA90" s="291"/>
      <c r="AB90" s="291">
        <v>1</v>
      </c>
      <c r="AC90" s="292" t="s">
        <v>45</v>
      </c>
      <c r="AD90" s="290" t="s">
        <v>60</v>
      </c>
      <c r="AE90" s="292" t="s">
        <v>45</v>
      </c>
      <c r="AF90" s="291">
        <v>1</v>
      </c>
      <c r="AG90" s="291">
        <v>1</v>
      </c>
      <c r="AH90" s="291">
        <v>1</v>
      </c>
      <c r="AI90" s="291">
        <v>0</v>
      </c>
      <c r="AJ90" s="291">
        <v>1</v>
      </c>
      <c r="AK90" s="291">
        <v>1</v>
      </c>
      <c r="AL90" s="291">
        <v>0</v>
      </c>
      <c r="AM90" s="291"/>
      <c r="AN90" s="291"/>
      <c r="AO90" s="291">
        <v>0</v>
      </c>
      <c r="AP90" s="291">
        <v>80</v>
      </c>
      <c r="AQ90" s="291">
        <v>80</v>
      </c>
      <c r="AR90" s="291">
        <v>0</v>
      </c>
      <c r="AS90" s="291">
        <v>80</v>
      </c>
      <c r="AT90" s="291">
        <v>80</v>
      </c>
      <c r="AU90" s="291">
        <v>0</v>
      </c>
      <c r="AV90" s="291"/>
      <c r="AW90" s="291"/>
      <c r="AX90" s="291">
        <v>0</v>
      </c>
      <c r="AY90" s="291">
        <v>2</v>
      </c>
      <c r="AZ90" s="291">
        <v>2</v>
      </c>
      <c r="BA90" s="291">
        <v>9</v>
      </c>
      <c r="BB90" s="291">
        <v>9</v>
      </c>
      <c r="BC90" s="291"/>
      <c r="BD90" s="291"/>
      <c r="BE90" s="291"/>
      <c r="BF90" s="291">
        <v>0</v>
      </c>
      <c r="BG90" s="291">
        <v>2</v>
      </c>
      <c r="BH90" s="291">
        <v>2</v>
      </c>
      <c r="BI90" s="291"/>
      <c r="BJ90" s="291">
        <v>0</v>
      </c>
      <c r="BK90" s="291"/>
      <c r="BL90" s="291">
        <v>78</v>
      </c>
      <c r="BM90" s="291">
        <v>78</v>
      </c>
      <c r="BN90" s="291">
        <v>78</v>
      </c>
      <c r="BO90" s="291"/>
      <c r="BP90" s="292" t="s">
        <v>3327</v>
      </c>
      <c r="BQ90" s="292" t="s">
        <v>45</v>
      </c>
      <c r="BR90" t="s">
        <v>45</v>
      </c>
    </row>
    <row r="91" spans="1:70" x14ac:dyDescent="0.3">
      <c r="A91" s="281">
        <v>88</v>
      </c>
      <c r="B91" s="282" t="s">
        <v>2952</v>
      </c>
      <c r="C91" s="282" t="s">
        <v>2953</v>
      </c>
      <c r="D91" s="282" t="s">
        <v>2954</v>
      </c>
      <c r="E91" s="282" t="s">
        <v>2959</v>
      </c>
      <c r="F91" s="282" t="s">
        <v>2956</v>
      </c>
      <c r="G91" s="282" t="s">
        <v>2956</v>
      </c>
      <c r="H91" s="282" t="s">
        <v>2996</v>
      </c>
      <c r="I91" s="282" t="s">
        <v>2962</v>
      </c>
      <c r="J91" s="282" t="s">
        <v>60</v>
      </c>
      <c r="K91" s="282" t="s">
        <v>2958</v>
      </c>
      <c r="L91" s="282" t="s">
        <v>45</v>
      </c>
      <c r="M91" s="283" t="s">
        <v>2068</v>
      </c>
      <c r="N91" s="282" t="s">
        <v>2067</v>
      </c>
      <c r="O91" s="282" t="s">
        <v>50</v>
      </c>
      <c r="P91" s="282" t="s">
        <v>51</v>
      </c>
      <c r="Q91" s="284" t="s">
        <v>45</v>
      </c>
      <c r="R91" s="282" t="s">
        <v>45</v>
      </c>
      <c r="S91" s="285">
        <v>45337</v>
      </c>
      <c r="T91" s="285">
        <v>45316</v>
      </c>
      <c r="U91" s="284" t="s">
        <v>45</v>
      </c>
      <c r="V91" s="285">
        <v>45316</v>
      </c>
      <c r="W91" s="285">
        <v>45322</v>
      </c>
      <c r="X91" s="285">
        <v>45336</v>
      </c>
      <c r="Y91" s="286">
        <v>13000</v>
      </c>
      <c r="Z91" s="286">
        <v>13000</v>
      </c>
      <c r="AA91" s="286">
        <v>2450</v>
      </c>
      <c r="AB91" s="286">
        <v>13000</v>
      </c>
      <c r="AC91" s="287" t="s">
        <v>2069</v>
      </c>
      <c r="AD91" s="284" t="s">
        <v>60</v>
      </c>
      <c r="AE91" s="287" t="s">
        <v>45</v>
      </c>
      <c r="AF91" s="286">
        <v>13000</v>
      </c>
      <c r="AG91" s="286">
        <v>3070</v>
      </c>
      <c r="AH91" s="286">
        <v>39910000</v>
      </c>
      <c r="AI91" s="286">
        <v>7521500</v>
      </c>
      <c r="AJ91" s="286">
        <v>2070</v>
      </c>
      <c r="AK91" s="286">
        <v>26910000</v>
      </c>
      <c r="AL91" s="286">
        <v>5071500</v>
      </c>
      <c r="AM91" s="286">
        <v>1000</v>
      </c>
      <c r="AN91" s="286">
        <v>13000000</v>
      </c>
      <c r="AO91" s="286">
        <v>2450000</v>
      </c>
      <c r="AP91" s="286">
        <v>3207</v>
      </c>
      <c r="AQ91" s="286">
        <v>41691000</v>
      </c>
      <c r="AR91" s="286">
        <v>7857150</v>
      </c>
      <c r="AS91" s="286">
        <v>3207</v>
      </c>
      <c r="AT91" s="286">
        <v>41691000</v>
      </c>
      <c r="AU91" s="286">
        <v>7857150</v>
      </c>
      <c r="AV91" s="286"/>
      <c r="AW91" s="286"/>
      <c r="AX91" s="286">
        <v>0</v>
      </c>
      <c r="AY91" s="286">
        <v>2633</v>
      </c>
      <c r="AZ91" s="286">
        <v>34229000</v>
      </c>
      <c r="BA91" s="286">
        <v>-2</v>
      </c>
      <c r="BB91" s="286">
        <v>-26000</v>
      </c>
      <c r="BC91" s="286">
        <v>133</v>
      </c>
      <c r="BD91" s="286">
        <v>1729000</v>
      </c>
      <c r="BE91" s="286">
        <v>1651285</v>
      </c>
      <c r="BF91" s="286">
        <v>325850</v>
      </c>
      <c r="BG91" s="286">
        <v>2428</v>
      </c>
      <c r="BH91" s="286">
        <v>31564000</v>
      </c>
      <c r="BI91" s="286">
        <v>32446282</v>
      </c>
      <c r="BJ91" s="286">
        <v>5948600</v>
      </c>
      <c r="BK91" s="286">
        <v>205</v>
      </c>
      <c r="BL91" s="286">
        <v>574</v>
      </c>
      <c r="BM91" s="286">
        <v>779</v>
      </c>
      <c r="BN91" s="286">
        <v>10127000</v>
      </c>
      <c r="BO91" s="286">
        <v>1908550</v>
      </c>
      <c r="BP91" s="287" t="s">
        <v>3736</v>
      </c>
      <c r="BQ91" s="287" t="s">
        <v>1808</v>
      </c>
      <c r="BR91" t="s">
        <v>45</v>
      </c>
    </row>
    <row r="92" spans="1:70" x14ac:dyDescent="0.3">
      <c r="A92" s="281">
        <v>89</v>
      </c>
      <c r="B92" s="288" t="s">
        <v>2952</v>
      </c>
      <c r="C92" s="288" t="s">
        <v>2953</v>
      </c>
      <c r="D92" s="288" t="s">
        <v>2954</v>
      </c>
      <c r="E92" s="288" t="s">
        <v>2959</v>
      </c>
      <c r="F92" s="288" t="s">
        <v>2956</v>
      </c>
      <c r="G92" s="288" t="s">
        <v>2956</v>
      </c>
      <c r="H92" s="288" t="s">
        <v>2957</v>
      </c>
      <c r="I92" s="288" t="s">
        <v>2962</v>
      </c>
      <c r="J92" s="288" t="s">
        <v>60</v>
      </c>
      <c r="K92" s="288" t="s">
        <v>2958</v>
      </c>
      <c r="L92" s="288" t="s">
        <v>45</v>
      </c>
      <c r="M92" s="289" t="s">
        <v>2070</v>
      </c>
      <c r="N92" s="288" t="s">
        <v>1898</v>
      </c>
      <c r="O92" s="288" t="s">
        <v>50</v>
      </c>
      <c r="P92" s="288" t="s">
        <v>51</v>
      </c>
      <c r="Q92" s="290" t="s">
        <v>45</v>
      </c>
      <c r="R92" s="288" t="s">
        <v>45</v>
      </c>
      <c r="S92" s="1">
        <v>45316</v>
      </c>
      <c r="T92" s="1">
        <v>45316</v>
      </c>
      <c r="U92" s="290" t="s">
        <v>45</v>
      </c>
      <c r="V92" s="1">
        <v>45316</v>
      </c>
      <c r="W92" s="1">
        <v>45327</v>
      </c>
      <c r="X92" s="1">
        <v>45335</v>
      </c>
      <c r="Y92" s="291">
        <v>1</v>
      </c>
      <c r="Z92" s="291">
        <v>1</v>
      </c>
      <c r="AA92" s="291"/>
      <c r="AB92" s="291">
        <v>1</v>
      </c>
      <c r="AC92" s="292" t="s">
        <v>45</v>
      </c>
      <c r="AD92" s="290" t="s">
        <v>60</v>
      </c>
      <c r="AE92" s="292" t="s">
        <v>45</v>
      </c>
      <c r="AF92" s="291">
        <v>1</v>
      </c>
      <c r="AG92" s="291">
        <v>1</v>
      </c>
      <c r="AH92" s="291">
        <v>1</v>
      </c>
      <c r="AI92" s="291">
        <v>0</v>
      </c>
      <c r="AJ92" s="291">
        <v>1</v>
      </c>
      <c r="AK92" s="291">
        <v>1</v>
      </c>
      <c r="AL92" s="291">
        <v>0</v>
      </c>
      <c r="AM92" s="291"/>
      <c r="AN92" s="291"/>
      <c r="AO92" s="291">
        <v>0</v>
      </c>
      <c r="AP92" s="291">
        <v>13062</v>
      </c>
      <c r="AQ92" s="291">
        <v>13062</v>
      </c>
      <c r="AR92" s="291">
        <v>0</v>
      </c>
      <c r="AS92" s="291">
        <v>13062</v>
      </c>
      <c r="AT92" s="291">
        <v>13062</v>
      </c>
      <c r="AU92" s="291">
        <v>0</v>
      </c>
      <c r="AV92" s="291"/>
      <c r="AW92" s="291"/>
      <c r="AX92" s="291">
        <v>0</v>
      </c>
      <c r="AY92" s="291">
        <v>12567</v>
      </c>
      <c r="AZ92" s="291">
        <v>12567</v>
      </c>
      <c r="BA92" s="291"/>
      <c r="BB92" s="291"/>
      <c r="BC92" s="291">
        <v>143</v>
      </c>
      <c r="BD92" s="291">
        <v>143</v>
      </c>
      <c r="BE92" s="291"/>
      <c r="BF92" s="291">
        <v>0</v>
      </c>
      <c r="BG92" s="291">
        <v>11233</v>
      </c>
      <c r="BH92" s="291">
        <v>11233</v>
      </c>
      <c r="BI92" s="291">
        <v>42000</v>
      </c>
      <c r="BJ92" s="291">
        <v>0</v>
      </c>
      <c r="BK92" s="291">
        <v>1334</v>
      </c>
      <c r="BL92" s="291">
        <v>495</v>
      </c>
      <c r="BM92" s="291">
        <v>1829</v>
      </c>
      <c r="BN92" s="291">
        <v>1829</v>
      </c>
      <c r="BO92" s="291"/>
      <c r="BP92" s="292" t="s">
        <v>3860</v>
      </c>
      <c r="BQ92" s="292" t="s">
        <v>4070</v>
      </c>
      <c r="BR92" t="s">
        <v>45</v>
      </c>
    </row>
    <row r="93" spans="1:70" x14ac:dyDescent="0.3">
      <c r="A93" s="281">
        <v>90</v>
      </c>
      <c r="B93" s="282" t="s">
        <v>2952</v>
      </c>
      <c r="C93" s="282" t="s">
        <v>2953</v>
      </c>
      <c r="D93" s="282" t="s">
        <v>2954</v>
      </c>
      <c r="E93" s="282" t="s">
        <v>2959</v>
      </c>
      <c r="F93" s="282" t="s">
        <v>2956</v>
      </c>
      <c r="G93" s="282" t="s">
        <v>2956</v>
      </c>
      <c r="H93" s="282" t="s">
        <v>2957</v>
      </c>
      <c r="I93" s="282" t="s">
        <v>2962</v>
      </c>
      <c r="J93" s="282" t="s">
        <v>60</v>
      </c>
      <c r="K93" s="282" t="s">
        <v>2958</v>
      </c>
      <c r="L93" s="282" t="s">
        <v>45</v>
      </c>
      <c r="M93" s="283" t="s">
        <v>2071</v>
      </c>
      <c r="N93" s="282" t="s">
        <v>1898</v>
      </c>
      <c r="O93" s="282" t="s">
        <v>50</v>
      </c>
      <c r="P93" s="282" t="s">
        <v>51</v>
      </c>
      <c r="Q93" s="284" t="s">
        <v>45</v>
      </c>
      <c r="R93" s="282" t="s">
        <v>45</v>
      </c>
      <c r="S93" s="285">
        <v>45327</v>
      </c>
      <c r="T93" s="285">
        <v>45316</v>
      </c>
      <c r="U93" s="284" t="s">
        <v>45</v>
      </c>
      <c r="V93" s="285">
        <v>45316</v>
      </c>
      <c r="W93" s="285">
        <v>45327</v>
      </c>
      <c r="X93" s="285">
        <v>45348</v>
      </c>
      <c r="Y93" s="286">
        <v>17000</v>
      </c>
      <c r="Z93" s="286">
        <v>17000</v>
      </c>
      <c r="AA93" s="286">
        <v>2550</v>
      </c>
      <c r="AB93" s="286">
        <v>17000</v>
      </c>
      <c r="AC93" s="287" t="s">
        <v>1899</v>
      </c>
      <c r="AD93" s="284" t="s">
        <v>60</v>
      </c>
      <c r="AE93" s="287" t="s">
        <v>45</v>
      </c>
      <c r="AF93" s="286">
        <v>17000</v>
      </c>
      <c r="AG93" s="286">
        <v>2000</v>
      </c>
      <c r="AH93" s="286">
        <v>34000000</v>
      </c>
      <c r="AI93" s="286">
        <v>5100000</v>
      </c>
      <c r="AJ93" s="286">
        <v>2000</v>
      </c>
      <c r="AK93" s="286">
        <v>34000000</v>
      </c>
      <c r="AL93" s="286">
        <v>5100000</v>
      </c>
      <c r="AM93" s="286"/>
      <c r="AN93" s="286"/>
      <c r="AO93" s="286">
        <v>0</v>
      </c>
      <c r="AP93" s="286">
        <v>1731</v>
      </c>
      <c r="AQ93" s="286">
        <v>29427000</v>
      </c>
      <c r="AR93" s="286">
        <v>4414050</v>
      </c>
      <c r="AS93" s="286">
        <v>1731</v>
      </c>
      <c r="AT93" s="286">
        <v>29427000</v>
      </c>
      <c r="AU93" s="286">
        <v>4414050</v>
      </c>
      <c r="AV93" s="286"/>
      <c r="AW93" s="286"/>
      <c r="AX93" s="286">
        <v>0</v>
      </c>
      <c r="AY93" s="286">
        <v>1195</v>
      </c>
      <c r="AZ93" s="286">
        <v>20315000</v>
      </c>
      <c r="BA93" s="286">
        <v>-28</v>
      </c>
      <c r="BB93" s="286">
        <v>-476000</v>
      </c>
      <c r="BC93" s="286">
        <v>230</v>
      </c>
      <c r="BD93" s="286">
        <v>3910000</v>
      </c>
      <c r="BE93" s="286">
        <v>2146135</v>
      </c>
      <c r="BF93" s="286">
        <v>586500</v>
      </c>
      <c r="BG93" s="286">
        <v>1173</v>
      </c>
      <c r="BH93" s="286">
        <v>19941000</v>
      </c>
      <c r="BI93" s="286">
        <v>15075111</v>
      </c>
      <c r="BJ93" s="286">
        <v>2991150</v>
      </c>
      <c r="BK93" s="286">
        <v>22</v>
      </c>
      <c r="BL93" s="286">
        <v>536</v>
      </c>
      <c r="BM93" s="286">
        <v>558</v>
      </c>
      <c r="BN93" s="286">
        <v>9486000</v>
      </c>
      <c r="BO93" s="286">
        <v>1422900</v>
      </c>
      <c r="BP93" s="287" t="s">
        <v>4145</v>
      </c>
      <c r="BQ93" s="287" t="s">
        <v>733</v>
      </c>
      <c r="BR93" t="s">
        <v>45</v>
      </c>
    </row>
    <row r="94" spans="1:70" x14ac:dyDescent="0.3">
      <c r="A94" s="281">
        <v>91</v>
      </c>
      <c r="B94" s="288" t="s">
        <v>2952</v>
      </c>
      <c r="C94" s="288" t="s">
        <v>2953</v>
      </c>
      <c r="D94" s="288" t="s">
        <v>2954</v>
      </c>
      <c r="E94" s="288" t="s">
        <v>2997</v>
      </c>
      <c r="F94" s="288" t="s">
        <v>2955</v>
      </c>
      <c r="G94" s="288" t="s">
        <v>2960</v>
      </c>
      <c r="H94" s="288" t="s">
        <v>2965</v>
      </c>
      <c r="I94" s="288" t="s">
        <v>2962</v>
      </c>
      <c r="J94" s="288" t="s">
        <v>60</v>
      </c>
      <c r="K94" s="288" t="s">
        <v>2958</v>
      </c>
      <c r="L94" s="288" t="s">
        <v>45</v>
      </c>
      <c r="M94" s="289" t="s">
        <v>2072</v>
      </c>
      <c r="N94" s="288" t="s">
        <v>1929</v>
      </c>
      <c r="O94" s="288" t="s">
        <v>50</v>
      </c>
      <c r="P94" s="288" t="s">
        <v>74</v>
      </c>
      <c r="Q94" s="290" t="s">
        <v>45</v>
      </c>
      <c r="R94" s="288" t="s">
        <v>45</v>
      </c>
      <c r="S94" s="1">
        <v>45397</v>
      </c>
      <c r="T94" s="1">
        <v>45286</v>
      </c>
      <c r="U94" s="290" t="s">
        <v>45</v>
      </c>
      <c r="V94" s="1">
        <v>45286</v>
      </c>
      <c r="W94" s="1">
        <v>45364</v>
      </c>
      <c r="X94" s="1">
        <v>45371</v>
      </c>
      <c r="Y94" s="291">
        <v>32000</v>
      </c>
      <c r="Z94" s="291">
        <v>43000</v>
      </c>
      <c r="AA94" s="291">
        <v>8900</v>
      </c>
      <c r="AB94" s="291">
        <v>43000</v>
      </c>
      <c r="AC94" s="292" t="s">
        <v>1432</v>
      </c>
      <c r="AD94" s="290" t="s">
        <v>60</v>
      </c>
      <c r="AE94" s="292" t="s">
        <v>45</v>
      </c>
      <c r="AF94" s="291">
        <v>32000</v>
      </c>
      <c r="AG94" s="291">
        <v>1310</v>
      </c>
      <c r="AH94" s="291">
        <v>56330000</v>
      </c>
      <c r="AI94" s="291">
        <v>11659000</v>
      </c>
      <c r="AJ94" s="291">
        <v>1010</v>
      </c>
      <c r="AK94" s="291">
        <v>43430000</v>
      </c>
      <c r="AL94" s="291">
        <v>8989000</v>
      </c>
      <c r="AM94" s="291">
        <v>300</v>
      </c>
      <c r="AN94" s="291">
        <v>12900000</v>
      </c>
      <c r="AO94" s="291">
        <v>2670000</v>
      </c>
      <c r="AP94" s="291">
        <v>1271</v>
      </c>
      <c r="AQ94" s="291">
        <v>54653000</v>
      </c>
      <c r="AR94" s="291">
        <v>11311900</v>
      </c>
      <c r="AS94" s="291">
        <v>1271</v>
      </c>
      <c r="AT94" s="291">
        <v>54653000</v>
      </c>
      <c r="AU94" s="291">
        <v>11311900</v>
      </c>
      <c r="AV94" s="291"/>
      <c r="AW94" s="291"/>
      <c r="AX94" s="291">
        <v>0</v>
      </c>
      <c r="AY94" s="291">
        <v>1226</v>
      </c>
      <c r="AZ94" s="291">
        <v>52718000</v>
      </c>
      <c r="BA94" s="291">
        <v>17</v>
      </c>
      <c r="BB94" s="291">
        <v>731000</v>
      </c>
      <c r="BC94" s="291">
        <v>51</v>
      </c>
      <c r="BD94" s="291">
        <v>2193000</v>
      </c>
      <c r="BE94" s="291">
        <v>1919030</v>
      </c>
      <c r="BF94" s="291">
        <v>453900</v>
      </c>
      <c r="BG94" s="291">
        <v>1222</v>
      </c>
      <c r="BH94" s="291">
        <v>52546000</v>
      </c>
      <c r="BI94" s="291">
        <v>27837089</v>
      </c>
      <c r="BJ94" s="291">
        <v>10875800</v>
      </c>
      <c r="BK94" s="291">
        <v>4</v>
      </c>
      <c r="BL94" s="291">
        <v>45</v>
      </c>
      <c r="BM94" s="291">
        <v>49</v>
      </c>
      <c r="BN94" s="291">
        <v>2107000</v>
      </c>
      <c r="BO94" s="291">
        <v>436100</v>
      </c>
      <c r="BP94" s="292" t="s">
        <v>1664</v>
      </c>
      <c r="BQ94" s="292" t="s">
        <v>3517</v>
      </c>
      <c r="BR94" t="s">
        <v>45</v>
      </c>
    </row>
    <row r="95" spans="1:70" x14ac:dyDescent="0.3">
      <c r="A95" s="281">
        <v>92</v>
      </c>
      <c r="B95" s="282" t="s">
        <v>2952</v>
      </c>
      <c r="C95" s="282" t="s">
        <v>2953</v>
      </c>
      <c r="D95" s="282" t="s">
        <v>2954</v>
      </c>
      <c r="E95" s="282" t="s">
        <v>2997</v>
      </c>
      <c r="F95" s="282" t="s">
        <v>2955</v>
      </c>
      <c r="G95" s="282" t="s">
        <v>2960</v>
      </c>
      <c r="H95" s="282" t="s">
        <v>2965</v>
      </c>
      <c r="I95" s="282" t="s">
        <v>2962</v>
      </c>
      <c r="J95" s="282" t="s">
        <v>60</v>
      </c>
      <c r="K95" s="282" t="s">
        <v>2958</v>
      </c>
      <c r="L95" s="282" t="s">
        <v>45</v>
      </c>
      <c r="M95" s="283" t="s">
        <v>2073</v>
      </c>
      <c r="N95" s="282" t="s">
        <v>1943</v>
      </c>
      <c r="O95" s="282" t="s">
        <v>50</v>
      </c>
      <c r="P95" s="282" t="s">
        <v>74</v>
      </c>
      <c r="Q95" s="284" t="s">
        <v>45</v>
      </c>
      <c r="R95" s="282" t="s">
        <v>45</v>
      </c>
      <c r="S95" s="285">
        <v>45337</v>
      </c>
      <c r="T95" s="285">
        <v>45286</v>
      </c>
      <c r="U95" s="284" t="s">
        <v>45</v>
      </c>
      <c r="V95" s="285">
        <v>45286</v>
      </c>
      <c r="W95" s="285">
        <v>45337</v>
      </c>
      <c r="X95" s="285">
        <v>45343</v>
      </c>
      <c r="Y95" s="286">
        <v>32000</v>
      </c>
      <c r="Z95" s="286">
        <v>43000</v>
      </c>
      <c r="AA95" s="286">
        <v>9600</v>
      </c>
      <c r="AB95" s="286">
        <v>43000</v>
      </c>
      <c r="AC95" s="287" t="s">
        <v>431</v>
      </c>
      <c r="AD95" s="284" t="s">
        <v>60</v>
      </c>
      <c r="AE95" s="287" t="s">
        <v>45</v>
      </c>
      <c r="AF95" s="286">
        <v>32000</v>
      </c>
      <c r="AG95" s="286">
        <v>500</v>
      </c>
      <c r="AH95" s="286">
        <v>21500000</v>
      </c>
      <c r="AI95" s="286">
        <v>4800000</v>
      </c>
      <c r="AJ95" s="286">
        <v>500</v>
      </c>
      <c r="AK95" s="286">
        <v>21500000</v>
      </c>
      <c r="AL95" s="286">
        <v>4800000</v>
      </c>
      <c r="AM95" s="286"/>
      <c r="AN95" s="286"/>
      <c r="AO95" s="286">
        <v>0</v>
      </c>
      <c r="AP95" s="286">
        <v>451</v>
      </c>
      <c r="AQ95" s="286">
        <v>19393000</v>
      </c>
      <c r="AR95" s="286">
        <v>4329600</v>
      </c>
      <c r="AS95" s="286">
        <v>451</v>
      </c>
      <c r="AT95" s="286">
        <v>19393000</v>
      </c>
      <c r="AU95" s="286">
        <v>4329600</v>
      </c>
      <c r="AV95" s="286"/>
      <c r="AW95" s="286"/>
      <c r="AX95" s="286">
        <v>0</v>
      </c>
      <c r="AY95" s="286">
        <v>422</v>
      </c>
      <c r="AZ95" s="286">
        <v>18146000</v>
      </c>
      <c r="BA95" s="286"/>
      <c r="BB95" s="286"/>
      <c r="BC95" s="286">
        <v>24</v>
      </c>
      <c r="BD95" s="286">
        <v>1032000</v>
      </c>
      <c r="BE95" s="286">
        <v>576827</v>
      </c>
      <c r="BF95" s="286">
        <v>230400</v>
      </c>
      <c r="BG95" s="286">
        <v>360</v>
      </c>
      <c r="BH95" s="286">
        <v>15480000</v>
      </c>
      <c r="BI95" s="286">
        <v>9984168</v>
      </c>
      <c r="BJ95" s="286">
        <v>3456000</v>
      </c>
      <c r="BK95" s="286">
        <v>62</v>
      </c>
      <c r="BL95" s="286">
        <v>29</v>
      </c>
      <c r="BM95" s="286">
        <v>91</v>
      </c>
      <c r="BN95" s="286">
        <v>3913000</v>
      </c>
      <c r="BO95" s="286">
        <v>873600</v>
      </c>
      <c r="BP95" s="287" t="s">
        <v>3108</v>
      </c>
      <c r="BQ95" s="287" t="s">
        <v>3858</v>
      </c>
      <c r="BR95" t="s">
        <v>45</v>
      </c>
    </row>
    <row r="96" spans="1:70" x14ac:dyDescent="0.3">
      <c r="A96" s="281">
        <v>93</v>
      </c>
      <c r="B96" s="288" t="s">
        <v>2952</v>
      </c>
      <c r="C96" s="288" t="s">
        <v>2953</v>
      </c>
      <c r="D96" s="288" t="s">
        <v>2954</v>
      </c>
      <c r="E96" s="288" t="s">
        <v>2997</v>
      </c>
      <c r="F96" s="288" t="s">
        <v>2970</v>
      </c>
      <c r="G96" s="288" t="s">
        <v>2971</v>
      </c>
      <c r="H96" s="288" t="s">
        <v>2972</v>
      </c>
      <c r="I96" s="288" t="s">
        <v>2962</v>
      </c>
      <c r="J96" s="288" t="s">
        <v>60</v>
      </c>
      <c r="K96" s="288" t="s">
        <v>2958</v>
      </c>
      <c r="L96" s="288" t="s">
        <v>45</v>
      </c>
      <c r="M96" s="289" t="s">
        <v>2074</v>
      </c>
      <c r="N96" s="288" t="s">
        <v>2075</v>
      </c>
      <c r="O96" s="288" t="s">
        <v>50</v>
      </c>
      <c r="P96" s="288" t="s">
        <v>51</v>
      </c>
      <c r="Q96" s="290" t="s">
        <v>45</v>
      </c>
      <c r="R96" s="288" t="s">
        <v>45</v>
      </c>
      <c r="S96" s="1">
        <v>45349</v>
      </c>
      <c r="T96" s="1">
        <v>45286</v>
      </c>
      <c r="U96" s="290" t="s">
        <v>45</v>
      </c>
      <c r="V96" s="1">
        <v>45286</v>
      </c>
      <c r="W96" s="1">
        <v>45308</v>
      </c>
      <c r="X96" s="1">
        <v>45315</v>
      </c>
      <c r="Y96" s="291">
        <v>59000</v>
      </c>
      <c r="Z96" s="291">
        <v>59000</v>
      </c>
      <c r="AA96" s="291">
        <v>17000</v>
      </c>
      <c r="AB96" s="291">
        <v>59000</v>
      </c>
      <c r="AC96" s="292" t="s">
        <v>1613</v>
      </c>
      <c r="AD96" s="290" t="s">
        <v>60</v>
      </c>
      <c r="AE96" s="292" t="s">
        <v>45</v>
      </c>
      <c r="AF96" s="291">
        <v>59000</v>
      </c>
      <c r="AG96" s="291">
        <v>820</v>
      </c>
      <c r="AH96" s="291">
        <v>48380000</v>
      </c>
      <c r="AI96" s="291">
        <v>13940000</v>
      </c>
      <c r="AJ96" s="291">
        <v>370</v>
      </c>
      <c r="AK96" s="291">
        <v>21830000</v>
      </c>
      <c r="AL96" s="291">
        <v>6290000</v>
      </c>
      <c r="AM96" s="291">
        <v>450</v>
      </c>
      <c r="AN96" s="291">
        <v>26550000</v>
      </c>
      <c r="AO96" s="291">
        <v>7650000</v>
      </c>
      <c r="AP96" s="291">
        <v>801</v>
      </c>
      <c r="AQ96" s="291">
        <v>47259000</v>
      </c>
      <c r="AR96" s="291">
        <v>13617000</v>
      </c>
      <c r="AS96" s="291">
        <v>801</v>
      </c>
      <c r="AT96" s="291">
        <v>47259000</v>
      </c>
      <c r="AU96" s="291">
        <v>13617000</v>
      </c>
      <c r="AV96" s="291"/>
      <c r="AW96" s="291"/>
      <c r="AX96" s="291">
        <v>0</v>
      </c>
      <c r="AY96" s="291">
        <v>776</v>
      </c>
      <c r="AZ96" s="291">
        <v>45784000</v>
      </c>
      <c r="BA96" s="291"/>
      <c r="BB96" s="291"/>
      <c r="BC96" s="291">
        <v>4</v>
      </c>
      <c r="BD96" s="291">
        <v>236000</v>
      </c>
      <c r="BE96" s="291">
        <v>208000</v>
      </c>
      <c r="BF96" s="291">
        <v>68000</v>
      </c>
      <c r="BG96" s="291">
        <v>704</v>
      </c>
      <c r="BH96" s="291">
        <v>41536000</v>
      </c>
      <c r="BI96" s="291">
        <v>31009620</v>
      </c>
      <c r="BJ96" s="291">
        <v>11968000</v>
      </c>
      <c r="BK96" s="291">
        <v>72</v>
      </c>
      <c r="BL96" s="291">
        <v>25</v>
      </c>
      <c r="BM96" s="291">
        <v>97</v>
      </c>
      <c r="BN96" s="291">
        <v>5723000</v>
      </c>
      <c r="BO96" s="291">
        <v>1649000</v>
      </c>
      <c r="BP96" s="292" t="s">
        <v>3716</v>
      </c>
      <c r="BQ96" s="292" t="s">
        <v>3863</v>
      </c>
      <c r="BR96" t="s">
        <v>45</v>
      </c>
    </row>
    <row r="97" spans="1:70" x14ac:dyDescent="0.3">
      <c r="A97" s="281">
        <v>94</v>
      </c>
      <c r="B97" s="282" t="s">
        <v>2952</v>
      </c>
      <c r="C97" s="282" t="s">
        <v>2953</v>
      </c>
      <c r="D97" s="282" t="s">
        <v>2954</v>
      </c>
      <c r="E97" s="282" t="s">
        <v>2997</v>
      </c>
      <c r="F97" s="282" t="s">
        <v>2970</v>
      </c>
      <c r="G97" s="282" t="s">
        <v>2971</v>
      </c>
      <c r="H97" s="282" t="s">
        <v>2972</v>
      </c>
      <c r="I97" s="282" t="s">
        <v>2962</v>
      </c>
      <c r="J97" s="282" t="s">
        <v>60</v>
      </c>
      <c r="K97" s="282" t="s">
        <v>2958</v>
      </c>
      <c r="L97" s="282" t="s">
        <v>45</v>
      </c>
      <c r="M97" s="283" t="s">
        <v>2076</v>
      </c>
      <c r="N97" s="282" t="s">
        <v>2077</v>
      </c>
      <c r="O97" s="282" t="s">
        <v>50</v>
      </c>
      <c r="P97" s="282" t="s">
        <v>51</v>
      </c>
      <c r="Q97" s="284" t="s">
        <v>45</v>
      </c>
      <c r="R97" s="282" t="s">
        <v>45</v>
      </c>
      <c r="S97" s="285">
        <v>45308</v>
      </c>
      <c r="T97" s="285">
        <v>45286</v>
      </c>
      <c r="U97" s="284" t="s">
        <v>45</v>
      </c>
      <c r="V97" s="285">
        <v>45286</v>
      </c>
      <c r="W97" s="285">
        <v>45308</v>
      </c>
      <c r="X97" s="285">
        <v>45314</v>
      </c>
      <c r="Y97" s="286">
        <v>66000</v>
      </c>
      <c r="Z97" s="286">
        <v>66000</v>
      </c>
      <c r="AA97" s="286">
        <v>19000</v>
      </c>
      <c r="AB97" s="286">
        <v>66000</v>
      </c>
      <c r="AC97" s="287" t="s">
        <v>1613</v>
      </c>
      <c r="AD97" s="284" t="s">
        <v>60</v>
      </c>
      <c r="AE97" s="287" t="s">
        <v>45</v>
      </c>
      <c r="AF97" s="286">
        <v>66000</v>
      </c>
      <c r="AG97" s="286">
        <v>280</v>
      </c>
      <c r="AH97" s="286">
        <v>18480000</v>
      </c>
      <c r="AI97" s="286">
        <v>5320000</v>
      </c>
      <c r="AJ97" s="286">
        <v>280</v>
      </c>
      <c r="AK97" s="286">
        <v>18480000</v>
      </c>
      <c r="AL97" s="286">
        <v>5320000</v>
      </c>
      <c r="AM97" s="286"/>
      <c r="AN97" s="286"/>
      <c r="AO97" s="286">
        <v>0</v>
      </c>
      <c r="AP97" s="286">
        <v>284</v>
      </c>
      <c r="AQ97" s="286">
        <v>18744000</v>
      </c>
      <c r="AR97" s="286">
        <v>5396000</v>
      </c>
      <c r="AS97" s="286">
        <v>284</v>
      </c>
      <c r="AT97" s="286">
        <v>18744000</v>
      </c>
      <c r="AU97" s="286">
        <v>5396000</v>
      </c>
      <c r="AV97" s="286"/>
      <c r="AW97" s="286"/>
      <c r="AX97" s="286">
        <v>0</v>
      </c>
      <c r="AY97" s="286">
        <v>284</v>
      </c>
      <c r="AZ97" s="286">
        <v>18744000</v>
      </c>
      <c r="BA97" s="286"/>
      <c r="BB97" s="286"/>
      <c r="BC97" s="286">
        <v>3</v>
      </c>
      <c r="BD97" s="286">
        <v>198000</v>
      </c>
      <c r="BE97" s="286">
        <v>140087</v>
      </c>
      <c r="BF97" s="286">
        <v>57000</v>
      </c>
      <c r="BG97" s="286">
        <v>284</v>
      </c>
      <c r="BH97" s="286">
        <v>18744000</v>
      </c>
      <c r="BI97" s="286">
        <v>12833057</v>
      </c>
      <c r="BJ97" s="286">
        <v>5396000</v>
      </c>
      <c r="BK97" s="286"/>
      <c r="BL97" s="286"/>
      <c r="BM97" s="286"/>
      <c r="BN97" s="286"/>
      <c r="BO97" s="286"/>
      <c r="BP97" s="287" t="s">
        <v>507</v>
      </c>
      <c r="BQ97" s="287" t="s">
        <v>3829</v>
      </c>
      <c r="BR97" t="s">
        <v>45</v>
      </c>
    </row>
    <row r="98" spans="1:70" x14ac:dyDescent="0.3">
      <c r="A98" s="281">
        <v>95</v>
      </c>
      <c r="B98" s="288" t="s">
        <v>2952</v>
      </c>
      <c r="C98" s="288" t="s">
        <v>2953</v>
      </c>
      <c r="D98" s="288" t="s">
        <v>2954</v>
      </c>
      <c r="E98" s="288" t="s">
        <v>2997</v>
      </c>
      <c r="F98" s="288" t="s">
        <v>2970</v>
      </c>
      <c r="G98" s="288" t="s">
        <v>2974</v>
      </c>
      <c r="H98" s="288" t="s">
        <v>2976</v>
      </c>
      <c r="I98" s="288" t="s">
        <v>2962</v>
      </c>
      <c r="J98" s="288" t="s">
        <v>60</v>
      </c>
      <c r="K98" s="288" t="s">
        <v>2958</v>
      </c>
      <c r="L98" s="288" t="s">
        <v>45</v>
      </c>
      <c r="M98" s="289" t="s">
        <v>2078</v>
      </c>
      <c r="N98" s="288" t="s">
        <v>2079</v>
      </c>
      <c r="O98" s="288" t="s">
        <v>50</v>
      </c>
      <c r="P98" s="288" t="s">
        <v>51</v>
      </c>
      <c r="Q98" s="290" t="s">
        <v>45</v>
      </c>
      <c r="R98" s="288" t="s">
        <v>45</v>
      </c>
      <c r="S98" s="1">
        <v>45306</v>
      </c>
      <c r="T98" s="1">
        <v>45286</v>
      </c>
      <c r="U98" s="290" t="s">
        <v>45</v>
      </c>
      <c r="V98" s="1">
        <v>45286</v>
      </c>
      <c r="W98" s="1">
        <v>45306</v>
      </c>
      <c r="X98" s="1">
        <v>45308</v>
      </c>
      <c r="Y98" s="291">
        <v>55000</v>
      </c>
      <c r="Z98" s="291">
        <v>55000</v>
      </c>
      <c r="AA98" s="291">
        <v>15000</v>
      </c>
      <c r="AB98" s="291">
        <v>55000</v>
      </c>
      <c r="AC98" s="292" t="s">
        <v>1013</v>
      </c>
      <c r="AD98" s="290" t="s">
        <v>60</v>
      </c>
      <c r="AE98" s="292" t="s">
        <v>45</v>
      </c>
      <c r="AF98" s="291">
        <v>55000</v>
      </c>
      <c r="AG98" s="291">
        <v>670</v>
      </c>
      <c r="AH98" s="291">
        <v>36850000</v>
      </c>
      <c r="AI98" s="291">
        <v>10050000</v>
      </c>
      <c r="AJ98" s="291">
        <v>670</v>
      </c>
      <c r="AK98" s="291">
        <v>36850000</v>
      </c>
      <c r="AL98" s="291">
        <v>10050000</v>
      </c>
      <c r="AM98" s="291"/>
      <c r="AN98" s="291"/>
      <c r="AO98" s="291">
        <v>0</v>
      </c>
      <c r="AP98" s="291">
        <v>720</v>
      </c>
      <c r="AQ98" s="291">
        <v>39600000</v>
      </c>
      <c r="AR98" s="291">
        <v>10800000</v>
      </c>
      <c r="AS98" s="291">
        <v>720</v>
      </c>
      <c r="AT98" s="291">
        <v>39600000</v>
      </c>
      <c r="AU98" s="291">
        <v>10800000</v>
      </c>
      <c r="AV98" s="291"/>
      <c r="AW98" s="291"/>
      <c r="AX98" s="291">
        <v>0</v>
      </c>
      <c r="AY98" s="291">
        <v>645</v>
      </c>
      <c r="AZ98" s="291">
        <v>35475000</v>
      </c>
      <c r="BA98" s="291">
        <v>-3</v>
      </c>
      <c r="BB98" s="291">
        <v>-165000</v>
      </c>
      <c r="BC98" s="291">
        <v>65</v>
      </c>
      <c r="BD98" s="291">
        <v>3575000</v>
      </c>
      <c r="BE98" s="291">
        <v>2339669</v>
      </c>
      <c r="BF98" s="291">
        <v>975000</v>
      </c>
      <c r="BG98" s="291">
        <v>577</v>
      </c>
      <c r="BH98" s="291">
        <v>31735000</v>
      </c>
      <c r="BI98" s="291">
        <v>21329729</v>
      </c>
      <c r="BJ98" s="291">
        <v>8655000</v>
      </c>
      <c r="BK98" s="291">
        <v>68</v>
      </c>
      <c r="BL98" s="291">
        <v>75</v>
      </c>
      <c r="BM98" s="291">
        <v>143</v>
      </c>
      <c r="BN98" s="291">
        <v>7865000</v>
      </c>
      <c r="BO98" s="291">
        <v>2145000</v>
      </c>
      <c r="BP98" s="292" t="s">
        <v>4071</v>
      </c>
      <c r="BQ98" s="292" t="s">
        <v>3963</v>
      </c>
      <c r="BR98" t="s">
        <v>45</v>
      </c>
    </row>
    <row r="99" spans="1:70" x14ac:dyDescent="0.3">
      <c r="A99" s="281">
        <v>96</v>
      </c>
      <c r="B99" s="282" t="s">
        <v>2952</v>
      </c>
      <c r="C99" s="282" t="s">
        <v>2953</v>
      </c>
      <c r="D99" s="282" t="s">
        <v>2954</v>
      </c>
      <c r="E99" s="282" t="s">
        <v>2997</v>
      </c>
      <c r="F99" s="282" t="s">
        <v>2970</v>
      </c>
      <c r="G99" s="282" t="s">
        <v>2974</v>
      </c>
      <c r="H99" s="282" t="s">
        <v>2976</v>
      </c>
      <c r="I99" s="282" t="s">
        <v>2962</v>
      </c>
      <c r="J99" s="282" t="s">
        <v>60</v>
      </c>
      <c r="K99" s="282" t="s">
        <v>2958</v>
      </c>
      <c r="L99" s="282" t="s">
        <v>45</v>
      </c>
      <c r="M99" s="283" t="s">
        <v>2080</v>
      </c>
      <c r="N99" s="282" t="s">
        <v>2081</v>
      </c>
      <c r="O99" s="282" t="s">
        <v>50</v>
      </c>
      <c r="P99" s="282" t="s">
        <v>51</v>
      </c>
      <c r="Q99" s="284" t="s">
        <v>45</v>
      </c>
      <c r="R99" s="282" t="s">
        <v>45</v>
      </c>
      <c r="S99" s="285">
        <v>45320</v>
      </c>
      <c r="T99" s="285">
        <v>45286</v>
      </c>
      <c r="U99" s="284" t="s">
        <v>45</v>
      </c>
      <c r="V99" s="285">
        <v>45286</v>
      </c>
      <c r="W99" s="285">
        <v>45320</v>
      </c>
      <c r="X99" s="285">
        <v>45328</v>
      </c>
      <c r="Y99" s="286">
        <v>63000</v>
      </c>
      <c r="Z99" s="286">
        <v>63000</v>
      </c>
      <c r="AA99" s="286">
        <v>18000</v>
      </c>
      <c r="AB99" s="286">
        <v>63000</v>
      </c>
      <c r="AC99" s="287" t="s">
        <v>1118</v>
      </c>
      <c r="AD99" s="284" t="s">
        <v>60</v>
      </c>
      <c r="AE99" s="287" t="s">
        <v>45</v>
      </c>
      <c r="AF99" s="286">
        <v>63000</v>
      </c>
      <c r="AG99" s="286">
        <v>570</v>
      </c>
      <c r="AH99" s="286">
        <v>35910000</v>
      </c>
      <c r="AI99" s="286">
        <v>10260000</v>
      </c>
      <c r="AJ99" s="286">
        <v>570</v>
      </c>
      <c r="AK99" s="286">
        <v>35910000</v>
      </c>
      <c r="AL99" s="286">
        <v>10260000</v>
      </c>
      <c r="AM99" s="286"/>
      <c r="AN99" s="286"/>
      <c r="AO99" s="286">
        <v>0</v>
      </c>
      <c r="AP99" s="286">
        <v>591</v>
      </c>
      <c r="AQ99" s="286">
        <v>37233000</v>
      </c>
      <c r="AR99" s="286">
        <v>10638000</v>
      </c>
      <c r="AS99" s="286">
        <v>591</v>
      </c>
      <c r="AT99" s="286">
        <v>37233000</v>
      </c>
      <c r="AU99" s="286">
        <v>10638000</v>
      </c>
      <c r="AV99" s="286"/>
      <c r="AW99" s="286"/>
      <c r="AX99" s="286">
        <v>0</v>
      </c>
      <c r="AY99" s="286">
        <v>555</v>
      </c>
      <c r="AZ99" s="286">
        <v>34965000</v>
      </c>
      <c r="BA99" s="286">
        <v>-1</v>
      </c>
      <c r="BB99" s="286">
        <v>-63000</v>
      </c>
      <c r="BC99" s="286">
        <v>50</v>
      </c>
      <c r="BD99" s="286">
        <v>3150000</v>
      </c>
      <c r="BE99" s="286">
        <v>1955677</v>
      </c>
      <c r="BF99" s="286">
        <v>900000</v>
      </c>
      <c r="BG99" s="286">
        <v>490</v>
      </c>
      <c r="BH99" s="286">
        <v>30870000</v>
      </c>
      <c r="BI99" s="286">
        <v>20400659</v>
      </c>
      <c r="BJ99" s="286">
        <v>8820000</v>
      </c>
      <c r="BK99" s="286">
        <v>65</v>
      </c>
      <c r="BL99" s="286">
        <v>36</v>
      </c>
      <c r="BM99" s="286">
        <v>101</v>
      </c>
      <c r="BN99" s="286">
        <v>6363000</v>
      </c>
      <c r="BO99" s="286">
        <v>1818000</v>
      </c>
      <c r="BP99" s="287" t="s">
        <v>969</v>
      </c>
      <c r="BQ99" s="287" t="s">
        <v>3241</v>
      </c>
      <c r="BR99" t="s">
        <v>45</v>
      </c>
    </row>
    <row r="100" spans="1:70" x14ac:dyDescent="0.3">
      <c r="A100" s="281">
        <v>97</v>
      </c>
      <c r="B100" s="288" t="s">
        <v>2952</v>
      </c>
      <c r="C100" s="288" t="s">
        <v>2953</v>
      </c>
      <c r="D100" s="288" t="s">
        <v>2954</v>
      </c>
      <c r="E100" s="288" t="s">
        <v>2997</v>
      </c>
      <c r="F100" s="288" t="s">
        <v>2985</v>
      </c>
      <c r="G100" s="288" t="s">
        <v>2986</v>
      </c>
      <c r="H100" s="288" t="s">
        <v>2989</v>
      </c>
      <c r="I100" s="288" t="s">
        <v>2962</v>
      </c>
      <c r="J100" s="288" t="s">
        <v>60</v>
      </c>
      <c r="K100" s="288" t="s">
        <v>2958</v>
      </c>
      <c r="L100" s="288" t="s">
        <v>45</v>
      </c>
      <c r="M100" s="289" t="s">
        <v>2082</v>
      </c>
      <c r="N100" s="288" t="s">
        <v>2083</v>
      </c>
      <c r="O100" s="288" t="s">
        <v>50</v>
      </c>
      <c r="P100" s="288" t="s">
        <v>51</v>
      </c>
      <c r="Q100" s="290" t="s">
        <v>45</v>
      </c>
      <c r="R100" s="288" t="s">
        <v>45</v>
      </c>
      <c r="S100" s="1">
        <v>45371</v>
      </c>
      <c r="T100" s="1">
        <v>45286</v>
      </c>
      <c r="U100" s="290" t="s">
        <v>45</v>
      </c>
      <c r="V100" s="1">
        <v>45286</v>
      </c>
      <c r="W100" s="1">
        <v>45371</v>
      </c>
      <c r="X100" s="1">
        <v>45378</v>
      </c>
      <c r="Y100" s="291">
        <v>69000</v>
      </c>
      <c r="Z100" s="291">
        <v>69000</v>
      </c>
      <c r="AA100" s="291">
        <v>20300</v>
      </c>
      <c r="AB100" s="291">
        <v>69000</v>
      </c>
      <c r="AC100" s="292" t="s">
        <v>1607</v>
      </c>
      <c r="AD100" s="290" t="s">
        <v>60</v>
      </c>
      <c r="AE100" s="292" t="s">
        <v>45</v>
      </c>
      <c r="AF100" s="291">
        <v>69000</v>
      </c>
      <c r="AG100" s="291">
        <v>270</v>
      </c>
      <c r="AH100" s="291">
        <v>18630000</v>
      </c>
      <c r="AI100" s="291">
        <v>5481000</v>
      </c>
      <c r="AJ100" s="291">
        <v>270</v>
      </c>
      <c r="AK100" s="291">
        <v>18630000</v>
      </c>
      <c r="AL100" s="291">
        <v>5481000</v>
      </c>
      <c r="AM100" s="291"/>
      <c r="AN100" s="291"/>
      <c r="AO100" s="291">
        <v>0</v>
      </c>
      <c r="AP100" s="291">
        <v>247</v>
      </c>
      <c r="AQ100" s="291">
        <v>17043000</v>
      </c>
      <c r="AR100" s="291">
        <v>5014100</v>
      </c>
      <c r="AS100" s="291">
        <v>247</v>
      </c>
      <c r="AT100" s="291">
        <v>17043000</v>
      </c>
      <c r="AU100" s="291">
        <v>5014100</v>
      </c>
      <c r="AV100" s="291"/>
      <c r="AW100" s="291"/>
      <c r="AX100" s="291">
        <v>0</v>
      </c>
      <c r="AY100" s="291">
        <v>227</v>
      </c>
      <c r="AZ100" s="291">
        <v>15663000</v>
      </c>
      <c r="BA100" s="291"/>
      <c r="BB100" s="291"/>
      <c r="BC100" s="291">
        <v>-4</v>
      </c>
      <c r="BD100" s="291">
        <v>-276000</v>
      </c>
      <c r="BE100" s="291">
        <v>846811</v>
      </c>
      <c r="BF100" s="291">
        <v>-81200</v>
      </c>
      <c r="BG100" s="291">
        <v>226</v>
      </c>
      <c r="BH100" s="291">
        <v>15594000</v>
      </c>
      <c r="BI100" s="291">
        <v>10667004</v>
      </c>
      <c r="BJ100" s="291">
        <v>4587800</v>
      </c>
      <c r="BK100" s="291">
        <v>1</v>
      </c>
      <c r="BL100" s="291">
        <v>20</v>
      </c>
      <c r="BM100" s="291">
        <v>21</v>
      </c>
      <c r="BN100" s="291">
        <v>1449000</v>
      </c>
      <c r="BO100" s="291">
        <v>426300</v>
      </c>
      <c r="BP100" s="292" t="s">
        <v>3464</v>
      </c>
      <c r="BQ100" s="292" t="s">
        <v>3561</v>
      </c>
      <c r="BR100" t="s">
        <v>45</v>
      </c>
    </row>
    <row r="101" spans="1:70" x14ac:dyDescent="0.3">
      <c r="A101" s="281">
        <v>98</v>
      </c>
      <c r="B101" s="282" t="s">
        <v>2952</v>
      </c>
      <c r="C101" s="282" t="s">
        <v>2953</v>
      </c>
      <c r="D101" s="282" t="s">
        <v>2954</v>
      </c>
      <c r="E101" s="282" t="s">
        <v>2997</v>
      </c>
      <c r="F101" s="282" t="s">
        <v>2985</v>
      </c>
      <c r="G101" s="282" t="s">
        <v>2986</v>
      </c>
      <c r="H101" s="282" t="s">
        <v>2989</v>
      </c>
      <c r="I101" s="282" t="s">
        <v>2962</v>
      </c>
      <c r="J101" s="282" t="s">
        <v>60</v>
      </c>
      <c r="K101" s="282" t="s">
        <v>2958</v>
      </c>
      <c r="L101" s="282" t="s">
        <v>45</v>
      </c>
      <c r="M101" s="283" t="s">
        <v>2084</v>
      </c>
      <c r="N101" s="282" t="s">
        <v>2085</v>
      </c>
      <c r="O101" s="282" t="s">
        <v>50</v>
      </c>
      <c r="P101" s="282" t="s">
        <v>51</v>
      </c>
      <c r="Q101" s="284" t="s">
        <v>45</v>
      </c>
      <c r="R101" s="282" t="s">
        <v>45</v>
      </c>
      <c r="S101" s="285">
        <v>45373</v>
      </c>
      <c r="T101" s="285">
        <v>45286</v>
      </c>
      <c r="U101" s="284" t="s">
        <v>45</v>
      </c>
      <c r="V101" s="285">
        <v>45286</v>
      </c>
      <c r="W101" s="285">
        <v>45371</v>
      </c>
      <c r="X101" s="285">
        <v>45378</v>
      </c>
      <c r="Y101" s="286">
        <v>69000</v>
      </c>
      <c r="Z101" s="286">
        <v>69000</v>
      </c>
      <c r="AA101" s="286">
        <v>21000</v>
      </c>
      <c r="AB101" s="286">
        <v>69000</v>
      </c>
      <c r="AC101" s="287" t="s">
        <v>1242</v>
      </c>
      <c r="AD101" s="284" t="s">
        <v>60</v>
      </c>
      <c r="AE101" s="287" t="s">
        <v>45</v>
      </c>
      <c r="AF101" s="286">
        <v>69000</v>
      </c>
      <c r="AG101" s="286">
        <v>270</v>
      </c>
      <c r="AH101" s="286">
        <v>18630000</v>
      </c>
      <c r="AI101" s="286">
        <v>5670000</v>
      </c>
      <c r="AJ101" s="286">
        <v>270</v>
      </c>
      <c r="AK101" s="286">
        <v>18630000</v>
      </c>
      <c r="AL101" s="286">
        <v>5670000</v>
      </c>
      <c r="AM101" s="286"/>
      <c r="AN101" s="286"/>
      <c r="AO101" s="286">
        <v>0</v>
      </c>
      <c r="AP101" s="286">
        <v>249</v>
      </c>
      <c r="AQ101" s="286">
        <v>17181000</v>
      </c>
      <c r="AR101" s="286">
        <v>5229000</v>
      </c>
      <c r="AS101" s="286">
        <v>249</v>
      </c>
      <c r="AT101" s="286">
        <v>17181000</v>
      </c>
      <c r="AU101" s="286">
        <v>5229000</v>
      </c>
      <c r="AV101" s="286"/>
      <c r="AW101" s="286"/>
      <c r="AX101" s="286">
        <v>0</v>
      </c>
      <c r="AY101" s="286">
        <v>195</v>
      </c>
      <c r="AZ101" s="286">
        <v>13455000</v>
      </c>
      <c r="BA101" s="286">
        <v>2</v>
      </c>
      <c r="BB101" s="286">
        <v>138000</v>
      </c>
      <c r="BC101" s="286">
        <v>8</v>
      </c>
      <c r="BD101" s="286">
        <v>552000</v>
      </c>
      <c r="BE101" s="286">
        <v>849611</v>
      </c>
      <c r="BF101" s="286">
        <v>168000</v>
      </c>
      <c r="BG101" s="286">
        <v>201</v>
      </c>
      <c r="BH101" s="286">
        <v>13869000</v>
      </c>
      <c r="BI101" s="286">
        <v>8126624</v>
      </c>
      <c r="BJ101" s="286">
        <v>4221000</v>
      </c>
      <c r="BK101" s="286">
        <v>-6</v>
      </c>
      <c r="BL101" s="286">
        <v>54</v>
      </c>
      <c r="BM101" s="286">
        <v>48</v>
      </c>
      <c r="BN101" s="286">
        <v>3312000</v>
      </c>
      <c r="BO101" s="286">
        <v>1008000</v>
      </c>
      <c r="BP101" s="287" t="s">
        <v>4072</v>
      </c>
      <c r="BQ101" s="287" t="s">
        <v>3492</v>
      </c>
      <c r="BR101" t="s">
        <v>45</v>
      </c>
    </row>
    <row r="102" spans="1:70" x14ac:dyDescent="0.3">
      <c r="A102" s="281">
        <v>99</v>
      </c>
      <c r="B102" s="288" t="s">
        <v>2952</v>
      </c>
      <c r="C102" s="288" t="s">
        <v>2953</v>
      </c>
      <c r="D102" s="288" t="s">
        <v>2954</v>
      </c>
      <c r="E102" s="288" t="s">
        <v>2997</v>
      </c>
      <c r="F102" s="288" t="s">
        <v>2985</v>
      </c>
      <c r="G102" s="288" t="s">
        <v>2986</v>
      </c>
      <c r="H102" s="288" t="s">
        <v>2989</v>
      </c>
      <c r="I102" s="288" t="s">
        <v>2962</v>
      </c>
      <c r="J102" s="288" t="s">
        <v>60</v>
      </c>
      <c r="K102" s="288" t="s">
        <v>2958</v>
      </c>
      <c r="L102" s="288" t="s">
        <v>45</v>
      </c>
      <c r="M102" s="289" t="s">
        <v>2086</v>
      </c>
      <c r="N102" s="288" t="s">
        <v>2087</v>
      </c>
      <c r="O102" s="288" t="s">
        <v>50</v>
      </c>
      <c r="P102" s="288" t="s">
        <v>51</v>
      </c>
      <c r="Q102" s="290" t="s">
        <v>45</v>
      </c>
      <c r="R102" s="288" t="s">
        <v>45</v>
      </c>
      <c r="S102" s="1">
        <v>45371</v>
      </c>
      <c r="T102" s="1">
        <v>45286</v>
      </c>
      <c r="U102" s="290" t="s">
        <v>45</v>
      </c>
      <c r="V102" s="1">
        <v>45286</v>
      </c>
      <c r="W102" s="1">
        <v>45371</v>
      </c>
      <c r="X102" s="1">
        <v>45373</v>
      </c>
      <c r="Y102" s="291">
        <v>59000</v>
      </c>
      <c r="Z102" s="291">
        <v>59000</v>
      </c>
      <c r="AA102" s="291">
        <v>16500</v>
      </c>
      <c r="AB102" s="291">
        <v>59000</v>
      </c>
      <c r="AC102" s="292" t="s">
        <v>1247</v>
      </c>
      <c r="AD102" s="290" t="s">
        <v>60</v>
      </c>
      <c r="AE102" s="292" t="s">
        <v>45</v>
      </c>
      <c r="AF102" s="291">
        <v>59000</v>
      </c>
      <c r="AG102" s="291">
        <v>320</v>
      </c>
      <c r="AH102" s="291">
        <v>18880000</v>
      </c>
      <c r="AI102" s="291">
        <v>5280000</v>
      </c>
      <c r="AJ102" s="291">
        <v>320</v>
      </c>
      <c r="AK102" s="291">
        <v>18880000</v>
      </c>
      <c r="AL102" s="291">
        <v>5280000</v>
      </c>
      <c r="AM102" s="291"/>
      <c r="AN102" s="291"/>
      <c r="AO102" s="291">
        <v>0</v>
      </c>
      <c r="AP102" s="291">
        <v>259</v>
      </c>
      <c r="AQ102" s="291">
        <v>15281000</v>
      </c>
      <c r="AR102" s="291">
        <v>4273500</v>
      </c>
      <c r="AS102" s="291">
        <v>259</v>
      </c>
      <c r="AT102" s="291">
        <v>15281000</v>
      </c>
      <c r="AU102" s="291">
        <v>4273500</v>
      </c>
      <c r="AV102" s="291"/>
      <c r="AW102" s="291"/>
      <c r="AX102" s="291">
        <v>0</v>
      </c>
      <c r="AY102" s="291">
        <v>233</v>
      </c>
      <c r="AZ102" s="291">
        <v>13747000</v>
      </c>
      <c r="BA102" s="291">
        <v>-3</v>
      </c>
      <c r="BB102" s="291">
        <v>-177000</v>
      </c>
      <c r="BC102" s="291">
        <v>11</v>
      </c>
      <c r="BD102" s="291">
        <v>649000</v>
      </c>
      <c r="BE102" s="291">
        <v>558244</v>
      </c>
      <c r="BF102" s="291">
        <v>181500</v>
      </c>
      <c r="BG102" s="291">
        <v>234</v>
      </c>
      <c r="BH102" s="291">
        <v>13806000</v>
      </c>
      <c r="BI102" s="291">
        <v>9900166</v>
      </c>
      <c r="BJ102" s="291">
        <v>3861000</v>
      </c>
      <c r="BK102" s="291">
        <v>-1</v>
      </c>
      <c r="BL102" s="291">
        <v>26</v>
      </c>
      <c r="BM102" s="291">
        <v>25</v>
      </c>
      <c r="BN102" s="291">
        <v>1475000</v>
      </c>
      <c r="BO102" s="291">
        <v>412500</v>
      </c>
      <c r="BP102" s="292" t="s">
        <v>3414</v>
      </c>
      <c r="BQ102" s="292" t="s">
        <v>3565</v>
      </c>
      <c r="BR102" t="s">
        <v>45</v>
      </c>
    </row>
    <row r="103" spans="1:70" x14ac:dyDescent="0.3">
      <c r="A103" s="281">
        <v>100</v>
      </c>
      <c r="B103" s="282" t="s">
        <v>2952</v>
      </c>
      <c r="C103" s="282" t="s">
        <v>2953</v>
      </c>
      <c r="D103" s="282" t="s">
        <v>2954</v>
      </c>
      <c r="E103" s="282" t="s">
        <v>2997</v>
      </c>
      <c r="F103" s="282" t="s">
        <v>2985</v>
      </c>
      <c r="G103" s="282" t="s">
        <v>2986</v>
      </c>
      <c r="H103" s="282" t="s">
        <v>2989</v>
      </c>
      <c r="I103" s="282" t="s">
        <v>2962</v>
      </c>
      <c r="J103" s="282" t="s">
        <v>60</v>
      </c>
      <c r="K103" s="282" t="s">
        <v>2958</v>
      </c>
      <c r="L103" s="282" t="s">
        <v>45</v>
      </c>
      <c r="M103" s="283" t="s">
        <v>2088</v>
      </c>
      <c r="N103" s="282" t="s">
        <v>2089</v>
      </c>
      <c r="O103" s="282" t="s">
        <v>50</v>
      </c>
      <c r="P103" s="282" t="s">
        <v>74</v>
      </c>
      <c r="Q103" s="284" t="s">
        <v>45</v>
      </c>
      <c r="R103" s="282" t="s">
        <v>45</v>
      </c>
      <c r="S103" s="285">
        <v>45366</v>
      </c>
      <c r="T103" s="285">
        <v>45286</v>
      </c>
      <c r="U103" s="284" t="s">
        <v>45</v>
      </c>
      <c r="V103" s="285">
        <v>45286</v>
      </c>
      <c r="W103" s="285">
        <v>45366</v>
      </c>
      <c r="X103" s="285">
        <v>45372</v>
      </c>
      <c r="Y103" s="286">
        <v>63000</v>
      </c>
      <c r="Z103" s="286">
        <v>63000</v>
      </c>
      <c r="AA103" s="286">
        <v>17900</v>
      </c>
      <c r="AB103" s="286">
        <v>63000</v>
      </c>
      <c r="AC103" s="287" t="s">
        <v>393</v>
      </c>
      <c r="AD103" s="284" t="s">
        <v>60</v>
      </c>
      <c r="AE103" s="287" t="s">
        <v>45</v>
      </c>
      <c r="AF103" s="286">
        <v>63000</v>
      </c>
      <c r="AG103" s="286">
        <v>420</v>
      </c>
      <c r="AH103" s="286">
        <v>26460000</v>
      </c>
      <c r="AI103" s="286">
        <v>7518000</v>
      </c>
      <c r="AJ103" s="286">
        <v>420</v>
      </c>
      <c r="AK103" s="286">
        <v>26460000</v>
      </c>
      <c r="AL103" s="286">
        <v>7518000</v>
      </c>
      <c r="AM103" s="286"/>
      <c r="AN103" s="286"/>
      <c r="AO103" s="286">
        <v>0</v>
      </c>
      <c r="AP103" s="286">
        <v>374</v>
      </c>
      <c r="AQ103" s="286">
        <v>23562000</v>
      </c>
      <c r="AR103" s="286">
        <v>6694600</v>
      </c>
      <c r="AS103" s="286">
        <v>374</v>
      </c>
      <c r="AT103" s="286">
        <v>23562000</v>
      </c>
      <c r="AU103" s="286">
        <v>6694600</v>
      </c>
      <c r="AV103" s="286"/>
      <c r="AW103" s="286"/>
      <c r="AX103" s="286">
        <v>0</v>
      </c>
      <c r="AY103" s="286">
        <v>292</v>
      </c>
      <c r="AZ103" s="286">
        <v>18396000</v>
      </c>
      <c r="BA103" s="286">
        <v>-3</v>
      </c>
      <c r="BB103" s="286">
        <v>-189000</v>
      </c>
      <c r="BC103" s="286">
        <v>27</v>
      </c>
      <c r="BD103" s="286">
        <v>1701000</v>
      </c>
      <c r="BE103" s="286">
        <v>856538</v>
      </c>
      <c r="BF103" s="286">
        <v>483300</v>
      </c>
      <c r="BG103" s="286">
        <v>298</v>
      </c>
      <c r="BH103" s="286">
        <v>18774000</v>
      </c>
      <c r="BI103" s="286">
        <v>9602784</v>
      </c>
      <c r="BJ103" s="286">
        <v>5334200</v>
      </c>
      <c r="BK103" s="286">
        <v>-6</v>
      </c>
      <c r="BL103" s="286">
        <v>82</v>
      </c>
      <c r="BM103" s="286">
        <v>76</v>
      </c>
      <c r="BN103" s="286">
        <v>4788000</v>
      </c>
      <c r="BO103" s="286">
        <v>1360400</v>
      </c>
      <c r="BP103" s="287" t="s">
        <v>3556</v>
      </c>
      <c r="BQ103" s="287" t="s">
        <v>3824</v>
      </c>
      <c r="BR103" t="s">
        <v>45</v>
      </c>
    </row>
    <row r="104" spans="1:70" x14ac:dyDescent="0.3">
      <c r="A104" s="281">
        <v>101</v>
      </c>
      <c r="B104" s="288" t="s">
        <v>2952</v>
      </c>
      <c r="C104" s="288" t="s">
        <v>2953</v>
      </c>
      <c r="D104" s="288" t="s">
        <v>2954</v>
      </c>
      <c r="E104" s="288" t="s">
        <v>2997</v>
      </c>
      <c r="F104" s="288" t="s">
        <v>2985</v>
      </c>
      <c r="G104" s="288" t="s">
        <v>2986</v>
      </c>
      <c r="H104" s="288" t="s">
        <v>2989</v>
      </c>
      <c r="I104" s="288" t="s">
        <v>2962</v>
      </c>
      <c r="J104" s="288" t="s">
        <v>60</v>
      </c>
      <c r="K104" s="288" t="s">
        <v>2958</v>
      </c>
      <c r="L104" s="288" t="s">
        <v>45</v>
      </c>
      <c r="M104" s="289" t="s">
        <v>2090</v>
      </c>
      <c r="N104" s="288" t="s">
        <v>2091</v>
      </c>
      <c r="O104" s="288" t="s">
        <v>50</v>
      </c>
      <c r="P104" s="288" t="s">
        <v>74</v>
      </c>
      <c r="Q104" s="290" t="s">
        <v>45</v>
      </c>
      <c r="R104" s="288" t="s">
        <v>45</v>
      </c>
      <c r="S104" s="1">
        <v>45408</v>
      </c>
      <c r="T104" s="1">
        <v>45391</v>
      </c>
      <c r="U104" s="290" t="s">
        <v>45</v>
      </c>
      <c r="V104" s="1">
        <v>45391</v>
      </c>
      <c r="W104" s="1">
        <v>45408</v>
      </c>
      <c r="X104" s="1">
        <v>45419</v>
      </c>
      <c r="Y104" s="291">
        <v>63000</v>
      </c>
      <c r="Z104" s="291">
        <v>75000</v>
      </c>
      <c r="AA104" s="291">
        <v>17900</v>
      </c>
      <c r="AB104" s="291">
        <v>75000</v>
      </c>
      <c r="AC104" s="292" t="s">
        <v>393</v>
      </c>
      <c r="AD104" s="290" t="s">
        <v>60</v>
      </c>
      <c r="AE104" s="292" t="s">
        <v>45</v>
      </c>
      <c r="AF104" s="291">
        <v>63000</v>
      </c>
      <c r="AG104" s="291">
        <v>420</v>
      </c>
      <c r="AH104" s="291">
        <v>31500000</v>
      </c>
      <c r="AI104" s="291">
        <v>7518000</v>
      </c>
      <c r="AJ104" s="291">
        <v>420</v>
      </c>
      <c r="AK104" s="291">
        <v>31500000</v>
      </c>
      <c r="AL104" s="291">
        <v>7518000</v>
      </c>
      <c r="AM104" s="291"/>
      <c r="AN104" s="291"/>
      <c r="AO104" s="291">
        <v>0</v>
      </c>
      <c r="AP104" s="291">
        <v>398</v>
      </c>
      <c r="AQ104" s="291">
        <v>29850000</v>
      </c>
      <c r="AR104" s="291">
        <v>7124200</v>
      </c>
      <c r="AS104" s="291">
        <v>398</v>
      </c>
      <c r="AT104" s="291">
        <v>29850000</v>
      </c>
      <c r="AU104" s="291">
        <v>7124200</v>
      </c>
      <c r="AV104" s="291"/>
      <c r="AW104" s="291"/>
      <c r="AX104" s="291">
        <v>0</v>
      </c>
      <c r="AY104" s="291">
        <v>359</v>
      </c>
      <c r="AZ104" s="291">
        <v>26925000</v>
      </c>
      <c r="BA104" s="291"/>
      <c r="BB104" s="291"/>
      <c r="BC104" s="291">
        <v>52</v>
      </c>
      <c r="BD104" s="291">
        <v>3900000</v>
      </c>
      <c r="BE104" s="291">
        <v>2136160</v>
      </c>
      <c r="BF104" s="291">
        <v>930800</v>
      </c>
      <c r="BG104" s="291">
        <v>363</v>
      </c>
      <c r="BH104" s="291">
        <v>27225000</v>
      </c>
      <c r="BI104" s="291">
        <v>14474496</v>
      </c>
      <c r="BJ104" s="291">
        <v>6497700</v>
      </c>
      <c r="BK104" s="291">
        <v>-4</v>
      </c>
      <c r="BL104" s="291">
        <v>39</v>
      </c>
      <c r="BM104" s="291">
        <v>35</v>
      </c>
      <c r="BN104" s="291">
        <v>2625000</v>
      </c>
      <c r="BO104" s="291">
        <v>626500</v>
      </c>
      <c r="BP104" s="292" t="s">
        <v>4146</v>
      </c>
      <c r="BQ104" s="292" t="s">
        <v>1203</v>
      </c>
      <c r="BR104" t="s">
        <v>45</v>
      </c>
    </row>
    <row r="105" spans="1:70" x14ac:dyDescent="0.3">
      <c r="A105" s="281">
        <v>102</v>
      </c>
      <c r="B105" s="282" t="s">
        <v>2952</v>
      </c>
      <c r="C105" s="282" t="s">
        <v>2953</v>
      </c>
      <c r="D105" s="282" t="s">
        <v>2998</v>
      </c>
      <c r="E105" s="282" t="s">
        <v>2959</v>
      </c>
      <c r="F105" s="282" t="s">
        <v>2955</v>
      </c>
      <c r="G105" s="282" t="s">
        <v>2960</v>
      </c>
      <c r="H105" s="282" t="s">
        <v>2963</v>
      </c>
      <c r="I105" s="282" t="s">
        <v>2962</v>
      </c>
      <c r="J105" s="282" t="s">
        <v>60</v>
      </c>
      <c r="K105" s="282" t="s">
        <v>2958</v>
      </c>
      <c r="L105" s="282" t="s">
        <v>45</v>
      </c>
      <c r="M105" s="283" t="s">
        <v>2092</v>
      </c>
      <c r="N105" s="282" t="s">
        <v>2093</v>
      </c>
      <c r="O105" s="282" t="s">
        <v>50</v>
      </c>
      <c r="P105" s="282" t="s">
        <v>74</v>
      </c>
      <c r="Q105" s="284" t="s">
        <v>45</v>
      </c>
      <c r="R105" s="282" t="s">
        <v>45</v>
      </c>
      <c r="S105" s="285">
        <v>45397</v>
      </c>
      <c r="T105" s="285">
        <v>45393</v>
      </c>
      <c r="U105" s="284" t="s">
        <v>45</v>
      </c>
      <c r="V105" s="285">
        <v>45393</v>
      </c>
      <c r="W105" s="285">
        <v>45397</v>
      </c>
      <c r="X105" s="285">
        <v>45399</v>
      </c>
      <c r="Y105" s="286">
        <v>33000</v>
      </c>
      <c r="Z105" s="286">
        <v>43000</v>
      </c>
      <c r="AA105" s="286">
        <v>9100</v>
      </c>
      <c r="AB105" s="286">
        <v>43000</v>
      </c>
      <c r="AC105" s="287" t="s">
        <v>662</v>
      </c>
      <c r="AD105" s="284" t="s">
        <v>60</v>
      </c>
      <c r="AE105" s="287" t="s">
        <v>45</v>
      </c>
      <c r="AF105" s="286">
        <v>33000</v>
      </c>
      <c r="AG105" s="286">
        <v>5000</v>
      </c>
      <c r="AH105" s="286">
        <v>215000000</v>
      </c>
      <c r="AI105" s="286">
        <v>45500000</v>
      </c>
      <c r="AJ105" s="286">
        <v>5000</v>
      </c>
      <c r="AK105" s="286">
        <v>215000000</v>
      </c>
      <c r="AL105" s="286">
        <v>45500000</v>
      </c>
      <c r="AM105" s="286"/>
      <c r="AN105" s="286"/>
      <c r="AO105" s="286">
        <v>0</v>
      </c>
      <c r="AP105" s="286">
        <v>5129</v>
      </c>
      <c r="AQ105" s="286">
        <v>220547000</v>
      </c>
      <c r="AR105" s="286">
        <v>46673900</v>
      </c>
      <c r="AS105" s="286">
        <v>5129</v>
      </c>
      <c r="AT105" s="286">
        <v>220547000</v>
      </c>
      <c r="AU105" s="286">
        <v>46673900</v>
      </c>
      <c r="AV105" s="286"/>
      <c r="AW105" s="286"/>
      <c r="AX105" s="286">
        <v>0</v>
      </c>
      <c r="AY105" s="286">
        <v>4507</v>
      </c>
      <c r="AZ105" s="286">
        <v>193801000</v>
      </c>
      <c r="BA105" s="286"/>
      <c r="BB105" s="286"/>
      <c r="BC105" s="286">
        <v>404</v>
      </c>
      <c r="BD105" s="286">
        <v>17372000</v>
      </c>
      <c r="BE105" s="286">
        <v>7913264</v>
      </c>
      <c r="BF105" s="286">
        <v>3676400</v>
      </c>
      <c r="BG105" s="286">
        <v>4299</v>
      </c>
      <c r="BH105" s="286">
        <v>184857000</v>
      </c>
      <c r="BI105" s="286">
        <v>87909609</v>
      </c>
      <c r="BJ105" s="286">
        <v>39120900</v>
      </c>
      <c r="BK105" s="286">
        <v>208</v>
      </c>
      <c r="BL105" s="286">
        <v>622</v>
      </c>
      <c r="BM105" s="286">
        <v>830</v>
      </c>
      <c r="BN105" s="286">
        <v>35690000</v>
      </c>
      <c r="BO105" s="286">
        <v>7553000</v>
      </c>
      <c r="BP105" s="287" t="s">
        <v>598</v>
      </c>
      <c r="BQ105" s="287" t="s">
        <v>3483</v>
      </c>
      <c r="BR105" t="s">
        <v>45</v>
      </c>
    </row>
    <row r="106" spans="1:70" x14ac:dyDescent="0.3">
      <c r="A106" s="281">
        <v>103</v>
      </c>
      <c r="B106" s="288" t="s">
        <v>2952</v>
      </c>
      <c r="C106" s="288" t="s">
        <v>2953</v>
      </c>
      <c r="D106" s="288" t="s">
        <v>2998</v>
      </c>
      <c r="E106" s="288" t="s">
        <v>2959</v>
      </c>
      <c r="F106" s="288" t="s">
        <v>2955</v>
      </c>
      <c r="G106" s="288" t="s">
        <v>2960</v>
      </c>
      <c r="H106" s="288" t="s">
        <v>2963</v>
      </c>
      <c r="I106" s="288" t="s">
        <v>2962</v>
      </c>
      <c r="J106" s="288" t="s">
        <v>60</v>
      </c>
      <c r="K106" s="288" t="s">
        <v>2958</v>
      </c>
      <c r="L106" s="288" t="s">
        <v>45</v>
      </c>
      <c r="M106" s="289" t="s">
        <v>2094</v>
      </c>
      <c r="N106" s="288" t="s">
        <v>2095</v>
      </c>
      <c r="O106" s="288" t="s">
        <v>50</v>
      </c>
      <c r="P106" s="288" t="s">
        <v>74</v>
      </c>
      <c r="Q106" s="290" t="s">
        <v>45</v>
      </c>
      <c r="R106" s="288" t="s">
        <v>45</v>
      </c>
      <c r="S106" s="1">
        <v>45397</v>
      </c>
      <c r="T106" s="1">
        <v>45393</v>
      </c>
      <c r="U106" s="290" t="s">
        <v>45</v>
      </c>
      <c r="V106" s="1">
        <v>45393</v>
      </c>
      <c r="W106" s="1">
        <v>45397</v>
      </c>
      <c r="X106" s="1">
        <v>45399</v>
      </c>
      <c r="Y106" s="291">
        <v>43000</v>
      </c>
      <c r="Z106" s="291">
        <v>55000</v>
      </c>
      <c r="AA106" s="291">
        <v>11900</v>
      </c>
      <c r="AB106" s="291">
        <v>55000</v>
      </c>
      <c r="AC106" s="292" t="s">
        <v>379</v>
      </c>
      <c r="AD106" s="290" t="s">
        <v>60</v>
      </c>
      <c r="AE106" s="292" t="s">
        <v>45</v>
      </c>
      <c r="AF106" s="291">
        <v>43000</v>
      </c>
      <c r="AG106" s="291">
        <v>1000</v>
      </c>
      <c r="AH106" s="291">
        <v>55000000</v>
      </c>
      <c r="AI106" s="291">
        <v>11900000</v>
      </c>
      <c r="AJ106" s="291">
        <v>1000</v>
      </c>
      <c r="AK106" s="291">
        <v>55000000</v>
      </c>
      <c r="AL106" s="291">
        <v>11900000</v>
      </c>
      <c r="AM106" s="291"/>
      <c r="AN106" s="291"/>
      <c r="AO106" s="291">
        <v>0</v>
      </c>
      <c r="AP106" s="291">
        <v>982</v>
      </c>
      <c r="AQ106" s="291">
        <v>54010000</v>
      </c>
      <c r="AR106" s="291">
        <v>11685800</v>
      </c>
      <c r="AS106" s="291">
        <v>982</v>
      </c>
      <c r="AT106" s="291">
        <v>54010000</v>
      </c>
      <c r="AU106" s="291">
        <v>11685800</v>
      </c>
      <c r="AV106" s="291"/>
      <c r="AW106" s="291"/>
      <c r="AX106" s="291">
        <v>0</v>
      </c>
      <c r="AY106" s="291">
        <v>848</v>
      </c>
      <c r="AZ106" s="291">
        <v>46640000</v>
      </c>
      <c r="BA106" s="291">
        <v>-3</v>
      </c>
      <c r="BB106" s="291">
        <v>-165000</v>
      </c>
      <c r="BC106" s="291">
        <v>66</v>
      </c>
      <c r="BD106" s="291">
        <v>3630000</v>
      </c>
      <c r="BE106" s="291">
        <v>1937889</v>
      </c>
      <c r="BF106" s="291">
        <v>785400</v>
      </c>
      <c r="BG106" s="291">
        <v>846</v>
      </c>
      <c r="BH106" s="291">
        <v>46530000</v>
      </c>
      <c r="BI106" s="291">
        <v>25444882</v>
      </c>
      <c r="BJ106" s="291">
        <v>10067400</v>
      </c>
      <c r="BK106" s="291">
        <v>2</v>
      </c>
      <c r="BL106" s="291">
        <v>134</v>
      </c>
      <c r="BM106" s="291">
        <v>136</v>
      </c>
      <c r="BN106" s="291">
        <v>7480000</v>
      </c>
      <c r="BO106" s="291">
        <v>1618400</v>
      </c>
      <c r="BP106" s="292" t="s">
        <v>932</v>
      </c>
      <c r="BQ106" s="292" t="s">
        <v>3817</v>
      </c>
      <c r="BR106" t="s">
        <v>45</v>
      </c>
    </row>
    <row r="107" spans="1:70" x14ac:dyDescent="0.3">
      <c r="A107" s="281">
        <v>104</v>
      </c>
      <c r="B107" s="282" t="s">
        <v>2952</v>
      </c>
      <c r="C107" s="282" t="s">
        <v>2953</v>
      </c>
      <c r="D107" s="282" t="s">
        <v>2998</v>
      </c>
      <c r="E107" s="282" t="s">
        <v>2959</v>
      </c>
      <c r="F107" s="282" t="s">
        <v>2955</v>
      </c>
      <c r="G107" s="282" t="s">
        <v>2960</v>
      </c>
      <c r="H107" s="282" t="s">
        <v>2963</v>
      </c>
      <c r="I107" s="282" t="s">
        <v>2962</v>
      </c>
      <c r="J107" s="282" t="s">
        <v>60</v>
      </c>
      <c r="K107" s="282" t="s">
        <v>2958</v>
      </c>
      <c r="L107" s="282" t="s">
        <v>45</v>
      </c>
      <c r="M107" s="283" t="s">
        <v>2096</v>
      </c>
      <c r="N107" s="282" t="s">
        <v>2097</v>
      </c>
      <c r="O107" s="282" t="s">
        <v>50</v>
      </c>
      <c r="P107" s="282" t="s">
        <v>74</v>
      </c>
      <c r="Q107" s="284" t="s">
        <v>45</v>
      </c>
      <c r="R107" s="282" t="s">
        <v>45</v>
      </c>
      <c r="S107" s="285">
        <v>45394</v>
      </c>
      <c r="T107" s="285">
        <v>45349</v>
      </c>
      <c r="U107" s="284" t="s">
        <v>45</v>
      </c>
      <c r="V107" s="285">
        <v>45349</v>
      </c>
      <c r="W107" s="285">
        <v>45394</v>
      </c>
      <c r="X107" s="285">
        <v>45397</v>
      </c>
      <c r="Y107" s="286">
        <v>36000</v>
      </c>
      <c r="Z107" s="286">
        <v>45000</v>
      </c>
      <c r="AA107" s="286">
        <v>9900</v>
      </c>
      <c r="AB107" s="286">
        <v>45000</v>
      </c>
      <c r="AC107" s="287" t="s">
        <v>569</v>
      </c>
      <c r="AD107" s="284" t="s">
        <v>60</v>
      </c>
      <c r="AE107" s="287" t="s">
        <v>45</v>
      </c>
      <c r="AF107" s="286">
        <v>36000</v>
      </c>
      <c r="AG107" s="286">
        <v>2000</v>
      </c>
      <c r="AH107" s="286">
        <v>90000000</v>
      </c>
      <c r="AI107" s="286">
        <v>19800000</v>
      </c>
      <c r="AJ107" s="286">
        <v>1100</v>
      </c>
      <c r="AK107" s="286">
        <v>49500000</v>
      </c>
      <c r="AL107" s="286">
        <v>10890000</v>
      </c>
      <c r="AM107" s="286">
        <v>900</v>
      </c>
      <c r="AN107" s="286">
        <v>40500000</v>
      </c>
      <c r="AO107" s="286">
        <v>8910000</v>
      </c>
      <c r="AP107" s="286">
        <v>2311</v>
      </c>
      <c r="AQ107" s="286">
        <v>103995000</v>
      </c>
      <c r="AR107" s="286">
        <v>22878900</v>
      </c>
      <c r="AS107" s="286">
        <v>2311</v>
      </c>
      <c r="AT107" s="286">
        <v>103995000</v>
      </c>
      <c r="AU107" s="286">
        <v>22878900</v>
      </c>
      <c r="AV107" s="286"/>
      <c r="AW107" s="286"/>
      <c r="AX107" s="286">
        <v>0</v>
      </c>
      <c r="AY107" s="286">
        <v>1897</v>
      </c>
      <c r="AZ107" s="286">
        <v>85365000</v>
      </c>
      <c r="BA107" s="286">
        <v>6</v>
      </c>
      <c r="BB107" s="286">
        <v>270000</v>
      </c>
      <c r="BC107" s="286">
        <v>398</v>
      </c>
      <c r="BD107" s="286">
        <v>17910000</v>
      </c>
      <c r="BE107" s="286">
        <v>8732287</v>
      </c>
      <c r="BF107" s="286">
        <v>3940200</v>
      </c>
      <c r="BG107" s="286">
        <v>1550</v>
      </c>
      <c r="BH107" s="286">
        <v>69750000</v>
      </c>
      <c r="BI107" s="286">
        <v>30745427</v>
      </c>
      <c r="BJ107" s="286">
        <v>15345000</v>
      </c>
      <c r="BK107" s="286">
        <v>347</v>
      </c>
      <c r="BL107" s="286">
        <v>414</v>
      </c>
      <c r="BM107" s="286">
        <v>761</v>
      </c>
      <c r="BN107" s="286">
        <v>34245000</v>
      </c>
      <c r="BO107" s="286">
        <v>7533900</v>
      </c>
      <c r="BP107" s="287" t="s">
        <v>792</v>
      </c>
      <c r="BQ107" s="287" t="s">
        <v>3753</v>
      </c>
      <c r="BR107" t="s">
        <v>45</v>
      </c>
    </row>
    <row r="108" spans="1:70" x14ac:dyDescent="0.3">
      <c r="A108" s="281">
        <v>105</v>
      </c>
      <c r="B108" s="288" t="s">
        <v>2952</v>
      </c>
      <c r="C108" s="288" t="s">
        <v>2953</v>
      </c>
      <c r="D108" s="288" t="s">
        <v>2998</v>
      </c>
      <c r="E108" s="288" t="s">
        <v>2959</v>
      </c>
      <c r="F108" s="288" t="s">
        <v>2955</v>
      </c>
      <c r="G108" s="288" t="s">
        <v>2960</v>
      </c>
      <c r="H108" s="288" t="s">
        <v>2965</v>
      </c>
      <c r="I108" s="288" t="s">
        <v>2962</v>
      </c>
      <c r="J108" s="288" t="s">
        <v>60</v>
      </c>
      <c r="K108" s="288" t="s">
        <v>2958</v>
      </c>
      <c r="L108" s="288" t="s">
        <v>45</v>
      </c>
      <c r="M108" s="289" t="s">
        <v>2098</v>
      </c>
      <c r="N108" s="288" t="s">
        <v>2099</v>
      </c>
      <c r="O108" s="288" t="s">
        <v>50</v>
      </c>
      <c r="P108" s="288" t="s">
        <v>1619</v>
      </c>
      <c r="Q108" s="290" t="s">
        <v>45</v>
      </c>
      <c r="R108" s="288" t="s">
        <v>45</v>
      </c>
      <c r="S108" s="1">
        <v>45385</v>
      </c>
      <c r="T108" s="1">
        <v>45384</v>
      </c>
      <c r="U108" s="290" t="s">
        <v>45</v>
      </c>
      <c r="V108" s="1">
        <v>45384</v>
      </c>
      <c r="W108" s="1">
        <v>45385</v>
      </c>
      <c r="X108" s="1">
        <v>45387</v>
      </c>
      <c r="Y108" s="291">
        <v>39000</v>
      </c>
      <c r="Z108" s="291">
        <v>49000</v>
      </c>
      <c r="AA108" s="291">
        <v>10300</v>
      </c>
      <c r="AB108" s="291">
        <v>49000</v>
      </c>
      <c r="AC108" s="292" t="s">
        <v>363</v>
      </c>
      <c r="AD108" s="290" t="s">
        <v>60</v>
      </c>
      <c r="AE108" s="292" t="s">
        <v>45</v>
      </c>
      <c r="AF108" s="291">
        <v>39000</v>
      </c>
      <c r="AG108" s="291">
        <v>1100</v>
      </c>
      <c r="AH108" s="291">
        <v>53900000</v>
      </c>
      <c r="AI108" s="291">
        <v>11330000</v>
      </c>
      <c r="AJ108" s="291">
        <v>1100</v>
      </c>
      <c r="AK108" s="291">
        <v>53900000</v>
      </c>
      <c r="AL108" s="291">
        <v>11330000</v>
      </c>
      <c r="AM108" s="291"/>
      <c r="AN108" s="291"/>
      <c r="AO108" s="291">
        <v>0</v>
      </c>
      <c r="AP108" s="291">
        <v>1154</v>
      </c>
      <c r="AQ108" s="291">
        <v>56546000</v>
      </c>
      <c r="AR108" s="291">
        <v>11886200</v>
      </c>
      <c r="AS108" s="291">
        <v>1154</v>
      </c>
      <c r="AT108" s="291">
        <v>56546000</v>
      </c>
      <c r="AU108" s="291">
        <v>11886200</v>
      </c>
      <c r="AV108" s="291"/>
      <c r="AW108" s="291"/>
      <c r="AX108" s="291">
        <v>0</v>
      </c>
      <c r="AY108" s="291">
        <v>927</v>
      </c>
      <c r="AZ108" s="291">
        <v>45423000</v>
      </c>
      <c r="BA108" s="291">
        <v>1</v>
      </c>
      <c r="BB108" s="291">
        <v>49000</v>
      </c>
      <c r="BC108" s="291">
        <v>233</v>
      </c>
      <c r="BD108" s="291">
        <v>11417000</v>
      </c>
      <c r="BE108" s="291">
        <v>5118592</v>
      </c>
      <c r="BF108" s="291">
        <v>2399900</v>
      </c>
      <c r="BG108" s="291">
        <v>891</v>
      </c>
      <c r="BH108" s="291">
        <v>43659000</v>
      </c>
      <c r="BI108" s="291">
        <v>21226136</v>
      </c>
      <c r="BJ108" s="291">
        <v>9177300</v>
      </c>
      <c r="BK108" s="291">
        <v>36</v>
      </c>
      <c r="BL108" s="291">
        <v>227</v>
      </c>
      <c r="BM108" s="291">
        <v>263</v>
      </c>
      <c r="BN108" s="291">
        <v>12887000</v>
      </c>
      <c r="BO108" s="291">
        <v>2708900</v>
      </c>
      <c r="BP108" s="292" t="s">
        <v>1325</v>
      </c>
      <c r="BQ108" s="292" t="s">
        <v>4008</v>
      </c>
      <c r="BR108" t="s">
        <v>45</v>
      </c>
    </row>
    <row r="109" spans="1:70" x14ac:dyDescent="0.3">
      <c r="A109" s="281">
        <v>106</v>
      </c>
      <c r="B109" s="282" t="s">
        <v>2952</v>
      </c>
      <c r="C109" s="282" t="s">
        <v>2953</v>
      </c>
      <c r="D109" s="282" t="s">
        <v>2998</v>
      </c>
      <c r="E109" s="282" t="s">
        <v>2959</v>
      </c>
      <c r="F109" s="282" t="s">
        <v>2955</v>
      </c>
      <c r="G109" s="282" t="s">
        <v>2960</v>
      </c>
      <c r="H109" s="282" t="s">
        <v>2965</v>
      </c>
      <c r="I109" s="282" t="s">
        <v>2962</v>
      </c>
      <c r="J109" s="282" t="s">
        <v>60</v>
      </c>
      <c r="K109" s="282" t="s">
        <v>2958</v>
      </c>
      <c r="L109" s="282" t="s">
        <v>45</v>
      </c>
      <c r="M109" s="283" t="s">
        <v>2100</v>
      </c>
      <c r="N109" s="282" t="s">
        <v>2101</v>
      </c>
      <c r="O109" s="282" t="s">
        <v>50</v>
      </c>
      <c r="P109" s="282" t="s">
        <v>1619</v>
      </c>
      <c r="Q109" s="284" t="s">
        <v>45</v>
      </c>
      <c r="R109" s="282" t="s">
        <v>45</v>
      </c>
      <c r="S109" s="285">
        <v>45385</v>
      </c>
      <c r="T109" s="285">
        <v>45384</v>
      </c>
      <c r="U109" s="284" t="s">
        <v>45</v>
      </c>
      <c r="V109" s="285">
        <v>45384</v>
      </c>
      <c r="W109" s="285">
        <v>45385</v>
      </c>
      <c r="X109" s="285">
        <v>45387</v>
      </c>
      <c r="Y109" s="286">
        <v>43000</v>
      </c>
      <c r="Z109" s="286">
        <v>53000</v>
      </c>
      <c r="AA109" s="286">
        <v>11700</v>
      </c>
      <c r="AB109" s="286">
        <v>53000</v>
      </c>
      <c r="AC109" s="287" t="s">
        <v>386</v>
      </c>
      <c r="AD109" s="284" t="s">
        <v>60</v>
      </c>
      <c r="AE109" s="287" t="s">
        <v>45</v>
      </c>
      <c r="AF109" s="286">
        <v>43000</v>
      </c>
      <c r="AG109" s="286">
        <v>1100</v>
      </c>
      <c r="AH109" s="286">
        <v>58300000</v>
      </c>
      <c r="AI109" s="286">
        <v>12870000</v>
      </c>
      <c r="AJ109" s="286">
        <v>1100</v>
      </c>
      <c r="AK109" s="286">
        <v>58300000</v>
      </c>
      <c r="AL109" s="286">
        <v>12870000</v>
      </c>
      <c r="AM109" s="286"/>
      <c r="AN109" s="286"/>
      <c r="AO109" s="286">
        <v>0</v>
      </c>
      <c r="AP109" s="286">
        <v>1135</v>
      </c>
      <c r="AQ109" s="286">
        <v>60155000</v>
      </c>
      <c r="AR109" s="286">
        <v>13279500</v>
      </c>
      <c r="AS109" s="286">
        <v>1135</v>
      </c>
      <c r="AT109" s="286">
        <v>60155000</v>
      </c>
      <c r="AU109" s="286">
        <v>13279500</v>
      </c>
      <c r="AV109" s="286"/>
      <c r="AW109" s="286"/>
      <c r="AX109" s="286">
        <v>0</v>
      </c>
      <c r="AY109" s="286">
        <v>914</v>
      </c>
      <c r="AZ109" s="286">
        <v>48442000</v>
      </c>
      <c r="BA109" s="286">
        <v>-2</v>
      </c>
      <c r="BB109" s="286">
        <v>-106000</v>
      </c>
      <c r="BC109" s="286">
        <v>226</v>
      </c>
      <c r="BD109" s="286">
        <v>11978000</v>
      </c>
      <c r="BE109" s="286">
        <v>5343177</v>
      </c>
      <c r="BF109" s="286">
        <v>2644200</v>
      </c>
      <c r="BG109" s="286">
        <v>889</v>
      </c>
      <c r="BH109" s="286">
        <v>47117000</v>
      </c>
      <c r="BI109" s="286">
        <v>21493714</v>
      </c>
      <c r="BJ109" s="286">
        <v>10401300</v>
      </c>
      <c r="BK109" s="286">
        <v>25</v>
      </c>
      <c r="BL109" s="286">
        <v>221</v>
      </c>
      <c r="BM109" s="286">
        <v>246</v>
      </c>
      <c r="BN109" s="286">
        <v>13038000</v>
      </c>
      <c r="BO109" s="286">
        <v>2878200</v>
      </c>
      <c r="BP109" s="287" t="s">
        <v>4073</v>
      </c>
      <c r="BQ109" s="287" t="s">
        <v>988</v>
      </c>
      <c r="BR109" t="s">
        <v>45</v>
      </c>
    </row>
    <row r="110" spans="1:70" x14ac:dyDescent="0.3">
      <c r="A110" s="281">
        <v>107</v>
      </c>
      <c r="B110" s="288" t="s">
        <v>2952</v>
      </c>
      <c r="C110" s="288" t="s">
        <v>2953</v>
      </c>
      <c r="D110" s="288" t="s">
        <v>2998</v>
      </c>
      <c r="E110" s="288" t="s">
        <v>2959</v>
      </c>
      <c r="F110" s="288" t="s">
        <v>2955</v>
      </c>
      <c r="G110" s="288" t="s">
        <v>2960</v>
      </c>
      <c r="H110" s="288" t="s">
        <v>2965</v>
      </c>
      <c r="I110" s="288" t="s">
        <v>2962</v>
      </c>
      <c r="J110" s="288" t="s">
        <v>60</v>
      </c>
      <c r="K110" s="288" t="s">
        <v>2958</v>
      </c>
      <c r="L110" s="288" t="s">
        <v>45</v>
      </c>
      <c r="M110" s="289" t="s">
        <v>2102</v>
      </c>
      <c r="N110" s="288" t="s">
        <v>2103</v>
      </c>
      <c r="O110" s="288" t="s">
        <v>50</v>
      </c>
      <c r="P110" s="288" t="s">
        <v>74</v>
      </c>
      <c r="Q110" s="290" t="s">
        <v>45</v>
      </c>
      <c r="R110" s="288" t="s">
        <v>45</v>
      </c>
      <c r="S110" s="1">
        <v>45412</v>
      </c>
      <c r="T110" s="1">
        <v>45406</v>
      </c>
      <c r="U110" s="290" t="s">
        <v>45</v>
      </c>
      <c r="V110" s="1">
        <v>45406</v>
      </c>
      <c r="W110" s="1">
        <v>45412</v>
      </c>
      <c r="X110" s="1">
        <v>45422</v>
      </c>
      <c r="Y110" s="291">
        <v>33000</v>
      </c>
      <c r="Z110" s="291">
        <v>43000</v>
      </c>
      <c r="AA110" s="291">
        <v>8900</v>
      </c>
      <c r="AB110" s="291">
        <v>43000</v>
      </c>
      <c r="AC110" s="292" t="s">
        <v>302</v>
      </c>
      <c r="AD110" s="290" t="s">
        <v>60</v>
      </c>
      <c r="AE110" s="292" t="s">
        <v>45</v>
      </c>
      <c r="AF110" s="291">
        <v>33000</v>
      </c>
      <c r="AG110" s="291">
        <v>1250</v>
      </c>
      <c r="AH110" s="291">
        <v>53750000</v>
      </c>
      <c r="AI110" s="291">
        <v>11125000</v>
      </c>
      <c r="AJ110" s="291">
        <v>1250</v>
      </c>
      <c r="AK110" s="291">
        <v>53750000</v>
      </c>
      <c r="AL110" s="291">
        <v>11125000</v>
      </c>
      <c r="AM110" s="291"/>
      <c r="AN110" s="291"/>
      <c r="AO110" s="291">
        <v>0</v>
      </c>
      <c r="AP110" s="291">
        <v>1172</v>
      </c>
      <c r="AQ110" s="291">
        <v>50396000</v>
      </c>
      <c r="AR110" s="291">
        <v>10430800</v>
      </c>
      <c r="AS110" s="291">
        <v>1172</v>
      </c>
      <c r="AT110" s="291">
        <v>50396000</v>
      </c>
      <c r="AU110" s="291">
        <v>10430800</v>
      </c>
      <c r="AV110" s="291"/>
      <c r="AW110" s="291"/>
      <c r="AX110" s="291">
        <v>0</v>
      </c>
      <c r="AY110" s="291">
        <v>1088</v>
      </c>
      <c r="AZ110" s="291">
        <v>46784000</v>
      </c>
      <c r="BA110" s="291"/>
      <c r="BB110" s="291"/>
      <c r="BC110" s="291">
        <v>331</v>
      </c>
      <c r="BD110" s="291">
        <v>14233000</v>
      </c>
      <c r="BE110" s="291">
        <v>7004005</v>
      </c>
      <c r="BF110" s="291">
        <v>2945900</v>
      </c>
      <c r="BG110" s="291">
        <v>1053</v>
      </c>
      <c r="BH110" s="291">
        <v>45279000</v>
      </c>
      <c r="BI110" s="291">
        <v>22071476</v>
      </c>
      <c r="BJ110" s="291">
        <v>9371700</v>
      </c>
      <c r="BK110" s="291">
        <v>35</v>
      </c>
      <c r="BL110" s="291">
        <v>84</v>
      </c>
      <c r="BM110" s="291">
        <v>119</v>
      </c>
      <c r="BN110" s="291">
        <v>5117000</v>
      </c>
      <c r="BO110" s="291">
        <v>1059100</v>
      </c>
      <c r="BP110" s="292" t="s">
        <v>3531</v>
      </c>
      <c r="BQ110" s="292" t="s">
        <v>3967</v>
      </c>
      <c r="BR110" t="s">
        <v>45</v>
      </c>
    </row>
    <row r="111" spans="1:70" x14ac:dyDescent="0.3">
      <c r="A111" s="281">
        <v>108</v>
      </c>
      <c r="B111" s="282" t="s">
        <v>2952</v>
      </c>
      <c r="C111" s="282" t="s">
        <v>2953</v>
      </c>
      <c r="D111" s="282" t="s">
        <v>2998</v>
      </c>
      <c r="E111" s="282" t="s">
        <v>2959</v>
      </c>
      <c r="F111" s="282" t="s">
        <v>2955</v>
      </c>
      <c r="G111" s="282" t="s">
        <v>2960</v>
      </c>
      <c r="H111" s="282" t="s">
        <v>2965</v>
      </c>
      <c r="I111" s="282" t="s">
        <v>2962</v>
      </c>
      <c r="J111" s="282" t="s">
        <v>60</v>
      </c>
      <c r="K111" s="282" t="s">
        <v>2958</v>
      </c>
      <c r="L111" s="282" t="s">
        <v>45</v>
      </c>
      <c r="M111" s="283" t="s">
        <v>2104</v>
      </c>
      <c r="N111" s="282" t="s">
        <v>2105</v>
      </c>
      <c r="O111" s="282" t="s">
        <v>50</v>
      </c>
      <c r="P111" s="282" t="s">
        <v>74</v>
      </c>
      <c r="Q111" s="284" t="s">
        <v>45</v>
      </c>
      <c r="R111" s="282" t="s">
        <v>45</v>
      </c>
      <c r="S111" s="285">
        <v>45412</v>
      </c>
      <c r="T111" s="285">
        <v>45406</v>
      </c>
      <c r="U111" s="284" t="s">
        <v>45</v>
      </c>
      <c r="V111" s="285">
        <v>45406</v>
      </c>
      <c r="W111" s="285">
        <v>45412</v>
      </c>
      <c r="X111" s="285">
        <v>45421</v>
      </c>
      <c r="Y111" s="286">
        <v>33000</v>
      </c>
      <c r="Z111" s="286">
        <v>43000</v>
      </c>
      <c r="AA111" s="286">
        <v>8900</v>
      </c>
      <c r="AB111" s="286">
        <v>43000</v>
      </c>
      <c r="AC111" s="287" t="s">
        <v>302</v>
      </c>
      <c r="AD111" s="284" t="s">
        <v>60</v>
      </c>
      <c r="AE111" s="287" t="s">
        <v>45</v>
      </c>
      <c r="AF111" s="286">
        <v>33000</v>
      </c>
      <c r="AG111" s="286">
        <v>1400</v>
      </c>
      <c r="AH111" s="286">
        <v>60200000</v>
      </c>
      <c r="AI111" s="286">
        <v>12460000</v>
      </c>
      <c r="AJ111" s="286">
        <v>1400</v>
      </c>
      <c r="AK111" s="286">
        <v>60200000</v>
      </c>
      <c r="AL111" s="286">
        <v>12460000</v>
      </c>
      <c r="AM111" s="286"/>
      <c r="AN111" s="286"/>
      <c r="AO111" s="286">
        <v>0</v>
      </c>
      <c r="AP111" s="286">
        <v>1536</v>
      </c>
      <c r="AQ111" s="286">
        <v>66048000</v>
      </c>
      <c r="AR111" s="286">
        <v>13670400</v>
      </c>
      <c r="AS111" s="286">
        <v>1536</v>
      </c>
      <c r="AT111" s="286">
        <v>66048000</v>
      </c>
      <c r="AU111" s="286">
        <v>13670400</v>
      </c>
      <c r="AV111" s="286"/>
      <c r="AW111" s="286"/>
      <c r="AX111" s="286">
        <v>0</v>
      </c>
      <c r="AY111" s="286">
        <v>850</v>
      </c>
      <c r="AZ111" s="286">
        <v>36550000</v>
      </c>
      <c r="BA111" s="286">
        <v>-1</v>
      </c>
      <c r="BB111" s="286">
        <v>-43000</v>
      </c>
      <c r="BC111" s="286">
        <v>49</v>
      </c>
      <c r="BD111" s="286">
        <v>2107000</v>
      </c>
      <c r="BE111" s="286">
        <v>1197143</v>
      </c>
      <c r="BF111" s="286">
        <v>436100</v>
      </c>
      <c r="BG111" s="286">
        <v>834</v>
      </c>
      <c r="BH111" s="286">
        <v>35862000</v>
      </c>
      <c r="BI111" s="286">
        <v>19746841</v>
      </c>
      <c r="BJ111" s="286">
        <v>7422600</v>
      </c>
      <c r="BK111" s="286">
        <v>16</v>
      </c>
      <c r="BL111" s="286">
        <v>686</v>
      </c>
      <c r="BM111" s="286">
        <v>702</v>
      </c>
      <c r="BN111" s="286">
        <v>30186000</v>
      </c>
      <c r="BO111" s="286">
        <v>6247800</v>
      </c>
      <c r="BP111" s="287" t="s">
        <v>3959</v>
      </c>
      <c r="BQ111" s="287" t="s">
        <v>3423</v>
      </c>
      <c r="BR111" t="s">
        <v>45</v>
      </c>
    </row>
    <row r="112" spans="1:70" x14ac:dyDescent="0.3">
      <c r="A112" s="281">
        <v>109</v>
      </c>
      <c r="B112" s="288" t="s">
        <v>2952</v>
      </c>
      <c r="C112" s="288" t="s">
        <v>2953</v>
      </c>
      <c r="D112" s="288" t="s">
        <v>2998</v>
      </c>
      <c r="E112" s="288" t="s">
        <v>2959</v>
      </c>
      <c r="F112" s="288" t="s">
        <v>2955</v>
      </c>
      <c r="G112" s="288" t="s">
        <v>2960</v>
      </c>
      <c r="H112" s="288" t="s">
        <v>2965</v>
      </c>
      <c r="I112" s="288" t="s">
        <v>2962</v>
      </c>
      <c r="J112" s="288" t="s">
        <v>60</v>
      </c>
      <c r="K112" s="288" t="s">
        <v>2958</v>
      </c>
      <c r="L112" s="288" t="s">
        <v>45</v>
      </c>
      <c r="M112" s="289" t="s">
        <v>2106</v>
      </c>
      <c r="N112" s="288" t="s">
        <v>2107</v>
      </c>
      <c r="O112" s="288" t="s">
        <v>50</v>
      </c>
      <c r="P112" s="288" t="s">
        <v>74</v>
      </c>
      <c r="Q112" s="290" t="s">
        <v>45</v>
      </c>
      <c r="R112" s="288" t="s">
        <v>45</v>
      </c>
      <c r="S112" s="1">
        <v>45412</v>
      </c>
      <c r="T112" s="1">
        <v>45406</v>
      </c>
      <c r="U112" s="290" t="s">
        <v>45</v>
      </c>
      <c r="V112" s="1">
        <v>45406</v>
      </c>
      <c r="W112" s="1">
        <v>45412</v>
      </c>
      <c r="X112" s="1">
        <v>45422</v>
      </c>
      <c r="Y112" s="291">
        <v>33000</v>
      </c>
      <c r="Z112" s="291">
        <v>43000</v>
      </c>
      <c r="AA112" s="291">
        <v>8900</v>
      </c>
      <c r="AB112" s="291">
        <v>43000</v>
      </c>
      <c r="AC112" s="292" t="s">
        <v>302</v>
      </c>
      <c r="AD112" s="290" t="s">
        <v>60</v>
      </c>
      <c r="AE112" s="292" t="s">
        <v>45</v>
      </c>
      <c r="AF112" s="291">
        <v>33000</v>
      </c>
      <c r="AG112" s="291">
        <v>1200</v>
      </c>
      <c r="AH112" s="291">
        <v>51600000</v>
      </c>
      <c r="AI112" s="291">
        <v>10680000</v>
      </c>
      <c r="AJ112" s="291">
        <v>1200</v>
      </c>
      <c r="AK112" s="291">
        <v>51600000</v>
      </c>
      <c r="AL112" s="291">
        <v>10680000</v>
      </c>
      <c r="AM112" s="291"/>
      <c r="AN112" s="291"/>
      <c r="AO112" s="291">
        <v>0</v>
      </c>
      <c r="AP112" s="291">
        <v>1055</v>
      </c>
      <c r="AQ112" s="291">
        <v>45365000</v>
      </c>
      <c r="AR112" s="291">
        <v>9389500</v>
      </c>
      <c r="AS112" s="291">
        <v>1055</v>
      </c>
      <c r="AT112" s="291">
        <v>45365000</v>
      </c>
      <c r="AU112" s="291">
        <v>9389500</v>
      </c>
      <c r="AV112" s="291"/>
      <c r="AW112" s="291"/>
      <c r="AX112" s="291">
        <v>0</v>
      </c>
      <c r="AY112" s="291">
        <v>874</v>
      </c>
      <c r="AZ112" s="291">
        <v>37582000</v>
      </c>
      <c r="BA112" s="291">
        <v>1</v>
      </c>
      <c r="BB112" s="291">
        <v>43000</v>
      </c>
      <c r="BC112" s="291">
        <v>154</v>
      </c>
      <c r="BD112" s="291">
        <v>6622000</v>
      </c>
      <c r="BE112" s="291">
        <v>3180934</v>
      </c>
      <c r="BF112" s="291">
        <v>1370600</v>
      </c>
      <c r="BG112" s="291">
        <v>840</v>
      </c>
      <c r="BH112" s="291">
        <v>36120000</v>
      </c>
      <c r="BI112" s="291">
        <v>18197689</v>
      </c>
      <c r="BJ112" s="291">
        <v>7476000</v>
      </c>
      <c r="BK112" s="291">
        <v>34</v>
      </c>
      <c r="BL112" s="291">
        <v>181</v>
      </c>
      <c r="BM112" s="291">
        <v>215</v>
      </c>
      <c r="BN112" s="291">
        <v>9245000</v>
      </c>
      <c r="BO112" s="291">
        <v>1913500</v>
      </c>
      <c r="BP112" s="292" t="s">
        <v>1091</v>
      </c>
      <c r="BQ112" s="292" t="s">
        <v>1055</v>
      </c>
      <c r="BR112" t="s">
        <v>45</v>
      </c>
    </row>
    <row r="113" spans="1:70" x14ac:dyDescent="0.3">
      <c r="A113" s="281">
        <v>110</v>
      </c>
      <c r="B113" s="282" t="s">
        <v>2952</v>
      </c>
      <c r="C113" s="282" t="s">
        <v>2953</v>
      </c>
      <c r="D113" s="282" t="s">
        <v>2998</v>
      </c>
      <c r="E113" s="282" t="s">
        <v>2959</v>
      </c>
      <c r="F113" s="282" t="s">
        <v>2955</v>
      </c>
      <c r="G113" s="282" t="s">
        <v>2960</v>
      </c>
      <c r="H113" s="282" t="s">
        <v>2965</v>
      </c>
      <c r="I113" s="282" t="s">
        <v>2962</v>
      </c>
      <c r="J113" s="282" t="s">
        <v>60</v>
      </c>
      <c r="K113" s="282" t="s">
        <v>2958</v>
      </c>
      <c r="L113" s="282" t="s">
        <v>45</v>
      </c>
      <c r="M113" s="283" t="s">
        <v>2108</v>
      </c>
      <c r="N113" s="282" t="s">
        <v>2109</v>
      </c>
      <c r="O113" s="282" t="s">
        <v>50</v>
      </c>
      <c r="P113" s="282" t="s">
        <v>74</v>
      </c>
      <c r="Q113" s="284" t="s">
        <v>45</v>
      </c>
      <c r="R113" s="282" t="s">
        <v>45</v>
      </c>
      <c r="S113" s="285">
        <v>45412</v>
      </c>
      <c r="T113" s="285">
        <v>45406</v>
      </c>
      <c r="U113" s="284" t="s">
        <v>45</v>
      </c>
      <c r="V113" s="285">
        <v>45406</v>
      </c>
      <c r="W113" s="285">
        <v>45412</v>
      </c>
      <c r="X113" s="285">
        <v>45421</v>
      </c>
      <c r="Y113" s="286">
        <v>33000</v>
      </c>
      <c r="Z113" s="286">
        <v>43000</v>
      </c>
      <c r="AA113" s="286">
        <v>8900</v>
      </c>
      <c r="AB113" s="286">
        <v>43000</v>
      </c>
      <c r="AC113" s="287" t="s">
        <v>302</v>
      </c>
      <c r="AD113" s="284" t="s">
        <v>60</v>
      </c>
      <c r="AE113" s="287" t="s">
        <v>45</v>
      </c>
      <c r="AF113" s="286">
        <v>33000</v>
      </c>
      <c r="AG113" s="286">
        <v>1500</v>
      </c>
      <c r="AH113" s="286">
        <v>64500000</v>
      </c>
      <c r="AI113" s="286">
        <v>13350000</v>
      </c>
      <c r="AJ113" s="286">
        <v>1500</v>
      </c>
      <c r="AK113" s="286">
        <v>64500000</v>
      </c>
      <c r="AL113" s="286">
        <v>13350000</v>
      </c>
      <c r="AM113" s="286"/>
      <c r="AN113" s="286"/>
      <c r="AO113" s="286">
        <v>0</v>
      </c>
      <c r="AP113" s="286">
        <v>1458</v>
      </c>
      <c r="AQ113" s="286">
        <v>62694000</v>
      </c>
      <c r="AR113" s="286">
        <v>12976200</v>
      </c>
      <c r="AS113" s="286">
        <v>1458</v>
      </c>
      <c r="AT113" s="286">
        <v>62694000</v>
      </c>
      <c r="AU113" s="286">
        <v>12976200</v>
      </c>
      <c r="AV113" s="286"/>
      <c r="AW113" s="286"/>
      <c r="AX113" s="286">
        <v>0</v>
      </c>
      <c r="AY113" s="286">
        <v>1193</v>
      </c>
      <c r="AZ113" s="286">
        <v>51299000</v>
      </c>
      <c r="BA113" s="286">
        <v>-1</v>
      </c>
      <c r="BB113" s="286">
        <v>-43000</v>
      </c>
      <c r="BC113" s="286">
        <v>79</v>
      </c>
      <c r="BD113" s="286">
        <v>3397000</v>
      </c>
      <c r="BE113" s="286">
        <v>1781756</v>
      </c>
      <c r="BF113" s="286">
        <v>703100</v>
      </c>
      <c r="BG113" s="286">
        <v>1182</v>
      </c>
      <c r="BH113" s="286">
        <v>50826000</v>
      </c>
      <c r="BI113" s="286">
        <v>25805062</v>
      </c>
      <c r="BJ113" s="286">
        <v>10519800</v>
      </c>
      <c r="BK113" s="286">
        <v>11</v>
      </c>
      <c r="BL113" s="286">
        <v>265</v>
      </c>
      <c r="BM113" s="286">
        <v>276</v>
      </c>
      <c r="BN113" s="286">
        <v>11868000</v>
      </c>
      <c r="BO113" s="286">
        <v>2456400</v>
      </c>
      <c r="BP113" s="287" t="s">
        <v>771</v>
      </c>
      <c r="BQ113" s="287" t="s">
        <v>519</v>
      </c>
      <c r="BR113" t="s">
        <v>45</v>
      </c>
    </row>
    <row r="114" spans="1:70" x14ac:dyDescent="0.3">
      <c r="A114" s="281">
        <v>111</v>
      </c>
      <c r="B114" s="288" t="s">
        <v>2952</v>
      </c>
      <c r="C114" s="288" t="s">
        <v>2953</v>
      </c>
      <c r="D114" s="288" t="s">
        <v>2998</v>
      </c>
      <c r="E114" s="288" t="s">
        <v>2959</v>
      </c>
      <c r="F114" s="288" t="s">
        <v>2955</v>
      </c>
      <c r="G114" s="288" t="s">
        <v>2960</v>
      </c>
      <c r="H114" s="288" t="s">
        <v>2965</v>
      </c>
      <c r="I114" s="288" t="s">
        <v>2962</v>
      </c>
      <c r="J114" s="288" t="s">
        <v>60</v>
      </c>
      <c r="K114" s="288" t="s">
        <v>2958</v>
      </c>
      <c r="L114" s="288" t="s">
        <v>45</v>
      </c>
      <c r="M114" s="289" t="s">
        <v>2110</v>
      </c>
      <c r="N114" s="288" t="s">
        <v>2111</v>
      </c>
      <c r="O114" s="288" t="s">
        <v>50</v>
      </c>
      <c r="P114" s="288" t="s">
        <v>51</v>
      </c>
      <c r="Q114" s="290" t="s">
        <v>45</v>
      </c>
      <c r="R114" s="288" t="s">
        <v>45</v>
      </c>
      <c r="S114" s="1">
        <v>45405</v>
      </c>
      <c r="T114" s="1">
        <v>45405</v>
      </c>
      <c r="U114" s="290" t="s">
        <v>45</v>
      </c>
      <c r="V114" s="1">
        <v>45405</v>
      </c>
      <c r="W114" s="1">
        <v>45405</v>
      </c>
      <c r="X114" s="1">
        <v>45407</v>
      </c>
      <c r="Y114" s="291">
        <v>49000</v>
      </c>
      <c r="Z114" s="291">
        <v>63000</v>
      </c>
      <c r="AA114" s="291">
        <v>14000</v>
      </c>
      <c r="AB114" s="291">
        <v>63000</v>
      </c>
      <c r="AC114" s="292" t="s">
        <v>1118</v>
      </c>
      <c r="AD114" s="290" t="s">
        <v>60</v>
      </c>
      <c r="AE114" s="292" t="s">
        <v>45</v>
      </c>
      <c r="AF114" s="291">
        <v>49000</v>
      </c>
      <c r="AG114" s="291">
        <v>1165</v>
      </c>
      <c r="AH114" s="291">
        <v>73395000</v>
      </c>
      <c r="AI114" s="291">
        <v>16310000</v>
      </c>
      <c r="AJ114" s="291">
        <v>1165</v>
      </c>
      <c r="AK114" s="291">
        <v>73395000</v>
      </c>
      <c r="AL114" s="291">
        <v>16310000</v>
      </c>
      <c r="AM114" s="291"/>
      <c r="AN114" s="291"/>
      <c r="AO114" s="291">
        <v>0</v>
      </c>
      <c r="AP114" s="291">
        <v>1308</v>
      </c>
      <c r="AQ114" s="291">
        <v>82404000</v>
      </c>
      <c r="AR114" s="291">
        <v>18312000</v>
      </c>
      <c r="AS114" s="291">
        <v>1308</v>
      </c>
      <c r="AT114" s="291">
        <v>82404000</v>
      </c>
      <c r="AU114" s="291">
        <v>18312000</v>
      </c>
      <c r="AV114" s="291"/>
      <c r="AW114" s="291"/>
      <c r="AX114" s="291">
        <v>0</v>
      </c>
      <c r="AY114" s="291">
        <v>1194</v>
      </c>
      <c r="AZ114" s="291">
        <v>75222000</v>
      </c>
      <c r="BA114" s="291">
        <v>-1</v>
      </c>
      <c r="BB114" s="291">
        <v>-63000</v>
      </c>
      <c r="BC114" s="291">
        <v>148</v>
      </c>
      <c r="BD114" s="291">
        <v>9324000</v>
      </c>
      <c r="BE114" s="291">
        <v>4530918</v>
      </c>
      <c r="BF114" s="291">
        <v>2072000</v>
      </c>
      <c r="BG114" s="291">
        <v>1148</v>
      </c>
      <c r="BH114" s="291">
        <v>72324000</v>
      </c>
      <c r="BI114" s="291">
        <v>34044300</v>
      </c>
      <c r="BJ114" s="291">
        <v>16072000</v>
      </c>
      <c r="BK114" s="291">
        <v>46</v>
      </c>
      <c r="BL114" s="291">
        <v>114</v>
      </c>
      <c r="BM114" s="291">
        <v>160</v>
      </c>
      <c r="BN114" s="291">
        <v>10080000</v>
      </c>
      <c r="BO114" s="291">
        <v>2240000</v>
      </c>
      <c r="BP114" s="292" t="s">
        <v>4147</v>
      </c>
      <c r="BQ114" s="292" t="s">
        <v>3857</v>
      </c>
      <c r="BR114" t="s">
        <v>45</v>
      </c>
    </row>
    <row r="115" spans="1:70" x14ac:dyDescent="0.3">
      <c r="A115" s="281">
        <v>112</v>
      </c>
      <c r="B115" s="282" t="s">
        <v>2952</v>
      </c>
      <c r="C115" s="282" t="s">
        <v>2953</v>
      </c>
      <c r="D115" s="282" t="s">
        <v>2998</v>
      </c>
      <c r="E115" s="282" t="s">
        <v>2959</v>
      </c>
      <c r="F115" s="282" t="s">
        <v>2955</v>
      </c>
      <c r="G115" s="282" t="s">
        <v>2960</v>
      </c>
      <c r="H115" s="282" t="s">
        <v>2965</v>
      </c>
      <c r="I115" s="282" t="s">
        <v>2962</v>
      </c>
      <c r="J115" s="282" t="s">
        <v>60</v>
      </c>
      <c r="K115" s="282" t="s">
        <v>2958</v>
      </c>
      <c r="L115" s="282" t="s">
        <v>45</v>
      </c>
      <c r="M115" s="283" t="s">
        <v>2112</v>
      </c>
      <c r="N115" s="282" t="s">
        <v>2113</v>
      </c>
      <c r="O115" s="282" t="s">
        <v>50</v>
      </c>
      <c r="P115" s="282" t="s">
        <v>51</v>
      </c>
      <c r="Q115" s="284" t="s">
        <v>45</v>
      </c>
      <c r="R115" s="282" t="s">
        <v>45</v>
      </c>
      <c r="S115" s="285">
        <v>45414</v>
      </c>
      <c r="T115" s="285">
        <v>45406</v>
      </c>
      <c r="U115" s="284" t="s">
        <v>45</v>
      </c>
      <c r="V115" s="285">
        <v>45406</v>
      </c>
      <c r="W115" s="285">
        <v>45408</v>
      </c>
      <c r="X115" s="285">
        <v>45419</v>
      </c>
      <c r="Y115" s="286">
        <v>47000</v>
      </c>
      <c r="Z115" s="286">
        <v>59000</v>
      </c>
      <c r="AA115" s="286">
        <v>13500</v>
      </c>
      <c r="AB115" s="286">
        <v>59000</v>
      </c>
      <c r="AC115" s="287" t="s">
        <v>1613</v>
      </c>
      <c r="AD115" s="284" t="s">
        <v>60</v>
      </c>
      <c r="AE115" s="287" t="s">
        <v>45</v>
      </c>
      <c r="AF115" s="286">
        <v>47000</v>
      </c>
      <c r="AG115" s="286">
        <v>1719</v>
      </c>
      <c r="AH115" s="286">
        <v>101421000</v>
      </c>
      <c r="AI115" s="286">
        <v>23206500</v>
      </c>
      <c r="AJ115" s="286">
        <v>1719</v>
      </c>
      <c r="AK115" s="286">
        <v>101421000</v>
      </c>
      <c r="AL115" s="286">
        <v>23206500</v>
      </c>
      <c r="AM115" s="286"/>
      <c r="AN115" s="286"/>
      <c r="AO115" s="286">
        <v>0</v>
      </c>
      <c r="AP115" s="286">
        <v>1708</v>
      </c>
      <c r="AQ115" s="286">
        <v>100772000</v>
      </c>
      <c r="AR115" s="286">
        <v>23058000</v>
      </c>
      <c r="AS115" s="286">
        <v>1708</v>
      </c>
      <c r="AT115" s="286">
        <v>100772000</v>
      </c>
      <c r="AU115" s="286">
        <v>23058000</v>
      </c>
      <c r="AV115" s="286"/>
      <c r="AW115" s="286"/>
      <c r="AX115" s="286">
        <v>0</v>
      </c>
      <c r="AY115" s="286">
        <v>1474</v>
      </c>
      <c r="AZ115" s="286">
        <v>86966000</v>
      </c>
      <c r="BA115" s="286"/>
      <c r="BB115" s="286"/>
      <c r="BC115" s="286">
        <v>369</v>
      </c>
      <c r="BD115" s="286">
        <v>21771000</v>
      </c>
      <c r="BE115" s="286">
        <v>8455989</v>
      </c>
      <c r="BF115" s="286">
        <v>4981500</v>
      </c>
      <c r="BG115" s="286">
        <v>1364</v>
      </c>
      <c r="BH115" s="286">
        <v>80476000</v>
      </c>
      <c r="BI115" s="286">
        <v>37747701</v>
      </c>
      <c r="BJ115" s="286">
        <v>18414000</v>
      </c>
      <c r="BK115" s="286">
        <v>110</v>
      </c>
      <c r="BL115" s="286">
        <v>234</v>
      </c>
      <c r="BM115" s="286">
        <v>344</v>
      </c>
      <c r="BN115" s="286">
        <v>20296000</v>
      </c>
      <c r="BO115" s="286">
        <v>4644000</v>
      </c>
      <c r="BP115" s="287" t="s">
        <v>1210</v>
      </c>
      <c r="BQ115" s="287" t="s">
        <v>4008</v>
      </c>
      <c r="BR115" t="s">
        <v>45</v>
      </c>
    </row>
    <row r="116" spans="1:70" x14ac:dyDescent="0.3">
      <c r="A116" s="281">
        <v>113</v>
      </c>
      <c r="B116" s="288" t="s">
        <v>2952</v>
      </c>
      <c r="C116" s="288" t="s">
        <v>2953</v>
      </c>
      <c r="D116" s="288" t="s">
        <v>2998</v>
      </c>
      <c r="E116" s="288" t="s">
        <v>2959</v>
      </c>
      <c r="F116" s="288" t="s">
        <v>2955</v>
      </c>
      <c r="G116" s="288" t="s">
        <v>2960</v>
      </c>
      <c r="H116" s="288" t="s">
        <v>2965</v>
      </c>
      <c r="I116" s="288" t="s">
        <v>2962</v>
      </c>
      <c r="J116" s="288" t="s">
        <v>60</v>
      </c>
      <c r="K116" s="288" t="s">
        <v>2958</v>
      </c>
      <c r="L116" s="288" t="s">
        <v>45</v>
      </c>
      <c r="M116" s="289" t="s">
        <v>2114</v>
      </c>
      <c r="N116" s="288" t="s">
        <v>2115</v>
      </c>
      <c r="O116" s="288" t="s">
        <v>50</v>
      </c>
      <c r="P116" s="288" t="s">
        <v>74</v>
      </c>
      <c r="Q116" s="290" t="s">
        <v>45</v>
      </c>
      <c r="R116" s="288" t="s">
        <v>45</v>
      </c>
      <c r="S116" s="1">
        <v>45476</v>
      </c>
      <c r="T116" s="1">
        <v>45317</v>
      </c>
      <c r="U116" s="290" t="s">
        <v>45</v>
      </c>
      <c r="V116" s="1">
        <v>45317</v>
      </c>
      <c r="W116" s="1">
        <v>45378</v>
      </c>
      <c r="X116" s="1">
        <v>45384</v>
      </c>
      <c r="Y116" s="291">
        <v>35000</v>
      </c>
      <c r="Z116" s="291">
        <v>35000</v>
      </c>
      <c r="AA116" s="291">
        <v>9900</v>
      </c>
      <c r="AB116" s="291">
        <v>35000</v>
      </c>
      <c r="AC116" s="292" t="s">
        <v>346</v>
      </c>
      <c r="AD116" s="290" t="s">
        <v>60</v>
      </c>
      <c r="AE116" s="292" t="s">
        <v>45</v>
      </c>
      <c r="AF116" s="291">
        <v>35000</v>
      </c>
      <c r="AG116" s="291">
        <v>5830</v>
      </c>
      <c r="AH116" s="291">
        <v>204050000</v>
      </c>
      <c r="AI116" s="291">
        <v>57717000</v>
      </c>
      <c r="AJ116" s="291">
        <v>1080</v>
      </c>
      <c r="AK116" s="291">
        <v>37800000</v>
      </c>
      <c r="AL116" s="291">
        <v>10692000</v>
      </c>
      <c r="AM116" s="291">
        <v>4750</v>
      </c>
      <c r="AN116" s="291">
        <v>166250000</v>
      </c>
      <c r="AO116" s="291">
        <v>47025000</v>
      </c>
      <c r="AP116" s="291">
        <v>7677</v>
      </c>
      <c r="AQ116" s="291">
        <v>268695000</v>
      </c>
      <c r="AR116" s="291">
        <v>76002300</v>
      </c>
      <c r="AS116" s="291">
        <v>7677</v>
      </c>
      <c r="AT116" s="291">
        <v>268695000</v>
      </c>
      <c r="AU116" s="291">
        <v>76002300</v>
      </c>
      <c r="AV116" s="291"/>
      <c r="AW116" s="291"/>
      <c r="AX116" s="291">
        <v>0</v>
      </c>
      <c r="AY116" s="291">
        <v>7274</v>
      </c>
      <c r="AZ116" s="291">
        <v>254590000</v>
      </c>
      <c r="BA116" s="291">
        <v>-3</v>
      </c>
      <c r="BB116" s="291">
        <v>-105000</v>
      </c>
      <c r="BC116" s="291">
        <v>712</v>
      </c>
      <c r="BD116" s="291">
        <v>24920000</v>
      </c>
      <c r="BE116" s="291">
        <v>14731988</v>
      </c>
      <c r="BF116" s="291">
        <v>7048800</v>
      </c>
      <c r="BG116" s="291">
        <v>6616</v>
      </c>
      <c r="BH116" s="291">
        <v>231560000</v>
      </c>
      <c r="BI116" s="291">
        <v>178414836</v>
      </c>
      <c r="BJ116" s="291">
        <v>65498400</v>
      </c>
      <c r="BK116" s="291">
        <v>658</v>
      </c>
      <c r="BL116" s="291">
        <v>403</v>
      </c>
      <c r="BM116" s="291">
        <v>1061</v>
      </c>
      <c r="BN116" s="291">
        <v>37135000</v>
      </c>
      <c r="BO116" s="291">
        <v>10503900</v>
      </c>
      <c r="BP116" s="292" t="s">
        <v>932</v>
      </c>
      <c r="BQ116" s="292" t="s">
        <v>3856</v>
      </c>
      <c r="BR116" t="s">
        <v>45</v>
      </c>
    </row>
    <row r="117" spans="1:70" x14ac:dyDescent="0.3">
      <c r="A117" s="281">
        <v>114</v>
      </c>
      <c r="B117" s="282" t="s">
        <v>2952</v>
      </c>
      <c r="C117" s="282" t="s">
        <v>2953</v>
      </c>
      <c r="D117" s="282" t="s">
        <v>2998</v>
      </c>
      <c r="E117" s="282" t="s">
        <v>2959</v>
      </c>
      <c r="F117" s="282" t="s">
        <v>2955</v>
      </c>
      <c r="G117" s="282" t="s">
        <v>2960</v>
      </c>
      <c r="H117" s="282" t="s">
        <v>2965</v>
      </c>
      <c r="I117" s="282" t="s">
        <v>2962</v>
      </c>
      <c r="J117" s="282" t="s">
        <v>60</v>
      </c>
      <c r="K117" s="282" t="s">
        <v>2958</v>
      </c>
      <c r="L117" s="282" t="s">
        <v>45</v>
      </c>
      <c r="M117" s="283" t="s">
        <v>2116</v>
      </c>
      <c r="N117" s="282" t="s">
        <v>2117</v>
      </c>
      <c r="O117" s="282" t="s">
        <v>50</v>
      </c>
      <c r="P117" s="282" t="s">
        <v>74</v>
      </c>
      <c r="Q117" s="284" t="s">
        <v>45</v>
      </c>
      <c r="R117" s="282" t="s">
        <v>45</v>
      </c>
      <c r="S117" s="285">
        <v>45426</v>
      </c>
      <c r="T117" s="285">
        <v>45320</v>
      </c>
      <c r="U117" s="284" t="s">
        <v>45</v>
      </c>
      <c r="V117" s="285">
        <v>45320</v>
      </c>
      <c r="W117" s="285">
        <v>45397</v>
      </c>
      <c r="X117" s="285">
        <v>45401</v>
      </c>
      <c r="Y117" s="286">
        <v>43000</v>
      </c>
      <c r="Z117" s="286">
        <v>55000</v>
      </c>
      <c r="AA117" s="286">
        <v>12100</v>
      </c>
      <c r="AB117" s="286">
        <v>55000</v>
      </c>
      <c r="AC117" s="287" t="s">
        <v>204</v>
      </c>
      <c r="AD117" s="284" t="s">
        <v>60</v>
      </c>
      <c r="AE117" s="287" t="s">
        <v>45</v>
      </c>
      <c r="AF117" s="286">
        <v>43000</v>
      </c>
      <c r="AG117" s="286">
        <v>2550</v>
      </c>
      <c r="AH117" s="286">
        <v>140250000</v>
      </c>
      <c r="AI117" s="286">
        <v>30855000</v>
      </c>
      <c r="AJ117" s="286">
        <v>1200</v>
      </c>
      <c r="AK117" s="286">
        <v>66000000</v>
      </c>
      <c r="AL117" s="286">
        <v>14520000</v>
      </c>
      <c r="AM117" s="286">
        <v>1350</v>
      </c>
      <c r="AN117" s="286">
        <v>74250000</v>
      </c>
      <c r="AO117" s="286">
        <v>16335000</v>
      </c>
      <c r="AP117" s="286">
        <v>2617</v>
      </c>
      <c r="AQ117" s="286">
        <v>143935000</v>
      </c>
      <c r="AR117" s="286">
        <v>31665700</v>
      </c>
      <c r="AS117" s="286">
        <v>2617</v>
      </c>
      <c r="AT117" s="286">
        <v>143935000</v>
      </c>
      <c r="AU117" s="286">
        <v>31665700</v>
      </c>
      <c r="AV117" s="286"/>
      <c r="AW117" s="286"/>
      <c r="AX117" s="286">
        <v>0</v>
      </c>
      <c r="AY117" s="286">
        <v>2564</v>
      </c>
      <c r="AZ117" s="286">
        <v>141020000</v>
      </c>
      <c r="BA117" s="286"/>
      <c r="BB117" s="286"/>
      <c r="BC117" s="286">
        <v>11</v>
      </c>
      <c r="BD117" s="286">
        <v>605000</v>
      </c>
      <c r="BE117" s="286">
        <v>1589420</v>
      </c>
      <c r="BF117" s="286">
        <v>133100</v>
      </c>
      <c r="BG117" s="286">
        <v>2561</v>
      </c>
      <c r="BH117" s="286">
        <v>140855000</v>
      </c>
      <c r="BI117" s="286">
        <v>83136029</v>
      </c>
      <c r="BJ117" s="286">
        <v>30988100</v>
      </c>
      <c r="BK117" s="286">
        <v>3</v>
      </c>
      <c r="BL117" s="286">
        <v>53</v>
      </c>
      <c r="BM117" s="286">
        <v>56</v>
      </c>
      <c r="BN117" s="286">
        <v>3080000</v>
      </c>
      <c r="BO117" s="286">
        <v>677600</v>
      </c>
      <c r="BP117" s="287" t="s">
        <v>4148</v>
      </c>
      <c r="BQ117" s="287" t="s">
        <v>3472</v>
      </c>
      <c r="BR117" t="s">
        <v>45</v>
      </c>
    </row>
    <row r="118" spans="1:70" x14ac:dyDescent="0.3">
      <c r="A118" s="281">
        <v>115</v>
      </c>
      <c r="B118" s="288" t="s">
        <v>2952</v>
      </c>
      <c r="C118" s="288" t="s">
        <v>2953</v>
      </c>
      <c r="D118" s="288" t="s">
        <v>2998</v>
      </c>
      <c r="E118" s="288" t="s">
        <v>2959</v>
      </c>
      <c r="F118" s="288" t="s">
        <v>2955</v>
      </c>
      <c r="G118" s="288" t="s">
        <v>2960</v>
      </c>
      <c r="H118" s="288" t="s">
        <v>2965</v>
      </c>
      <c r="I118" s="288" t="s">
        <v>2962</v>
      </c>
      <c r="J118" s="288" t="s">
        <v>60</v>
      </c>
      <c r="K118" s="288" t="s">
        <v>2958</v>
      </c>
      <c r="L118" s="288" t="s">
        <v>45</v>
      </c>
      <c r="M118" s="289" t="s">
        <v>2118</v>
      </c>
      <c r="N118" s="288" t="s">
        <v>2119</v>
      </c>
      <c r="O118" s="288" t="s">
        <v>50</v>
      </c>
      <c r="P118" s="288" t="s">
        <v>74</v>
      </c>
      <c r="Q118" s="290" t="s">
        <v>45</v>
      </c>
      <c r="R118" s="288" t="s">
        <v>45</v>
      </c>
      <c r="S118" s="1">
        <v>45412</v>
      </c>
      <c r="T118" s="1">
        <v>45317</v>
      </c>
      <c r="U118" s="290" t="s">
        <v>45</v>
      </c>
      <c r="V118" s="1">
        <v>45317</v>
      </c>
      <c r="W118" s="1">
        <v>45412</v>
      </c>
      <c r="X118" s="1">
        <v>45415</v>
      </c>
      <c r="Y118" s="291">
        <v>69000</v>
      </c>
      <c r="Z118" s="291">
        <v>69000</v>
      </c>
      <c r="AA118" s="291">
        <v>18400</v>
      </c>
      <c r="AB118" s="291">
        <v>69000</v>
      </c>
      <c r="AC118" s="292" t="s">
        <v>691</v>
      </c>
      <c r="AD118" s="290" t="s">
        <v>60</v>
      </c>
      <c r="AE118" s="292" t="s">
        <v>45</v>
      </c>
      <c r="AF118" s="291">
        <v>69000</v>
      </c>
      <c r="AG118" s="291">
        <v>500</v>
      </c>
      <c r="AH118" s="291">
        <v>34500000</v>
      </c>
      <c r="AI118" s="291">
        <v>9200000</v>
      </c>
      <c r="AJ118" s="291">
        <v>500</v>
      </c>
      <c r="AK118" s="291">
        <v>34500000</v>
      </c>
      <c r="AL118" s="291">
        <v>9200000</v>
      </c>
      <c r="AM118" s="291"/>
      <c r="AN118" s="291"/>
      <c r="AO118" s="291">
        <v>0</v>
      </c>
      <c r="AP118" s="291">
        <v>522</v>
      </c>
      <c r="AQ118" s="291">
        <v>36018000</v>
      </c>
      <c r="AR118" s="291">
        <v>9604800</v>
      </c>
      <c r="AS118" s="291">
        <v>522</v>
      </c>
      <c r="AT118" s="291">
        <v>36018000</v>
      </c>
      <c r="AU118" s="291">
        <v>9604800</v>
      </c>
      <c r="AV118" s="291"/>
      <c r="AW118" s="291"/>
      <c r="AX118" s="291">
        <v>0</v>
      </c>
      <c r="AY118" s="291">
        <v>277</v>
      </c>
      <c r="AZ118" s="291">
        <v>19113000</v>
      </c>
      <c r="BA118" s="291">
        <v>-1</v>
      </c>
      <c r="BB118" s="291">
        <v>-69000</v>
      </c>
      <c r="BC118" s="291">
        <v>5</v>
      </c>
      <c r="BD118" s="291">
        <v>345000</v>
      </c>
      <c r="BE118" s="291">
        <v>174400</v>
      </c>
      <c r="BF118" s="291">
        <v>92000</v>
      </c>
      <c r="BG118" s="291">
        <v>273</v>
      </c>
      <c r="BH118" s="291">
        <v>18837000</v>
      </c>
      <c r="BI118" s="291">
        <v>12302898</v>
      </c>
      <c r="BJ118" s="291">
        <v>5023200</v>
      </c>
      <c r="BK118" s="291">
        <v>4</v>
      </c>
      <c r="BL118" s="291">
        <v>245</v>
      </c>
      <c r="BM118" s="291">
        <v>249</v>
      </c>
      <c r="BN118" s="291">
        <v>17181000</v>
      </c>
      <c r="BO118" s="291">
        <v>4581600</v>
      </c>
      <c r="BP118" s="292" t="s">
        <v>832</v>
      </c>
      <c r="BQ118" s="292" t="s">
        <v>3398</v>
      </c>
      <c r="BR118" t="s">
        <v>45</v>
      </c>
    </row>
    <row r="119" spans="1:70" x14ac:dyDescent="0.3">
      <c r="A119" s="281">
        <v>116</v>
      </c>
      <c r="B119" s="282" t="s">
        <v>2952</v>
      </c>
      <c r="C119" s="282" t="s">
        <v>2953</v>
      </c>
      <c r="D119" s="282" t="s">
        <v>2998</v>
      </c>
      <c r="E119" s="282" t="s">
        <v>2959</v>
      </c>
      <c r="F119" s="282" t="s">
        <v>2955</v>
      </c>
      <c r="G119" s="282" t="s">
        <v>2960</v>
      </c>
      <c r="H119" s="282" t="s">
        <v>2965</v>
      </c>
      <c r="I119" s="282" t="s">
        <v>2962</v>
      </c>
      <c r="J119" s="282" t="s">
        <v>60</v>
      </c>
      <c r="K119" s="282" t="s">
        <v>2958</v>
      </c>
      <c r="L119" s="282" t="s">
        <v>45</v>
      </c>
      <c r="M119" s="283" t="s">
        <v>2120</v>
      </c>
      <c r="N119" s="282" t="s">
        <v>2121</v>
      </c>
      <c r="O119" s="282" t="s">
        <v>50</v>
      </c>
      <c r="P119" s="282" t="s">
        <v>74</v>
      </c>
      <c r="Q119" s="284" t="s">
        <v>45</v>
      </c>
      <c r="R119" s="282" t="s">
        <v>45</v>
      </c>
      <c r="S119" s="285">
        <v>45476</v>
      </c>
      <c r="T119" s="285">
        <v>45320</v>
      </c>
      <c r="U119" s="284" t="s">
        <v>45</v>
      </c>
      <c r="V119" s="285">
        <v>45320</v>
      </c>
      <c r="W119" s="285">
        <v>45378</v>
      </c>
      <c r="X119" s="285">
        <v>45379</v>
      </c>
      <c r="Y119" s="286">
        <v>36000</v>
      </c>
      <c r="Z119" s="286">
        <v>45000</v>
      </c>
      <c r="AA119" s="286">
        <v>10000</v>
      </c>
      <c r="AB119" s="286">
        <v>45000</v>
      </c>
      <c r="AC119" s="287" t="s">
        <v>1432</v>
      </c>
      <c r="AD119" s="284" t="s">
        <v>60</v>
      </c>
      <c r="AE119" s="287" t="s">
        <v>45</v>
      </c>
      <c r="AF119" s="286">
        <v>36000</v>
      </c>
      <c r="AG119" s="286">
        <v>4660</v>
      </c>
      <c r="AH119" s="286">
        <v>209700000</v>
      </c>
      <c r="AI119" s="286">
        <v>46600000</v>
      </c>
      <c r="AJ119" s="286">
        <v>1200</v>
      </c>
      <c r="AK119" s="286">
        <v>54000000</v>
      </c>
      <c r="AL119" s="286">
        <v>12000000</v>
      </c>
      <c r="AM119" s="286">
        <v>3460</v>
      </c>
      <c r="AN119" s="286">
        <v>155700000</v>
      </c>
      <c r="AO119" s="286">
        <v>34600000</v>
      </c>
      <c r="AP119" s="286">
        <v>4645</v>
      </c>
      <c r="AQ119" s="286">
        <v>209025000</v>
      </c>
      <c r="AR119" s="286">
        <v>46450000</v>
      </c>
      <c r="AS119" s="286">
        <v>4645</v>
      </c>
      <c r="AT119" s="286">
        <v>209025000</v>
      </c>
      <c r="AU119" s="286">
        <v>46450000</v>
      </c>
      <c r="AV119" s="286"/>
      <c r="AW119" s="286"/>
      <c r="AX119" s="286">
        <v>0</v>
      </c>
      <c r="AY119" s="286">
        <v>4558</v>
      </c>
      <c r="AZ119" s="286">
        <v>205110000</v>
      </c>
      <c r="BA119" s="286">
        <v>1</v>
      </c>
      <c r="BB119" s="286">
        <v>45000</v>
      </c>
      <c r="BC119" s="286">
        <v>272</v>
      </c>
      <c r="BD119" s="286">
        <v>12240000</v>
      </c>
      <c r="BE119" s="286">
        <v>5350445</v>
      </c>
      <c r="BF119" s="286">
        <v>2720000</v>
      </c>
      <c r="BG119" s="286">
        <v>4557</v>
      </c>
      <c r="BH119" s="286">
        <v>205065000</v>
      </c>
      <c r="BI119" s="286">
        <v>135997527</v>
      </c>
      <c r="BJ119" s="286">
        <v>45570000</v>
      </c>
      <c r="BK119" s="286">
        <v>1</v>
      </c>
      <c r="BL119" s="286">
        <v>87</v>
      </c>
      <c r="BM119" s="286">
        <v>88</v>
      </c>
      <c r="BN119" s="286">
        <v>3960000</v>
      </c>
      <c r="BO119" s="286">
        <v>880000</v>
      </c>
      <c r="BP119" s="287" t="s">
        <v>4074</v>
      </c>
      <c r="BQ119" s="287" t="s">
        <v>3874</v>
      </c>
      <c r="BR119" t="s">
        <v>45</v>
      </c>
    </row>
    <row r="120" spans="1:70" x14ac:dyDescent="0.3">
      <c r="A120" s="281">
        <v>117</v>
      </c>
      <c r="B120" s="288" t="s">
        <v>2952</v>
      </c>
      <c r="C120" s="288" t="s">
        <v>2953</v>
      </c>
      <c r="D120" s="288" t="s">
        <v>2998</v>
      </c>
      <c r="E120" s="288" t="s">
        <v>2959</v>
      </c>
      <c r="F120" s="288" t="s">
        <v>2955</v>
      </c>
      <c r="G120" s="288" t="s">
        <v>2960</v>
      </c>
      <c r="H120" s="288" t="s">
        <v>2965</v>
      </c>
      <c r="I120" s="288" t="s">
        <v>2962</v>
      </c>
      <c r="J120" s="288" t="s">
        <v>60</v>
      </c>
      <c r="K120" s="288" t="s">
        <v>2958</v>
      </c>
      <c r="L120" s="288" t="s">
        <v>45</v>
      </c>
      <c r="M120" s="289" t="s">
        <v>2122</v>
      </c>
      <c r="N120" s="288" t="s">
        <v>2123</v>
      </c>
      <c r="O120" s="288" t="s">
        <v>50</v>
      </c>
      <c r="P120" s="288" t="s">
        <v>74</v>
      </c>
      <c r="Q120" s="290" t="s">
        <v>45</v>
      </c>
      <c r="R120" s="288" t="s">
        <v>45</v>
      </c>
      <c r="S120" s="1">
        <v>45394</v>
      </c>
      <c r="T120" s="1">
        <v>45345</v>
      </c>
      <c r="U120" s="290" t="s">
        <v>45</v>
      </c>
      <c r="V120" s="1">
        <v>45345</v>
      </c>
      <c r="W120" s="1">
        <v>45394</v>
      </c>
      <c r="X120" s="1">
        <v>45397</v>
      </c>
      <c r="Y120" s="291">
        <v>43000</v>
      </c>
      <c r="Z120" s="291">
        <v>43000</v>
      </c>
      <c r="AA120" s="291">
        <v>11500</v>
      </c>
      <c r="AB120" s="291">
        <v>43000</v>
      </c>
      <c r="AC120" s="292" t="s">
        <v>208</v>
      </c>
      <c r="AD120" s="290" t="s">
        <v>60</v>
      </c>
      <c r="AE120" s="292" t="s">
        <v>45</v>
      </c>
      <c r="AF120" s="291">
        <v>43000</v>
      </c>
      <c r="AG120" s="291">
        <v>600</v>
      </c>
      <c r="AH120" s="291">
        <v>25800000</v>
      </c>
      <c r="AI120" s="291">
        <v>6900000</v>
      </c>
      <c r="AJ120" s="291">
        <v>600</v>
      </c>
      <c r="AK120" s="291">
        <v>25800000</v>
      </c>
      <c r="AL120" s="291">
        <v>6900000</v>
      </c>
      <c r="AM120" s="291"/>
      <c r="AN120" s="291"/>
      <c r="AO120" s="291">
        <v>0</v>
      </c>
      <c r="AP120" s="291">
        <v>594</v>
      </c>
      <c r="AQ120" s="291">
        <v>25542000</v>
      </c>
      <c r="AR120" s="291">
        <v>6831000</v>
      </c>
      <c r="AS120" s="291">
        <v>594</v>
      </c>
      <c r="AT120" s="291">
        <v>25542000</v>
      </c>
      <c r="AU120" s="291">
        <v>6831000</v>
      </c>
      <c r="AV120" s="291"/>
      <c r="AW120" s="291"/>
      <c r="AX120" s="291">
        <v>0</v>
      </c>
      <c r="AY120" s="291">
        <v>491</v>
      </c>
      <c r="AZ120" s="291">
        <v>21113000</v>
      </c>
      <c r="BA120" s="291">
        <v>-1</v>
      </c>
      <c r="BB120" s="291">
        <v>-43000</v>
      </c>
      <c r="BC120" s="291">
        <v>108</v>
      </c>
      <c r="BD120" s="291">
        <v>4644000</v>
      </c>
      <c r="BE120" s="291">
        <v>2375632</v>
      </c>
      <c r="BF120" s="291">
        <v>1242000</v>
      </c>
      <c r="BG120" s="291">
        <v>372</v>
      </c>
      <c r="BH120" s="291">
        <v>15996000</v>
      </c>
      <c r="BI120" s="291">
        <v>10482891</v>
      </c>
      <c r="BJ120" s="291">
        <v>4278000</v>
      </c>
      <c r="BK120" s="291">
        <v>119</v>
      </c>
      <c r="BL120" s="291">
        <v>103</v>
      </c>
      <c r="BM120" s="291">
        <v>222</v>
      </c>
      <c r="BN120" s="291">
        <v>9546000</v>
      </c>
      <c r="BO120" s="291">
        <v>2553000</v>
      </c>
      <c r="BP120" s="292" t="s">
        <v>3561</v>
      </c>
      <c r="BQ120" s="292" t="s">
        <v>3449</v>
      </c>
      <c r="BR120" t="s">
        <v>45</v>
      </c>
    </row>
    <row r="121" spans="1:70" x14ac:dyDescent="0.3">
      <c r="A121" s="281">
        <v>118</v>
      </c>
      <c r="B121" s="282" t="s">
        <v>2952</v>
      </c>
      <c r="C121" s="282" t="s">
        <v>2953</v>
      </c>
      <c r="D121" s="282" t="s">
        <v>2998</v>
      </c>
      <c r="E121" s="282" t="s">
        <v>2959</v>
      </c>
      <c r="F121" s="282" t="s">
        <v>2955</v>
      </c>
      <c r="G121" s="282" t="s">
        <v>2960</v>
      </c>
      <c r="H121" s="282" t="s">
        <v>2965</v>
      </c>
      <c r="I121" s="282" t="s">
        <v>2962</v>
      </c>
      <c r="J121" s="282" t="s">
        <v>60</v>
      </c>
      <c r="K121" s="282" t="s">
        <v>2958</v>
      </c>
      <c r="L121" s="282" t="s">
        <v>45</v>
      </c>
      <c r="M121" s="283" t="s">
        <v>2124</v>
      </c>
      <c r="N121" s="282" t="s">
        <v>2125</v>
      </c>
      <c r="O121" s="282" t="s">
        <v>50</v>
      </c>
      <c r="P121" s="282" t="s">
        <v>74</v>
      </c>
      <c r="Q121" s="284" t="s">
        <v>45</v>
      </c>
      <c r="R121" s="282" t="s">
        <v>45</v>
      </c>
      <c r="S121" s="285">
        <v>45401</v>
      </c>
      <c r="T121" s="285">
        <v>45385</v>
      </c>
      <c r="U121" s="284" t="s">
        <v>45</v>
      </c>
      <c r="V121" s="285">
        <v>45385</v>
      </c>
      <c r="W121" s="285">
        <v>45401</v>
      </c>
      <c r="X121" s="285">
        <v>45408</v>
      </c>
      <c r="Y121" s="286">
        <v>33000</v>
      </c>
      <c r="Z121" s="286">
        <v>42000</v>
      </c>
      <c r="AA121" s="286">
        <v>8600</v>
      </c>
      <c r="AB121" s="286">
        <v>42000</v>
      </c>
      <c r="AC121" s="287" t="s">
        <v>583</v>
      </c>
      <c r="AD121" s="284" t="s">
        <v>60</v>
      </c>
      <c r="AE121" s="287" t="s">
        <v>45</v>
      </c>
      <c r="AF121" s="286">
        <v>33000</v>
      </c>
      <c r="AG121" s="286">
        <v>1200</v>
      </c>
      <c r="AH121" s="286">
        <v>50400000</v>
      </c>
      <c r="AI121" s="286">
        <v>10320000</v>
      </c>
      <c r="AJ121" s="286">
        <v>1200</v>
      </c>
      <c r="AK121" s="286">
        <v>50400000</v>
      </c>
      <c r="AL121" s="286">
        <v>10320000</v>
      </c>
      <c r="AM121" s="286"/>
      <c r="AN121" s="286"/>
      <c r="AO121" s="286">
        <v>0</v>
      </c>
      <c r="AP121" s="286">
        <v>1361</v>
      </c>
      <c r="AQ121" s="286">
        <v>57162000</v>
      </c>
      <c r="AR121" s="286">
        <v>11704600</v>
      </c>
      <c r="AS121" s="286">
        <v>1361</v>
      </c>
      <c r="AT121" s="286">
        <v>57162000</v>
      </c>
      <c r="AU121" s="286">
        <v>11704600</v>
      </c>
      <c r="AV121" s="286"/>
      <c r="AW121" s="286"/>
      <c r="AX121" s="286">
        <v>0</v>
      </c>
      <c r="AY121" s="286">
        <v>1271</v>
      </c>
      <c r="AZ121" s="286">
        <v>53382000</v>
      </c>
      <c r="BA121" s="286">
        <v>-4</v>
      </c>
      <c r="BB121" s="286">
        <v>-168000</v>
      </c>
      <c r="BC121" s="286">
        <v>345</v>
      </c>
      <c r="BD121" s="286">
        <v>14490000</v>
      </c>
      <c r="BE121" s="286">
        <v>7362151</v>
      </c>
      <c r="BF121" s="286">
        <v>2967000</v>
      </c>
      <c r="BG121" s="286">
        <v>1201</v>
      </c>
      <c r="BH121" s="286">
        <v>50442000</v>
      </c>
      <c r="BI121" s="286">
        <v>28342693</v>
      </c>
      <c r="BJ121" s="286">
        <v>10328600</v>
      </c>
      <c r="BK121" s="286">
        <v>70</v>
      </c>
      <c r="BL121" s="286">
        <v>90</v>
      </c>
      <c r="BM121" s="286">
        <v>160</v>
      </c>
      <c r="BN121" s="286">
        <v>6720000</v>
      </c>
      <c r="BO121" s="286">
        <v>1376000</v>
      </c>
      <c r="BP121" s="287" t="s">
        <v>4032</v>
      </c>
      <c r="BQ121" s="287" t="s">
        <v>3892</v>
      </c>
      <c r="BR121" t="s">
        <v>45</v>
      </c>
    </row>
    <row r="122" spans="1:70" x14ac:dyDescent="0.3">
      <c r="A122" s="281">
        <v>119</v>
      </c>
      <c r="B122" s="288" t="s">
        <v>2952</v>
      </c>
      <c r="C122" s="288" t="s">
        <v>2953</v>
      </c>
      <c r="D122" s="288" t="s">
        <v>2998</v>
      </c>
      <c r="E122" s="288" t="s">
        <v>2959</v>
      </c>
      <c r="F122" s="288" t="s">
        <v>2955</v>
      </c>
      <c r="G122" s="288" t="s">
        <v>2960</v>
      </c>
      <c r="H122" s="288" t="s">
        <v>2965</v>
      </c>
      <c r="I122" s="288" t="s">
        <v>2962</v>
      </c>
      <c r="J122" s="288" t="s">
        <v>60</v>
      </c>
      <c r="K122" s="288" t="s">
        <v>2958</v>
      </c>
      <c r="L122" s="288" t="s">
        <v>45</v>
      </c>
      <c r="M122" s="289" t="s">
        <v>2126</v>
      </c>
      <c r="N122" s="288" t="s">
        <v>2127</v>
      </c>
      <c r="O122" s="288" t="s">
        <v>50</v>
      </c>
      <c r="P122" s="288" t="s">
        <v>74</v>
      </c>
      <c r="Q122" s="290" t="s">
        <v>45</v>
      </c>
      <c r="R122" s="288" t="s">
        <v>45</v>
      </c>
      <c r="S122" s="1">
        <v>45440</v>
      </c>
      <c r="T122" s="1">
        <v>45386</v>
      </c>
      <c r="U122" s="290" t="s">
        <v>45</v>
      </c>
      <c r="V122" s="1">
        <v>45386</v>
      </c>
      <c r="W122" s="1">
        <v>45412</v>
      </c>
      <c r="X122" s="1">
        <v>45420</v>
      </c>
      <c r="Y122" s="291">
        <v>32000</v>
      </c>
      <c r="Z122" s="291">
        <v>39000</v>
      </c>
      <c r="AA122" s="291">
        <v>8600</v>
      </c>
      <c r="AB122" s="291">
        <v>39000</v>
      </c>
      <c r="AC122" s="292" t="s">
        <v>399</v>
      </c>
      <c r="AD122" s="290" t="s">
        <v>60</v>
      </c>
      <c r="AE122" s="292" t="s">
        <v>45</v>
      </c>
      <c r="AF122" s="291">
        <v>32000</v>
      </c>
      <c r="AG122" s="291">
        <v>2000</v>
      </c>
      <c r="AH122" s="291">
        <v>78000000</v>
      </c>
      <c r="AI122" s="291">
        <v>17200000</v>
      </c>
      <c r="AJ122" s="291">
        <v>1200</v>
      </c>
      <c r="AK122" s="291">
        <v>46800000</v>
      </c>
      <c r="AL122" s="291">
        <v>10320000</v>
      </c>
      <c r="AM122" s="291">
        <v>800</v>
      </c>
      <c r="AN122" s="291">
        <v>31200000</v>
      </c>
      <c r="AO122" s="291">
        <v>6880000</v>
      </c>
      <c r="AP122" s="291">
        <v>2397</v>
      </c>
      <c r="AQ122" s="291">
        <v>93483000</v>
      </c>
      <c r="AR122" s="291">
        <v>20614200</v>
      </c>
      <c r="AS122" s="291">
        <v>2397</v>
      </c>
      <c r="AT122" s="291">
        <v>93483000</v>
      </c>
      <c r="AU122" s="291">
        <v>20614200</v>
      </c>
      <c r="AV122" s="291"/>
      <c r="AW122" s="291"/>
      <c r="AX122" s="291">
        <v>0</v>
      </c>
      <c r="AY122" s="291">
        <v>2295</v>
      </c>
      <c r="AZ122" s="291">
        <v>89505000</v>
      </c>
      <c r="BA122" s="291">
        <v>-5</v>
      </c>
      <c r="BB122" s="291">
        <v>-195000</v>
      </c>
      <c r="BC122" s="291">
        <v>192</v>
      </c>
      <c r="BD122" s="291">
        <v>7488000</v>
      </c>
      <c r="BE122" s="291">
        <v>3784639</v>
      </c>
      <c r="BF122" s="291">
        <v>1651200</v>
      </c>
      <c r="BG122" s="291">
        <v>2197</v>
      </c>
      <c r="BH122" s="291">
        <v>85683000</v>
      </c>
      <c r="BI122" s="291">
        <v>56168993</v>
      </c>
      <c r="BJ122" s="291">
        <v>18894200</v>
      </c>
      <c r="BK122" s="291">
        <v>98</v>
      </c>
      <c r="BL122" s="291">
        <v>102</v>
      </c>
      <c r="BM122" s="291">
        <v>200</v>
      </c>
      <c r="BN122" s="291">
        <v>7800000</v>
      </c>
      <c r="BO122" s="291">
        <v>1720000</v>
      </c>
      <c r="BP122" s="292" t="s">
        <v>3537</v>
      </c>
      <c r="BQ122" s="292" t="s">
        <v>811</v>
      </c>
      <c r="BR122" t="s">
        <v>45</v>
      </c>
    </row>
    <row r="123" spans="1:70" x14ac:dyDescent="0.3">
      <c r="A123" s="281">
        <v>120</v>
      </c>
      <c r="B123" s="282" t="s">
        <v>2952</v>
      </c>
      <c r="C123" s="282" t="s">
        <v>2953</v>
      </c>
      <c r="D123" s="282" t="s">
        <v>2998</v>
      </c>
      <c r="E123" s="282" t="s">
        <v>2959</v>
      </c>
      <c r="F123" s="282" t="s">
        <v>2955</v>
      </c>
      <c r="G123" s="282" t="s">
        <v>2960</v>
      </c>
      <c r="H123" s="282" t="s">
        <v>2965</v>
      </c>
      <c r="I123" s="282" t="s">
        <v>2962</v>
      </c>
      <c r="J123" s="282" t="s">
        <v>60</v>
      </c>
      <c r="K123" s="282" t="s">
        <v>2958</v>
      </c>
      <c r="L123" s="282" t="s">
        <v>45</v>
      </c>
      <c r="M123" s="283" t="s">
        <v>2128</v>
      </c>
      <c r="N123" s="282" t="s">
        <v>2129</v>
      </c>
      <c r="O123" s="282" t="s">
        <v>50</v>
      </c>
      <c r="P123" s="282" t="s">
        <v>51</v>
      </c>
      <c r="Q123" s="284" t="s">
        <v>45</v>
      </c>
      <c r="R123" s="282" t="s">
        <v>45</v>
      </c>
      <c r="S123" s="285">
        <v>45468</v>
      </c>
      <c r="T123" s="285">
        <v>45407</v>
      </c>
      <c r="U123" s="284" t="s">
        <v>45</v>
      </c>
      <c r="V123" s="285">
        <v>45407</v>
      </c>
      <c r="W123" s="285">
        <v>45420</v>
      </c>
      <c r="X123" s="285">
        <v>45428</v>
      </c>
      <c r="Y123" s="286">
        <v>35000</v>
      </c>
      <c r="Z123" s="286">
        <v>35000</v>
      </c>
      <c r="AA123" s="286">
        <v>9000</v>
      </c>
      <c r="AB123" s="286">
        <v>35000</v>
      </c>
      <c r="AC123" s="287" t="s">
        <v>796</v>
      </c>
      <c r="AD123" s="284" t="s">
        <v>60</v>
      </c>
      <c r="AE123" s="287" t="s">
        <v>45</v>
      </c>
      <c r="AF123" s="286">
        <v>35000</v>
      </c>
      <c r="AG123" s="286">
        <v>2265</v>
      </c>
      <c r="AH123" s="286">
        <v>79275000</v>
      </c>
      <c r="AI123" s="286">
        <v>20385000</v>
      </c>
      <c r="AJ123" s="286">
        <v>955</v>
      </c>
      <c r="AK123" s="286">
        <v>33425000</v>
      </c>
      <c r="AL123" s="286">
        <v>8595000</v>
      </c>
      <c r="AM123" s="286">
        <v>1310</v>
      </c>
      <c r="AN123" s="286">
        <v>45850000</v>
      </c>
      <c r="AO123" s="286">
        <v>11790000</v>
      </c>
      <c r="AP123" s="286">
        <v>2440</v>
      </c>
      <c r="AQ123" s="286">
        <v>85400000</v>
      </c>
      <c r="AR123" s="286">
        <v>21960000</v>
      </c>
      <c r="AS123" s="286">
        <v>2440</v>
      </c>
      <c r="AT123" s="286">
        <v>85400000</v>
      </c>
      <c r="AU123" s="286">
        <v>21960000</v>
      </c>
      <c r="AV123" s="286"/>
      <c r="AW123" s="286"/>
      <c r="AX123" s="286">
        <v>0</v>
      </c>
      <c r="AY123" s="286">
        <v>2422</v>
      </c>
      <c r="AZ123" s="286">
        <v>84770000</v>
      </c>
      <c r="BA123" s="286"/>
      <c r="BB123" s="286"/>
      <c r="BC123" s="286">
        <v>70</v>
      </c>
      <c r="BD123" s="286">
        <v>2450000</v>
      </c>
      <c r="BE123" s="286">
        <v>1859042</v>
      </c>
      <c r="BF123" s="286">
        <v>630000</v>
      </c>
      <c r="BG123" s="286">
        <v>2423</v>
      </c>
      <c r="BH123" s="286">
        <v>84805000</v>
      </c>
      <c r="BI123" s="286">
        <v>65737651</v>
      </c>
      <c r="BJ123" s="286">
        <v>21807000</v>
      </c>
      <c r="BK123" s="286">
        <v>-1</v>
      </c>
      <c r="BL123" s="286">
        <v>18</v>
      </c>
      <c r="BM123" s="286">
        <v>17</v>
      </c>
      <c r="BN123" s="286">
        <v>595000</v>
      </c>
      <c r="BO123" s="286">
        <v>153000</v>
      </c>
      <c r="BP123" s="287" t="s">
        <v>4075</v>
      </c>
      <c r="BQ123" s="287" t="s">
        <v>4144</v>
      </c>
      <c r="BR123" t="s">
        <v>45</v>
      </c>
    </row>
    <row r="124" spans="1:70" x14ac:dyDescent="0.3">
      <c r="A124" s="281">
        <v>121</v>
      </c>
      <c r="B124" s="288" t="s">
        <v>2952</v>
      </c>
      <c r="C124" s="288" t="s">
        <v>2953</v>
      </c>
      <c r="D124" s="288" t="s">
        <v>2998</v>
      </c>
      <c r="E124" s="288" t="s">
        <v>2959</v>
      </c>
      <c r="F124" s="288" t="s">
        <v>2955</v>
      </c>
      <c r="G124" s="288" t="s">
        <v>2960</v>
      </c>
      <c r="H124" s="288" t="s">
        <v>2965</v>
      </c>
      <c r="I124" s="288" t="s">
        <v>2962</v>
      </c>
      <c r="J124" s="288" t="s">
        <v>60</v>
      </c>
      <c r="K124" s="288" t="s">
        <v>2958</v>
      </c>
      <c r="L124" s="288" t="s">
        <v>45</v>
      </c>
      <c r="M124" s="289" t="s">
        <v>2130</v>
      </c>
      <c r="N124" s="288" t="s">
        <v>2131</v>
      </c>
      <c r="O124" s="288" t="s">
        <v>50</v>
      </c>
      <c r="P124" s="288" t="s">
        <v>51</v>
      </c>
      <c r="Q124" s="290" t="s">
        <v>45</v>
      </c>
      <c r="R124" s="288" t="s">
        <v>45</v>
      </c>
      <c r="S124" s="1">
        <v>45421</v>
      </c>
      <c r="T124" s="1">
        <v>45386</v>
      </c>
      <c r="U124" s="290" t="s">
        <v>45</v>
      </c>
      <c r="V124" s="1">
        <v>45386</v>
      </c>
      <c r="W124" s="1">
        <v>45419</v>
      </c>
      <c r="X124" s="1">
        <v>45422</v>
      </c>
      <c r="Y124" s="291">
        <v>32000</v>
      </c>
      <c r="Z124" s="291">
        <v>32000</v>
      </c>
      <c r="AA124" s="291">
        <v>9000</v>
      </c>
      <c r="AB124" s="291">
        <v>32000</v>
      </c>
      <c r="AC124" s="292" t="s">
        <v>204</v>
      </c>
      <c r="AD124" s="290" t="s">
        <v>60</v>
      </c>
      <c r="AE124" s="292" t="s">
        <v>45</v>
      </c>
      <c r="AF124" s="291">
        <v>32000</v>
      </c>
      <c r="AG124" s="291">
        <v>970</v>
      </c>
      <c r="AH124" s="291">
        <v>31040000</v>
      </c>
      <c r="AI124" s="291">
        <v>8730000</v>
      </c>
      <c r="AJ124" s="291">
        <v>970</v>
      </c>
      <c r="AK124" s="291">
        <v>31040000</v>
      </c>
      <c r="AL124" s="291">
        <v>8730000</v>
      </c>
      <c r="AM124" s="291"/>
      <c r="AN124" s="291"/>
      <c r="AO124" s="291">
        <v>0</v>
      </c>
      <c r="AP124" s="291">
        <v>1037</v>
      </c>
      <c r="AQ124" s="291">
        <v>33184000</v>
      </c>
      <c r="AR124" s="291">
        <v>9333000</v>
      </c>
      <c r="AS124" s="291">
        <v>1037</v>
      </c>
      <c r="AT124" s="291">
        <v>33184000</v>
      </c>
      <c r="AU124" s="291">
        <v>9333000</v>
      </c>
      <c r="AV124" s="291"/>
      <c r="AW124" s="291"/>
      <c r="AX124" s="291">
        <v>0</v>
      </c>
      <c r="AY124" s="291">
        <v>964</v>
      </c>
      <c r="AZ124" s="291">
        <v>30848000</v>
      </c>
      <c r="BA124" s="291">
        <v>-1</v>
      </c>
      <c r="BB124" s="291">
        <v>-32000</v>
      </c>
      <c r="BC124" s="291">
        <v>86</v>
      </c>
      <c r="BD124" s="291">
        <v>2752000</v>
      </c>
      <c r="BE124" s="291">
        <v>2189798</v>
      </c>
      <c r="BF124" s="291">
        <v>774000</v>
      </c>
      <c r="BG124" s="291">
        <v>964</v>
      </c>
      <c r="BH124" s="291">
        <v>30848000</v>
      </c>
      <c r="BI124" s="291">
        <v>22923426</v>
      </c>
      <c r="BJ124" s="291">
        <v>8676000</v>
      </c>
      <c r="BK124" s="291"/>
      <c r="BL124" s="291">
        <v>73</v>
      </c>
      <c r="BM124" s="291">
        <v>73</v>
      </c>
      <c r="BN124" s="291">
        <v>2336000</v>
      </c>
      <c r="BO124" s="291">
        <v>657000</v>
      </c>
      <c r="BP124" s="292" t="s">
        <v>1001</v>
      </c>
      <c r="BQ124" s="292" t="s">
        <v>3956</v>
      </c>
      <c r="BR124" t="s">
        <v>45</v>
      </c>
    </row>
    <row r="125" spans="1:70" x14ac:dyDescent="0.3">
      <c r="A125" s="281">
        <v>122</v>
      </c>
      <c r="B125" s="282" t="s">
        <v>2952</v>
      </c>
      <c r="C125" s="282" t="s">
        <v>2953</v>
      </c>
      <c r="D125" s="282" t="s">
        <v>2998</v>
      </c>
      <c r="E125" s="282" t="s">
        <v>2959</v>
      </c>
      <c r="F125" s="282" t="s">
        <v>2955</v>
      </c>
      <c r="G125" s="282" t="s">
        <v>2960</v>
      </c>
      <c r="H125" s="282" t="s">
        <v>2965</v>
      </c>
      <c r="I125" s="282" t="s">
        <v>2962</v>
      </c>
      <c r="J125" s="282" t="s">
        <v>60</v>
      </c>
      <c r="K125" s="282" t="s">
        <v>2958</v>
      </c>
      <c r="L125" s="282" t="s">
        <v>45</v>
      </c>
      <c r="M125" s="283" t="s">
        <v>2133</v>
      </c>
      <c r="N125" s="282" t="s">
        <v>2134</v>
      </c>
      <c r="O125" s="282" t="s">
        <v>50</v>
      </c>
      <c r="P125" s="282" t="s">
        <v>51</v>
      </c>
      <c r="Q125" s="284" t="s">
        <v>45</v>
      </c>
      <c r="R125" s="282" t="s">
        <v>45</v>
      </c>
      <c r="S125" s="285">
        <v>45405</v>
      </c>
      <c r="T125" s="285">
        <v>45385</v>
      </c>
      <c r="U125" s="284" t="s">
        <v>45</v>
      </c>
      <c r="V125" s="285">
        <v>45385</v>
      </c>
      <c r="W125" s="285">
        <v>45405</v>
      </c>
      <c r="X125" s="285">
        <v>45407</v>
      </c>
      <c r="Y125" s="286">
        <v>43000</v>
      </c>
      <c r="Z125" s="286">
        <v>43000</v>
      </c>
      <c r="AA125" s="286">
        <v>11800</v>
      </c>
      <c r="AB125" s="286">
        <v>43000</v>
      </c>
      <c r="AC125" s="287" t="s">
        <v>569</v>
      </c>
      <c r="AD125" s="284" t="s">
        <v>60</v>
      </c>
      <c r="AE125" s="287" t="s">
        <v>45</v>
      </c>
      <c r="AF125" s="286">
        <v>43000</v>
      </c>
      <c r="AG125" s="286">
        <v>770</v>
      </c>
      <c r="AH125" s="286">
        <v>33110000</v>
      </c>
      <c r="AI125" s="286">
        <v>9086000</v>
      </c>
      <c r="AJ125" s="286">
        <v>770</v>
      </c>
      <c r="AK125" s="286">
        <v>33110000</v>
      </c>
      <c r="AL125" s="286">
        <v>9086000</v>
      </c>
      <c r="AM125" s="286"/>
      <c r="AN125" s="286"/>
      <c r="AO125" s="286">
        <v>0</v>
      </c>
      <c r="AP125" s="286">
        <v>759</v>
      </c>
      <c r="AQ125" s="286">
        <v>32637000</v>
      </c>
      <c r="AR125" s="286">
        <v>8956200</v>
      </c>
      <c r="AS125" s="286">
        <v>759</v>
      </c>
      <c r="AT125" s="286">
        <v>32637000</v>
      </c>
      <c r="AU125" s="286">
        <v>8956200</v>
      </c>
      <c r="AV125" s="286"/>
      <c r="AW125" s="286"/>
      <c r="AX125" s="286">
        <v>0</v>
      </c>
      <c r="AY125" s="286">
        <v>720</v>
      </c>
      <c r="AZ125" s="286">
        <v>30960000</v>
      </c>
      <c r="BA125" s="286"/>
      <c r="BB125" s="286"/>
      <c r="BC125" s="286">
        <v>71</v>
      </c>
      <c r="BD125" s="286">
        <v>3053000</v>
      </c>
      <c r="BE125" s="286">
        <v>2220219</v>
      </c>
      <c r="BF125" s="286">
        <v>837800</v>
      </c>
      <c r="BG125" s="286">
        <v>687</v>
      </c>
      <c r="BH125" s="286">
        <v>29541000</v>
      </c>
      <c r="BI125" s="286">
        <v>22221099</v>
      </c>
      <c r="BJ125" s="286">
        <v>8106600</v>
      </c>
      <c r="BK125" s="286">
        <v>33</v>
      </c>
      <c r="BL125" s="286">
        <v>39</v>
      </c>
      <c r="BM125" s="286">
        <v>72</v>
      </c>
      <c r="BN125" s="286">
        <v>3096000</v>
      </c>
      <c r="BO125" s="286">
        <v>849600</v>
      </c>
      <c r="BP125" s="287" t="s">
        <v>3724</v>
      </c>
      <c r="BQ125" s="287" t="s">
        <v>3722</v>
      </c>
      <c r="BR125" t="s">
        <v>45</v>
      </c>
    </row>
    <row r="126" spans="1:70" x14ac:dyDescent="0.3">
      <c r="A126" s="281">
        <v>123</v>
      </c>
      <c r="B126" s="288" t="s">
        <v>2952</v>
      </c>
      <c r="C126" s="288" t="s">
        <v>2953</v>
      </c>
      <c r="D126" s="288" t="s">
        <v>2998</v>
      </c>
      <c r="E126" s="288" t="s">
        <v>2959</v>
      </c>
      <c r="F126" s="288" t="s">
        <v>2955</v>
      </c>
      <c r="G126" s="288" t="s">
        <v>2960</v>
      </c>
      <c r="H126" s="288" t="s">
        <v>2965</v>
      </c>
      <c r="I126" s="288" t="s">
        <v>2962</v>
      </c>
      <c r="J126" s="288" t="s">
        <v>60</v>
      </c>
      <c r="K126" s="288" t="s">
        <v>2958</v>
      </c>
      <c r="L126" s="288" t="s">
        <v>45</v>
      </c>
      <c r="M126" s="289" t="s">
        <v>2135</v>
      </c>
      <c r="N126" s="288" t="s">
        <v>2136</v>
      </c>
      <c r="O126" s="288" t="s">
        <v>50</v>
      </c>
      <c r="P126" s="288" t="s">
        <v>51</v>
      </c>
      <c r="Q126" s="290" t="s">
        <v>45</v>
      </c>
      <c r="R126" s="288" t="s">
        <v>45</v>
      </c>
      <c r="S126" s="1">
        <v>45440</v>
      </c>
      <c r="T126" s="1">
        <v>45420</v>
      </c>
      <c r="U126" s="290" t="s">
        <v>45</v>
      </c>
      <c r="V126" s="1">
        <v>45420</v>
      </c>
      <c r="W126" s="1">
        <v>45436</v>
      </c>
      <c r="X126" s="1">
        <v>45441</v>
      </c>
      <c r="Y126" s="291">
        <v>47000</v>
      </c>
      <c r="Z126" s="291">
        <v>47000</v>
      </c>
      <c r="AA126" s="291">
        <v>12000</v>
      </c>
      <c r="AB126" s="291">
        <v>47000</v>
      </c>
      <c r="AC126" s="292" t="s">
        <v>983</v>
      </c>
      <c r="AD126" s="290" t="s">
        <v>60</v>
      </c>
      <c r="AE126" s="292" t="s">
        <v>45</v>
      </c>
      <c r="AF126" s="291">
        <v>47000</v>
      </c>
      <c r="AG126" s="291">
        <v>905</v>
      </c>
      <c r="AH126" s="291">
        <v>42535000</v>
      </c>
      <c r="AI126" s="291">
        <v>10860000</v>
      </c>
      <c r="AJ126" s="291">
        <v>905</v>
      </c>
      <c r="AK126" s="291">
        <v>42535000</v>
      </c>
      <c r="AL126" s="291">
        <v>10860000</v>
      </c>
      <c r="AM126" s="291"/>
      <c r="AN126" s="291"/>
      <c r="AO126" s="291">
        <v>0</v>
      </c>
      <c r="AP126" s="291">
        <v>998</v>
      </c>
      <c r="AQ126" s="291">
        <v>46906000</v>
      </c>
      <c r="AR126" s="291">
        <v>11976000</v>
      </c>
      <c r="AS126" s="291">
        <v>998</v>
      </c>
      <c r="AT126" s="291">
        <v>46906000</v>
      </c>
      <c r="AU126" s="291">
        <v>11976000</v>
      </c>
      <c r="AV126" s="291"/>
      <c r="AW126" s="291"/>
      <c r="AX126" s="291">
        <v>0</v>
      </c>
      <c r="AY126" s="291">
        <v>419</v>
      </c>
      <c r="AZ126" s="291">
        <v>19693000</v>
      </c>
      <c r="BA126" s="291">
        <v>18</v>
      </c>
      <c r="BB126" s="291">
        <v>846000</v>
      </c>
      <c r="BC126" s="291">
        <v>102</v>
      </c>
      <c r="BD126" s="291">
        <v>4794000</v>
      </c>
      <c r="BE126" s="291">
        <v>2541469</v>
      </c>
      <c r="BF126" s="291">
        <v>1224000</v>
      </c>
      <c r="BG126" s="291">
        <v>347</v>
      </c>
      <c r="BH126" s="291">
        <v>16309000</v>
      </c>
      <c r="BI126" s="291">
        <v>10658198</v>
      </c>
      <c r="BJ126" s="291">
        <v>4164000</v>
      </c>
      <c r="BK126" s="291">
        <v>72</v>
      </c>
      <c r="BL126" s="291">
        <v>579</v>
      </c>
      <c r="BM126" s="291">
        <v>651</v>
      </c>
      <c r="BN126" s="291">
        <v>30597000</v>
      </c>
      <c r="BO126" s="291">
        <v>7812000</v>
      </c>
      <c r="BP126" s="292" t="s">
        <v>4063</v>
      </c>
      <c r="BQ126" s="292" t="s">
        <v>3984</v>
      </c>
      <c r="BR126" t="s">
        <v>45</v>
      </c>
    </row>
    <row r="127" spans="1:70" x14ac:dyDescent="0.3">
      <c r="A127" s="281">
        <v>124</v>
      </c>
      <c r="B127" s="282" t="s">
        <v>2952</v>
      </c>
      <c r="C127" s="282" t="s">
        <v>2953</v>
      </c>
      <c r="D127" s="282" t="s">
        <v>2998</v>
      </c>
      <c r="E127" s="282" t="s">
        <v>2959</v>
      </c>
      <c r="F127" s="282" t="s">
        <v>2955</v>
      </c>
      <c r="G127" s="282" t="s">
        <v>2960</v>
      </c>
      <c r="H127" s="282" t="s">
        <v>2965</v>
      </c>
      <c r="I127" s="282" t="s">
        <v>2962</v>
      </c>
      <c r="J127" s="282" t="s">
        <v>60</v>
      </c>
      <c r="K127" s="282" t="s">
        <v>2958</v>
      </c>
      <c r="L127" s="282" t="s">
        <v>45</v>
      </c>
      <c r="M127" s="283" t="s">
        <v>2137</v>
      </c>
      <c r="N127" s="282" t="s">
        <v>2138</v>
      </c>
      <c r="O127" s="282" t="s">
        <v>50</v>
      </c>
      <c r="P127" s="282" t="s">
        <v>51</v>
      </c>
      <c r="Q127" s="284" t="s">
        <v>45</v>
      </c>
      <c r="R127" s="282" t="s">
        <v>45</v>
      </c>
      <c r="S127" s="285">
        <v>45453</v>
      </c>
      <c r="T127" s="285">
        <v>45385</v>
      </c>
      <c r="U127" s="284" t="s">
        <v>45</v>
      </c>
      <c r="V127" s="285">
        <v>45385</v>
      </c>
      <c r="W127" s="285">
        <v>45420</v>
      </c>
      <c r="X127" s="285">
        <v>45422</v>
      </c>
      <c r="Y127" s="286">
        <v>22000</v>
      </c>
      <c r="Z127" s="286">
        <v>29000</v>
      </c>
      <c r="AA127" s="286">
        <v>5500</v>
      </c>
      <c r="AB127" s="286">
        <v>29000</v>
      </c>
      <c r="AC127" s="287" t="s">
        <v>665</v>
      </c>
      <c r="AD127" s="284" t="s">
        <v>60</v>
      </c>
      <c r="AE127" s="287" t="s">
        <v>45</v>
      </c>
      <c r="AF127" s="286">
        <v>22000</v>
      </c>
      <c r="AG127" s="286">
        <v>7455</v>
      </c>
      <c r="AH127" s="286">
        <v>216195000</v>
      </c>
      <c r="AI127" s="286">
        <v>41002500</v>
      </c>
      <c r="AJ127" s="286">
        <v>2455</v>
      </c>
      <c r="AK127" s="286">
        <v>71195000</v>
      </c>
      <c r="AL127" s="286">
        <v>13502500</v>
      </c>
      <c r="AM127" s="286">
        <v>5000</v>
      </c>
      <c r="AN127" s="286">
        <v>145000000</v>
      </c>
      <c r="AO127" s="286">
        <v>27500000</v>
      </c>
      <c r="AP127" s="286">
        <v>8492</v>
      </c>
      <c r="AQ127" s="286">
        <v>246268000</v>
      </c>
      <c r="AR127" s="286">
        <v>46706000</v>
      </c>
      <c r="AS127" s="286">
        <v>8492</v>
      </c>
      <c r="AT127" s="286">
        <v>246268000</v>
      </c>
      <c r="AU127" s="286">
        <v>46706000</v>
      </c>
      <c r="AV127" s="286"/>
      <c r="AW127" s="286"/>
      <c r="AX127" s="286">
        <v>0</v>
      </c>
      <c r="AY127" s="286">
        <v>8418</v>
      </c>
      <c r="AZ127" s="286">
        <v>244122000</v>
      </c>
      <c r="BA127" s="286">
        <v>-16</v>
      </c>
      <c r="BB127" s="286">
        <v>-464000</v>
      </c>
      <c r="BC127" s="286">
        <v>1445</v>
      </c>
      <c r="BD127" s="286">
        <v>41905000</v>
      </c>
      <c r="BE127" s="286">
        <v>24716026</v>
      </c>
      <c r="BF127" s="286">
        <v>7947500</v>
      </c>
      <c r="BG127" s="286">
        <v>8466</v>
      </c>
      <c r="BH127" s="286">
        <v>245514000</v>
      </c>
      <c r="BI127" s="286">
        <v>157462935</v>
      </c>
      <c r="BJ127" s="286">
        <v>46563000</v>
      </c>
      <c r="BK127" s="286">
        <v>-48</v>
      </c>
      <c r="BL127" s="286">
        <v>74</v>
      </c>
      <c r="BM127" s="286">
        <v>26</v>
      </c>
      <c r="BN127" s="286">
        <v>754000</v>
      </c>
      <c r="BO127" s="286">
        <v>143000</v>
      </c>
      <c r="BP127" s="287" t="s">
        <v>4067</v>
      </c>
      <c r="BQ127" s="287" t="s">
        <v>534</v>
      </c>
      <c r="BR127" t="s">
        <v>45</v>
      </c>
    </row>
    <row r="128" spans="1:70" x14ac:dyDescent="0.3">
      <c r="A128" s="281">
        <v>125</v>
      </c>
      <c r="B128" s="288" t="s">
        <v>2952</v>
      </c>
      <c r="C128" s="288" t="s">
        <v>2953</v>
      </c>
      <c r="D128" s="288" t="s">
        <v>2998</v>
      </c>
      <c r="E128" s="288" t="s">
        <v>2959</v>
      </c>
      <c r="F128" s="288" t="s">
        <v>2955</v>
      </c>
      <c r="G128" s="288" t="s">
        <v>2960</v>
      </c>
      <c r="H128" s="288" t="s">
        <v>2965</v>
      </c>
      <c r="I128" s="288" t="s">
        <v>2962</v>
      </c>
      <c r="J128" s="288" t="s">
        <v>60</v>
      </c>
      <c r="K128" s="288" t="s">
        <v>2958</v>
      </c>
      <c r="L128" s="288" t="s">
        <v>45</v>
      </c>
      <c r="M128" s="289" t="s">
        <v>2139</v>
      </c>
      <c r="N128" s="288" t="s">
        <v>2140</v>
      </c>
      <c r="O128" s="288" t="s">
        <v>50</v>
      </c>
      <c r="P128" s="288" t="s">
        <v>74</v>
      </c>
      <c r="Q128" s="290" t="s">
        <v>45</v>
      </c>
      <c r="R128" s="288" t="s">
        <v>45</v>
      </c>
      <c r="S128" s="1">
        <v>45412</v>
      </c>
      <c r="T128" s="1">
        <v>45386</v>
      </c>
      <c r="U128" s="290" t="s">
        <v>45</v>
      </c>
      <c r="V128" s="1">
        <v>45386</v>
      </c>
      <c r="W128" s="1">
        <v>45412</v>
      </c>
      <c r="X128" s="1">
        <v>45415</v>
      </c>
      <c r="Y128" s="291">
        <v>33000</v>
      </c>
      <c r="Z128" s="291">
        <v>42000</v>
      </c>
      <c r="AA128" s="291">
        <v>8900</v>
      </c>
      <c r="AB128" s="291">
        <v>42000</v>
      </c>
      <c r="AC128" s="292" t="s">
        <v>302</v>
      </c>
      <c r="AD128" s="290" t="s">
        <v>60</v>
      </c>
      <c r="AE128" s="292" t="s">
        <v>45</v>
      </c>
      <c r="AF128" s="291">
        <v>33000</v>
      </c>
      <c r="AG128" s="291">
        <v>2000</v>
      </c>
      <c r="AH128" s="291">
        <v>84000000</v>
      </c>
      <c r="AI128" s="291">
        <v>17800000</v>
      </c>
      <c r="AJ128" s="291">
        <v>2000</v>
      </c>
      <c r="AK128" s="291">
        <v>84000000</v>
      </c>
      <c r="AL128" s="291">
        <v>17800000</v>
      </c>
      <c r="AM128" s="291"/>
      <c r="AN128" s="291"/>
      <c r="AO128" s="291">
        <v>0</v>
      </c>
      <c r="AP128" s="291">
        <v>2061</v>
      </c>
      <c r="AQ128" s="291">
        <v>86562000</v>
      </c>
      <c r="AR128" s="291">
        <v>18342900</v>
      </c>
      <c r="AS128" s="291">
        <v>2061</v>
      </c>
      <c r="AT128" s="291">
        <v>86562000</v>
      </c>
      <c r="AU128" s="291">
        <v>18342900</v>
      </c>
      <c r="AV128" s="291"/>
      <c r="AW128" s="291"/>
      <c r="AX128" s="291">
        <v>0</v>
      </c>
      <c r="AY128" s="291">
        <v>1911</v>
      </c>
      <c r="AZ128" s="291">
        <v>80262000</v>
      </c>
      <c r="BA128" s="291">
        <v>-1</v>
      </c>
      <c r="BB128" s="291">
        <v>-42000</v>
      </c>
      <c r="BC128" s="291">
        <v>5</v>
      </c>
      <c r="BD128" s="291">
        <v>210000</v>
      </c>
      <c r="BE128" s="291">
        <v>977830</v>
      </c>
      <c r="BF128" s="291">
        <v>44500</v>
      </c>
      <c r="BG128" s="291">
        <v>1900</v>
      </c>
      <c r="BH128" s="291">
        <v>79800000</v>
      </c>
      <c r="BI128" s="291">
        <v>54528530</v>
      </c>
      <c r="BJ128" s="291">
        <v>16910000</v>
      </c>
      <c r="BK128" s="291">
        <v>11</v>
      </c>
      <c r="BL128" s="291">
        <v>150</v>
      </c>
      <c r="BM128" s="291">
        <v>161</v>
      </c>
      <c r="BN128" s="291">
        <v>6762000</v>
      </c>
      <c r="BO128" s="291">
        <v>1432900</v>
      </c>
      <c r="BP128" s="292" t="s">
        <v>3938</v>
      </c>
      <c r="BQ128" s="292" t="s">
        <v>3895</v>
      </c>
      <c r="BR128" t="s">
        <v>45</v>
      </c>
    </row>
    <row r="129" spans="1:70" x14ac:dyDescent="0.3">
      <c r="A129" s="281">
        <v>126</v>
      </c>
      <c r="B129" s="282" t="s">
        <v>2952</v>
      </c>
      <c r="C129" s="282" t="s">
        <v>2953</v>
      </c>
      <c r="D129" s="282" t="s">
        <v>2998</v>
      </c>
      <c r="E129" s="282" t="s">
        <v>2959</v>
      </c>
      <c r="F129" s="282" t="s">
        <v>2955</v>
      </c>
      <c r="G129" s="282" t="s">
        <v>2960</v>
      </c>
      <c r="H129" s="282" t="s">
        <v>2965</v>
      </c>
      <c r="I129" s="282" t="s">
        <v>2962</v>
      </c>
      <c r="J129" s="282" t="s">
        <v>60</v>
      </c>
      <c r="K129" s="282" t="s">
        <v>2958</v>
      </c>
      <c r="L129" s="282" t="s">
        <v>45</v>
      </c>
      <c r="M129" s="283" t="s">
        <v>2141</v>
      </c>
      <c r="N129" s="282" t="s">
        <v>2142</v>
      </c>
      <c r="O129" s="282" t="s">
        <v>50</v>
      </c>
      <c r="P129" s="282" t="s">
        <v>51</v>
      </c>
      <c r="Q129" s="284" t="s">
        <v>45</v>
      </c>
      <c r="R129" s="282" t="s">
        <v>45</v>
      </c>
      <c r="S129" s="285">
        <v>45456</v>
      </c>
      <c r="T129" s="285">
        <v>45420</v>
      </c>
      <c r="U129" s="284" t="s">
        <v>45</v>
      </c>
      <c r="V129" s="285">
        <v>45420</v>
      </c>
      <c r="W129" s="285">
        <v>45429</v>
      </c>
      <c r="X129" s="285">
        <v>45433</v>
      </c>
      <c r="Y129" s="286">
        <v>29000</v>
      </c>
      <c r="Z129" s="286">
        <v>29000</v>
      </c>
      <c r="AA129" s="286">
        <v>8600</v>
      </c>
      <c r="AB129" s="286">
        <v>29000</v>
      </c>
      <c r="AC129" s="287" t="s">
        <v>1894</v>
      </c>
      <c r="AD129" s="284" t="s">
        <v>60</v>
      </c>
      <c r="AE129" s="287" t="s">
        <v>45</v>
      </c>
      <c r="AF129" s="286">
        <v>29000</v>
      </c>
      <c r="AG129" s="286">
        <v>1160</v>
      </c>
      <c r="AH129" s="286">
        <v>33640000</v>
      </c>
      <c r="AI129" s="286">
        <v>9976000</v>
      </c>
      <c r="AJ129" s="286">
        <v>810</v>
      </c>
      <c r="AK129" s="286">
        <v>23490000</v>
      </c>
      <c r="AL129" s="286">
        <v>6966000</v>
      </c>
      <c r="AM129" s="286">
        <v>350</v>
      </c>
      <c r="AN129" s="286">
        <v>10150000</v>
      </c>
      <c r="AO129" s="286">
        <v>3010000</v>
      </c>
      <c r="AP129" s="286">
        <v>1274</v>
      </c>
      <c r="AQ129" s="286">
        <v>36946000</v>
      </c>
      <c r="AR129" s="286">
        <v>10956400</v>
      </c>
      <c r="AS129" s="286">
        <v>1274</v>
      </c>
      <c r="AT129" s="286">
        <v>36946000</v>
      </c>
      <c r="AU129" s="286">
        <v>10956400</v>
      </c>
      <c r="AV129" s="286"/>
      <c r="AW129" s="286"/>
      <c r="AX129" s="286">
        <v>0</v>
      </c>
      <c r="AY129" s="286">
        <v>1208</v>
      </c>
      <c r="AZ129" s="286">
        <v>35032000</v>
      </c>
      <c r="BA129" s="286">
        <v>-1</v>
      </c>
      <c r="BB129" s="286">
        <v>-29000</v>
      </c>
      <c r="BC129" s="286">
        <v>31</v>
      </c>
      <c r="BD129" s="286">
        <v>899000</v>
      </c>
      <c r="BE129" s="286">
        <v>809043</v>
      </c>
      <c r="BF129" s="286">
        <v>266600</v>
      </c>
      <c r="BG129" s="286">
        <v>1208</v>
      </c>
      <c r="BH129" s="286">
        <v>35032000</v>
      </c>
      <c r="BI129" s="286">
        <v>28120111</v>
      </c>
      <c r="BJ129" s="286">
        <v>10388800</v>
      </c>
      <c r="BK129" s="286"/>
      <c r="BL129" s="286">
        <v>66</v>
      </c>
      <c r="BM129" s="286">
        <v>66</v>
      </c>
      <c r="BN129" s="286">
        <v>1914000</v>
      </c>
      <c r="BO129" s="286">
        <v>567600</v>
      </c>
      <c r="BP129" s="287" t="s">
        <v>4068</v>
      </c>
      <c r="BQ129" s="287" t="s">
        <v>3737</v>
      </c>
      <c r="BR129" t="s">
        <v>45</v>
      </c>
    </row>
    <row r="130" spans="1:70" x14ac:dyDescent="0.3">
      <c r="A130" s="281">
        <v>127</v>
      </c>
      <c r="B130" s="288" t="s">
        <v>2952</v>
      </c>
      <c r="C130" s="288" t="s">
        <v>2953</v>
      </c>
      <c r="D130" s="288" t="s">
        <v>2998</v>
      </c>
      <c r="E130" s="288" t="s">
        <v>2959</v>
      </c>
      <c r="F130" s="288" t="s">
        <v>2955</v>
      </c>
      <c r="G130" s="288" t="s">
        <v>2960</v>
      </c>
      <c r="H130" s="288" t="s">
        <v>2965</v>
      </c>
      <c r="I130" s="288" t="s">
        <v>2962</v>
      </c>
      <c r="J130" s="288" t="s">
        <v>60</v>
      </c>
      <c r="K130" s="288" t="s">
        <v>2958</v>
      </c>
      <c r="L130" s="288" t="s">
        <v>45</v>
      </c>
      <c r="M130" s="289" t="s">
        <v>2143</v>
      </c>
      <c r="N130" s="288" t="s">
        <v>2144</v>
      </c>
      <c r="O130" s="288" t="s">
        <v>50</v>
      </c>
      <c r="P130" s="288" t="s">
        <v>74</v>
      </c>
      <c r="Q130" s="290" t="s">
        <v>45</v>
      </c>
      <c r="R130" s="288" t="s">
        <v>45</v>
      </c>
      <c r="S130" s="1">
        <v>45456</v>
      </c>
      <c r="T130" s="1">
        <v>45420</v>
      </c>
      <c r="U130" s="290" t="s">
        <v>45</v>
      </c>
      <c r="V130" s="1">
        <v>45420</v>
      </c>
      <c r="W130" s="1">
        <v>45426</v>
      </c>
      <c r="X130" s="1">
        <v>45429</v>
      </c>
      <c r="Y130" s="291">
        <v>33000</v>
      </c>
      <c r="Z130" s="291">
        <v>42000</v>
      </c>
      <c r="AA130" s="291">
        <v>8900</v>
      </c>
      <c r="AB130" s="291">
        <v>42000</v>
      </c>
      <c r="AC130" s="292" t="s">
        <v>302</v>
      </c>
      <c r="AD130" s="290" t="s">
        <v>60</v>
      </c>
      <c r="AE130" s="292" t="s">
        <v>45</v>
      </c>
      <c r="AF130" s="291">
        <v>33000</v>
      </c>
      <c r="AG130" s="291">
        <v>2780</v>
      </c>
      <c r="AH130" s="291">
        <v>116760000</v>
      </c>
      <c r="AI130" s="291">
        <v>24742000</v>
      </c>
      <c r="AJ130" s="291">
        <v>1300</v>
      </c>
      <c r="AK130" s="291">
        <v>54600000</v>
      </c>
      <c r="AL130" s="291">
        <v>11570000</v>
      </c>
      <c r="AM130" s="291">
        <v>1480</v>
      </c>
      <c r="AN130" s="291">
        <v>62160000</v>
      </c>
      <c r="AO130" s="291">
        <v>13172000</v>
      </c>
      <c r="AP130" s="291">
        <v>3898</v>
      </c>
      <c r="AQ130" s="291">
        <v>163716000</v>
      </c>
      <c r="AR130" s="291">
        <v>34692200</v>
      </c>
      <c r="AS130" s="291">
        <v>3898</v>
      </c>
      <c r="AT130" s="291">
        <v>163716000</v>
      </c>
      <c r="AU130" s="291">
        <v>34692200</v>
      </c>
      <c r="AV130" s="291"/>
      <c r="AW130" s="291"/>
      <c r="AX130" s="291">
        <v>0</v>
      </c>
      <c r="AY130" s="291">
        <v>3691</v>
      </c>
      <c r="AZ130" s="291">
        <v>155022000</v>
      </c>
      <c r="BA130" s="291">
        <v>2</v>
      </c>
      <c r="BB130" s="291">
        <v>84000</v>
      </c>
      <c r="BC130" s="291">
        <v>611</v>
      </c>
      <c r="BD130" s="291">
        <v>25662000</v>
      </c>
      <c r="BE130" s="291">
        <v>12184810</v>
      </c>
      <c r="BF130" s="291">
        <v>5437900</v>
      </c>
      <c r="BG130" s="291">
        <v>3312</v>
      </c>
      <c r="BH130" s="291">
        <v>139104000</v>
      </c>
      <c r="BI130" s="291">
        <v>86292807</v>
      </c>
      <c r="BJ130" s="291">
        <v>29476800</v>
      </c>
      <c r="BK130" s="291">
        <v>379</v>
      </c>
      <c r="BL130" s="291">
        <v>207</v>
      </c>
      <c r="BM130" s="291">
        <v>586</v>
      </c>
      <c r="BN130" s="291">
        <v>24612000</v>
      </c>
      <c r="BO130" s="291">
        <v>5215400</v>
      </c>
      <c r="BP130" s="292" t="s">
        <v>3821</v>
      </c>
      <c r="BQ130" s="292" t="s">
        <v>3475</v>
      </c>
      <c r="BR130" t="s">
        <v>45</v>
      </c>
    </row>
    <row r="131" spans="1:70" x14ac:dyDescent="0.3">
      <c r="A131" s="281">
        <v>128</v>
      </c>
      <c r="B131" s="282" t="s">
        <v>2952</v>
      </c>
      <c r="C131" s="282" t="s">
        <v>2953</v>
      </c>
      <c r="D131" s="282" t="s">
        <v>2998</v>
      </c>
      <c r="E131" s="282" t="s">
        <v>2959</v>
      </c>
      <c r="F131" s="282" t="s">
        <v>2955</v>
      </c>
      <c r="G131" s="282" t="s">
        <v>2960</v>
      </c>
      <c r="H131" s="282" t="s">
        <v>2965</v>
      </c>
      <c r="I131" s="282" t="s">
        <v>2962</v>
      </c>
      <c r="J131" s="282" t="s">
        <v>60</v>
      </c>
      <c r="K131" s="282" t="s">
        <v>2958</v>
      </c>
      <c r="L131" s="282" t="s">
        <v>45</v>
      </c>
      <c r="M131" s="283" t="s">
        <v>2145</v>
      </c>
      <c r="N131" s="282" t="s">
        <v>2146</v>
      </c>
      <c r="O131" s="282" t="s">
        <v>50</v>
      </c>
      <c r="P131" s="282" t="s">
        <v>74</v>
      </c>
      <c r="Q131" s="284" t="s">
        <v>45</v>
      </c>
      <c r="R131" s="282" t="s">
        <v>45</v>
      </c>
      <c r="S131" s="285">
        <v>45415</v>
      </c>
      <c r="T131" s="285">
        <v>45412</v>
      </c>
      <c r="U131" s="284" t="s">
        <v>45</v>
      </c>
      <c r="V131" s="285">
        <v>45412</v>
      </c>
      <c r="W131" s="285">
        <v>45415</v>
      </c>
      <c r="X131" s="285">
        <v>45435</v>
      </c>
      <c r="Y131" s="286">
        <v>32000</v>
      </c>
      <c r="Z131" s="286">
        <v>39000</v>
      </c>
      <c r="AA131" s="286">
        <v>8600</v>
      </c>
      <c r="AB131" s="286">
        <v>39000</v>
      </c>
      <c r="AC131" s="287" t="s">
        <v>399</v>
      </c>
      <c r="AD131" s="284" t="s">
        <v>60</v>
      </c>
      <c r="AE131" s="287" t="s">
        <v>45</v>
      </c>
      <c r="AF131" s="286">
        <v>32000</v>
      </c>
      <c r="AG131" s="286">
        <v>2100</v>
      </c>
      <c r="AH131" s="286">
        <v>81900000</v>
      </c>
      <c r="AI131" s="286">
        <v>18060000</v>
      </c>
      <c r="AJ131" s="286">
        <v>2100</v>
      </c>
      <c r="AK131" s="286">
        <v>81900000</v>
      </c>
      <c r="AL131" s="286">
        <v>18060000</v>
      </c>
      <c r="AM131" s="286"/>
      <c r="AN131" s="286"/>
      <c r="AO131" s="286">
        <v>0</v>
      </c>
      <c r="AP131" s="286">
        <v>2213</v>
      </c>
      <c r="AQ131" s="286">
        <v>86307000</v>
      </c>
      <c r="AR131" s="286">
        <v>19031800</v>
      </c>
      <c r="AS131" s="286">
        <v>2213</v>
      </c>
      <c r="AT131" s="286">
        <v>86307000</v>
      </c>
      <c r="AU131" s="286">
        <v>19031800</v>
      </c>
      <c r="AV131" s="286"/>
      <c r="AW131" s="286"/>
      <c r="AX131" s="286">
        <v>0</v>
      </c>
      <c r="AY131" s="286">
        <v>2072</v>
      </c>
      <c r="AZ131" s="286">
        <v>80808000</v>
      </c>
      <c r="BA131" s="286">
        <v>4</v>
      </c>
      <c r="BB131" s="286">
        <v>156000</v>
      </c>
      <c r="BC131" s="286">
        <v>445</v>
      </c>
      <c r="BD131" s="286">
        <v>17355000</v>
      </c>
      <c r="BE131" s="286">
        <v>10024503</v>
      </c>
      <c r="BF131" s="286">
        <v>3827000</v>
      </c>
      <c r="BG131" s="286">
        <v>1966</v>
      </c>
      <c r="BH131" s="286">
        <v>76674000</v>
      </c>
      <c r="BI131" s="286">
        <v>45686722</v>
      </c>
      <c r="BJ131" s="286">
        <v>16907600</v>
      </c>
      <c r="BK131" s="286">
        <v>106</v>
      </c>
      <c r="BL131" s="286">
        <v>141</v>
      </c>
      <c r="BM131" s="286">
        <v>247</v>
      </c>
      <c r="BN131" s="286">
        <v>9633000</v>
      </c>
      <c r="BO131" s="286">
        <v>2124200</v>
      </c>
      <c r="BP131" s="287" t="s">
        <v>3315</v>
      </c>
      <c r="BQ131" s="287" t="s">
        <v>780</v>
      </c>
      <c r="BR131" t="s">
        <v>45</v>
      </c>
    </row>
    <row r="132" spans="1:70" x14ac:dyDescent="0.3">
      <c r="A132" s="281">
        <v>129</v>
      </c>
      <c r="B132" s="288" t="s">
        <v>2952</v>
      </c>
      <c r="C132" s="288" t="s">
        <v>2953</v>
      </c>
      <c r="D132" s="288" t="s">
        <v>2998</v>
      </c>
      <c r="E132" s="288" t="s">
        <v>2959</v>
      </c>
      <c r="F132" s="288" t="s">
        <v>2955</v>
      </c>
      <c r="G132" s="288" t="s">
        <v>2960</v>
      </c>
      <c r="H132" s="288" t="s">
        <v>2965</v>
      </c>
      <c r="I132" s="288" t="s">
        <v>2962</v>
      </c>
      <c r="J132" s="288" t="s">
        <v>60</v>
      </c>
      <c r="K132" s="288" t="s">
        <v>2958</v>
      </c>
      <c r="L132" s="288" t="s">
        <v>45</v>
      </c>
      <c r="M132" s="289" t="s">
        <v>2147</v>
      </c>
      <c r="N132" s="288" t="s">
        <v>2148</v>
      </c>
      <c r="O132" s="288" t="s">
        <v>50</v>
      </c>
      <c r="P132" s="288" t="s">
        <v>51</v>
      </c>
      <c r="Q132" s="290" t="s">
        <v>45</v>
      </c>
      <c r="R132" s="288" t="s">
        <v>45</v>
      </c>
      <c r="S132" s="1">
        <v>45484</v>
      </c>
      <c r="T132" s="1">
        <v>45420</v>
      </c>
      <c r="U132" s="290" t="s">
        <v>45</v>
      </c>
      <c r="V132" s="1">
        <v>45420</v>
      </c>
      <c r="W132" s="1">
        <v>45440</v>
      </c>
      <c r="X132" s="1">
        <v>45442</v>
      </c>
      <c r="Y132" s="291">
        <v>47000</v>
      </c>
      <c r="Z132" s="291">
        <v>47000</v>
      </c>
      <c r="AA132" s="291">
        <v>12500</v>
      </c>
      <c r="AB132" s="291">
        <v>47000</v>
      </c>
      <c r="AC132" s="292" t="s">
        <v>531</v>
      </c>
      <c r="AD132" s="290" t="s">
        <v>60</v>
      </c>
      <c r="AE132" s="292" t="s">
        <v>45</v>
      </c>
      <c r="AF132" s="291">
        <v>47000</v>
      </c>
      <c r="AG132" s="291">
        <v>980</v>
      </c>
      <c r="AH132" s="291">
        <v>46060000</v>
      </c>
      <c r="AI132" s="291">
        <v>12250000</v>
      </c>
      <c r="AJ132" s="291">
        <v>570</v>
      </c>
      <c r="AK132" s="291">
        <v>26790000</v>
      </c>
      <c r="AL132" s="291">
        <v>7125000</v>
      </c>
      <c r="AM132" s="291">
        <v>410</v>
      </c>
      <c r="AN132" s="291">
        <v>19270000</v>
      </c>
      <c r="AO132" s="291">
        <v>5125000</v>
      </c>
      <c r="AP132" s="291">
        <v>1147</v>
      </c>
      <c r="AQ132" s="291">
        <v>53909000</v>
      </c>
      <c r="AR132" s="291">
        <v>14337500</v>
      </c>
      <c r="AS132" s="291">
        <v>1147</v>
      </c>
      <c r="AT132" s="291">
        <v>53909000</v>
      </c>
      <c r="AU132" s="291">
        <v>14337500</v>
      </c>
      <c r="AV132" s="291"/>
      <c r="AW132" s="291"/>
      <c r="AX132" s="291">
        <v>0</v>
      </c>
      <c r="AY132" s="291">
        <v>1046</v>
      </c>
      <c r="AZ132" s="291">
        <v>49162000</v>
      </c>
      <c r="BA132" s="291">
        <v>-1</v>
      </c>
      <c r="BB132" s="291">
        <v>-47000</v>
      </c>
      <c r="BC132" s="291">
        <v>40</v>
      </c>
      <c r="BD132" s="291">
        <v>1880000</v>
      </c>
      <c r="BE132" s="291">
        <v>1083863</v>
      </c>
      <c r="BF132" s="291">
        <v>500000</v>
      </c>
      <c r="BG132" s="291">
        <v>1043</v>
      </c>
      <c r="BH132" s="291">
        <v>49021000</v>
      </c>
      <c r="BI132" s="291">
        <v>37935882</v>
      </c>
      <c r="BJ132" s="291">
        <v>13037500</v>
      </c>
      <c r="BK132" s="291">
        <v>3</v>
      </c>
      <c r="BL132" s="291">
        <v>101</v>
      </c>
      <c r="BM132" s="291">
        <v>104</v>
      </c>
      <c r="BN132" s="291">
        <v>4888000</v>
      </c>
      <c r="BO132" s="291">
        <v>1300000</v>
      </c>
      <c r="BP132" s="292" t="s">
        <v>1552</v>
      </c>
      <c r="BQ132" s="292" t="s">
        <v>1475</v>
      </c>
      <c r="BR132" t="s">
        <v>45</v>
      </c>
    </row>
    <row r="133" spans="1:70" x14ac:dyDescent="0.3">
      <c r="A133" s="281">
        <v>130</v>
      </c>
      <c r="B133" s="282" t="s">
        <v>2952</v>
      </c>
      <c r="C133" s="282" t="s">
        <v>2953</v>
      </c>
      <c r="D133" s="282" t="s">
        <v>2998</v>
      </c>
      <c r="E133" s="282" t="s">
        <v>2959</v>
      </c>
      <c r="F133" s="282" t="s">
        <v>2955</v>
      </c>
      <c r="G133" s="282" t="s">
        <v>2966</v>
      </c>
      <c r="H133" s="282" t="s">
        <v>2967</v>
      </c>
      <c r="I133" s="282" t="s">
        <v>2962</v>
      </c>
      <c r="J133" s="282" t="s">
        <v>60</v>
      </c>
      <c r="K133" s="282" t="s">
        <v>2958</v>
      </c>
      <c r="L133" s="282" t="s">
        <v>45</v>
      </c>
      <c r="M133" s="283" t="s">
        <v>2149</v>
      </c>
      <c r="N133" s="282" t="s">
        <v>2150</v>
      </c>
      <c r="O133" s="282" t="s">
        <v>50</v>
      </c>
      <c r="P133" s="282" t="s">
        <v>51</v>
      </c>
      <c r="Q133" s="284" t="s">
        <v>45</v>
      </c>
      <c r="R133" s="282" t="s">
        <v>45</v>
      </c>
      <c r="S133" s="285">
        <v>45414</v>
      </c>
      <c r="T133" s="285">
        <v>45406</v>
      </c>
      <c r="U133" s="284" t="s">
        <v>45</v>
      </c>
      <c r="V133" s="285">
        <v>45406</v>
      </c>
      <c r="W133" s="285">
        <v>45414</v>
      </c>
      <c r="X133" s="285">
        <v>45419</v>
      </c>
      <c r="Y133" s="286">
        <v>45000</v>
      </c>
      <c r="Z133" s="286">
        <v>59000</v>
      </c>
      <c r="AA133" s="286">
        <v>12200</v>
      </c>
      <c r="AB133" s="286">
        <v>59000</v>
      </c>
      <c r="AC133" s="287" t="s">
        <v>874</v>
      </c>
      <c r="AD133" s="284" t="s">
        <v>60</v>
      </c>
      <c r="AE133" s="287" t="s">
        <v>45</v>
      </c>
      <c r="AF133" s="286">
        <v>45000</v>
      </c>
      <c r="AG133" s="286">
        <v>1040</v>
      </c>
      <c r="AH133" s="286">
        <v>61360000</v>
      </c>
      <c r="AI133" s="286">
        <v>12688000</v>
      </c>
      <c r="AJ133" s="286">
        <v>1040</v>
      </c>
      <c r="AK133" s="286">
        <v>61360000</v>
      </c>
      <c r="AL133" s="286">
        <v>12688000</v>
      </c>
      <c r="AM133" s="286"/>
      <c r="AN133" s="286"/>
      <c r="AO133" s="286">
        <v>0</v>
      </c>
      <c r="AP133" s="286">
        <v>1147</v>
      </c>
      <c r="AQ133" s="286">
        <v>67673000</v>
      </c>
      <c r="AR133" s="286">
        <v>13993400</v>
      </c>
      <c r="AS133" s="286">
        <v>1147</v>
      </c>
      <c r="AT133" s="286">
        <v>67673000</v>
      </c>
      <c r="AU133" s="286">
        <v>13993400</v>
      </c>
      <c r="AV133" s="286"/>
      <c r="AW133" s="286"/>
      <c r="AX133" s="286">
        <v>0</v>
      </c>
      <c r="AY133" s="286">
        <v>981</v>
      </c>
      <c r="AZ133" s="286">
        <v>57879000</v>
      </c>
      <c r="BA133" s="286"/>
      <c r="BB133" s="286"/>
      <c r="BC133" s="286">
        <v>177</v>
      </c>
      <c r="BD133" s="286">
        <v>10443000</v>
      </c>
      <c r="BE133" s="286">
        <v>5127021</v>
      </c>
      <c r="BF133" s="286">
        <v>2159400</v>
      </c>
      <c r="BG133" s="286">
        <v>904</v>
      </c>
      <c r="BH133" s="286">
        <v>53336000</v>
      </c>
      <c r="BI133" s="286">
        <v>25836198</v>
      </c>
      <c r="BJ133" s="286">
        <v>11028800</v>
      </c>
      <c r="BK133" s="286">
        <v>77</v>
      </c>
      <c r="BL133" s="286">
        <v>166</v>
      </c>
      <c r="BM133" s="286">
        <v>243</v>
      </c>
      <c r="BN133" s="286">
        <v>14337000</v>
      </c>
      <c r="BO133" s="286">
        <v>2964600</v>
      </c>
      <c r="BP133" s="287" t="s">
        <v>4149</v>
      </c>
      <c r="BQ133" s="287" t="s">
        <v>3291</v>
      </c>
      <c r="BR133" t="s">
        <v>45</v>
      </c>
    </row>
    <row r="134" spans="1:70" x14ac:dyDescent="0.3">
      <c r="A134" s="281">
        <v>131</v>
      </c>
      <c r="B134" s="288" t="s">
        <v>2952</v>
      </c>
      <c r="C134" s="288" t="s">
        <v>2953</v>
      </c>
      <c r="D134" s="288" t="s">
        <v>2998</v>
      </c>
      <c r="E134" s="288" t="s">
        <v>2959</v>
      </c>
      <c r="F134" s="288" t="s">
        <v>2955</v>
      </c>
      <c r="G134" s="288" t="s">
        <v>2966</v>
      </c>
      <c r="H134" s="288" t="s">
        <v>2967</v>
      </c>
      <c r="I134" s="288" t="s">
        <v>2962</v>
      </c>
      <c r="J134" s="288" t="s">
        <v>60</v>
      </c>
      <c r="K134" s="288" t="s">
        <v>2958</v>
      </c>
      <c r="L134" s="288" t="s">
        <v>45</v>
      </c>
      <c r="M134" s="289" t="s">
        <v>2151</v>
      </c>
      <c r="N134" s="288" t="s">
        <v>2152</v>
      </c>
      <c r="O134" s="288" t="s">
        <v>50</v>
      </c>
      <c r="P134" s="288" t="s">
        <v>51</v>
      </c>
      <c r="Q134" s="290" t="s">
        <v>45</v>
      </c>
      <c r="R134" s="288" t="s">
        <v>45</v>
      </c>
      <c r="S134" s="1">
        <v>45324</v>
      </c>
      <c r="T134" s="1">
        <v>45307</v>
      </c>
      <c r="U134" s="290" t="s">
        <v>45</v>
      </c>
      <c r="V134" s="1">
        <v>45307</v>
      </c>
      <c r="W134" s="1">
        <v>45324</v>
      </c>
      <c r="X134" s="1">
        <v>45328</v>
      </c>
      <c r="Y134" s="291">
        <v>69000</v>
      </c>
      <c r="Z134" s="291">
        <v>69000</v>
      </c>
      <c r="AA134" s="291">
        <v>19600</v>
      </c>
      <c r="AB134" s="291">
        <v>69000</v>
      </c>
      <c r="AC134" s="292" t="s">
        <v>393</v>
      </c>
      <c r="AD134" s="290" t="s">
        <v>60</v>
      </c>
      <c r="AE134" s="292" t="s">
        <v>45</v>
      </c>
      <c r="AF134" s="291">
        <v>69000</v>
      </c>
      <c r="AG134" s="291">
        <v>870</v>
      </c>
      <c r="AH134" s="291">
        <v>60030000</v>
      </c>
      <c r="AI134" s="291">
        <v>17052000</v>
      </c>
      <c r="AJ134" s="291">
        <v>870</v>
      </c>
      <c r="AK134" s="291">
        <v>60030000</v>
      </c>
      <c r="AL134" s="291">
        <v>17052000</v>
      </c>
      <c r="AM134" s="291"/>
      <c r="AN134" s="291"/>
      <c r="AO134" s="291">
        <v>0</v>
      </c>
      <c r="AP134" s="291">
        <v>851</v>
      </c>
      <c r="AQ134" s="291">
        <v>58719000</v>
      </c>
      <c r="AR134" s="291">
        <v>16679600</v>
      </c>
      <c r="AS134" s="291">
        <v>851</v>
      </c>
      <c r="AT134" s="291">
        <v>58719000</v>
      </c>
      <c r="AU134" s="291">
        <v>16679600</v>
      </c>
      <c r="AV134" s="291"/>
      <c r="AW134" s="291"/>
      <c r="AX134" s="291">
        <v>0</v>
      </c>
      <c r="AY134" s="291">
        <v>797</v>
      </c>
      <c r="AZ134" s="291">
        <v>54993000</v>
      </c>
      <c r="BA134" s="291">
        <v>-1</v>
      </c>
      <c r="BB134" s="291">
        <v>-69000</v>
      </c>
      <c r="BC134" s="291">
        <v>72</v>
      </c>
      <c r="BD134" s="291">
        <v>4968000</v>
      </c>
      <c r="BE134" s="291">
        <v>2183646</v>
      </c>
      <c r="BF134" s="291">
        <v>1411200</v>
      </c>
      <c r="BG134" s="291">
        <v>757</v>
      </c>
      <c r="BH134" s="291">
        <v>52233000</v>
      </c>
      <c r="BI134" s="291">
        <v>32473415</v>
      </c>
      <c r="BJ134" s="291">
        <v>14837200</v>
      </c>
      <c r="BK134" s="291">
        <v>40</v>
      </c>
      <c r="BL134" s="291">
        <v>54</v>
      </c>
      <c r="BM134" s="291">
        <v>94</v>
      </c>
      <c r="BN134" s="291">
        <v>6486000</v>
      </c>
      <c r="BO134" s="291">
        <v>1842400</v>
      </c>
      <c r="BP134" s="292" t="s">
        <v>1104</v>
      </c>
      <c r="BQ134" s="292" t="s">
        <v>4150</v>
      </c>
      <c r="BR134" t="s">
        <v>45</v>
      </c>
    </row>
    <row r="135" spans="1:70" x14ac:dyDescent="0.3">
      <c r="A135" s="281">
        <v>132</v>
      </c>
      <c r="B135" s="282" t="s">
        <v>2952</v>
      </c>
      <c r="C135" s="282" t="s">
        <v>2953</v>
      </c>
      <c r="D135" s="282" t="s">
        <v>2998</v>
      </c>
      <c r="E135" s="282" t="s">
        <v>2959</v>
      </c>
      <c r="F135" s="282" t="s">
        <v>2955</v>
      </c>
      <c r="G135" s="282" t="s">
        <v>2966</v>
      </c>
      <c r="H135" s="282" t="s">
        <v>2967</v>
      </c>
      <c r="I135" s="282" t="s">
        <v>2962</v>
      </c>
      <c r="J135" s="282" t="s">
        <v>60</v>
      </c>
      <c r="K135" s="282" t="s">
        <v>2958</v>
      </c>
      <c r="L135" s="282" t="s">
        <v>45</v>
      </c>
      <c r="M135" s="283" t="s">
        <v>2153</v>
      </c>
      <c r="N135" s="282" t="s">
        <v>2154</v>
      </c>
      <c r="O135" s="282" t="s">
        <v>50</v>
      </c>
      <c r="P135" s="282" t="s">
        <v>51</v>
      </c>
      <c r="Q135" s="284" t="s">
        <v>45</v>
      </c>
      <c r="R135" s="282" t="s">
        <v>45</v>
      </c>
      <c r="S135" s="285">
        <v>45379</v>
      </c>
      <c r="T135" s="285">
        <v>45317</v>
      </c>
      <c r="U135" s="284" t="s">
        <v>45</v>
      </c>
      <c r="V135" s="285">
        <v>45317</v>
      </c>
      <c r="W135" s="285">
        <v>45379</v>
      </c>
      <c r="X135" s="285">
        <v>45386</v>
      </c>
      <c r="Y135" s="286">
        <v>49000</v>
      </c>
      <c r="Z135" s="286">
        <v>49000</v>
      </c>
      <c r="AA135" s="286">
        <v>14000</v>
      </c>
      <c r="AB135" s="286">
        <v>49000</v>
      </c>
      <c r="AC135" s="287" t="s">
        <v>1118</v>
      </c>
      <c r="AD135" s="284" t="s">
        <v>60</v>
      </c>
      <c r="AE135" s="287" t="s">
        <v>45</v>
      </c>
      <c r="AF135" s="286">
        <v>49000</v>
      </c>
      <c r="AG135" s="286">
        <v>380</v>
      </c>
      <c r="AH135" s="286">
        <v>18620000</v>
      </c>
      <c r="AI135" s="286">
        <v>5320000</v>
      </c>
      <c r="AJ135" s="286">
        <v>380</v>
      </c>
      <c r="AK135" s="286">
        <v>18620000</v>
      </c>
      <c r="AL135" s="286">
        <v>5320000</v>
      </c>
      <c r="AM135" s="286"/>
      <c r="AN135" s="286"/>
      <c r="AO135" s="286">
        <v>0</v>
      </c>
      <c r="AP135" s="286">
        <v>374</v>
      </c>
      <c r="AQ135" s="286">
        <v>18326000</v>
      </c>
      <c r="AR135" s="286">
        <v>5236000</v>
      </c>
      <c r="AS135" s="286">
        <v>374</v>
      </c>
      <c r="AT135" s="286">
        <v>18326000</v>
      </c>
      <c r="AU135" s="286">
        <v>5236000</v>
      </c>
      <c r="AV135" s="286"/>
      <c r="AW135" s="286"/>
      <c r="AX135" s="286">
        <v>0</v>
      </c>
      <c r="AY135" s="286">
        <v>209</v>
      </c>
      <c r="AZ135" s="286">
        <v>10241000</v>
      </c>
      <c r="BA135" s="286">
        <v>1</v>
      </c>
      <c r="BB135" s="286">
        <v>49000</v>
      </c>
      <c r="BC135" s="286">
        <v>71</v>
      </c>
      <c r="BD135" s="286">
        <v>3479000</v>
      </c>
      <c r="BE135" s="286">
        <v>1712476</v>
      </c>
      <c r="BF135" s="286">
        <v>994000</v>
      </c>
      <c r="BG135" s="286">
        <v>205</v>
      </c>
      <c r="BH135" s="286">
        <v>10045000</v>
      </c>
      <c r="BI135" s="286">
        <v>5786696</v>
      </c>
      <c r="BJ135" s="286">
        <v>2870000</v>
      </c>
      <c r="BK135" s="286">
        <v>4</v>
      </c>
      <c r="BL135" s="286">
        <v>165</v>
      </c>
      <c r="BM135" s="286">
        <v>169</v>
      </c>
      <c r="BN135" s="286">
        <v>8281000</v>
      </c>
      <c r="BO135" s="286">
        <v>2366000</v>
      </c>
      <c r="BP135" s="287" t="s">
        <v>3241</v>
      </c>
      <c r="BQ135" s="287" t="s">
        <v>3297</v>
      </c>
      <c r="BR135" t="s">
        <v>45</v>
      </c>
    </row>
    <row r="136" spans="1:70" x14ac:dyDescent="0.3">
      <c r="A136" s="281">
        <v>133</v>
      </c>
      <c r="B136" s="288" t="s">
        <v>2952</v>
      </c>
      <c r="C136" s="288" t="s">
        <v>2953</v>
      </c>
      <c r="D136" s="288" t="s">
        <v>2998</v>
      </c>
      <c r="E136" s="288" t="s">
        <v>2959</v>
      </c>
      <c r="F136" s="288" t="s">
        <v>2955</v>
      </c>
      <c r="G136" s="288" t="s">
        <v>2966</v>
      </c>
      <c r="H136" s="288" t="s">
        <v>2967</v>
      </c>
      <c r="I136" s="288" t="s">
        <v>2962</v>
      </c>
      <c r="J136" s="288" t="s">
        <v>60</v>
      </c>
      <c r="K136" s="288" t="s">
        <v>2958</v>
      </c>
      <c r="L136" s="288" t="s">
        <v>45</v>
      </c>
      <c r="M136" s="289" t="s">
        <v>2155</v>
      </c>
      <c r="N136" s="288" t="s">
        <v>2156</v>
      </c>
      <c r="O136" s="288" t="s">
        <v>50</v>
      </c>
      <c r="P136" s="288" t="s">
        <v>51</v>
      </c>
      <c r="Q136" s="290" t="s">
        <v>45</v>
      </c>
      <c r="R136" s="288" t="s">
        <v>45</v>
      </c>
      <c r="S136" s="1">
        <v>45405</v>
      </c>
      <c r="T136" s="1">
        <v>45385</v>
      </c>
      <c r="U136" s="290" t="s">
        <v>45</v>
      </c>
      <c r="V136" s="1">
        <v>45385</v>
      </c>
      <c r="W136" s="1">
        <v>45405</v>
      </c>
      <c r="X136" s="1">
        <v>45408</v>
      </c>
      <c r="Y136" s="291">
        <v>52000</v>
      </c>
      <c r="Z136" s="291">
        <v>52000</v>
      </c>
      <c r="AA136" s="291">
        <v>14200</v>
      </c>
      <c r="AB136" s="291">
        <v>52000</v>
      </c>
      <c r="AC136" s="292" t="s">
        <v>1013</v>
      </c>
      <c r="AD136" s="290" t="s">
        <v>60</v>
      </c>
      <c r="AE136" s="292" t="s">
        <v>45</v>
      </c>
      <c r="AF136" s="291">
        <v>52000</v>
      </c>
      <c r="AG136" s="291">
        <v>480</v>
      </c>
      <c r="AH136" s="291">
        <v>24960000</v>
      </c>
      <c r="AI136" s="291">
        <v>6816000</v>
      </c>
      <c r="AJ136" s="291">
        <v>480</v>
      </c>
      <c r="AK136" s="291">
        <v>24960000</v>
      </c>
      <c r="AL136" s="291">
        <v>6816000</v>
      </c>
      <c r="AM136" s="291"/>
      <c r="AN136" s="291"/>
      <c r="AO136" s="291">
        <v>0</v>
      </c>
      <c r="AP136" s="291">
        <v>488</v>
      </c>
      <c r="AQ136" s="291">
        <v>25376000</v>
      </c>
      <c r="AR136" s="291">
        <v>6929600</v>
      </c>
      <c r="AS136" s="291">
        <v>488</v>
      </c>
      <c r="AT136" s="291">
        <v>25376000</v>
      </c>
      <c r="AU136" s="291">
        <v>6929600</v>
      </c>
      <c r="AV136" s="291"/>
      <c r="AW136" s="291"/>
      <c r="AX136" s="291">
        <v>0</v>
      </c>
      <c r="AY136" s="291">
        <v>476</v>
      </c>
      <c r="AZ136" s="291">
        <v>24752000</v>
      </c>
      <c r="BA136" s="291">
        <v>1</v>
      </c>
      <c r="BB136" s="291">
        <v>52000</v>
      </c>
      <c r="BC136" s="291"/>
      <c r="BD136" s="291"/>
      <c r="BE136" s="291">
        <v>597727</v>
      </c>
      <c r="BF136" s="291">
        <v>0</v>
      </c>
      <c r="BG136" s="291">
        <v>476</v>
      </c>
      <c r="BH136" s="291">
        <v>24752000</v>
      </c>
      <c r="BI136" s="291">
        <v>18261368</v>
      </c>
      <c r="BJ136" s="291">
        <v>6759200</v>
      </c>
      <c r="BK136" s="291"/>
      <c r="BL136" s="291">
        <v>12</v>
      </c>
      <c r="BM136" s="291">
        <v>12</v>
      </c>
      <c r="BN136" s="291">
        <v>624000</v>
      </c>
      <c r="BO136" s="291">
        <v>170400</v>
      </c>
      <c r="BP136" s="292" t="s">
        <v>700</v>
      </c>
      <c r="BQ136" s="292" t="s">
        <v>761</v>
      </c>
      <c r="BR136" t="s">
        <v>45</v>
      </c>
    </row>
    <row r="137" spans="1:70" x14ac:dyDescent="0.3">
      <c r="A137" s="281">
        <v>134</v>
      </c>
      <c r="B137" s="282" t="s">
        <v>2952</v>
      </c>
      <c r="C137" s="282" t="s">
        <v>2953</v>
      </c>
      <c r="D137" s="282" t="s">
        <v>2998</v>
      </c>
      <c r="E137" s="282" t="s">
        <v>2959</v>
      </c>
      <c r="F137" s="282" t="s">
        <v>2955</v>
      </c>
      <c r="G137" s="282" t="s">
        <v>2966</v>
      </c>
      <c r="H137" s="282" t="s">
        <v>2967</v>
      </c>
      <c r="I137" s="282" t="s">
        <v>2962</v>
      </c>
      <c r="J137" s="282" t="s">
        <v>60</v>
      </c>
      <c r="K137" s="282" t="s">
        <v>2958</v>
      </c>
      <c r="L137" s="282" t="s">
        <v>45</v>
      </c>
      <c r="M137" s="283" t="s">
        <v>2157</v>
      </c>
      <c r="N137" s="282" t="s">
        <v>2158</v>
      </c>
      <c r="O137" s="282" t="s">
        <v>50</v>
      </c>
      <c r="P137" s="282" t="s">
        <v>51</v>
      </c>
      <c r="Q137" s="284" t="s">
        <v>45</v>
      </c>
      <c r="R137" s="282" t="s">
        <v>45</v>
      </c>
      <c r="S137" s="285">
        <v>45371</v>
      </c>
      <c r="T137" s="285">
        <v>45320</v>
      </c>
      <c r="U137" s="284" t="s">
        <v>45</v>
      </c>
      <c r="V137" s="285">
        <v>45320</v>
      </c>
      <c r="W137" s="285">
        <v>45371</v>
      </c>
      <c r="X137" s="285">
        <v>45376</v>
      </c>
      <c r="Y137" s="286">
        <v>45000</v>
      </c>
      <c r="Z137" s="286">
        <v>45000</v>
      </c>
      <c r="AA137" s="286">
        <v>12200</v>
      </c>
      <c r="AB137" s="286">
        <v>45000</v>
      </c>
      <c r="AC137" s="287" t="s">
        <v>874</v>
      </c>
      <c r="AD137" s="284" t="s">
        <v>60</v>
      </c>
      <c r="AE137" s="287" t="s">
        <v>45</v>
      </c>
      <c r="AF137" s="286">
        <v>45000</v>
      </c>
      <c r="AG137" s="286">
        <v>380</v>
      </c>
      <c r="AH137" s="286">
        <v>17100000</v>
      </c>
      <c r="AI137" s="286">
        <v>4636000</v>
      </c>
      <c r="AJ137" s="286">
        <v>380</v>
      </c>
      <c r="AK137" s="286">
        <v>17100000</v>
      </c>
      <c r="AL137" s="286">
        <v>4636000</v>
      </c>
      <c r="AM137" s="286"/>
      <c r="AN137" s="286"/>
      <c r="AO137" s="286">
        <v>0</v>
      </c>
      <c r="AP137" s="286">
        <v>1332</v>
      </c>
      <c r="AQ137" s="286">
        <v>59940000</v>
      </c>
      <c r="AR137" s="286">
        <v>16250400</v>
      </c>
      <c r="AS137" s="286">
        <v>1332</v>
      </c>
      <c r="AT137" s="286">
        <v>59940000</v>
      </c>
      <c r="AU137" s="286">
        <v>16250400</v>
      </c>
      <c r="AV137" s="286"/>
      <c r="AW137" s="286"/>
      <c r="AX137" s="286">
        <v>0</v>
      </c>
      <c r="AY137" s="286">
        <v>1058</v>
      </c>
      <c r="AZ137" s="286">
        <v>47610000</v>
      </c>
      <c r="BA137" s="286">
        <v>1</v>
      </c>
      <c r="BB137" s="286">
        <v>45000</v>
      </c>
      <c r="BC137" s="286">
        <v>206</v>
      </c>
      <c r="BD137" s="286">
        <v>9270000</v>
      </c>
      <c r="BE137" s="286">
        <v>5847319</v>
      </c>
      <c r="BF137" s="286">
        <v>2513200</v>
      </c>
      <c r="BG137" s="286">
        <v>850</v>
      </c>
      <c r="BH137" s="286">
        <v>38250000</v>
      </c>
      <c r="BI137" s="286">
        <v>27563623</v>
      </c>
      <c r="BJ137" s="286">
        <v>10370000</v>
      </c>
      <c r="BK137" s="286">
        <v>208</v>
      </c>
      <c r="BL137" s="286">
        <v>274</v>
      </c>
      <c r="BM137" s="286">
        <v>482</v>
      </c>
      <c r="BN137" s="286">
        <v>21690000</v>
      </c>
      <c r="BO137" s="286">
        <v>5880400</v>
      </c>
      <c r="BP137" s="287" t="s">
        <v>3840</v>
      </c>
      <c r="BQ137" s="287" t="s">
        <v>4013</v>
      </c>
      <c r="BR137" t="s">
        <v>45</v>
      </c>
    </row>
    <row r="138" spans="1:70" x14ac:dyDescent="0.3">
      <c r="A138" s="281">
        <v>135</v>
      </c>
      <c r="B138" s="288" t="s">
        <v>2952</v>
      </c>
      <c r="C138" s="288" t="s">
        <v>2953</v>
      </c>
      <c r="D138" s="288" t="s">
        <v>2998</v>
      </c>
      <c r="E138" s="288" t="s">
        <v>2959</v>
      </c>
      <c r="F138" s="288" t="s">
        <v>2955</v>
      </c>
      <c r="G138" s="288" t="s">
        <v>2966</v>
      </c>
      <c r="H138" s="288" t="s">
        <v>2967</v>
      </c>
      <c r="I138" s="288" t="s">
        <v>2962</v>
      </c>
      <c r="J138" s="288" t="s">
        <v>60</v>
      </c>
      <c r="K138" s="288" t="s">
        <v>2958</v>
      </c>
      <c r="L138" s="288" t="s">
        <v>45</v>
      </c>
      <c r="M138" s="289" t="s">
        <v>2159</v>
      </c>
      <c r="N138" s="288" t="s">
        <v>2160</v>
      </c>
      <c r="O138" s="288" t="s">
        <v>50</v>
      </c>
      <c r="P138" s="288" t="s">
        <v>51</v>
      </c>
      <c r="Q138" s="290" t="s">
        <v>45</v>
      </c>
      <c r="R138" s="288" t="s">
        <v>45</v>
      </c>
      <c r="S138" s="1">
        <v>45415</v>
      </c>
      <c r="T138" s="1">
        <v>45385</v>
      </c>
      <c r="U138" s="290" t="s">
        <v>45</v>
      </c>
      <c r="V138" s="1">
        <v>45385</v>
      </c>
      <c r="W138" s="1">
        <v>45400</v>
      </c>
      <c r="X138" s="1">
        <v>45405</v>
      </c>
      <c r="Y138" s="291">
        <v>59000</v>
      </c>
      <c r="Z138" s="291">
        <v>59000</v>
      </c>
      <c r="AA138" s="291">
        <v>16000</v>
      </c>
      <c r="AB138" s="291">
        <v>59000</v>
      </c>
      <c r="AC138" s="292" t="s">
        <v>874</v>
      </c>
      <c r="AD138" s="290" t="s">
        <v>60</v>
      </c>
      <c r="AE138" s="292" t="s">
        <v>45</v>
      </c>
      <c r="AF138" s="291">
        <v>59000</v>
      </c>
      <c r="AG138" s="291">
        <v>1415</v>
      </c>
      <c r="AH138" s="291">
        <v>83485000</v>
      </c>
      <c r="AI138" s="291">
        <v>22640000</v>
      </c>
      <c r="AJ138" s="291">
        <v>625</v>
      </c>
      <c r="AK138" s="291">
        <v>36875000</v>
      </c>
      <c r="AL138" s="291">
        <v>10000000</v>
      </c>
      <c r="AM138" s="291">
        <v>790</v>
      </c>
      <c r="AN138" s="291">
        <v>46610000</v>
      </c>
      <c r="AO138" s="291">
        <v>12640000</v>
      </c>
      <c r="AP138" s="291">
        <v>1485</v>
      </c>
      <c r="AQ138" s="291">
        <v>87615000</v>
      </c>
      <c r="AR138" s="291">
        <v>23760000</v>
      </c>
      <c r="AS138" s="291">
        <v>1485</v>
      </c>
      <c r="AT138" s="291">
        <v>87615000</v>
      </c>
      <c r="AU138" s="291">
        <v>23760000</v>
      </c>
      <c r="AV138" s="291"/>
      <c r="AW138" s="291"/>
      <c r="AX138" s="291">
        <v>0</v>
      </c>
      <c r="AY138" s="291">
        <v>1478</v>
      </c>
      <c r="AZ138" s="291">
        <v>87202000</v>
      </c>
      <c r="BA138" s="291"/>
      <c r="BB138" s="291"/>
      <c r="BC138" s="291">
        <v>7</v>
      </c>
      <c r="BD138" s="291">
        <v>413000</v>
      </c>
      <c r="BE138" s="291">
        <v>325000</v>
      </c>
      <c r="BF138" s="291">
        <v>112000</v>
      </c>
      <c r="BG138" s="291">
        <v>1478</v>
      </c>
      <c r="BH138" s="291">
        <v>87202000</v>
      </c>
      <c r="BI138" s="291">
        <v>68569802</v>
      </c>
      <c r="BJ138" s="291">
        <v>23648000</v>
      </c>
      <c r="BK138" s="291"/>
      <c r="BL138" s="291">
        <v>7</v>
      </c>
      <c r="BM138" s="291">
        <v>7</v>
      </c>
      <c r="BN138" s="291">
        <v>413000</v>
      </c>
      <c r="BO138" s="291">
        <v>112000</v>
      </c>
      <c r="BP138" s="292" t="s">
        <v>4076</v>
      </c>
      <c r="BQ138" s="292" t="s">
        <v>4073</v>
      </c>
      <c r="BR138" t="s">
        <v>45</v>
      </c>
    </row>
    <row r="139" spans="1:70" x14ac:dyDescent="0.3">
      <c r="A139" s="281">
        <v>136</v>
      </c>
      <c r="B139" s="282" t="s">
        <v>2952</v>
      </c>
      <c r="C139" s="282" t="s">
        <v>2953</v>
      </c>
      <c r="D139" s="282" t="s">
        <v>2998</v>
      </c>
      <c r="E139" s="282" t="s">
        <v>2959</v>
      </c>
      <c r="F139" s="282" t="s">
        <v>2955</v>
      </c>
      <c r="G139" s="282" t="s">
        <v>2966</v>
      </c>
      <c r="H139" s="282" t="s">
        <v>2967</v>
      </c>
      <c r="I139" s="282" t="s">
        <v>2962</v>
      </c>
      <c r="J139" s="282" t="s">
        <v>60</v>
      </c>
      <c r="K139" s="282" t="s">
        <v>2958</v>
      </c>
      <c r="L139" s="282" t="s">
        <v>45</v>
      </c>
      <c r="M139" s="283" t="s">
        <v>2161</v>
      </c>
      <c r="N139" s="282" t="s">
        <v>2162</v>
      </c>
      <c r="O139" s="282" t="s">
        <v>50</v>
      </c>
      <c r="P139" s="282" t="s">
        <v>51</v>
      </c>
      <c r="Q139" s="284" t="s">
        <v>45</v>
      </c>
      <c r="R139" s="282" t="s">
        <v>45</v>
      </c>
      <c r="S139" s="285">
        <v>45426</v>
      </c>
      <c r="T139" s="285">
        <v>45385</v>
      </c>
      <c r="U139" s="284" t="s">
        <v>45</v>
      </c>
      <c r="V139" s="285">
        <v>45385</v>
      </c>
      <c r="W139" s="285">
        <v>45408</v>
      </c>
      <c r="X139" s="285">
        <v>45414</v>
      </c>
      <c r="Y139" s="286">
        <v>49000</v>
      </c>
      <c r="Z139" s="286">
        <v>49000</v>
      </c>
      <c r="AA139" s="286">
        <v>13000</v>
      </c>
      <c r="AB139" s="286">
        <v>49000</v>
      </c>
      <c r="AC139" s="287" t="s">
        <v>52</v>
      </c>
      <c r="AD139" s="284" t="s">
        <v>60</v>
      </c>
      <c r="AE139" s="287" t="s">
        <v>45</v>
      </c>
      <c r="AF139" s="286">
        <v>49000</v>
      </c>
      <c r="AG139" s="286">
        <v>1155</v>
      </c>
      <c r="AH139" s="286">
        <v>56595000</v>
      </c>
      <c r="AI139" s="286">
        <v>15015000</v>
      </c>
      <c r="AJ139" s="286">
        <v>575</v>
      </c>
      <c r="AK139" s="286">
        <v>28175000</v>
      </c>
      <c r="AL139" s="286">
        <v>7475000</v>
      </c>
      <c r="AM139" s="286">
        <v>580</v>
      </c>
      <c r="AN139" s="286">
        <v>28420000</v>
      </c>
      <c r="AO139" s="286">
        <v>7540000</v>
      </c>
      <c r="AP139" s="286">
        <v>1144</v>
      </c>
      <c r="AQ139" s="286">
        <v>56056000</v>
      </c>
      <c r="AR139" s="286">
        <v>14872000</v>
      </c>
      <c r="AS139" s="286">
        <v>1144</v>
      </c>
      <c r="AT139" s="286">
        <v>56056000</v>
      </c>
      <c r="AU139" s="286">
        <v>14872000</v>
      </c>
      <c r="AV139" s="286"/>
      <c r="AW139" s="286"/>
      <c r="AX139" s="286">
        <v>0</v>
      </c>
      <c r="AY139" s="286">
        <v>1115</v>
      </c>
      <c r="AZ139" s="286">
        <v>54635000</v>
      </c>
      <c r="BA139" s="286">
        <v>-1</v>
      </c>
      <c r="BB139" s="286">
        <v>-49000</v>
      </c>
      <c r="BC139" s="286">
        <v>287</v>
      </c>
      <c r="BD139" s="286">
        <v>14063000</v>
      </c>
      <c r="BE139" s="286">
        <v>8552586</v>
      </c>
      <c r="BF139" s="286">
        <v>3731000</v>
      </c>
      <c r="BG139" s="286">
        <v>1113</v>
      </c>
      <c r="BH139" s="286">
        <v>54537000</v>
      </c>
      <c r="BI139" s="286">
        <v>37211711</v>
      </c>
      <c r="BJ139" s="286">
        <v>14469000</v>
      </c>
      <c r="BK139" s="286">
        <v>2</v>
      </c>
      <c r="BL139" s="286">
        <v>29</v>
      </c>
      <c r="BM139" s="286">
        <v>31</v>
      </c>
      <c r="BN139" s="286">
        <v>1519000</v>
      </c>
      <c r="BO139" s="286">
        <v>403000</v>
      </c>
      <c r="BP139" s="287" t="s">
        <v>3281</v>
      </c>
      <c r="BQ139" s="287" t="s">
        <v>3856</v>
      </c>
      <c r="BR139" t="s">
        <v>45</v>
      </c>
    </row>
    <row r="140" spans="1:70" x14ac:dyDescent="0.3">
      <c r="A140" s="281">
        <v>137</v>
      </c>
      <c r="B140" s="288" t="s">
        <v>2952</v>
      </c>
      <c r="C140" s="288" t="s">
        <v>2953</v>
      </c>
      <c r="D140" s="288" t="s">
        <v>2998</v>
      </c>
      <c r="E140" s="288" t="s">
        <v>2959</v>
      </c>
      <c r="F140" s="288" t="s">
        <v>2955</v>
      </c>
      <c r="G140" s="288" t="s">
        <v>2966</v>
      </c>
      <c r="H140" s="288" t="s">
        <v>2967</v>
      </c>
      <c r="I140" s="288" t="s">
        <v>2962</v>
      </c>
      <c r="J140" s="288" t="s">
        <v>60</v>
      </c>
      <c r="K140" s="288" t="s">
        <v>2958</v>
      </c>
      <c r="L140" s="288" t="s">
        <v>45</v>
      </c>
      <c r="M140" s="289" t="s">
        <v>2163</v>
      </c>
      <c r="N140" s="288" t="s">
        <v>2164</v>
      </c>
      <c r="O140" s="288" t="s">
        <v>50</v>
      </c>
      <c r="P140" s="288" t="s">
        <v>127</v>
      </c>
      <c r="Q140" s="290" t="s">
        <v>45</v>
      </c>
      <c r="R140" s="288" t="s">
        <v>45</v>
      </c>
      <c r="S140" s="1">
        <v>45428</v>
      </c>
      <c r="T140" s="1">
        <v>45385</v>
      </c>
      <c r="U140" s="290" t="s">
        <v>45</v>
      </c>
      <c r="V140" s="1">
        <v>45385</v>
      </c>
      <c r="W140" s="1">
        <v>45428</v>
      </c>
      <c r="X140" s="1">
        <v>45435</v>
      </c>
      <c r="Y140" s="291">
        <v>43000</v>
      </c>
      <c r="Z140" s="291">
        <v>53000</v>
      </c>
      <c r="AA140" s="291">
        <v>12000</v>
      </c>
      <c r="AB140" s="291">
        <v>53000</v>
      </c>
      <c r="AC140" s="292" t="s">
        <v>1602</v>
      </c>
      <c r="AD140" s="290" t="s">
        <v>60</v>
      </c>
      <c r="AE140" s="292" t="s">
        <v>45</v>
      </c>
      <c r="AF140" s="291">
        <v>43000</v>
      </c>
      <c r="AG140" s="291">
        <v>4000</v>
      </c>
      <c r="AH140" s="291">
        <v>212000000</v>
      </c>
      <c r="AI140" s="291">
        <v>48000000</v>
      </c>
      <c r="AJ140" s="291">
        <v>4000</v>
      </c>
      <c r="AK140" s="291">
        <v>212000000</v>
      </c>
      <c r="AL140" s="291">
        <v>48000000</v>
      </c>
      <c r="AM140" s="291"/>
      <c r="AN140" s="291"/>
      <c r="AO140" s="291">
        <v>0</v>
      </c>
      <c r="AP140" s="291">
        <v>4080</v>
      </c>
      <c r="AQ140" s="291">
        <v>216240000</v>
      </c>
      <c r="AR140" s="291">
        <v>48960000</v>
      </c>
      <c r="AS140" s="291">
        <v>4080</v>
      </c>
      <c r="AT140" s="291">
        <v>216240000</v>
      </c>
      <c r="AU140" s="291">
        <v>48960000</v>
      </c>
      <c r="AV140" s="291"/>
      <c r="AW140" s="291"/>
      <c r="AX140" s="291">
        <v>0</v>
      </c>
      <c r="AY140" s="291">
        <v>3908</v>
      </c>
      <c r="AZ140" s="291">
        <v>207124000</v>
      </c>
      <c r="BA140" s="291">
        <v>-6</v>
      </c>
      <c r="BB140" s="291">
        <v>-318000</v>
      </c>
      <c r="BC140" s="291">
        <v>781</v>
      </c>
      <c r="BD140" s="291">
        <v>41393000</v>
      </c>
      <c r="BE140" s="291">
        <v>20297849</v>
      </c>
      <c r="BF140" s="291">
        <v>9372000</v>
      </c>
      <c r="BG140" s="291">
        <v>3770</v>
      </c>
      <c r="BH140" s="291">
        <v>199810000</v>
      </c>
      <c r="BI140" s="291">
        <v>113456739</v>
      </c>
      <c r="BJ140" s="291">
        <v>45240000</v>
      </c>
      <c r="BK140" s="291">
        <v>138</v>
      </c>
      <c r="BL140" s="291">
        <v>172</v>
      </c>
      <c r="BM140" s="291">
        <v>310</v>
      </c>
      <c r="BN140" s="291">
        <v>16430000</v>
      </c>
      <c r="BO140" s="291">
        <v>3720000</v>
      </c>
      <c r="BP140" s="292" t="s">
        <v>1287</v>
      </c>
      <c r="BQ140" s="292" t="s">
        <v>580</v>
      </c>
      <c r="BR140" t="s">
        <v>45</v>
      </c>
    </row>
    <row r="141" spans="1:70" x14ac:dyDescent="0.3">
      <c r="A141" s="281">
        <v>138</v>
      </c>
      <c r="B141" s="282" t="s">
        <v>2952</v>
      </c>
      <c r="C141" s="282" t="s">
        <v>2953</v>
      </c>
      <c r="D141" s="282" t="s">
        <v>2998</v>
      </c>
      <c r="E141" s="282" t="s">
        <v>2959</v>
      </c>
      <c r="F141" s="282" t="s">
        <v>2955</v>
      </c>
      <c r="G141" s="282" t="s">
        <v>2966</v>
      </c>
      <c r="H141" s="282" t="s">
        <v>2967</v>
      </c>
      <c r="I141" s="282" t="s">
        <v>2962</v>
      </c>
      <c r="J141" s="282" t="s">
        <v>60</v>
      </c>
      <c r="K141" s="282" t="s">
        <v>2958</v>
      </c>
      <c r="L141" s="282" t="s">
        <v>45</v>
      </c>
      <c r="M141" s="283" t="s">
        <v>2165</v>
      </c>
      <c r="N141" s="282" t="s">
        <v>2166</v>
      </c>
      <c r="O141" s="282" t="s">
        <v>50</v>
      </c>
      <c r="P141" s="282" t="s">
        <v>51</v>
      </c>
      <c r="Q141" s="284" t="s">
        <v>45</v>
      </c>
      <c r="R141" s="282" t="s">
        <v>45</v>
      </c>
      <c r="S141" s="285">
        <v>45476</v>
      </c>
      <c r="T141" s="285">
        <v>45414</v>
      </c>
      <c r="U141" s="284" t="s">
        <v>45</v>
      </c>
      <c r="V141" s="285">
        <v>45414</v>
      </c>
      <c r="W141" s="285">
        <v>45414</v>
      </c>
      <c r="X141" s="285">
        <v>45419</v>
      </c>
      <c r="Y141" s="286">
        <v>39000</v>
      </c>
      <c r="Z141" s="286">
        <v>49000</v>
      </c>
      <c r="AA141" s="286">
        <v>10800</v>
      </c>
      <c r="AB141" s="286">
        <v>49000</v>
      </c>
      <c r="AC141" s="287" t="s">
        <v>379</v>
      </c>
      <c r="AD141" s="284" t="s">
        <v>60</v>
      </c>
      <c r="AE141" s="287" t="s">
        <v>45</v>
      </c>
      <c r="AF141" s="286">
        <v>39000</v>
      </c>
      <c r="AG141" s="286">
        <v>1535</v>
      </c>
      <c r="AH141" s="286">
        <v>75215000</v>
      </c>
      <c r="AI141" s="286">
        <v>16578000</v>
      </c>
      <c r="AJ141" s="286">
        <v>1185</v>
      </c>
      <c r="AK141" s="286">
        <v>58065000</v>
      </c>
      <c r="AL141" s="286">
        <v>12798000</v>
      </c>
      <c r="AM141" s="286">
        <v>350</v>
      </c>
      <c r="AN141" s="286">
        <v>17150000</v>
      </c>
      <c r="AO141" s="286">
        <v>3780000</v>
      </c>
      <c r="AP141" s="286">
        <v>1924</v>
      </c>
      <c r="AQ141" s="286">
        <v>94276000</v>
      </c>
      <c r="AR141" s="286">
        <v>20779200</v>
      </c>
      <c r="AS141" s="286">
        <v>1924</v>
      </c>
      <c r="AT141" s="286">
        <v>94276000</v>
      </c>
      <c r="AU141" s="286">
        <v>20779200</v>
      </c>
      <c r="AV141" s="286"/>
      <c r="AW141" s="286"/>
      <c r="AX141" s="286">
        <v>0</v>
      </c>
      <c r="AY141" s="286">
        <v>1924</v>
      </c>
      <c r="AZ141" s="286">
        <v>94276000</v>
      </c>
      <c r="BA141" s="286">
        <v>-3</v>
      </c>
      <c r="BB141" s="286">
        <v>-147000</v>
      </c>
      <c r="BC141" s="286">
        <v>281</v>
      </c>
      <c r="BD141" s="286">
        <v>13769000</v>
      </c>
      <c r="BE141" s="286">
        <v>7116902</v>
      </c>
      <c r="BF141" s="286">
        <v>3034800</v>
      </c>
      <c r="BG141" s="286">
        <v>1923</v>
      </c>
      <c r="BH141" s="286">
        <v>94227000</v>
      </c>
      <c r="BI141" s="286">
        <v>60458598</v>
      </c>
      <c r="BJ141" s="286">
        <v>20768400</v>
      </c>
      <c r="BK141" s="286">
        <v>1</v>
      </c>
      <c r="BL141" s="286"/>
      <c r="BM141" s="286">
        <v>1</v>
      </c>
      <c r="BN141" s="286">
        <v>49000</v>
      </c>
      <c r="BO141" s="286">
        <v>10800</v>
      </c>
      <c r="BP141" s="287" t="s">
        <v>3918</v>
      </c>
      <c r="BQ141" s="287" t="s">
        <v>3298</v>
      </c>
      <c r="BR141" t="s">
        <v>45</v>
      </c>
    </row>
    <row r="142" spans="1:70" x14ac:dyDescent="0.3">
      <c r="A142" s="281">
        <v>139</v>
      </c>
      <c r="B142" s="288" t="s">
        <v>2952</v>
      </c>
      <c r="C142" s="288" t="s">
        <v>2953</v>
      </c>
      <c r="D142" s="288" t="s">
        <v>2998</v>
      </c>
      <c r="E142" s="288" t="s">
        <v>2959</v>
      </c>
      <c r="F142" s="288" t="s">
        <v>2955</v>
      </c>
      <c r="G142" s="288" t="s">
        <v>2966</v>
      </c>
      <c r="H142" s="288" t="s">
        <v>2967</v>
      </c>
      <c r="I142" s="288" t="s">
        <v>2962</v>
      </c>
      <c r="J142" s="288" t="s">
        <v>60</v>
      </c>
      <c r="K142" s="288" t="s">
        <v>2958</v>
      </c>
      <c r="L142" s="288" t="s">
        <v>45</v>
      </c>
      <c r="M142" s="289" t="s">
        <v>2167</v>
      </c>
      <c r="N142" s="288" t="s">
        <v>2168</v>
      </c>
      <c r="O142" s="288" t="s">
        <v>50</v>
      </c>
      <c r="P142" s="288" t="s">
        <v>51</v>
      </c>
      <c r="Q142" s="290" t="s">
        <v>45</v>
      </c>
      <c r="R142" s="288" t="s">
        <v>45</v>
      </c>
      <c r="S142" s="1">
        <v>45468</v>
      </c>
      <c r="T142" s="1">
        <v>45420</v>
      </c>
      <c r="U142" s="290" t="s">
        <v>45</v>
      </c>
      <c r="V142" s="1">
        <v>45420</v>
      </c>
      <c r="W142" s="1">
        <v>45421</v>
      </c>
      <c r="X142" s="1">
        <v>45426</v>
      </c>
      <c r="Y142" s="291">
        <v>43000</v>
      </c>
      <c r="Z142" s="291">
        <v>43000</v>
      </c>
      <c r="AA142" s="291">
        <v>11900</v>
      </c>
      <c r="AB142" s="291">
        <v>43000</v>
      </c>
      <c r="AC142" s="292" t="s">
        <v>379</v>
      </c>
      <c r="AD142" s="290" t="s">
        <v>60</v>
      </c>
      <c r="AE142" s="292" t="s">
        <v>45</v>
      </c>
      <c r="AF142" s="291">
        <v>43000</v>
      </c>
      <c r="AG142" s="291">
        <v>3305</v>
      </c>
      <c r="AH142" s="291">
        <v>142115000</v>
      </c>
      <c r="AI142" s="291">
        <v>39329500</v>
      </c>
      <c r="AJ142" s="291">
        <v>1155</v>
      </c>
      <c r="AK142" s="291">
        <v>49665000</v>
      </c>
      <c r="AL142" s="291">
        <v>13744500</v>
      </c>
      <c r="AM142" s="291">
        <v>2150</v>
      </c>
      <c r="AN142" s="291">
        <v>92450000</v>
      </c>
      <c r="AO142" s="291">
        <v>25585000</v>
      </c>
      <c r="AP142" s="291">
        <v>3418</v>
      </c>
      <c r="AQ142" s="291">
        <v>146974000</v>
      </c>
      <c r="AR142" s="291">
        <v>40674200</v>
      </c>
      <c r="AS142" s="291">
        <v>3418</v>
      </c>
      <c r="AT142" s="291">
        <v>146974000</v>
      </c>
      <c r="AU142" s="291">
        <v>40674200</v>
      </c>
      <c r="AV142" s="291"/>
      <c r="AW142" s="291"/>
      <c r="AX142" s="291">
        <v>0</v>
      </c>
      <c r="AY142" s="291">
        <v>3388</v>
      </c>
      <c r="AZ142" s="291">
        <v>145684000</v>
      </c>
      <c r="BA142" s="291">
        <v>1</v>
      </c>
      <c r="BB142" s="291">
        <v>43000</v>
      </c>
      <c r="BC142" s="291">
        <v>30</v>
      </c>
      <c r="BD142" s="291">
        <v>1290000</v>
      </c>
      <c r="BE142" s="291">
        <v>690568</v>
      </c>
      <c r="BF142" s="291">
        <v>357000</v>
      </c>
      <c r="BG142" s="291">
        <v>3422</v>
      </c>
      <c r="BH142" s="291">
        <v>147146000</v>
      </c>
      <c r="BI142" s="291">
        <v>119639304</v>
      </c>
      <c r="BJ142" s="291">
        <v>40721800</v>
      </c>
      <c r="BK142" s="291">
        <v>-34</v>
      </c>
      <c r="BL142" s="291">
        <v>30</v>
      </c>
      <c r="BM142" s="291">
        <v>-4</v>
      </c>
      <c r="BN142" s="291">
        <v>-172000</v>
      </c>
      <c r="BO142" s="291">
        <v>-47600</v>
      </c>
      <c r="BP142" s="292" t="s">
        <v>1881</v>
      </c>
      <c r="BQ142" s="292" t="s">
        <v>4143</v>
      </c>
      <c r="BR142" t="s">
        <v>45</v>
      </c>
    </row>
    <row r="143" spans="1:70" x14ac:dyDescent="0.3">
      <c r="A143" s="281">
        <v>140</v>
      </c>
      <c r="B143" s="282" t="s">
        <v>2952</v>
      </c>
      <c r="C143" s="282" t="s">
        <v>2953</v>
      </c>
      <c r="D143" s="282" t="s">
        <v>2998</v>
      </c>
      <c r="E143" s="282" t="s">
        <v>2959</v>
      </c>
      <c r="F143" s="282" t="s">
        <v>2955</v>
      </c>
      <c r="G143" s="282" t="s">
        <v>2966</v>
      </c>
      <c r="H143" s="282" t="s">
        <v>2967</v>
      </c>
      <c r="I143" s="282" t="s">
        <v>2962</v>
      </c>
      <c r="J143" s="282" t="s">
        <v>60</v>
      </c>
      <c r="K143" s="282" t="s">
        <v>2958</v>
      </c>
      <c r="L143" s="282" t="s">
        <v>45</v>
      </c>
      <c r="M143" s="283" t="s">
        <v>2169</v>
      </c>
      <c r="N143" s="282" t="s">
        <v>2170</v>
      </c>
      <c r="O143" s="282" t="s">
        <v>50</v>
      </c>
      <c r="P143" s="282" t="s">
        <v>127</v>
      </c>
      <c r="Q143" s="284" t="s">
        <v>45</v>
      </c>
      <c r="R143" s="282" t="s">
        <v>45</v>
      </c>
      <c r="S143" s="285">
        <v>45428</v>
      </c>
      <c r="T143" s="285">
        <v>45420</v>
      </c>
      <c r="U143" s="284" t="s">
        <v>45</v>
      </c>
      <c r="V143" s="285">
        <v>45420</v>
      </c>
      <c r="W143" s="285">
        <v>45428</v>
      </c>
      <c r="X143" s="285">
        <v>45433</v>
      </c>
      <c r="Y143" s="286">
        <v>43000</v>
      </c>
      <c r="Z143" s="286">
        <v>53000</v>
      </c>
      <c r="AA143" s="286">
        <v>11900</v>
      </c>
      <c r="AB143" s="286">
        <v>53000</v>
      </c>
      <c r="AC143" s="287" t="s">
        <v>379</v>
      </c>
      <c r="AD143" s="284" t="s">
        <v>60</v>
      </c>
      <c r="AE143" s="287" t="s">
        <v>45</v>
      </c>
      <c r="AF143" s="286">
        <v>43000</v>
      </c>
      <c r="AG143" s="286">
        <v>4000</v>
      </c>
      <c r="AH143" s="286">
        <v>212000000</v>
      </c>
      <c r="AI143" s="286">
        <v>47600000</v>
      </c>
      <c r="AJ143" s="286">
        <v>4000</v>
      </c>
      <c r="AK143" s="286">
        <v>212000000</v>
      </c>
      <c r="AL143" s="286">
        <v>47600000</v>
      </c>
      <c r="AM143" s="286"/>
      <c r="AN143" s="286"/>
      <c r="AO143" s="286">
        <v>0</v>
      </c>
      <c r="AP143" s="286">
        <v>3861</v>
      </c>
      <c r="AQ143" s="286">
        <v>204633000</v>
      </c>
      <c r="AR143" s="286">
        <v>45945900</v>
      </c>
      <c r="AS143" s="286">
        <v>3861</v>
      </c>
      <c r="AT143" s="286">
        <v>204633000</v>
      </c>
      <c r="AU143" s="286">
        <v>45945900</v>
      </c>
      <c r="AV143" s="286"/>
      <c r="AW143" s="286"/>
      <c r="AX143" s="286">
        <v>0</v>
      </c>
      <c r="AY143" s="286">
        <v>3353</v>
      </c>
      <c r="AZ143" s="286">
        <v>177709000</v>
      </c>
      <c r="BA143" s="286">
        <v>-3</v>
      </c>
      <c r="BB143" s="286">
        <v>-159000</v>
      </c>
      <c r="BC143" s="286">
        <v>1030</v>
      </c>
      <c r="BD143" s="286">
        <v>54590000</v>
      </c>
      <c r="BE143" s="286">
        <v>24730070</v>
      </c>
      <c r="BF143" s="286">
        <v>12257000</v>
      </c>
      <c r="BG143" s="286">
        <v>3050</v>
      </c>
      <c r="BH143" s="286">
        <v>161650000</v>
      </c>
      <c r="BI143" s="286">
        <v>84956778</v>
      </c>
      <c r="BJ143" s="286">
        <v>36295000</v>
      </c>
      <c r="BK143" s="286">
        <v>303</v>
      </c>
      <c r="BL143" s="286">
        <v>508</v>
      </c>
      <c r="BM143" s="286">
        <v>811</v>
      </c>
      <c r="BN143" s="286">
        <v>42983000</v>
      </c>
      <c r="BO143" s="286">
        <v>9650900</v>
      </c>
      <c r="BP143" s="287" t="s">
        <v>1112</v>
      </c>
      <c r="BQ143" s="287" t="s">
        <v>716</v>
      </c>
      <c r="BR143" t="s">
        <v>45</v>
      </c>
    </row>
    <row r="144" spans="1:70" x14ac:dyDescent="0.3">
      <c r="A144" s="281">
        <v>141</v>
      </c>
      <c r="B144" s="288" t="s">
        <v>2952</v>
      </c>
      <c r="C144" s="288" t="s">
        <v>2953</v>
      </c>
      <c r="D144" s="288" t="s">
        <v>2998</v>
      </c>
      <c r="E144" s="288" t="s">
        <v>2959</v>
      </c>
      <c r="F144" s="288" t="s">
        <v>2955</v>
      </c>
      <c r="G144" s="288" t="s">
        <v>2968</v>
      </c>
      <c r="H144" s="288" t="s">
        <v>2969</v>
      </c>
      <c r="I144" s="288" t="s">
        <v>2962</v>
      </c>
      <c r="J144" s="288" t="s">
        <v>60</v>
      </c>
      <c r="K144" s="288" t="s">
        <v>2958</v>
      </c>
      <c r="L144" s="288" t="s">
        <v>45</v>
      </c>
      <c r="M144" s="289" t="s">
        <v>2171</v>
      </c>
      <c r="N144" s="288" t="s">
        <v>2172</v>
      </c>
      <c r="O144" s="288" t="s">
        <v>50</v>
      </c>
      <c r="P144" s="288" t="s">
        <v>127</v>
      </c>
      <c r="Q144" s="290" t="s">
        <v>45</v>
      </c>
      <c r="R144" s="288" t="s">
        <v>45</v>
      </c>
      <c r="S144" s="1">
        <v>45378</v>
      </c>
      <c r="T144" s="1">
        <v>45349</v>
      </c>
      <c r="U144" s="290" t="s">
        <v>45</v>
      </c>
      <c r="V144" s="1">
        <v>45349</v>
      </c>
      <c r="W144" s="1">
        <v>45378</v>
      </c>
      <c r="X144" s="1">
        <v>45386</v>
      </c>
      <c r="Y144" s="291">
        <v>89000</v>
      </c>
      <c r="Z144" s="291">
        <v>89000</v>
      </c>
      <c r="AA144" s="291">
        <v>27000</v>
      </c>
      <c r="AB144" s="291">
        <v>89000</v>
      </c>
      <c r="AC144" s="292" t="s">
        <v>1356</v>
      </c>
      <c r="AD144" s="290" t="s">
        <v>60</v>
      </c>
      <c r="AE144" s="292" t="s">
        <v>45</v>
      </c>
      <c r="AF144" s="291">
        <v>89000</v>
      </c>
      <c r="AG144" s="291">
        <v>300</v>
      </c>
      <c r="AH144" s="291">
        <v>26700000</v>
      </c>
      <c r="AI144" s="291">
        <v>8100000</v>
      </c>
      <c r="AJ144" s="291">
        <v>300</v>
      </c>
      <c r="AK144" s="291">
        <v>26700000</v>
      </c>
      <c r="AL144" s="291">
        <v>8100000</v>
      </c>
      <c r="AM144" s="291"/>
      <c r="AN144" s="291"/>
      <c r="AO144" s="291">
        <v>0</v>
      </c>
      <c r="AP144" s="291">
        <v>294</v>
      </c>
      <c r="AQ144" s="291">
        <v>26166000</v>
      </c>
      <c r="AR144" s="291">
        <v>7938000</v>
      </c>
      <c r="AS144" s="291">
        <v>294</v>
      </c>
      <c r="AT144" s="291">
        <v>26166000</v>
      </c>
      <c r="AU144" s="291">
        <v>7938000</v>
      </c>
      <c r="AV144" s="291"/>
      <c r="AW144" s="291"/>
      <c r="AX144" s="291">
        <v>0</v>
      </c>
      <c r="AY144" s="291">
        <v>265</v>
      </c>
      <c r="AZ144" s="291">
        <v>23585000</v>
      </c>
      <c r="BA144" s="291">
        <v>-3</v>
      </c>
      <c r="BB144" s="291">
        <v>-267000</v>
      </c>
      <c r="BC144" s="291">
        <v>26</v>
      </c>
      <c r="BD144" s="291">
        <v>2314000</v>
      </c>
      <c r="BE144" s="291">
        <v>764869</v>
      </c>
      <c r="BF144" s="291">
        <v>702000</v>
      </c>
      <c r="BG144" s="291">
        <v>265</v>
      </c>
      <c r="BH144" s="291">
        <v>23585000</v>
      </c>
      <c r="BI144" s="291">
        <v>15764930</v>
      </c>
      <c r="BJ144" s="291">
        <v>7155000</v>
      </c>
      <c r="BK144" s="291"/>
      <c r="BL144" s="291">
        <v>29</v>
      </c>
      <c r="BM144" s="291">
        <v>29</v>
      </c>
      <c r="BN144" s="291">
        <v>2581000</v>
      </c>
      <c r="BO144" s="291">
        <v>783000</v>
      </c>
      <c r="BP144" s="292" t="s">
        <v>3457</v>
      </c>
      <c r="BQ144" s="292" t="s">
        <v>3732</v>
      </c>
      <c r="BR144" t="s">
        <v>45</v>
      </c>
    </row>
    <row r="145" spans="1:70" x14ac:dyDescent="0.3">
      <c r="A145" s="281">
        <v>142</v>
      </c>
      <c r="B145" s="282" t="s">
        <v>2952</v>
      </c>
      <c r="C145" s="282" t="s">
        <v>2953</v>
      </c>
      <c r="D145" s="282" t="s">
        <v>2998</v>
      </c>
      <c r="E145" s="282" t="s">
        <v>2959</v>
      </c>
      <c r="F145" s="282" t="s">
        <v>2955</v>
      </c>
      <c r="G145" s="282" t="s">
        <v>2968</v>
      </c>
      <c r="H145" s="282" t="s">
        <v>2969</v>
      </c>
      <c r="I145" s="282" t="s">
        <v>2962</v>
      </c>
      <c r="J145" s="282" t="s">
        <v>60</v>
      </c>
      <c r="K145" s="282" t="s">
        <v>2958</v>
      </c>
      <c r="L145" s="282" t="s">
        <v>45</v>
      </c>
      <c r="M145" s="283" t="s">
        <v>2173</v>
      </c>
      <c r="N145" s="282" t="s">
        <v>2174</v>
      </c>
      <c r="O145" s="282" t="s">
        <v>50</v>
      </c>
      <c r="P145" s="282" t="s">
        <v>51</v>
      </c>
      <c r="Q145" s="284" t="s">
        <v>45</v>
      </c>
      <c r="R145" s="282" t="s">
        <v>45</v>
      </c>
      <c r="S145" s="285">
        <v>45441</v>
      </c>
      <c r="T145" s="285">
        <v>45386</v>
      </c>
      <c r="U145" s="284" t="s">
        <v>45</v>
      </c>
      <c r="V145" s="285">
        <v>45386</v>
      </c>
      <c r="W145" s="285">
        <v>45404</v>
      </c>
      <c r="X145" s="285">
        <v>45408</v>
      </c>
      <c r="Y145" s="286">
        <v>59000</v>
      </c>
      <c r="Z145" s="286">
        <v>69000</v>
      </c>
      <c r="AA145" s="286">
        <v>18800</v>
      </c>
      <c r="AB145" s="286">
        <v>69000</v>
      </c>
      <c r="AC145" s="287" t="s">
        <v>1769</v>
      </c>
      <c r="AD145" s="284" t="s">
        <v>60</v>
      </c>
      <c r="AE145" s="287" t="s">
        <v>45</v>
      </c>
      <c r="AF145" s="286">
        <v>59000</v>
      </c>
      <c r="AG145" s="286">
        <v>1800</v>
      </c>
      <c r="AH145" s="286">
        <v>124200000</v>
      </c>
      <c r="AI145" s="286">
        <v>33840000</v>
      </c>
      <c r="AJ145" s="286">
        <v>950</v>
      </c>
      <c r="AK145" s="286">
        <v>65550000</v>
      </c>
      <c r="AL145" s="286">
        <v>17860000</v>
      </c>
      <c r="AM145" s="286">
        <v>850</v>
      </c>
      <c r="AN145" s="286">
        <v>58650000</v>
      </c>
      <c r="AO145" s="286">
        <v>15980000</v>
      </c>
      <c r="AP145" s="286">
        <v>1927</v>
      </c>
      <c r="AQ145" s="286">
        <v>132963000</v>
      </c>
      <c r="AR145" s="286">
        <v>36227600</v>
      </c>
      <c r="AS145" s="286">
        <v>1927</v>
      </c>
      <c r="AT145" s="286">
        <v>132963000</v>
      </c>
      <c r="AU145" s="286">
        <v>36227600</v>
      </c>
      <c r="AV145" s="286"/>
      <c r="AW145" s="286"/>
      <c r="AX145" s="286">
        <v>0</v>
      </c>
      <c r="AY145" s="286">
        <v>1717</v>
      </c>
      <c r="AZ145" s="286">
        <v>118473000</v>
      </c>
      <c r="BA145" s="286">
        <v>-2</v>
      </c>
      <c r="BB145" s="286">
        <v>-138000</v>
      </c>
      <c r="BC145" s="286">
        <v>281</v>
      </c>
      <c r="BD145" s="286">
        <v>19389000</v>
      </c>
      <c r="BE145" s="286">
        <v>14890269</v>
      </c>
      <c r="BF145" s="286">
        <v>5282800</v>
      </c>
      <c r="BG145" s="286">
        <v>1604</v>
      </c>
      <c r="BH145" s="286">
        <v>110676000</v>
      </c>
      <c r="BI145" s="286">
        <v>70177566</v>
      </c>
      <c r="BJ145" s="286">
        <v>30155200</v>
      </c>
      <c r="BK145" s="286">
        <v>113</v>
      </c>
      <c r="BL145" s="286">
        <v>210</v>
      </c>
      <c r="BM145" s="286">
        <v>323</v>
      </c>
      <c r="BN145" s="286">
        <v>22287000</v>
      </c>
      <c r="BO145" s="286">
        <v>6072400</v>
      </c>
      <c r="BP145" s="287" t="s">
        <v>545</v>
      </c>
      <c r="BQ145" s="287" t="s">
        <v>3488</v>
      </c>
      <c r="BR145" t="s">
        <v>45</v>
      </c>
    </row>
    <row r="146" spans="1:70" x14ac:dyDescent="0.3">
      <c r="A146" s="281">
        <v>143</v>
      </c>
      <c r="B146" s="288" t="s">
        <v>2952</v>
      </c>
      <c r="C146" s="288" t="s">
        <v>2953</v>
      </c>
      <c r="D146" s="288" t="s">
        <v>2998</v>
      </c>
      <c r="E146" s="288" t="s">
        <v>2959</v>
      </c>
      <c r="F146" s="288" t="s">
        <v>2955</v>
      </c>
      <c r="G146" s="288" t="s">
        <v>2968</v>
      </c>
      <c r="H146" s="288" t="s">
        <v>2969</v>
      </c>
      <c r="I146" s="288" t="s">
        <v>2962</v>
      </c>
      <c r="J146" s="288" t="s">
        <v>60</v>
      </c>
      <c r="K146" s="288" t="s">
        <v>2958</v>
      </c>
      <c r="L146" s="288" t="s">
        <v>45</v>
      </c>
      <c r="M146" s="289" t="s">
        <v>2176</v>
      </c>
      <c r="N146" s="288" t="s">
        <v>2177</v>
      </c>
      <c r="O146" s="288" t="s">
        <v>50</v>
      </c>
      <c r="P146" s="288" t="s">
        <v>74</v>
      </c>
      <c r="Q146" s="290" t="s">
        <v>45</v>
      </c>
      <c r="R146" s="288" t="s">
        <v>45</v>
      </c>
      <c r="S146" s="1">
        <v>45456</v>
      </c>
      <c r="T146" s="1">
        <v>45420</v>
      </c>
      <c r="U146" s="290" t="s">
        <v>45</v>
      </c>
      <c r="V146" s="1">
        <v>45420</v>
      </c>
      <c r="W146" s="1">
        <v>45436</v>
      </c>
      <c r="X146" s="1">
        <v>45441</v>
      </c>
      <c r="Y146" s="291">
        <v>79000</v>
      </c>
      <c r="Z146" s="291">
        <v>79000</v>
      </c>
      <c r="AA146" s="291">
        <v>22000</v>
      </c>
      <c r="AB146" s="291">
        <v>79000</v>
      </c>
      <c r="AC146" s="292" t="s">
        <v>1602</v>
      </c>
      <c r="AD146" s="290" t="s">
        <v>60</v>
      </c>
      <c r="AE146" s="292" t="s">
        <v>45</v>
      </c>
      <c r="AF146" s="291">
        <v>79000</v>
      </c>
      <c r="AG146" s="291">
        <v>600</v>
      </c>
      <c r="AH146" s="291">
        <v>47400000</v>
      </c>
      <c r="AI146" s="291">
        <v>13200000</v>
      </c>
      <c r="AJ146" s="291">
        <v>400</v>
      </c>
      <c r="AK146" s="291">
        <v>31600000</v>
      </c>
      <c r="AL146" s="291">
        <v>8800000</v>
      </c>
      <c r="AM146" s="291">
        <v>200</v>
      </c>
      <c r="AN146" s="291">
        <v>15800000</v>
      </c>
      <c r="AO146" s="291">
        <v>4400000</v>
      </c>
      <c r="AP146" s="291">
        <v>777</v>
      </c>
      <c r="AQ146" s="291">
        <v>61383000</v>
      </c>
      <c r="AR146" s="291">
        <v>17094000</v>
      </c>
      <c r="AS146" s="291">
        <v>777</v>
      </c>
      <c r="AT146" s="291">
        <v>61383000</v>
      </c>
      <c r="AU146" s="291">
        <v>17094000</v>
      </c>
      <c r="AV146" s="291"/>
      <c r="AW146" s="291"/>
      <c r="AX146" s="291">
        <v>0</v>
      </c>
      <c r="AY146" s="291">
        <v>771</v>
      </c>
      <c r="AZ146" s="291">
        <v>60909000</v>
      </c>
      <c r="BA146" s="291">
        <v>1</v>
      </c>
      <c r="BB146" s="291">
        <v>79000</v>
      </c>
      <c r="BC146" s="291">
        <v>67</v>
      </c>
      <c r="BD146" s="291">
        <v>5293000</v>
      </c>
      <c r="BE146" s="291">
        <v>3172178</v>
      </c>
      <c r="BF146" s="291">
        <v>1474000</v>
      </c>
      <c r="BG146" s="291">
        <v>765</v>
      </c>
      <c r="BH146" s="291">
        <v>60435000</v>
      </c>
      <c r="BI146" s="291">
        <v>44581020</v>
      </c>
      <c r="BJ146" s="291">
        <v>16830000</v>
      </c>
      <c r="BK146" s="291">
        <v>6</v>
      </c>
      <c r="BL146" s="291">
        <v>6</v>
      </c>
      <c r="BM146" s="291">
        <v>12</v>
      </c>
      <c r="BN146" s="291">
        <v>948000</v>
      </c>
      <c r="BO146" s="291">
        <v>264000</v>
      </c>
      <c r="BP146" s="292" t="s">
        <v>3720</v>
      </c>
      <c r="BQ146" s="292" t="s">
        <v>3407</v>
      </c>
      <c r="BR146" t="s">
        <v>45</v>
      </c>
    </row>
    <row r="147" spans="1:70" x14ac:dyDescent="0.3">
      <c r="A147" s="281">
        <v>144</v>
      </c>
      <c r="B147" s="282" t="s">
        <v>2952</v>
      </c>
      <c r="C147" s="282" t="s">
        <v>2953</v>
      </c>
      <c r="D147" s="282" t="s">
        <v>2998</v>
      </c>
      <c r="E147" s="282" t="s">
        <v>2959</v>
      </c>
      <c r="F147" s="282" t="s">
        <v>2955</v>
      </c>
      <c r="G147" s="282" t="s">
        <v>2968</v>
      </c>
      <c r="H147" s="282" t="s">
        <v>2969</v>
      </c>
      <c r="I147" s="282" t="s">
        <v>2962</v>
      </c>
      <c r="J147" s="282" t="s">
        <v>60</v>
      </c>
      <c r="K147" s="282" t="s">
        <v>2958</v>
      </c>
      <c r="L147" s="282" t="s">
        <v>45</v>
      </c>
      <c r="M147" s="283" t="s">
        <v>2178</v>
      </c>
      <c r="N147" s="282" t="s">
        <v>2179</v>
      </c>
      <c r="O147" s="282" t="s">
        <v>50</v>
      </c>
      <c r="P147" s="282" t="s">
        <v>74</v>
      </c>
      <c r="Q147" s="284" t="s">
        <v>45</v>
      </c>
      <c r="R147" s="282" t="s">
        <v>45</v>
      </c>
      <c r="S147" s="285">
        <v>45468</v>
      </c>
      <c r="T147" s="285">
        <v>45420</v>
      </c>
      <c r="U147" s="284" t="s">
        <v>45</v>
      </c>
      <c r="V147" s="285">
        <v>45420</v>
      </c>
      <c r="W147" s="285">
        <v>45441</v>
      </c>
      <c r="X147" s="285">
        <v>45443</v>
      </c>
      <c r="Y147" s="286">
        <v>53000</v>
      </c>
      <c r="Z147" s="286">
        <v>53000</v>
      </c>
      <c r="AA147" s="286">
        <v>13900</v>
      </c>
      <c r="AB147" s="286">
        <v>53000</v>
      </c>
      <c r="AC147" s="287" t="s">
        <v>672</v>
      </c>
      <c r="AD147" s="284" t="s">
        <v>60</v>
      </c>
      <c r="AE147" s="287" t="s">
        <v>45</v>
      </c>
      <c r="AF147" s="286">
        <v>53000</v>
      </c>
      <c r="AG147" s="286">
        <v>1160</v>
      </c>
      <c r="AH147" s="286">
        <v>61480000</v>
      </c>
      <c r="AI147" s="286">
        <v>16124000</v>
      </c>
      <c r="AJ147" s="286">
        <v>500</v>
      </c>
      <c r="AK147" s="286">
        <v>26500000</v>
      </c>
      <c r="AL147" s="286">
        <v>6950000</v>
      </c>
      <c r="AM147" s="286">
        <v>660</v>
      </c>
      <c r="AN147" s="286">
        <v>34980000</v>
      </c>
      <c r="AO147" s="286">
        <v>9174000</v>
      </c>
      <c r="AP147" s="286">
        <v>1161</v>
      </c>
      <c r="AQ147" s="286">
        <v>61533000</v>
      </c>
      <c r="AR147" s="286">
        <v>16137900</v>
      </c>
      <c r="AS147" s="286">
        <v>1161</v>
      </c>
      <c r="AT147" s="286">
        <v>61533000</v>
      </c>
      <c r="AU147" s="286">
        <v>16137900</v>
      </c>
      <c r="AV147" s="286"/>
      <c r="AW147" s="286"/>
      <c r="AX147" s="286">
        <v>0</v>
      </c>
      <c r="AY147" s="286">
        <v>1159</v>
      </c>
      <c r="AZ147" s="286">
        <v>61427000</v>
      </c>
      <c r="BA147" s="286">
        <v>-2</v>
      </c>
      <c r="BB147" s="286">
        <v>-106000</v>
      </c>
      <c r="BC147" s="286">
        <v>329</v>
      </c>
      <c r="BD147" s="286">
        <v>17437000</v>
      </c>
      <c r="BE147" s="286">
        <v>9088559</v>
      </c>
      <c r="BF147" s="286">
        <v>4573100</v>
      </c>
      <c r="BG147" s="286">
        <v>1161</v>
      </c>
      <c r="BH147" s="286">
        <v>61533000</v>
      </c>
      <c r="BI147" s="286">
        <v>41027085</v>
      </c>
      <c r="BJ147" s="286">
        <v>16137900</v>
      </c>
      <c r="BK147" s="286">
        <v>-2</v>
      </c>
      <c r="BL147" s="286">
        <v>2</v>
      </c>
      <c r="BM147" s="286"/>
      <c r="BN147" s="286"/>
      <c r="BO147" s="286"/>
      <c r="BP147" s="287" t="s">
        <v>507</v>
      </c>
      <c r="BQ147" s="287" t="s">
        <v>3908</v>
      </c>
      <c r="BR147" t="s">
        <v>45</v>
      </c>
    </row>
    <row r="148" spans="1:70" x14ac:dyDescent="0.3">
      <c r="A148" s="281">
        <v>145</v>
      </c>
      <c r="B148" s="288" t="s">
        <v>2952</v>
      </c>
      <c r="C148" s="288" t="s">
        <v>2953</v>
      </c>
      <c r="D148" s="288" t="s">
        <v>2998</v>
      </c>
      <c r="E148" s="288" t="s">
        <v>2959</v>
      </c>
      <c r="F148" s="288" t="s">
        <v>2955</v>
      </c>
      <c r="G148" s="288" t="s">
        <v>2968</v>
      </c>
      <c r="H148" s="288" t="s">
        <v>2969</v>
      </c>
      <c r="I148" s="288" t="s">
        <v>2962</v>
      </c>
      <c r="J148" s="288" t="s">
        <v>60</v>
      </c>
      <c r="K148" s="288" t="s">
        <v>2958</v>
      </c>
      <c r="L148" s="288" t="s">
        <v>45</v>
      </c>
      <c r="M148" s="289" t="s">
        <v>2180</v>
      </c>
      <c r="N148" s="288" t="s">
        <v>2181</v>
      </c>
      <c r="O148" s="288" t="s">
        <v>50</v>
      </c>
      <c r="P148" s="288" t="s">
        <v>74</v>
      </c>
      <c r="Q148" s="290" t="s">
        <v>45</v>
      </c>
      <c r="R148" s="288" t="s">
        <v>45</v>
      </c>
      <c r="S148" s="1">
        <v>45436</v>
      </c>
      <c r="T148" s="1">
        <v>45420</v>
      </c>
      <c r="U148" s="290" t="s">
        <v>45</v>
      </c>
      <c r="V148" s="1">
        <v>45420</v>
      </c>
      <c r="W148" s="1">
        <v>45436</v>
      </c>
      <c r="X148" s="1">
        <v>45442</v>
      </c>
      <c r="Y148" s="291">
        <v>57000</v>
      </c>
      <c r="Z148" s="291">
        <v>57000</v>
      </c>
      <c r="AA148" s="291">
        <v>14800</v>
      </c>
      <c r="AB148" s="291">
        <v>57000</v>
      </c>
      <c r="AC148" s="292" t="s">
        <v>201</v>
      </c>
      <c r="AD148" s="290" t="s">
        <v>60</v>
      </c>
      <c r="AE148" s="292" t="s">
        <v>45</v>
      </c>
      <c r="AF148" s="291">
        <v>57000</v>
      </c>
      <c r="AG148" s="291">
        <v>600</v>
      </c>
      <c r="AH148" s="291">
        <v>34200000</v>
      </c>
      <c r="AI148" s="291">
        <v>8880000</v>
      </c>
      <c r="AJ148" s="291">
        <v>600</v>
      </c>
      <c r="AK148" s="291">
        <v>34200000</v>
      </c>
      <c r="AL148" s="291">
        <v>8880000</v>
      </c>
      <c r="AM148" s="291"/>
      <c r="AN148" s="291"/>
      <c r="AO148" s="291">
        <v>0</v>
      </c>
      <c r="AP148" s="291">
        <v>605</v>
      </c>
      <c r="AQ148" s="291">
        <v>34485000</v>
      </c>
      <c r="AR148" s="291">
        <v>8954000</v>
      </c>
      <c r="AS148" s="291">
        <v>605</v>
      </c>
      <c r="AT148" s="291">
        <v>34485000</v>
      </c>
      <c r="AU148" s="291">
        <v>8954000</v>
      </c>
      <c r="AV148" s="291"/>
      <c r="AW148" s="291"/>
      <c r="AX148" s="291">
        <v>0</v>
      </c>
      <c r="AY148" s="291">
        <v>536</v>
      </c>
      <c r="AZ148" s="291">
        <v>30552000</v>
      </c>
      <c r="BA148" s="291">
        <v>-4</v>
      </c>
      <c r="BB148" s="291">
        <v>-228000</v>
      </c>
      <c r="BC148" s="291">
        <v>146</v>
      </c>
      <c r="BD148" s="291">
        <v>8322000</v>
      </c>
      <c r="BE148" s="291">
        <v>4999031</v>
      </c>
      <c r="BF148" s="291">
        <v>2160800</v>
      </c>
      <c r="BG148" s="291">
        <v>488</v>
      </c>
      <c r="BH148" s="291">
        <v>27816000</v>
      </c>
      <c r="BI148" s="291">
        <v>18242068</v>
      </c>
      <c r="BJ148" s="291">
        <v>7222400</v>
      </c>
      <c r="BK148" s="291">
        <v>48</v>
      </c>
      <c r="BL148" s="291">
        <v>69</v>
      </c>
      <c r="BM148" s="291">
        <v>117</v>
      </c>
      <c r="BN148" s="291">
        <v>6669000</v>
      </c>
      <c r="BO148" s="291">
        <v>1731600</v>
      </c>
      <c r="BP148" s="292" t="s">
        <v>4072</v>
      </c>
      <c r="BQ148" s="292" t="s">
        <v>780</v>
      </c>
      <c r="BR148" t="s">
        <v>45</v>
      </c>
    </row>
    <row r="149" spans="1:70" x14ac:dyDescent="0.3">
      <c r="A149" s="281">
        <v>146</v>
      </c>
      <c r="B149" s="282" t="s">
        <v>2952</v>
      </c>
      <c r="C149" s="282" t="s">
        <v>2953</v>
      </c>
      <c r="D149" s="282" t="s">
        <v>2998</v>
      </c>
      <c r="E149" s="282" t="s">
        <v>2959</v>
      </c>
      <c r="F149" s="282" t="s">
        <v>2970</v>
      </c>
      <c r="G149" s="282" t="s">
        <v>2971</v>
      </c>
      <c r="H149" s="282" t="s">
        <v>2972</v>
      </c>
      <c r="I149" s="282" t="s">
        <v>2962</v>
      </c>
      <c r="J149" s="282" t="s">
        <v>60</v>
      </c>
      <c r="K149" s="282" t="s">
        <v>2958</v>
      </c>
      <c r="L149" s="282" t="s">
        <v>45</v>
      </c>
      <c r="M149" s="283" t="s">
        <v>2183</v>
      </c>
      <c r="N149" s="282" t="s">
        <v>2184</v>
      </c>
      <c r="O149" s="282" t="s">
        <v>50</v>
      </c>
      <c r="P149" s="282" t="s">
        <v>51</v>
      </c>
      <c r="Q149" s="284" t="s">
        <v>45</v>
      </c>
      <c r="R149" s="282" t="s">
        <v>45</v>
      </c>
      <c r="S149" s="285">
        <v>45441</v>
      </c>
      <c r="T149" s="285">
        <v>45385</v>
      </c>
      <c r="U149" s="284" t="s">
        <v>45</v>
      </c>
      <c r="V149" s="285">
        <v>45385</v>
      </c>
      <c r="W149" s="285">
        <v>45385</v>
      </c>
      <c r="X149" s="285">
        <v>45393</v>
      </c>
      <c r="Y149" s="286">
        <v>49000</v>
      </c>
      <c r="Z149" s="286">
        <v>49000</v>
      </c>
      <c r="AA149" s="286">
        <v>12800</v>
      </c>
      <c r="AB149" s="286">
        <v>49000</v>
      </c>
      <c r="AC149" s="287" t="s">
        <v>527</v>
      </c>
      <c r="AD149" s="284" t="s">
        <v>60</v>
      </c>
      <c r="AE149" s="287" t="s">
        <v>45</v>
      </c>
      <c r="AF149" s="286">
        <v>49000</v>
      </c>
      <c r="AG149" s="286">
        <v>1535</v>
      </c>
      <c r="AH149" s="286">
        <v>75215000</v>
      </c>
      <c r="AI149" s="286">
        <v>19648000</v>
      </c>
      <c r="AJ149" s="286">
        <v>965</v>
      </c>
      <c r="AK149" s="286">
        <v>47285000</v>
      </c>
      <c r="AL149" s="286">
        <v>12352000</v>
      </c>
      <c r="AM149" s="286">
        <v>570</v>
      </c>
      <c r="AN149" s="286">
        <v>27930000</v>
      </c>
      <c r="AO149" s="286">
        <v>7296000</v>
      </c>
      <c r="AP149" s="286">
        <v>1627</v>
      </c>
      <c r="AQ149" s="286">
        <v>79723000</v>
      </c>
      <c r="AR149" s="286">
        <v>20825600</v>
      </c>
      <c r="AS149" s="286">
        <v>1627</v>
      </c>
      <c r="AT149" s="286">
        <v>79723000</v>
      </c>
      <c r="AU149" s="286">
        <v>20825600</v>
      </c>
      <c r="AV149" s="286"/>
      <c r="AW149" s="286"/>
      <c r="AX149" s="286">
        <v>0</v>
      </c>
      <c r="AY149" s="286">
        <v>1548</v>
      </c>
      <c r="AZ149" s="286">
        <v>75852000</v>
      </c>
      <c r="BA149" s="286">
        <v>-1</v>
      </c>
      <c r="BB149" s="286">
        <v>-49000</v>
      </c>
      <c r="BC149" s="286">
        <v>384</v>
      </c>
      <c r="BD149" s="286">
        <v>18816000</v>
      </c>
      <c r="BE149" s="286">
        <v>11041900</v>
      </c>
      <c r="BF149" s="286">
        <v>4915200</v>
      </c>
      <c r="BG149" s="286">
        <v>1544</v>
      </c>
      <c r="BH149" s="286">
        <v>75656000</v>
      </c>
      <c r="BI149" s="286">
        <v>55248841</v>
      </c>
      <c r="BJ149" s="286">
        <v>19763200</v>
      </c>
      <c r="BK149" s="286">
        <v>4</v>
      </c>
      <c r="BL149" s="286">
        <v>79</v>
      </c>
      <c r="BM149" s="286">
        <v>83</v>
      </c>
      <c r="BN149" s="286">
        <v>4067000</v>
      </c>
      <c r="BO149" s="286">
        <v>1062400</v>
      </c>
      <c r="BP149" s="287" t="s">
        <v>3406</v>
      </c>
      <c r="BQ149" s="287" t="s">
        <v>3889</v>
      </c>
      <c r="BR149" t="s">
        <v>45</v>
      </c>
    </row>
    <row r="150" spans="1:70" x14ac:dyDescent="0.3">
      <c r="A150" s="281">
        <v>147</v>
      </c>
      <c r="B150" s="288" t="s">
        <v>2952</v>
      </c>
      <c r="C150" s="288" t="s">
        <v>2953</v>
      </c>
      <c r="D150" s="288" t="s">
        <v>2998</v>
      </c>
      <c r="E150" s="288" t="s">
        <v>2959</v>
      </c>
      <c r="F150" s="288" t="s">
        <v>2970</v>
      </c>
      <c r="G150" s="288" t="s">
        <v>2971</v>
      </c>
      <c r="H150" s="288" t="s">
        <v>2972</v>
      </c>
      <c r="I150" s="288" t="s">
        <v>2962</v>
      </c>
      <c r="J150" s="288" t="s">
        <v>60</v>
      </c>
      <c r="K150" s="288" t="s">
        <v>2958</v>
      </c>
      <c r="L150" s="288" t="s">
        <v>45</v>
      </c>
      <c r="M150" s="289" t="s">
        <v>2185</v>
      </c>
      <c r="N150" s="288" t="s">
        <v>2186</v>
      </c>
      <c r="O150" s="288" t="s">
        <v>50</v>
      </c>
      <c r="P150" s="288" t="s">
        <v>142</v>
      </c>
      <c r="Q150" s="290" t="s">
        <v>45</v>
      </c>
      <c r="R150" s="288" t="s">
        <v>45</v>
      </c>
      <c r="S150" s="1">
        <v>45426</v>
      </c>
      <c r="T150" s="1">
        <v>45317</v>
      </c>
      <c r="U150" s="290" t="s">
        <v>45</v>
      </c>
      <c r="V150" s="1">
        <v>45317</v>
      </c>
      <c r="W150" s="1">
        <v>45324</v>
      </c>
      <c r="X150" s="1">
        <v>45337</v>
      </c>
      <c r="Y150" s="291">
        <v>59000</v>
      </c>
      <c r="Z150" s="291">
        <v>59000</v>
      </c>
      <c r="AA150" s="291">
        <v>16500</v>
      </c>
      <c r="AB150" s="291">
        <v>59000</v>
      </c>
      <c r="AC150" s="292" t="s">
        <v>1247</v>
      </c>
      <c r="AD150" s="290" t="s">
        <v>60</v>
      </c>
      <c r="AE150" s="292" t="s">
        <v>45</v>
      </c>
      <c r="AF150" s="291">
        <v>59000</v>
      </c>
      <c r="AG150" s="291">
        <v>1565</v>
      </c>
      <c r="AH150" s="291">
        <v>92335000</v>
      </c>
      <c r="AI150" s="291">
        <v>25822500</v>
      </c>
      <c r="AJ150" s="291">
        <v>705</v>
      </c>
      <c r="AK150" s="291">
        <v>41595000</v>
      </c>
      <c r="AL150" s="291">
        <v>11632500</v>
      </c>
      <c r="AM150" s="291">
        <v>860</v>
      </c>
      <c r="AN150" s="291">
        <v>50740000</v>
      </c>
      <c r="AO150" s="291">
        <v>14190000</v>
      </c>
      <c r="AP150" s="291">
        <v>1570</v>
      </c>
      <c r="AQ150" s="291">
        <v>92630000</v>
      </c>
      <c r="AR150" s="291">
        <v>25905000</v>
      </c>
      <c r="AS150" s="291">
        <v>1570</v>
      </c>
      <c r="AT150" s="291">
        <v>92630000</v>
      </c>
      <c r="AU150" s="291">
        <v>25905000</v>
      </c>
      <c r="AV150" s="291"/>
      <c r="AW150" s="291"/>
      <c r="AX150" s="291">
        <v>0</v>
      </c>
      <c r="AY150" s="291">
        <v>1537</v>
      </c>
      <c r="AZ150" s="291">
        <v>90683000</v>
      </c>
      <c r="BA150" s="291">
        <v>-3</v>
      </c>
      <c r="BB150" s="291">
        <v>-177000</v>
      </c>
      <c r="BC150" s="291">
        <v>63</v>
      </c>
      <c r="BD150" s="291">
        <v>3717000</v>
      </c>
      <c r="BE150" s="291">
        <v>2305327</v>
      </c>
      <c r="BF150" s="291">
        <v>1039500</v>
      </c>
      <c r="BG150" s="291">
        <v>1535</v>
      </c>
      <c r="BH150" s="291">
        <v>90565000</v>
      </c>
      <c r="BI150" s="291">
        <v>67258112</v>
      </c>
      <c r="BJ150" s="291">
        <v>25327500</v>
      </c>
      <c r="BK150" s="291">
        <v>2</v>
      </c>
      <c r="BL150" s="291">
        <v>33</v>
      </c>
      <c r="BM150" s="291">
        <v>35</v>
      </c>
      <c r="BN150" s="291">
        <v>2065000</v>
      </c>
      <c r="BO150" s="291">
        <v>577500</v>
      </c>
      <c r="BP150" s="292" t="s">
        <v>3403</v>
      </c>
      <c r="BQ150" s="292" t="s">
        <v>3407</v>
      </c>
      <c r="BR150" t="s">
        <v>45</v>
      </c>
    </row>
    <row r="151" spans="1:70" x14ac:dyDescent="0.3">
      <c r="A151" s="281">
        <v>148</v>
      </c>
      <c r="B151" s="282" t="s">
        <v>2952</v>
      </c>
      <c r="C151" s="282" t="s">
        <v>2953</v>
      </c>
      <c r="D151" s="282" t="s">
        <v>2998</v>
      </c>
      <c r="E151" s="282" t="s">
        <v>2959</v>
      </c>
      <c r="F151" s="282" t="s">
        <v>2970</v>
      </c>
      <c r="G151" s="282" t="s">
        <v>2971</v>
      </c>
      <c r="H151" s="282" t="s">
        <v>2972</v>
      </c>
      <c r="I151" s="282" t="s">
        <v>2962</v>
      </c>
      <c r="J151" s="282" t="s">
        <v>60</v>
      </c>
      <c r="K151" s="282" t="s">
        <v>2958</v>
      </c>
      <c r="L151" s="282" t="s">
        <v>45</v>
      </c>
      <c r="M151" s="283" t="s">
        <v>2187</v>
      </c>
      <c r="N151" s="282" t="s">
        <v>2188</v>
      </c>
      <c r="O151" s="282" t="s">
        <v>50</v>
      </c>
      <c r="P151" s="282" t="s">
        <v>51</v>
      </c>
      <c r="Q151" s="284" t="s">
        <v>45</v>
      </c>
      <c r="R151" s="282" t="s">
        <v>45</v>
      </c>
      <c r="S151" s="285">
        <v>45385</v>
      </c>
      <c r="T151" s="285">
        <v>45320</v>
      </c>
      <c r="U151" s="284" t="s">
        <v>45</v>
      </c>
      <c r="V151" s="285">
        <v>45320</v>
      </c>
      <c r="W151" s="285">
        <v>45385</v>
      </c>
      <c r="X151" s="285">
        <v>45393</v>
      </c>
      <c r="Y151" s="286">
        <v>65000</v>
      </c>
      <c r="Z151" s="286">
        <v>79000</v>
      </c>
      <c r="AA151" s="286">
        <v>19200</v>
      </c>
      <c r="AB151" s="286">
        <v>79000</v>
      </c>
      <c r="AC151" s="287" t="s">
        <v>1334</v>
      </c>
      <c r="AD151" s="284" t="s">
        <v>60</v>
      </c>
      <c r="AE151" s="287" t="s">
        <v>45</v>
      </c>
      <c r="AF151" s="286">
        <v>65000</v>
      </c>
      <c r="AG151" s="286">
        <v>1055</v>
      </c>
      <c r="AH151" s="286">
        <v>83345000</v>
      </c>
      <c r="AI151" s="286">
        <v>20256000</v>
      </c>
      <c r="AJ151" s="286">
        <v>1055</v>
      </c>
      <c r="AK151" s="286">
        <v>83345000</v>
      </c>
      <c r="AL151" s="286">
        <v>20256000</v>
      </c>
      <c r="AM151" s="286"/>
      <c r="AN151" s="286"/>
      <c r="AO151" s="286">
        <v>0</v>
      </c>
      <c r="AP151" s="286">
        <v>1067</v>
      </c>
      <c r="AQ151" s="286">
        <v>84293000</v>
      </c>
      <c r="AR151" s="286">
        <v>20486400</v>
      </c>
      <c r="AS151" s="286">
        <v>1067</v>
      </c>
      <c r="AT151" s="286">
        <v>84293000</v>
      </c>
      <c r="AU151" s="286">
        <v>20486400</v>
      </c>
      <c r="AV151" s="286"/>
      <c r="AW151" s="286"/>
      <c r="AX151" s="286">
        <v>0</v>
      </c>
      <c r="AY151" s="286">
        <v>876</v>
      </c>
      <c r="AZ151" s="286">
        <v>69204000</v>
      </c>
      <c r="BA151" s="286">
        <v>-1</v>
      </c>
      <c r="BB151" s="286">
        <v>-79000</v>
      </c>
      <c r="BC151" s="286">
        <v>206</v>
      </c>
      <c r="BD151" s="286">
        <v>16274000</v>
      </c>
      <c r="BE151" s="286">
        <v>7227661</v>
      </c>
      <c r="BF151" s="286">
        <v>3955200</v>
      </c>
      <c r="BG151" s="286">
        <v>858</v>
      </c>
      <c r="BH151" s="286">
        <v>67782000</v>
      </c>
      <c r="BI151" s="286">
        <v>35837028</v>
      </c>
      <c r="BJ151" s="286">
        <v>16473600</v>
      </c>
      <c r="BK151" s="286">
        <v>18</v>
      </c>
      <c r="BL151" s="286">
        <v>191</v>
      </c>
      <c r="BM151" s="286">
        <v>209</v>
      </c>
      <c r="BN151" s="286">
        <v>16511000</v>
      </c>
      <c r="BO151" s="286">
        <v>4012800</v>
      </c>
      <c r="BP151" s="287" t="s">
        <v>4028</v>
      </c>
      <c r="BQ151" s="287" t="s">
        <v>846</v>
      </c>
      <c r="BR151" t="s">
        <v>45</v>
      </c>
    </row>
    <row r="152" spans="1:70" x14ac:dyDescent="0.3">
      <c r="A152" s="281">
        <v>149</v>
      </c>
      <c r="B152" s="288" t="s">
        <v>2952</v>
      </c>
      <c r="C152" s="288" t="s">
        <v>2953</v>
      </c>
      <c r="D152" s="288" t="s">
        <v>2998</v>
      </c>
      <c r="E152" s="288" t="s">
        <v>2959</v>
      </c>
      <c r="F152" s="288" t="s">
        <v>2970</v>
      </c>
      <c r="G152" s="288" t="s">
        <v>2971</v>
      </c>
      <c r="H152" s="288" t="s">
        <v>2972</v>
      </c>
      <c r="I152" s="288" t="s">
        <v>2962</v>
      </c>
      <c r="J152" s="288" t="s">
        <v>60</v>
      </c>
      <c r="K152" s="288" t="s">
        <v>2958</v>
      </c>
      <c r="L152" s="288" t="s">
        <v>45</v>
      </c>
      <c r="M152" s="289" t="s">
        <v>2189</v>
      </c>
      <c r="N152" s="288" t="s">
        <v>2190</v>
      </c>
      <c r="O152" s="288" t="s">
        <v>50</v>
      </c>
      <c r="P152" s="288" t="s">
        <v>142</v>
      </c>
      <c r="Q152" s="290" t="s">
        <v>45</v>
      </c>
      <c r="R152" s="288" t="s">
        <v>45</v>
      </c>
      <c r="S152" s="1">
        <v>45456</v>
      </c>
      <c r="T152" s="1">
        <v>45320</v>
      </c>
      <c r="U152" s="290" t="s">
        <v>45</v>
      </c>
      <c r="V152" s="1">
        <v>45320</v>
      </c>
      <c r="W152" s="1">
        <v>45379</v>
      </c>
      <c r="X152" s="1">
        <v>45393</v>
      </c>
      <c r="Y152" s="291">
        <v>55000</v>
      </c>
      <c r="Z152" s="291">
        <v>67000</v>
      </c>
      <c r="AA152" s="291">
        <v>15000</v>
      </c>
      <c r="AB152" s="291">
        <v>67000</v>
      </c>
      <c r="AC152" s="292" t="s">
        <v>1013</v>
      </c>
      <c r="AD152" s="290" t="s">
        <v>60</v>
      </c>
      <c r="AE152" s="292" t="s">
        <v>45</v>
      </c>
      <c r="AF152" s="291">
        <v>55000</v>
      </c>
      <c r="AG152" s="291">
        <v>3550</v>
      </c>
      <c r="AH152" s="291">
        <v>237850000</v>
      </c>
      <c r="AI152" s="291">
        <v>53250000</v>
      </c>
      <c r="AJ152" s="291">
        <v>1400</v>
      </c>
      <c r="AK152" s="291">
        <v>93800000</v>
      </c>
      <c r="AL152" s="291">
        <v>21000000</v>
      </c>
      <c r="AM152" s="291">
        <v>2150</v>
      </c>
      <c r="AN152" s="291">
        <v>144050000</v>
      </c>
      <c r="AO152" s="291">
        <v>32250000</v>
      </c>
      <c r="AP152" s="291">
        <v>3538</v>
      </c>
      <c r="AQ152" s="291">
        <v>237046000</v>
      </c>
      <c r="AR152" s="291">
        <v>53070000</v>
      </c>
      <c r="AS152" s="291">
        <v>3538</v>
      </c>
      <c r="AT152" s="291">
        <v>237046000</v>
      </c>
      <c r="AU152" s="291">
        <v>53070000</v>
      </c>
      <c r="AV152" s="291"/>
      <c r="AW152" s="291"/>
      <c r="AX152" s="291">
        <v>0</v>
      </c>
      <c r="AY152" s="291">
        <v>3467</v>
      </c>
      <c r="AZ152" s="291">
        <v>232289000</v>
      </c>
      <c r="BA152" s="291">
        <v>-2</v>
      </c>
      <c r="BB152" s="291">
        <v>-134000</v>
      </c>
      <c r="BC152" s="291">
        <v>375</v>
      </c>
      <c r="BD152" s="291">
        <v>25125000</v>
      </c>
      <c r="BE152" s="291">
        <v>13006357</v>
      </c>
      <c r="BF152" s="291">
        <v>5625000</v>
      </c>
      <c r="BG152" s="291">
        <v>3451</v>
      </c>
      <c r="BH152" s="291">
        <v>231217000</v>
      </c>
      <c r="BI152" s="291">
        <v>147601145</v>
      </c>
      <c r="BJ152" s="291">
        <v>51765000</v>
      </c>
      <c r="BK152" s="291">
        <v>16</v>
      </c>
      <c r="BL152" s="291">
        <v>71</v>
      </c>
      <c r="BM152" s="291">
        <v>87</v>
      </c>
      <c r="BN152" s="291">
        <v>5829000</v>
      </c>
      <c r="BO152" s="291">
        <v>1305000</v>
      </c>
      <c r="BP152" s="292" t="s">
        <v>700</v>
      </c>
      <c r="BQ152" s="292" t="s">
        <v>3320</v>
      </c>
      <c r="BR152" t="s">
        <v>45</v>
      </c>
    </row>
    <row r="153" spans="1:70" x14ac:dyDescent="0.3">
      <c r="A153" s="281">
        <v>150</v>
      </c>
      <c r="B153" s="282" t="s">
        <v>2952</v>
      </c>
      <c r="C153" s="282" t="s">
        <v>2953</v>
      </c>
      <c r="D153" s="282" t="s">
        <v>2998</v>
      </c>
      <c r="E153" s="282" t="s">
        <v>2959</v>
      </c>
      <c r="F153" s="282" t="s">
        <v>2970</v>
      </c>
      <c r="G153" s="282" t="s">
        <v>2971</v>
      </c>
      <c r="H153" s="282" t="s">
        <v>2972</v>
      </c>
      <c r="I153" s="282" t="s">
        <v>2962</v>
      </c>
      <c r="J153" s="282" t="s">
        <v>60</v>
      </c>
      <c r="K153" s="282" t="s">
        <v>2958</v>
      </c>
      <c r="L153" s="282" t="s">
        <v>45</v>
      </c>
      <c r="M153" s="283" t="s">
        <v>2191</v>
      </c>
      <c r="N153" s="282" t="s">
        <v>2192</v>
      </c>
      <c r="O153" s="282" t="s">
        <v>50</v>
      </c>
      <c r="P153" s="282" t="s">
        <v>51</v>
      </c>
      <c r="Q153" s="284" t="s">
        <v>45</v>
      </c>
      <c r="R153" s="282" t="s">
        <v>45</v>
      </c>
      <c r="S153" s="285">
        <v>45440</v>
      </c>
      <c r="T153" s="285">
        <v>45349</v>
      </c>
      <c r="U153" s="284" t="s">
        <v>45</v>
      </c>
      <c r="V153" s="285">
        <v>45349</v>
      </c>
      <c r="W153" s="285">
        <v>45379</v>
      </c>
      <c r="X153" s="285">
        <v>45385</v>
      </c>
      <c r="Y153" s="286">
        <v>45000</v>
      </c>
      <c r="Z153" s="286">
        <v>59000</v>
      </c>
      <c r="AA153" s="286">
        <v>12000</v>
      </c>
      <c r="AB153" s="286">
        <v>59000</v>
      </c>
      <c r="AC153" s="287" t="s">
        <v>691</v>
      </c>
      <c r="AD153" s="284" t="s">
        <v>60</v>
      </c>
      <c r="AE153" s="287" t="s">
        <v>45</v>
      </c>
      <c r="AF153" s="286">
        <v>45000</v>
      </c>
      <c r="AG153" s="286">
        <v>35440</v>
      </c>
      <c r="AH153" s="286">
        <v>2090960000</v>
      </c>
      <c r="AI153" s="286">
        <v>425280000</v>
      </c>
      <c r="AJ153" s="286">
        <v>9940</v>
      </c>
      <c r="AK153" s="286">
        <v>586460000</v>
      </c>
      <c r="AL153" s="286">
        <v>119280000</v>
      </c>
      <c r="AM153" s="286">
        <v>25500</v>
      </c>
      <c r="AN153" s="286">
        <v>1504500000</v>
      </c>
      <c r="AO153" s="286">
        <v>306000000</v>
      </c>
      <c r="AP153" s="286">
        <v>38383</v>
      </c>
      <c r="AQ153" s="286">
        <v>2264597000</v>
      </c>
      <c r="AR153" s="286">
        <v>460596000</v>
      </c>
      <c r="AS153" s="286">
        <v>38383</v>
      </c>
      <c r="AT153" s="286">
        <v>2264597000</v>
      </c>
      <c r="AU153" s="286">
        <v>460596000</v>
      </c>
      <c r="AV153" s="286"/>
      <c r="AW153" s="286"/>
      <c r="AX153" s="286">
        <v>0</v>
      </c>
      <c r="AY153" s="286">
        <v>36672</v>
      </c>
      <c r="AZ153" s="286">
        <v>2163648000</v>
      </c>
      <c r="BA153" s="286"/>
      <c r="BB153" s="286"/>
      <c r="BC153" s="286">
        <v>7684</v>
      </c>
      <c r="BD153" s="286">
        <v>453356000</v>
      </c>
      <c r="BE153" s="286">
        <v>205700352</v>
      </c>
      <c r="BF153" s="286">
        <v>92208000</v>
      </c>
      <c r="BG153" s="286">
        <v>35307</v>
      </c>
      <c r="BH153" s="286">
        <v>2083113000</v>
      </c>
      <c r="BI153" s="286">
        <v>1145679354</v>
      </c>
      <c r="BJ153" s="286">
        <v>423684000</v>
      </c>
      <c r="BK153" s="286">
        <v>1365</v>
      </c>
      <c r="BL153" s="286">
        <v>1711</v>
      </c>
      <c r="BM153" s="286">
        <v>3076</v>
      </c>
      <c r="BN153" s="286">
        <v>181484000</v>
      </c>
      <c r="BO153" s="286">
        <v>36912000</v>
      </c>
      <c r="BP153" s="287" t="s">
        <v>515</v>
      </c>
      <c r="BQ153" s="287" t="s">
        <v>3543</v>
      </c>
      <c r="BR153" t="s">
        <v>45</v>
      </c>
    </row>
    <row r="154" spans="1:70" x14ac:dyDescent="0.3">
      <c r="A154" s="281">
        <v>151</v>
      </c>
      <c r="B154" s="288" t="s">
        <v>2952</v>
      </c>
      <c r="C154" s="288" t="s">
        <v>2953</v>
      </c>
      <c r="D154" s="288" t="s">
        <v>2998</v>
      </c>
      <c r="E154" s="288" t="s">
        <v>2959</v>
      </c>
      <c r="F154" s="288" t="s">
        <v>2970</v>
      </c>
      <c r="G154" s="288" t="s">
        <v>2971</v>
      </c>
      <c r="H154" s="288" t="s">
        <v>2972</v>
      </c>
      <c r="I154" s="288" t="s">
        <v>2962</v>
      </c>
      <c r="J154" s="288" t="s">
        <v>60</v>
      </c>
      <c r="K154" s="288" t="s">
        <v>2958</v>
      </c>
      <c r="L154" s="288" t="s">
        <v>45</v>
      </c>
      <c r="M154" s="289" t="s">
        <v>2193</v>
      </c>
      <c r="N154" s="288" t="s">
        <v>2194</v>
      </c>
      <c r="O154" s="288" t="s">
        <v>50</v>
      </c>
      <c r="P154" s="288" t="s">
        <v>142</v>
      </c>
      <c r="Q154" s="290" t="s">
        <v>45</v>
      </c>
      <c r="R154" s="288" t="s">
        <v>45</v>
      </c>
      <c r="S154" s="1">
        <v>45456</v>
      </c>
      <c r="T154" s="1">
        <v>45380</v>
      </c>
      <c r="U154" s="290" t="s">
        <v>45</v>
      </c>
      <c r="V154" s="1">
        <v>45380</v>
      </c>
      <c r="W154" s="1">
        <v>45384</v>
      </c>
      <c r="X154" s="1">
        <v>45393</v>
      </c>
      <c r="Y154" s="291">
        <v>49000</v>
      </c>
      <c r="Z154" s="291">
        <v>49000</v>
      </c>
      <c r="AA154" s="291">
        <v>12750</v>
      </c>
      <c r="AB154" s="291">
        <v>49000</v>
      </c>
      <c r="AC154" s="292" t="s">
        <v>583</v>
      </c>
      <c r="AD154" s="290" t="s">
        <v>60</v>
      </c>
      <c r="AE154" s="292" t="s">
        <v>45</v>
      </c>
      <c r="AF154" s="291">
        <v>49000</v>
      </c>
      <c r="AG154" s="291">
        <v>4325</v>
      </c>
      <c r="AH154" s="291">
        <v>211925000</v>
      </c>
      <c r="AI154" s="291">
        <v>55143750</v>
      </c>
      <c r="AJ154" s="291">
        <v>1010</v>
      </c>
      <c r="AK154" s="291">
        <v>49490000</v>
      </c>
      <c r="AL154" s="291">
        <v>12877500</v>
      </c>
      <c r="AM154" s="291">
        <v>3315</v>
      </c>
      <c r="AN154" s="291">
        <v>162435000</v>
      </c>
      <c r="AO154" s="291">
        <v>42266250</v>
      </c>
      <c r="AP154" s="291">
        <v>4371</v>
      </c>
      <c r="AQ154" s="291">
        <v>214179000</v>
      </c>
      <c r="AR154" s="291">
        <v>55730250</v>
      </c>
      <c r="AS154" s="291">
        <v>4371</v>
      </c>
      <c r="AT154" s="291">
        <v>214179000</v>
      </c>
      <c r="AU154" s="291">
        <v>55730250</v>
      </c>
      <c r="AV154" s="291"/>
      <c r="AW154" s="291"/>
      <c r="AX154" s="291">
        <v>0</v>
      </c>
      <c r="AY154" s="291">
        <v>4386</v>
      </c>
      <c r="AZ154" s="291">
        <v>214914000</v>
      </c>
      <c r="BA154" s="291">
        <v>-60</v>
      </c>
      <c r="BB154" s="291">
        <v>-2940000</v>
      </c>
      <c r="BC154" s="291">
        <v>67</v>
      </c>
      <c r="BD154" s="291">
        <v>3283000</v>
      </c>
      <c r="BE154" s="291">
        <v>2121097</v>
      </c>
      <c r="BF154" s="291">
        <v>854250</v>
      </c>
      <c r="BG154" s="291">
        <v>4374</v>
      </c>
      <c r="BH154" s="291">
        <v>214326000</v>
      </c>
      <c r="BI154" s="291">
        <v>156217772</v>
      </c>
      <c r="BJ154" s="291">
        <v>55768500</v>
      </c>
      <c r="BK154" s="291">
        <v>12</v>
      </c>
      <c r="BL154" s="291">
        <v>-15</v>
      </c>
      <c r="BM154" s="291">
        <v>-3</v>
      </c>
      <c r="BN154" s="291">
        <v>-147000</v>
      </c>
      <c r="BO154" s="291">
        <v>-38250</v>
      </c>
      <c r="BP154" s="292" t="s">
        <v>1881</v>
      </c>
      <c r="BQ154" s="292" t="s">
        <v>3746</v>
      </c>
      <c r="BR154" t="s">
        <v>45</v>
      </c>
    </row>
    <row r="155" spans="1:70" x14ac:dyDescent="0.3">
      <c r="A155" s="281">
        <v>152</v>
      </c>
      <c r="B155" s="282" t="s">
        <v>2952</v>
      </c>
      <c r="C155" s="282" t="s">
        <v>2953</v>
      </c>
      <c r="D155" s="282" t="s">
        <v>2998</v>
      </c>
      <c r="E155" s="282" t="s">
        <v>2959</v>
      </c>
      <c r="F155" s="282" t="s">
        <v>2970</v>
      </c>
      <c r="G155" s="282" t="s">
        <v>2971</v>
      </c>
      <c r="H155" s="282" t="s">
        <v>2972</v>
      </c>
      <c r="I155" s="282" t="s">
        <v>2962</v>
      </c>
      <c r="J155" s="282" t="s">
        <v>60</v>
      </c>
      <c r="K155" s="282" t="s">
        <v>2958</v>
      </c>
      <c r="L155" s="282" t="s">
        <v>45</v>
      </c>
      <c r="M155" s="283" t="s">
        <v>2195</v>
      </c>
      <c r="N155" s="282" t="s">
        <v>2196</v>
      </c>
      <c r="O155" s="282" t="s">
        <v>50</v>
      </c>
      <c r="P155" s="282" t="s">
        <v>51</v>
      </c>
      <c r="Q155" s="284" t="s">
        <v>45</v>
      </c>
      <c r="R155" s="282" t="s">
        <v>45</v>
      </c>
      <c r="S155" s="285">
        <v>45456</v>
      </c>
      <c r="T155" s="285">
        <v>45407</v>
      </c>
      <c r="U155" s="284" t="s">
        <v>45</v>
      </c>
      <c r="V155" s="285">
        <v>45407</v>
      </c>
      <c r="W155" s="285">
        <v>45414</v>
      </c>
      <c r="X155" s="285">
        <v>45419</v>
      </c>
      <c r="Y155" s="286">
        <v>59000</v>
      </c>
      <c r="Z155" s="286">
        <v>59000</v>
      </c>
      <c r="AA155" s="286">
        <v>16200</v>
      </c>
      <c r="AB155" s="286">
        <v>59000</v>
      </c>
      <c r="AC155" s="287" t="s">
        <v>569</v>
      </c>
      <c r="AD155" s="284" t="s">
        <v>60</v>
      </c>
      <c r="AE155" s="287" t="s">
        <v>45</v>
      </c>
      <c r="AF155" s="286">
        <v>59000</v>
      </c>
      <c r="AG155" s="286">
        <v>1120</v>
      </c>
      <c r="AH155" s="286">
        <v>66080000</v>
      </c>
      <c r="AI155" s="286">
        <v>18144000</v>
      </c>
      <c r="AJ155" s="286">
        <v>970</v>
      </c>
      <c r="AK155" s="286">
        <v>57230000</v>
      </c>
      <c r="AL155" s="286">
        <v>15714000</v>
      </c>
      <c r="AM155" s="286">
        <v>150</v>
      </c>
      <c r="AN155" s="286">
        <v>8850000</v>
      </c>
      <c r="AO155" s="286">
        <v>2430000</v>
      </c>
      <c r="AP155" s="286">
        <v>1199</v>
      </c>
      <c r="AQ155" s="286">
        <v>70741000</v>
      </c>
      <c r="AR155" s="286">
        <v>19423800</v>
      </c>
      <c r="AS155" s="286">
        <v>1199</v>
      </c>
      <c r="AT155" s="286">
        <v>70741000</v>
      </c>
      <c r="AU155" s="286">
        <v>19423800</v>
      </c>
      <c r="AV155" s="286"/>
      <c r="AW155" s="286"/>
      <c r="AX155" s="286">
        <v>0</v>
      </c>
      <c r="AY155" s="286">
        <v>1184</v>
      </c>
      <c r="AZ155" s="286">
        <v>69856000</v>
      </c>
      <c r="BA155" s="286">
        <v>-2</v>
      </c>
      <c r="BB155" s="286">
        <v>-118000</v>
      </c>
      <c r="BC155" s="286">
        <v>62</v>
      </c>
      <c r="BD155" s="286">
        <v>3658000</v>
      </c>
      <c r="BE155" s="286">
        <v>2279514</v>
      </c>
      <c r="BF155" s="286">
        <v>1004400</v>
      </c>
      <c r="BG155" s="286">
        <v>1183</v>
      </c>
      <c r="BH155" s="286">
        <v>69797000</v>
      </c>
      <c r="BI155" s="286">
        <v>52269434</v>
      </c>
      <c r="BJ155" s="286">
        <v>19164600</v>
      </c>
      <c r="BK155" s="286">
        <v>1</v>
      </c>
      <c r="BL155" s="286">
        <v>15</v>
      </c>
      <c r="BM155" s="286">
        <v>16</v>
      </c>
      <c r="BN155" s="286">
        <v>944000</v>
      </c>
      <c r="BO155" s="286">
        <v>259200</v>
      </c>
      <c r="BP155" s="287" t="s">
        <v>3896</v>
      </c>
      <c r="BQ155" s="287" t="s">
        <v>3269</v>
      </c>
      <c r="BR155" t="s">
        <v>45</v>
      </c>
    </row>
    <row r="156" spans="1:70" x14ac:dyDescent="0.3">
      <c r="A156" s="281">
        <v>153</v>
      </c>
      <c r="B156" s="288" t="s">
        <v>2952</v>
      </c>
      <c r="C156" s="288" t="s">
        <v>2953</v>
      </c>
      <c r="D156" s="288" t="s">
        <v>2998</v>
      </c>
      <c r="E156" s="288" t="s">
        <v>2959</v>
      </c>
      <c r="F156" s="288" t="s">
        <v>2970</v>
      </c>
      <c r="G156" s="288" t="s">
        <v>2971</v>
      </c>
      <c r="H156" s="288" t="s">
        <v>2972</v>
      </c>
      <c r="I156" s="288" t="s">
        <v>2962</v>
      </c>
      <c r="J156" s="288" t="s">
        <v>60</v>
      </c>
      <c r="K156" s="288" t="s">
        <v>2958</v>
      </c>
      <c r="L156" s="288" t="s">
        <v>45</v>
      </c>
      <c r="M156" s="289" t="s">
        <v>2197</v>
      </c>
      <c r="N156" s="288" t="s">
        <v>2198</v>
      </c>
      <c r="O156" s="288" t="s">
        <v>50</v>
      </c>
      <c r="P156" s="288" t="s">
        <v>51</v>
      </c>
      <c r="Q156" s="290" t="s">
        <v>45</v>
      </c>
      <c r="R156" s="288" t="s">
        <v>45</v>
      </c>
      <c r="S156" s="1">
        <v>45456</v>
      </c>
      <c r="T156" s="1">
        <v>45385</v>
      </c>
      <c r="U156" s="290" t="s">
        <v>45</v>
      </c>
      <c r="V156" s="1">
        <v>45385</v>
      </c>
      <c r="W156" s="1">
        <v>45421</v>
      </c>
      <c r="X156" s="1">
        <v>45428</v>
      </c>
      <c r="Y156" s="291">
        <v>47000</v>
      </c>
      <c r="Z156" s="291">
        <v>47000</v>
      </c>
      <c r="AA156" s="291">
        <v>13000</v>
      </c>
      <c r="AB156" s="291">
        <v>47000</v>
      </c>
      <c r="AC156" s="292" t="s">
        <v>687</v>
      </c>
      <c r="AD156" s="290" t="s">
        <v>60</v>
      </c>
      <c r="AE156" s="292" t="s">
        <v>45</v>
      </c>
      <c r="AF156" s="291">
        <v>47000</v>
      </c>
      <c r="AG156" s="291">
        <v>1300</v>
      </c>
      <c r="AH156" s="291">
        <v>61100000</v>
      </c>
      <c r="AI156" s="291">
        <v>16900000</v>
      </c>
      <c r="AJ156" s="291">
        <v>770</v>
      </c>
      <c r="AK156" s="291">
        <v>36190000</v>
      </c>
      <c r="AL156" s="291">
        <v>10010000</v>
      </c>
      <c r="AM156" s="291">
        <v>530</v>
      </c>
      <c r="AN156" s="291">
        <v>24910000</v>
      </c>
      <c r="AO156" s="291">
        <v>6890000</v>
      </c>
      <c r="AP156" s="291">
        <v>1288</v>
      </c>
      <c r="AQ156" s="291">
        <v>60536000</v>
      </c>
      <c r="AR156" s="291">
        <v>16744000</v>
      </c>
      <c r="AS156" s="291">
        <v>1288</v>
      </c>
      <c r="AT156" s="291">
        <v>60536000</v>
      </c>
      <c r="AU156" s="291">
        <v>16744000</v>
      </c>
      <c r="AV156" s="291"/>
      <c r="AW156" s="291"/>
      <c r="AX156" s="291">
        <v>0</v>
      </c>
      <c r="AY156" s="291">
        <v>1275</v>
      </c>
      <c r="AZ156" s="291">
        <v>59925000</v>
      </c>
      <c r="BA156" s="291">
        <v>2</v>
      </c>
      <c r="BB156" s="291">
        <v>94000</v>
      </c>
      <c r="BC156" s="291">
        <v>11</v>
      </c>
      <c r="BD156" s="291">
        <v>517000</v>
      </c>
      <c r="BE156" s="291">
        <v>593132</v>
      </c>
      <c r="BF156" s="291">
        <v>143000</v>
      </c>
      <c r="BG156" s="291">
        <v>1275</v>
      </c>
      <c r="BH156" s="291">
        <v>59925000</v>
      </c>
      <c r="BI156" s="291">
        <v>47010371</v>
      </c>
      <c r="BJ156" s="291">
        <v>16575000</v>
      </c>
      <c r="BK156" s="291"/>
      <c r="BL156" s="291">
        <v>13</v>
      </c>
      <c r="BM156" s="291">
        <v>13</v>
      </c>
      <c r="BN156" s="291">
        <v>611000</v>
      </c>
      <c r="BO156" s="291">
        <v>169000</v>
      </c>
      <c r="BP156" s="292" t="s">
        <v>3422</v>
      </c>
      <c r="BQ156" s="292" t="s">
        <v>3421</v>
      </c>
      <c r="BR156" t="s">
        <v>45</v>
      </c>
    </row>
    <row r="157" spans="1:70" x14ac:dyDescent="0.3">
      <c r="A157" s="281">
        <v>154</v>
      </c>
      <c r="B157" s="282" t="s">
        <v>2952</v>
      </c>
      <c r="C157" s="282" t="s">
        <v>2953</v>
      </c>
      <c r="D157" s="282" t="s">
        <v>2998</v>
      </c>
      <c r="E157" s="282" t="s">
        <v>2959</v>
      </c>
      <c r="F157" s="282" t="s">
        <v>2970</v>
      </c>
      <c r="G157" s="282" t="s">
        <v>2971</v>
      </c>
      <c r="H157" s="282" t="s">
        <v>2972</v>
      </c>
      <c r="I157" s="282" t="s">
        <v>2962</v>
      </c>
      <c r="J157" s="282" t="s">
        <v>60</v>
      </c>
      <c r="K157" s="282" t="s">
        <v>2958</v>
      </c>
      <c r="L157" s="282" t="s">
        <v>45</v>
      </c>
      <c r="M157" s="283" t="s">
        <v>2199</v>
      </c>
      <c r="N157" s="282" t="s">
        <v>2200</v>
      </c>
      <c r="O157" s="282" t="s">
        <v>50</v>
      </c>
      <c r="P157" s="282" t="s">
        <v>51</v>
      </c>
      <c r="Q157" s="284" t="s">
        <v>45</v>
      </c>
      <c r="R157" s="282" t="s">
        <v>45</v>
      </c>
      <c r="S157" s="285">
        <v>45385</v>
      </c>
      <c r="T157" s="285">
        <v>45385</v>
      </c>
      <c r="U157" s="284" t="s">
        <v>45</v>
      </c>
      <c r="V157" s="285">
        <v>45385</v>
      </c>
      <c r="W157" s="285">
        <v>45385</v>
      </c>
      <c r="X157" s="285">
        <v>45404</v>
      </c>
      <c r="Y157" s="286">
        <v>63000</v>
      </c>
      <c r="Z157" s="286">
        <v>63000</v>
      </c>
      <c r="AA157" s="286">
        <v>16500</v>
      </c>
      <c r="AB157" s="286">
        <v>63000</v>
      </c>
      <c r="AC157" s="287" t="s">
        <v>672</v>
      </c>
      <c r="AD157" s="284" t="s">
        <v>60</v>
      </c>
      <c r="AE157" s="287" t="s">
        <v>45</v>
      </c>
      <c r="AF157" s="286">
        <v>63000</v>
      </c>
      <c r="AG157" s="286">
        <v>580</v>
      </c>
      <c r="AH157" s="286">
        <v>36540000</v>
      </c>
      <c r="AI157" s="286">
        <v>9570000</v>
      </c>
      <c r="AJ157" s="286">
        <v>580</v>
      </c>
      <c r="AK157" s="286">
        <v>36540000</v>
      </c>
      <c r="AL157" s="286">
        <v>9570000</v>
      </c>
      <c r="AM157" s="286"/>
      <c r="AN157" s="286"/>
      <c r="AO157" s="286">
        <v>0</v>
      </c>
      <c r="AP157" s="286">
        <v>607</v>
      </c>
      <c r="AQ157" s="286">
        <v>38241000</v>
      </c>
      <c r="AR157" s="286">
        <v>10015500</v>
      </c>
      <c r="AS157" s="286">
        <v>607</v>
      </c>
      <c r="AT157" s="286">
        <v>38241000</v>
      </c>
      <c r="AU157" s="286">
        <v>10015500</v>
      </c>
      <c r="AV157" s="286"/>
      <c r="AW157" s="286"/>
      <c r="AX157" s="286">
        <v>0</v>
      </c>
      <c r="AY157" s="286">
        <v>581</v>
      </c>
      <c r="AZ157" s="286">
        <v>36603000</v>
      </c>
      <c r="BA157" s="286">
        <v>1</v>
      </c>
      <c r="BB157" s="286">
        <v>63000</v>
      </c>
      <c r="BC157" s="286">
        <v>90</v>
      </c>
      <c r="BD157" s="286">
        <v>5670000</v>
      </c>
      <c r="BE157" s="286">
        <v>3023054</v>
      </c>
      <c r="BF157" s="286">
        <v>1485000</v>
      </c>
      <c r="BG157" s="286">
        <v>581</v>
      </c>
      <c r="BH157" s="286">
        <v>36603000</v>
      </c>
      <c r="BI157" s="286">
        <v>25084973</v>
      </c>
      <c r="BJ157" s="286">
        <v>9586500</v>
      </c>
      <c r="BK157" s="286"/>
      <c r="BL157" s="286">
        <v>26</v>
      </c>
      <c r="BM157" s="286">
        <v>26</v>
      </c>
      <c r="BN157" s="286">
        <v>1638000</v>
      </c>
      <c r="BO157" s="286">
        <v>429000</v>
      </c>
      <c r="BP157" s="287" t="s">
        <v>1406</v>
      </c>
      <c r="BQ157" s="287" t="s">
        <v>3863</v>
      </c>
      <c r="BR157" t="s">
        <v>45</v>
      </c>
    </row>
    <row r="158" spans="1:70" x14ac:dyDescent="0.3">
      <c r="A158" s="281">
        <v>155</v>
      </c>
      <c r="B158" s="288" t="s">
        <v>2952</v>
      </c>
      <c r="C158" s="288" t="s">
        <v>2953</v>
      </c>
      <c r="D158" s="288" t="s">
        <v>2998</v>
      </c>
      <c r="E158" s="288" t="s">
        <v>2959</v>
      </c>
      <c r="F158" s="288" t="s">
        <v>2970</v>
      </c>
      <c r="G158" s="288" t="s">
        <v>2971</v>
      </c>
      <c r="H158" s="288" t="s">
        <v>2972</v>
      </c>
      <c r="I158" s="288" t="s">
        <v>2962</v>
      </c>
      <c r="J158" s="288" t="s">
        <v>60</v>
      </c>
      <c r="K158" s="288" t="s">
        <v>2958</v>
      </c>
      <c r="L158" s="288" t="s">
        <v>45</v>
      </c>
      <c r="M158" s="289" t="s">
        <v>2201</v>
      </c>
      <c r="N158" s="288" t="s">
        <v>2202</v>
      </c>
      <c r="O158" s="288" t="s">
        <v>50</v>
      </c>
      <c r="P158" s="288" t="s">
        <v>51</v>
      </c>
      <c r="Q158" s="290" t="s">
        <v>45</v>
      </c>
      <c r="R158" s="288" t="s">
        <v>45</v>
      </c>
      <c r="S158" s="1">
        <v>45468</v>
      </c>
      <c r="T158" s="1">
        <v>45420</v>
      </c>
      <c r="U158" s="290" t="s">
        <v>45</v>
      </c>
      <c r="V158" s="1">
        <v>45420</v>
      </c>
      <c r="W158" s="1">
        <v>45425</v>
      </c>
      <c r="X158" s="1">
        <v>45433</v>
      </c>
      <c r="Y158" s="291">
        <v>49000</v>
      </c>
      <c r="Z158" s="291">
        <v>49000</v>
      </c>
      <c r="AA158" s="291">
        <v>13500</v>
      </c>
      <c r="AB158" s="291">
        <v>49000</v>
      </c>
      <c r="AC158" s="292" t="s">
        <v>662</v>
      </c>
      <c r="AD158" s="290" t="s">
        <v>60</v>
      </c>
      <c r="AE158" s="292" t="s">
        <v>45</v>
      </c>
      <c r="AF158" s="291">
        <v>49000</v>
      </c>
      <c r="AG158" s="291">
        <v>2785</v>
      </c>
      <c r="AH158" s="291">
        <v>136465000</v>
      </c>
      <c r="AI158" s="291">
        <v>37597500</v>
      </c>
      <c r="AJ158" s="291">
        <v>1155</v>
      </c>
      <c r="AK158" s="291">
        <v>56595000</v>
      </c>
      <c r="AL158" s="291">
        <v>15592500</v>
      </c>
      <c r="AM158" s="291">
        <v>1630</v>
      </c>
      <c r="AN158" s="291">
        <v>79870000</v>
      </c>
      <c r="AO158" s="291">
        <v>22005000</v>
      </c>
      <c r="AP158" s="291">
        <v>2906</v>
      </c>
      <c r="AQ158" s="291">
        <v>142394000</v>
      </c>
      <c r="AR158" s="291">
        <v>39231000</v>
      </c>
      <c r="AS158" s="291">
        <v>2906</v>
      </c>
      <c r="AT158" s="291">
        <v>142394000</v>
      </c>
      <c r="AU158" s="291">
        <v>39231000</v>
      </c>
      <c r="AV158" s="291"/>
      <c r="AW158" s="291"/>
      <c r="AX158" s="291">
        <v>0</v>
      </c>
      <c r="AY158" s="291">
        <v>2895</v>
      </c>
      <c r="AZ158" s="291">
        <v>141855000</v>
      </c>
      <c r="BA158" s="291">
        <v>1</v>
      </c>
      <c r="BB158" s="291">
        <v>49000</v>
      </c>
      <c r="BC158" s="291">
        <v>50</v>
      </c>
      <c r="BD158" s="291">
        <v>2450000</v>
      </c>
      <c r="BE158" s="291">
        <v>1847645</v>
      </c>
      <c r="BF158" s="291">
        <v>675000</v>
      </c>
      <c r="BG158" s="291">
        <v>2895</v>
      </c>
      <c r="BH158" s="291">
        <v>141855000</v>
      </c>
      <c r="BI158" s="291">
        <v>113254142</v>
      </c>
      <c r="BJ158" s="291">
        <v>39082500</v>
      </c>
      <c r="BK158" s="291"/>
      <c r="BL158" s="291">
        <v>11</v>
      </c>
      <c r="BM158" s="291">
        <v>11</v>
      </c>
      <c r="BN158" s="291">
        <v>539000</v>
      </c>
      <c r="BO158" s="291">
        <v>148500</v>
      </c>
      <c r="BP158" s="292" t="s">
        <v>3541</v>
      </c>
      <c r="BQ158" s="292" t="s">
        <v>918</v>
      </c>
      <c r="BR158" t="s">
        <v>45</v>
      </c>
    </row>
    <row r="159" spans="1:70" x14ac:dyDescent="0.3">
      <c r="A159" s="281">
        <v>156</v>
      </c>
      <c r="B159" s="282" t="s">
        <v>2952</v>
      </c>
      <c r="C159" s="282" t="s">
        <v>2953</v>
      </c>
      <c r="D159" s="282" t="s">
        <v>2998</v>
      </c>
      <c r="E159" s="282" t="s">
        <v>2959</v>
      </c>
      <c r="F159" s="282" t="s">
        <v>2970</v>
      </c>
      <c r="G159" s="282" t="s">
        <v>2971</v>
      </c>
      <c r="H159" s="282" t="s">
        <v>2972</v>
      </c>
      <c r="I159" s="282" t="s">
        <v>2962</v>
      </c>
      <c r="J159" s="282" t="s">
        <v>60</v>
      </c>
      <c r="K159" s="282" t="s">
        <v>2958</v>
      </c>
      <c r="L159" s="282" t="s">
        <v>45</v>
      </c>
      <c r="M159" s="283" t="s">
        <v>2203</v>
      </c>
      <c r="N159" s="282" t="s">
        <v>2204</v>
      </c>
      <c r="O159" s="282" t="s">
        <v>50</v>
      </c>
      <c r="P159" s="282" t="s">
        <v>51</v>
      </c>
      <c r="Q159" s="284" t="s">
        <v>45</v>
      </c>
      <c r="R159" s="282" t="s">
        <v>45</v>
      </c>
      <c r="S159" s="285">
        <v>45468</v>
      </c>
      <c r="T159" s="285">
        <v>45420</v>
      </c>
      <c r="U159" s="284" t="s">
        <v>45</v>
      </c>
      <c r="V159" s="285">
        <v>45420</v>
      </c>
      <c r="W159" s="285">
        <v>45425</v>
      </c>
      <c r="X159" s="285">
        <v>45433</v>
      </c>
      <c r="Y159" s="286">
        <v>59000</v>
      </c>
      <c r="Z159" s="286">
        <v>69000</v>
      </c>
      <c r="AA159" s="286">
        <v>16200</v>
      </c>
      <c r="AB159" s="286">
        <v>69000</v>
      </c>
      <c r="AC159" s="287" t="s">
        <v>569</v>
      </c>
      <c r="AD159" s="284" t="s">
        <v>60</v>
      </c>
      <c r="AE159" s="287" t="s">
        <v>45</v>
      </c>
      <c r="AF159" s="286">
        <v>59000</v>
      </c>
      <c r="AG159" s="286">
        <v>2915</v>
      </c>
      <c r="AH159" s="286">
        <v>201135000</v>
      </c>
      <c r="AI159" s="286">
        <v>47223000</v>
      </c>
      <c r="AJ159" s="286">
        <v>1335</v>
      </c>
      <c r="AK159" s="286">
        <v>92115000</v>
      </c>
      <c r="AL159" s="286">
        <v>21627000</v>
      </c>
      <c r="AM159" s="286">
        <v>1580</v>
      </c>
      <c r="AN159" s="286">
        <v>109020000</v>
      </c>
      <c r="AO159" s="286">
        <v>25596000</v>
      </c>
      <c r="AP159" s="286">
        <v>3030</v>
      </c>
      <c r="AQ159" s="286">
        <v>209070000</v>
      </c>
      <c r="AR159" s="286">
        <v>49086000</v>
      </c>
      <c r="AS159" s="286">
        <v>3030</v>
      </c>
      <c r="AT159" s="286">
        <v>209070000</v>
      </c>
      <c r="AU159" s="286">
        <v>49086000</v>
      </c>
      <c r="AV159" s="286"/>
      <c r="AW159" s="286"/>
      <c r="AX159" s="286">
        <v>0</v>
      </c>
      <c r="AY159" s="286">
        <v>2989</v>
      </c>
      <c r="AZ159" s="286">
        <v>206241000</v>
      </c>
      <c r="BA159" s="286"/>
      <c r="BB159" s="286"/>
      <c r="BC159" s="286">
        <v>125</v>
      </c>
      <c r="BD159" s="286">
        <v>8625000</v>
      </c>
      <c r="BE159" s="286">
        <v>4406962</v>
      </c>
      <c r="BF159" s="286">
        <v>2025000</v>
      </c>
      <c r="BG159" s="286">
        <v>2999</v>
      </c>
      <c r="BH159" s="286">
        <v>206931000</v>
      </c>
      <c r="BI159" s="286">
        <v>136564276</v>
      </c>
      <c r="BJ159" s="286">
        <v>48583800</v>
      </c>
      <c r="BK159" s="286">
        <v>-10</v>
      </c>
      <c r="BL159" s="286">
        <v>41</v>
      </c>
      <c r="BM159" s="286">
        <v>31</v>
      </c>
      <c r="BN159" s="286">
        <v>2139000</v>
      </c>
      <c r="BO159" s="286">
        <v>502200</v>
      </c>
      <c r="BP159" s="287" t="s">
        <v>3422</v>
      </c>
      <c r="BQ159" s="287" t="s">
        <v>3470</v>
      </c>
      <c r="BR159" t="s">
        <v>45</v>
      </c>
    </row>
    <row r="160" spans="1:70" x14ac:dyDescent="0.3">
      <c r="A160" s="281">
        <v>157</v>
      </c>
      <c r="B160" s="288" t="s">
        <v>2952</v>
      </c>
      <c r="C160" s="288" t="s">
        <v>2953</v>
      </c>
      <c r="D160" s="288" t="s">
        <v>2998</v>
      </c>
      <c r="E160" s="288" t="s">
        <v>2959</v>
      </c>
      <c r="F160" s="288" t="s">
        <v>2970</v>
      </c>
      <c r="G160" s="288" t="s">
        <v>2971</v>
      </c>
      <c r="H160" s="288" t="s">
        <v>2973</v>
      </c>
      <c r="I160" s="288" t="s">
        <v>2999</v>
      </c>
      <c r="J160" s="288" t="s">
        <v>60</v>
      </c>
      <c r="K160" s="288" t="s">
        <v>2958</v>
      </c>
      <c r="L160" s="288" t="s">
        <v>45</v>
      </c>
      <c r="M160" s="289" t="s">
        <v>2205</v>
      </c>
      <c r="N160" s="288" t="s">
        <v>2206</v>
      </c>
      <c r="O160" s="288" t="s">
        <v>50</v>
      </c>
      <c r="P160" s="288" t="s">
        <v>51</v>
      </c>
      <c r="Q160" s="290" t="s">
        <v>45</v>
      </c>
      <c r="R160" s="288" t="s">
        <v>45</v>
      </c>
      <c r="S160" s="1">
        <v>46048</v>
      </c>
      <c r="T160" s="1">
        <v>45721</v>
      </c>
      <c r="U160" s="290" t="s">
        <v>45</v>
      </c>
      <c r="V160" s="1">
        <v>45721</v>
      </c>
      <c r="W160" s="1">
        <v>45394</v>
      </c>
      <c r="X160" s="1">
        <v>45404</v>
      </c>
      <c r="Y160" s="291">
        <v>49000</v>
      </c>
      <c r="Z160" s="291">
        <v>63000</v>
      </c>
      <c r="AA160" s="291">
        <v>13500</v>
      </c>
      <c r="AB160" s="291">
        <v>63000</v>
      </c>
      <c r="AC160" s="292" t="s">
        <v>662</v>
      </c>
      <c r="AD160" s="290" t="s">
        <v>60</v>
      </c>
      <c r="AE160" s="292" t="s">
        <v>45</v>
      </c>
      <c r="AF160" s="291">
        <v>49000</v>
      </c>
      <c r="AG160" s="291">
        <v>87614</v>
      </c>
      <c r="AH160" s="291">
        <v>5519682000</v>
      </c>
      <c r="AI160" s="291">
        <v>1182789000</v>
      </c>
      <c r="AJ160" s="291">
        <v>4944</v>
      </c>
      <c r="AK160" s="291">
        <v>311472000</v>
      </c>
      <c r="AL160" s="291">
        <v>66744000</v>
      </c>
      <c r="AM160" s="291">
        <v>82670</v>
      </c>
      <c r="AN160" s="291">
        <v>5208210000</v>
      </c>
      <c r="AO160" s="291">
        <v>1116045000</v>
      </c>
      <c r="AP160" s="291">
        <v>53792</v>
      </c>
      <c r="AQ160" s="291">
        <v>3388896000</v>
      </c>
      <c r="AR160" s="291">
        <v>726192000</v>
      </c>
      <c r="AS160" s="291">
        <v>53792</v>
      </c>
      <c r="AT160" s="291">
        <v>3388896000</v>
      </c>
      <c r="AU160" s="291">
        <v>726192000</v>
      </c>
      <c r="AV160" s="291"/>
      <c r="AW160" s="291"/>
      <c r="AX160" s="291">
        <v>0</v>
      </c>
      <c r="AY160" s="291">
        <v>52287</v>
      </c>
      <c r="AZ160" s="291">
        <v>3294081000</v>
      </c>
      <c r="BA160" s="291">
        <v>-46</v>
      </c>
      <c r="BB160" s="291">
        <v>-2898000</v>
      </c>
      <c r="BC160" s="291">
        <v>21502</v>
      </c>
      <c r="BD160" s="291">
        <v>1354626000</v>
      </c>
      <c r="BE160" s="291">
        <v>756306610</v>
      </c>
      <c r="BF160" s="291">
        <v>290277000</v>
      </c>
      <c r="BG160" s="291">
        <v>49274</v>
      </c>
      <c r="BH160" s="291">
        <v>3104262000</v>
      </c>
      <c r="BI160" s="291">
        <v>1840488082</v>
      </c>
      <c r="BJ160" s="291">
        <v>665199000</v>
      </c>
      <c r="BK160" s="291">
        <v>3013</v>
      </c>
      <c r="BL160" s="291">
        <v>1505</v>
      </c>
      <c r="BM160" s="291">
        <v>4518</v>
      </c>
      <c r="BN160" s="291">
        <v>284634000</v>
      </c>
      <c r="BO160" s="291">
        <v>60993000</v>
      </c>
      <c r="BP160" s="292" t="s">
        <v>3920</v>
      </c>
      <c r="BQ160" s="292" t="s">
        <v>3959</v>
      </c>
      <c r="BR160" t="s">
        <v>45</v>
      </c>
    </row>
    <row r="161" spans="1:70" x14ac:dyDescent="0.3">
      <c r="A161" s="281">
        <v>158</v>
      </c>
      <c r="B161" s="282" t="s">
        <v>2952</v>
      </c>
      <c r="C161" s="282" t="s">
        <v>2953</v>
      </c>
      <c r="D161" s="282" t="s">
        <v>2998</v>
      </c>
      <c r="E161" s="282" t="s">
        <v>2959</v>
      </c>
      <c r="F161" s="282" t="s">
        <v>2970</v>
      </c>
      <c r="G161" s="282" t="s">
        <v>2974</v>
      </c>
      <c r="H161" s="282" t="s">
        <v>2975</v>
      </c>
      <c r="I161" s="282" t="s">
        <v>2962</v>
      </c>
      <c r="J161" s="282" t="s">
        <v>60</v>
      </c>
      <c r="K161" s="282" t="s">
        <v>2958</v>
      </c>
      <c r="L161" s="282" t="s">
        <v>45</v>
      </c>
      <c r="M161" s="283" t="s">
        <v>2207</v>
      </c>
      <c r="N161" s="282" t="s">
        <v>2208</v>
      </c>
      <c r="O161" s="282" t="s">
        <v>50</v>
      </c>
      <c r="P161" s="282" t="s">
        <v>51</v>
      </c>
      <c r="Q161" s="284" t="s">
        <v>45</v>
      </c>
      <c r="R161" s="282" t="s">
        <v>45</v>
      </c>
      <c r="S161" s="285">
        <v>45426</v>
      </c>
      <c r="T161" s="285">
        <v>45385</v>
      </c>
      <c r="U161" s="284" t="s">
        <v>45</v>
      </c>
      <c r="V161" s="285">
        <v>45385</v>
      </c>
      <c r="W161" s="285">
        <v>45394</v>
      </c>
      <c r="X161" s="285">
        <v>45404</v>
      </c>
      <c r="Y161" s="286">
        <v>35000</v>
      </c>
      <c r="Z161" s="286">
        <v>45000</v>
      </c>
      <c r="AA161" s="286">
        <v>9100</v>
      </c>
      <c r="AB161" s="286">
        <v>45000</v>
      </c>
      <c r="AC161" s="287" t="s">
        <v>201</v>
      </c>
      <c r="AD161" s="284" t="s">
        <v>60</v>
      </c>
      <c r="AE161" s="287" t="s">
        <v>45</v>
      </c>
      <c r="AF161" s="286">
        <v>35000</v>
      </c>
      <c r="AG161" s="286">
        <v>2650</v>
      </c>
      <c r="AH161" s="286">
        <v>119250000</v>
      </c>
      <c r="AI161" s="286">
        <v>24115000</v>
      </c>
      <c r="AJ161" s="286">
        <v>990</v>
      </c>
      <c r="AK161" s="286">
        <v>44550000</v>
      </c>
      <c r="AL161" s="286">
        <v>9009000</v>
      </c>
      <c r="AM161" s="286">
        <v>1660</v>
      </c>
      <c r="AN161" s="286">
        <v>74700000</v>
      </c>
      <c r="AO161" s="286">
        <v>15106000</v>
      </c>
      <c r="AP161" s="286">
        <v>2575</v>
      </c>
      <c r="AQ161" s="286">
        <v>115875000</v>
      </c>
      <c r="AR161" s="286">
        <v>23432500</v>
      </c>
      <c r="AS161" s="286">
        <v>2575</v>
      </c>
      <c r="AT161" s="286">
        <v>115875000</v>
      </c>
      <c r="AU161" s="286">
        <v>23432500</v>
      </c>
      <c r="AV161" s="286"/>
      <c r="AW161" s="286"/>
      <c r="AX161" s="286">
        <v>0</v>
      </c>
      <c r="AY161" s="286">
        <v>2302</v>
      </c>
      <c r="AZ161" s="286">
        <v>103590000</v>
      </c>
      <c r="BA161" s="286">
        <v>-12</v>
      </c>
      <c r="BB161" s="286">
        <v>-540000</v>
      </c>
      <c r="BC161" s="286">
        <v>221</v>
      </c>
      <c r="BD161" s="286">
        <v>9945000</v>
      </c>
      <c r="BE161" s="286">
        <v>5763059</v>
      </c>
      <c r="BF161" s="286">
        <v>2011100</v>
      </c>
      <c r="BG161" s="286">
        <v>2210</v>
      </c>
      <c r="BH161" s="286">
        <v>99450000</v>
      </c>
      <c r="BI161" s="286">
        <v>52323959</v>
      </c>
      <c r="BJ161" s="286">
        <v>20111000</v>
      </c>
      <c r="BK161" s="286">
        <v>92</v>
      </c>
      <c r="BL161" s="286">
        <v>273</v>
      </c>
      <c r="BM161" s="286">
        <v>365</v>
      </c>
      <c r="BN161" s="286">
        <v>16425000</v>
      </c>
      <c r="BO161" s="286">
        <v>3321500</v>
      </c>
      <c r="BP161" s="287" t="s">
        <v>3906</v>
      </c>
      <c r="BQ161" s="287" t="s">
        <v>3485</v>
      </c>
      <c r="BR161" t="s">
        <v>45</v>
      </c>
    </row>
    <row r="162" spans="1:70" x14ac:dyDescent="0.3">
      <c r="A162" s="281">
        <v>159</v>
      </c>
      <c r="B162" s="288" t="s">
        <v>2952</v>
      </c>
      <c r="C162" s="288" t="s">
        <v>2953</v>
      </c>
      <c r="D162" s="288" t="s">
        <v>2998</v>
      </c>
      <c r="E162" s="288" t="s">
        <v>2959</v>
      </c>
      <c r="F162" s="288" t="s">
        <v>2970</v>
      </c>
      <c r="G162" s="288" t="s">
        <v>2974</v>
      </c>
      <c r="H162" s="288" t="s">
        <v>2976</v>
      </c>
      <c r="I162" s="288" t="s">
        <v>2962</v>
      </c>
      <c r="J162" s="288" t="s">
        <v>60</v>
      </c>
      <c r="K162" s="288" t="s">
        <v>2958</v>
      </c>
      <c r="L162" s="288" t="s">
        <v>45</v>
      </c>
      <c r="M162" s="289" t="s">
        <v>2209</v>
      </c>
      <c r="N162" s="288" t="s">
        <v>2210</v>
      </c>
      <c r="O162" s="288" t="s">
        <v>50</v>
      </c>
      <c r="P162" s="288" t="s">
        <v>142</v>
      </c>
      <c r="Q162" s="290" t="s">
        <v>45</v>
      </c>
      <c r="R162" s="288" t="s">
        <v>45</v>
      </c>
      <c r="S162" s="1">
        <v>45385</v>
      </c>
      <c r="T162" s="1">
        <v>45385</v>
      </c>
      <c r="U162" s="290" t="s">
        <v>45</v>
      </c>
      <c r="V162" s="1">
        <v>45385</v>
      </c>
      <c r="W162" s="1">
        <v>45385</v>
      </c>
      <c r="X162" s="1">
        <v>45387</v>
      </c>
      <c r="Y162" s="291">
        <v>49000</v>
      </c>
      <c r="Z162" s="291">
        <v>59000</v>
      </c>
      <c r="AA162" s="291">
        <v>13900</v>
      </c>
      <c r="AB162" s="291">
        <v>59000</v>
      </c>
      <c r="AC162" s="292" t="s">
        <v>393</v>
      </c>
      <c r="AD162" s="290" t="s">
        <v>60</v>
      </c>
      <c r="AE162" s="292" t="s">
        <v>45</v>
      </c>
      <c r="AF162" s="291">
        <v>49000</v>
      </c>
      <c r="AG162" s="291">
        <v>1440</v>
      </c>
      <c r="AH162" s="291">
        <v>84960000</v>
      </c>
      <c r="AI162" s="291">
        <v>20016000</v>
      </c>
      <c r="AJ162" s="291">
        <v>1440</v>
      </c>
      <c r="AK162" s="291">
        <v>84960000</v>
      </c>
      <c r="AL162" s="291">
        <v>20016000</v>
      </c>
      <c r="AM162" s="291"/>
      <c r="AN162" s="291"/>
      <c r="AO162" s="291">
        <v>0</v>
      </c>
      <c r="AP162" s="291">
        <v>1398</v>
      </c>
      <c r="AQ162" s="291">
        <v>82482000</v>
      </c>
      <c r="AR162" s="291">
        <v>19432200</v>
      </c>
      <c r="AS162" s="291">
        <v>1398</v>
      </c>
      <c r="AT162" s="291">
        <v>82482000</v>
      </c>
      <c r="AU162" s="291">
        <v>19432200</v>
      </c>
      <c r="AV162" s="291"/>
      <c r="AW162" s="291"/>
      <c r="AX162" s="291">
        <v>0</v>
      </c>
      <c r="AY162" s="291">
        <v>730</v>
      </c>
      <c r="AZ162" s="291">
        <v>43070000</v>
      </c>
      <c r="BA162" s="291">
        <v>1</v>
      </c>
      <c r="BB162" s="291">
        <v>59000</v>
      </c>
      <c r="BC162" s="291">
        <v>56</v>
      </c>
      <c r="BD162" s="291">
        <v>3304000</v>
      </c>
      <c r="BE162" s="291">
        <v>1974381</v>
      </c>
      <c r="BF162" s="291">
        <v>778400</v>
      </c>
      <c r="BG162" s="291">
        <v>691</v>
      </c>
      <c r="BH162" s="291">
        <v>40769000</v>
      </c>
      <c r="BI162" s="291">
        <v>24503321</v>
      </c>
      <c r="BJ162" s="291">
        <v>9604900</v>
      </c>
      <c r="BK162" s="291">
        <v>39</v>
      </c>
      <c r="BL162" s="291">
        <v>668</v>
      </c>
      <c r="BM162" s="291">
        <v>707</v>
      </c>
      <c r="BN162" s="291">
        <v>41713000</v>
      </c>
      <c r="BO162" s="291">
        <v>9827300</v>
      </c>
      <c r="BP162" s="292" t="s">
        <v>3384</v>
      </c>
      <c r="BQ162" s="292" t="s">
        <v>3513</v>
      </c>
      <c r="BR162" t="s">
        <v>45</v>
      </c>
    </row>
    <row r="163" spans="1:70" x14ac:dyDescent="0.3">
      <c r="A163" s="281">
        <v>160</v>
      </c>
      <c r="B163" s="282" t="s">
        <v>2952</v>
      </c>
      <c r="C163" s="282" t="s">
        <v>2953</v>
      </c>
      <c r="D163" s="282" t="s">
        <v>2998</v>
      </c>
      <c r="E163" s="282" t="s">
        <v>2959</v>
      </c>
      <c r="F163" s="282" t="s">
        <v>2970</v>
      </c>
      <c r="G163" s="282" t="s">
        <v>2974</v>
      </c>
      <c r="H163" s="282" t="s">
        <v>2976</v>
      </c>
      <c r="I163" s="282" t="s">
        <v>2962</v>
      </c>
      <c r="J163" s="282" t="s">
        <v>60</v>
      </c>
      <c r="K163" s="282" t="s">
        <v>2958</v>
      </c>
      <c r="L163" s="282" t="s">
        <v>45</v>
      </c>
      <c r="M163" s="283" t="s">
        <v>2211</v>
      </c>
      <c r="N163" s="282" t="s">
        <v>2212</v>
      </c>
      <c r="O163" s="282" t="s">
        <v>50</v>
      </c>
      <c r="P163" s="282" t="s">
        <v>142</v>
      </c>
      <c r="Q163" s="284" t="s">
        <v>45</v>
      </c>
      <c r="R163" s="282" t="s">
        <v>45</v>
      </c>
      <c r="S163" s="285">
        <v>45434</v>
      </c>
      <c r="T163" s="285">
        <v>45317</v>
      </c>
      <c r="U163" s="284" t="s">
        <v>45</v>
      </c>
      <c r="V163" s="285">
        <v>45317</v>
      </c>
      <c r="W163" s="285">
        <v>45322</v>
      </c>
      <c r="X163" s="285">
        <v>45337</v>
      </c>
      <c r="Y163" s="286">
        <v>49000</v>
      </c>
      <c r="Z163" s="286">
        <v>49000</v>
      </c>
      <c r="AA163" s="286">
        <v>14000</v>
      </c>
      <c r="AB163" s="286">
        <v>49000</v>
      </c>
      <c r="AC163" s="287" t="s">
        <v>1118</v>
      </c>
      <c r="AD163" s="284" t="s">
        <v>60</v>
      </c>
      <c r="AE163" s="287" t="s">
        <v>45</v>
      </c>
      <c r="AF163" s="286">
        <v>49000</v>
      </c>
      <c r="AG163" s="286">
        <v>1550</v>
      </c>
      <c r="AH163" s="286">
        <v>75950000</v>
      </c>
      <c r="AI163" s="286">
        <v>21700000</v>
      </c>
      <c r="AJ163" s="286">
        <v>400</v>
      </c>
      <c r="AK163" s="286">
        <v>19600000</v>
      </c>
      <c r="AL163" s="286">
        <v>5600000</v>
      </c>
      <c r="AM163" s="286">
        <v>1150</v>
      </c>
      <c r="AN163" s="286">
        <v>56350000</v>
      </c>
      <c r="AO163" s="286">
        <v>16100000</v>
      </c>
      <c r="AP163" s="286">
        <v>1537</v>
      </c>
      <c r="AQ163" s="286">
        <v>75313000</v>
      </c>
      <c r="AR163" s="286">
        <v>21518000</v>
      </c>
      <c r="AS163" s="286">
        <v>1537</v>
      </c>
      <c r="AT163" s="286">
        <v>75313000</v>
      </c>
      <c r="AU163" s="286">
        <v>21518000</v>
      </c>
      <c r="AV163" s="286"/>
      <c r="AW163" s="286"/>
      <c r="AX163" s="286">
        <v>0</v>
      </c>
      <c r="AY163" s="286">
        <v>1493</v>
      </c>
      <c r="AZ163" s="286">
        <v>73157000</v>
      </c>
      <c r="BA163" s="286"/>
      <c r="BB163" s="286"/>
      <c r="BC163" s="286">
        <v>169</v>
      </c>
      <c r="BD163" s="286">
        <v>8281000</v>
      </c>
      <c r="BE163" s="286">
        <v>3956636</v>
      </c>
      <c r="BF163" s="286">
        <v>2366000</v>
      </c>
      <c r="BG163" s="286">
        <v>1444</v>
      </c>
      <c r="BH163" s="286">
        <v>70756000</v>
      </c>
      <c r="BI163" s="286">
        <v>51918378</v>
      </c>
      <c r="BJ163" s="286">
        <v>20216000</v>
      </c>
      <c r="BK163" s="286">
        <v>49</v>
      </c>
      <c r="BL163" s="286">
        <v>44</v>
      </c>
      <c r="BM163" s="286">
        <v>93</v>
      </c>
      <c r="BN163" s="286">
        <v>4557000</v>
      </c>
      <c r="BO163" s="286">
        <v>1302000</v>
      </c>
      <c r="BP163" s="287" t="s">
        <v>1635</v>
      </c>
      <c r="BQ163" s="287" t="s">
        <v>3733</v>
      </c>
      <c r="BR163" t="s">
        <v>45</v>
      </c>
    </row>
    <row r="164" spans="1:70" x14ac:dyDescent="0.3">
      <c r="A164" s="281">
        <v>161</v>
      </c>
      <c r="B164" s="288" t="s">
        <v>2952</v>
      </c>
      <c r="C164" s="288" t="s">
        <v>2953</v>
      </c>
      <c r="D164" s="288" t="s">
        <v>2998</v>
      </c>
      <c r="E164" s="288" t="s">
        <v>2959</v>
      </c>
      <c r="F164" s="288" t="s">
        <v>2970</v>
      </c>
      <c r="G164" s="288" t="s">
        <v>2974</v>
      </c>
      <c r="H164" s="288" t="s">
        <v>2976</v>
      </c>
      <c r="I164" s="288" t="s">
        <v>2962</v>
      </c>
      <c r="J164" s="288" t="s">
        <v>60</v>
      </c>
      <c r="K164" s="288" t="s">
        <v>2958</v>
      </c>
      <c r="L164" s="288" t="s">
        <v>45</v>
      </c>
      <c r="M164" s="289" t="s">
        <v>2213</v>
      </c>
      <c r="N164" s="288" t="s">
        <v>2214</v>
      </c>
      <c r="O164" s="288" t="s">
        <v>50</v>
      </c>
      <c r="P164" s="288" t="s">
        <v>51</v>
      </c>
      <c r="Q164" s="290" t="s">
        <v>45</v>
      </c>
      <c r="R164" s="288" t="s">
        <v>45</v>
      </c>
      <c r="S164" s="1">
        <v>45434</v>
      </c>
      <c r="T164" s="1">
        <v>45307</v>
      </c>
      <c r="U164" s="290" t="s">
        <v>45</v>
      </c>
      <c r="V164" s="1">
        <v>45307</v>
      </c>
      <c r="W164" s="1">
        <v>45322</v>
      </c>
      <c r="X164" s="1">
        <v>45328</v>
      </c>
      <c r="Y164" s="291">
        <v>47000</v>
      </c>
      <c r="Z164" s="291">
        <v>47000</v>
      </c>
      <c r="AA164" s="291">
        <v>13000</v>
      </c>
      <c r="AB164" s="291">
        <v>47000</v>
      </c>
      <c r="AC164" s="292" t="s">
        <v>687</v>
      </c>
      <c r="AD164" s="290" t="s">
        <v>60</v>
      </c>
      <c r="AE164" s="292" t="s">
        <v>45</v>
      </c>
      <c r="AF164" s="291">
        <v>47000</v>
      </c>
      <c r="AG164" s="291">
        <v>3605</v>
      </c>
      <c r="AH164" s="291">
        <v>169435000</v>
      </c>
      <c r="AI164" s="291">
        <v>46865000</v>
      </c>
      <c r="AJ164" s="291">
        <v>1155</v>
      </c>
      <c r="AK164" s="291">
        <v>54285000</v>
      </c>
      <c r="AL164" s="291">
        <v>15015000</v>
      </c>
      <c r="AM164" s="291">
        <v>2450</v>
      </c>
      <c r="AN164" s="291">
        <v>115150000</v>
      </c>
      <c r="AO164" s="291">
        <v>31850000</v>
      </c>
      <c r="AP164" s="291">
        <v>3674</v>
      </c>
      <c r="AQ164" s="291">
        <v>172678000</v>
      </c>
      <c r="AR164" s="291">
        <v>47762000</v>
      </c>
      <c r="AS164" s="291">
        <v>3674</v>
      </c>
      <c r="AT164" s="291">
        <v>172678000</v>
      </c>
      <c r="AU164" s="291">
        <v>47762000</v>
      </c>
      <c r="AV164" s="291"/>
      <c r="AW164" s="291"/>
      <c r="AX164" s="291">
        <v>0</v>
      </c>
      <c r="AY164" s="291">
        <v>3664</v>
      </c>
      <c r="AZ164" s="291">
        <v>172208000</v>
      </c>
      <c r="BA164" s="291">
        <v>-4</v>
      </c>
      <c r="BB164" s="291">
        <v>-188000</v>
      </c>
      <c r="BC164" s="291">
        <v>44</v>
      </c>
      <c r="BD164" s="291">
        <v>2068000</v>
      </c>
      <c r="BE164" s="291">
        <v>1532161</v>
      </c>
      <c r="BF164" s="291">
        <v>572000</v>
      </c>
      <c r="BG164" s="291">
        <v>3594</v>
      </c>
      <c r="BH164" s="291">
        <v>168918000</v>
      </c>
      <c r="BI164" s="291">
        <v>133688051</v>
      </c>
      <c r="BJ164" s="291">
        <v>46722000</v>
      </c>
      <c r="BK164" s="291">
        <v>70</v>
      </c>
      <c r="BL164" s="291">
        <v>10</v>
      </c>
      <c r="BM164" s="291">
        <v>80</v>
      </c>
      <c r="BN164" s="291">
        <v>3760000</v>
      </c>
      <c r="BO164" s="291">
        <v>1040000</v>
      </c>
      <c r="BP164" s="292" t="s">
        <v>3403</v>
      </c>
      <c r="BQ164" s="292" t="s">
        <v>3743</v>
      </c>
      <c r="BR164" t="s">
        <v>45</v>
      </c>
    </row>
    <row r="165" spans="1:70" x14ac:dyDescent="0.3">
      <c r="A165" s="281">
        <v>162</v>
      </c>
      <c r="B165" s="282" t="s">
        <v>2952</v>
      </c>
      <c r="C165" s="282" t="s">
        <v>2953</v>
      </c>
      <c r="D165" s="282" t="s">
        <v>2998</v>
      </c>
      <c r="E165" s="282" t="s">
        <v>2959</v>
      </c>
      <c r="F165" s="282" t="s">
        <v>2970</v>
      </c>
      <c r="G165" s="282" t="s">
        <v>2974</v>
      </c>
      <c r="H165" s="282" t="s">
        <v>2976</v>
      </c>
      <c r="I165" s="282" t="s">
        <v>2962</v>
      </c>
      <c r="J165" s="282" t="s">
        <v>60</v>
      </c>
      <c r="K165" s="282" t="s">
        <v>2958</v>
      </c>
      <c r="L165" s="282" t="s">
        <v>45</v>
      </c>
      <c r="M165" s="283" t="s">
        <v>2215</v>
      </c>
      <c r="N165" s="282" t="s">
        <v>2216</v>
      </c>
      <c r="O165" s="282" t="s">
        <v>50</v>
      </c>
      <c r="P165" s="282" t="s">
        <v>142</v>
      </c>
      <c r="Q165" s="284" t="s">
        <v>45</v>
      </c>
      <c r="R165" s="282" t="s">
        <v>45</v>
      </c>
      <c r="S165" s="285">
        <v>45383</v>
      </c>
      <c r="T165" s="285">
        <v>45310</v>
      </c>
      <c r="U165" s="284" t="s">
        <v>45</v>
      </c>
      <c r="V165" s="285">
        <v>45310</v>
      </c>
      <c r="W165" s="285">
        <v>45310</v>
      </c>
      <c r="X165" s="285">
        <v>45315</v>
      </c>
      <c r="Y165" s="286">
        <v>43000</v>
      </c>
      <c r="Z165" s="286">
        <v>43000</v>
      </c>
      <c r="AA165" s="286">
        <v>12300</v>
      </c>
      <c r="AB165" s="286">
        <v>43000</v>
      </c>
      <c r="AC165" s="287" t="s">
        <v>1118</v>
      </c>
      <c r="AD165" s="284" t="s">
        <v>60</v>
      </c>
      <c r="AE165" s="287" t="s">
        <v>45</v>
      </c>
      <c r="AF165" s="286">
        <v>43000</v>
      </c>
      <c r="AG165" s="286">
        <v>2150</v>
      </c>
      <c r="AH165" s="286">
        <v>92450000</v>
      </c>
      <c r="AI165" s="286">
        <v>26445000</v>
      </c>
      <c r="AJ165" s="286">
        <v>800</v>
      </c>
      <c r="AK165" s="286">
        <v>34400000</v>
      </c>
      <c r="AL165" s="286">
        <v>9840000</v>
      </c>
      <c r="AM165" s="286">
        <v>1350</v>
      </c>
      <c r="AN165" s="286">
        <v>58050000</v>
      </c>
      <c r="AO165" s="286">
        <v>16605000</v>
      </c>
      <c r="AP165" s="286">
        <v>2164</v>
      </c>
      <c r="AQ165" s="286">
        <v>93052000</v>
      </c>
      <c r="AR165" s="286">
        <v>26617200</v>
      </c>
      <c r="AS165" s="286">
        <v>2164</v>
      </c>
      <c r="AT165" s="286">
        <v>93052000</v>
      </c>
      <c r="AU165" s="286">
        <v>26617200</v>
      </c>
      <c r="AV165" s="286"/>
      <c r="AW165" s="286"/>
      <c r="AX165" s="286">
        <v>0</v>
      </c>
      <c r="AY165" s="286">
        <v>2130</v>
      </c>
      <c r="AZ165" s="286">
        <v>91590000</v>
      </c>
      <c r="BA165" s="286">
        <v>1</v>
      </c>
      <c r="BB165" s="286">
        <v>43000</v>
      </c>
      <c r="BC165" s="286">
        <v>64</v>
      </c>
      <c r="BD165" s="286">
        <v>2752000</v>
      </c>
      <c r="BE165" s="286">
        <v>1958625</v>
      </c>
      <c r="BF165" s="286">
        <v>787200</v>
      </c>
      <c r="BG165" s="286">
        <v>2063</v>
      </c>
      <c r="BH165" s="286">
        <v>88709000</v>
      </c>
      <c r="BI165" s="286">
        <v>72146325</v>
      </c>
      <c r="BJ165" s="286">
        <v>25374900</v>
      </c>
      <c r="BK165" s="286">
        <v>67</v>
      </c>
      <c r="BL165" s="286">
        <v>34</v>
      </c>
      <c r="BM165" s="286">
        <v>101</v>
      </c>
      <c r="BN165" s="286">
        <v>4343000</v>
      </c>
      <c r="BO165" s="286">
        <v>1242300</v>
      </c>
      <c r="BP165" s="287" t="s">
        <v>4066</v>
      </c>
      <c r="BQ165" s="287" t="s">
        <v>3529</v>
      </c>
      <c r="BR165" t="s">
        <v>45</v>
      </c>
    </row>
    <row r="166" spans="1:70" x14ac:dyDescent="0.3">
      <c r="A166" s="281">
        <v>163</v>
      </c>
      <c r="B166" s="288" t="s">
        <v>2952</v>
      </c>
      <c r="C166" s="288" t="s">
        <v>2953</v>
      </c>
      <c r="D166" s="288" t="s">
        <v>2998</v>
      </c>
      <c r="E166" s="288" t="s">
        <v>2959</v>
      </c>
      <c r="F166" s="288" t="s">
        <v>2970</v>
      </c>
      <c r="G166" s="288" t="s">
        <v>2974</v>
      </c>
      <c r="H166" s="288" t="s">
        <v>2976</v>
      </c>
      <c r="I166" s="288" t="s">
        <v>2962</v>
      </c>
      <c r="J166" s="288" t="s">
        <v>60</v>
      </c>
      <c r="K166" s="288" t="s">
        <v>2958</v>
      </c>
      <c r="L166" s="288" t="s">
        <v>45</v>
      </c>
      <c r="M166" s="289" t="s">
        <v>2217</v>
      </c>
      <c r="N166" s="288" t="s">
        <v>2218</v>
      </c>
      <c r="O166" s="288" t="s">
        <v>50</v>
      </c>
      <c r="P166" s="288" t="s">
        <v>142</v>
      </c>
      <c r="Q166" s="290" t="s">
        <v>45</v>
      </c>
      <c r="R166" s="288" t="s">
        <v>45</v>
      </c>
      <c r="S166" s="1">
        <v>45434</v>
      </c>
      <c r="T166" s="1">
        <v>45317</v>
      </c>
      <c r="U166" s="290" t="s">
        <v>45</v>
      </c>
      <c r="V166" s="1">
        <v>45317</v>
      </c>
      <c r="W166" s="1">
        <v>45324</v>
      </c>
      <c r="X166" s="1">
        <v>45337</v>
      </c>
      <c r="Y166" s="291">
        <v>49000</v>
      </c>
      <c r="Z166" s="291">
        <v>49000</v>
      </c>
      <c r="AA166" s="291">
        <v>14500</v>
      </c>
      <c r="AB166" s="291">
        <v>49000</v>
      </c>
      <c r="AC166" s="292" t="s">
        <v>1894</v>
      </c>
      <c r="AD166" s="290" t="s">
        <v>60</v>
      </c>
      <c r="AE166" s="292" t="s">
        <v>45</v>
      </c>
      <c r="AF166" s="291">
        <v>49000</v>
      </c>
      <c r="AG166" s="291">
        <v>2015</v>
      </c>
      <c r="AH166" s="291">
        <v>98735000</v>
      </c>
      <c r="AI166" s="291">
        <v>29217500</v>
      </c>
      <c r="AJ166" s="291">
        <v>715</v>
      </c>
      <c r="AK166" s="291">
        <v>35035000</v>
      </c>
      <c r="AL166" s="291">
        <v>10367500</v>
      </c>
      <c r="AM166" s="291">
        <v>1300</v>
      </c>
      <c r="AN166" s="291">
        <v>63700000</v>
      </c>
      <c r="AO166" s="291">
        <v>18850000</v>
      </c>
      <c r="AP166" s="291">
        <v>1977</v>
      </c>
      <c r="AQ166" s="291">
        <v>96873000</v>
      </c>
      <c r="AR166" s="291">
        <v>28666500</v>
      </c>
      <c r="AS166" s="291">
        <v>1977</v>
      </c>
      <c r="AT166" s="291">
        <v>96873000</v>
      </c>
      <c r="AU166" s="291">
        <v>28666500</v>
      </c>
      <c r="AV166" s="291"/>
      <c r="AW166" s="291"/>
      <c r="AX166" s="291">
        <v>0</v>
      </c>
      <c r="AY166" s="291">
        <v>1938</v>
      </c>
      <c r="AZ166" s="291">
        <v>94962000</v>
      </c>
      <c r="BA166" s="291">
        <v>-2</v>
      </c>
      <c r="BB166" s="291">
        <v>-98000</v>
      </c>
      <c r="BC166" s="291">
        <v>110</v>
      </c>
      <c r="BD166" s="291">
        <v>5390000</v>
      </c>
      <c r="BE166" s="291">
        <v>3949705</v>
      </c>
      <c r="BF166" s="291">
        <v>1595000</v>
      </c>
      <c r="BG166" s="291">
        <v>1867</v>
      </c>
      <c r="BH166" s="291">
        <v>91483000</v>
      </c>
      <c r="BI166" s="291">
        <v>72749698</v>
      </c>
      <c r="BJ166" s="291">
        <v>27071500</v>
      </c>
      <c r="BK166" s="291">
        <v>71</v>
      </c>
      <c r="BL166" s="291">
        <v>39</v>
      </c>
      <c r="BM166" s="291">
        <v>110</v>
      </c>
      <c r="BN166" s="291">
        <v>5390000</v>
      </c>
      <c r="BO166" s="291">
        <v>1595000</v>
      </c>
      <c r="BP166" s="292" t="s">
        <v>4077</v>
      </c>
      <c r="BQ166" s="292" t="s">
        <v>4151</v>
      </c>
      <c r="BR166" t="s">
        <v>45</v>
      </c>
    </row>
    <row r="167" spans="1:70" x14ac:dyDescent="0.3">
      <c r="A167" s="281">
        <v>164</v>
      </c>
      <c r="B167" s="282" t="s">
        <v>2952</v>
      </c>
      <c r="C167" s="282" t="s">
        <v>2953</v>
      </c>
      <c r="D167" s="282" t="s">
        <v>2998</v>
      </c>
      <c r="E167" s="282" t="s">
        <v>2959</v>
      </c>
      <c r="F167" s="282" t="s">
        <v>2970</v>
      </c>
      <c r="G167" s="282" t="s">
        <v>2974</v>
      </c>
      <c r="H167" s="282" t="s">
        <v>2976</v>
      </c>
      <c r="I167" s="282" t="s">
        <v>2962</v>
      </c>
      <c r="J167" s="282" t="s">
        <v>60</v>
      </c>
      <c r="K167" s="282" t="s">
        <v>2958</v>
      </c>
      <c r="L167" s="282" t="s">
        <v>45</v>
      </c>
      <c r="M167" s="283" t="s">
        <v>2219</v>
      </c>
      <c r="N167" s="282" t="s">
        <v>2220</v>
      </c>
      <c r="O167" s="282" t="s">
        <v>50</v>
      </c>
      <c r="P167" s="282" t="s">
        <v>142</v>
      </c>
      <c r="Q167" s="284" t="s">
        <v>45</v>
      </c>
      <c r="R167" s="282" t="s">
        <v>45</v>
      </c>
      <c r="S167" s="285">
        <v>45327</v>
      </c>
      <c r="T167" s="285">
        <v>45320</v>
      </c>
      <c r="U167" s="284" t="s">
        <v>45</v>
      </c>
      <c r="V167" s="285">
        <v>45320</v>
      </c>
      <c r="W167" s="285">
        <v>45327</v>
      </c>
      <c r="X167" s="285">
        <v>45337</v>
      </c>
      <c r="Y167" s="286">
        <v>47000</v>
      </c>
      <c r="Z167" s="286">
        <v>47000</v>
      </c>
      <c r="AA167" s="286">
        <v>12800</v>
      </c>
      <c r="AB167" s="286">
        <v>47000</v>
      </c>
      <c r="AC167" s="287" t="s">
        <v>386</v>
      </c>
      <c r="AD167" s="284" t="s">
        <v>60</v>
      </c>
      <c r="AE167" s="287" t="s">
        <v>45</v>
      </c>
      <c r="AF167" s="286">
        <v>47000</v>
      </c>
      <c r="AG167" s="286">
        <v>1100</v>
      </c>
      <c r="AH167" s="286">
        <v>51700000</v>
      </c>
      <c r="AI167" s="286">
        <v>14080000</v>
      </c>
      <c r="AJ167" s="286">
        <v>1100</v>
      </c>
      <c r="AK167" s="286">
        <v>51700000</v>
      </c>
      <c r="AL167" s="286">
        <v>14080000</v>
      </c>
      <c r="AM167" s="286"/>
      <c r="AN167" s="286"/>
      <c r="AO167" s="286">
        <v>0</v>
      </c>
      <c r="AP167" s="286">
        <v>1092</v>
      </c>
      <c r="AQ167" s="286">
        <v>51324000</v>
      </c>
      <c r="AR167" s="286">
        <v>13977600</v>
      </c>
      <c r="AS167" s="286">
        <v>1092</v>
      </c>
      <c r="AT167" s="286">
        <v>51324000</v>
      </c>
      <c r="AU167" s="286">
        <v>13977600</v>
      </c>
      <c r="AV167" s="286"/>
      <c r="AW167" s="286"/>
      <c r="AX167" s="286">
        <v>0</v>
      </c>
      <c r="AY167" s="286">
        <v>1024</v>
      </c>
      <c r="AZ167" s="286">
        <v>48128000</v>
      </c>
      <c r="BA167" s="286"/>
      <c r="BB167" s="286"/>
      <c r="BC167" s="286">
        <v>153</v>
      </c>
      <c r="BD167" s="286">
        <v>7191000</v>
      </c>
      <c r="BE167" s="286">
        <v>5625762</v>
      </c>
      <c r="BF167" s="286">
        <v>1958400</v>
      </c>
      <c r="BG167" s="286">
        <v>969</v>
      </c>
      <c r="BH167" s="286">
        <v>45543000</v>
      </c>
      <c r="BI167" s="286">
        <v>32005592</v>
      </c>
      <c r="BJ167" s="286">
        <v>12403200</v>
      </c>
      <c r="BK167" s="286">
        <v>55</v>
      </c>
      <c r="BL167" s="286">
        <v>68</v>
      </c>
      <c r="BM167" s="286">
        <v>123</v>
      </c>
      <c r="BN167" s="286">
        <v>5781000</v>
      </c>
      <c r="BO167" s="286">
        <v>1574400</v>
      </c>
      <c r="BP167" s="287" t="s">
        <v>3538</v>
      </c>
      <c r="BQ167" s="287" t="s">
        <v>3986</v>
      </c>
      <c r="BR167" t="s">
        <v>45</v>
      </c>
    </row>
    <row r="168" spans="1:70" x14ac:dyDescent="0.3">
      <c r="A168" s="281">
        <v>165</v>
      </c>
      <c r="B168" s="288" t="s">
        <v>2952</v>
      </c>
      <c r="C168" s="288" t="s">
        <v>2953</v>
      </c>
      <c r="D168" s="288" t="s">
        <v>2998</v>
      </c>
      <c r="E168" s="288" t="s">
        <v>2959</v>
      </c>
      <c r="F168" s="288" t="s">
        <v>2970</v>
      </c>
      <c r="G168" s="288" t="s">
        <v>2974</v>
      </c>
      <c r="H168" s="288" t="s">
        <v>2976</v>
      </c>
      <c r="I168" s="288" t="s">
        <v>2962</v>
      </c>
      <c r="J168" s="288" t="s">
        <v>60</v>
      </c>
      <c r="K168" s="288" t="s">
        <v>2958</v>
      </c>
      <c r="L168" s="288" t="s">
        <v>45</v>
      </c>
      <c r="M168" s="289" t="s">
        <v>2221</v>
      </c>
      <c r="N168" s="288" t="s">
        <v>2222</v>
      </c>
      <c r="O168" s="288" t="s">
        <v>50</v>
      </c>
      <c r="P168" s="288" t="s">
        <v>51</v>
      </c>
      <c r="Q168" s="290" t="s">
        <v>45</v>
      </c>
      <c r="R168" s="288" t="s">
        <v>45</v>
      </c>
      <c r="S168" s="1">
        <v>45434</v>
      </c>
      <c r="T168" s="1">
        <v>45385</v>
      </c>
      <c r="U168" s="290" t="s">
        <v>45</v>
      </c>
      <c r="V168" s="1">
        <v>45385</v>
      </c>
      <c r="W168" s="1">
        <v>45385</v>
      </c>
      <c r="X168" s="1">
        <v>45393</v>
      </c>
      <c r="Y168" s="291">
        <v>43000</v>
      </c>
      <c r="Z168" s="291">
        <v>43000</v>
      </c>
      <c r="AA168" s="291">
        <v>11500</v>
      </c>
      <c r="AB168" s="291">
        <v>43000</v>
      </c>
      <c r="AC168" s="292" t="s">
        <v>208</v>
      </c>
      <c r="AD168" s="290" t="s">
        <v>60</v>
      </c>
      <c r="AE168" s="292" t="s">
        <v>45</v>
      </c>
      <c r="AF168" s="291">
        <v>43000</v>
      </c>
      <c r="AG168" s="291">
        <v>2660</v>
      </c>
      <c r="AH168" s="291">
        <v>114380000</v>
      </c>
      <c r="AI168" s="291">
        <v>30590000</v>
      </c>
      <c r="AJ168" s="291">
        <v>910</v>
      </c>
      <c r="AK168" s="291">
        <v>39130000</v>
      </c>
      <c r="AL168" s="291">
        <v>10465000</v>
      </c>
      <c r="AM168" s="291">
        <v>1750</v>
      </c>
      <c r="AN168" s="291">
        <v>75250000</v>
      </c>
      <c r="AO168" s="291">
        <v>20125000</v>
      </c>
      <c r="AP168" s="291">
        <v>2699</v>
      </c>
      <c r="AQ168" s="291">
        <v>116057000</v>
      </c>
      <c r="AR168" s="291">
        <v>31038500</v>
      </c>
      <c r="AS168" s="291">
        <v>2699</v>
      </c>
      <c r="AT168" s="291">
        <v>116057000</v>
      </c>
      <c r="AU168" s="291">
        <v>31038500</v>
      </c>
      <c r="AV168" s="291"/>
      <c r="AW168" s="291"/>
      <c r="AX168" s="291">
        <v>0</v>
      </c>
      <c r="AY168" s="291">
        <v>2565</v>
      </c>
      <c r="AZ168" s="291">
        <v>110295000</v>
      </c>
      <c r="BA168" s="291">
        <v>2</v>
      </c>
      <c r="BB168" s="291">
        <v>86000</v>
      </c>
      <c r="BC168" s="291">
        <v>549</v>
      </c>
      <c r="BD168" s="291">
        <v>23607000</v>
      </c>
      <c r="BE168" s="291">
        <v>14115839</v>
      </c>
      <c r="BF168" s="291">
        <v>6313500</v>
      </c>
      <c r="BG168" s="291">
        <v>2562</v>
      </c>
      <c r="BH168" s="291">
        <v>110166000</v>
      </c>
      <c r="BI168" s="291">
        <v>76916826</v>
      </c>
      <c r="BJ168" s="291">
        <v>29463000</v>
      </c>
      <c r="BK168" s="291">
        <v>3</v>
      </c>
      <c r="BL168" s="291">
        <v>134</v>
      </c>
      <c r="BM168" s="291">
        <v>137</v>
      </c>
      <c r="BN168" s="291">
        <v>5891000</v>
      </c>
      <c r="BO168" s="291">
        <v>1575500</v>
      </c>
      <c r="BP168" s="292" t="s">
        <v>3406</v>
      </c>
      <c r="BQ168" s="292" t="s">
        <v>4006</v>
      </c>
      <c r="BR168" t="s">
        <v>45</v>
      </c>
    </row>
    <row r="169" spans="1:70" x14ac:dyDescent="0.3">
      <c r="A169" s="281">
        <v>166</v>
      </c>
      <c r="B169" s="282" t="s">
        <v>2952</v>
      </c>
      <c r="C169" s="282" t="s">
        <v>2953</v>
      </c>
      <c r="D169" s="282" t="s">
        <v>2998</v>
      </c>
      <c r="E169" s="282" t="s">
        <v>2959</v>
      </c>
      <c r="F169" s="282" t="s">
        <v>2970</v>
      </c>
      <c r="G169" s="282" t="s">
        <v>2974</v>
      </c>
      <c r="H169" s="282" t="s">
        <v>2976</v>
      </c>
      <c r="I169" s="282" t="s">
        <v>2962</v>
      </c>
      <c r="J169" s="282" t="s">
        <v>60</v>
      </c>
      <c r="K169" s="282" t="s">
        <v>2958</v>
      </c>
      <c r="L169" s="282" t="s">
        <v>45</v>
      </c>
      <c r="M169" s="283" t="s">
        <v>2223</v>
      </c>
      <c r="N169" s="282" t="s">
        <v>2224</v>
      </c>
      <c r="O169" s="282" t="s">
        <v>50</v>
      </c>
      <c r="P169" s="282" t="s">
        <v>142</v>
      </c>
      <c r="Q169" s="284" t="s">
        <v>45</v>
      </c>
      <c r="R169" s="282" t="s">
        <v>45</v>
      </c>
      <c r="S169" s="285">
        <v>45426</v>
      </c>
      <c r="T169" s="285">
        <v>45320</v>
      </c>
      <c r="U169" s="284" t="s">
        <v>45</v>
      </c>
      <c r="V169" s="285">
        <v>45320</v>
      </c>
      <c r="W169" s="285">
        <v>45350</v>
      </c>
      <c r="X169" s="285">
        <v>45351</v>
      </c>
      <c r="Y169" s="286">
        <v>55000</v>
      </c>
      <c r="Z169" s="286">
        <v>55000</v>
      </c>
      <c r="AA169" s="286">
        <v>15000</v>
      </c>
      <c r="AB169" s="286">
        <v>55000</v>
      </c>
      <c r="AC169" s="287" t="s">
        <v>1013</v>
      </c>
      <c r="AD169" s="284" t="s">
        <v>60</v>
      </c>
      <c r="AE169" s="287" t="s">
        <v>45</v>
      </c>
      <c r="AF169" s="286">
        <v>55000</v>
      </c>
      <c r="AG169" s="286">
        <v>1600</v>
      </c>
      <c r="AH169" s="286">
        <v>88000000</v>
      </c>
      <c r="AI169" s="286">
        <v>24000000</v>
      </c>
      <c r="AJ169" s="286">
        <v>500</v>
      </c>
      <c r="AK169" s="286">
        <v>27500000</v>
      </c>
      <c r="AL169" s="286">
        <v>7500000</v>
      </c>
      <c r="AM169" s="286">
        <v>1100</v>
      </c>
      <c r="AN169" s="286">
        <v>60500000</v>
      </c>
      <c r="AO169" s="286">
        <v>16500000</v>
      </c>
      <c r="AP169" s="286">
        <v>1607</v>
      </c>
      <c r="AQ169" s="286">
        <v>88385000</v>
      </c>
      <c r="AR169" s="286">
        <v>24105000</v>
      </c>
      <c r="AS169" s="286">
        <v>1607</v>
      </c>
      <c r="AT169" s="286">
        <v>88385000</v>
      </c>
      <c r="AU169" s="286">
        <v>24105000</v>
      </c>
      <c r="AV169" s="286"/>
      <c r="AW169" s="286"/>
      <c r="AX169" s="286">
        <v>0</v>
      </c>
      <c r="AY169" s="286">
        <v>1594</v>
      </c>
      <c r="AZ169" s="286">
        <v>87670000</v>
      </c>
      <c r="BA169" s="286">
        <v>-1</v>
      </c>
      <c r="BB169" s="286">
        <v>-55000</v>
      </c>
      <c r="BC169" s="286">
        <v>207</v>
      </c>
      <c r="BD169" s="286">
        <v>11385000</v>
      </c>
      <c r="BE169" s="286">
        <v>7201991</v>
      </c>
      <c r="BF169" s="286">
        <v>3105000</v>
      </c>
      <c r="BG169" s="286">
        <v>1594</v>
      </c>
      <c r="BH169" s="286">
        <v>87670000</v>
      </c>
      <c r="BI169" s="286">
        <v>63632245</v>
      </c>
      <c r="BJ169" s="286">
        <v>23910000</v>
      </c>
      <c r="BK169" s="286"/>
      <c r="BL169" s="286">
        <v>13</v>
      </c>
      <c r="BM169" s="286">
        <v>13</v>
      </c>
      <c r="BN169" s="286">
        <v>715000</v>
      </c>
      <c r="BO169" s="286">
        <v>195000</v>
      </c>
      <c r="BP169" s="287" t="s">
        <v>919</v>
      </c>
      <c r="BQ169" s="287" t="s">
        <v>761</v>
      </c>
      <c r="BR169" t="s">
        <v>45</v>
      </c>
    </row>
    <row r="170" spans="1:70" x14ac:dyDescent="0.3">
      <c r="A170" s="281">
        <v>167</v>
      </c>
      <c r="B170" s="288" t="s">
        <v>2952</v>
      </c>
      <c r="C170" s="288" t="s">
        <v>2953</v>
      </c>
      <c r="D170" s="288" t="s">
        <v>2998</v>
      </c>
      <c r="E170" s="288" t="s">
        <v>2959</v>
      </c>
      <c r="F170" s="288" t="s">
        <v>2970</v>
      </c>
      <c r="G170" s="288" t="s">
        <v>2974</v>
      </c>
      <c r="H170" s="288" t="s">
        <v>2976</v>
      </c>
      <c r="I170" s="288" t="s">
        <v>2962</v>
      </c>
      <c r="J170" s="288" t="s">
        <v>60</v>
      </c>
      <c r="K170" s="288" t="s">
        <v>2958</v>
      </c>
      <c r="L170" s="288" t="s">
        <v>45</v>
      </c>
      <c r="M170" s="289" t="s">
        <v>2225</v>
      </c>
      <c r="N170" s="288" t="s">
        <v>2226</v>
      </c>
      <c r="O170" s="288" t="s">
        <v>50</v>
      </c>
      <c r="P170" s="288" t="s">
        <v>51</v>
      </c>
      <c r="Q170" s="290" t="s">
        <v>45</v>
      </c>
      <c r="R170" s="288" t="s">
        <v>45</v>
      </c>
      <c r="S170" s="1">
        <v>45832</v>
      </c>
      <c r="T170" s="1">
        <v>45721</v>
      </c>
      <c r="U170" s="290" t="s">
        <v>45</v>
      </c>
      <c r="V170" s="1">
        <v>45721</v>
      </c>
      <c r="W170" s="1">
        <v>45394</v>
      </c>
      <c r="X170" s="1">
        <v>45397</v>
      </c>
      <c r="Y170" s="291">
        <v>43000</v>
      </c>
      <c r="Z170" s="291">
        <v>55000</v>
      </c>
      <c r="AA170" s="291">
        <v>11900</v>
      </c>
      <c r="AB170" s="291">
        <v>55000</v>
      </c>
      <c r="AC170" s="292" t="s">
        <v>379</v>
      </c>
      <c r="AD170" s="290" t="s">
        <v>60</v>
      </c>
      <c r="AE170" s="292" t="s">
        <v>45</v>
      </c>
      <c r="AF170" s="291">
        <v>43000</v>
      </c>
      <c r="AG170" s="291">
        <v>26410</v>
      </c>
      <c r="AH170" s="291">
        <v>1452550000</v>
      </c>
      <c r="AI170" s="291">
        <v>314279000</v>
      </c>
      <c r="AJ170" s="291">
        <v>11240</v>
      </c>
      <c r="AK170" s="291">
        <v>618200000</v>
      </c>
      <c r="AL170" s="291">
        <v>133756000</v>
      </c>
      <c r="AM170" s="291">
        <v>15170</v>
      </c>
      <c r="AN170" s="291">
        <v>834350000</v>
      </c>
      <c r="AO170" s="291">
        <v>180523000</v>
      </c>
      <c r="AP170" s="291">
        <v>26947</v>
      </c>
      <c r="AQ170" s="291">
        <v>1482085000</v>
      </c>
      <c r="AR170" s="291">
        <v>320669300</v>
      </c>
      <c r="AS170" s="291">
        <v>26947</v>
      </c>
      <c r="AT170" s="291">
        <v>1482085000</v>
      </c>
      <c r="AU170" s="291">
        <v>320669300</v>
      </c>
      <c r="AV170" s="291"/>
      <c r="AW170" s="291"/>
      <c r="AX170" s="291">
        <v>0</v>
      </c>
      <c r="AY170" s="291">
        <v>25798</v>
      </c>
      <c r="AZ170" s="291">
        <v>1418890000</v>
      </c>
      <c r="BA170" s="291">
        <v>10</v>
      </c>
      <c r="BB170" s="291">
        <v>550000</v>
      </c>
      <c r="BC170" s="291">
        <v>9665</v>
      </c>
      <c r="BD170" s="291">
        <v>531575000</v>
      </c>
      <c r="BE170" s="291">
        <v>296168876</v>
      </c>
      <c r="BF170" s="291">
        <v>115013500</v>
      </c>
      <c r="BG170" s="291">
        <v>23144</v>
      </c>
      <c r="BH170" s="291">
        <v>1272920000</v>
      </c>
      <c r="BI170" s="291">
        <v>728813084</v>
      </c>
      <c r="BJ170" s="291">
        <v>275413600</v>
      </c>
      <c r="BK170" s="291">
        <v>2654</v>
      </c>
      <c r="BL170" s="291">
        <v>1149</v>
      </c>
      <c r="BM170" s="291">
        <v>3803</v>
      </c>
      <c r="BN170" s="291">
        <v>209165000</v>
      </c>
      <c r="BO170" s="291">
        <v>45255700</v>
      </c>
      <c r="BP170" s="292" t="s">
        <v>1111</v>
      </c>
      <c r="BQ170" s="292" t="s">
        <v>3305</v>
      </c>
      <c r="BR170" t="s">
        <v>45</v>
      </c>
    </row>
    <row r="171" spans="1:70" x14ac:dyDescent="0.3">
      <c r="A171" s="281">
        <v>168</v>
      </c>
      <c r="B171" s="282" t="s">
        <v>2952</v>
      </c>
      <c r="C171" s="282" t="s">
        <v>2953</v>
      </c>
      <c r="D171" s="282" t="s">
        <v>2998</v>
      </c>
      <c r="E171" s="282" t="s">
        <v>2959</v>
      </c>
      <c r="F171" s="282" t="s">
        <v>2970</v>
      </c>
      <c r="G171" s="282" t="s">
        <v>2974</v>
      </c>
      <c r="H171" s="282" t="s">
        <v>2976</v>
      </c>
      <c r="I171" s="282" t="s">
        <v>2962</v>
      </c>
      <c r="J171" s="282" t="s">
        <v>60</v>
      </c>
      <c r="K171" s="282" t="s">
        <v>2958</v>
      </c>
      <c r="L171" s="282" t="s">
        <v>45</v>
      </c>
      <c r="M171" s="283" t="s">
        <v>2227</v>
      </c>
      <c r="N171" s="282" t="s">
        <v>2228</v>
      </c>
      <c r="O171" s="282" t="s">
        <v>50</v>
      </c>
      <c r="P171" s="282" t="s">
        <v>142</v>
      </c>
      <c r="Q171" s="284" t="s">
        <v>45</v>
      </c>
      <c r="R171" s="282" t="s">
        <v>45</v>
      </c>
      <c r="S171" s="285">
        <v>45411</v>
      </c>
      <c r="T171" s="285">
        <v>45385</v>
      </c>
      <c r="U171" s="284" t="s">
        <v>45</v>
      </c>
      <c r="V171" s="285">
        <v>45385</v>
      </c>
      <c r="W171" s="285">
        <v>45391</v>
      </c>
      <c r="X171" s="285">
        <v>45401</v>
      </c>
      <c r="Y171" s="286">
        <v>53000</v>
      </c>
      <c r="Z171" s="286">
        <v>53000</v>
      </c>
      <c r="AA171" s="286">
        <v>14200</v>
      </c>
      <c r="AB171" s="286">
        <v>53000</v>
      </c>
      <c r="AC171" s="287" t="s">
        <v>121</v>
      </c>
      <c r="AD171" s="284" t="s">
        <v>60</v>
      </c>
      <c r="AE171" s="287" t="s">
        <v>45</v>
      </c>
      <c r="AF171" s="286">
        <v>53000</v>
      </c>
      <c r="AG171" s="286">
        <v>1800</v>
      </c>
      <c r="AH171" s="286">
        <v>95400000</v>
      </c>
      <c r="AI171" s="286">
        <v>25560000</v>
      </c>
      <c r="AJ171" s="286">
        <v>1200</v>
      </c>
      <c r="AK171" s="286">
        <v>63600000</v>
      </c>
      <c r="AL171" s="286">
        <v>17040000</v>
      </c>
      <c r="AM171" s="286">
        <v>600</v>
      </c>
      <c r="AN171" s="286">
        <v>31800000</v>
      </c>
      <c r="AO171" s="286">
        <v>8520000</v>
      </c>
      <c r="AP171" s="286">
        <v>1808</v>
      </c>
      <c r="AQ171" s="286">
        <v>95824000</v>
      </c>
      <c r="AR171" s="286">
        <v>25673600</v>
      </c>
      <c r="AS171" s="286">
        <v>1808</v>
      </c>
      <c r="AT171" s="286">
        <v>95824000</v>
      </c>
      <c r="AU171" s="286">
        <v>25673600</v>
      </c>
      <c r="AV171" s="286"/>
      <c r="AW171" s="286"/>
      <c r="AX171" s="286">
        <v>0</v>
      </c>
      <c r="AY171" s="286">
        <v>1748</v>
      </c>
      <c r="AZ171" s="286">
        <v>92644000</v>
      </c>
      <c r="BA171" s="286">
        <v>-3</v>
      </c>
      <c r="BB171" s="286">
        <v>-159000</v>
      </c>
      <c r="BC171" s="286">
        <v>138</v>
      </c>
      <c r="BD171" s="286">
        <v>7314000</v>
      </c>
      <c r="BE171" s="286">
        <v>5385457</v>
      </c>
      <c r="BF171" s="286">
        <v>1959600</v>
      </c>
      <c r="BG171" s="286">
        <v>1715</v>
      </c>
      <c r="BH171" s="286">
        <v>90895000</v>
      </c>
      <c r="BI171" s="286">
        <v>67244368</v>
      </c>
      <c r="BJ171" s="286">
        <v>24353000</v>
      </c>
      <c r="BK171" s="286">
        <v>33</v>
      </c>
      <c r="BL171" s="286">
        <v>60</v>
      </c>
      <c r="BM171" s="286">
        <v>93</v>
      </c>
      <c r="BN171" s="286">
        <v>4929000</v>
      </c>
      <c r="BO171" s="286">
        <v>1320600</v>
      </c>
      <c r="BP171" s="287" t="s">
        <v>3406</v>
      </c>
      <c r="BQ171" s="287" t="s">
        <v>3535</v>
      </c>
      <c r="BR171" t="s">
        <v>45</v>
      </c>
    </row>
    <row r="172" spans="1:70" x14ac:dyDescent="0.3">
      <c r="A172" s="281">
        <v>169</v>
      </c>
      <c r="B172" s="288" t="s">
        <v>2952</v>
      </c>
      <c r="C172" s="288" t="s">
        <v>2953</v>
      </c>
      <c r="D172" s="288" t="s">
        <v>2998</v>
      </c>
      <c r="E172" s="288" t="s">
        <v>2959</v>
      </c>
      <c r="F172" s="288" t="s">
        <v>2970</v>
      </c>
      <c r="G172" s="288" t="s">
        <v>2974</v>
      </c>
      <c r="H172" s="288" t="s">
        <v>2976</v>
      </c>
      <c r="I172" s="288" t="s">
        <v>2962</v>
      </c>
      <c r="J172" s="288" t="s">
        <v>60</v>
      </c>
      <c r="K172" s="288" t="s">
        <v>2958</v>
      </c>
      <c r="L172" s="288" t="s">
        <v>45</v>
      </c>
      <c r="M172" s="289" t="s">
        <v>2229</v>
      </c>
      <c r="N172" s="288" t="s">
        <v>2230</v>
      </c>
      <c r="O172" s="288" t="s">
        <v>50</v>
      </c>
      <c r="P172" s="288" t="s">
        <v>51</v>
      </c>
      <c r="Q172" s="290" t="s">
        <v>45</v>
      </c>
      <c r="R172" s="288" t="s">
        <v>45</v>
      </c>
      <c r="S172" s="1">
        <v>45383</v>
      </c>
      <c r="T172" s="1">
        <v>45379</v>
      </c>
      <c r="U172" s="290" t="s">
        <v>45</v>
      </c>
      <c r="V172" s="1">
        <v>45379</v>
      </c>
      <c r="W172" s="1">
        <v>45383</v>
      </c>
      <c r="X172" s="1">
        <v>45393</v>
      </c>
      <c r="Y172" s="291">
        <v>52000</v>
      </c>
      <c r="Z172" s="291">
        <v>52000</v>
      </c>
      <c r="AA172" s="291">
        <v>15500</v>
      </c>
      <c r="AB172" s="291">
        <v>52000</v>
      </c>
      <c r="AC172" s="292" t="s">
        <v>2231</v>
      </c>
      <c r="AD172" s="290" t="s">
        <v>60</v>
      </c>
      <c r="AE172" s="292" t="s">
        <v>45</v>
      </c>
      <c r="AF172" s="291">
        <v>52000</v>
      </c>
      <c r="AG172" s="291">
        <v>830</v>
      </c>
      <c r="AH172" s="291">
        <v>43160000</v>
      </c>
      <c r="AI172" s="291">
        <v>12865000</v>
      </c>
      <c r="AJ172" s="291">
        <v>830</v>
      </c>
      <c r="AK172" s="291">
        <v>43160000</v>
      </c>
      <c r="AL172" s="291">
        <v>12865000</v>
      </c>
      <c r="AM172" s="291"/>
      <c r="AN172" s="291"/>
      <c r="AO172" s="291">
        <v>0</v>
      </c>
      <c r="AP172" s="291">
        <v>823</v>
      </c>
      <c r="AQ172" s="291">
        <v>42796000</v>
      </c>
      <c r="AR172" s="291">
        <v>12756500</v>
      </c>
      <c r="AS172" s="291">
        <v>823</v>
      </c>
      <c r="AT172" s="291">
        <v>42796000</v>
      </c>
      <c r="AU172" s="291">
        <v>12756500</v>
      </c>
      <c r="AV172" s="291"/>
      <c r="AW172" s="291"/>
      <c r="AX172" s="291">
        <v>0</v>
      </c>
      <c r="AY172" s="291">
        <v>675</v>
      </c>
      <c r="AZ172" s="291">
        <v>35100000</v>
      </c>
      <c r="BA172" s="291">
        <v>-3</v>
      </c>
      <c r="BB172" s="291">
        <v>-156000</v>
      </c>
      <c r="BC172" s="291">
        <v>46</v>
      </c>
      <c r="BD172" s="291">
        <v>2392000</v>
      </c>
      <c r="BE172" s="291">
        <v>1913237</v>
      </c>
      <c r="BF172" s="291">
        <v>713000</v>
      </c>
      <c r="BG172" s="291">
        <v>674</v>
      </c>
      <c r="BH172" s="291">
        <v>35048000</v>
      </c>
      <c r="BI172" s="291">
        <v>25748706</v>
      </c>
      <c r="BJ172" s="291">
        <v>10447000</v>
      </c>
      <c r="BK172" s="291">
        <v>1</v>
      </c>
      <c r="BL172" s="291">
        <v>148</v>
      </c>
      <c r="BM172" s="291">
        <v>149</v>
      </c>
      <c r="BN172" s="291">
        <v>7748000</v>
      </c>
      <c r="BO172" s="291">
        <v>2309500</v>
      </c>
      <c r="BP172" s="292" t="s">
        <v>3416</v>
      </c>
      <c r="BQ172" s="292" t="s">
        <v>3732</v>
      </c>
      <c r="BR172" t="s">
        <v>45</v>
      </c>
    </row>
    <row r="173" spans="1:70" x14ac:dyDescent="0.3">
      <c r="A173" s="281">
        <v>170</v>
      </c>
      <c r="B173" s="282" t="s">
        <v>2952</v>
      </c>
      <c r="C173" s="282" t="s">
        <v>2953</v>
      </c>
      <c r="D173" s="282" t="s">
        <v>2998</v>
      </c>
      <c r="E173" s="282" t="s">
        <v>2959</v>
      </c>
      <c r="F173" s="282" t="s">
        <v>2970</v>
      </c>
      <c r="G173" s="282" t="s">
        <v>2974</v>
      </c>
      <c r="H173" s="282" t="s">
        <v>2976</v>
      </c>
      <c r="I173" s="282" t="s">
        <v>2962</v>
      </c>
      <c r="J173" s="282" t="s">
        <v>60</v>
      </c>
      <c r="K173" s="282" t="s">
        <v>2958</v>
      </c>
      <c r="L173" s="282" t="s">
        <v>45</v>
      </c>
      <c r="M173" s="283" t="s">
        <v>2232</v>
      </c>
      <c r="N173" s="282" t="s">
        <v>2233</v>
      </c>
      <c r="O173" s="282" t="s">
        <v>50</v>
      </c>
      <c r="P173" s="282" t="s">
        <v>51</v>
      </c>
      <c r="Q173" s="284" t="s">
        <v>45</v>
      </c>
      <c r="R173" s="282" t="s">
        <v>45</v>
      </c>
      <c r="S173" s="285">
        <v>45426</v>
      </c>
      <c r="T173" s="285">
        <v>45385</v>
      </c>
      <c r="U173" s="284" t="s">
        <v>45</v>
      </c>
      <c r="V173" s="285">
        <v>45385</v>
      </c>
      <c r="W173" s="285">
        <v>45394</v>
      </c>
      <c r="X173" s="285">
        <v>45404</v>
      </c>
      <c r="Y173" s="286">
        <v>49000</v>
      </c>
      <c r="Z173" s="286">
        <v>49000</v>
      </c>
      <c r="AA173" s="286">
        <v>13300</v>
      </c>
      <c r="AB173" s="286">
        <v>49000</v>
      </c>
      <c r="AC173" s="287" t="s">
        <v>874</v>
      </c>
      <c r="AD173" s="284" t="s">
        <v>60</v>
      </c>
      <c r="AE173" s="287" t="s">
        <v>45</v>
      </c>
      <c r="AF173" s="286">
        <v>49000</v>
      </c>
      <c r="AG173" s="286">
        <v>1670</v>
      </c>
      <c r="AH173" s="286">
        <v>81830000</v>
      </c>
      <c r="AI173" s="286">
        <v>22211000</v>
      </c>
      <c r="AJ173" s="286">
        <v>1070</v>
      </c>
      <c r="AK173" s="286">
        <v>52430000</v>
      </c>
      <c r="AL173" s="286">
        <v>14231000</v>
      </c>
      <c r="AM173" s="286">
        <v>600</v>
      </c>
      <c r="AN173" s="286">
        <v>29400000</v>
      </c>
      <c r="AO173" s="286">
        <v>7980000</v>
      </c>
      <c r="AP173" s="286">
        <v>1822</v>
      </c>
      <c r="AQ173" s="286">
        <v>89278000</v>
      </c>
      <c r="AR173" s="286">
        <v>24232600</v>
      </c>
      <c r="AS173" s="286">
        <v>1822</v>
      </c>
      <c r="AT173" s="286">
        <v>89278000</v>
      </c>
      <c r="AU173" s="286">
        <v>24232600</v>
      </c>
      <c r="AV173" s="286"/>
      <c r="AW173" s="286"/>
      <c r="AX173" s="286">
        <v>0</v>
      </c>
      <c r="AY173" s="286">
        <v>1679</v>
      </c>
      <c r="AZ173" s="286">
        <v>82271000</v>
      </c>
      <c r="BA173" s="286"/>
      <c r="BB173" s="286"/>
      <c r="BC173" s="286">
        <v>580</v>
      </c>
      <c r="BD173" s="286">
        <v>28420000</v>
      </c>
      <c r="BE173" s="286">
        <v>15870934</v>
      </c>
      <c r="BF173" s="286">
        <v>7714000</v>
      </c>
      <c r="BG173" s="286">
        <v>1592</v>
      </c>
      <c r="BH173" s="286">
        <v>78008000</v>
      </c>
      <c r="BI173" s="286">
        <v>47998236</v>
      </c>
      <c r="BJ173" s="286">
        <v>21173600</v>
      </c>
      <c r="BK173" s="286">
        <v>87</v>
      </c>
      <c r="BL173" s="286">
        <v>143</v>
      </c>
      <c r="BM173" s="286">
        <v>230</v>
      </c>
      <c r="BN173" s="286">
        <v>11270000</v>
      </c>
      <c r="BO173" s="286">
        <v>3059000</v>
      </c>
      <c r="BP173" s="287" t="s">
        <v>979</v>
      </c>
      <c r="BQ173" s="287" t="s">
        <v>3818</v>
      </c>
      <c r="BR173" t="s">
        <v>45</v>
      </c>
    </row>
    <row r="174" spans="1:70" x14ac:dyDescent="0.3">
      <c r="A174" s="281">
        <v>171</v>
      </c>
      <c r="B174" s="288" t="s">
        <v>2952</v>
      </c>
      <c r="C174" s="288" t="s">
        <v>2953</v>
      </c>
      <c r="D174" s="288" t="s">
        <v>2998</v>
      </c>
      <c r="E174" s="288" t="s">
        <v>2959</v>
      </c>
      <c r="F174" s="288" t="s">
        <v>2970</v>
      </c>
      <c r="G174" s="288" t="s">
        <v>2974</v>
      </c>
      <c r="H174" s="288" t="s">
        <v>2976</v>
      </c>
      <c r="I174" s="288" t="s">
        <v>2962</v>
      </c>
      <c r="J174" s="288" t="s">
        <v>60</v>
      </c>
      <c r="K174" s="288" t="s">
        <v>2958</v>
      </c>
      <c r="L174" s="288" t="s">
        <v>45</v>
      </c>
      <c r="M174" s="289" t="s">
        <v>2234</v>
      </c>
      <c r="N174" s="288" t="s">
        <v>2235</v>
      </c>
      <c r="O174" s="288" t="s">
        <v>50</v>
      </c>
      <c r="P174" s="288" t="s">
        <v>51</v>
      </c>
      <c r="Q174" s="290" t="s">
        <v>45</v>
      </c>
      <c r="R174" s="288" t="s">
        <v>45</v>
      </c>
      <c r="S174" s="1">
        <v>45456</v>
      </c>
      <c r="T174" s="1">
        <v>45411</v>
      </c>
      <c r="U174" s="290" t="s">
        <v>45</v>
      </c>
      <c r="V174" s="1">
        <v>45411</v>
      </c>
      <c r="W174" s="1">
        <v>45411</v>
      </c>
      <c r="X174" s="1">
        <v>45426</v>
      </c>
      <c r="Y174" s="291">
        <v>35000</v>
      </c>
      <c r="Z174" s="291">
        <v>35000</v>
      </c>
      <c r="AA174" s="291">
        <v>9500</v>
      </c>
      <c r="AB174" s="291">
        <v>35000</v>
      </c>
      <c r="AC174" s="292" t="s">
        <v>874</v>
      </c>
      <c r="AD174" s="290" t="s">
        <v>60</v>
      </c>
      <c r="AE174" s="292" t="s">
        <v>45</v>
      </c>
      <c r="AF174" s="291">
        <v>35000</v>
      </c>
      <c r="AG174" s="291">
        <v>960</v>
      </c>
      <c r="AH174" s="291">
        <v>33600000</v>
      </c>
      <c r="AI174" s="291">
        <v>9120000</v>
      </c>
      <c r="AJ174" s="291">
        <v>580</v>
      </c>
      <c r="AK174" s="291">
        <v>20300000</v>
      </c>
      <c r="AL174" s="291">
        <v>5510000</v>
      </c>
      <c r="AM174" s="291">
        <v>380</v>
      </c>
      <c r="AN174" s="291">
        <v>13300000</v>
      </c>
      <c r="AO174" s="291">
        <v>3610000</v>
      </c>
      <c r="AP174" s="291">
        <v>940</v>
      </c>
      <c r="AQ174" s="291">
        <v>32900000</v>
      </c>
      <c r="AR174" s="291">
        <v>8930000</v>
      </c>
      <c r="AS174" s="291">
        <v>940</v>
      </c>
      <c r="AT174" s="291">
        <v>32900000</v>
      </c>
      <c r="AU174" s="291">
        <v>8930000</v>
      </c>
      <c r="AV174" s="291"/>
      <c r="AW174" s="291"/>
      <c r="AX174" s="291">
        <v>0</v>
      </c>
      <c r="AY174" s="291">
        <v>931</v>
      </c>
      <c r="AZ174" s="291">
        <v>32585000</v>
      </c>
      <c r="BA174" s="291">
        <v>1</v>
      </c>
      <c r="BB174" s="291">
        <v>35000</v>
      </c>
      <c r="BC174" s="291">
        <v>34</v>
      </c>
      <c r="BD174" s="291">
        <v>1190000</v>
      </c>
      <c r="BE174" s="291">
        <v>1009130</v>
      </c>
      <c r="BF174" s="291">
        <v>323000</v>
      </c>
      <c r="BG174" s="291">
        <v>931</v>
      </c>
      <c r="BH174" s="291">
        <v>32585000</v>
      </c>
      <c r="BI174" s="291">
        <v>24186664</v>
      </c>
      <c r="BJ174" s="291">
        <v>8844500</v>
      </c>
      <c r="BK174" s="291"/>
      <c r="BL174" s="291">
        <v>9</v>
      </c>
      <c r="BM174" s="291">
        <v>9</v>
      </c>
      <c r="BN174" s="291">
        <v>315000</v>
      </c>
      <c r="BO174" s="291">
        <v>85500</v>
      </c>
      <c r="BP174" s="292" t="s">
        <v>3422</v>
      </c>
      <c r="BQ174" s="292" t="s">
        <v>1802</v>
      </c>
      <c r="BR174" t="s">
        <v>45</v>
      </c>
    </row>
    <row r="175" spans="1:70" x14ac:dyDescent="0.3">
      <c r="A175" s="281">
        <v>172</v>
      </c>
      <c r="B175" s="282" t="s">
        <v>2952</v>
      </c>
      <c r="C175" s="282" t="s">
        <v>2953</v>
      </c>
      <c r="D175" s="282" t="s">
        <v>2998</v>
      </c>
      <c r="E175" s="282" t="s">
        <v>2959</v>
      </c>
      <c r="F175" s="282" t="s">
        <v>2970</v>
      </c>
      <c r="G175" s="282" t="s">
        <v>2974</v>
      </c>
      <c r="H175" s="282" t="s">
        <v>2976</v>
      </c>
      <c r="I175" s="282" t="s">
        <v>2962</v>
      </c>
      <c r="J175" s="282" t="s">
        <v>60</v>
      </c>
      <c r="K175" s="282" t="s">
        <v>2958</v>
      </c>
      <c r="L175" s="282" t="s">
        <v>45</v>
      </c>
      <c r="M175" s="283" t="s">
        <v>2236</v>
      </c>
      <c r="N175" s="282" t="s">
        <v>2237</v>
      </c>
      <c r="O175" s="282" t="s">
        <v>50</v>
      </c>
      <c r="P175" s="282" t="s">
        <v>51</v>
      </c>
      <c r="Q175" s="284" t="s">
        <v>45</v>
      </c>
      <c r="R175" s="282" t="s">
        <v>45</v>
      </c>
      <c r="S175" s="285">
        <v>45394</v>
      </c>
      <c r="T175" s="285">
        <v>45394</v>
      </c>
      <c r="U175" s="284" t="s">
        <v>45</v>
      </c>
      <c r="V175" s="285">
        <v>45394</v>
      </c>
      <c r="W175" s="285">
        <v>45394</v>
      </c>
      <c r="X175" s="285">
        <v>45419</v>
      </c>
      <c r="Y175" s="286">
        <v>37000</v>
      </c>
      <c r="Z175" s="286">
        <v>37000</v>
      </c>
      <c r="AA175" s="286">
        <v>10500</v>
      </c>
      <c r="AB175" s="286">
        <v>37000</v>
      </c>
      <c r="AC175" s="287" t="s">
        <v>393</v>
      </c>
      <c r="AD175" s="284" t="s">
        <v>60</v>
      </c>
      <c r="AE175" s="287" t="s">
        <v>45</v>
      </c>
      <c r="AF175" s="286">
        <v>37000</v>
      </c>
      <c r="AG175" s="286">
        <v>570</v>
      </c>
      <c r="AH175" s="286">
        <v>21090000</v>
      </c>
      <c r="AI175" s="286">
        <v>5985000</v>
      </c>
      <c r="AJ175" s="286">
        <v>570</v>
      </c>
      <c r="AK175" s="286">
        <v>21090000</v>
      </c>
      <c r="AL175" s="286">
        <v>5985000</v>
      </c>
      <c r="AM175" s="286"/>
      <c r="AN175" s="286"/>
      <c r="AO175" s="286">
        <v>0</v>
      </c>
      <c r="AP175" s="286">
        <v>572</v>
      </c>
      <c r="AQ175" s="286">
        <v>21164000</v>
      </c>
      <c r="AR175" s="286">
        <v>6006000</v>
      </c>
      <c r="AS175" s="286">
        <v>572</v>
      </c>
      <c r="AT175" s="286">
        <v>21164000</v>
      </c>
      <c r="AU175" s="286">
        <v>6006000</v>
      </c>
      <c r="AV175" s="286"/>
      <c r="AW175" s="286"/>
      <c r="AX175" s="286">
        <v>0</v>
      </c>
      <c r="AY175" s="286">
        <v>565</v>
      </c>
      <c r="AZ175" s="286">
        <v>20905000</v>
      </c>
      <c r="BA175" s="286">
        <v>1</v>
      </c>
      <c r="BB175" s="286">
        <v>37000</v>
      </c>
      <c r="BC175" s="286">
        <v>33</v>
      </c>
      <c r="BD175" s="286">
        <v>1221000</v>
      </c>
      <c r="BE175" s="286">
        <v>901939</v>
      </c>
      <c r="BF175" s="286">
        <v>346500</v>
      </c>
      <c r="BG175" s="286">
        <v>564</v>
      </c>
      <c r="BH175" s="286">
        <v>20868000</v>
      </c>
      <c r="BI175" s="286">
        <v>15234167</v>
      </c>
      <c r="BJ175" s="286">
        <v>5922000</v>
      </c>
      <c r="BK175" s="286">
        <v>1</v>
      </c>
      <c r="BL175" s="286">
        <v>7</v>
      </c>
      <c r="BM175" s="286">
        <v>8</v>
      </c>
      <c r="BN175" s="286">
        <v>296000</v>
      </c>
      <c r="BO175" s="286">
        <v>84000</v>
      </c>
      <c r="BP175" s="287" t="s">
        <v>1197</v>
      </c>
      <c r="BQ175" s="287" t="s">
        <v>761</v>
      </c>
      <c r="BR175" t="s">
        <v>45</v>
      </c>
    </row>
    <row r="176" spans="1:70" x14ac:dyDescent="0.3">
      <c r="A176" s="281">
        <v>173</v>
      </c>
      <c r="B176" s="288" t="s">
        <v>2952</v>
      </c>
      <c r="C176" s="288" t="s">
        <v>2953</v>
      </c>
      <c r="D176" s="288" t="s">
        <v>2998</v>
      </c>
      <c r="E176" s="288" t="s">
        <v>2959</v>
      </c>
      <c r="F176" s="288" t="s">
        <v>2970</v>
      </c>
      <c r="G176" s="288" t="s">
        <v>2974</v>
      </c>
      <c r="H176" s="288" t="s">
        <v>2976</v>
      </c>
      <c r="I176" s="288" t="s">
        <v>2962</v>
      </c>
      <c r="J176" s="288" t="s">
        <v>60</v>
      </c>
      <c r="K176" s="288" t="s">
        <v>2958</v>
      </c>
      <c r="L176" s="288" t="s">
        <v>45</v>
      </c>
      <c r="M176" s="289" t="s">
        <v>2238</v>
      </c>
      <c r="N176" s="288" t="s">
        <v>2239</v>
      </c>
      <c r="O176" s="288" t="s">
        <v>50</v>
      </c>
      <c r="P176" s="288" t="s">
        <v>51</v>
      </c>
      <c r="Q176" s="290" t="s">
        <v>45</v>
      </c>
      <c r="R176" s="288" t="s">
        <v>45</v>
      </c>
      <c r="S176" s="1">
        <v>45476</v>
      </c>
      <c r="T176" s="1">
        <v>45385</v>
      </c>
      <c r="U176" s="290" t="s">
        <v>45</v>
      </c>
      <c r="V176" s="1">
        <v>45385</v>
      </c>
      <c r="W176" s="1">
        <v>45414</v>
      </c>
      <c r="X176" s="1">
        <v>45422</v>
      </c>
      <c r="Y176" s="291">
        <v>43000</v>
      </c>
      <c r="Z176" s="291">
        <v>55000</v>
      </c>
      <c r="AA176" s="291">
        <v>12500</v>
      </c>
      <c r="AB176" s="291">
        <v>55000</v>
      </c>
      <c r="AC176" s="292" t="s">
        <v>2240</v>
      </c>
      <c r="AD176" s="290" t="s">
        <v>60</v>
      </c>
      <c r="AE176" s="292" t="s">
        <v>45</v>
      </c>
      <c r="AF176" s="291">
        <v>43000</v>
      </c>
      <c r="AG176" s="291">
        <v>6490</v>
      </c>
      <c r="AH176" s="291">
        <v>356950000</v>
      </c>
      <c r="AI176" s="291">
        <v>81125000</v>
      </c>
      <c r="AJ176" s="291">
        <v>1940</v>
      </c>
      <c r="AK176" s="291">
        <v>106700000</v>
      </c>
      <c r="AL176" s="291">
        <v>24250000</v>
      </c>
      <c r="AM176" s="291">
        <v>4550</v>
      </c>
      <c r="AN176" s="291">
        <v>250250000</v>
      </c>
      <c r="AO176" s="291">
        <v>56875000</v>
      </c>
      <c r="AP176" s="291">
        <v>7847</v>
      </c>
      <c r="AQ176" s="291">
        <v>431585000</v>
      </c>
      <c r="AR176" s="291">
        <v>98087500</v>
      </c>
      <c r="AS176" s="291">
        <v>7847</v>
      </c>
      <c r="AT176" s="291">
        <v>431585000</v>
      </c>
      <c r="AU176" s="291">
        <v>98087500</v>
      </c>
      <c r="AV176" s="291"/>
      <c r="AW176" s="291"/>
      <c r="AX176" s="291">
        <v>0</v>
      </c>
      <c r="AY176" s="291">
        <v>7712</v>
      </c>
      <c r="AZ176" s="291">
        <v>424160000</v>
      </c>
      <c r="BA176" s="291">
        <v>-1</v>
      </c>
      <c r="BB176" s="291">
        <v>-55000</v>
      </c>
      <c r="BC176" s="291">
        <v>583</v>
      </c>
      <c r="BD176" s="291">
        <v>32065000</v>
      </c>
      <c r="BE176" s="291">
        <v>15053931</v>
      </c>
      <c r="BF176" s="291">
        <v>7287500</v>
      </c>
      <c r="BG176" s="291">
        <v>7603</v>
      </c>
      <c r="BH176" s="291">
        <v>418165000</v>
      </c>
      <c r="BI176" s="291">
        <v>248418177</v>
      </c>
      <c r="BJ176" s="291">
        <v>95037500</v>
      </c>
      <c r="BK176" s="291">
        <v>109</v>
      </c>
      <c r="BL176" s="291">
        <v>135</v>
      </c>
      <c r="BM176" s="291">
        <v>244</v>
      </c>
      <c r="BN176" s="291">
        <v>13420000</v>
      </c>
      <c r="BO176" s="291">
        <v>3050000</v>
      </c>
      <c r="BP176" s="292" t="s">
        <v>1365</v>
      </c>
      <c r="BQ176" s="292" t="s">
        <v>3309</v>
      </c>
      <c r="BR176" t="s">
        <v>45</v>
      </c>
    </row>
    <row r="177" spans="1:70" x14ac:dyDescent="0.3">
      <c r="A177" s="281">
        <v>174</v>
      </c>
      <c r="B177" s="282" t="s">
        <v>2952</v>
      </c>
      <c r="C177" s="282" t="s">
        <v>2953</v>
      </c>
      <c r="D177" s="282" t="s">
        <v>2998</v>
      </c>
      <c r="E177" s="282" t="s">
        <v>2959</v>
      </c>
      <c r="F177" s="282" t="s">
        <v>2970</v>
      </c>
      <c r="G177" s="282" t="s">
        <v>2974</v>
      </c>
      <c r="H177" s="282" t="s">
        <v>2976</v>
      </c>
      <c r="I177" s="282" t="s">
        <v>2962</v>
      </c>
      <c r="J177" s="282" t="s">
        <v>60</v>
      </c>
      <c r="K177" s="282" t="s">
        <v>2958</v>
      </c>
      <c r="L177" s="282" t="s">
        <v>45</v>
      </c>
      <c r="M177" s="283" t="s">
        <v>2241</v>
      </c>
      <c r="N177" s="282" t="s">
        <v>2242</v>
      </c>
      <c r="O177" s="282" t="s">
        <v>50</v>
      </c>
      <c r="P177" s="282" t="s">
        <v>51</v>
      </c>
      <c r="Q177" s="284" t="s">
        <v>45</v>
      </c>
      <c r="R177" s="282" t="s">
        <v>45</v>
      </c>
      <c r="S177" s="285">
        <v>45453</v>
      </c>
      <c r="T177" s="285">
        <v>45407</v>
      </c>
      <c r="U177" s="284" t="s">
        <v>45</v>
      </c>
      <c r="V177" s="285">
        <v>45407</v>
      </c>
      <c r="W177" s="285">
        <v>45425</v>
      </c>
      <c r="X177" s="285">
        <v>45433</v>
      </c>
      <c r="Y177" s="286">
        <v>42000</v>
      </c>
      <c r="Z177" s="286">
        <v>42000</v>
      </c>
      <c r="AA177" s="286">
        <v>11600</v>
      </c>
      <c r="AB177" s="286">
        <v>42000</v>
      </c>
      <c r="AC177" s="287" t="s">
        <v>687</v>
      </c>
      <c r="AD177" s="284" t="s">
        <v>60</v>
      </c>
      <c r="AE177" s="287" t="s">
        <v>45</v>
      </c>
      <c r="AF177" s="286">
        <v>42000</v>
      </c>
      <c r="AG177" s="286">
        <v>4335</v>
      </c>
      <c r="AH177" s="286">
        <v>182070000</v>
      </c>
      <c r="AI177" s="286">
        <v>50286000</v>
      </c>
      <c r="AJ177" s="286">
        <v>1155</v>
      </c>
      <c r="AK177" s="286">
        <v>48510000</v>
      </c>
      <c r="AL177" s="286">
        <v>13398000</v>
      </c>
      <c r="AM177" s="286">
        <v>3180</v>
      </c>
      <c r="AN177" s="286">
        <v>133560000</v>
      </c>
      <c r="AO177" s="286">
        <v>36888000</v>
      </c>
      <c r="AP177" s="286">
        <v>4355</v>
      </c>
      <c r="AQ177" s="286">
        <v>182910000</v>
      </c>
      <c r="AR177" s="286">
        <v>50518000</v>
      </c>
      <c r="AS177" s="286">
        <v>4355</v>
      </c>
      <c r="AT177" s="286">
        <v>182910000</v>
      </c>
      <c r="AU177" s="286">
        <v>50518000</v>
      </c>
      <c r="AV177" s="286"/>
      <c r="AW177" s="286"/>
      <c r="AX177" s="286">
        <v>0</v>
      </c>
      <c r="AY177" s="286">
        <v>4321</v>
      </c>
      <c r="AZ177" s="286">
        <v>181482000</v>
      </c>
      <c r="BA177" s="286">
        <v>1</v>
      </c>
      <c r="BB177" s="286">
        <v>42000</v>
      </c>
      <c r="BC177" s="286">
        <v>47</v>
      </c>
      <c r="BD177" s="286">
        <v>1974000</v>
      </c>
      <c r="BE177" s="286">
        <v>1720928</v>
      </c>
      <c r="BF177" s="286">
        <v>545200</v>
      </c>
      <c r="BG177" s="286">
        <v>4321</v>
      </c>
      <c r="BH177" s="286">
        <v>181482000</v>
      </c>
      <c r="BI177" s="286">
        <v>140025493</v>
      </c>
      <c r="BJ177" s="286">
        <v>50123600</v>
      </c>
      <c r="BK177" s="286"/>
      <c r="BL177" s="286">
        <v>34</v>
      </c>
      <c r="BM177" s="286">
        <v>34</v>
      </c>
      <c r="BN177" s="286">
        <v>1428000</v>
      </c>
      <c r="BO177" s="286">
        <v>394400</v>
      </c>
      <c r="BP177" s="287" t="s">
        <v>919</v>
      </c>
      <c r="BQ177" s="287" t="s">
        <v>3451</v>
      </c>
      <c r="BR177" t="s">
        <v>45</v>
      </c>
    </row>
    <row r="178" spans="1:70" x14ac:dyDescent="0.3">
      <c r="A178" s="281">
        <v>175</v>
      </c>
      <c r="B178" s="288" t="s">
        <v>2952</v>
      </c>
      <c r="C178" s="288" t="s">
        <v>2953</v>
      </c>
      <c r="D178" s="288" t="s">
        <v>2998</v>
      </c>
      <c r="E178" s="288" t="s">
        <v>2959</v>
      </c>
      <c r="F178" s="288" t="s">
        <v>2970</v>
      </c>
      <c r="G178" s="288" t="s">
        <v>2974</v>
      </c>
      <c r="H178" s="288" t="s">
        <v>2976</v>
      </c>
      <c r="I178" s="288" t="s">
        <v>2962</v>
      </c>
      <c r="J178" s="288" t="s">
        <v>60</v>
      </c>
      <c r="K178" s="288" t="s">
        <v>2958</v>
      </c>
      <c r="L178" s="288" t="s">
        <v>45</v>
      </c>
      <c r="M178" s="289" t="s">
        <v>2243</v>
      </c>
      <c r="N178" s="288" t="s">
        <v>2244</v>
      </c>
      <c r="O178" s="288" t="s">
        <v>50</v>
      </c>
      <c r="P178" s="288" t="s">
        <v>142</v>
      </c>
      <c r="Q178" s="290" t="s">
        <v>45</v>
      </c>
      <c r="R178" s="288" t="s">
        <v>45</v>
      </c>
      <c r="S178" s="1">
        <v>45422</v>
      </c>
      <c r="T178" s="1">
        <v>45419</v>
      </c>
      <c r="U178" s="290" t="s">
        <v>45</v>
      </c>
      <c r="V178" s="1">
        <v>45419</v>
      </c>
      <c r="W178" s="1">
        <v>45422</v>
      </c>
      <c r="X178" s="1">
        <v>45428</v>
      </c>
      <c r="Y178" s="291">
        <v>49000</v>
      </c>
      <c r="Z178" s="291">
        <v>49000</v>
      </c>
      <c r="AA178" s="291">
        <v>13500</v>
      </c>
      <c r="AB178" s="291">
        <v>49000</v>
      </c>
      <c r="AC178" s="292" t="s">
        <v>662</v>
      </c>
      <c r="AD178" s="290" t="s">
        <v>60</v>
      </c>
      <c r="AE178" s="292" t="s">
        <v>45</v>
      </c>
      <c r="AF178" s="291">
        <v>49000</v>
      </c>
      <c r="AG178" s="291">
        <v>900</v>
      </c>
      <c r="AH178" s="291">
        <v>44100000</v>
      </c>
      <c r="AI178" s="291">
        <v>12150000</v>
      </c>
      <c r="AJ178" s="291">
        <v>900</v>
      </c>
      <c r="AK178" s="291">
        <v>44100000</v>
      </c>
      <c r="AL178" s="291">
        <v>12150000</v>
      </c>
      <c r="AM178" s="291"/>
      <c r="AN178" s="291"/>
      <c r="AO178" s="291">
        <v>0</v>
      </c>
      <c r="AP178" s="291">
        <v>905</v>
      </c>
      <c r="AQ178" s="291">
        <v>44345000</v>
      </c>
      <c r="AR178" s="291">
        <v>12217500</v>
      </c>
      <c r="AS178" s="291">
        <v>905</v>
      </c>
      <c r="AT178" s="291">
        <v>44345000</v>
      </c>
      <c r="AU178" s="291">
        <v>12217500</v>
      </c>
      <c r="AV178" s="291"/>
      <c r="AW178" s="291"/>
      <c r="AX178" s="291">
        <v>0</v>
      </c>
      <c r="AY178" s="291">
        <v>520</v>
      </c>
      <c r="AZ178" s="291">
        <v>25480000</v>
      </c>
      <c r="BA178" s="291"/>
      <c r="BB178" s="291"/>
      <c r="BC178" s="291">
        <v>12</v>
      </c>
      <c r="BD178" s="291">
        <v>588000</v>
      </c>
      <c r="BE178" s="291">
        <v>661663</v>
      </c>
      <c r="BF178" s="291">
        <v>162000</v>
      </c>
      <c r="BG178" s="291">
        <v>520</v>
      </c>
      <c r="BH178" s="291">
        <v>25480000</v>
      </c>
      <c r="BI178" s="291">
        <v>18017439</v>
      </c>
      <c r="BJ178" s="291">
        <v>7020000</v>
      </c>
      <c r="BK178" s="291"/>
      <c r="BL178" s="291">
        <v>385</v>
      </c>
      <c r="BM178" s="291">
        <v>385</v>
      </c>
      <c r="BN178" s="291">
        <v>18865000</v>
      </c>
      <c r="BO178" s="291">
        <v>5197500</v>
      </c>
      <c r="BP178" s="292" t="s">
        <v>3238</v>
      </c>
      <c r="BQ178" s="292" t="s">
        <v>1367</v>
      </c>
      <c r="BR178" t="s">
        <v>45</v>
      </c>
    </row>
    <row r="179" spans="1:70" x14ac:dyDescent="0.3">
      <c r="A179" s="281">
        <v>176</v>
      </c>
      <c r="B179" s="282" t="s">
        <v>2952</v>
      </c>
      <c r="C179" s="282" t="s">
        <v>2953</v>
      </c>
      <c r="D179" s="282" t="s">
        <v>2998</v>
      </c>
      <c r="E179" s="282" t="s">
        <v>2959</v>
      </c>
      <c r="F179" s="282" t="s">
        <v>2977</v>
      </c>
      <c r="G179" s="282" t="s">
        <v>2978</v>
      </c>
      <c r="H179" s="282" t="s">
        <v>2979</v>
      </c>
      <c r="I179" s="282" t="s">
        <v>2962</v>
      </c>
      <c r="J179" s="282" t="s">
        <v>60</v>
      </c>
      <c r="K179" s="282" t="s">
        <v>2958</v>
      </c>
      <c r="L179" s="282" t="s">
        <v>45</v>
      </c>
      <c r="M179" s="283" t="s">
        <v>2245</v>
      </c>
      <c r="N179" s="282" t="s">
        <v>2246</v>
      </c>
      <c r="O179" s="282" t="s">
        <v>50</v>
      </c>
      <c r="P179" s="282" t="s">
        <v>51</v>
      </c>
      <c r="Q179" s="284" t="s">
        <v>45</v>
      </c>
      <c r="R179" s="282" t="s">
        <v>45</v>
      </c>
      <c r="S179" s="285">
        <v>45387</v>
      </c>
      <c r="T179" s="285">
        <v>45317</v>
      </c>
      <c r="U179" s="284" t="s">
        <v>45</v>
      </c>
      <c r="V179" s="285">
        <v>45317</v>
      </c>
      <c r="W179" s="285">
        <v>45387</v>
      </c>
      <c r="X179" s="285">
        <v>45393</v>
      </c>
      <c r="Y179" s="286">
        <v>49000</v>
      </c>
      <c r="Z179" s="286">
        <v>49000</v>
      </c>
      <c r="AA179" s="286">
        <v>13800</v>
      </c>
      <c r="AB179" s="286">
        <v>49000</v>
      </c>
      <c r="AC179" s="287" t="s">
        <v>204</v>
      </c>
      <c r="AD179" s="284" t="s">
        <v>60</v>
      </c>
      <c r="AE179" s="287" t="s">
        <v>45</v>
      </c>
      <c r="AF179" s="286">
        <v>49000</v>
      </c>
      <c r="AG179" s="286">
        <v>695</v>
      </c>
      <c r="AH179" s="286">
        <v>34055000</v>
      </c>
      <c r="AI179" s="286">
        <v>9591000</v>
      </c>
      <c r="AJ179" s="286">
        <v>695</v>
      </c>
      <c r="AK179" s="286">
        <v>34055000</v>
      </c>
      <c r="AL179" s="286">
        <v>9591000</v>
      </c>
      <c r="AM179" s="286"/>
      <c r="AN179" s="286"/>
      <c r="AO179" s="286">
        <v>0</v>
      </c>
      <c r="AP179" s="286">
        <v>660</v>
      </c>
      <c r="AQ179" s="286">
        <v>32340000</v>
      </c>
      <c r="AR179" s="286">
        <v>9108000</v>
      </c>
      <c r="AS179" s="286">
        <v>660</v>
      </c>
      <c r="AT179" s="286">
        <v>32340000</v>
      </c>
      <c r="AU179" s="286">
        <v>9108000</v>
      </c>
      <c r="AV179" s="286"/>
      <c r="AW179" s="286"/>
      <c r="AX179" s="286">
        <v>0</v>
      </c>
      <c r="AY179" s="286">
        <v>655</v>
      </c>
      <c r="AZ179" s="286">
        <v>32095000</v>
      </c>
      <c r="BA179" s="286">
        <v>3</v>
      </c>
      <c r="BB179" s="286">
        <v>147000</v>
      </c>
      <c r="BC179" s="286"/>
      <c r="BD179" s="286"/>
      <c r="BE179" s="286">
        <v>104247</v>
      </c>
      <c r="BF179" s="286">
        <v>0</v>
      </c>
      <c r="BG179" s="286">
        <v>655</v>
      </c>
      <c r="BH179" s="286">
        <v>32095000</v>
      </c>
      <c r="BI179" s="286">
        <v>26619820</v>
      </c>
      <c r="BJ179" s="286">
        <v>9039000</v>
      </c>
      <c r="BK179" s="286"/>
      <c r="BL179" s="286">
        <v>5</v>
      </c>
      <c r="BM179" s="286">
        <v>5</v>
      </c>
      <c r="BN179" s="286">
        <v>245000</v>
      </c>
      <c r="BO179" s="286">
        <v>69000</v>
      </c>
      <c r="BP179" s="287" t="s">
        <v>919</v>
      </c>
      <c r="BQ179" s="287" t="s">
        <v>3839</v>
      </c>
      <c r="BR179" t="s">
        <v>45</v>
      </c>
    </row>
    <row r="180" spans="1:70" x14ac:dyDescent="0.3">
      <c r="A180" s="281">
        <v>177</v>
      </c>
      <c r="B180" s="288" t="s">
        <v>2952</v>
      </c>
      <c r="C180" s="288" t="s">
        <v>2953</v>
      </c>
      <c r="D180" s="288" t="s">
        <v>2998</v>
      </c>
      <c r="E180" s="288" t="s">
        <v>2959</v>
      </c>
      <c r="F180" s="288" t="s">
        <v>2977</v>
      </c>
      <c r="G180" s="288" t="s">
        <v>2978</v>
      </c>
      <c r="H180" s="288" t="s">
        <v>2979</v>
      </c>
      <c r="I180" s="288" t="s">
        <v>2962</v>
      </c>
      <c r="J180" s="288" t="s">
        <v>60</v>
      </c>
      <c r="K180" s="288" t="s">
        <v>2958</v>
      </c>
      <c r="L180" s="288" t="s">
        <v>45</v>
      </c>
      <c r="M180" s="289" t="s">
        <v>2247</v>
      </c>
      <c r="N180" s="288" t="s">
        <v>2248</v>
      </c>
      <c r="O180" s="288" t="s">
        <v>50</v>
      </c>
      <c r="P180" s="288" t="s">
        <v>51</v>
      </c>
      <c r="Q180" s="290" t="s">
        <v>45</v>
      </c>
      <c r="R180" s="288" t="s">
        <v>45</v>
      </c>
      <c r="S180" s="1">
        <v>45383</v>
      </c>
      <c r="T180" s="1">
        <v>45379</v>
      </c>
      <c r="U180" s="290" t="s">
        <v>45</v>
      </c>
      <c r="V180" s="1">
        <v>45379</v>
      </c>
      <c r="W180" s="1">
        <v>45383</v>
      </c>
      <c r="X180" s="1">
        <v>45393</v>
      </c>
      <c r="Y180" s="291">
        <v>43000</v>
      </c>
      <c r="Z180" s="291">
        <v>43000</v>
      </c>
      <c r="AA180" s="291">
        <v>10700</v>
      </c>
      <c r="AB180" s="291">
        <v>43000</v>
      </c>
      <c r="AC180" s="292" t="s">
        <v>1686</v>
      </c>
      <c r="AD180" s="290" t="s">
        <v>60</v>
      </c>
      <c r="AE180" s="292" t="s">
        <v>45</v>
      </c>
      <c r="AF180" s="291">
        <v>43000</v>
      </c>
      <c r="AG180" s="291">
        <v>1250</v>
      </c>
      <c r="AH180" s="291">
        <v>53750000</v>
      </c>
      <c r="AI180" s="291">
        <v>13375000</v>
      </c>
      <c r="AJ180" s="291">
        <v>625</v>
      </c>
      <c r="AK180" s="291">
        <v>26875000</v>
      </c>
      <c r="AL180" s="291">
        <v>6687500</v>
      </c>
      <c r="AM180" s="291">
        <v>625</v>
      </c>
      <c r="AN180" s="291">
        <v>26875000</v>
      </c>
      <c r="AO180" s="291">
        <v>6687500</v>
      </c>
      <c r="AP180" s="291">
        <v>1280</v>
      </c>
      <c r="AQ180" s="291">
        <v>55040000</v>
      </c>
      <c r="AR180" s="291">
        <v>13696000</v>
      </c>
      <c r="AS180" s="291">
        <v>1280</v>
      </c>
      <c r="AT180" s="291">
        <v>55040000</v>
      </c>
      <c r="AU180" s="291">
        <v>13696000</v>
      </c>
      <c r="AV180" s="291"/>
      <c r="AW180" s="291"/>
      <c r="AX180" s="291">
        <v>0</v>
      </c>
      <c r="AY180" s="291">
        <v>1223</v>
      </c>
      <c r="AZ180" s="291">
        <v>52589000</v>
      </c>
      <c r="BA180" s="291">
        <v>2</v>
      </c>
      <c r="BB180" s="291">
        <v>86000</v>
      </c>
      <c r="BC180" s="291">
        <v>219</v>
      </c>
      <c r="BD180" s="291">
        <v>9417000</v>
      </c>
      <c r="BE180" s="291">
        <v>5594414</v>
      </c>
      <c r="BF180" s="291">
        <v>2343300</v>
      </c>
      <c r="BG180" s="291">
        <v>1204</v>
      </c>
      <c r="BH180" s="291">
        <v>51772000</v>
      </c>
      <c r="BI180" s="291">
        <v>35646577</v>
      </c>
      <c r="BJ180" s="291">
        <v>12882800</v>
      </c>
      <c r="BK180" s="291">
        <v>19</v>
      </c>
      <c r="BL180" s="291">
        <v>57</v>
      </c>
      <c r="BM180" s="291">
        <v>76</v>
      </c>
      <c r="BN180" s="291">
        <v>3268000</v>
      </c>
      <c r="BO180" s="291">
        <v>813200</v>
      </c>
      <c r="BP180" s="292" t="s">
        <v>686</v>
      </c>
      <c r="BQ180" s="292" t="s">
        <v>3565</v>
      </c>
      <c r="BR180" t="s">
        <v>45</v>
      </c>
    </row>
    <row r="181" spans="1:70" x14ac:dyDescent="0.3">
      <c r="A181" s="281">
        <v>178</v>
      </c>
      <c r="B181" s="282" t="s">
        <v>2952</v>
      </c>
      <c r="C181" s="282" t="s">
        <v>2953</v>
      </c>
      <c r="D181" s="282" t="s">
        <v>2998</v>
      </c>
      <c r="E181" s="282" t="s">
        <v>2959</v>
      </c>
      <c r="F181" s="282" t="s">
        <v>2977</v>
      </c>
      <c r="G181" s="282" t="s">
        <v>2980</v>
      </c>
      <c r="H181" s="282" t="s">
        <v>2982</v>
      </c>
      <c r="I181" s="282" t="s">
        <v>2962</v>
      </c>
      <c r="J181" s="282" t="s">
        <v>60</v>
      </c>
      <c r="K181" s="282" t="s">
        <v>2958</v>
      </c>
      <c r="L181" s="282" t="s">
        <v>45</v>
      </c>
      <c r="M181" s="283" t="s">
        <v>2249</v>
      </c>
      <c r="N181" s="282" t="s">
        <v>2250</v>
      </c>
      <c r="O181" s="282" t="s">
        <v>50</v>
      </c>
      <c r="P181" s="282" t="s">
        <v>142</v>
      </c>
      <c r="Q181" s="284" t="s">
        <v>45</v>
      </c>
      <c r="R181" s="282" t="s">
        <v>45</v>
      </c>
      <c r="S181" s="285">
        <v>45310</v>
      </c>
      <c r="T181" s="285">
        <v>45310</v>
      </c>
      <c r="U181" s="284" t="s">
        <v>45</v>
      </c>
      <c r="V181" s="285">
        <v>45310</v>
      </c>
      <c r="W181" s="285">
        <v>45310</v>
      </c>
      <c r="X181" s="285">
        <v>45337</v>
      </c>
      <c r="Y181" s="286">
        <v>57000</v>
      </c>
      <c r="Z181" s="286">
        <v>57000</v>
      </c>
      <c r="AA181" s="286">
        <v>15000</v>
      </c>
      <c r="AB181" s="286">
        <v>57000</v>
      </c>
      <c r="AC181" s="287" t="s">
        <v>421</v>
      </c>
      <c r="AD181" s="284" t="s">
        <v>60</v>
      </c>
      <c r="AE181" s="287" t="s">
        <v>45</v>
      </c>
      <c r="AF181" s="286">
        <v>57000</v>
      </c>
      <c r="AG181" s="286">
        <v>700</v>
      </c>
      <c r="AH181" s="286">
        <v>39900000</v>
      </c>
      <c r="AI181" s="286">
        <v>10500000</v>
      </c>
      <c r="AJ181" s="286">
        <v>700</v>
      </c>
      <c r="AK181" s="286">
        <v>39900000</v>
      </c>
      <c r="AL181" s="286">
        <v>10500000</v>
      </c>
      <c r="AM181" s="286"/>
      <c r="AN181" s="286"/>
      <c r="AO181" s="286">
        <v>0</v>
      </c>
      <c r="AP181" s="286">
        <v>691</v>
      </c>
      <c r="AQ181" s="286">
        <v>39387000</v>
      </c>
      <c r="AR181" s="286">
        <v>10365000</v>
      </c>
      <c r="AS181" s="286">
        <v>691</v>
      </c>
      <c r="AT181" s="286">
        <v>39387000</v>
      </c>
      <c r="AU181" s="286">
        <v>10365000</v>
      </c>
      <c r="AV181" s="286"/>
      <c r="AW181" s="286"/>
      <c r="AX181" s="286">
        <v>0</v>
      </c>
      <c r="AY181" s="286">
        <v>663</v>
      </c>
      <c r="AZ181" s="286">
        <v>37791000</v>
      </c>
      <c r="BA181" s="286">
        <v>-3</v>
      </c>
      <c r="BB181" s="286">
        <v>-171000</v>
      </c>
      <c r="BC181" s="286">
        <v>63</v>
      </c>
      <c r="BD181" s="286">
        <v>3591000</v>
      </c>
      <c r="BE181" s="286">
        <v>2653735</v>
      </c>
      <c r="BF181" s="286">
        <v>945000</v>
      </c>
      <c r="BG181" s="286">
        <v>640</v>
      </c>
      <c r="BH181" s="286">
        <v>36480000</v>
      </c>
      <c r="BI181" s="286">
        <v>27651527</v>
      </c>
      <c r="BJ181" s="286">
        <v>9600000</v>
      </c>
      <c r="BK181" s="286">
        <v>23</v>
      </c>
      <c r="BL181" s="286">
        <v>28</v>
      </c>
      <c r="BM181" s="286">
        <v>51</v>
      </c>
      <c r="BN181" s="286">
        <v>2907000</v>
      </c>
      <c r="BO181" s="286">
        <v>765000</v>
      </c>
      <c r="BP181" s="287" t="s">
        <v>3666</v>
      </c>
      <c r="BQ181" s="287" t="s">
        <v>3535</v>
      </c>
      <c r="BR181" t="s">
        <v>45</v>
      </c>
    </row>
    <row r="182" spans="1:70" x14ac:dyDescent="0.3">
      <c r="A182" s="281">
        <v>179</v>
      </c>
      <c r="B182" s="288" t="s">
        <v>2952</v>
      </c>
      <c r="C182" s="288" t="s">
        <v>2953</v>
      </c>
      <c r="D182" s="288" t="s">
        <v>2998</v>
      </c>
      <c r="E182" s="288" t="s">
        <v>2959</v>
      </c>
      <c r="F182" s="288" t="s">
        <v>2977</v>
      </c>
      <c r="G182" s="288" t="s">
        <v>2980</v>
      </c>
      <c r="H182" s="288" t="s">
        <v>2982</v>
      </c>
      <c r="I182" s="288" t="s">
        <v>2962</v>
      </c>
      <c r="J182" s="288" t="s">
        <v>60</v>
      </c>
      <c r="K182" s="288" t="s">
        <v>2958</v>
      </c>
      <c r="L182" s="288" t="s">
        <v>45</v>
      </c>
      <c r="M182" s="289" t="s">
        <v>2251</v>
      </c>
      <c r="N182" s="288" t="s">
        <v>2252</v>
      </c>
      <c r="O182" s="288" t="s">
        <v>50</v>
      </c>
      <c r="P182" s="288" t="s">
        <v>127</v>
      </c>
      <c r="Q182" s="290" t="s">
        <v>45</v>
      </c>
      <c r="R182" s="288" t="s">
        <v>45</v>
      </c>
      <c r="S182" s="1">
        <v>45320</v>
      </c>
      <c r="T182" s="1">
        <v>45307</v>
      </c>
      <c r="U182" s="290" t="s">
        <v>45</v>
      </c>
      <c r="V182" s="1">
        <v>45307</v>
      </c>
      <c r="W182" s="1">
        <v>45320</v>
      </c>
      <c r="X182" s="1">
        <v>45328</v>
      </c>
      <c r="Y182" s="291">
        <v>119000</v>
      </c>
      <c r="Z182" s="291">
        <v>119000</v>
      </c>
      <c r="AA182" s="291">
        <v>35500</v>
      </c>
      <c r="AB182" s="291">
        <v>119000</v>
      </c>
      <c r="AC182" s="292" t="s">
        <v>2231</v>
      </c>
      <c r="AD182" s="290" t="s">
        <v>60</v>
      </c>
      <c r="AE182" s="292" t="s">
        <v>45</v>
      </c>
      <c r="AF182" s="291">
        <v>119000</v>
      </c>
      <c r="AG182" s="291">
        <v>200</v>
      </c>
      <c r="AH182" s="291">
        <v>23800000</v>
      </c>
      <c r="AI182" s="291">
        <v>7100000</v>
      </c>
      <c r="AJ182" s="291">
        <v>200</v>
      </c>
      <c r="AK182" s="291">
        <v>23800000</v>
      </c>
      <c r="AL182" s="291">
        <v>7100000</v>
      </c>
      <c r="AM182" s="291"/>
      <c r="AN182" s="291"/>
      <c r="AO182" s="291">
        <v>0</v>
      </c>
      <c r="AP182" s="291">
        <v>230</v>
      </c>
      <c r="AQ182" s="291">
        <v>27370000</v>
      </c>
      <c r="AR182" s="291">
        <v>8165000</v>
      </c>
      <c r="AS182" s="291">
        <v>230</v>
      </c>
      <c r="AT182" s="291">
        <v>27370000</v>
      </c>
      <c r="AU182" s="291">
        <v>8165000</v>
      </c>
      <c r="AV182" s="291"/>
      <c r="AW182" s="291"/>
      <c r="AX182" s="291">
        <v>0</v>
      </c>
      <c r="AY182" s="291">
        <v>229</v>
      </c>
      <c r="AZ182" s="291">
        <v>27251000</v>
      </c>
      <c r="BA182" s="291"/>
      <c r="BB182" s="291"/>
      <c r="BC182" s="291"/>
      <c r="BD182" s="291"/>
      <c r="BE182" s="291"/>
      <c r="BF182" s="291">
        <v>0</v>
      </c>
      <c r="BG182" s="291">
        <v>219</v>
      </c>
      <c r="BH182" s="291">
        <v>26061000</v>
      </c>
      <c r="BI182" s="291">
        <v>17930440</v>
      </c>
      <c r="BJ182" s="291">
        <v>7774500</v>
      </c>
      <c r="BK182" s="291">
        <v>10</v>
      </c>
      <c r="BL182" s="291">
        <v>1</v>
      </c>
      <c r="BM182" s="291">
        <v>11</v>
      </c>
      <c r="BN182" s="291">
        <v>1309000</v>
      </c>
      <c r="BO182" s="291">
        <v>390500</v>
      </c>
      <c r="BP182" s="292" t="s">
        <v>3544</v>
      </c>
      <c r="BQ182" s="292" t="s">
        <v>3447</v>
      </c>
      <c r="BR182" t="s">
        <v>45</v>
      </c>
    </row>
    <row r="183" spans="1:70" x14ac:dyDescent="0.3">
      <c r="A183" s="281">
        <v>180</v>
      </c>
      <c r="B183" s="282" t="s">
        <v>2952</v>
      </c>
      <c r="C183" s="282" t="s">
        <v>2953</v>
      </c>
      <c r="D183" s="282" t="s">
        <v>2998</v>
      </c>
      <c r="E183" s="282" t="s">
        <v>2959</v>
      </c>
      <c r="F183" s="282" t="s">
        <v>2977</v>
      </c>
      <c r="G183" s="282" t="s">
        <v>2980</v>
      </c>
      <c r="H183" s="282" t="s">
        <v>2982</v>
      </c>
      <c r="I183" s="282" t="s">
        <v>2962</v>
      </c>
      <c r="J183" s="282" t="s">
        <v>60</v>
      </c>
      <c r="K183" s="282" t="s">
        <v>2958</v>
      </c>
      <c r="L183" s="282" t="s">
        <v>45</v>
      </c>
      <c r="M183" s="283" t="s">
        <v>2253</v>
      </c>
      <c r="N183" s="282" t="s">
        <v>2254</v>
      </c>
      <c r="O183" s="282" t="s">
        <v>50</v>
      </c>
      <c r="P183" s="282" t="s">
        <v>127</v>
      </c>
      <c r="Q183" s="284" t="s">
        <v>45</v>
      </c>
      <c r="R183" s="282" t="s">
        <v>45</v>
      </c>
      <c r="S183" s="285">
        <v>45378</v>
      </c>
      <c r="T183" s="285">
        <v>45317</v>
      </c>
      <c r="U183" s="284" t="s">
        <v>45</v>
      </c>
      <c r="V183" s="285">
        <v>45317</v>
      </c>
      <c r="W183" s="285">
        <v>45378</v>
      </c>
      <c r="X183" s="285">
        <v>45391</v>
      </c>
      <c r="Y183" s="286">
        <v>89000</v>
      </c>
      <c r="Z183" s="286">
        <v>89000</v>
      </c>
      <c r="AA183" s="286">
        <v>25500</v>
      </c>
      <c r="AB183" s="286">
        <v>89000</v>
      </c>
      <c r="AC183" s="287" t="s">
        <v>193</v>
      </c>
      <c r="AD183" s="284" t="s">
        <v>60</v>
      </c>
      <c r="AE183" s="287" t="s">
        <v>45</v>
      </c>
      <c r="AF183" s="286">
        <v>89000</v>
      </c>
      <c r="AG183" s="286">
        <v>350</v>
      </c>
      <c r="AH183" s="286">
        <v>31150000</v>
      </c>
      <c r="AI183" s="286">
        <v>8925000</v>
      </c>
      <c r="AJ183" s="286">
        <v>350</v>
      </c>
      <c r="AK183" s="286">
        <v>31150000</v>
      </c>
      <c r="AL183" s="286">
        <v>8925000</v>
      </c>
      <c r="AM183" s="286"/>
      <c r="AN183" s="286"/>
      <c r="AO183" s="286">
        <v>0</v>
      </c>
      <c r="AP183" s="286">
        <v>343</v>
      </c>
      <c r="AQ183" s="286">
        <v>30527000</v>
      </c>
      <c r="AR183" s="286">
        <v>8746500</v>
      </c>
      <c r="AS183" s="286">
        <v>343</v>
      </c>
      <c r="AT183" s="286">
        <v>30527000</v>
      </c>
      <c r="AU183" s="286">
        <v>8746500</v>
      </c>
      <c r="AV183" s="286"/>
      <c r="AW183" s="286"/>
      <c r="AX183" s="286">
        <v>0</v>
      </c>
      <c r="AY183" s="286">
        <v>319</v>
      </c>
      <c r="AZ183" s="286">
        <v>28391000</v>
      </c>
      <c r="BA183" s="286"/>
      <c r="BB183" s="286"/>
      <c r="BC183" s="286">
        <v>12</v>
      </c>
      <c r="BD183" s="286">
        <v>1068000</v>
      </c>
      <c r="BE183" s="286">
        <v>551894</v>
      </c>
      <c r="BF183" s="286">
        <v>306000</v>
      </c>
      <c r="BG183" s="286">
        <v>319</v>
      </c>
      <c r="BH183" s="286">
        <v>28391000</v>
      </c>
      <c r="BI183" s="286">
        <v>16030659</v>
      </c>
      <c r="BJ183" s="286">
        <v>8134500</v>
      </c>
      <c r="BK183" s="286"/>
      <c r="BL183" s="286">
        <v>24</v>
      </c>
      <c r="BM183" s="286">
        <v>24</v>
      </c>
      <c r="BN183" s="286">
        <v>2136000</v>
      </c>
      <c r="BO183" s="286">
        <v>612000</v>
      </c>
      <c r="BP183" s="287" t="s">
        <v>1001</v>
      </c>
      <c r="BQ183" s="287" t="s">
        <v>580</v>
      </c>
      <c r="BR183" t="s">
        <v>45</v>
      </c>
    </row>
    <row r="184" spans="1:70" x14ac:dyDescent="0.3">
      <c r="A184" s="281">
        <v>181</v>
      </c>
      <c r="B184" s="288" t="s">
        <v>2952</v>
      </c>
      <c r="C184" s="288" t="s">
        <v>2953</v>
      </c>
      <c r="D184" s="288" t="s">
        <v>2998</v>
      </c>
      <c r="E184" s="288" t="s">
        <v>2959</v>
      </c>
      <c r="F184" s="288" t="s">
        <v>2977</v>
      </c>
      <c r="G184" s="288" t="s">
        <v>2980</v>
      </c>
      <c r="H184" s="288" t="s">
        <v>2982</v>
      </c>
      <c r="I184" s="288" t="s">
        <v>2962</v>
      </c>
      <c r="J184" s="288" t="s">
        <v>60</v>
      </c>
      <c r="K184" s="288" t="s">
        <v>2958</v>
      </c>
      <c r="L184" s="288" t="s">
        <v>45</v>
      </c>
      <c r="M184" s="289" t="s">
        <v>2255</v>
      </c>
      <c r="N184" s="288" t="s">
        <v>2256</v>
      </c>
      <c r="O184" s="288" t="s">
        <v>50</v>
      </c>
      <c r="P184" s="288" t="s">
        <v>127</v>
      </c>
      <c r="Q184" s="290" t="s">
        <v>45</v>
      </c>
      <c r="R184" s="288" t="s">
        <v>45</v>
      </c>
      <c r="S184" s="1">
        <v>45434</v>
      </c>
      <c r="T184" s="1">
        <v>45420</v>
      </c>
      <c r="U184" s="290" t="s">
        <v>45</v>
      </c>
      <c r="V184" s="1">
        <v>45420</v>
      </c>
      <c r="W184" s="1">
        <v>45434</v>
      </c>
      <c r="X184" s="1">
        <v>45435</v>
      </c>
      <c r="Y184" s="291">
        <v>89000</v>
      </c>
      <c r="Z184" s="291">
        <v>89000</v>
      </c>
      <c r="AA184" s="291">
        <v>26000</v>
      </c>
      <c r="AB184" s="291">
        <v>89000</v>
      </c>
      <c r="AC184" s="292" t="s">
        <v>2257</v>
      </c>
      <c r="AD184" s="290" t="s">
        <v>60</v>
      </c>
      <c r="AE184" s="292" t="s">
        <v>45</v>
      </c>
      <c r="AF184" s="291">
        <v>89000</v>
      </c>
      <c r="AG184" s="291">
        <v>560</v>
      </c>
      <c r="AH184" s="291">
        <v>49840000</v>
      </c>
      <c r="AI184" s="291">
        <v>14560000</v>
      </c>
      <c r="AJ184" s="291">
        <v>560</v>
      </c>
      <c r="AK184" s="291">
        <v>49840000</v>
      </c>
      <c r="AL184" s="291">
        <v>14560000</v>
      </c>
      <c r="AM184" s="291"/>
      <c r="AN184" s="291"/>
      <c r="AO184" s="291">
        <v>0</v>
      </c>
      <c r="AP184" s="291">
        <v>551</v>
      </c>
      <c r="AQ184" s="291">
        <v>49039000</v>
      </c>
      <c r="AR184" s="291">
        <v>14326000</v>
      </c>
      <c r="AS184" s="291">
        <v>551</v>
      </c>
      <c r="AT184" s="291">
        <v>49039000</v>
      </c>
      <c r="AU184" s="291">
        <v>14326000</v>
      </c>
      <c r="AV184" s="291"/>
      <c r="AW184" s="291"/>
      <c r="AX184" s="291">
        <v>0</v>
      </c>
      <c r="AY184" s="291">
        <v>535</v>
      </c>
      <c r="AZ184" s="291">
        <v>47615000</v>
      </c>
      <c r="BA184" s="291"/>
      <c r="BB184" s="291"/>
      <c r="BC184" s="291">
        <v>70</v>
      </c>
      <c r="BD184" s="291">
        <v>6230000</v>
      </c>
      <c r="BE184" s="291">
        <v>3529392</v>
      </c>
      <c r="BF184" s="291">
        <v>1820000</v>
      </c>
      <c r="BG184" s="291">
        <v>535</v>
      </c>
      <c r="BH184" s="291">
        <v>47615000</v>
      </c>
      <c r="BI184" s="291">
        <v>32894900</v>
      </c>
      <c r="BJ184" s="291">
        <v>13910000</v>
      </c>
      <c r="BK184" s="291"/>
      <c r="BL184" s="291">
        <v>16</v>
      </c>
      <c r="BM184" s="291">
        <v>16</v>
      </c>
      <c r="BN184" s="291">
        <v>1424000</v>
      </c>
      <c r="BO184" s="291">
        <v>416000</v>
      </c>
      <c r="BP184" s="292" t="s">
        <v>4062</v>
      </c>
      <c r="BQ184" s="292" t="s">
        <v>792</v>
      </c>
      <c r="BR184" t="s">
        <v>45</v>
      </c>
    </row>
    <row r="185" spans="1:70" x14ac:dyDescent="0.3">
      <c r="A185" s="281">
        <v>182</v>
      </c>
      <c r="B185" s="282" t="s">
        <v>2952</v>
      </c>
      <c r="C185" s="282" t="s">
        <v>2953</v>
      </c>
      <c r="D185" s="282" t="s">
        <v>2998</v>
      </c>
      <c r="E185" s="282" t="s">
        <v>2959</v>
      </c>
      <c r="F185" s="282" t="s">
        <v>2977</v>
      </c>
      <c r="G185" s="282" t="s">
        <v>2980</v>
      </c>
      <c r="H185" s="282" t="s">
        <v>2984</v>
      </c>
      <c r="I185" s="282" t="s">
        <v>2962</v>
      </c>
      <c r="J185" s="282" t="s">
        <v>60</v>
      </c>
      <c r="K185" s="282" t="s">
        <v>2958</v>
      </c>
      <c r="L185" s="282" t="s">
        <v>45</v>
      </c>
      <c r="M185" s="283" t="s">
        <v>2258</v>
      </c>
      <c r="N185" s="282" t="s">
        <v>2259</v>
      </c>
      <c r="O185" s="282" t="s">
        <v>50</v>
      </c>
      <c r="P185" s="282" t="s">
        <v>51</v>
      </c>
      <c r="Q185" s="284" t="s">
        <v>45</v>
      </c>
      <c r="R185" s="282" t="s">
        <v>45</v>
      </c>
      <c r="S185" s="285">
        <v>45433</v>
      </c>
      <c r="T185" s="285">
        <v>45420</v>
      </c>
      <c r="U185" s="284" t="s">
        <v>45</v>
      </c>
      <c r="V185" s="285">
        <v>45420</v>
      </c>
      <c r="W185" s="285">
        <v>45429</v>
      </c>
      <c r="X185" s="285">
        <v>45436</v>
      </c>
      <c r="Y185" s="286">
        <v>43000</v>
      </c>
      <c r="Z185" s="286">
        <v>43000</v>
      </c>
      <c r="AA185" s="286">
        <v>11500</v>
      </c>
      <c r="AB185" s="286">
        <v>43000</v>
      </c>
      <c r="AC185" s="287" t="s">
        <v>208</v>
      </c>
      <c r="AD185" s="284" t="s">
        <v>60</v>
      </c>
      <c r="AE185" s="287" t="s">
        <v>45</v>
      </c>
      <c r="AF185" s="286">
        <v>43000</v>
      </c>
      <c r="AG185" s="286">
        <v>580</v>
      </c>
      <c r="AH185" s="286">
        <v>24940000</v>
      </c>
      <c r="AI185" s="286">
        <v>6670000</v>
      </c>
      <c r="AJ185" s="286">
        <v>580</v>
      </c>
      <c r="AK185" s="286">
        <v>24940000</v>
      </c>
      <c r="AL185" s="286">
        <v>6670000</v>
      </c>
      <c r="AM185" s="286"/>
      <c r="AN185" s="286"/>
      <c r="AO185" s="286">
        <v>0</v>
      </c>
      <c r="AP185" s="286">
        <v>676</v>
      </c>
      <c r="AQ185" s="286">
        <v>29068000</v>
      </c>
      <c r="AR185" s="286">
        <v>7774000</v>
      </c>
      <c r="AS185" s="286">
        <v>676</v>
      </c>
      <c r="AT185" s="286">
        <v>29068000</v>
      </c>
      <c r="AU185" s="286">
        <v>7774000</v>
      </c>
      <c r="AV185" s="286"/>
      <c r="AW185" s="286"/>
      <c r="AX185" s="286">
        <v>0</v>
      </c>
      <c r="AY185" s="286">
        <v>611</v>
      </c>
      <c r="AZ185" s="286">
        <v>26273000</v>
      </c>
      <c r="BA185" s="286">
        <v>1</v>
      </c>
      <c r="BB185" s="286">
        <v>43000</v>
      </c>
      <c r="BC185" s="286">
        <v>51</v>
      </c>
      <c r="BD185" s="286">
        <v>2193000</v>
      </c>
      <c r="BE185" s="286">
        <v>1474751</v>
      </c>
      <c r="BF185" s="286">
        <v>586500</v>
      </c>
      <c r="BG185" s="286">
        <v>584</v>
      </c>
      <c r="BH185" s="286">
        <v>25112000</v>
      </c>
      <c r="BI185" s="286">
        <v>19247381</v>
      </c>
      <c r="BJ185" s="286">
        <v>6716000</v>
      </c>
      <c r="BK185" s="286">
        <v>27</v>
      </c>
      <c r="BL185" s="286">
        <v>65</v>
      </c>
      <c r="BM185" s="286">
        <v>92</v>
      </c>
      <c r="BN185" s="286">
        <v>3956000</v>
      </c>
      <c r="BO185" s="286">
        <v>1058000</v>
      </c>
      <c r="BP185" s="287" t="s">
        <v>4078</v>
      </c>
      <c r="BQ185" s="287" t="s">
        <v>3861</v>
      </c>
      <c r="BR185" t="s">
        <v>45</v>
      </c>
    </row>
    <row r="186" spans="1:70" x14ac:dyDescent="0.3">
      <c r="A186" s="281">
        <v>183</v>
      </c>
      <c r="B186" s="288" t="s">
        <v>2952</v>
      </c>
      <c r="C186" s="288" t="s">
        <v>2953</v>
      </c>
      <c r="D186" s="288" t="s">
        <v>2998</v>
      </c>
      <c r="E186" s="288" t="s">
        <v>2959</v>
      </c>
      <c r="F186" s="288" t="s">
        <v>2985</v>
      </c>
      <c r="G186" s="288" t="s">
        <v>2986</v>
      </c>
      <c r="H186" s="288" t="s">
        <v>2987</v>
      </c>
      <c r="I186" s="288" t="s">
        <v>2962</v>
      </c>
      <c r="J186" s="288" t="s">
        <v>60</v>
      </c>
      <c r="K186" s="288" t="s">
        <v>2958</v>
      </c>
      <c r="L186" s="288" t="s">
        <v>45</v>
      </c>
      <c r="M186" s="289" t="s">
        <v>2260</v>
      </c>
      <c r="N186" s="288" t="s">
        <v>2261</v>
      </c>
      <c r="O186" s="288" t="s">
        <v>50</v>
      </c>
      <c r="P186" s="288" t="s">
        <v>74</v>
      </c>
      <c r="Q186" s="290" t="s">
        <v>45</v>
      </c>
      <c r="R186" s="288" t="s">
        <v>45</v>
      </c>
      <c r="S186" s="1">
        <v>45415</v>
      </c>
      <c r="T186" s="1">
        <v>45406</v>
      </c>
      <c r="U186" s="290" t="s">
        <v>45</v>
      </c>
      <c r="V186" s="1">
        <v>45406</v>
      </c>
      <c r="W186" s="1">
        <v>45415</v>
      </c>
      <c r="X186" s="1">
        <v>45420</v>
      </c>
      <c r="Y186" s="291">
        <v>32000</v>
      </c>
      <c r="Z186" s="291">
        <v>43000</v>
      </c>
      <c r="AA186" s="291">
        <v>8900</v>
      </c>
      <c r="AB186" s="291">
        <v>43000</v>
      </c>
      <c r="AC186" s="292" t="s">
        <v>1432</v>
      </c>
      <c r="AD186" s="290" t="s">
        <v>60</v>
      </c>
      <c r="AE186" s="292" t="s">
        <v>45</v>
      </c>
      <c r="AF186" s="291">
        <v>32000</v>
      </c>
      <c r="AG186" s="291">
        <v>5300</v>
      </c>
      <c r="AH186" s="291">
        <v>227900000</v>
      </c>
      <c r="AI186" s="291">
        <v>47170000</v>
      </c>
      <c r="AJ186" s="291">
        <v>5300</v>
      </c>
      <c r="AK186" s="291">
        <v>227900000</v>
      </c>
      <c r="AL186" s="291">
        <v>47170000</v>
      </c>
      <c r="AM186" s="291"/>
      <c r="AN186" s="291"/>
      <c r="AO186" s="291">
        <v>0</v>
      </c>
      <c r="AP186" s="291">
        <v>5393</v>
      </c>
      <c r="AQ186" s="291">
        <v>231899000</v>
      </c>
      <c r="AR186" s="291">
        <v>47997700</v>
      </c>
      <c r="AS186" s="291">
        <v>5393</v>
      </c>
      <c r="AT186" s="291">
        <v>231899000</v>
      </c>
      <c r="AU186" s="291">
        <v>47997700</v>
      </c>
      <c r="AV186" s="291"/>
      <c r="AW186" s="291"/>
      <c r="AX186" s="291">
        <v>0</v>
      </c>
      <c r="AY186" s="291">
        <v>4945</v>
      </c>
      <c r="AZ186" s="291">
        <v>212635000</v>
      </c>
      <c r="BA186" s="291">
        <v>23</v>
      </c>
      <c r="BB186" s="291">
        <v>989000</v>
      </c>
      <c r="BC186" s="291">
        <v>1049</v>
      </c>
      <c r="BD186" s="291">
        <v>45107000</v>
      </c>
      <c r="BE186" s="291">
        <v>19777818</v>
      </c>
      <c r="BF186" s="291">
        <v>9336100</v>
      </c>
      <c r="BG186" s="291">
        <v>4698</v>
      </c>
      <c r="BH186" s="291">
        <v>202014000</v>
      </c>
      <c r="BI186" s="291">
        <v>82544589</v>
      </c>
      <c r="BJ186" s="291">
        <v>41812200</v>
      </c>
      <c r="BK186" s="291">
        <v>247</v>
      </c>
      <c r="BL186" s="291">
        <v>448</v>
      </c>
      <c r="BM186" s="291">
        <v>695</v>
      </c>
      <c r="BN186" s="291">
        <v>29885000</v>
      </c>
      <c r="BO186" s="291">
        <v>6185500</v>
      </c>
      <c r="BP186" s="292" t="s">
        <v>1328</v>
      </c>
      <c r="BQ186" s="292" t="s">
        <v>4030</v>
      </c>
      <c r="BR186" t="s">
        <v>45</v>
      </c>
    </row>
    <row r="187" spans="1:70" x14ac:dyDescent="0.3">
      <c r="A187" s="281">
        <v>184</v>
      </c>
      <c r="B187" s="282" t="s">
        <v>2952</v>
      </c>
      <c r="C187" s="282" t="s">
        <v>2953</v>
      </c>
      <c r="D187" s="282" t="s">
        <v>2998</v>
      </c>
      <c r="E187" s="282" t="s">
        <v>2959</v>
      </c>
      <c r="F187" s="282" t="s">
        <v>2985</v>
      </c>
      <c r="G187" s="282" t="s">
        <v>2986</v>
      </c>
      <c r="H187" s="282" t="s">
        <v>2987</v>
      </c>
      <c r="I187" s="282" t="s">
        <v>2962</v>
      </c>
      <c r="J187" s="282" t="s">
        <v>60</v>
      </c>
      <c r="K187" s="282" t="s">
        <v>2958</v>
      </c>
      <c r="L187" s="282" t="s">
        <v>45</v>
      </c>
      <c r="M187" s="283" t="s">
        <v>2262</v>
      </c>
      <c r="N187" s="282" t="s">
        <v>2263</v>
      </c>
      <c r="O187" s="282" t="s">
        <v>50</v>
      </c>
      <c r="P187" s="282" t="s">
        <v>51</v>
      </c>
      <c r="Q187" s="284" t="s">
        <v>45</v>
      </c>
      <c r="R187" s="282" t="s">
        <v>45</v>
      </c>
      <c r="S187" s="285">
        <v>45426</v>
      </c>
      <c r="T187" s="285">
        <v>45385</v>
      </c>
      <c r="U187" s="284" t="s">
        <v>45</v>
      </c>
      <c r="V187" s="285">
        <v>45385</v>
      </c>
      <c r="W187" s="285">
        <v>45408</v>
      </c>
      <c r="X187" s="285">
        <v>45412</v>
      </c>
      <c r="Y187" s="286">
        <v>59000</v>
      </c>
      <c r="Z187" s="286">
        <v>59000</v>
      </c>
      <c r="AA187" s="286">
        <v>15800</v>
      </c>
      <c r="AB187" s="286">
        <v>59000</v>
      </c>
      <c r="AC187" s="287" t="s">
        <v>121</v>
      </c>
      <c r="AD187" s="284" t="s">
        <v>60</v>
      </c>
      <c r="AE187" s="287" t="s">
        <v>45</v>
      </c>
      <c r="AF187" s="286">
        <v>59000</v>
      </c>
      <c r="AG187" s="286">
        <v>1685</v>
      </c>
      <c r="AH187" s="286">
        <v>99415000</v>
      </c>
      <c r="AI187" s="286">
        <v>26623000</v>
      </c>
      <c r="AJ187" s="286">
        <v>1255</v>
      </c>
      <c r="AK187" s="286">
        <v>74045000</v>
      </c>
      <c r="AL187" s="286">
        <v>19829000</v>
      </c>
      <c r="AM187" s="286">
        <v>430</v>
      </c>
      <c r="AN187" s="286">
        <v>25370000</v>
      </c>
      <c r="AO187" s="286">
        <v>6794000</v>
      </c>
      <c r="AP187" s="286">
        <v>2276</v>
      </c>
      <c r="AQ187" s="286">
        <v>134284000</v>
      </c>
      <c r="AR187" s="286">
        <v>35960800</v>
      </c>
      <c r="AS187" s="286">
        <v>2276</v>
      </c>
      <c r="AT187" s="286">
        <v>134284000</v>
      </c>
      <c r="AU187" s="286">
        <v>35960800</v>
      </c>
      <c r="AV187" s="286"/>
      <c r="AW187" s="286"/>
      <c r="AX187" s="286">
        <v>0</v>
      </c>
      <c r="AY187" s="286">
        <v>2161</v>
      </c>
      <c r="AZ187" s="286">
        <v>127499000</v>
      </c>
      <c r="BA187" s="286">
        <v>-4</v>
      </c>
      <c r="BB187" s="286">
        <v>-236000</v>
      </c>
      <c r="BC187" s="286">
        <v>257</v>
      </c>
      <c r="BD187" s="286">
        <v>15163000</v>
      </c>
      <c r="BE187" s="286">
        <v>9667047</v>
      </c>
      <c r="BF187" s="286">
        <v>4060600</v>
      </c>
      <c r="BG187" s="286">
        <v>2157</v>
      </c>
      <c r="BH187" s="286">
        <v>127263000</v>
      </c>
      <c r="BI187" s="286">
        <v>87327527</v>
      </c>
      <c r="BJ187" s="286">
        <v>34080600</v>
      </c>
      <c r="BK187" s="286">
        <v>4</v>
      </c>
      <c r="BL187" s="286">
        <v>115</v>
      </c>
      <c r="BM187" s="286">
        <v>119</v>
      </c>
      <c r="BN187" s="286">
        <v>7021000</v>
      </c>
      <c r="BO187" s="286">
        <v>1880200</v>
      </c>
      <c r="BP187" s="287" t="s">
        <v>4068</v>
      </c>
      <c r="BQ187" s="287" t="s">
        <v>3454</v>
      </c>
      <c r="BR187" t="s">
        <v>45</v>
      </c>
    </row>
    <row r="188" spans="1:70" x14ac:dyDescent="0.3">
      <c r="A188" s="281">
        <v>185</v>
      </c>
      <c r="B188" s="288" t="s">
        <v>2952</v>
      </c>
      <c r="C188" s="288" t="s">
        <v>2953</v>
      </c>
      <c r="D188" s="288" t="s">
        <v>2998</v>
      </c>
      <c r="E188" s="288" t="s">
        <v>2959</v>
      </c>
      <c r="F188" s="288" t="s">
        <v>2985</v>
      </c>
      <c r="G188" s="288" t="s">
        <v>2986</v>
      </c>
      <c r="H188" s="288" t="s">
        <v>2987</v>
      </c>
      <c r="I188" s="288" t="s">
        <v>2962</v>
      </c>
      <c r="J188" s="288" t="s">
        <v>60</v>
      </c>
      <c r="K188" s="288" t="s">
        <v>2958</v>
      </c>
      <c r="L188" s="288" t="s">
        <v>45</v>
      </c>
      <c r="M188" s="289" t="s">
        <v>2264</v>
      </c>
      <c r="N188" s="288" t="s">
        <v>2265</v>
      </c>
      <c r="O188" s="288" t="s">
        <v>50</v>
      </c>
      <c r="P188" s="288" t="s">
        <v>74</v>
      </c>
      <c r="Q188" s="290" t="s">
        <v>45</v>
      </c>
      <c r="R188" s="288" t="s">
        <v>45</v>
      </c>
      <c r="S188" s="1">
        <v>45408</v>
      </c>
      <c r="T188" s="1">
        <v>45385</v>
      </c>
      <c r="U188" s="290" t="s">
        <v>45</v>
      </c>
      <c r="V188" s="1">
        <v>45385</v>
      </c>
      <c r="W188" s="1">
        <v>45408</v>
      </c>
      <c r="X188" s="1">
        <v>45414</v>
      </c>
      <c r="Y188" s="291">
        <v>39000</v>
      </c>
      <c r="Z188" s="291">
        <v>49000</v>
      </c>
      <c r="AA188" s="291">
        <v>9800</v>
      </c>
      <c r="AB188" s="291">
        <v>49000</v>
      </c>
      <c r="AC188" s="292" t="s">
        <v>1019</v>
      </c>
      <c r="AD188" s="290" t="s">
        <v>60</v>
      </c>
      <c r="AE188" s="292" t="s">
        <v>45</v>
      </c>
      <c r="AF188" s="291">
        <v>39000</v>
      </c>
      <c r="AG188" s="291">
        <v>5000</v>
      </c>
      <c r="AH188" s="291">
        <v>245000000</v>
      </c>
      <c r="AI188" s="291">
        <v>49000000</v>
      </c>
      <c r="AJ188" s="291">
        <v>5000</v>
      </c>
      <c r="AK188" s="291">
        <v>245000000</v>
      </c>
      <c r="AL188" s="291">
        <v>49000000</v>
      </c>
      <c r="AM188" s="291"/>
      <c r="AN188" s="291"/>
      <c r="AO188" s="291">
        <v>0</v>
      </c>
      <c r="AP188" s="291">
        <v>4986</v>
      </c>
      <c r="AQ188" s="291">
        <v>244314000</v>
      </c>
      <c r="AR188" s="291">
        <v>48862800</v>
      </c>
      <c r="AS188" s="291">
        <v>4986</v>
      </c>
      <c r="AT188" s="291">
        <v>244314000</v>
      </c>
      <c r="AU188" s="291">
        <v>48862800</v>
      </c>
      <c r="AV188" s="291"/>
      <c r="AW188" s="291"/>
      <c r="AX188" s="291">
        <v>0</v>
      </c>
      <c r="AY188" s="291">
        <v>4535</v>
      </c>
      <c r="AZ188" s="291">
        <v>222215000</v>
      </c>
      <c r="BA188" s="291">
        <v>-3</v>
      </c>
      <c r="BB188" s="291">
        <v>-147000</v>
      </c>
      <c r="BC188" s="291">
        <v>478</v>
      </c>
      <c r="BD188" s="291">
        <v>23422000</v>
      </c>
      <c r="BE188" s="291">
        <v>12532362</v>
      </c>
      <c r="BF188" s="291">
        <v>4684400</v>
      </c>
      <c r="BG188" s="291">
        <v>4356</v>
      </c>
      <c r="BH188" s="291">
        <v>213444000</v>
      </c>
      <c r="BI188" s="291">
        <v>124688455</v>
      </c>
      <c r="BJ188" s="291">
        <v>42688800</v>
      </c>
      <c r="BK188" s="291">
        <v>179</v>
      </c>
      <c r="BL188" s="291">
        <v>451</v>
      </c>
      <c r="BM188" s="291">
        <v>630</v>
      </c>
      <c r="BN188" s="291">
        <v>30870000</v>
      </c>
      <c r="BO188" s="291">
        <v>6174000</v>
      </c>
      <c r="BP188" s="292" t="s">
        <v>979</v>
      </c>
      <c r="BQ188" s="292" t="s">
        <v>584</v>
      </c>
      <c r="BR188" t="s">
        <v>45</v>
      </c>
    </row>
    <row r="189" spans="1:70" x14ac:dyDescent="0.3">
      <c r="A189" s="281">
        <v>186</v>
      </c>
      <c r="B189" s="282" t="s">
        <v>2952</v>
      </c>
      <c r="C189" s="282" t="s">
        <v>2953</v>
      </c>
      <c r="D189" s="282" t="s">
        <v>2998</v>
      </c>
      <c r="E189" s="282" t="s">
        <v>2959</v>
      </c>
      <c r="F189" s="282" t="s">
        <v>2985</v>
      </c>
      <c r="G189" s="282" t="s">
        <v>2986</v>
      </c>
      <c r="H189" s="282" t="s">
        <v>2988</v>
      </c>
      <c r="I189" s="282" t="s">
        <v>2962</v>
      </c>
      <c r="J189" s="282" t="s">
        <v>60</v>
      </c>
      <c r="K189" s="282" t="s">
        <v>2958</v>
      </c>
      <c r="L189" s="282" t="s">
        <v>45</v>
      </c>
      <c r="M189" s="283" t="s">
        <v>2266</v>
      </c>
      <c r="N189" s="282" t="s">
        <v>2267</v>
      </c>
      <c r="O189" s="282" t="s">
        <v>50</v>
      </c>
      <c r="P189" s="282" t="s">
        <v>74</v>
      </c>
      <c r="Q189" s="284" t="s">
        <v>45</v>
      </c>
      <c r="R189" s="282" t="s">
        <v>45</v>
      </c>
      <c r="S189" s="285">
        <v>45397</v>
      </c>
      <c r="T189" s="285">
        <v>45393</v>
      </c>
      <c r="U189" s="284" t="s">
        <v>45</v>
      </c>
      <c r="V189" s="285">
        <v>45393</v>
      </c>
      <c r="W189" s="285">
        <v>45397</v>
      </c>
      <c r="X189" s="285">
        <v>45399</v>
      </c>
      <c r="Y189" s="286">
        <v>32000</v>
      </c>
      <c r="Z189" s="286">
        <v>43000</v>
      </c>
      <c r="AA189" s="286">
        <v>8800</v>
      </c>
      <c r="AB189" s="286">
        <v>43000</v>
      </c>
      <c r="AC189" s="287" t="s">
        <v>569</v>
      </c>
      <c r="AD189" s="284" t="s">
        <v>60</v>
      </c>
      <c r="AE189" s="287" t="s">
        <v>45</v>
      </c>
      <c r="AF189" s="286">
        <v>32000</v>
      </c>
      <c r="AG189" s="286">
        <v>5000</v>
      </c>
      <c r="AH189" s="286">
        <v>215000000</v>
      </c>
      <c r="AI189" s="286">
        <v>44000000</v>
      </c>
      <c r="AJ189" s="286">
        <v>5000</v>
      </c>
      <c r="AK189" s="286">
        <v>215000000</v>
      </c>
      <c r="AL189" s="286">
        <v>44000000</v>
      </c>
      <c r="AM189" s="286"/>
      <c r="AN189" s="286"/>
      <c r="AO189" s="286">
        <v>0</v>
      </c>
      <c r="AP189" s="286">
        <v>5201</v>
      </c>
      <c r="AQ189" s="286">
        <v>223643000</v>
      </c>
      <c r="AR189" s="286">
        <v>45768800</v>
      </c>
      <c r="AS189" s="286">
        <v>5201</v>
      </c>
      <c r="AT189" s="286">
        <v>223643000</v>
      </c>
      <c r="AU189" s="286">
        <v>45768800</v>
      </c>
      <c r="AV189" s="286"/>
      <c r="AW189" s="286"/>
      <c r="AX189" s="286">
        <v>0</v>
      </c>
      <c r="AY189" s="286">
        <v>4528</v>
      </c>
      <c r="AZ189" s="286">
        <v>194704000</v>
      </c>
      <c r="BA189" s="286">
        <v>9</v>
      </c>
      <c r="BB189" s="286">
        <v>387000</v>
      </c>
      <c r="BC189" s="286">
        <v>535</v>
      </c>
      <c r="BD189" s="286">
        <v>23005000</v>
      </c>
      <c r="BE189" s="286">
        <v>9651416</v>
      </c>
      <c r="BF189" s="286">
        <v>4708000</v>
      </c>
      <c r="BG189" s="286">
        <v>4303</v>
      </c>
      <c r="BH189" s="286">
        <v>185029000</v>
      </c>
      <c r="BI189" s="286">
        <v>85562189</v>
      </c>
      <c r="BJ189" s="286">
        <v>37866400</v>
      </c>
      <c r="BK189" s="286">
        <v>225</v>
      </c>
      <c r="BL189" s="286">
        <v>673</v>
      </c>
      <c r="BM189" s="286">
        <v>898</v>
      </c>
      <c r="BN189" s="286">
        <v>38614000</v>
      </c>
      <c r="BO189" s="286">
        <v>7902400</v>
      </c>
      <c r="BP189" s="287" t="s">
        <v>3799</v>
      </c>
      <c r="BQ189" s="287" t="s">
        <v>4152</v>
      </c>
      <c r="BR189" t="s">
        <v>45</v>
      </c>
    </row>
    <row r="190" spans="1:70" x14ac:dyDescent="0.3">
      <c r="A190" s="281">
        <v>187</v>
      </c>
      <c r="B190" s="288" t="s">
        <v>2952</v>
      </c>
      <c r="C190" s="288" t="s">
        <v>2953</v>
      </c>
      <c r="D190" s="288" t="s">
        <v>2998</v>
      </c>
      <c r="E190" s="288" t="s">
        <v>2959</v>
      </c>
      <c r="F190" s="288" t="s">
        <v>2985</v>
      </c>
      <c r="G190" s="288" t="s">
        <v>2986</v>
      </c>
      <c r="H190" s="288" t="s">
        <v>2988</v>
      </c>
      <c r="I190" s="288" t="s">
        <v>2962</v>
      </c>
      <c r="J190" s="288" t="s">
        <v>60</v>
      </c>
      <c r="K190" s="288" t="s">
        <v>2958</v>
      </c>
      <c r="L190" s="288" t="s">
        <v>45</v>
      </c>
      <c r="M190" s="289" t="s">
        <v>2268</v>
      </c>
      <c r="N190" s="288" t="s">
        <v>2269</v>
      </c>
      <c r="O190" s="288" t="s">
        <v>50</v>
      </c>
      <c r="P190" s="288" t="s">
        <v>74</v>
      </c>
      <c r="Q190" s="290" t="s">
        <v>45</v>
      </c>
      <c r="R190" s="288" t="s">
        <v>45</v>
      </c>
      <c r="S190" s="1">
        <v>45394</v>
      </c>
      <c r="T190" s="1">
        <v>45349</v>
      </c>
      <c r="U190" s="290" t="s">
        <v>45</v>
      </c>
      <c r="V190" s="1">
        <v>45349</v>
      </c>
      <c r="W190" s="1">
        <v>45394</v>
      </c>
      <c r="X190" s="1">
        <v>45397</v>
      </c>
      <c r="Y190" s="291">
        <v>36000</v>
      </c>
      <c r="Z190" s="291">
        <v>45000</v>
      </c>
      <c r="AA190" s="291">
        <v>9900</v>
      </c>
      <c r="AB190" s="291">
        <v>45000</v>
      </c>
      <c r="AC190" s="292" t="s">
        <v>569</v>
      </c>
      <c r="AD190" s="290" t="s">
        <v>60</v>
      </c>
      <c r="AE190" s="292" t="s">
        <v>45</v>
      </c>
      <c r="AF190" s="291">
        <v>36000</v>
      </c>
      <c r="AG190" s="291">
        <v>2000</v>
      </c>
      <c r="AH190" s="291">
        <v>90000000</v>
      </c>
      <c r="AI190" s="291">
        <v>19800000</v>
      </c>
      <c r="AJ190" s="291">
        <v>1100</v>
      </c>
      <c r="AK190" s="291">
        <v>49500000</v>
      </c>
      <c r="AL190" s="291">
        <v>10890000</v>
      </c>
      <c r="AM190" s="291">
        <v>900</v>
      </c>
      <c r="AN190" s="291">
        <v>40500000</v>
      </c>
      <c r="AO190" s="291">
        <v>8910000</v>
      </c>
      <c r="AP190" s="291">
        <v>2349</v>
      </c>
      <c r="AQ190" s="291">
        <v>105705000</v>
      </c>
      <c r="AR190" s="291">
        <v>23255100</v>
      </c>
      <c r="AS190" s="291">
        <v>2349</v>
      </c>
      <c r="AT190" s="291">
        <v>105705000</v>
      </c>
      <c r="AU190" s="291">
        <v>23255100</v>
      </c>
      <c r="AV190" s="291"/>
      <c r="AW190" s="291"/>
      <c r="AX190" s="291">
        <v>0</v>
      </c>
      <c r="AY190" s="291">
        <v>1806</v>
      </c>
      <c r="AZ190" s="291">
        <v>81270000</v>
      </c>
      <c r="BA190" s="291">
        <v>-1</v>
      </c>
      <c r="BB190" s="291">
        <v>-45000</v>
      </c>
      <c r="BC190" s="291">
        <v>401</v>
      </c>
      <c r="BD190" s="291">
        <v>18045000</v>
      </c>
      <c r="BE190" s="291">
        <v>8200814</v>
      </c>
      <c r="BF190" s="291">
        <v>3969900</v>
      </c>
      <c r="BG190" s="291">
        <v>1427</v>
      </c>
      <c r="BH190" s="291">
        <v>64215000</v>
      </c>
      <c r="BI190" s="291">
        <v>26605606</v>
      </c>
      <c r="BJ190" s="291">
        <v>14127300</v>
      </c>
      <c r="BK190" s="291">
        <v>379</v>
      </c>
      <c r="BL190" s="291">
        <v>543</v>
      </c>
      <c r="BM190" s="291">
        <v>922</v>
      </c>
      <c r="BN190" s="291">
        <v>41490000</v>
      </c>
      <c r="BO190" s="291">
        <v>9127800</v>
      </c>
      <c r="BP190" s="292" t="s">
        <v>4079</v>
      </c>
      <c r="BQ190" s="292" t="s">
        <v>3900</v>
      </c>
      <c r="BR190" t="s">
        <v>45</v>
      </c>
    </row>
    <row r="191" spans="1:70" x14ac:dyDescent="0.3">
      <c r="A191" s="281">
        <v>188</v>
      </c>
      <c r="B191" s="282" t="s">
        <v>2952</v>
      </c>
      <c r="C191" s="282" t="s">
        <v>2953</v>
      </c>
      <c r="D191" s="282" t="s">
        <v>2998</v>
      </c>
      <c r="E191" s="282" t="s">
        <v>2959</v>
      </c>
      <c r="F191" s="282" t="s">
        <v>2985</v>
      </c>
      <c r="G191" s="282" t="s">
        <v>2986</v>
      </c>
      <c r="H191" s="282" t="s">
        <v>2989</v>
      </c>
      <c r="I191" s="282" t="s">
        <v>2962</v>
      </c>
      <c r="J191" s="282" t="s">
        <v>60</v>
      </c>
      <c r="K191" s="282" t="s">
        <v>2958</v>
      </c>
      <c r="L191" s="282" t="s">
        <v>45</v>
      </c>
      <c r="M191" s="283" t="s">
        <v>2270</v>
      </c>
      <c r="N191" s="282" t="s">
        <v>2271</v>
      </c>
      <c r="O191" s="282" t="s">
        <v>50</v>
      </c>
      <c r="P191" s="282" t="s">
        <v>51</v>
      </c>
      <c r="Q191" s="284" t="s">
        <v>45</v>
      </c>
      <c r="R191" s="282" t="s">
        <v>45</v>
      </c>
      <c r="S191" s="285">
        <v>45440</v>
      </c>
      <c r="T191" s="285">
        <v>45317</v>
      </c>
      <c r="U191" s="284" t="s">
        <v>45</v>
      </c>
      <c r="V191" s="285">
        <v>45317</v>
      </c>
      <c r="W191" s="285">
        <v>45371</v>
      </c>
      <c r="X191" s="285">
        <v>45377</v>
      </c>
      <c r="Y191" s="286">
        <v>59000</v>
      </c>
      <c r="Z191" s="286">
        <v>75000</v>
      </c>
      <c r="AA191" s="286">
        <v>16700</v>
      </c>
      <c r="AB191" s="286">
        <v>75000</v>
      </c>
      <c r="AC191" s="287" t="s">
        <v>346</v>
      </c>
      <c r="AD191" s="284" t="s">
        <v>60</v>
      </c>
      <c r="AE191" s="287" t="s">
        <v>45</v>
      </c>
      <c r="AF191" s="286">
        <v>59000</v>
      </c>
      <c r="AG191" s="286">
        <v>2185</v>
      </c>
      <c r="AH191" s="286">
        <v>163875000</v>
      </c>
      <c r="AI191" s="286">
        <v>36489500</v>
      </c>
      <c r="AJ191" s="286">
        <v>885</v>
      </c>
      <c r="AK191" s="286">
        <v>66375000</v>
      </c>
      <c r="AL191" s="286">
        <v>14779500</v>
      </c>
      <c r="AM191" s="286">
        <v>1300</v>
      </c>
      <c r="AN191" s="286">
        <v>97500000</v>
      </c>
      <c r="AO191" s="286">
        <v>21710000</v>
      </c>
      <c r="AP191" s="286">
        <v>3216</v>
      </c>
      <c r="AQ191" s="286">
        <v>241200000</v>
      </c>
      <c r="AR191" s="286">
        <v>53707200</v>
      </c>
      <c r="AS191" s="286">
        <v>3216</v>
      </c>
      <c r="AT191" s="286">
        <v>241200000</v>
      </c>
      <c r="AU191" s="286">
        <v>53707200</v>
      </c>
      <c r="AV191" s="286"/>
      <c r="AW191" s="286"/>
      <c r="AX191" s="286">
        <v>0</v>
      </c>
      <c r="AY191" s="286">
        <v>2998</v>
      </c>
      <c r="AZ191" s="286">
        <v>224850000</v>
      </c>
      <c r="BA191" s="286">
        <v>3</v>
      </c>
      <c r="BB191" s="286">
        <v>225000</v>
      </c>
      <c r="BC191" s="286">
        <v>908</v>
      </c>
      <c r="BD191" s="286">
        <v>68100000</v>
      </c>
      <c r="BE191" s="286">
        <v>32760982</v>
      </c>
      <c r="BF191" s="286">
        <v>15163600</v>
      </c>
      <c r="BG191" s="286">
        <v>2879</v>
      </c>
      <c r="BH191" s="286">
        <v>215925000</v>
      </c>
      <c r="BI191" s="286">
        <v>118646399</v>
      </c>
      <c r="BJ191" s="286">
        <v>48079300</v>
      </c>
      <c r="BK191" s="286">
        <v>119</v>
      </c>
      <c r="BL191" s="286">
        <v>218</v>
      </c>
      <c r="BM191" s="286">
        <v>337</v>
      </c>
      <c r="BN191" s="286">
        <v>25275000</v>
      </c>
      <c r="BO191" s="286">
        <v>5627900</v>
      </c>
      <c r="BP191" s="287" t="s">
        <v>1878</v>
      </c>
      <c r="BQ191" s="287" t="s">
        <v>3305</v>
      </c>
      <c r="BR191" t="s">
        <v>45</v>
      </c>
    </row>
    <row r="192" spans="1:70" x14ac:dyDescent="0.3">
      <c r="A192" s="281">
        <v>189</v>
      </c>
      <c r="B192" s="288" t="s">
        <v>2952</v>
      </c>
      <c r="C192" s="288" t="s">
        <v>2953</v>
      </c>
      <c r="D192" s="288" t="s">
        <v>2998</v>
      </c>
      <c r="E192" s="288" t="s">
        <v>2959</v>
      </c>
      <c r="F192" s="288" t="s">
        <v>2985</v>
      </c>
      <c r="G192" s="288" t="s">
        <v>2986</v>
      </c>
      <c r="H192" s="288" t="s">
        <v>2989</v>
      </c>
      <c r="I192" s="288" t="s">
        <v>2962</v>
      </c>
      <c r="J192" s="288" t="s">
        <v>60</v>
      </c>
      <c r="K192" s="288" t="s">
        <v>2958</v>
      </c>
      <c r="L192" s="288" t="s">
        <v>45</v>
      </c>
      <c r="M192" s="289" t="s">
        <v>2272</v>
      </c>
      <c r="N192" s="288" t="s">
        <v>2273</v>
      </c>
      <c r="O192" s="288" t="s">
        <v>50</v>
      </c>
      <c r="P192" s="288" t="s">
        <v>51</v>
      </c>
      <c r="Q192" s="290" t="s">
        <v>45</v>
      </c>
      <c r="R192" s="288" t="s">
        <v>45</v>
      </c>
      <c r="S192" s="1">
        <v>45398</v>
      </c>
      <c r="T192" s="1">
        <v>45317</v>
      </c>
      <c r="U192" s="290" t="s">
        <v>45</v>
      </c>
      <c r="V192" s="1">
        <v>45317</v>
      </c>
      <c r="W192" s="1">
        <v>45394</v>
      </c>
      <c r="X192" s="1">
        <v>45401</v>
      </c>
      <c r="Y192" s="291">
        <v>66000</v>
      </c>
      <c r="Z192" s="291">
        <v>66000</v>
      </c>
      <c r="AA192" s="291">
        <v>18800</v>
      </c>
      <c r="AB192" s="291">
        <v>66000</v>
      </c>
      <c r="AC192" s="292" t="s">
        <v>187</v>
      </c>
      <c r="AD192" s="290" t="s">
        <v>60</v>
      </c>
      <c r="AE192" s="292" t="s">
        <v>45</v>
      </c>
      <c r="AF192" s="291">
        <v>66000</v>
      </c>
      <c r="AG192" s="291">
        <v>580</v>
      </c>
      <c r="AH192" s="291">
        <v>38280000</v>
      </c>
      <c r="AI192" s="291">
        <v>10904000</v>
      </c>
      <c r="AJ192" s="291">
        <v>580</v>
      </c>
      <c r="AK192" s="291">
        <v>38280000</v>
      </c>
      <c r="AL192" s="291">
        <v>10904000</v>
      </c>
      <c r="AM192" s="291"/>
      <c r="AN192" s="291"/>
      <c r="AO192" s="291">
        <v>0</v>
      </c>
      <c r="AP192" s="291">
        <v>492</v>
      </c>
      <c r="AQ192" s="291">
        <v>32472000</v>
      </c>
      <c r="AR192" s="291">
        <v>9249600</v>
      </c>
      <c r="AS192" s="291">
        <v>492</v>
      </c>
      <c r="AT192" s="291">
        <v>32472000</v>
      </c>
      <c r="AU192" s="291">
        <v>9249600</v>
      </c>
      <c r="AV192" s="291"/>
      <c r="AW192" s="291"/>
      <c r="AX192" s="291">
        <v>0</v>
      </c>
      <c r="AY192" s="291">
        <v>367</v>
      </c>
      <c r="AZ192" s="291">
        <v>24222000</v>
      </c>
      <c r="BA192" s="291">
        <v>-2</v>
      </c>
      <c r="BB192" s="291">
        <v>-132000</v>
      </c>
      <c r="BC192" s="291">
        <v>30</v>
      </c>
      <c r="BD192" s="291">
        <v>1980000</v>
      </c>
      <c r="BE192" s="291">
        <v>1235350</v>
      </c>
      <c r="BF192" s="291">
        <v>564000</v>
      </c>
      <c r="BG192" s="291">
        <v>367</v>
      </c>
      <c r="BH192" s="291">
        <v>24222000</v>
      </c>
      <c r="BI192" s="291">
        <v>18256916</v>
      </c>
      <c r="BJ192" s="291">
        <v>6899600</v>
      </c>
      <c r="BK192" s="291"/>
      <c r="BL192" s="291">
        <v>125</v>
      </c>
      <c r="BM192" s="291">
        <v>125</v>
      </c>
      <c r="BN192" s="291">
        <v>8250000</v>
      </c>
      <c r="BO192" s="291">
        <v>2350000</v>
      </c>
      <c r="BP192" s="292" t="s">
        <v>3950</v>
      </c>
      <c r="BQ192" s="292" t="s">
        <v>3273</v>
      </c>
      <c r="BR192" t="s">
        <v>45</v>
      </c>
    </row>
    <row r="193" spans="1:70" x14ac:dyDescent="0.3">
      <c r="A193" s="281">
        <v>190</v>
      </c>
      <c r="B193" s="282" t="s">
        <v>2952</v>
      </c>
      <c r="C193" s="282" t="s">
        <v>2953</v>
      </c>
      <c r="D193" s="282" t="s">
        <v>2998</v>
      </c>
      <c r="E193" s="282" t="s">
        <v>2959</v>
      </c>
      <c r="F193" s="282" t="s">
        <v>2985</v>
      </c>
      <c r="G193" s="282" t="s">
        <v>2986</v>
      </c>
      <c r="H193" s="282" t="s">
        <v>2989</v>
      </c>
      <c r="I193" s="282" t="s">
        <v>2962</v>
      </c>
      <c r="J193" s="282" t="s">
        <v>60</v>
      </c>
      <c r="K193" s="282" t="s">
        <v>2958</v>
      </c>
      <c r="L193" s="282" t="s">
        <v>45</v>
      </c>
      <c r="M193" s="283" t="s">
        <v>2274</v>
      </c>
      <c r="N193" s="282" t="s">
        <v>2275</v>
      </c>
      <c r="O193" s="282" t="s">
        <v>50</v>
      </c>
      <c r="P193" s="282" t="s">
        <v>51</v>
      </c>
      <c r="Q193" s="284" t="s">
        <v>45</v>
      </c>
      <c r="R193" s="282" t="s">
        <v>45</v>
      </c>
      <c r="S193" s="285">
        <v>45456</v>
      </c>
      <c r="T193" s="285">
        <v>45349</v>
      </c>
      <c r="U193" s="284" t="s">
        <v>45</v>
      </c>
      <c r="V193" s="285">
        <v>45349</v>
      </c>
      <c r="W193" s="285">
        <v>45379</v>
      </c>
      <c r="X193" s="285">
        <v>45385</v>
      </c>
      <c r="Y193" s="286">
        <v>59000</v>
      </c>
      <c r="Z193" s="286">
        <v>59000</v>
      </c>
      <c r="AA193" s="286">
        <v>17500</v>
      </c>
      <c r="AB193" s="286">
        <v>59000</v>
      </c>
      <c r="AC193" s="287" t="s">
        <v>1253</v>
      </c>
      <c r="AD193" s="284" t="s">
        <v>60</v>
      </c>
      <c r="AE193" s="287" t="s">
        <v>45</v>
      </c>
      <c r="AF193" s="286">
        <v>59000</v>
      </c>
      <c r="AG193" s="286">
        <v>1770</v>
      </c>
      <c r="AH193" s="286">
        <v>104430000</v>
      </c>
      <c r="AI193" s="286">
        <v>30975000</v>
      </c>
      <c r="AJ193" s="286">
        <v>490</v>
      </c>
      <c r="AK193" s="286">
        <v>28910000</v>
      </c>
      <c r="AL193" s="286">
        <v>8575000</v>
      </c>
      <c r="AM193" s="286">
        <v>1280</v>
      </c>
      <c r="AN193" s="286">
        <v>75520000</v>
      </c>
      <c r="AO193" s="286">
        <v>22400000</v>
      </c>
      <c r="AP193" s="286">
        <v>1759</v>
      </c>
      <c r="AQ193" s="286">
        <v>103781000</v>
      </c>
      <c r="AR193" s="286">
        <v>30782500</v>
      </c>
      <c r="AS193" s="286">
        <v>1759</v>
      </c>
      <c r="AT193" s="286">
        <v>103781000</v>
      </c>
      <c r="AU193" s="286">
        <v>30782500</v>
      </c>
      <c r="AV193" s="286"/>
      <c r="AW193" s="286"/>
      <c r="AX193" s="286">
        <v>0</v>
      </c>
      <c r="AY193" s="286">
        <v>1726</v>
      </c>
      <c r="AZ193" s="286">
        <v>101834000</v>
      </c>
      <c r="BA193" s="286">
        <v>1</v>
      </c>
      <c r="BB193" s="286">
        <v>59000</v>
      </c>
      <c r="BC193" s="286">
        <v>13</v>
      </c>
      <c r="BD193" s="286">
        <v>767000</v>
      </c>
      <c r="BE193" s="286">
        <v>798914</v>
      </c>
      <c r="BF193" s="286">
        <v>227500</v>
      </c>
      <c r="BG193" s="286">
        <v>1726</v>
      </c>
      <c r="BH193" s="286">
        <v>101834000</v>
      </c>
      <c r="BI193" s="286">
        <v>69633238</v>
      </c>
      <c r="BJ193" s="286">
        <v>30205000</v>
      </c>
      <c r="BK193" s="286"/>
      <c r="BL193" s="286">
        <v>33</v>
      </c>
      <c r="BM193" s="286">
        <v>33</v>
      </c>
      <c r="BN193" s="286">
        <v>1947000</v>
      </c>
      <c r="BO193" s="286">
        <v>577500</v>
      </c>
      <c r="BP193" s="287" t="s">
        <v>4074</v>
      </c>
      <c r="BQ193" s="287" t="s">
        <v>792</v>
      </c>
      <c r="BR193" t="s">
        <v>45</v>
      </c>
    </row>
    <row r="194" spans="1:70" x14ac:dyDescent="0.3">
      <c r="A194" s="281">
        <v>191</v>
      </c>
      <c r="B194" s="288" t="s">
        <v>2952</v>
      </c>
      <c r="C194" s="288" t="s">
        <v>2953</v>
      </c>
      <c r="D194" s="288" t="s">
        <v>2998</v>
      </c>
      <c r="E194" s="288" t="s">
        <v>2959</v>
      </c>
      <c r="F194" s="288" t="s">
        <v>2985</v>
      </c>
      <c r="G194" s="288" t="s">
        <v>2986</v>
      </c>
      <c r="H194" s="288" t="s">
        <v>2990</v>
      </c>
      <c r="I194" s="288" t="s">
        <v>2962</v>
      </c>
      <c r="J194" s="288" t="s">
        <v>60</v>
      </c>
      <c r="K194" s="288" t="s">
        <v>2958</v>
      </c>
      <c r="L194" s="288" t="s">
        <v>45</v>
      </c>
      <c r="M194" s="289" t="s">
        <v>2276</v>
      </c>
      <c r="N194" s="288" t="s">
        <v>2277</v>
      </c>
      <c r="O194" s="288" t="s">
        <v>50</v>
      </c>
      <c r="P194" s="288" t="s">
        <v>51</v>
      </c>
      <c r="Q194" s="290" t="s">
        <v>45</v>
      </c>
      <c r="R194" s="288" t="s">
        <v>45</v>
      </c>
      <c r="S194" s="1">
        <v>45433</v>
      </c>
      <c r="T194" s="1">
        <v>45420</v>
      </c>
      <c r="U194" s="290" t="s">
        <v>45</v>
      </c>
      <c r="V194" s="1">
        <v>45420</v>
      </c>
      <c r="W194" s="1">
        <v>45433</v>
      </c>
      <c r="X194" s="1">
        <v>45439</v>
      </c>
      <c r="Y194" s="291">
        <v>36000</v>
      </c>
      <c r="Z194" s="291">
        <v>36000</v>
      </c>
      <c r="AA194" s="291">
        <v>9700</v>
      </c>
      <c r="AB194" s="291">
        <v>36000</v>
      </c>
      <c r="AC194" s="292" t="s">
        <v>302</v>
      </c>
      <c r="AD194" s="290" t="s">
        <v>60</v>
      </c>
      <c r="AE194" s="292" t="s">
        <v>45</v>
      </c>
      <c r="AF194" s="291">
        <v>36000</v>
      </c>
      <c r="AG194" s="291">
        <v>580</v>
      </c>
      <c r="AH194" s="291">
        <v>20880000</v>
      </c>
      <c r="AI194" s="291">
        <v>5626000</v>
      </c>
      <c r="AJ194" s="291">
        <v>580</v>
      </c>
      <c r="AK194" s="291">
        <v>20880000</v>
      </c>
      <c r="AL194" s="291">
        <v>5626000</v>
      </c>
      <c r="AM194" s="291"/>
      <c r="AN194" s="291"/>
      <c r="AO194" s="291">
        <v>0</v>
      </c>
      <c r="AP194" s="291">
        <v>580</v>
      </c>
      <c r="AQ194" s="291">
        <v>20880000</v>
      </c>
      <c r="AR194" s="291">
        <v>5626000</v>
      </c>
      <c r="AS194" s="291">
        <v>580</v>
      </c>
      <c r="AT194" s="291">
        <v>20880000</v>
      </c>
      <c r="AU194" s="291">
        <v>5626000</v>
      </c>
      <c r="AV194" s="291"/>
      <c r="AW194" s="291"/>
      <c r="AX194" s="291">
        <v>0</v>
      </c>
      <c r="AY194" s="291">
        <v>279</v>
      </c>
      <c r="AZ194" s="291">
        <v>10044000</v>
      </c>
      <c r="BA194" s="291"/>
      <c r="BB194" s="291"/>
      <c r="BC194" s="291">
        <v>19</v>
      </c>
      <c r="BD194" s="291">
        <v>684000</v>
      </c>
      <c r="BE194" s="291">
        <v>549190</v>
      </c>
      <c r="BF194" s="291">
        <v>184300</v>
      </c>
      <c r="BG194" s="291">
        <v>254</v>
      </c>
      <c r="BH194" s="291">
        <v>9144000</v>
      </c>
      <c r="BI194" s="291">
        <v>5727672</v>
      </c>
      <c r="BJ194" s="291">
        <v>2463800</v>
      </c>
      <c r="BK194" s="291">
        <v>25</v>
      </c>
      <c r="BL194" s="291">
        <v>301</v>
      </c>
      <c r="BM194" s="291">
        <v>326</v>
      </c>
      <c r="BN194" s="291">
        <v>11736000</v>
      </c>
      <c r="BO194" s="291">
        <v>3162200</v>
      </c>
      <c r="BP194" s="292" t="s">
        <v>3967</v>
      </c>
      <c r="BQ194" s="292" t="s">
        <v>3972</v>
      </c>
      <c r="BR194" t="s">
        <v>45</v>
      </c>
    </row>
    <row r="195" spans="1:70" x14ac:dyDescent="0.3">
      <c r="A195" s="281">
        <v>192</v>
      </c>
      <c r="B195" s="282" t="s">
        <v>2952</v>
      </c>
      <c r="C195" s="282" t="s">
        <v>2953</v>
      </c>
      <c r="D195" s="282" t="s">
        <v>2998</v>
      </c>
      <c r="E195" s="282" t="s">
        <v>2959</v>
      </c>
      <c r="F195" s="282" t="s">
        <v>2985</v>
      </c>
      <c r="G195" s="282" t="s">
        <v>2991</v>
      </c>
      <c r="H195" s="282" t="s">
        <v>2992</v>
      </c>
      <c r="I195" s="282" t="s">
        <v>2962</v>
      </c>
      <c r="J195" s="282" t="s">
        <v>60</v>
      </c>
      <c r="K195" s="282" t="s">
        <v>2958</v>
      </c>
      <c r="L195" s="282" t="s">
        <v>45</v>
      </c>
      <c r="M195" s="283" t="s">
        <v>2278</v>
      </c>
      <c r="N195" s="282" t="s">
        <v>2279</v>
      </c>
      <c r="O195" s="282" t="s">
        <v>50</v>
      </c>
      <c r="P195" s="282" t="s">
        <v>51</v>
      </c>
      <c r="Q195" s="284" t="s">
        <v>45</v>
      </c>
      <c r="R195" s="282" t="s">
        <v>45</v>
      </c>
      <c r="S195" s="285">
        <v>45468</v>
      </c>
      <c r="T195" s="285">
        <v>45349</v>
      </c>
      <c r="U195" s="284" t="s">
        <v>45</v>
      </c>
      <c r="V195" s="285">
        <v>45349</v>
      </c>
      <c r="W195" s="285">
        <v>45387</v>
      </c>
      <c r="X195" s="285">
        <v>45394</v>
      </c>
      <c r="Y195" s="286">
        <v>65000</v>
      </c>
      <c r="Z195" s="286">
        <v>65000</v>
      </c>
      <c r="AA195" s="286">
        <v>17000</v>
      </c>
      <c r="AB195" s="286">
        <v>65000</v>
      </c>
      <c r="AC195" s="287" t="s">
        <v>527</v>
      </c>
      <c r="AD195" s="284" t="s">
        <v>60</v>
      </c>
      <c r="AE195" s="287" t="s">
        <v>45</v>
      </c>
      <c r="AF195" s="286">
        <v>65000</v>
      </c>
      <c r="AG195" s="286">
        <v>1895</v>
      </c>
      <c r="AH195" s="286">
        <v>123175000</v>
      </c>
      <c r="AI195" s="286">
        <v>32215000</v>
      </c>
      <c r="AJ195" s="286">
        <v>695</v>
      </c>
      <c r="AK195" s="286">
        <v>45175000</v>
      </c>
      <c r="AL195" s="286">
        <v>11815000</v>
      </c>
      <c r="AM195" s="286">
        <v>1200</v>
      </c>
      <c r="AN195" s="286">
        <v>78000000</v>
      </c>
      <c r="AO195" s="286">
        <v>20400000</v>
      </c>
      <c r="AP195" s="286">
        <v>2428</v>
      </c>
      <c r="AQ195" s="286">
        <v>157820000</v>
      </c>
      <c r="AR195" s="286">
        <v>41276000</v>
      </c>
      <c r="AS195" s="286">
        <v>2428</v>
      </c>
      <c r="AT195" s="286">
        <v>157820000</v>
      </c>
      <c r="AU195" s="286">
        <v>41276000</v>
      </c>
      <c r="AV195" s="286"/>
      <c r="AW195" s="286"/>
      <c r="AX195" s="286">
        <v>0</v>
      </c>
      <c r="AY195" s="286">
        <v>2375</v>
      </c>
      <c r="AZ195" s="286">
        <v>154375000</v>
      </c>
      <c r="BA195" s="286">
        <v>-12</v>
      </c>
      <c r="BB195" s="286">
        <v>-780000</v>
      </c>
      <c r="BC195" s="286">
        <v>734</v>
      </c>
      <c r="BD195" s="286">
        <v>47710000</v>
      </c>
      <c r="BE195" s="286">
        <v>31863465</v>
      </c>
      <c r="BF195" s="286">
        <v>12478000</v>
      </c>
      <c r="BG195" s="286">
        <v>2380</v>
      </c>
      <c r="BH195" s="286">
        <v>154700000</v>
      </c>
      <c r="BI195" s="286">
        <v>108830281</v>
      </c>
      <c r="BJ195" s="286">
        <v>40460000</v>
      </c>
      <c r="BK195" s="286">
        <v>-5</v>
      </c>
      <c r="BL195" s="286">
        <v>53</v>
      </c>
      <c r="BM195" s="286">
        <v>48</v>
      </c>
      <c r="BN195" s="286">
        <v>3120000</v>
      </c>
      <c r="BO195" s="286">
        <v>816000</v>
      </c>
      <c r="BP195" s="287" t="s">
        <v>3757</v>
      </c>
      <c r="BQ195" s="287" t="s">
        <v>3564</v>
      </c>
      <c r="BR195" t="s">
        <v>45</v>
      </c>
    </row>
    <row r="196" spans="1:70" x14ac:dyDescent="0.3">
      <c r="A196" s="281">
        <v>193</v>
      </c>
      <c r="B196" s="288" t="s">
        <v>2952</v>
      </c>
      <c r="C196" s="288" t="s">
        <v>2953</v>
      </c>
      <c r="D196" s="288" t="s">
        <v>2998</v>
      </c>
      <c r="E196" s="288" t="s">
        <v>2959</v>
      </c>
      <c r="F196" s="288" t="s">
        <v>2985</v>
      </c>
      <c r="G196" s="288" t="s">
        <v>2991</v>
      </c>
      <c r="H196" s="288" t="s">
        <v>2992</v>
      </c>
      <c r="I196" s="288" t="s">
        <v>2962</v>
      </c>
      <c r="J196" s="288" t="s">
        <v>60</v>
      </c>
      <c r="K196" s="288" t="s">
        <v>2958</v>
      </c>
      <c r="L196" s="288" t="s">
        <v>45</v>
      </c>
      <c r="M196" s="289" t="s">
        <v>2280</v>
      </c>
      <c r="N196" s="288" t="s">
        <v>2281</v>
      </c>
      <c r="O196" s="288" t="s">
        <v>50</v>
      </c>
      <c r="P196" s="288" t="s">
        <v>51</v>
      </c>
      <c r="Q196" s="290" t="s">
        <v>45</v>
      </c>
      <c r="R196" s="288" t="s">
        <v>45</v>
      </c>
      <c r="S196" s="1">
        <v>45391</v>
      </c>
      <c r="T196" s="1">
        <v>45317</v>
      </c>
      <c r="U196" s="290" t="s">
        <v>45</v>
      </c>
      <c r="V196" s="1">
        <v>45317</v>
      </c>
      <c r="W196" s="1">
        <v>45391</v>
      </c>
      <c r="X196" s="1">
        <v>45398</v>
      </c>
      <c r="Y196" s="291">
        <v>42000</v>
      </c>
      <c r="Z196" s="291">
        <v>42000</v>
      </c>
      <c r="AA196" s="291">
        <v>11500</v>
      </c>
      <c r="AB196" s="291">
        <v>42000</v>
      </c>
      <c r="AC196" s="292" t="s">
        <v>374</v>
      </c>
      <c r="AD196" s="290" t="s">
        <v>60</v>
      </c>
      <c r="AE196" s="292" t="s">
        <v>45</v>
      </c>
      <c r="AF196" s="291">
        <v>42000</v>
      </c>
      <c r="AG196" s="291">
        <v>1095</v>
      </c>
      <c r="AH196" s="291">
        <v>45990000</v>
      </c>
      <c r="AI196" s="291">
        <v>12592500</v>
      </c>
      <c r="AJ196" s="291">
        <v>695</v>
      </c>
      <c r="AK196" s="291">
        <v>29190000</v>
      </c>
      <c r="AL196" s="291">
        <v>7992500</v>
      </c>
      <c r="AM196" s="291">
        <v>400</v>
      </c>
      <c r="AN196" s="291">
        <v>16800000</v>
      </c>
      <c r="AO196" s="291">
        <v>4600000</v>
      </c>
      <c r="AP196" s="291">
        <v>2172</v>
      </c>
      <c r="AQ196" s="291">
        <v>91224000</v>
      </c>
      <c r="AR196" s="291">
        <v>24978000</v>
      </c>
      <c r="AS196" s="291">
        <v>2172</v>
      </c>
      <c r="AT196" s="291">
        <v>91224000</v>
      </c>
      <c r="AU196" s="291">
        <v>24978000</v>
      </c>
      <c r="AV196" s="291"/>
      <c r="AW196" s="291"/>
      <c r="AX196" s="291">
        <v>0</v>
      </c>
      <c r="AY196" s="291">
        <v>1346</v>
      </c>
      <c r="AZ196" s="291">
        <v>56532000</v>
      </c>
      <c r="BA196" s="291">
        <v>1</v>
      </c>
      <c r="BB196" s="291">
        <v>42000</v>
      </c>
      <c r="BC196" s="291">
        <v>147</v>
      </c>
      <c r="BD196" s="291">
        <v>6174000</v>
      </c>
      <c r="BE196" s="291">
        <v>4053609</v>
      </c>
      <c r="BF196" s="291">
        <v>1690500</v>
      </c>
      <c r="BG196" s="291">
        <v>1181</v>
      </c>
      <c r="BH196" s="291">
        <v>49602000</v>
      </c>
      <c r="BI196" s="291">
        <v>38705457</v>
      </c>
      <c r="BJ196" s="291">
        <v>13581500</v>
      </c>
      <c r="BK196" s="291">
        <v>165</v>
      </c>
      <c r="BL196" s="291">
        <v>826</v>
      </c>
      <c r="BM196" s="291">
        <v>991</v>
      </c>
      <c r="BN196" s="291">
        <v>41622000</v>
      </c>
      <c r="BO196" s="291">
        <v>11396500</v>
      </c>
      <c r="BP196" s="292" t="s">
        <v>3876</v>
      </c>
      <c r="BQ196" s="292" t="s">
        <v>4153</v>
      </c>
      <c r="BR196" t="s">
        <v>45</v>
      </c>
    </row>
    <row r="197" spans="1:70" x14ac:dyDescent="0.3">
      <c r="A197" s="281">
        <v>194</v>
      </c>
      <c r="B197" s="282" t="s">
        <v>2952</v>
      </c>
      <c r="C197" s="282" t="s">
        <v>2953</v>
      </c>
      <c r="D197" s="282" t="s">
        <v>2998</v>
      </c>
      <c r="E197" s="282" t="s">
        <v>2959</v>
      </c>
      <c r="F197" s="282" t="s">
        <v>2985</v>
      </c>
      <c r="G197" s="282" t="s">
        <v>2991</v>
      </c>
      <c r="H197" s="282" t="s">
        <v>2992</v>
      </c>
      <c r="I197" s="282" t="s">
        <v>2962</v>
      </c>
      <c r="J197" s="282" t="s">
        <v>60</v>
      </c>
      <c r="K197" s="282" t="s">
        <v>2958</v>
      </c>
      <c r="L197" s="282" t="s">
        <v>45</v>
      </c>
      <c r="M197" s="283" t="s">
        <v>2282</v>
      </c>
      <c r="N197" s="282" t="s">
        <v>2283</v>
      </c>
      <c r="O197" s="282" t="s">
        <v>50</v>
      </c>
      <c r="P197" s="282" t="s">
        <v>51</v>
      </c>
      <c r="Q197" s="284" t="s">
        <v>45</v>
      </c>
      <c r="R197" s="282" t="s">
        <v>45</v>
      </c>
      <c r="S197" s="285">
        <v>45400</v>
      </c>
      <c r="T197" s="285">
        <v>45317</v>
      </c>
      <c r="U197" s="284" t="s">
        <v>45</v>
      </c>
      <c r="V197" s="285">
        <v>45317</v>
      </c>
      <c r="W197" s="285">
        <v>45400</v>
      </c>
      <c r="X197" s="285">
        <v>45407</v>
      </c>
      <c r="Y197" s="286">
        <v>45000</v>
      </c>
      <c r="Z197" s="286">
        <v>45000</v>
      </c>
      <c r="AA197" s="286">
        <v>12000</v>
      </c>
      <c r="AB197" s="286">
        <v>45000</v>
      </c>
      <c r="AC197" s="287" t="s">
        <v>691</v>
      </c>
      <c r="AD197" s="284" t="s">
        <v>60</v>
      </c>
      <c r="AE197" s="287" t="s">
        <v>45</v>
      </c>
      <c r="AF197" s="286">
        <v>45000</v>
      </c>
      <c r="AG197" s="286">
        <v>595</v>
      </c>
      <c r="AH197" s="286">
        <v>26775000</v>
      </c>
      <c r="AI197" s="286">
        <v>7140000</v>
      </c>
      <c r="AJ197" s="286">
        <v>595</v>
      </c>
      <c r="AK197" s="286">
        <v>26775000</v>
      </c>
      <c r="AL197" s="286">
        <v>7140000</v>
      </c>
      <c r="AM197" s="286"/>
      <c r="AN197" s="286"/>
      <c r="AO197" s="286">
        <v>0</v>
      </c>
      <c r="AP197" s="286">
        <v>648</v>
      </c>
      <c r="AQ197" s="286">
        <v>29160000</v>
      </c>
      <c r="AR197" s="286">
        <v>7776000</v>
      </c>
      <c r="AS197" s="286">
        <v>648</v>
      </c>
      <c r="AT197" s="286">
        <v>29160000</v>
      </c>
      <c r="AU197" s="286">
        <v>7776000</v>
      </c>
      <c r="AV197" s="286"/>
      <c r="AW197" s="286"/>
      <c r="AX197" s="286">
        <v>0</v>
      </c>
      <c r="AY197" s="286">
        <v>520</v>
      </c>
      <c r="AZ197" s="286">
        <v>23400000</v>
      </c>
      <c r="BA197" s="286"/>
      <c r="BB197" s="286"/>
      <c r="BC197" s="286">
        <v>158</v>
      </c>
      <c r="BD197" s="286">
        <v>7110000</v>
      </c>
      <c r="BE197" s="286">
        <v>4900098</v>
      </c>
      <c r="BF197" s="286">
        <v>1896000</v>
      </c>
      <c r="BG197" s="286">
        <v>520</v>
      </c>
      <c r="BH197" s="286">
        <v>23400000</v>
      </c>
      <c r="BI197" s="286">
        <v>16008533</v>
      </c>
      <c r="BJ197" s="286">
        <v>6240000</v>
      </c>
      <c r="BK197" s="286"/>
      <c r="BL197" s="286">
        <v>128</v>
      </c>
      <c r="BM197" s="286">
        <v>128</v>
      </c>
      <c r="BN197" s="286">
        <v>5760000</v>
      </c>
      <c r="BO197" s="286">
        <v>1536000</v>
      </c>
      <c r="BP197" s="287" t="s">
        <v>1068</v>
      </c>
      <c r="BQ197" s="287" t="s">
        <v>1799</v>
      </c>
      <c r="BR197" t="s">
        <v>45</v>
      </c>
    </row>
    <row r="198" spans="1:70" x14ac:dyDescent="0.3">
      <c r="A198" s="281">
        <v>195</v>
      </c>
      <c r="B198" s="288" t="s">
        <v>2952</v>
      </c>
      <c r="C198" s="288" t="s">
        <v>2953</v>
      </c>
      <c r="D198" s="288" t="s">
        <v>2998</v>
      </c>
      <c r="E198" s="288" t="s">
        <v>2959</v>
      </c>
      <c r="F198" s="288" t="s">
        <v>2985</v>
      </c>
      <c r="G198" s="288" t="s">
        <v>2991</v>
      </c>
      <c r="H198" s="288" t="s">
        <v>2992</v>
      </c>
      <c r="I198" s="288" t="s">
        <v>2962</v>
      </c>
      <c r="J198" s="288" t="s">
        <v>60</v>
      </c>
      <c r="K198" s="288" t="s">
        <v>2958</v>
      </c>
      <c r="L198" s="288" t="s">
        <v>45</v>
      </c>
      <c r="M198" s="289" t="s">
        <v>2284</v>
      </c>
      <c r="N198" s="288" t="s">
        <v>2285</v>
      </c>
      <c r="O198" s="288" t="s">
        <v>50</v>
      </c>
      <c r="P198" s="288" t="s">
        <v>51</v>
      </c>
      <c r="Q198" s="290" t="s">
        <v>45</v>
      </c>
      <c r="R198" s="288" t="s">
        <v>45</v>
      </c>
      <c r="S198" s="1">
        <v>45428</v>
      </c>
      <c r="T198" s="1">
        <v>45349</v>
      </c>
      <c r="U198" s="290" t="s">
        <v>45</v>
      </c>
      <c r="V198" s="1">
        <v>45349</v>
      </c>
      <c r="W198" s="1">
        <v>45428</v>
      </c>
      <c r="X198" s="1">
        <v>45434</v>
      </c>
      <c r="Y198" s="291">
        <v>63000</v>
      </c>
      <c r="Z198" s="291">
        <v>63000</v>
      </c>
      <c r="AA198" s="291">
        <v>17300</v>
      </c>
      <c r="AB198" s="291">
        <v>63000</v>
      </c>
      <c r="AC198" s="292" t="s">
        <v>569</v>
      </c>
      <c r="AD198" s="290" t="s">
        <v>60</v>
      </c>
      <c r="AE198" s="292" t="s">
        <v>45</v>
      </c>
      <c r="AF198" s="291">
        <v>63000</v>
      </c>
      <c r="AG198" s="291">
        <v>1565</v>
      </c>
      <c r="AH198" s="291">
        <v>98595000</v>
      </c>
      <c r="AI198" s="291">
        <v>27074500</v>
      </c>
      <c r="AJ198" s="291">
        <v>965</v>
      </c>
      <c r="AK198" s="291">
        <v>60795000</v>
      </c>
      <c r="AL198" s="291">
        <v>16694500</v>
      </c>
      <c r="AM198" s="291">
        <v>600</v>
      </c>
      <c r="AN198" s="291">
        <v>37800000</v>
      </c>
      <c r="AO198" s="291">
        <v>10380000</v>
      </c>
      <c r="AP198" s="291">
        <v>1642</v>
      </c>
      <c r="AQ198" s="291">
        <v>103446000</v>
      </c>
      <c r="AR198" s="291">
        <v>28406600</v>
      </c>
      <c r="AS198" s="291">
        <v>1642</v>
      </c>
      <c r="AT198" s="291">
        <v>103446000</v>
      </c>
      <c r="AU198" s="291">
        <v>28406600</v>
      </c>
      <c r="AV198" s="291"/>
      <c r="AW198" s="291"/>
      <c r="AX198" s="291">
        <v>0</v>
      </c>
      <c r="AY198" s="291">
        <v>1532</v>
      </c>
      <c r="AZ198" s="291">
        <v>96516000</v>
      </c>
      <c r="BA198" s="291">
        <v>-2</v>
      </c>
      <c r="BB198" s="291">
        <v>-126000</v>
      </c>
      <c r="BC198" s="291">
        <v>184</v>
      </c>
      <c r="BD198" s="291">
        <v>11592000</v>
      </c>
      <c r="BE198" s="291">
        <v>7249299</v>
      </c>
      <c r="BF198" s="291">
        <v>3183200</v>
      </c>
      <c r="BG198" s="291">
        <v>1513</v>
      </c>
      <c r="BH198" s="291">
        <v>95319000</v>
      </c>
      <c r="BI198" s="291">
        <v>64649585</v>
      </c>
      <c r="BJ198" s="291">
        <v>26174900</v>
      </c>
      <c r="BK198" s="291">
        <v>19</v>
      </c>
      <c r="BL198" s="291">
        <v>110</v>
      </c>
      <c r="BM198" s="291">
        <v>129</v>
      </c>
      <c r="BN198" s="291">
        <v>8127000</v>
      </c>
      <c r="BO198" s="291">
        <v>2231700</v>
      </c>
      <c r="BP198" s="292" t="s">
        <v>3709</v>
      </c>
      <c r="BQ198" s="292" t="s">
        <v>3566</v>
      </c>
      <c r="BR198" t="s">
        <v>45</v>
      </c>
    </row>
    <row r="199" spans="1:70" x14ac:dyDescent="0.3">
      <c r="A199" s="281">
        <v>196</v>
      </c>
      <c r="B199" s="282" t="s">
        <v>2952</v>
      </c>
      <c r="C199" s="282" t="s">
        <v>2953</v>
      </c>
      <c r="D199" s="282" t="s">
        <v>2998</v>
      </c>
      <c r="E199" s="282" t="s">
        <v>2959</v>
      </c>
      <c r="F199" s="282" t="s">
        <v>2985</v>
      </c>
      <c r="G199" s="282" t="s">
        <v>2991</v>
      </c>
      <c r="H199" s="282" t="s">
        <v>2992</v>
      </c>
      <c r="I199" s="282" t="s">
        <v>2962</v>
      </c>
      <c r="J199" s="282" t="s">
        <v>60</v>
      </c>
      <c r="K199" s="282" t="s">
        <v>2958</v>
      </c>
      <c r="L199" s="282" t="s">
        <v>45</v>
      </c>
      <c r="M199" s="283" t="s">
        <v>2286</v>
      </c>
      <c r="N199" s="282" t="s">
        <v>2287</v>
      </c>
      <c r="O199" s="282" t="s">
        <v>50</v>
      </c>
      <c r="P199" s="282" t="s">
        <v>51</v>
      </c>
      <c r="Q199" s="284" t="s">
        <v>45</v>
      </c>
      <c r="R199" s="282" t="s">
        <v>45</v>
      </c>
      <c r="S199" s="285">
        <v>45398</v>
      </c>
      <c r="T199" s="285">
        <v>45349</v>
      </c>
      <c r="U199" s="284" t="s">
        <v>45</v>
      </c>
      <c r="V199" s="285">
        <v>45349</v>
      </c>
      <c r="W199" s="285">
        <v>45397</v>
      </c>
      <c r="X199" s="285">
        <v>45405</v>
      </c>
      <c r="Y199" s="286">
        <v>55000</v>
      </c>
      <c r="Z199" s="286">
        <v>55000</v>
      </c>
      <c r="AA199" s="286">
        <v>15200</v>
      </c>
      <c r="AB199" s="286">
        <v>55000</v>
      </c>
      <c r="AC199" s="287" t="s">
        <v>687</v>
      </c>
      <c r="AD199" s="284" t="s">
        <v>60</v>
      </c>
      <c r="AE199" s="287" t="s">
        <v>45</v>
      </c>
      <c r="AF199" s="286">
        <v>55000</v>
      </c>
      <c r="AG199" s="286">
        <v>580</v>
      </c>
      <c r="AH199" s="286">
        <v>31900000</v>
      </c>
      <c r="AI199" s="286">
        <v>8816000</v>
      </c>
      <c r="AJ199" s="286">
        <v>580</v>
      </c>
      <c r="AK199" s="286">
        <v>31900000</v>
      </c>
      <c r="AL199" s="286">
        <v>8816000</v>
      </c>
      <c r="AM199" s="286"/>
      <c r="AN199" s="286"/>
      <c r="AO199" s="286">
        <v>0</v>
      </c>
      <c r="AP199" s="286">
        <v>583</v>
      </c>
      <c r="AQ199" s="286">
        <v>32065000</v>
      </c>
      <c r="AR199" s="286">
        <v>8861600</v>
      </c>
      <c r="AS199" s="286">
        <v>583</v>
      </c>
      <c r="AT199" s="286">
        <v>32065000</v>
      </c>
      <c r="AU199" s="286">
        <v>8861600</v>
      </c>
      <c r="AV199" s="286"/>
      <c r="AW199" s="286"/>
      <c r="AX199" s="286">
        <v>0</v>
      </c>
      <c r="AY199" s="286">
        <v>505</v>
      </c>
      <c r="AZ199" s="286">
        <v>27775000</v>
      </c>
      <c r="BA199" s="286">
        <v>2</v>
      </c>
      <c r="BB199" s="286">
        <v>110000</v>
      </c>
      <c r="BC199" s="286">
        <v>103</v>
      </c>
      <c r="BD199" s="286">
        <v>5665000</v>
      </c>
      <c r="BE199" s="286">
        <v>3289878</v>
      </c>
      <c r="BF199" s="286">
        <v>1565600</v>
      </c>
      <c r="BG199" s="286">
        <v>420</v>
      </c>
      <c r="BH199" s="286">
        <v>23100000</v>
      </c>
      <c r="BI199" s="286">
        <v>15049984</v>
      </c>
      <c r="BJ199" s="286">
        <v>6384000</v>
      </c>
      <c r="BK199" s="286">
        <v>85</v>
      </c>
      <c r="BL199" s="286">
        <v>78</v>
      </c>
      <c r="BM199" s="286">
        <v>163</v>
      </c>
      <c r="BN199" s="286">
        <v>8965000</v>
      </c>
      <c r="BO199" s="286">
        <v>2477600</v>
      </c>
      <c r="BP199" s="287" t="s">
        <v>761</v>
      </c>
      <c r="BQ199" s="287" t="s">
        <v>3532</v>
      </c>
      <c r="BR199" t="s">
        <v>45</v>
      </c>
    </row>
    <row r="200" spans="1:70" x14ac:dyDescent="0.3">
      <c r="A200" s="281">
        <v>197</v>
      </c>
      <c r="B200" s="288" t="s">
        <v>2952</v>
      </c>
      <c r="C200" s="288" t="s">
        <v>2953</v>
      </c>
      <c r="D200" s="288" t="s">
        <v>2998</v>
      </c>
      <c r="E200" s="288" t="s">
        <v>2959</v>
      </c>
      <c r="F200" s="288" t="s">
        <v>2985</v>
      </c>
      <c r="G200" s="288" t="s">
        <v>2991</v>
      </c>
      <c r="H200" s="288" t="s">
        <v>2992</v>
      </c>
      <c r="I200" s="288" t="s">
        <v>2962</v>
      </c>
      <c r="J200" s="288" t="s">
        <v>60</v>
      </c>
      <c r="K200" s="288" t="s">
        <v>2958</v>
      </c>
      <c r="L200" s="288" t="s">
        <v>45</v>
      </c>
      <c r="M200" s="289" t="s">
        <v>2288</v>
      </c>
      <c r="N200" s="288" t="s">
        <v>2289</v>
      </c>
      <c r="O200" s="288" t="s">
        <v>50</v>
      </c>
      <c r="P200" s="288" t="s">
        <v>74</v>
      </c>
      <c r="Q200" s="290" t="s">
        <v>45</v>
      </c>
      <c r="R200" s="288" t="s">
        <v>45</v>
      </c>
      <c r="S200" s="1">
        <v>45401</v>
      </c>
      <c r="T200" s="1">
        <v>45386</v>
      </c>
      <c r="U200" s="290" t="s">
        <v>45</v>
      </c>
      <c r="V200" s="1">
        <v>45386</v>
      </c>
      <c r="W200" s="1">
        <v>45401</v>
      </c>
      <c r="X200" s="1">
        <v>45404</v>
      </c>
      <c r="Y200" s="291">
        <v>65000</v>
      </c>
      <c r="Z200" s="291">
        <v>67000</v>
      </c>
      <c r="AA200" s="291">
        <v>17200</v>
      </c>
      <c r="AB200" s="291">
        <v>67000</v>
      </c>
      <c r="AC200" s="292" t="s">
        <v>363</v>
      </c>
      <c r="AD200" s="290" t="s">
        <v>60</v>
      </c>
      <c r="AE200" s="292" t="s">
        <v>45</v>
      </c>
      <c r="AF200" s="291">
        <v>65000</v>
      </c>
      <c r="AG200" s="291">
        <v>1000</v>
      </c>
      <c r="AH200" s="291">
        <v>67000000</v>
      </c>
      <c r="AI200" s="291">
        <v>17200000</v>
      </c>
      <c r="AJ200" s="291">
        <v>1000</v>
      </c>
      <c r="AK200" s="291">
        <v>67000000</v>
      </c>
      <c r="AL200" s="291">
        <v>17200000</v>
      </c>
      <c r="AM200" s="291"/>
      <c r="AN200" s="291"/>
      <c r="AO200" s="291">
        <v>0</v>
      </c>
      <c r="AP200" s="291">
        <v>981</v>
      </c>
      <c r="AQ200" s="291">
        <v>65727000</v>
      </c>
      <c r="AR200" s="291">
        <v>16873200</v>
      </c>
      <c r="AS200" s="291">
        <v>981</v>
      </c>
      <c r="AT200" s="291">
        <v>65727000</v>
      </c>
      <c r="AU200" s="291">
        <v>16873200</v>
      </c>
      <c r="AV200" s="291"/>
      <c r="AW200" s="291"/>
      <c r="AX200" s="291">
        <v>0</v>
      </c>
      <c r="AY200" s="291">
        <v>951</v>
      </c>
      <c r="AZ200" s="291">
        <v>63717000</v>
      </c>
      <c r="BA200" s="291">
        <v>-1</v>
      </c>
      <c r="BB200" s="291">
        <v>-67000</v>
      </c>
      <c r="BC200" s="291">
        <v>116</v>
      </c>
      <c r="BD200" s="291">
        <v>7772000</v>
      </c>
      <c r="BE200" s="291">
        <v>4913692</v>
      </c>
      <c r="BF200" s="291">
        <v>1995200</v>
      </c>
      <c r="BG200" s="291">
        <v>936</v>
      </c>
      <c r="BH200" s="291">
        <v>62712000</v>
      </c>
      <c r="BI200" s="291">
        <v>41550768</v>
      </c>
      <c r="BJ200" s="291">
        <v>16099200</v>
      </c>
      <c r="BK200" s="291">
        <v>15</v>
      </c>
      <c r="BL200" s="291">
        <v>30</v>
      </c>
      <c r="BM200" s="291">
        <v>45</v>
      </c>
      <c r="BN200" s="291">
        <v>3015000</v>
      </c>
      <c r="BO200" s="291">
        <v>774000</v>
      </c>
      <c r="BP200" s="292" t="s">
        <v>3310</v>
      </c>
      <c r="BQ200" s="292" t="s">
        <v>3570</v>
      </c>
      <c r="BR200" t="s">
        <v>45</v>
      </c>
    </row>
    <row r="201" spans="1:70" x14ac:dyDescent="0.3">
      <c r="A201" s="281">
        <v>198</v>
      </c>
      <c r="B201" s="282" t="s">
        <v>2952</v>
      </c>
      <c r="C201" s="282" t="s">
        <v>2953</v>
      </c>
      <c r="D201" s="282" t="s">
        <v>2998</v>
      </c>
      <c r="E201" s="282" t="s">
        <v>2959</v>
      </c>
      <c r="F201" s="282" t="s">
        <v>2985</v>
      </c>
      <c r="G201" s="282" t="s">
        <v>2991</v>
      </c>
      <c r="H201" s="282" t="s">
        <v>2992</v>
      </c>
      <c r="I201" s="282" t="s">
        <v>2962</v>
      </c>
      <c r="J201" s="282" t="s">
        <v>60</v>
      </c>
      <c r="K201" s="282" t="s">
        <v>2958</v>
      </c>
      <c r="L201" s="282" t="s">
        <v>45</v>
      </c>
      <c r="M201" s="283" t="s">
        <v>2290</v>
      </c>
      <c r="N201" s="282" t="s">
        <v>2291</v>
      </c>
      <c r="O201" s="282" t="s">
        <v>50</v>
      </c>
      <c r="P201" s="282" t="s">
        <v>51</v>
      </c>
      <c r="Q201" s="284" t="s">
        <v>45</v>
      </c>
      <c r="R201" s="282" t="s">
        <v>45</v>
      </c>
      <c r="S201" s="285">
        <v>45456</v>
      </c>
      <c r="T201" s="285">
        <v>45386</v>
      </c>
      <c r="U201" s="284" t="s">
        <v>45</v>
      </c>
      <c r="V201" s="285">
        <v>45386</v>
      </c>
      <c r="W201" s="285">
        <v>45420</v>
      </c>
      <c r="X201" s="285">
        <v>45421</v>
      </c>
      <c r="Y201" s="286">
        <v>57000</v>
      </c>
      <c r="Z201" s="286">
        <v>57000</v>
      </c>
      <c r="AA201" s="286">
        <v>15500</v>
      </c>
      <c r="AB201" s="286">
        <v>57000</v>
      </c>
      <c r="AC201" s="287" t="s">
        <v>386</v>
      </c>
      <c r="AD201" s="284" t="s">
        <v>60</v>
      </c>
      <c r="AE201" s="287" t="s">
        <v>45</v>
      </c>
      <c r="AF201" s="286">
        <v>57000</v>
      </c>
      <c r="AG201" s="286">
        <v>970</v>
      </c>
      <c r="AH201" s="286">
        <v>55290000</v>
      </c>
      <c r="AI201" s="286">
        <v>15035000</v>
      </c>
      <c r="AJ201" s="286">
        <v>570</v>
      </c>
      <c r="AK201" s="286">
        <v>32490000</v>
      </c>
      <c r="AL201" s="286">
        <v>8835000</v>
      </c>
      <c r="AM201" s="286">
        <v>400</v>
      </c>
      <c r="AN201" s="286">
        <v>22800000</v>
      </c>
      <c r="AO201" s="286">
        <v>6200000</v>
      </c>
      <c r="AP201" s="286">
        <v>1019</v>
      </c>
      <c r="AQ201" s="286">
        <v>58083000</v>
      </c>
      <c r="AR201" s="286">
        <v>15794500</v>
      </c>
      <c r="AS201" s="286">
        <v>1019</v>
      </c>
      <c r="AT201" s="286">
        <v>58083000</v>
      </c>
      <c r="AU201" s="286">
        <v>15794500</v>
      </c>
      <c r="AV201" s="286"/>
      <c r="AW201" s="286"/>
      <c r="AX201" s="286">
        <v>0</v>
      </c>
      <c r="AY201" s="286">
        <v>1015</v>
      </c>
      <c r="AZ201" s="286">
        <v>57855000</v>
      </c>
      <c r="BA201" s="286">
        <v>1</v>
      </c>
      <c r="BB201" s="286">
        <v>57000</v>
      </c>
      <c r="BC201" s="286">
        <v>19</v>
      </c>
      <c r="BD201" s="286">
        <v>1083000</v>
      </c>
      <c r="BE201" s="286">
        <v>556099</v>
      </c>
      <c r="BF201" s="286">
        <v>294500</v>
      </c>
      <c r="BG201" s="286">
        <v>1015</v>
      </c>
      <c r="BH201" s="286">
        <v>57855000</v>
      </c>
      <c r="BI201" s="286">
        <v>41576492</v>
      </c>
      <c r="BJ201" s="286">
        <v>15732500</v>
      </c>
      <c r="BK201" s="286"/>
      <c r="BL201" s="286">
        <v>4</v>
      </c>
      <c r="BM201" s="286">
        <v>4</v>
      </c>
      <c r="BN201" s="286">
        <v>228000</v>
      </c>
      <c r="BO201" s="286">
        <v>62000</v>
      </c>
      <c r="BP201" s="287" t="s">
        <v>3541</v>
      </c>
      <c r="BQ201" s="287" t="s">
        <v>1638</v>
      </c>
      <c r="BR201" t="s">
        <v>45</v>
      </c>
    </row>
    <row r="202" spans="1:70" x14ac:dyDescent="0.3">
      <c r="A202" s="281">
        <v>199</v>
      </c>
      <c r="B202" s="288" t="s">
        <v>2952</v>
      </c>
      <c r="C202" s="288" t="s">
        <v>2953</v>
      </c>
      <c r="D202" s="288" t="s">
        <v>2998</v>
      </c>
      <c r="E202" s="288" t="s">
        <v>2959</v>
      </c>
      <c r="F202" s="288" t="s">
        <v>2985</v>
      </c>
      <c r="G202" s="288" t="s">
        <v>2991</v>
      </c>
      <c r="H202" s="288" t="s">
        <v>2992</v>
      </c>
      <c r="I202" s="288" t="s">
        <v>2962</v>
      </c>
      <c r="J202" s="288" t="s">
        <v>60</v>
      </c>
      <c r="K202" s="288" t="s">
        <v>2958</v>
      </c>
      <c r="L202" s="288" t="s">
        <v>45</v>
      </c>
      <c r="M202" s="289" t="s">
        <v>2292</v>
      </c>
      <c r="N202" s="288" t="s">
        <v>2293</v>
      </c>
      <c r="O202" s="288" t="s">
        <v>50</v>
      </c>
      <c r="P202" s="288" t="s">
        <v>51</v>
      </c>
      <c r="Q202" s="290" t="s">
        <v>45</v>
      </c>
      <c r="R202" s="288" t="s">
        <v>45</v>
      </c>
      <c r="S202" s="1">
        <v>45420</v>
      </c>
      <c r="T202" s="1">
        <v>45412</v>
      </c>
      <c r="U202" s="290" t="s">
        <v>45</v>
      </c>
      <c r="V202" s="1">
        <v>45412</v>
      </c>
      <c r="W202" s="1">
        <v>45414</v>
      </c>
      <c r="X202" s="1">
        <v>45426</v>
      </c>
      <c r="Y202" s="291">
        <v>45000</v>
      </c>
      <c r="Z202" s="291">
        <v>45000</v>
      </c>
      <c r="AA202" s="291">
        <v>11700</v>
      </c>
      <c r="AB202" s="291">
        <v>45000</v>
      </c>
      <c r="AC202" s="292" t="s">
        <v>201</v>
      </c>
      <c r="AD202" s="290" t="s">
        <v>60</v>
      </c>
      <c r="AE202" s="292" t="s">
        <v>45</v>
      </c>
      <c r="AF202" s="291">
        <v>45000</v>
      </c>
      <c r="AG202" s="291">
        <v>1055</v>
      </c>
      <c r="AH202" s="291">
        <v>47475000</v>
      </c>
      <c r="AI202" s="291">
        <v>12343500</v>
      </c>
      <c r="AJ202" s="291">
        <v>1055</v>
      </c>
      <c r="AK202" s="291">
        <v>47475000</v>
      </c>
      <c r="AL202" s="291">
        <v>12343500</v>
      </c>
      <c r="AM202" s="291"/>
      <c r="AN202" s="291"/>
      <c r="AO202" s="291">
        <v>0</v>
      </c>
      <c r="AP202" s="291">
        <v>1177</v>
      </c>
      <c r="AQ202" s="291">
        <v>52965000</v>
      </c>
      <c r="AR202" s="291">
        <v>13770900</v>
      </c>
      <c r="AS202" s="291">
        <v>1177</v>
      </c>
      <c r="AT202" s="291">
        <v>52965000</v>
      </c>
      <c r="AU202" s="291">
        <v>13770900</v>
      </c>
      <c r="AV202" s="291"/>
      <c r="AW202" s="291"/>
      <c r="AX202" s="291">
        <v>0</v>
      </c>
      <c r="AY202" s="291">
        <v>1049</v>
      </c>
      <c r="AZ202" s="291">
        <v>47205000</v>
      </c>
      <c r="BA202" s="291"/>
      <c r="BB202" s="291"/>
      <c r="BC202" s="291">
        <v>68</v>
      </c>
      <c r="BD202" s="291">
        <v>3060000</v>
      </c>
      <c r="BE202" s="291">
        <v>2625132</v>
      </c>
      <c r="BF202" s="291">
        <v>795600</v>
      </c>
      <c r="BG202" s="291">
        <v>1035</v>
      </c>
      <c r="BH202" s="291">
        <v>46575000</v>
      </c>
      <c r="BI202" s="291">
        <v>33876037</v>
      </c>
      <c r="BJ202" s="291">
        <v>12109500</v>
      </c>
      <c r="BK202" s="291">
        <v>14</v>
      </c>
      <c r="BL202" s="291">
        <v>128</v>
      </c>
      <c r="BM202" s="291">
        <v>142</v>
      </c>
      <c r="BN202" s="291">
        <v>6390000</v>
      </c>
      <c r="BO202" s="291">
        <v>1661400</v>
      </c>
      <c r="BP202" s="292" t="s">
        <v>3716</v>
      </c>
      <c r="BQ202" s="292" t="s">
        <v>3557</v>
      </c>
      <c r="BR202" t="s">
        <v>45</v>
      </c>
    </row>
    <row r="203" spans="1:70" x14ac:dyDescent="0.3">
      <c r="A203" s="281">
        <v>200</v>
      </c>
      <c r="B203" s="282" t="s">
        <v>2952</v>
      </c>
      <c r="C203" s="282" t="s">
        <v>2953</v>
      </c>
      <c r="D203" s="282" t="s">
        <v>2998</v>
      </c>
      <c r="E203" s="282" t="s">
        <v>2959</v>
      </c>
      <c r="F203" s="282" t="s">
        <v>2985</v>
      </c>
      <c r="G203" s="282" t="s">
        <v>2991</v>
      </c>
      <c r="H203" s="282" t="s">
        <v>2992</v>
      </c>
      <c r="I203" s="282" t="s">
        <v>2962</v>
      </c>
      <c r="J203" s="282" t="s">
        <v>60</v>
      </c>
      <c r="K203" s="282" t="s">
        <v>2958</v>
      </c>
      <c r="L203" s="282" t="s">
        <v>45</v>
      </c>
      <c r="M203" s="283" t="s">
        <v>2294</v>
      </c>
      <c r="N203" s="282" t="s">
        <v>2295</v>
      </c>
      <c r="O203" s="282" t="s">
        <v>50</v>
      </c>
      <c r="P203" s="282" t="s">
        <v>51</v>
      </c>
      <c r="Q203" s="284" t="s">
        <v>45</v>
      </c>
      <c r="R203" s="282" t="s">
        <v>45</v>
      </c>
      <c r="S203" s="285">
        <v>45434</v>
      </c>
      <c r="T203" s="285">
        <v>45386</v>
      </c>
      <c r="U203" s="284" t="s">
        <v>45</v>
      </c>
      <c r="V203" s="285">
        <v>45386</v>
      </c>
      <c r="W203" s="285">
        <v>45420</v>
      </c>
      <c r="X203" s="285">
        <v>45422</v>
      </c>
      <c r="Y203" s="286">
        <v>25000</v>
      </c>
      <c r="Z203" s="286">
        <v>25000</v>
      </c>
      <c r="AA203" s="286">
        <v>6500</v>
      </c>
      <c r="AB203" s="286">
        <v>25000</v>
      </c>
      <c r="AC203" s="287" t="s">
        <v>201</v>
      </c>
      <c r="AD203" s="284" t="s">
        <v>60</v>
      </c>
      <c r="AE203" s="287" t="s">
        <v>45</v>
      </c>
      <c r="AF203" s="286">
        <v>25000</v>
      </c>
      <c r="AG203" s="286">
        <v>790</v>
      </c>
      <c r="AH203" s="286">
        <v>19750000</v>
      </c>
      <c r="AI203" s="286">
        <v>5135000</v>
      </c>
      <c r="AJ203" s="286">
        <v>390</v>
      </c>
      <c r="AK203" s="286">
        <v>9750000</v>
      </c>
      <c r="AL203" s="286">
        <v>2535000</v>
      </c>
      <c r="AM203" s="286">
        <v>400</v>
      </c>
      <c r="AN203" s="286">
        <v>10000000</v>
      </c>
      <c r="AO203" s="286">
        <v>2600000</v>
      </c>
      <c r="AP203" s="286">
        <v>804</v>
      </c>
      <c r="AQ203" s="286">
        <v>20100000</v>
      </c>
      <c r="AR203" s="286">
        <v>5226000</v>
      </c>
      <c r="AS203" s="286">
        <v>804</v>
      </c>
      <c r="AT203" s="286">
        <v>20100000</v>
      </c>
      <c r="AU203" s="286">
        <v>5226000</v>
      </c>
      <c r="AV203" s="286"/>
      <c r="AW203" s="286"/>
      <c r="AX203" s="286">
        <v>0</v>
      </c>
      <c r="AY203" s="286">
        <v>796</v>
      </c>
      <c r="AZ203" s="286">
        <v>19900000</v>
      </c>
      <c r="BA203" s="286"/>
      <c r="BB203" s="286"/>
      <c r="BC203" s="286">
        <v>2</v>
      </c>
      <c r="BD203" s="286">
        <v>50000</v>
      </c>
      <c r="BE203" s="286">
        <v>295854</v>
      </c>
      <c r="BF203" s="286">
        <v>13000</v>
      </c>
      <c r="BG203" s="286">
        <v>796</v>
      </c>
      <c r="BH203" s="286">
        <v>19900000</v>
      </c>
      <c r="BI203" s="286">
        <v>16669365</v>
      </c>
      <c r="BJ203" s="286">
        <v>5174000</v>
      </c>
      <c r="BK203" s="286"/>
      <c r="BL203" s="286">
        <v>8</v>
      </c>
      <c r="BM203" s="286">
        <v>8</v>
      </c>
      <c r="BN203" s="286">
        <v>200000</v>
      </c>
      <c r="BO203" s="286">
        <v>52000</v>
      </c>
      <c r="BP203" s="287" t="s">
        <v>3422</v>
      </c>
      <c r="BQ203" s="287" t="s">
        <v>969</v>
      </c>
      <c r="BR203" t="s">
        <v>45</v>
      </c>
    </row>
    <row r="204" spans="1:70" x14ac:dyDescent="0.3">
      <c r="A204" s="281">
        <v>201</v>
      </c>
      <c r="B204" s="288" t="s">
        <v>2952</v>
      </c>
      <c r="C204" s="288" t="s">
        <v>2953</v>
      </c>
      <c r="D204" s="288" t="s">
        <v>2998</v>
      </c>
      <c r="E204" s="288" t="s">
        <v>2959</v>
      </c>
      <c r="F204" s="288" t="s">
        <v>2985</v>
      </c>
      <c r="G204" s="288" t="s">
        <v>2991</v>
      </c>
      <c r="H204" s="288" t="s">
        <v>2992</v>
      </c>
      <c r="I204" s="288" t="s">
        <v>2962</v>
      </c>
      <c r="J204" s="288" t="s">
        <v>60</v>
      </c>
      <c r="K204" s="288" t="s">
        <v>2958</v>
      </c>
      <c r="L204" s="288" t="s">
        <v>45</v>
      </c>
      <c r="M204" s="289" t="s">
        <v>2296</v>
      </c>
      <c r="N204" s="288" t="s">
        <v>2297</v>
      </c>
      <c r="O204" s="288" t="s">
        <v>50</v>
      </c>
      <c r="P204" s="288" t="s">
        <v>74</v>
      </c>
      <c r="Q204" s="290" t="s">
        <v>45</v>
      </c>
      <c r="R204" s="288" t="s">
        <v>45</v>
      </c>
      <c r="S204" s="1">
        <v>45436</v>
      </c>
      <c r="T204" s="1">
        <v>45420</v>
      </c>
      <c r="U204" s="290" t="s">
        <v>45</v>
      </c>
      <c r="V204" s="1">
        <v>45420</v>
      </c>
      <c r="W204" s="1">
        <v>45436</v>
      </c>
      <c r="X204" s="1">
        <v>45441</v>
      </c>
      <c r="Y204" s="291">
        <v>45000</v>
      </c>
      <c r="Z204" s="291">
        <v>45000</v>
      </c>
      <c r="AA204" s="291">
        <v>11500</v>
      </c>
      <c r="AB204" s="291">
        <v>45000</v>
      </c>
      <c r="AC204" s="292" t="s">
        <v>983</v>
      </c>
      <c r="AD204" s="290" t="s">
        <v>60</v>
      </c>
      <c r="AE204" s="292" t="s">
        <v>45</v>
      </c>
      <c r="AF204" s="291">
        <v>45000</v>
      </c>
      <c r="AG204" s="291">
        <v>550</v>
      </c>
      <c r="AH204" s="291">
        <v>24750000</v>
      </c>
      <c r="AI204" s="291">
        <v>6325000</v>
      </c>
      <c r="AJ204" s="291">
        <v>550</v>
      </c>
      <c r="AK204" s="291">
        <v>24750000</v>
      </c>
      <c r="AL204" s="291">
        <v>6325000</v>
      </c>
      <c r="AM204" s="291"/>
      <c r="AN204" s="291"/>
      <c r="AO204" s="291">
        <v>0</v>
      </c>
      <c r="AP204" s="291">
        <v>546</v>
      </c>
      <c r="AQ204" s="291">
        <v>24570000</v>
      </c>
      <c r="AR204" s="291">
        <v>6279000</v>
      </c>
      <c r="AS204" s="291">
        <v>546</v>
      </c>
      <c r="AT204" s="291">
        <v>24570000</v>
      </c>
      <c r="AU204" s="291">
        <v>6279000</v>
      </c>
      <c r="AV204" s="291"/>
      <c r="AW204" s="291"/>
      <c r="AX204" s="291">
        <v>0</v>
      </c>
      <c r="AY204" s="291">
        <v>452</v>
      </c>
      <c r="AZ204" s="291">
        <v>20340000</v>
      </c>
      <c r="BA204" s="291">
        <v>-4</v>
      </c>
      <c r="BB204" s="291">
        <v>-180000</v>
      </c>
      <c r="BC204" s="291">
        <v>2</v>
      </c>
      <c r="BD204" s="291">
        <v>90000</v>
      </c>
      <c r="BE204" s="291">
        <v>465521</v>
      </c>
      <c r="BF204" s="291">
        <v>23000</v>
      </c>
      <c r="BG204" s="291">
        <v>447</v>
      </c>
      <c r="BH204" s="291">
        <v>20115000</v>
      </c>
      <c r="BI204" s="291">
        <v>14118757</v>
      </c>
      <c r="BJ204" s="291">
        <v>5140500</v>
      </c>
      <c r="BK204" s="291">
        <v>5</v>
      </c>
      <c r="BL204" s="291">
        <v>94</v>
      </c>
      <c r="BM204" s="291">
        <v>99</v>
      </c>
      <c r="BN204" s="291">
        <v>4455000</v>
      </c>
      <c r="BO204" s="291">
        <v>1138500</v>
      </c>
      <c r="BP204" s="292" t="s">
        <v>3416</v>
      </c>
      <c r="BQ204" s="292" t="s">
        <v>3238</v>
      </c>
      <c r="BR204" t="s">
        <v>45</v>
      </c>
    </row>
    <row r="205" spans="1:70" x14ac:dyDescent="0.3">
      <c r="A205" s="281">
        <v>202</v>
      </c>
      <c r="B205" s="282" t="s">
        <v>2952</v>
      </c>
      <c r="C205" s="282" t="s">
        <v>2953</v>
      </c>
      <c r="D205" s="282" t="s">
        <v>2998</v>
      </c>
      <c r="E205" s="282" t="s">
        <v>2959</v>
      </c>
      <c r="F205" s="282" t="s">
        <v>2985</v>
      </c>
      <c r="G205" s="282" t="s">
        <v>2991</v>
      </c>
      <c r="H205" s="282" t="s">
        <v>2992</v>
      </c>
      <c r="I205" s="282" t="s">
        <v>2962</v>
      </c>
      <c r="J205" s="282" t="s">
        <v>60</v>
      </c>
      <c r="K205" s="282" t="s">
        <v>2958</v>
      </c>
      <c r="L205" s="282" t="s">
        <v>45</v>
      </c>
      <c r="M205" s="283" t="s">
        <v>2298</v>
      </c>
      <c r="N205" s="282" t="s">
        <v>2299</v>
      </c>
      <c r="O205" s="282" t="s">
        <v>50</v>
      </c>
      <c r="P205" s="282" t="s">
        <v>74</v>
      </c>
      <c r="Q205" s="284" t="s">
        <v>45</v>
      </c>
      <c r="R205" s="282" t="s">
        <v>45</v>
      </c>
      <c r="S205" s="285">
        <v>45441</v>
      </c>
      <c r="T205" s="285">
        <v>45420</v>
      </c>
      <c r="U205" s="284" t="s">
        <v>45</v>
      </c>
      <c r="V205" s="285">
        <v>45420</v>
      </c>
      <c r="W205" s="285">
        <v>45441</v>
      </c>
      <c r="X205" s="285">
        <v>45443</v>
      </c>
      <c r="Y205" s="286">
        <v>39000</v>
      </c>
      <c r="Z205" s="286">
        <v>39000</v>
      </c>
      <c r="AA205" s="286">
        <v>10500</v>
      </c>
      <c r="AB205" s="286">
        <v>39000</v>
      </c>
      <c r="AC205" s="287" t="s">
        <v>399</v>
      </c>
      <c r="AD205" s="284" t="s">
        <v>60</v>
      </c>
      <c r="AE205" s="287" t="s">
        <v>45</v>
      </c>
      <c r="AF205" s="286">
        <v>39000</v>
      </c>
      <c r="AG205" s="286">
        <v>650</v>
      </c>
      <c r="AH205" s="286">
        <v>25350000</v>
      </c>
      <c r="AI205" s="286">
        <v>6825000</v>
      </c>
      <c r="AJ205" s="286">
        <v>650</v>
      </c>
      <c r="AK205" s="286">
        <v>25350000</v>
      </c>
      <c r="AL205" s="286">
        <v>6825000</v>
      </c>
      <c r="AM205" s="286"/>
      <c r="AN205" s="286"/>
      <c r="AO205" s="286">
        <v>0</v>
      </c>
      <c r="AP205" s="286">
        <v>647</v>
      </c>
      <c r="AQ205" s="286">
        <v>25233000</v>
      </c>
      <c r="AR205" s="286">
        <v>6793500</v>
      </c>
      <c r="AS205" s="286">
        <v>647</v>
      </c>
      <c r="AT205" s="286">
        <v>25233000</v>
      </c>
      <c r="AU205" s="286">
        <v>6793500</v>
      </c>
      <c r="AV205" s="286"/>
      <c r="AW205" s="286"/>
      <c r="AX205" s="286">
        <v>0</v>
      </c>
      <c r="AY205" s="286">
        <v>620</v>
      </c>
      <c r="AZ205" s="286">
        <v>24180000</v>
      </c>
      <c r="BA205" s="286">
        <v>-2</v>
      </c>
      <c r="BB205" s="286">
        <v>-78000</v>
      </c>
      <c r="BC205" s="286">
        <v>19</v>
      </c>
      <c r="BD205" s="286">
        <v>741000</v>
      </c>
      <c r="BE205" s="286">
        <v>860995</v>
      </c>
      <c r="BF205" s="286">
        <v>199500</v>
      </c>
      <c r="BG205" s="286">
        <v>544</v>
      </c>
      <c r="BH205" s="286">
        <v>21216000</v>
      </c>
      <c r="BI205" s="286">
        <v>16278488</v>
      </c>
      <c r="BJ205" s="286">
        <v>5712000</v>
      </c>
      <c r="BK205" s="286">
        <v>76</v>
      </c>
      <c r="BL205" s="286">
        <v>27</v>
      </c>
      <c r="BM205" s="286">
        <v>103</v>
      </c>
      <c r="BN205" s="286">
        <v>4017000</v>
      </c>
      <c r="BO205" s="286">
        <v>1081500</v>
      </c>
      <c r="BP205" s="287" t="s">
        <v>3957</v>
      </c>
      <c r="BQ205" s="287" t="s">
        <v>3276</v>
      </c>
      <c r="BR205" t="s">
        <v>45</v>
      </c>
    </row>
    <row r="206" spans="1:70" x14ac:dyDescent="0.3">
      <c r="A206" s="281">
        <v>203</v>
      </c>
      <c r="B206" s="288" t="s">
        <v>2952</v>
      </c>
      <c r="C206" s="288" t="s">
        <v>2953</v>
      </c>
      <c r="D206" s="288" t="s">
        <v>2998</v>
      </c>
      <c r="E206" s="288" t="s">
        <v>2959</v>
      </c>
      <c r="F206" s="288" t="s">
        <v>2956</v>
      </c>
      <c r="G206" s="288" t="s">
        <v>2956</v>
      </c>
      <c r="H206" s="288" t="s">
        <v>2993</v>
      </c>
      <c r="I206" s="288" t="s">
        <v>2962</v>
      </c>
      <c r="J206" s="288" t="s">
        <v>60</v>
      </c>
      <c r="K206" s="288" t="s">
        <v>2958</v>
      </c>
      <c r="L206" s="288" t="s">
        <v>45</v>
      </c>
      <c r="M206" s="289" t="s">
        <v>2300</v>
      </c>
      <c r="N206" s="288" t="s">
        <v>2301</v>
      </c>
      <c r="O206" s="288" t="s">
        <v>50</v>
      </c>
      <c r="P206" s="288" t="s">
        <v>51</v>
      </c>
      <c r="Q206" s="290" t="s">
        <v>45</v>
      </c>
      <c r="R206" s="288" t="s">
        <v>45</v>
      </c>
      <c r="S206" s="1">
        <v>45420</v>
      </c>
      <c r="T206" s="1">
        <v>45420</v>
      </c>
      <c r="U206" s="290" t="s">
        <v>45</v>
      </c>
      <c r="V206" s="1">
        <v>45420</v>
      </c>
      <c r="W206" s="1">
        <v>45433</v>
      </c>
      <c r="X206" s="1">
        <v>45583</v>
      </c>
      <c r="Y206" s="291">
        <v>1</v>
      </c>
      <c r="Z206" s="291">
        <v>1</v>
      </c>
      <c r="AA206" s="291">
        <v>9800</v>
      </c>
      <c r="AB206" s="291">
        <v>1</v>
      </c>
      <c r="AC206" s="292" t="s">
        <v>45</v>
      </c>
      <c r="AD206" s="290" t="s">
        <v>60</v>
      </c>
      <c r="AE206" s="292" t="s">
        <v>45</v>
      </c>
      <c r="AF206" s="291">
        <v>1</v>
      </c>
      <c r="AG206" s="291">
        <v>2</v>
      </c>
      <c r="AH206" s="291">
        <v>2</v>
      </c>
      <c r="AI206" s="291">
        <v>19600</v>
      </c>
      <c r="AJ206" s="291">
        <v>2</v>
      </c>
      <c r="AK206" s="291">
        <v>2</v>
      </c>
      <c r="AL206" s="291">
        <v>19600</v>
      </c>
      <c r="AM206" s="291"/>
      <c r="AN206" s="291"/>
      <c r="AO206" s="291">
        <v>0</v>
      </c>
      <c r="AP206" s="291">
        <v>1</v>
      </c>
      <c r="AQ206" s="291">
        <v>1</v>
      </c>
      <c r="AR206" s="291">
        <v>9800</v>
      </c>
      <c r="AS206" s="291">
        <v>1</v>
      </c>
      <c r="AT206" s="291">
        <v>1</v>
      </c>
      <c r="AU206" s="291">
        <v>9800</v>
      </c>
      <c r="AV206" s="291"/>
      <c r="AW206" s="291"/>
      <c r="AX206" s="291">
        <v>0</v>
      </c>
      <c r="AY206" s="291">
        <v>1</v>
      </c>
      <c r="AZ206" s="291">
        <v>1</v>
      </c>
      <c r="BA206" s="291">
        <v>-38</v>
      </c>
      <c r="BB206" s="291">
        <v>-38</v>
      </c>
      <c r="BC206" s="291"/>
      <c r="BD206" s="291"/>
      <c r="BE206" s="291"/>
      <c r="BF206" s="291">
        <v>0</v>
      </c>
      <c r="BG206" s="291">
        <v>1</v>
      </c>
      <c r="BH206" s="291">
        <v>1</v>
      </c>
      <c r="BI206" s="291"/>
      <c r="BJ206" s="291">
        <v>9800</v>
      </c>
      <c r="BK206" s="291"/>
      <c r="BL206" s="291"/>
      <c r="BM206" s="291"/>
      <c r="BN206" s="291"/>
      <c r="BO206" s="291"/>
      <c r="BP206" s="292" t="s">
        <v>507</v>
      </c>
      <c r="BQ206" s="292" t="s">
        <v>45</v>
      </c>
      <c r="BR206" t="s">
        <v>45</v>
      </c>
    </row>
    <row r="207" spans="1:70" x14ac:dyDescent="0.3">
      <c r="A207" s="281">
        <v>204</v>
      </c>
      <c r="B207" s="282" t="s">
        <v>2952</v>
      </c>
      <c r="C207" s="282" t="s">
        <v>2953</v>
      </c>
      <c r="D207" s="282" t="s">
        <v>2998</v>
      </c>
      <c r="E207" s="282" t="s">
        <v>2959</v>
      </c>
      <c r="F207" s="282" t="s">
        <v>2956</v>
      </c>
      <c r="G207" s="282" t="s">
        <v>2956</v>
      </c>
      <c r="H207" s="282" t="s">
        <v>2993</v>
      </c>
      <c r="I207" s="282" t="s">
        <v>2962</v>
      </c>
      <c r="J207" s="282" t="s">
        <v>60</v>
      </c>
      <c r="K207" s="282" t="s">
        <v>2958</v>
      </c>
      <c r="L207" s="282" t="s">
        <v>45</v>
      </c>
      <c r="M207" s="283" t="s">
        <v>2302</v>
      </c>
      <c r="N207" s="282" t="s">
        <v>2303</v>
      </c>
      <c r="O207" s="282" t="s">
        <v>50</v>
      </c>
      <c r="P207" s="282" t="s">
        <v>51</v>
      </c>
      <c r="Q207" s="284" t="s">
        <v>45</v>
      </c>
      <c r="R207" s="282" t="s">
        <v>45</v>
      </c>
      <c r="S207" s="285">
        <v>45393</v>
      </c>
      <c r="T207" s="285">
        <v>45393</v>
      </c>
      <c r="U207" s="284" t="s">
        <v>45</v>
      </c>
      <c r="V207" s="285">
        <v>45393</v>
      </c>
      <c r="W207" s="285">
        <v>45393</v>
      </c>
      <c r="X207" s="285">
        <v>45397</v>
      </c>
      <c r="Y207" s="286">
        <v>1</v>
      </c>
      <c r="Z207" s="286">
        <v>1</v>
      </c>
      <c r="AA207" s="286"/>
      <c r="AB207" s="286">
        <v>1</v>
      </c>
      <c r="AC207" s="287" t="s">
        <v>45</v>
      </c>
      <c r="AD207" s="284" t="s">
        <v>60</v>
      </c>
      <c r="AE207" s="287" t="s">
        <v>45</v>
      </c>
      <c r="AF207" s="286">
        <v>1</v>
      </c>
      <c r="AG207" s="286">
        <v>1</v>
      </c>
      <c r="AH207" s="286">
        <v>1</v>
      </c>
      <c r="AI207" s="286">
        <v>0</v>
      </c>
      <c r="AJ207" s="286">
        <v>1</v>
      </c>
      <c r="AK207" s="286">
        <v>1</v>
      </c>
      <c r="AL207" s="286">
        <v>0</v>
      </c>
      <c r="AM207" s="286"/>
      <c r="AN207" s="286"/>
      <c r="AO207" s="286">
        <v>0</v>
      </c>
      <c r="AP207" s="286">
        <v>7708</v>
      </c>
      <c r="AQ207" s="286">
        <v>7708</v>
      </c>
      <c r="AR207" s="286">
        <v>0</v>
      </c>
      <c r="AS207" s="286">
        <v>7708</v>
      </c>
      <c r="AT207" s="286">
        <v>7708</v>
      </c>
      <c r="AU207" s="286">
        <v>0</v>
      </c>
      <c r="AV207" s="286"/>
      <c r="AW207" s="286"/>
      <c r="AX207" s="286">
        <v>0</v>
      </c>
      <c r="AY207" s="286">
        <v>7592</v>
      </c>
      <c r="AZ207" s="286">
        <v>7592</v>
      </c>
      <c r="BA207" s="286"/>
      <c r="BB207" s="286"/>
      <c r="BC207" s="286">
        <v>108</v>
      </c>
      <c r="BD207" s="286">
        <v>108</v>
      </c>
      <c r="BE207" s="286"/>
      <c r="BF207" s="286">
        <v>0</v>
      </c>
      <c r="BG207" s="286">
        <v>5796</v>
      </c>
      <c r="BH207" s="286">
        <v>5796</v>
      </c>
      <c r="BI207" s="286">
        <v>-53960</v>
      </c>
      <c r="BJ207" s="286">
        <v>0</v>
      </c>
      <c r="BK207" s="286">
        <v>1796</v>
      </c>
      <c r="BL207" s="286">
        <v>116</v>
      </c>
      <c r="BM207" s="286">
        <v>1912</v>
      </c>
      <c r="BN207" s="286">
        <v>1912</v>
      </c>
      <c r="BO207" s="286"/>
      <c r="BP207" s="287" t="s">
        <v>813</v>
      </c>
      <c r="BQ207" s="287" t="s">
        <v>4080</v>
      </c>
      <c r="BR207" t="s">
        <v>45</v>
      </c>
    </row>
    <row r="208" spans="1:70" x14ac:dyDescent="0.3">
      <c r="A208" s="281">
        <v>205</v>
      </c>
      <c r="B208" s="288" t="s">
        <v>2952</v>
      </c>
      <c r="C208" s="288" t="s">
        <v>2953</v>
      </c>
      <c r="D208" s="288" t="s">
        <v>2998</v>
      </c>
      <c r="E208" s="288" t="s">
        <v>2959</v>
      </c>
      <c r="F208" s="288" t="s">
        <v>2956</v>
      </c>
      <c r="G208" s="288" t="s">
        <v>2956</v>
      </c>
      <c r="H208" s="288" t="s">
        <v>2993</v>
      </c>
      <c r="I208" s="288" t="s">
        <v>2962</v>
      </c>
      <c r="J208" s="288" t="s">
        <v>60</v>
      </c>
      <c r="K208" s="288" t="s">
        <v>2958</v>
      </c>
      <c r="L208" s="288" t="s">
        <v>45</v>
      </c>
      <c r="M208" s="289" t="s">
        <v>2304</v>
      </c>
      <c r="N208" s="288" t="s">
        <v>1323</v>
      </c>
      <c r="O208" s="288" t="s">
        <v>50</v>
      </c>
      <c r="P208" s="288" t="s">
        <v>51</v>
      </c>
      <c r="Q208" s="290" t="s">
        <v>45</v>
      </c>
      <c r="R208" s="288" t="s">
        <v>45</v>
      </c>
      <c r="S208" s="1">
        <v>45414</v>
      </c>
      <c r="T208" s="1">
        <v>45406</v>
      </c>
      <c r="U208" s="290" t="s">
        <v>45</v>
      </c>
      <c r="V208" s="1">
        <v>45406</v>
      </c>
      <c r="W208" s="1">
        <v>45414</v>
      </c>
      <c r="X208" s="1">
        <v>45435</v>
      </c>
      <c r="Y208" s="291">
        <v>65000</v>
      </c>
      <c r="Z208" s="291">
        <v>65000</v>
      </c>
      <c r="AA208" s="291">
        <v>15500</v>
      </c>
      <c r="AB208" s="291">
        <v>65000</v>
      </c>
      <c r="AC208" s="292" t="s">
        <v>413</v>
      </c>
      <c r="AD208" s="290" t="s">
        <v>60</v>
      </c>
      <c r="AE208" s="292" t="s">
        <v>45</v>
      </c>
      <c r="AF208" s="291">
        <v>65000</v>
      </c>
      <c r="AG208" s="291">
        <v>980</v>
      </c>
      <c r="AH208" s="291">
        <v>63700000</v>
      </c>
      <c r="AI208" s="291">
        <v>15190000</v>
      </c>
      <c r="AJ208" s="291">
        <v>980</v>
      </c>
      <c r="AK208" s="291">
        <v>63700000</v>
      </c>
      <c r="AL208" s="291">
        <v>15190000</v>
      </c>
      <c r="AM208" s="291"/>
      <c r="AN208" s="291"/>
      <c r="AO208" s="291">
        <v>0</v>
      </c>
      <c r="AP208" s="291">
        <v>992</v>
      </c>
      <c r="AQ208" s="291">
        <v>64480000</v>
      </c>
      <c r="AR208" s="291">
        <v>15376000</v>
      </c>
      <c r="AS208" s="291">
        <v>992</v>
      </c>
      <c r="AT208" s="291">
        <v>64480000</v>
      </c>
      <c r="AU208" s="291">
        <v>15376000</v>
      </c>
      <c r="AV208" s="291"/>
      <c r="AW208" s="291"/>
      <c r="AX208" s="291">
        <v>0</v>
      </c>
      <c r="AY208" s="291">
        <v>976</v>
      </c>
      <c r="AZ208" s="291">
        <v>63440000</v>
      </c>
      <c r="BA208" s="291">
        <v>-1</v>
      </c>
      <c r="BB208" s="291">
        <v>-65000</v>
      </c>
      <c r="BC208" s="291">
        <v>3</v>
      </c>
      <c r="BD208" s="291">
        <v>195000</v>
      </c>
      <c r="BE208" s="291">
        <v>313025</v>
      </c>
      <c r="BF208" s="291">
        <v>46500</v>
      </c>
      <c r="BG208" s="291">
        <v>975</v>
      </c>
      <c r="BH208" s="291">
        <v>63375000</v>
      </c>
      <c r="BI208" s="291">
        <v>41704307</v>
      </c>
      <c r="BJ208" s="291">
        <v>15112500</v>
      </c>
      <c r="BK208" s="291">
        <v>1</v>
      </c>
      <c r="BL208" s="291">
        <v>16</v>
      </c>
      <c r="BM208" s="291">
        <v>17</v>
      </c>
      <c r="BN208" s="291">
        <v>1105000</v>
      </c>
      <c r="BO208" s="291">
        <v>263500</v>
      </c>
      <c r="BP208" s="292" t="s">
        <v>3880</v>
      </c>
      <c r="BQ208" s="292" t="s">
        <v>4021</v>
      </c>
      <c r="BR208" t="s">
        <v>45</v>
      </c>
    </row>
    <row r="209" spans="1:70" x14ac:dyDescent="0.3">
      <c r="A209" s="281">
        <v>206</v>
      </c>
      <c r="B209" s="282" t="s">
        <v>2952</v>
      </c>
      <c r="C209" s="282" t="s">
        <v>2953</v>
      </c>
      <c r="D209" s="282" t="s">
        <v>2998</v>
      </c>
      <c r="E209" s="282" t="s">
        <v>2959</v>
      </c>
      <c r="F209" s="282" t="s">
        <v>2956</v>
      </c>
      <c r="G209" s="282" t="s">
        <v>2956</v>
      </c>
      <c r="H209" s="282" t="s">
        <v>2993</v>
      </c>
      <c r="I209" s="282" t="s">
        <v>2962</v>
      </c>
      <c r="J209" s="282" t="s">
        <v>60</v>
      </c>
      <c r="K209" s="282" t="s">
        <v>2958</v>
      </c>
      <c r="L209" s="282" t="s">
        <v>45</v>
      </c>
      <c r="M209" s="283" t="s">
        <v>2305</v>
      </c>
      <c r="N209" s="282" t="s">
        <v>2306</v>
      </c>
      <c r="O209" s="282" t="s">
        <v>50</v>
      </c>
      <c r="P209" s="282" t="s">
        <v>51</v>
      </c>
      <c r="Q209" s="284" t="s">
        <v>45</v>
      </c>
      <c r="R209" s="282" t="s">
        <v>45</v>
      </c>
      <c r="S209" s="285">
        <v>45379</v>
      </c>
      <c r="T209" s="285">
        <v>45345</v>
      </c>
      <c r="U209" s="284" t="s">
        <v>45</v>
      </c>
      <c r="V209" s="285">
        <v>45345</v>
      </c>
      <c r="W209" s="285">
        <v>45379</v>
      </c>
      <c r="X209" s="285">
        <v>45385</v>
      </c>
      <c r="Y209" s="286">
        <v>59000</v>
      </c>
      <c r="Z209" s="286">
        <v>59000</v>
      </c>
      <c r="AA209" s="286">
        <v>13000</v>
      </c>
      <c r="AB209" s="286">
        <v>59000</v>
      </c>
      <c r="AC209" s="287" t="s">
        <v>1886</v>
      </c>
      <c r="AD209" s="284" t="s">
        <v>60</v>
      </c>
      <c r="AE209" s="287" t="s">
        <v>45</v>
      </c>
      <c r="AF209" s="286">
        <v>59000</v>
      </c>
      <c r="AG209" s="286">
        <v>400</v>
      </c>
      <c r="AH209" s="286">
        <v>23600000</v>
      </c>
      <c r="AI209" s="286">
        <v>5200000</v>
      </c>
      <c r="AJ209" s="286">
        <v>400</v>
      </c>
      <c r="AK209" s="286">
        <v>23600000</v>
      </c>
      <c r="AL209" s="286">
        <v>5200000</v>
      </c>
      <c r="AM209" s="286"/>
      <c r="AN209" s="286"/>
      <c r="AO209" s="286">
        <v>0</v>
      </c>
      <c r="AP209" s="286">
        <v>369</v>
      </c>
      <c r="AQ209" s="286">
        <v>21771000</v>
      </c>
      <c r="AR209" s="286">
        <v>4797000</v>
      </c>
      <c r="AS209" s="286">
        <v>369</v>
      </c>
      <c r="AT209" s="286">
        <v>21771000</v>
      </c>
      <c r="AU209" s="286">
        <v>4797000</v>
      </c>
      <c r="AV209" s="286"/>
      <c r="AW209" s="286"/>
      <c r="AX209" s="286">
        <v>0</v>
      </c>
      <c r="AY209" s="286">
        <v>354</v>
      </c>
      <c r="AZ209" s="286">
        <v>20886000</v>
      </c>
      <c r="BA209" s="286">
        <v>2</v>
      </c>
      <c r="BB209" s="286">
        <v>118000</v>
      </c>
      <c r="BC209" s="286">
        <v>4</v>
      </c>
      <c r="BD209" s="286">
        <v>236000</v>
      </c>
      <c r="BE209" s="286">
        <v>709140</v>
      </c>
      <c r="BF209" s="286">
        <v>52000</v>
      </c>
      <c r="BG209" s="286">
        <v>354</v>
      </c>
      <c r="BH209" s="286">
        <v>20886000</v>
      </c>
      <c r="BI209" s="286">
        <v>15063333</v>
      </c>
      <c r="BJ209" s="286">
        <v>4602000</v>
      </c>
      <c r="BK209" s="286"/>
      <c r="BL209" s="286">
        <v>15</v>
      </c>
      <c r="BM209" s="286">
        <v>15</v>
      </c>
      <c r="BN209" s="286">
        <v>885000</v>
      </c>
      <c r="BO209" s="286">
        <v>195000</v>
      </c>
      <c r="BP209" s="287" t="s">
        <v>3730</v>
      </c>
      <c r="BQ209" s="287" t="s">
        <v>3425</v>
      </c>
      <c r="BR209" t="s">
        <v>45</v>
      </c>
    </row>
    <row r="210" spans="1:70" x14ac:dyDescent="0.3">
      <c r="A210" s="281">
        <v>207</v>
      </c>
      <c r="B210" s="288" t="s">
        <v>2952</v>
      </c>
      <c r="C210" s="288" t="s">
        <v>2953</v>
      </c>
      <c r="D210" s="288" t="s">
        <v>2998</v>
      </c>
      <c r="E210" s="288" t="s">
        <v>2959</v>
      </c>
      <c r="F210" s="288" t="s">
        <v>2956</v>
      </c>
      <c r="G210" s="288" t="s">
        <v>2956</v>
      </c>
      <c r="H210" s="288" t="s">
        <v>2993</v>
      </c>
      <c r="I210" s="288" t="s">
        <v>2962</v>
      </c>
      <c r="J210" s="288" t="s">
        <v>60</v>
      </c>
      <c r="K210" s="288" t="s">
        <v>2958</v>
      </c>
      <c r="L210" s="288" t="s">
        <v>45</v>
      </c>
      <c r="M210" s="289" t="s">
        <v>2307</v>
      </c>
      <c r="N210" s="288" t="s">
        <v>2308</v>
      </c>
      <c r="O210" s="288" t="s">
        <v>50</v>
      </c>
      <c r="P210" s="288" t="s">
        <v>51</v>
      </c>
      <c r="Q210" s="290" t="s">
        <v>45</v>
      </c>
      <c r="R210" s="288" t="s">
        <v>45</v>
      </c>
      <c r="S210" s="1">
        <v>45443</v>
      </c>
      <c r="T210" s="1">
        <v>45385</v>
      </c>
      <c r="U210" s="290" t="s">
        <v>45</v>
      </c>
      <c r="V210" s="1">
        <v>45385</v>
      </c>
      <c r="W210" s="1">
        <v>45443</v>
      </c>
      <c r="X210" s="1">
        <v>45453</v>
      </c>
      <c r="Y210" s="291">
        <v>59000</v>
      </c>
      <c r="Z210" s="291">
        <v>75000</v>
      </c>
      <c r="AA210" s="291">
        <v>14800</v>
      </c>
      <c r="AB210" s="291">
        <v>75000</v>
      </c>
      <c r="AC210" s="292" t="s">
        <v>1019</v>
      </c>
      <c r="AD210" s="290" t="s">
        <v>60</v>
      </c>
      <c r="AE210" s="292" t="s">
        <v>45</v>
      </c>
      <c r="AF210" s="291">
        <v>59000</v>
      </c>
      <c r="AG210" s="291">
        <v>685</v>
      </c>
      <c r="AH210" s="291">
        <v>51375000</v>
      </c>
      <c r="AI210" s="291">
        <v>10138000</v>
      </c>
      <c r="AJ210" s="291">
        <v>685</v>
      </c>
      <c r="AK210" s="291">
        <v>51375000</v>
      </c>
      <c r="AL210" s="291">
        <v>10138000</v>
      </c>
      <c r="AM210" s="291"/>
      <c r="AN210" s="291"/>
      <c r="AO210" s="291">
        <v>0</v>
      </c>
      <c r="AP210" s="291">
        <v>673</v>
      </c>
      <c r="AQ210" s="291">
        <v>50475000</v>
      </c>
      <c r="AR210" s="291">
        <v>9960400</v>
      </c>
      <c r="AS210" s="291">
        <v>673</v>
      </c>
      <c r="AT210" s="291">
        <v>50475000</v>
      </c>
      <c r="AU210" s="291">
        <v>9960400</v>
      </c>
      <c r="AV210" s="291"/>
      <c r="AW210" s="291"/>
      <c r="AX210" s="291">
        <v>0</v>
      </c>
      <c r="AY210" s="291">
        <v>401</v>
      </c>
      <c r="AZ210" s="291">
        <v>30075000</v>
      </c>
      <c r="BA210" s="291">
        <v>-3</v>
      </c>
      <c r="BB210" s="291">
        <v>-225000</v>
      </c>
      <c r="BC210" s="291">
        <v>124</v>
      </c>
      <c r="BD210" s="291">
        <v>9300000</v>
      </c>
      <c r="BE210" s="291">
        <v>4561306</v>
      </c>
      <c r="BF210" s="291">
        <v>1835200</v>
      </c>
      <c r="BG210" s="291">
        <v>386</v>
      </c>
      <c r="BH210" s="291">
        <v>28950000</v>
      </c>
      <c r="BI210" s="291">
        <v>15960482</v>
      </c>
      <c r="BJ210" s="291">
        <v>5712800</v>
      </c>
      <c r="BK210" s="291">
        <v>15</v>
      </c>
      <c r="BL210" s="291">
        <v>272</v>
      </c>
      <c r="BM210" s="291">
        <v>287</v>
      </c>
      <c r="BN210" s="291">
        <v>21525000</v>
      </c>
      <c r="BO210" s="291">
        <v>4247600</v>
      </c>
      <c r="BP210" s="292" t="s">
        <v>1300</v>
      </c>
      <c r="BQ210" s="292" t="s">
        <v>3297</v>
      </c>
      <c r="BR210" t="s">
        <v>45</v>
      </c>
    </row>
    <row r="211" spans="1:70" x14ac:dyDescent="0.3">
      <c r="A211" s="281">
        <v>208</v>
      </c>
      <c r="B211" s="282" t="s">
        <v>2952</v>
      </c>
      <c r="C211" s="282" t="s">
        <v>2953</v>
      </c>
      <c r="D211" s="282" t="s">
        <v>2998</v>
      </c>
      <c r="E211" s="282" t="s">
        <v>2959</v>
      </c>
      <c r="F211" s="282" t="s">
        <v>2956</v>
      </c>
      <c r="G211" s="282" t="s">
        <v>2956</v>
      </c>
      <c r="H211" s="282" t="s">
        <v>2993</v>
      </c>
      <c r="I211" s="282" t="s">
        <v>2962</v>
      </c>
      <c r="J211" s="282" t="s">
        <v>60</v>
      </c>
      <c r="K211" s="282" t="s">
        <v>2958</v>
      </c>
      <c r="L211" s="282" t="s">
        <v>45</v>
      </c>
      <c r="M211" s="283" t="s">
        <v>2309</v>
      </c>
      <c r="N211" s="282" t="s">
        <v>2301</v>
      </c>
      <c r="O211" s="282" t="s">
        <v>50</v>
      </c>
      <c r="P211" s="282" t="s">
        <v>51</v>
      </c>
      <c r="Q211" s="284" t="s">
        <v>45</v>
      </c>
      <c r="R211" s="282" t="s">
        <v>45</v>
      </c>
      <c r="S211" s="285">
        <v>45443</v>
      </c>
      <c r="T211" s="285">
        <v>45420</v>
      </c>
      <c r="U211" s="284" t="s">
        <v>45</v>
      </c>
      <c r="V211" s="285">
        <v>45420</v>
      </c>
      <c r="W211" s="285">
        <v>45443</v>
      </c>
      <c r="X211" s="285">
        <v>45448</v>
      </c>
      <c r="Y211" s="286">
        <v>55000</v>
      </c>
      <c r="Z211" s="286">
        <v>55000</v>
      </c>
      <c r="AA211" s="286">
        <v>10700</v>
      </c>
      <c r="AB211" s="286">
        <v>55000</v>
      </c>
      <c r="AC211" s="287" t="s">
        <v>2310</v>
      </c>
      <c r="AD211" s="284" t="s">
        <v>60</v>
      </c>
      <c r="AE211" s="287" t="s">
        <v>45</v>
      </c>
      <c r="AF211" s="286">
        <v>55000</v>
      </c>
      <c r="AG211" s="286">
        <v>581</v>
      </c>
      <c r="AH211" s="286">
        <v>31955000</v>
      </c>
      <c r="AI211" s="286">
        <v>6216700</v>
      </c>
      <c r="AJ211" s="286">
        <v>581</v>
      </c>
      <c r="AK211" s="286">
        <v>31955000</v>
      </c>
      <c r="AL211" s="286">
        <v>6216700</v>
      </c>
      <c r="AM211" s="286"/>
      <c r="AN211" s="286"/>
      <c r="AO211" s="286">
        <v>0</v>
      </c>
      <c r="AP211" s="286">
        <v>628</v>
      </c>
      <c r="AQ211" s="286">
        <v>34540000</v>
      </c>
      <c r="AR211" s="286">
        <v>6719600</v>
      </c>
      <c r="AS211" s="286">
        <v>628</v>
      </c>
      <c r="AT211" s="286">
        <v>34540000</v>
      </c>
      <c r="AU211" s="286">
        <v>6719600</v>
      </c>
      <c r="AV211" s="286"/>
      <c r="AW211" s="286"/>
      <c r="AX211" s="286">
        <v>0</v>
      </c>
      <c r="AY211" s="286">
        <v>507</v>
      </c>
      <c r="AZ211" s="286">
        <v>27885000</v>
      </c>
      <c r="BA211" s="286">
        <v>-3</v>
      </c>
      <c r="BB211" s="286">
        <v>-165000</v>
      </c>
      <c r="BC211" s="286">
        <v>96</v>
      </c>
      <c r="BD211" s="286">
        <v>5280000</v>
      </c>
      <c r="BE211" s="286">
        <v>2904240</v>
      </c>
      <c r="BF211" s="286">
        <v>1027200</v>
      </c>
      <c r="BG211" s="286">
        <v>273</v>
      </c>
      <c r="BH211" s="286">
        <v>15015000</v>
      </c>
      <c r="BI211" s="286">
        <v>9615061</v>
      </c>
      <c r="BJ211" s="286">
        <v>2921100</v>
      </c>
      <c r="BK211" s="286">
        <v>234</v>
      </c>
      <c r="BL211" s="286">
        <v>121</v>
      </c>
      <c r="BM211" s="286">
        <v>355</v>
      </c>
      <c r="BN211" s="286">
        <v>19525000</v>
      </c>
      <c r="BO211" s="286">
        <v>3798500</v>
      </c>
      <c r="BP211" s="287" t="s">
        <v>3312</v>
      </c>
      <c r="BQ211" s="287" t="s">
        <v>1005</v>
      </c>
      <c r="BR211" t="s">
        <v>45</v>
      </c>
    </row>
    <row r="212" spans="1:70" x14ac:dyDescent="0.3">
      <c r="A212" s="281">
        <v>209</v>
      </c>
      <c r="B212" s="288" t="s">
        <v>2952</v>
      </c>
      <c r="C212" s="288" t="s">
        <v>2953</v>
      </c>
      <c r="D212" s="288" t="s">
        <v>2998</v>
      </c>
      <c r="E212" s="288" t="s">
        <v>2959</v>
      </c>
      <c r="F212" s="288" t="s">
        <v>2956</v>
      </c>
      <c r="G212" s="288" t="s">
        <v>2956</v>
      </c>
      <c r="H212" s="288" t="s">
        <v>3000</v>
      </c>
      <c r="I212" s="288" t="s">
        <v>2962</v>
      </c>
      <c r="J212" s="288" t="s">
        <v>60</v>
      </c>
      <c r="K212" s="288" t="s">
        <v>2958</v>
      </c>
      <c r="L212" s="288" t="s">
        <v>45</v>
      </c>
      <c r="M212" s="289" t="s">
        <v>2311</v>
      </c>
      <c r="N212" s="288" t="s">
        <v>2312</v>
      </c>
      <c r="O212" s="288" t="s">
        <v>50</v>
      </c>
      <c r="P212" s="288" t="s">
        <v>51</v>
      </c>
      <c r="Q212" s="290" t="s">
        <v>45</v>
      </c>
      <c r="R212" s="288" t="s">
        <v>45</v>
      </c>
      <c r="S212" s="1">
        <v>45400</v>
      </c>
      <c r="T212" s="1">
        <v>45398</v>
      </c>
      <c r="U212" s="290" t="s">
        <v>45</v>
      </c>
      <c r="V212" s="1">
        <v>45398</v>
      </c>
      <c r="W212" s="1">
        <v>45400</v>
      </c>
      <c r="X212" s="1">
        <v>45436</v>
      </c>
      <c r="Y212" s="291">
        <v>23000</v>
      </c>
      <c r="Z212" s="291">
        <v>29000</v>
      </c>
      <c r="AA212" s="291">
        <v>4510</v>
      </c>
      <c r="AB212" s="291">
        <v>29000</v>
      </c>
      <c r="AC212" s="292" t="s">
        <v>2313</v>
      </c>
      <c r="AD212" s="290" t="s">
        <v>60</v>
      </c>
      <c r="AE212" s="292" t="s">
        <v>45</v>
      </c>
      <c r="AF212" s="291">
        <v>23000</v>
      </c>
      <c r="AG212" s="291">
        <v>145</v>
      </c>
      <c r="AH212" s="291">
        <v>4205000</v>
      </c>
      <c r="AI212" s="291">
        <v>653950</v>
      </c>
      <c r="AJ212" s="291">
        <v>145</v>
      </c>
      <c r="AK212" s="291">
        <v>4205000</v>
      </c>
      <c r="AL212" s="291">
        <v>653950</v>
      </c>
      <c r="AM212" s="291"/>
      <c r="AN212" s="291"/>
      <c r="AO212" s="291">
        <v>0</v>
      </c>
      <c r="AP212" s="291">
        <v>134</v>
      </c>
      <c r="AQ212" s="291">
        <v>3886000</v>
      </c>
      <c r="AR212" s="291">
        <v>604340</v>
      </c>
      <c r="AS212" s="291">
        <v>134</v>
      </c>
      <c r="AT212" s="291">
        <v>3886000</v>
      </c>
      <c r="AU212" s="291">
        <v>604340</v>
      </c>
      <c r="AV212" s="291"/>
      <c r="AW212" s="291"/>
      <c r="AX212" s="291">
        <v>0</v>
      </c>
      <c r="AY212" s="291">
        <v>133</v>
      </c>
      <c r="AZ212" s="291">
        <v>3857000</v>
      </c>
      <c r="BA212" s="291"/>
      <c r="BB212" s="291"/>
      <c r="BC212" s="291"/>
      <c r="BD212" s="291"/>
      <c r="BE212" s="291"/>
      <c r="BF212" s="291">
        <v>0</v>
      </c>
      <c r="BG212" s="291">
        <v>133</v>
      </c>
      <c r="BH212" s="291">
        <v>3857000</v>
      </c>
      <c r="BI212" s="291">
        <v>2943654</v>
      </c>
      <c r="BJ212" s="291">
        <v>599830</v>
      </c>
      <c r="BK212" s="291"/>
      <c r="BL212" s="291">
        <v>1</v>
      </c>
      <c r="BM212" s="291">
        <v>1</v>
      </c>
      <c r="BN212" s="291">
        <v>29000</v>
      </c>
      <c r="BO212" s="291">
        <v>4510</v>
      </c>
      <c r="BP212" s="292" t="s">
        <v>4075</v>
      </c>
      <c r="BQ212" s="292" t="s">
        <v>3552</v>
      </c>
      <c r="BR212" t="s">
        <v>45</v>
      </c>
    </row>
    <row r="213" spans="1:70" x14ac:dyDescent="0.3">
      <c r="A213" s="281">
        <v>210</v>
      </c>
      <c r="B213" s="282" t="s">
        <v>2952</v>
      </c>
      <c r="C213" s="282" t="s">
        <v>2953</v>
      </c>
      <c r="D213" s="282" t="s">
        <v>2998</v>
      </c>
      <c r="E213" s="282" t="s">
        <v>2959</v>
      </c>
      <c r="F213" s="282" t="s">
        <v>2956</v>
      </c>
      <c r="G213" s="282" t="s">
        <v>2956</v>
      </c>
      <c r="H213" s="282" t="s">
        <v>2994</v>
      </c>
      <c r="I213" s="282" t="s">
        <v>2962</v>
      </c>
      <c r="J213" s="282" t="s">
        <v>60</v>
      </c>
      <c r="K213" s="282" t="s">
        <v>2958</v>
      </c>
      <c r="L213" s="282" t="s">
        <v>45</v>
      </c>
      <c r="M213" s="283" t="s">
        <v>2314</v>
      </c>
      <c r="N213" s="282" t="s">
        <v>2315</v>
      </c>
      <c r="O213" s="282" t="s">
        <v>50</v>
      </c>
      <c r="P213" s="282" t="s">
        <v>51</v>
      </c>
      <c r="Q213" s="284" t="s">
        <v>45</v>
      </c>
      <c r="R213" s="282" t="s">
        <v>45</v>
      </c>
      <c r="S213" s="285">
        <v>45440</v>
      </c>
      <c r="T213" s="285">
        <v>45440</v>
      </c>
      <c r="U213" s="284" t="s">
        <v>45</v>
      </c>
      <c r="V213" s="285">
        <v>45440</v>
      </c>
      <c r="W213" s="285">
        <v>45440</v>
      </c>
      <c r="X213" s="285">
        <v>45467</v>
      </c>
      <c r="Y213" s="286">
        <v>1</v>
      </c>
      <c r="Z213" s="286">
        <v>1</v>
      </c>
      <c r="AA213" s="286"/>
      <c r="AB213" s="286">
        <v>1</v>
      </c>
      <c r="AC213" s="287" t="s">
        <v>45</v>
      </c>
      <c r="AD213" s="284" t="s">
        <v>60</v>
      </c>
      <c r="AE213" s="287" t="s">
        <v>45</v>
      </c>
      <c r="AF213" s="286">
        <v>1</v>
      </c>
      <c r="AG213" s="286">
        <v>1</v>
      </c>
      <c r="AH213" s="286">
        <v>1</v>
      </c>
      <c r="AI213" s="286">
        <v>0</v>
      </c>
      <c r="AJ213" s="286">
        <v>1</v>
      </c>
      <c r="AK213" s="286">
        <v>1</v>
      </c>
      <c r="AL213" s="286">
        <v>0</v>
      </c>
      <c r="AM213" s="286"/>
      <c r="AN213" s="286"/>
      <c r="AO213" s="286">
        <v>0</v>
      </c>
      <c r="AP213" s="286">
        <v>201</v>
      </c>
      <c r="AQ213" s="286">
        <v>201</v>
      </c>
      <c r="AR213" s="286">
        <v>0</v>
      </c>
      <c r="AS213" s="286">
        <v>201</v>
      </c>
      <c r="AT213" s="286">
        <v>201</v>
      </c>
      <c r="AU213" s="286">
        <v>0</v>
      </c>
      <c r="AV213" s="286"/>
      <c r="AW213" s="286"/>
      <c r="AX213" s="286">
        <v>0</v>
      </c>
      <c r="AY213" s="286">
        <v>133</v>
      </c>
      <c r="AZ213" s="286">
        <v>133</v>
      </c>
      <c r="BA213" s="286"/>
      <c r="BB213" s="286"/>
      <c r="BC213" s="286"/>
      <c r="BD213" s="286"/>
      <c r="BE213" s="286"/>
      <c r="BF213" s="286">
        <v>0</v>
      </c>
      <c r="BG213" s="286">
        <v>133</v>
      </c>
      <c r="BH213" s="286">
        <v>133</v>
      </c>
      <c r="BI213" s="286"/>
      <c r="BJ213" s="286">
        <v>0</v>
      </c>
      <c r="BK213" s="286"/>
      <c r="BL213" s="286">
        <v>68</v>
      </c>
      <c r="BM213" s="286">
        <v>68</v>
      </c>
      <c r="BN213" s="286">
        <v>68</v>
      </c>
      <c r="BO213" s="286"/>
      <c r="BP213" s="287" t="s">
        <v>3861</v>
      </c>
      <c r="BQ213" s="287" t="s">
        <v>45</v>
      </c>
      <c r="BR213" t="s">
        <v>45</v>
      </c>
    </row>
    <row r="214" spans="1:70" x14ac:dyDescent="0.3">
      <c r="A214" s="281">
        <v>211</v>
      </c>
      <c r="B214" s="288" t="s">
        <v>2952</v>
      </c>
      <c r="C214" s="288" t="s">
        <v>2953</v>
      </c>
      <c r="D214" s="288" t="s">
        <v>2998</v>
      </c>
      <c r="E214" s="288" t="s">
        <v>2959</v>
      </c>
      <c r="F214" s="288" t="s">
        <v>2956</v>
      </c>
      <c r="G214" s="288" t="s">
        <v>2956</v>
      </c>
      <c r="H214" s="288" t="s">
        <v>2994</v>
      </c>
      <c r="I214" s="288" t="s">
        <v>2962</v>
      </c>
      <c r="J214" s="288" t="s">
        <v>60</v>
      </c>
      <c r="K214" s="288" t="s">
        <v>2958</v>
      </c>
      <c r="L214" s="288" t="s">
        <v>45</v>
      </c>
      <c r="M214" s="289" t="s">
        <v>2316</v>
      </c>
      <c r="N214" s="288" t="s">
        <v>2317</v>
      </c>
      <c r="O214" s="288" t="s">
        <v>50</v>
      </c>
      <c r="P214" s="288" t="s">
        <v>51</v>
      </c>
      <c r="Q214" s="290" t="s">
        <v>45</v>
      </c>
      <c r="R214" s="288" t="s">
        <v>45</v>
      </c>
      <c r="S214" s="1">
        <v>45440</v>
      </c>
      <c r="T214" s="1">
        <v>45406</v>
      </c>
      <c r="U214" s="290" t="s">
        <v>45</v>
      </c>
      <c r="V214" s="1">
        <v>45406</v>
      </c>
      <c r="W214" s="1">
        <v>45440</v>
      </c>
      <c r="X214" s="1">
        <v>45453</v>
      </c>
      <c r="Y214" s="291">
        <v>35000</v>
      </c>
      <c r="Z214" s="291">
        <v>35000</v>
      </c>
      <c r="AA214" s="291">
        <v>7500</v>
      </c>
      <c r="AB214" s="291">
        <v>35000</v>
      </c>
      <c r="AC214" s="292" t="s">
        <v>2318</v>
      </c>
      <c r="AD214" s="290" t="s">
        <v>60</v>
      </c>
      <c r="AE214" s="292" t="s">
        <v>45</v>
      </c>
      <c r="AF214" s="291">
        <v>35000</v>
      </c>
      <c r="AG214" s="291">
        <v>295</v>
      </c>
      <c r="AH214" s="291">
        <v>10325000</v>
      </c>
      <c r="AI214" s="291">
        <v>2212500</v>
      </c>
      <c r="AJ214" s="291">
        <v>295</v>
      </c>
      <c r="AK214" s="291">
        <v>10325000</v>
      </c>
      <c r="AL214" s="291">
        <v>2212500</v>
      </c>
      <c r="AM214" s="291"/>
      <c r="AN214" s="291"/>
      <c r="AO214" s="291">
        <v>0</v>
      </c>
      <c r="AP214" s="291">
        <v>299</v>
      </c>
      <c r="AQ214" s="291">
        <v>10465000</v>
      </c>
      <c r="AR214" s="291">
        <v>2242500</v>
      </c>
      <c r="AS214" s="291">
        <v>299</v>
      </c>
      <c r="AT214" s="291">
        <v>10465000</v>
      </c>
      <c r="AU214" s="291">
        <v>2242500</v>
      </c>
      <c r="AV214" s="291"/>
      <c r="AW214" s="291"/>
      <c r="AX214" s="291">
        <v>0</v>
      </c>
      <c r="AY214" s="291">
        <v>283</v>
      </c>
      <c r="AZ214" s="291">
        <v>9905000</v>
      </c>
      <c r="BA214" s="291"/>
      <c r="BB214" s="291"/>
      <c r="BC214" s="291">
        <v>57</v>
      </c>
      <c r="BD214" s="291">
        <v>1995000</v>
      </c>
      <c r="BE214" s="291">
        <v>1188069</v>
      </c>
      <c r="BF214" s="291">
        <v>427500</v>
      </c>
      <c r="BG214" s="291">
        <v>271</v>
      </c>
      <c r="BH214" s="291">
        <v>9485000</v>
      </c>
      <c r="BI214" s="291">
        <v>6452192</v>
      </c>
      <c r="BJ214" s="291">
        <v>2032500</v>
      </c>
      <c r="BK214" s="291">
        <v>12</v>
      </c>
      <c r="BL214" s="291">
        <v>16</v>
      </c>
      <c r="BM214" s="291">
        <v>28</v>
      </c>
      <c r="BN214" s="291">
        <v>980000</v>
      </c>
      <c r="BO214" s="291">
        <v>210000</v>
      </c>
      <c r="BP214" s="292" t="s">
        <v>1075</v>
      </c>
      <c r="BQ214" s="292" t="s">
        <v>610</v>
      </c>
      <c r="BR214" t="s">
        <v>45</v>
      </c>
    </row>
    <row r="215" spans="1:70" x14ac:dyDescent="0.3">
      <c r="A215" s="281">
        <v>212</v>
      </c>
      <c r="B215" s="282" t="s">
        <v>2952</v>
      </c>
      <c r="C215" s="282" t="s">
        <v>2953</v>
      </c>
      <c r="D215" s="282" t="s">
        <v>2998</v>
      </c>
      <c r="E215" s="282" t="s">
        <v>2959</v>
      </c>
      <c r="F215" s="282" t="s">
        <v>2956</v>
      </c>
      <c r="G215" s="282" t="s">
        <v>2956</v>
      </c>
      <c r="H215" s="282" t="s">
        <v>2994</v>
      </c>
      <c r="I215" s="282" t="s">
        <v>2962</v>
      </c>
      <c r="J215" s="282" t="s">
        <v>60</v>
      </c>
      <c r="K215" s="282" t="s">
        <v>2958</v>
      </c>
      <c r="L215" s="282" t="s">
        <v>45</v>
      </c>
      <c r="M215" s="283" t="s">
        <v>2319</v>
      </c>
      <c r="N215" s="282" t="s">
        <v>2320</v>
      </c>
      <c r="O215" s="282" t="s">
        <v>50</v>
      </c>
      <c r="P215" s="282" t="s">
        <v>51</v>
      </c>
      <c r="Q215" s="284" t="s">
        <v>45</v>
      </c>
      <c r="R215" s="282" t="s">
        <v>45</v>
      </c>
      <c r="S215" s="285">
        <v>45433</v>
      </c>
      <c r="T215" s="285">
        <v>45420</v>
      </c>
      <c r="U215" s="284" t="s">
        <v>45</v>
      </c>
      <c r="V215" s="285">
        <v>45420</v>
      </c>
      <c r="W215" s="285">
        <v>45433</v>
      </c>
      <c r="X215" s="285">
        <v>45440</v>
      </c>
      <c r="Y215" s="286">
        <v>35000</v>
      </c>
      <c r="Z215" s="286">
        <v>35000</v>
      </c>
      <c r="AA215" s="286">
        <v>6900</v>
      </c>
      <c r="AB215" s="286">
        <v>35000</v>
      </c>
      <c r="AC215" s="287" t="s">
        <v>2321</v>
      </c>
      <c r="AD215" s="284" t="s">
        <v>60</v>
      </c>
      <c r="AE215" s="287" t="s">
        <v>45</v>
      </c>
      <c r="AF215" s="286">
        <v>35000</v>
      </c>
      <c r="AG215" s="286">
        <v>295</v>
      </c>
      <c r="AH215" s="286">
        <v>10325000</v>
      </c>
      <c r="AI215" s="286">
        <v>2035500</v>
      </c>
      <c r="AJ215" s="286">
        <v>295</v>
      </c>
      <c r="AK215" s="286">
        <v>10325000</v>
      </c>
      <c r="AL215" s="286">
        <v>2035500</v>
      </c>
      <c r="AM215" s="286"/>
      <c r="AN215" s="286"/>
      <c r="AO215" s="286">
        <v>0</v>
      </c>
      <c r="AP215" s="286">
        <v>295</v>
      </c>
      <c r="AQ215" s="286">
        <v>10325000</v>
      </c>
      <c r="AR215" s="286">
        <v>2035500</v>
      </c>
      <c r="AS215" s="286">
        <v>295</v>
      </c>
      <c r="AT215" s="286">
        <v>10325000</v>
      </c>
      <c r="AU215" s="286">
        <v>2035500</v>
      </c>
      <c r="AV215" s="286"/>
      <c r="AW215" s="286"/>
      <c r="AX215" s="286">
        <v>0</v>
      </c>
      <c r="AY215" s="286">
        <v>274</v>
      </c>
      <c r="AZ215" s="286">
        <v>9590000</v>
      </c>
      <c r="BA215" s="286"/>
      <c r="BB215" s="286"/>
      <c r="BC215" s="286">
        <v>112</v>
      </c>
      <c r="BD215" s="286">
        <v>3920000</v>
      </c>
      <c r="BE215" s="286">
        <v>2071142</v>
      </c>
      <c r="BF215" s="286">
        <v>772800</v>
      </c>
      <c r="BG215" s="286">
        <v>246</v>
      </c>
      <c r="BH215" s="286">
        <v>8610000</v>
      </c>
      <c r="BI215" s="286">
        <v>5423828</v>
      </c>
      <c r="BJ215" s="286">
        <v>1697400</v>
      </c>
      <c r="BK215" s="286">
        <v>28</v>
      </c>
      <c r="BL215" s="286">
        <v>21</v>
      </c>
      <c r="BM215" s="286">
        <v>49</v>
      </c>
      <c r="BN215" s="286">
        <v>1715000</v>
      </c>
      <c r="BO215" s="286">
        <v>338100</v>
      </c>
      <c r="BP215" s="287" t="s">
        <v>3555</v>
      </c>
      <c r="BQ215" s="287" t="s">
        <v>580</v>
      </c>
      <c r="BR215" t="s">
        <v>45</v>
      </c>
    </row>
    <row r="216" spans="1:70" x14ac:dyDescent="0.3">
      <c r="A216" s="281">
        <v>213</v>
      </c>
      <c r="B216" s="288" t="s">
        <v>2952</v>
      </c>
      <c r="C216" s="288" t="s">
        <v>2953</v>
      </c>
      <c r="D216" s="288" t="s">
        <v>2998</v>
      </c>
      <c r="E216" s="288" t="s">
        <v>2959</v>
      </c>
      <c r="F216" s="288" t="s">
        <v>2956</v>
      </c>
      <c r="G216" s="288" t="s">
        <v>2956</v>
      </c>
      <c r="H216" s="288" t="s">
        <v>2994</v>
      </c>
      <c r="I216" s="288" t="s">
        <v>2962</v>
      </c>
      <c r="J216" s="288" t="s">
        <v>60</v>
      </c>
      <c r="K216" s="288" t="s">
        <v>2958</v>
      </c>
      <c r="L216" s="288" t="s">
        <v>45</v>
      </c>
      <c r="M216" s="289" t="s">
        <v>2322</v>
      </c>
      <c r="N216" s="288" t="s">
        <v>2315</v>
      </c>
      <c r="O216" s="288" t="s">
        <v>50</v>
      </c>
      <c r="P216" s="288" t="s">
        <v>51</v>
      </c>
      <c r="Q216" s="290" t="s">
        <v>45</v>
      </c>
      <c r="R216" s="288" t="s">
        <v>45</v>
      </c>
      <c r="S216" s="1">
        <v>45440</v>
      </c>
      <c r="T216" s="1">
        <v>45420</v>
      </c>
      <c r="U216" s="290" t="s">
        <v>45</v>
      </c>
      <c r="V216" s="1">
        <v>45420</v>
      </c>
      <c r="W216" s="1">
        <v>45440</v>
      </c>
      <c r="X216" s="1">
        <v>45447</v>
      </c>
      <c r="Y216" s="291">
        <v>29000</v>
      </c>
      <c r="Z216" s="291">
        <v>29000</v>
      </c>
      <c r="AA216" s="291">
        <v>5400</v>
      </c>
      <c r="AB216" s="291">
        <v>29000</v>
      </c>
      <c r="AC216" s="292" t="s">
        <v>2323</v>
      </c>
      <c r="AD216" s="290" t="s">
        <v>60</v>
      </c>
      <c r="AE216" s="292" t="s">
        <v>45</v>
      </c>
      <c r="AF216" s="291">
        <v>29000</v>
      </c>
      <c r="AG216" s="291">
        <v>200</v>
      </c>
      <c r="AH216" s="291">
        <v>5800000</v>
      </c>
      <c r="AI216" s="291">
        <v>1080000</v>
      </c>
      <c r="AJ216" s="291">
        <v>200</v>
      </c>
      <c r="AK216" s="291">
        <v>5800000</v>
      </c>
      <c r="AL216" s="291">
        <v>1080000</v>
      </c>
      <c r="AM216" s="291"/>
      <c r="AN216" s="291"/>
      <c r="AO216" s="291">
        <v>0</v>
      </c>
      <c r="AP216" s="291">
        <v>199</v>
      </c>
      <c r="AQ216" s="291">
        <v>5771000</v>
      </c>
      <c r="AR216" s="291">
        <v>1074600</v>
      </c>
      <c r="AS216" s="291">
        <v>199</v>
      </c>
      <c r="AT216" s="291">
        <v>5771000</v>
      </c>
      <c r="AU216" s="291">
        <v>1074600</v>
      </c>
      <c r="AV216" s="291"/>
      <c r="AW216" s="291"/>
      <c r="AX216" s="291">
        <v>0</v>
      </c>
      <c r="AY216" s="291">
        <v>194</v>
      </c>
      <c r="AZ216" s="291">
        <v>5626000</v>
      </c>
      <c r="BA216" s="291"/>
      <c r="BB216" s="291"/>
      <c r="BC216" s="291">
        <v>70</v>
      </c>
      <c r="BD216" s="291">
        <v>2030000</v>
      </c>
      <c r="BE216" s="291">
        <v>1262391</v>
      </c>
      <c r="BF216" s="291">
        <v>378000</v>
      </c>
      <c r="BG216" s="291">
        <v>191</v>
      </c>
      <c r="BH216" s="291">
        <v>5539000</v>
      </c>
      <c r="BI216" s="291">
        <v>4329221</v>
      </c>
      <c r="BJ216" s="291">
        <v>1031400</v>
      </c>
      <c r="BK216" s="291">
        <v>3</v>
      </c>
      <c r="BL216" s="291">
        <v>5</v>
      </c>
      <c r="BM216" s="291">
        <v>8</v>
      </c>
      <c r="BN216" s="291">
        <v>232000</v>
      </c>
      <c r="BO216" s="291">
        <v>43200</v>
      </c>
      <c r="BP216" s="292" t="s">
        <v>1372</v>
      </c>
      <c r="BQ216" s="292" t="s">
        <v>3926</v>
      </c>
      <c r="BR216" t="s">
        <v>45</v>
      </c>
    </row>
    <row r="217" spans="1:70" x14ac:dyDescent="0.3">
      <c r="A217" s="281">
        <v>214</v>
      </c>
      <c r="B217" s="282" t="s">
        <v>2952</v>
      </c>
      <c r="C217" s="282" t="s">
        <v>2953</v>
      </c>
      <c r="D217" s="282" t="s">
        <v>2998</v>
      </c>
      <c r="E217" s="282" t="s">
        <v>2959</v>
      </c>
      <c r="F217" s="282" t="s">
        <v>2956</v>
      </c>
      <c r="G217" s="282" t="s">
        <v>2956</v>
      </c>
      <c r="H217" s="282" t="s">
        <v>2995</v>
      </c>
      <c r="I217" s="282" t="s">
        <v>2962</v>
      </c>
      <c r="J217" s="282" t="s">
        <v>60</v>
      </c>
      <c r="K217" s="282" t="s">
        <v>2958</v>
      </c>
      <c r="L217" s="282" t="s">
        <v>45</v>
      </c>
      <c r="M217" s="283" t="s">
        <v>2324</v>
      </c>
      <c r="N217" s="282" t="s">
        <v>2325</v>
      </c>
      <c r="O217" s="282" t="s">
        <v>50</v>
      </c>
      <c r="P217" s="282" t="s">
        <v>585</v>
      </c>
      <c r="Q217" s="284" t="s">
        <v>45</v>
      </c>
      <c r="R217" s="282" t="s">
        <v>45</v>
      </c>
      <c r="S217" s="285">
        <v>45420</v>
      </c>
      <c r="T217" s="285">
        <v>45420</v>
      </c>
      <c r="U217" s="284" t="s">
        <v>45</v>
      </c>
      <c r="V217" s="285">
        <v>45420</v>
      </c>
      <c r="W217" s="285">
        <v>45428</v>
      </c>
      <c r="X217" s="285">
        <v>45443</v>
      </c>
      <c r="Y217" s="286">
        <v>1</v>
      </c>
      <c r="Z217" s="286">
        <v>1</v>
      </c>
      <c r="AA217" s="286">
        <v>2000</v>
      </c>
      <c r="AB217" s="286">
        <v>1</v>
      </c>
      <c r="AC217" s="287" t="s">
        <v>45</v>
      </c>
      <c r="AD217" s="284" t="s">
        <v>60</v>
      </c>
      <c r="AE217" s="287" t="s">
        <v>45</v>
      </c>
      <c r="AF217" s="286">
        <v>1</v>
      </c>
      <c r="AG217" s="286">
        <v>1</v>
      </c>
      <c r="AH217" s="286">
        <v>1</v>
      </c>
      <c r="AI217" s="286">
        <v>2000</v>
      </c>
      <c r="AJ217" s="286">
        <v>1</v>
      </c>
      <c r="AK217" s="286">
        <v>1</v>
      </c>
      <c r="AL217" s="286">
        <v>2000</v>
      </c>
      <c r="AM217" s="286"/>
      <c r="AN217" s="286"/>
      <c r="AO217" s="286">
        <v>0</v>
      </c>
      <c r="AP217" s="286">
        <v>785</v>
      </c>
      <c r="AQ217" s="286">
        <v>785</v>
      </c>
      <c r="AR217" s="286">
        <v>1570000</v>
      </c>
      <c r="AS217" s="286">
        <v>785</v>
      </c>
      <c r="AT217" s="286">
        <v>785</v>
      </c>
      <c r="AU217" s="286">
        <v>1570000</v>
      </c>
      <c r="AV217" s="286"/>
      <c r="AW217" s="286"/>
      <c r="AX217" s="286">
        <v>0</v>
      </c>
      <c r="AY217" s="286">
        <v>776</v>
      </c>
      <c r="AZ217" s="286">
        <v>776</v>
      </c>
      <c r="BA217" s="286">
        <v>-2</v>
      </c>
      <c r="BB217" s="286">
        <v>-2</v>
      </c>
      <c r="BC217" s="286">
        <v>61</v>
      </c>
      <c r="BD217" s="286">
        <v>61</v>
      </c>
      <c r="BE217" s="286"/>
      <c r="BF217" s="286">
        <v>122000</v>
      </c>
      <c r="BG217" s="286">
        <v>776</v>
      </c>
      <c r="BH217" s="286">
        <v>776</v>
      </c>
      <c r="BI217" s="286">
        <v>400000</v>
      </c>
      <c r="BJ217" s="286">
        <v>1552000</v>
      </c>
      <c r="BK217" s="286"/>
      <c r="BL217" s="286">
        <v>9</v>
      </c>
      <c r="BM217" s="286">
        <v>9</v>
      </c>
      <c r="BN217" s="286">
        <v>9</v>
      </c>
      <c r="BO217" s="286">
        <v>18000</v>
      </c>
      <c r="BP217" s="287" t="s">
        <v>3859</v>
      </c>
      <c r="BQ217" s="287" t="s">
        <v>4081</v>
      </c>
      <c r="BR217" t="s">
        <v>45</v>
      </c>
    </row>
    <row r="218" spans="1:70" x14ac:dyDescent="0.3">
      <c r="A218" s="281">
        <v>215</v>
      </c>
      <c r="B218" s="288" t="s">
        <v>2952</v>
      </c>
      <c r="C218" s="288" t="s">
        <v>2953</v>
      </c>
      <c r="D218" s="288" t="s">
        <v>2998</v>
      </c>
      <c r="E218" s="288" t="s">
        <v>2959</v>
      </c>
      <c r="F218" s="288" t="s">
        <v>2956</v>
      </c>
      <c r="G218" s="288" t="s">
        <v>2956</v>
      </c>
      <c r="H218" s="288" t="s">
        <v>2995</v>
      </c>
      <c r="I218" s="288" t="s">
        <v>2962</v>
      </c>
      <c r="J218" s="288" t="s">
        <v>60</v>
      </c>
      <c r="K218" s="288" t="s">
        <v>2958</v>
      </c>
      <c r="L218" s="288" t="s">
        <v>45</v>
      </c>
      <c r="M218" s="289" t="s">
        <v>2326</v>
      </c>
      <c r="N218" s="288" t="s">
        <v>1555</v>
      </c>
      <c r="O218" s="288" t="s">
        <v>50</v>
      </c>
      <c r="P218" s="288" t="s">
        <v>585</v>
      </c>
      <c r="Q218" s="290" t="s">
        <v>45</v>
      </c>
      <c r="R218" s="288" t="s">
        <v>45</v>
      </c>
      <c r="S218" s="1">
        <v>45420</v>
      </c>
      <c r="T218" s="1">
        <v>45420</v>
      </c>
      <c r="U218" s="290" t="s">
        <v>45</v>
      </c>
      <c r="V218" s="1">
        <v>45420</v>
      </c>
      <c r="W218" s="1">
        <v>45420</v>
      </c>
      <c r="X218" s="1">
        <v>45485</v>
      </c>
      <c r="Y218" s="291">
        <v>1</v>
      </c>
      <c r="Z218" s="291">
        <v>1</v>
      </c>
      <c r="AA218" s="291">
        <v>2800</v>
      </c>
      <c r="AB218" s="291">
        <v>1</v>
      </c>
      <c r="AC218" s="292" t="s">
        <v>45</v>
      </c>
      <c r="AD218" s="290" t="s">
        <v>60</v>
      </c>
      <c r="AE218" s="292" t="s">
        <v>45</v>
      </c>
      <c r="AF218" s="291">
        <v>1</v>
      </c>
      <c r="AG218" s="291">
        <v>1</v>
      </c>
      <c r="AH218" s="291">
        <v>1</v>
      </c>
      <c r="AI218" s="291">
        <v>2800</v>
      </c>
      <c r="AJ218" s="291">
        <v>1</v>
      </c>
      <c r="AK218" s="291">
        <v>1</v>
      </c>
      <c r="AL218" s="291">
        <v>2800</v>
      </c>
      <c r="AM218" s="291"/>
      <c r="AN218" s="291"/>
      <c r="AO218" s="291">
        <v>0</v>
      </c>
      <c r="AP218" s="291">
        <v>1711</v>
      </c>
      <c r="AQ218" s="291">
        <v>1711</v>
      </c>
      <c r="AR218" s="291">
        <v>4790800</v>
      </c>
      <c r="AS218" s="291">
        <v>1711</v>
      </c>
      <c r="AT218" s="291">
        <v>1711</v>
      </c>
      <c r="AU218" s="291">
        <v>4790800</v>
      </c>
      <c r="AV218" s="291"/>
      <c r="AW218" s="291"/>
      <c r="AX218" s="291">
        <v>0</v>
      </c>
      <c r="AY218" s="291">
        <v>1695</v>
      </c>
      <c r="AZ218" s="291">
        <v>1695</v>
      </c>
      <c r="BA218" s="291">
        <v>13</v>
      </c>
      <c r="BB218" s="291">
        <v>13</v>
      </c>
      <c r="BC218" s="291">
        <v>601</v>
      </c>
      <c r="BD218" s="291">
        <v>601</v>
      </c>
      <c r="BE218" s="291"/>
      <c r="BF218" s="291">
        <v>1682800</v>
      </c>
      <c r="BG218" s="291">
        <v>1695</v>
      </c>
      <c r="BH218" s="291">
        <v>1695</v>
      </c>
      <c r="BI218" s="291">
        <v>5962600</v>
      </c>
      <c r="BJ218" s="291">
        <v>4746000</v>
      </c>
      <c r="BK218" s="291"/>
      <c r="BL218" s="291">
        <v>16</v>
      </c>
      <c r="BM218" s="291">
        <v>16</v>
      </c>
      <c r="BN218" s="291">
        <v>16</v>
      </c>
      <c r="BO218" s="291">
        <v>44800</v>
      </c>
      <c r="BP218" s="292" t="s">
        <v>1238</v>
      </c>
      <c r="BQ218" s="292" t="s">
        <v>4082</v>
      </c>
      <c r="BR218" t="s">
        <v>45</v>
      </c>
    </row>
    <row r="219" spans="1:70" x14ac:dyDescent="0.3">
      <c r="A219" s="281">
        <v>216</v>
      </c>
      <c r="B219" s="282" t="s">
        <v>2952</v>
      </c>
      <c r="C219" s="282" t="s">
        <v>2953</v>
      </c>
      <c r="D219" s="282" t="s">
        <v>2998</v>
      </c>
      <c r="E219" s="282" t="s">
        <v>2959</v>
      </c>
      <c r="F219" s="282" t="s">
        <v>2956</v>
      </c>
      <c r="G219" s="282" t="s">
        <v>2956</v>
      </c>
      <c r="H219" s="282" t="s">
        <v>2995</v>
      </c>
      <c r="I219" s="282" t="s">
        <v>2962</v>
      </c>
      <c r="J219" s="282" t="s">
        <v>60</v>
      </c>
      <c r="K219" s="282" t="s">
        <v>2958</v>
      </c>
      <c r="L219" s="282" t="s">
        <v>45</v>
      </c>
      <c r="M219" s="283" t="s">
        <v>2327</v>
      </c>
      <c r="N219" s="282" t="s">
        <v>2328</v>
      </c>
      <c r="O219" s="282" t="s">
        <v>50</v>
      </c>
      <c r="P219" s="282" t="s">
        <v>585</v>
      </c>
      <c r="Q219" s="284" t="s">
        <v>45</v>
      </c>
      <c r="R219" s="282" t="s">
        <v>45</v>
      </c>
      <c r="S219" s="285">
        <v>45463</v>
      </c>
      <c r="T219" s="285">
        <v>45463</v>
      </c>
      <c r="U219" s="284" t="s">
        <v>45</v>
      </c>
      <c r="V219" s="285">
        <v>45463</v>
      </c>
      <c r="W219" s="285">
        <v>45471</v>
      </c>
      <c r="X219" s="285">
        <v>45478</v>
      </c>
      <c r="Y219" s="286">
        <v>1</v>
      </c>
      <c r="Z219" s="286">
        <v>1</v>
      </c>
      <c r="AA219" s="286"/>
      <c r="AB219" s="286">
        <v>1</v>
      </c>
      <c r="AC219" s="287" t="s">
        <v>45</v>
      </c>
      <c r="AD219" s="284" t="s">
        <v>60</v>
      </c>
      <c r="AE219" s="287" t="s">
        <v>45</v>
      </c>
      <c r="AF219" s="286">
        <v>1</v>
      </c>
      <c r="AG219" s="286">
        <v>3</v>
      </c>
      <c r="AH219" s="286">
        <v>3</v>
      </c>
      <c r="AI219" s="286">
        <v>0</v>
      </c>
      <c r="AJ219" s="286">
        <v>3</v>
      </c>
      <c r="AK219" s="286">
        <v>3</v>
      </c>
      <c r="AL219" s="286">
        <v>0</v>
      </c>
      <c r="AM219" s="286"/>
      <c r="AN219" s="286"/>
      <c r="AO219" s="286">
        <v>0</v>
      </c>
      <c r="AP219" s="286">
        <v>747</v>
      </c>
      <c r="AQ219" s="286">
        <v>747</v>
      </c>
      <c r="AR219" s="286">
        <v>0</v>
      </c>
      <c r="AS219" s="286">
        <v>747</v>
      </c>
      <c r="AT219" s="286">
        <v>747</v>
      </c>
      <c r="AU219" s="286">
        <v>0</v>
      </c>
      <c r="AV219" s="286"/>
      <c r="AW219" s="286"/>
      <c r="AX219" s="286">
        <v>0</v>
      </c>
      <c r="AY219" s="286">
        <v>744</v>
      </c>
      <c r="AZ219" s="286">
        <v>744</v>
      </c>
      <c r="BA219" s="286"/>
      <c r="BB219" s="286"/>
      <c r="BC219" s="286">
        <v>170</v>
      </c>
      <c r="BD219" s="286">
        <v>170</v>
      </c>
      <c r="BE219" s="286">
        <v>2</v>
      </c>
      <c r="BF219" s="286">
        <v>0</v>
      </c>
      <c r="BG219" s="286">
        <v>643</v>
      </c>
      <c r="BH219" s="286">
        <v>643</v>
      </c>
      <c r="BI219" s="286">
        <v>2</v>
      </c>
      <c r="BJ219" s="286">
        <v>0</v>
      </c>
      <c r="BK219" s="286">
        <v>101</v>
      </c>
      <c r="BL219" s="286">
        <v>3</v>
      </c>
      <c r="BM219" s="286">
        <v>104</v>
      </c>
      <c r="BN219" s="286">
        <v>104</v>
      </c>
      <c r="BO219" s="286"/>
      <c r="BP219" s="287" t="s">
        <v>3903</v>
      </c>
      <c r="BQ219" s="287" t="s">
        <v>188</v>
      </c>
      <c r="BR219" t="s">
        <v>45</v>
      </c>
    </row>
    <row r="220" spans="1:70" x14ac:dyDescent="0.3">
      <c r="A220" s="281">
        <v>217</v>
      </c>
      <c r="B220" s="288" t="s">
        <v>2952</v>
      </c>
      <c r="C220" s="288" t="s">
        <v>2953</v>
      </c>
      <c r="D220" s="288" t="s">
        <v>2998</v>
      </c>
      <c r="E220" s="288" t="s">
        <v>2959</v>
      </c>
      <c r="F220" s="288" t="s">
        <v>2956</v>
      </c>
      <c r="G220" s="288" t="s">
        <v>2956</v>
      </c>
      <c r="H220" s="288" t="s">
        <v>2995</v>
      </c>
      <c r="I220" s="288" t="s">
        <v>2962</v>
      </c>
      <c r="J220" s="288" t="s">
        <v>60</v>
      </c>
      <c r="K220" s="288" t="s">
        <v>2958</v>
      </c>
      <c r="L220" s="288" t="s">
        <v>45</v>
      </c>
      <c r="M220" s="289" t="s">
        <v>2329</v>
      </c>
      <c r="N220" s="288" t="s">
        <v>2330</v>
      </c>
      <c r="O220" s="288" t="s">
        <v>50</v>
      </c>
      <c r="P220" s="288" t="s">
        <v>2052</v>
      </c>
      <c r="Q220" s="290" t="s">
        <v>45</v>
      </c>
      <c r="R220" s="288" t="s">
        <v>45</v>
      </c>
      <c r="S220" s="1">
        <v>45415</v>
      </c>
      <c r="T220" s="1">
        <v>45415</v>
      </c>
      <c r="U220" s="290" t="s">
        <v>45</v>
      </c>
      <c r="V220" s="1">
        <v>45415</v>
      </c>
      <c r="W220" s="1">
        <v>45415</v>
      </c>
      <c r="X220" s="1">
        <v>45421</v>
      </c>
      <c r="Y220" s="291">
        <v>1</v>
      </c>
      <c r="Z220" s="291">
        <v>1</v>
      </c>
      <c r="AA220" s="291">
        <v>2000</v>
      </c>
      <c r="AB220" s="291">
        <v>1</v>
      </c>
      <c r="AC220" s="292" t="s">
        <v>45</v>
      </c>
      <c r="AD220" s="290" t="s">
        <v>60</v>
      </c>
      <c r="AE220" s="292" t="s">
        <v>45</v>
      </c>
      <c r="AF220" s="291">
        <v>1</v>
      </c>
      <c r="AG220" s="291">
        <v>1</v>
      </c>
      <c r="AH220" s="291">
        <v>1</v>
      </c>
      <c r="AI220" s="291">
        <v>2000</v>
      </c>
      <c r="AJ220" s="291">
        <v>1</v>
      </c>
      <c r="AK220" s="291">
        <v>1</v>
      </c>
      <c r="AL220" s="291">
        <v>2000</v>
      </c>
      <c r="AM220" s="291"/>
      <c r="AN220" s="291"/>
      <c r="AO220" s="291">
        <v>0</v>
      </c>
      <c r="AP220" s="291">
        <v>300</v>
      </c>
      <c r="AQ220" s="291">
        <v>300</v>
      </c>
      <c r="AR220" s="291">
        <v>600000</v>
      </c>
      <c r="AS220" s="291">
        <v>300</v>
      </c>
      <c r="AT220" s="291">
        <v>300</v>
      </c>
      <c r="AU220" s="291">
        <v>600000</v>
      </c>
      <c r="AV220" s="291"/>
      <c r="AW220" s="291"/>
      <c r="AX220" s="291">
        <v>0</v>
      </c>
      <c r="AY220" s="291">
        <v>300</v>
      </c>
      <c r="AZ220" s="291">
        <v>300</v>
      </c>
      <c r="BA220" s="291"/>
      <c r="BB220" s="291"/>
      <c r="BC220" s="291">
        <v>91</v>
      </c>
      <c r="BD220" s="291">
        <v>91</v>
      </c>
      <c r="BE220" s="291"/>
      <c r="BF220" s="291">
        <v>182000</v>
      </c>
      <c r="BG220" s="291">
        <v>300</v>
      </c>
      <c r="BH220" s="291">
        <v>300</v>
      </c>
      <c r="BI220" s="291"/>
      <c r="BJ220" s="291">
        <v>600000</v>
      </c>
      <c r="BK220" s="291"/>
      <c r="BL220" s="291"/>
      <c r="BM220" s="291"/>
      <c r="BN220" s="291"/>
      <c r="BO220" s="291"/>
      <c r="BP220" s="292" t="s">
        <v>507</v>
      </c>
      <c r="BQ220" s="292" t="s">
        <v>45</v>
      </c>
      <c r="BR220" t="s">
        <v>45</v>
      </c>
    </row>
    <row r="221" spans="1:70" x14ac:dyDescent="0.3">
      <c r="A221" s="281">
        <v>218</v>
      </c>
      <c r="B221" s="282" t="s">
        <v>2952</v>
      </c>
      <c r="C221" s="282" t="s">
        <v>2953</v>
      </c>
      <c r="D221" s="282" t="s">
        <v>2998</v>
      </c>
      <c r="E221" s="282" t="s">
        <v>2959</v>
      </c>
      <c r="F221" s="282" t="s">
        <v>2956</v>
      </c>
      <c r="G221" s="282" t="s">
        <v>2956</v>
      </c>
      <c r="H221" s="282" t="s">
        <v>2995</v>
      </c>
      <c r="I221" s="282" t="s">
        <v>2962</v>
      </c>
      <c r="J221" s="282" t="s">
        <v>60</v>
      </c>
      <c r="K221" s="282" t="s">
        <v>2958</v>
      </c>
      <c r="L221" s="282" t="s">
        <v>45</v>
      </c>
      <c r="M221" s="283" t="s">
        <v>2331</v>
      </c>
      <c r="N221" s="282" t="s">
        <v>2332</v>
      </c>
      <c r="O221" s="282" t="s">
        <v>50</v>
      </c>
      <c r="P221" s="282" t="s">
        <v>585</v>
      </c>
      <c r="Q221" s="284" t="s">
        <v>45</v>
      </c>
      <c r="R221" s="282" t="s">
        <v>45</v>
      </c>
      <c r="S221" s="285">
        <v>45463</v>
      </c>
      <c r="T221" s="285">
        <v>45463</v>
      </c>
      <c r="U221" s="284" t="s">
        <v>45</v>
      </c>
      <c r="V221" s="285">
        <v>45463</v>
      </c>
      <c r="W221" s="285">
        <v>45464</v>
      </c>
      <c r="X221" s="285">
        <v>45467</v>
      </c>
      <c r="Y221" s="286">
        <v>1</v>
      </c>
      <c r="Z221" s="286">
        <v>1</v>
      </c>
      <c r="AA221" s="286"/>
      <c r="AB221" s="286">
        <v>1</v>
      </c>
      <c r="AC221" s="287" t="s">
        <v>45</v>
      </c>
      <c r="AD221" s="284" t="s">
        <v>60</v>
      </c>
      <c r="AE221" s="287" t="s">
        <v>45</v>
      </c>
      <c r="AF221" s="286">
        <v>1</v>
      </c>
      <c r="AG221" s="286">
        <v>1</v>
      </c>
      <c r="AH221" s="286">
        <v>1</v>
      </c>
      <c r="AI221" s="286">
        <v>0</v>
      </c>
      <c r="AJ221" s="286">
        <v>1</v>
      </c>
      <c r="AK221" s="286">
        <v>1</v>
      </c>
      <c r="AL221" s="286">
        <v>0</v>
      </c>
      <c r="AM221" s="286"/>
      <c r="AN221" s="286"/>
      <c r="AO221" s="286">
        <v>0</v>
      </c>
      <c r="AP221" s="286">
        <v>4950</v>
      </c>
      <c r="AQ221" s="286">
        <v>4950</v>
      </c>
      <c r="AR221" s="286">
        <v>0</v>
      </c>
      <c r="AS221" s="286">
        <v>4950</v>
      </c>
      <c r="AT221" s="286">
        <v>4950</v>
      </c>
      <c r="AU221" s="286">
        <v>0</v>
      </c>
      <c r="AV221" s="286"/>
      <c r="AW221" s="286"/>
      <c r="AX221" s="286">
        <v>0</v>
      </c>
      <c r="AY221" s="286">
        <v>4949</v>
      </c>
      <c r="AZ221" s="286">
        <v>4949</v>
      </c>
      <c r="BA221" s="286"/>
      <c r="BB221" s="286"/>
      <c r="BC221" s="286">
        <v>423</v>
      </c>
      <c r="BD221" s="286">
        <v>423</v>
      </c>
      <c r="BE221" s="286"/>
      <c r="BF221" s="286">
        <v>0</v>
      </c>
      <c r="BG221" s="286">
        <v>4355</v>
      </c>
      <c r="BH221" s="286">
        <v>4355</v>
      </c>
      <c r="BI221" s="286">
        <v>2970000</v>
      </c>
      <c r="BJ221" s="286">
        <v>0</v>
      </c>
      <c r="BK221" s="286">
        <v>594</v>
      </c>
      <c r="BL221" s="286">
        <v>1</v>
      </c>
      <c r="BM221" s="286">
        <v>595</v>
      </c>
      <c r="BN221" s="286">
        <v>595</v>
      </c>
      <c r="BO221" s="286"/>
      <c r="BP221" s="287" t="s">
        <v>3879</v>
      </c>
      <c r="BQ221" s="287" t="s">
        <v>4083</v>
      </c>
      <c r="BR221" t="s">
        <v>45</v>
      </c>
    </row>
    <row r="222" spans="1:70" x14ac:dyDescent="0.3">
      <c r="A222" s="281">
        <v>219</v>
      </c>
      <c r="B222" s="288" t="s">
        <v>2952</v>
      </c>
      <c r="C222" s="288" t="s">
        <v>2953</v>
      </c>
      <c r="D222" s="288" t="s">
        <v>2998</v>
      </c>
      <c r="E222" s="288" t="s">
        <v>2959</v>
      </c>
      <c r="F222" s="288" t="s">
        <v>2956</v>
      </c>
      <c r="G222" s="288" t="s">
        <v>2956</v>
      </c>
      <c r="H222" s="288" t="s">
        <v>2995</v>
      </c>
      <c r="I222" s="288" t="s">
        <v>2962</v>
      </c>
      <c r="J222" s="288" t="s">
        <v>60</v>
      </c>
      <c r="K222" s="288" t="s">
        <v>2958</v>
      </c>
      <c r="L222" s="288" t="s">
        <v>45</v>
      </c>
      <c r="M222" s="289" t="s">
        <v>2333</v>
      </c>
      <c r="N222" s="288" t="s">
        <v>2334</v>
      </c>
      <c r="O222" s="288" t="s">
        <v>50</v>
      </c>
      <c r="P222" s="288" t="s">
        <v>585</v>
      </c>
      <c r="Q222" s="290" t="s">
        <v>45</v>
      </c>
      <c r="R222" s="288" t="s">
        <v>45</v>
      </c>
      <c r="S222" s="1">
        <v>45463</v>
      </c>
      <c r="T222" s="1">
        <v>45463</v>
      </c>
      <c r="U222" s="290" t="s">
        <v>45</v>
      </c>
      <c r="V222" s="1">
        <v>45463</v>
      </c>
      <c r="W222" s="1">
        <v>45470</v>
      </c>
      <c r="X222" s="1">
        <v>45473</v>
      </c>
      <c r="Y222" s="291">
        <v>1</v>
      </c>
      <c r="Z222" s="291">
        <v>1</v>
      </c>
      <c r="AA222" s="291"/>
      <c r="AB222" s="291">
        <v>1</v>
      </c>
      <c r="AC222" s="292" t="s">
        <v>45</v>
      </c>
      <c r="AD222" s="290" t="s">
        <v>60</v>
      </c>
      <c r="AE222" s="292" t="s">
        <v>45</v>
      </c>
      <c r="AF222" s="291">
        <v>1</v>
      </c>
      <c r="AG222" s="291">
        <v>2</v>
      </c>
      <c r="AH222" s="291">
        <v>2</v>
      </c>
      <c r="AI222" s="291">
        <v>0</v>
      </c>
      <c r="AJ222" s="291">
        <v>2</v>
      </c>
      <c r="AK222" s="291">
        <v>2</v>
      </c>
      <c r="AL222" s="291">
        <v>0</v>
      </c>
      <c r="AM222" s="291"/>
      <c r="AN222" s="291"/>
      <c r="AO222" s="291">
        <v>0</v>
      </c>
      <c r="AP222" s="291">
        <v>2000</v>
      </c>
      <c r="AQ222" s="291">
        <v>2000</v>
      </c>
      <c r="AR222" s="291">
        <v>0</v>
      </c>
      <c r="AS222" s="291">
        <v>2000</v>
      </c>
      <c r="AT222" s="291">
        <v>2000</v>
      </c>
      <c r="AU222" s="291">
        <v>0</v>
      </c>
      <c r="AV222" s="291"/>
      <c r="AW222" s="291"/>
      <c r="AX222" s="291">
        <v>0</v>
      </c>
      <c r="AY222" s="291">
        <v>2000</v>
      </c>
      <c r="AZ222" s="291">
        <v>2000</v>
      </c>
      <c r="BA222" s="291"/>
      <c r="BB222" s="291"/>
      <c r="BC222" s="291">
        <v>580</v>
      </c>
      <c r="BD222" s="291">
        <v>580</v>
      </c>
      <c r="BE222" s="291">
        <v>128</v>
      </c>
      <c r="BF222" s="291">
        <v>0</v>
      </c>
      <c r="BG222" s="291">
        <v>1018</v>
      </c>
      <c r="BH222" s="291">
        <v>1018</v>
      </c>
      <c r="BI222" s="291">
        <v>128</v>
      </c>
      <c r="BJ222" s="291">
        <v>0</v>
      </c>
      <c r="BK222" s="291">
        <v>982</v>
      </c>
      <c r="BL222" s="291"/>
      <c r="BM222" s="291">
        <v>982</v>
      </c>
      <c r="BN222" s="291">
        <v>982</v>
      </c>
      <c r="BO222" s="291"/>
      <c r="BP222" s="292" t="s">
        <v>3517</v>
      </c>
      <c r="BQ222" s="292" t="s">
        <v>3443</v>
      </c>
      <c r="BR222" t="s">
        <v>45</v>
      </c>
    </row>
    <row r="223" spans="1:70" x14ac:dyDescent="0.3">
      <c r="A223" s="281">
        <v>220</v>
      </c>
      <c r="B223" s="282" t="s">
        <v>2952</v>
      </c>
      <c r="C223" s="282" t="s">
        <v>2953</v>
      </c>
      <c r="D223" s="282" t="s">
        <v>2998</v>
      </c>
      <c r="E223" s="282" t="s">
        <v>2959</v>
      </c>
      <c r="F223" s="282" t="s">
        <v>2956</v>
      </c>
      <c r="G223" s="282" t="s">
        <v>2956</v>
      </c>
      <c r="H223" s="282" t="s">
        <v>2995</v>
      </c>
      <c r="I223" s="282" t="s">
        <v>2962</v>
      </c>
      <c r="J223" s="282" t="s">
        <v>60</v>
      </c>
      <c r="K223" s="282" t="s">
        <v>2958</v>
      </c>
      <c r="L223" s="282" t="s">
        <v>45</v>
      </c>
      <c r="M223" s="283" t="s">
        <v>2335</v>
      </c>
      <c r="N223" s="282" t="s">
        <v>2328</v>
      </c>
      <c r="O223" s="282" t="s">
        <v>50</v>
      </c>
      <c r="P223" s="282" t="s">
        <v>585</v>
      </c>
      <c r="Q223" s="284" t="s">
        <v>45</v>
      </c>
      <c r="R223" s="282" t="s">
        <v>45</v>
      </c>
      <c r="S223" s="285">
        <v>45463</v>
      </c>
      <c r="T223" s="285">
        <v>45463</v>
      </c>
      <c r="U223" s="284" t="s">
        <v>45</v>
      </c>
      <c r="V223" s="285">
        <v>45463</v>
      </c>
      <c r="W223" s="285">
        <v>45471</v>
      </c>
      <c r="X223" s="285">
        <v>45473</v>
      </c>
      <c r="Y223" s="286">
        <v>29000</v>
      </c>
      <c r="Z223" s="286">
        <v>29000</v>
      </c>
      <c r="AA223" s="286">
        <v>6300</v>
      </c>
      <c r="AB223" s="286">
        <v>29000</v>
      </c>
      <c r="AC223" s="287" t="s">
        <v>2336</v>
      </c>
      <c r="AD223" s="284" t="s">
        <v>60</v>
      </c>
      <c r="AE223" s="287" t="s">
        <v>45</v>
      </c>
      <c r="AF223" s="286">
        <v>29000</v>
      </c>
      <c r="AG223" s="286">
        <v>3</v>
      </c>
      <c r="AH223" s="286">
        <v>87000</v>
      </c>
      <c r="AI223" s="286">
        <v>18900</v>
      </c>
      <c r="AJ223" s="286">
        <v>3</v>
      </c>
      <c r="AK223" s="286">
        <v>87000</v>
      </c>
      <c r="AL223" s="286">
        <v>18900</v>
      </c>
      <c r="AM223" s="286"/>
      <c r="AN223" s="286"/>
      <c r="AO223" s="286">
        <v>0</v>
      </c>
      <c r="AP223" s="286">
        <v>741</v>
      </c>
      <c r="AQ223" s="286">
        <v>21489000</v>
      </c>
      <c r="AR223" s="286">
        <v>4668300</v>
      </c>
      <c r="AS223" s="286">
        <v>741</v>
      </c>
      <c r="AT223" s="286">
        <v>21489000</v>
      </c>
      <c r="AU223" s="286">
        <v>4668300</v>
      </c>
      <c r="AV223" s="286"/>
      <c r="AW223" s="286"/>
      <c r="AX223" s="286">
        <v>0</v>
      </c>
      <c r="AY223" s="286">
        <v>637</v>
      </c>
      <c r="AZ223" s="286">
        <v>18473000</v>
      </c>
      <c r="BA223" s="286">
        <v>-4</v>
      </c>
      <c r="BB223" s="286">
        <v>-116000</v>
      </c>
      <c r="BC223" s="286">
        <v>177</v>
      </c>
      <c r="BD223" s="286">
        <v>5133000</v>
      </c>
      <c r="BE223" s="286">
        <v>3690728</v>
      </c>
      <c r="BF223" s="286">
        <v>1115100</v>
      </c>
      <c r="BG223" s="286">
        <v>566</v>
      </c>
      <c r="BH223" s="286">
        <v>16414000</v>
      </c>
      <c r="BI223" s="286">
        <v>10625851</v>
      </c>
      <c r="BJ223" s="286">
        <v>3565800</v>
      </c>
      <c r="BK223" s="286">
        <v>71</v>
      </c>
      <c r="BL223" s="286">
        <v>104</v>
      </c>
      <c r="BM223" s="286">
        <v>175</v>
      </c>
      <c r="BN223" s="286">
        <v>5075000</v>
      </c>
      <c r="BO223" s="286">
        <v>1102500</v>
      </c>
      <c r="BP223" s="287" t="s">
        <v>1584</v>
      </c>
      <c r="BQ223" s="287" t="s">
        <v>3384</v>
      </c>
      <c r="BR223" t="s">
        <v>45</v>
      </c>
    </row>
    <row r="224" spans="1:70" x14ac:dyDescent="0.3">
      <c r="A224" s="281">
        <v>221</v>
      </c>
      <c r="B224" s="288" t="s">
        <v>2952</v>
      </c>
      <c r="C224" s="288" t="s">
        <v>2953</v>
      </c>
      <c r="D224" s="288" t="s">
        <v>2998</v>
      </c>
      <c r="E224" s="288" t="s">
        <v>2959</v>
      </c>
      <c r="F224" s="288" t="s">
        <v>2956</v>
      </c>
      <c r="G224" s="288" t="s">
        <v>2956</v>
      </c>
      <c r="H224" s="288" t="s">
        <v>2995</v>
      </c>
      <c r="I224" s="288" t="s">
        <v>2962</v>
      </c>
      <c r="J224" s="288" t="s">
        <v>60</v>
      </c>
      <c r="K224" s="288" t="s">
        <v>2958</v>
      </c>
      <c r="L224" s="288" t="s">
        <v>45</v>
      </c>
      <c r="M224" s="289" t="s">
        <v>2337</v>
      </c>
      <c r="N224" s="288" t="s">
        <v>2332</v>
      </c>
      <c r="O224" s="288" t="s">
        <v>50</v>
      </c>
      <c r="P224" s="288" t="s">
        <v>585</v>
      </c>
      <c r="Q224" s="290" t="s">
        <v>45</v>
      </c>
      <c r="R224" s="288" t="s">
        <v>45</v>
      </c>
      <c r="S224" s="1">
        <v>45463</v>
      </c>
      <c r="T224" s="1">
        <v>45463</v>
      </c>
      <c r="U224" s="290" t="s">
        <v>45</v>
      </c>
      <c r="V224" s="1">
        <v>45463</v>
      </c>
      <c r="W224" s="1">
        <v>45464</v>
      </c>
      <c r="X224" s="1">
        <v>45656</v>
      </c>
      <c r="Y224" s="291">
        <v>19000</v>
      </c>
      <c r="Z224" s="291">
        <v>19000</v>
      </c>
      <c r="AA224" s="291">
        <v>2150</v>
      </c>
      <c r="AB224" s="291">
        <v>19000</v>
      </c>
      <c r="AC224" s="292" t="s">
        <v>2338</v>
      </c>
      <c r="AD224" s="290" t="s">
        <v>60</v>
      </c>
      <c r="AE224" s="292" t="s">
        <v>45</v>
      </c>
      <c r="AF224" s="291">
        <v>19000</v>
      </c>
      <c r="AG224" s="291">
        <v>1</v>
      </c>
      <c r="AH224" s="291">
        <v>19000</v>
      </c>
      <c r="AI224" s="291">
        <v>2150</v>
      </c>
      <c r="AJ224" s="291">
        <v>1</v>
      </c>
      <c r="AK224" s="291">
        <v>19000</v>
      </c>
      <c r="AL224" s="291">
        <v>2150</v>
      </c>
      <c r="AM224" s="291"/>
      <c r="AN224" s="291"/>
      <c r="AO224" s="291">
        <v>0</v>
      </c>
      <c r="AP224" s="291">
        <v>50</v>
      </c>
      <c r="AQ224" s="291">
        <v>950000</v>
      </c>
      <c r="AR224" s="291">
        <v>107500</v>
      </c>
      <c r="AS224" s="291">
        <v>50</v>
      </c>
      <c r="AT224" s="291">
        <v>950000</v>
      </c>
      <c r="AU224" s="291">
        <v>107500</v>
      </c>
      <c r="AV224" s="291"/>
      <c r="AW224" s="291"/>
      <c r="AX224" s="291">
        <v>0</v>
      </c>
      <c r="AY224" s="291">
        <v>50</v>
      </c>
      <c r="AZ224" s="291">
        <v>950000</v>
      </c>
      <c r="BA224" s="291"/>
      <c r="BB224" s="291"/>
      <c r="BC224" s="291"/>
      <c r="BD224" s="291"/>
      <c r="BE224" s="291"/>
      <c r="BF224" s="291">
        <v>0</v>
      </c>
      <c r="BG224" s="291"/>
      <c r="BH224" s="291"/>
      <c r="BI224" s="291"/>
      <c r="BJ224" s="291">
        <v>0</v>
      </c>
      <c r="BK224" s="291">
        <v>50</v>
      </c>
      <c r="BL224" s="291"/>
      <c r="BM224" s="291">
        <v>50</v>
      </c>
      <c r="BN224" s="291">
        <v>950000</v>
      </c>
      <c r="BO224" s="291">
        <v>107500</v>
      </c>
      <c r="BP224" s="292" t="s">
        <v>45</v>
      </c>
      <c r="BQ224" s="292" t="s">
        <v>45</v>
      </c>
      <c r="BR224" t="s">
        <v>45</v>
      </c>
    </row>
    <row r="225" spans="1:70" x14ac:dyDescent="0.3">
      <c r="A225" s="281">
        <v>222</v>
      </c>
      <c r="B225" s="282" t="s">
        <v>2952</v>
      </c>
      <c r="C225" s="282" t="s">
        <v>2953</v>
      </c>
      <c r="D225" s="282" t="s">
        <v>2998</v>
      </c>
      <c r="E225" s="282" t="s">
        <v>2959</v>
      </c>
      <c r="F225" s="282" t="s">
        <v>2956</v>
      </c>
      <c r="G225" s="282" t="s">
        <v>2956</v>
      </c>
      <c r="H225" s="282" t="s">
        <v>2995</v>
      </c>
      <c r="I225" s="282" t="s">
        <v>2962</v>
      </c>
      <c r="J225" s="282" t="s">
        <v>60</v>
      </c>
      <c r="K225" s="282" t="s">
        <v>2958</v>
      </c>
      <c r="L225" s="282" t="s">
        <v>45</v>
      </c>
      <c r="M225" s="283" t="s">
        <v>2339</v>
      </c>
      <c r="N225" s="282" t="s">
        <v>2325</v>
      </c>
      <c r="O225" s="282" t="s">
        <v>50</v>
      </c>
      <c r="P225" s="282" t="s">
        <v>585</v>
      </c>
      <c r="Q225" s="284" t="s">
        <v>45</v>
      </c>
      <c r="R225" s="282" t="s">
        <v>45</v>
      </c>
      <c r="S225" s="285">
        <v>45428</v>
      </c>
      <c r="T225" s="285">
        <v>45420</v>
      </c>
      <c r="U225" s="284" t="s">
        <v>45</v>
      </c>
      <c r="V225" s="285">
        <v>45420</v>
      </c>
      <c r="W225" s="285">
        <v>45428</v>
      </c>
      <c r="X225" s="285">
        <v>45442</v>
      </c>
      <c r="Y225" s="286">
        <v>25000</v>
      </c>
      <c r="Z225" s="286">
        <v>25000</v>
      </c>
      <c r="AA225" s="286">
        <v>4000</v>
      </c>
      <c r="AB225" s="286">
        <v>25000</v>
      </c>
      <c r="AC225" s="287" t="s">
        <v>2340</v>
      </c>
      <c r="AD225" s="284" t="s">
        <v>60</v>
      </c>
      <c r="AE225" s="287" t="s">
        <v>45</v>
      </c>
      <c r="AF225" s="286">
        <v>25000</v>
      </c>
      <c r="AG225" s="286">
        <v>500</v>
      </c>
      <c r="AH225" s="286">
        <v>12500000</v>
      </c>
      <c r="AI225" s="286">
        <v>2000000</v>
      </c>
      <c r="AJ225" s="286">
        <v>500</v>
      </c>
      <c r="AK225" s="286">
        <v>12500000</v>
      </c>
      <c r="AL225" s="286">
        <v>2000000</v>
      </c>
      <c r="AM225" s="286"/>
      <c r="AN225" s="286"/>
      <c r="AO225" s="286">
        <v>0</v>
      </c>
      <c r="AP225" s="286">
        <v>499</v>
      </c>
      <c r="AQ225" s="286">
        <v>12475000</v>
      </c>
      <c r="AR225" s="286">
        <v>1996000</v>
      </c>
      <c r="AS225" s="286">
        <v>499</v>
      </c>
      <c r="AT225" s="286">
        <v>12475000</v>
      </c>
      <c r="AU225" s="286">
        <v>1996000</v>
      </c>
      <c r="AV225" s="286"/>
      <c r="AW225" s="286"/>
      <c r="AX225" s="286">
        <v>0</v>
      </c>
      <c r="AY225" s="286">
        <v>283</v>
      </c>
      <c r="AZ225" s="286">
        <v>7075000</v>
      </c>
      <c r="BA225" s="286">
        <v>4</v>
      </c>
      <c r="BB225" s="286">
        <v>100000</v>
      </c>
      <c r="BC225" s="286">
        <v>113</v>
      </c>
      <c r="BD225" s="286">
        <v>2825000</v>
      </c>
      <c r="BE225" s="286">
        <v>2096326</v>
      </c>
      <c r="BF225" s="286">
        <v>452000</v>
      </c>
      <c r="BG225" s="286">
        <v>235</v>
      </c>
      <c r="BH225" s="286">
        <v>5875000</v>
      </c>
      <c r="BI225" s="286">
        <v>4382817</v>
      </c>
      <c r="BJ225" s="286">
        <v>940000</v>
      </c>
      <c r="BK225" s="286">
        <v>48</v>
      </c>
      <c r="BL225" s="286">
        <v>216</v>
      </c>
      <c r="BM225" s="286">
        <v>264</v>
      </c>
      <c r="BN225" s="286">
        <v>6600000</v>
      </c>
      <c r="BO225" s="286">
        <v>1056000</v>
      </c>
      <c r="BP225" s="287" t="s">
        <v>3817</v>
      </c>
      <c r="BQ225" s="287" t="s">
        <v>577</v>
      </c>
      <c r="BR225" t="s">
        <v>45</v>
      </c>
    </row>
    <row r="226" spans="1:70" x14ac:dyDescent="0.3">
      <c r="A226" s="281">
        <v>223</v>
      </c>
      <c r="B226" s="288" t="s">
        <v>2952</v>
      </c>
      <c r="C226" s="288" t="s">
        <v>2953</v>
      </c>
      <c r="D226" s="288" t="s">
        <v>2998</v>
      </c>
      <c r="E226" s="288" t="s">
        <v>2959</v>
      </c>
      <c r="F226" s="288" t="s">
        <v>2956</v>
      </c>
      <c r="G226" s="288" t="s">
        <v>2956</v>
      </c>
      <c r="H226" s="288" t="s">
        <v>2995</v>
      </c>
      <c r="I226" s="288" t="s">
        <v>2962</v>
      </c>
      <c r="J226" s="288" t="s">
        <v>60</v>
      </c>
      <c r="K226" s="288" t="s">
        <v>2958</v>
      </c>
      <c r="L226" s="288" t="s">
        <v>45</v>
      </c>
      <c r="M226" s="289" t="s">
        <v>2341</v>
      </c>
      <c r="N226" s="288" t="s">
        <v>2325</v>
      </c>
      <c r="O226" s="288" t="s">
        <v>50</v>
      </c>
      <c r="P226" s="288" t="s">
        <v>585</v>
      </c>
      <c r="Q226" s="290" t="s">
        <v>45</v>
      </c>
      <c r="R226" s="288" t="s">
        <v>45</v>
      </c>
      <c r="S226" s="1">
        <v>45461</v>
      </c>
      <c r="T226" s="1">
        <v>45461</v>
      </c>
      <c r="U226" s="290" t="s">
        <v>45</v>
      </c>
      <c r="V226" s="1">
        <v>45461</v>
      </c>
      <c r="W226" s="1">
        <v>45461</v>
      </c>
      <c r="X226" s="1">
        <v>45827</v>
      </c>
      <c r="Y226" s="291">
        <v>15000</v>
      </c>
      <c r="Z226" s="291">
        <v>15000</v>
      </c>
      <c r="AA226" s="291">
        <v>2000</v>
      </c>
      <c r="AB226" s="291">
        <v>15000</v>
      </c>
      <c r="AC226" s="292" t="s">
        <v>2342</v>
      </c>
      <c r="AD226" s="290" t="s">
        <v>60</v>
      </c>
      <c r="AE226" s="292" t="s">
        <v>45</v>
      </c>
      <c r="AF226" s="291">
        <v>15000</v>
      </c>
      <c r="AG226" s="291">
        <v>1</v>
      </c>
      <c r="AH226" s="291">
        <v>15000</v>
      </c>
      <c r="AI226" s="291">
        <v>2000</v>
      </c>
      <c r="AJ226" s="291">
        <v>1</v>
      </c>
      <c r="AK226" s="291">
        <v>15000</v>
      </c>
      <c r="AL226" s="291">
        <v>2000</v>
      </c>
      <c r="AM226" s="291"/>
      <c r="AN226" s="291"/>
      <c r="AO226" s="291">
        <v>0</v>
      </c>
      <c r="AP226" s="291">
        <v>20</v>
      </c>
      <c r="AQ226" s="291">
        <v>300000</v>
      </c>
      <c r="AR226" s="291">
        <v>40000</v>
      </c>
      <c r="AS226" s="291">
        <v>20</v>
      </c>
      <c r="AT226" s="291">
        <v>300000</v>
      </c>
      <c r="AU226" s="291">
        <v>40000</v>
      </c>
      <c r="AV226" s="291"/>
      <c r="AW226" s="291"/>
      <c r="AX226" s="291">
        <v>0</v>
      </c>
      <c r="AY226" s="291">
        <v>5</v>
      </c>
      <c r="AZ226" s="291">
        <v>75000</v>
      </c>
      <c r="BA226" s="291"/>
      <c r="BB226" s="291"/>
      <c r="BC226" s="291">
        <v>1</v>
      </c>
      <c r="BD226" s="291">
        <v>15000</v>
      </c>
      <c r="BE226" s="291">
        <v>8000</v>
      </c>
      <c r="BF226" s="291">
        <v>2000</v>
      </c>
      <c r="BG226" s="291">
        <v>1</v>
      </c>
      <c r="BH226" s="291">
        <v>15000</v>
      </c>
      <c r="BI226" s="291">
        <v>8000</v>
      </c>
      <c r="BJ226" s="291">
        <v>2000</v>
      </c>
      <c r="BK226" s="291">
        <v>4</v>
      </c>
      <c r="BL226" s="291">
        <v>15</v>
      </c>
      <c r="BM226" s="291">
        <v>19</v>
      </c>
      <c r="BN226" s="291">
        <v>285000</v>
      </c>
      <c r="BO226" s="291">
        <v>38000</v>
      </c>
      <c r="BP226" s="292" t="s">
        <v>3392</v>
      </c>
      <c r="BQ226" s="292" t="s">
        <v>3261</v>
      </c>
      <c r="BR226" t="s">
        <v>45</v>
      </c>
    </row>
    <row r="227" spans="1:70" x14ac:dyDescent="0.3">
      <c r="A227" s="281">
        <v>224</v>
      </c>
      <c r="B227" s="282" t="s">
        <v>2952</v>
      </c>
      <c r="C227" s="282" t="s">
        <v>2953</v>
      </c>
      <c r="D227" s="282" t="s">
        <v>2998</v>
      </c>
      <c r="E227" s="282" t="s">
        <v>2959</v>
      </c>
      <c r="F227" s="282" t="s">
        <v>2956</v>
      </c>
      <c r="G227" s="282" t="s">
        <v>2956</v>
      </c>
      <c r="H227" s="282" t="s">
        <v>2957</v>
      </c>
      <c r="I227" s="282" t="s">
        <v>2962</v>
      </c>
      <c r="J227" s="282" t="s">
        <v>60</v>
      </c>
      <c r="K227" s="282" t="s">
        <v>2958</v>
      </c>
      <c r="L227" s="282" t="s">
        <v>45</v>
      </c>
      <c r="M227" s="283" t="s">
        <v>2343</v>
      </c>
      <c r="N227" s="282" t="s">
        <v>2344</v>
      </c>
      <c r="O227" s="282" t="s">
        <v>50</v>
      </c>
      <c r="P227" s="282" t="s">
        <v>51</v>
      </c>
      <c r="Q227" s="284" t="s">
        <v>45</v>
      </c>
      <c r="R227" s="282" t="s">
        <v>45</v>
      </c>
      <c r="S227" s="285">
        <v>45343</v>
      </c>
      <c r="T227" s="285">
        <v>43615</v>
      </c>
      <c r="U227" s="284" t="s">
        <v>45</v>
      </c>
      <c r="V227" s="285">
        <v>43615</v>
      </c>
      <c r="W227" s="285">
        <v>45343</v>
      </c>
      <c r="X227" s="285">
        <v>45349</v>
      </c>
      <c r="Y227" s="286">
        <v>12000</v>
      </c>
      <c r="Z227" s="286">
        <v>12000</v>
      </c>
      <c r="AA227" s="286"/>
      <c r="AB227" s="286">
        <v>12000</v>
      </c>
      <c r="AC227" s="287" t="s">
        <v>45</v>
      </c>
      <c r="AD227" s="284" t="s">
        <v>60</v>
      </c>
      <c r="AE227" s="287" t="s">
        <v>45</v>
      </c>
      <c r="AF227" s="286">
        <v>12000</v>
      </c>
      <c r="AG227" s="286">
        <v>1</v>
      </c>
      <c r="AH227" s="286">
        <v>12000</v>
      </c>
      <c r="AI227" s="286">
        <v>0</v>
      </c>
      <c r="AJ227" s="286">
        <v>1</v>
      </c>
      <c r="AK227" s="286">
        <v>12000</v>
      </c>
      <c r="AL227" s="286">
        <v>0</v>
      </c>
      <c r="AM227" s="286"/>
      <c r="AN227" s="286"/>
      <c r="AO227" s="286">
        <v>0</v>
      </c>
      <c r="AP227" s="286">
        <v>2053</v>
      </c>
      <c r="AQ227" s="286">
        <v>24636000</v>
      </c>
      <c r="AR227" s="286">
        <v>0</v>
      </c>
      <c r="AS227" s="286">
        <v>2053</v>
      </c>
      <c r="AT227" s="286">
        <v>24636000</v>
      </c>
      <c r="AU227" s="286">
        <v>0</v>
      </c>
      <c r="AV227" s="286"/>
      <c r="AW227" s="286"/>
      <c r="AX227" s="286">
        <v>0</v>
      </c>
      <c r="AY227" s="286">
        <v>400</v>
      </c>
      <c r="AZ227" s="286">
        <v>4800000</v>
      </c>
      <c r="BA227" s="286"/>
      <c r="BB227" s="286"/>
      <c r="BC227" s="286"/>
      <c r="BD227" s="286"/>
      <c r="BE227" s="286"/>
      <c r="BF227" s="286">
        <v>0</v>
      </c>
      <c r="BG227" s="286"/>
      <c r="BH227" s="286"/>
      <c r="BI227" s="286"/>
      <c r="BJ227" s="286">
        <v>0</v>
      </c>
      <c r="BK227" s="286">
        <v>400</v>
      </c>
      <c r="BL227" s="286">
        <v>1653</v>
      </c>
      <c r="BM227" s="286">
        <v>2053</v>
      </c>
      <c r="BN227" s="286">
        <v>24636000</v>
      </c>
      <c r="BO227" s="286"/>
      <c r="BP227" s="287" t="s">
        <v>45</v>
      </c>
      <c r="BQ227" s="287" t="s">
        <v>45</v>
      </c>
      <c r="BR227" t="s">
        <v>45</v>
      </c>
    </row>
    <row r="228" spans="1:70" x14ac:dyDescent="0.3">
      <c r="A228" s="281">
        <v>225</v>
      </c>
      <c r="B228" s="288" t="s">
        <v>2952</v>
      </c>
      <c r="C228" s="288" t="s">
        <v>2953</v>
      </c>
      <c r="D228" s="288" t="s">
        <v>2998</v>
      </c>
      <c r="E228" s="288" t="s">
        <v>2959</v>
      </c>
      <c r="F228" s="288" t="s">
        <v>2956</v>
      </c>
      <c r="G228" s="288" t="s">
        <v>2956</v>
      </c>
      <c r="H228" s="288" t="s">
        <v>2957</v>
      </c>
      <c r="I228" s="288" t="s">
        <v>2962</v>
      </c>
      <c r="J228" s="288" t="s">
        <v>60</v>
      </c>
      <c r="K228" s="288" t="s">
        <v>2958</v>
      </c>
      <c r="L228" s="288" t="s">
        <v>45</v>
      </c>
      <c r="M228" s="289" t="s">
        <v>2345</v>
      </c>
      <c r="N228" s="288" t="s">
        <v>2346</v>
      </c>
      <c r="O228" s="288" t="s">
        <v>50</v>
      </c>
      <c r="P228" s="288" t="s">
        <v>51</v>
      </c>
      <c r="Q228" s="290" t="s">
        <v>45</v>
      </c>
      <c r="R228" s="288" t="s">
        <v>45</v>
      </c>
      <c r="S228" s="1">
        <v>45390</v>
      </c>
      <c r="T228" s="1">
        <v>45387</v>
      </c>
      <c r="U228" s="290" t="s">
        <v>45</v>
      </c>
      <c r="V228" s="1">
        <v>45387</v>
      </c>
      <c r="W228" s="1">
        <v>45390</v>
      </c>
      <c r="X228" s="1">
        <v>45394</v>
      </c>
      <c r="Y228" s="291">
        <v>5000</v>
      </c>
      <c r="Z228" s="291">
        <v>5000</v>
      </c>
      <c r="AA228" s="291">
        <v>1310</v>
      </c>
      <c r="AB228" s="291">
        <v>5000</v>
      </c>
      <c r="AC228" s="292" t="s">
        <v>672</v>
      </c>
      <c r="AD228" s="290" t="s">
        <v>60</v>
      </c>
      <c r="AE228" s="292" t="s">
        <v>45</v>
      </c>
      <c r="AF228" s="291">
        <v>5000</v>
      </c>
      <c r="AG228" s="291">
        <v>1490</v>
      </c>
      <c r="AH228" s="291">
        <v>7450000</v>
      </c>
      <c r="AI228" s="291">
        <v>1951900</v>
      </c>
      <c r="AJ228" s="291">
        <v>1490</v>
      </c>
      <c r="AK228" s="291">
        <v>7450000</v>
      </c>
      <c r="AL228" s="291">
        <v>1951900</v>
      </c>
      <c r="AM228" s="291"/>
      <c r="AN228" s="291"/>
      <c r="AO228" s="291">
        <v>0</v>
      </c>
      <c r="AP228" s="291">
        <v>1551</v>
      </c>
      <c r="AQ228" s="291">
        <v>7755000</v>
      </c>
      <c r="AR228" s="291">
        <v>2031810</v>
      </c>
      <c r="AS228" s="291">
        <v>1551</v>
      </c>
      <c r="AT228" s="291">
        <v>7755000</v>
      </c>
      <c r="AU228" s="291">
        <v>2031810</v>
      </c>
      <c r="AV228" s="291"/>
      <c r="AW228" s="291"/>
      <c r="AX228" s="291">
        <v>0</v>
      </c>
      <c r="AY228" s="291">
        <v>1302</v>
      </c>
      <c r="AZ228" s="291">
        <v>6510000</v>
      </c>
      <c r="BA228" s="291">
        <v>-14</v>
      </c>
      <c r="BB228" s="291">
        <v>-70000</v>
      </c>
      <c r="BC228" s="291">
        <v>548</v>
      </c>
      <c r="BD228" s="291">
        <v>2740000</v>
      </c>
      <c r="BE228" s="291">
        <v>2538017</v>
      </c>
      <c r="BF228" s="291">
        <v>717880</v>
      </c>
      <c r="BG228" s="291">
        <v>1270</v>
      </c>
      <c r="BH228" s="291">
        <v>6350000</v>
      </c>
      <c r="BI228" s="291">
        <v>6087411</v>
      </c>
      <c r="BJ228" s="291">
        <v>1663700</v>
      </c>
      <c r="BK228" s="291">
        <v>32</v>
      </c>
      <c r="BL228" s="291">
        <v>249</v>
      </c>
      <c r="BM228" s="291">
        <v>281</v>
      </c>
      <c r="BN228" s="291">
        <v>1405000</v>
      </c>
      <c r="BO228" s="291">
        <v>368110</v>
      </c>
      <c r="BP228" s="292" t="s">
        <v>3416</v>
      </c>
      <c r="BQ228" s="292" t="s">
        <v>3987</v>
      </c>
      <c r="BR228" t="s">
        <v>45</v>
      </c>
    </row>
    <row r="229" spans="1:70" x14ac:dyDescent="0.3">
      <c r="A229" s="281">
        <v>226</v>
      </c>
      <c r="B229" s="282" t="s">
        <v>2952</v>
      </c>
      <c r="C229" s="282" t="s">
        <v>2953</v>
      </c>
      <c r="D229" s="282" t="s">
        <v>2998</v>
      </c>
      <c r="E229" s="282" t="s">
        <v>2959</v>
      </c>
      <c r="F229" s="282" t="s">
        <v>2956</v>
      </c>
      <c r="G229" s="282" t="s">
        <v>2956</v>
      </c>
      <c r="H229" s="282" t="s">
        <v>2957</v>
      </c>
      <c r="I229" s="282" t="s">
        <v>2962</v>
      </c>
      <c r="J229" s="282" t="s">
        <v>60</v>
      </c>
      <c r="K229" s="282" t="s">
        <v>2958</v>
      </c>
      <c r="L229" s="282" t="s">
        <v>45</v>
      </c>
      <c r="M229" s="283" t="s">
        <v>2347</v>
      </c>
      <c r="N229" s="282" t="s">
        <v>2348</v>
      </c>
      <c r="O229" s="282" t="s">
        <v>50</v>
      </c>
      <c r="P229" s="282" t="s">
        <v>51</v>
      </c>
      <c r="Q229" s="284" t="s">
        <v>45</v>
      </c>
      <c r="R229" s="282" t="s">
        <v>45</v>
      </c>
      <c r="S229" s="285">
        <v>45390</v>
      </c>
      <c r="T229" s="285">
        <v>45387</v>
      </c>
      <c r="U229" s="284" t="s">
        <v>45</v>
      </c>
      <c r="V229" s="285">
        <v>45387</v>
      </c>
      <c r="W229" s="285">
        <v>45390</v>
      </c>
      <c r="X229" s="285">
        <v>45394</v>
      </c>
      <c r="Y229" s="286">
        <v>5000</v>
      </c>
      <c r="Z229" s="286">
        <v>5000</v>
      </c>
      <c r="AA229" s="286">
        <v>1300</v>
      </c>
      <c r="AB229" s="286">
        <v>5000</v>
      </c>
      <c r="AC229" s="287" t="s">
        <v>201</v>
      </c>
      <c r="AD229" s="284" t="s">
        <v>60</v>
      </c>
      <c r="AE229" s="287" t="s">
        <v>45</v>
      </c>
      <c r="AF229" s="286">
        <v>5000</v>
      </c>
      <c r="AG229" s="286">
        <v>1490</v>
      </c>
      <c r="AH229" s="286">
        <v>7450000</v>
      </c>
      <c r="AI229" s="286">
        <v>1937000</v>
      </c>
      <c r="AJ229" s="286">
        <v>1490</v>
      </c>
      <c r="AK229" s="286">
        <v>7450000</v>
      </c>
      <c r="AL229" s="286">
        <v>1937000</v>
      </c>
      <c r="AM229" s="286"/>
      <c r="AN229" s="286"/>
      <c r="AO229" s="286">
        <v>0</v>
      </c>
      <c r="AP229" s="286">
        <v>1514</v>
      </c>
      <c r="AQ229" s="286">
        <v>7570000</v>
      </c>
      <c r="AR229" s="286">
        <v>1968200</v>
      </c>
      <c r="AS229" s="286">
        <v>1514</v>
      </c>
      <c r="AT229" s="286">
        <v>7570000</v>
      </c>
      <c r="AU229" s="286">
        <v>1968200</v>
      </c>
      <c r="AV229" s="286"/>
      <c r="AW229" s="286"/>
      <c r="AX229" s="286">
        <v>0</v>
      </c>
      <c r="AY229" s="286">
        <v>1510</v>
      </c>
      <c r="AZ229" s="286">
        <v>7550000</v>
      </c>
      <c r="BA229" s="286">
        <v>4</v>
      </c>
      <c r="BB229" s="286">
        <v>20000</v>
      </c>
      <c r="BC229" s="286">
        <v>525</v>
      </c>
      <c r="BD229" s="286">
        <v>2625000</v>
      </c>
      <c r="BE229" s="286">
        <v>2143919</v>
      </c>
      <c r="BF229" s="286">
        <v>682500</v>
      </c>
      <c r="BG229" s="286">
        <v>1505</v>
      </c>
      <c r="BH229" s="286">
        <v>7525000</v>
      </c>
      <c r="BI229" s="286">
        <v>7802493</v>
      </c>
      <c r="BJ229" s="286">
        <v>1956500</v>
      </c>
      <c r="BK229" s="286">
        <v>5</v>
      </c>
      <c r="BL229" s="286">
        <v>4</v>
      </c>
      <c r="BM229" s="286">
        <v>9</v>
      </c>
      <c r="BN229" s="286">
        <v>45000</v>
      </c>
      <c r="BO229" s="286">
        <v>11700</v>
      </c>
      <c r="BP229" s="287" t="s">
        <v>4055</v>
      </c>
      <c r="BQ229" s="287" t="s">
        <v>4154</v>
      </c>
      <c r="BR229" t="s">
        <v>45</v>
      </c>
    </row>
    <row r="230" spans="1:70" x14ac:dyDescent="0.3">
      <c r="A230" s="281">
        <v>227</v>
      </c>
      <c r="B230" s="288" t="s">
        <v>2952</v>
      </c>
      <c r="C230" s="288" t="s">
        <v>2953</v>
      </c>
      <c r="D230" s="288" t="s">
        <v>2998</v>
      </c>
      <c r="E230" s="288" t="s">
        <v>2959</v>
      </c>
      <c r="F230" s="288" t="s">
        <v>2956</v>
      </c>
      <c r="G230" s="288" t="s">
        <v>2956</v>
      </c>
      <c r="H230" s="288" t="s">
        <v>2957</v>
      </c>
      <c r="I230" s="288" t="s">
        <v>2962</v>
      </c>
      <c r="J230" s="288" t="s">
        <v>60</v>
      </c>
      <c r="K230" s="288" t="s">
        <v>2958</v>
      </c>
      <c r="L230" s="288" t="s">
        <v>45</v>
      </c>
      <c r="M230" s="289" t="s">
        <v>2349</v>
      </c>
      <c r="N230" s="288" t="s">
        <v>2344</v>
      </c>
      <c r="O230" s="288" t="s">
        <v>50</v>
      </c>
      <c r="P230" s="288" t="s">
        <v>51</v>
      </c>
      <c r="Q230" s="290" t="s">
        <v>45</v>
      </c>
      <c r="R230" s="288" t="s">
        <v>45</v>
      </c>
      <c r="S230" s="1">
        <v>45327</v>
      </c>
      <c r="T230" s="1">
        <v>45343</v>
      </c>
      <c r="U230" s="290" t="s">
        <v>45</v>
      </c>
      <c r="V230" s="1">
        <v>45343</v>
      </c>
      <c r="W230" s="1">
        <v>45327</v>
      </c>
      <c r="X230" s="1">
        <v>45355</v>
      </c>
      <c r="Y230" s="291">
        <v>12000</v>
      </c>
      <c r="Z230" s="291">
        <v>12000</v>
      </c>
      <c r="AA230" s="291">
        <v>2150</v>
      </c>
      <c r="AB230" s="291">
        <v>12000</v>
      </c>
      <c r="AC230" s="292" t="s">
        <v>609</v>
      </c>
      <c r="AD230" s="290" t="s">
        <v>60</v>
      </c>
      <c r="AE230" s="292" t="s">
        <v>45</v>
      </c>
      <c r="AF230" s="291">
        <v>12000</v>
      </c>
      <c r="AG230" s="291">
        <v>1995</v>
      </c>
      <c r="AH230" s="291">
        <v>23940000</v>
      </c>
      <c r="AI230" s="291">
        <v>4289250</v>
      </c>
      <c r="AJ230" s="291">
        <v>995</v>
      </c>
      <c r="AK230" s="291">
        <v>11940000</v>
      </c>
      <c r="AL230" s="291">
        <v>2139250</v>
      </c>
      <c r="AM230" s="291">
        <v>1000</v>
      </c>
      <c r="AN230" s="291">
        <v>12000000</v>
      </c>
      <c r="AO230" s="291">
        <v>2150000</v>
      </c>
      <c r="AP230" s="291">
        <v>71</v>
      </c>
      <c r="AQ230" s="291">
        <v>852000</v>
      </c>
      <c r="AR230" s="291">
        <v>152650</v>
      </c>
      <c r="AS230" s="291">
        <v>71</v>
      </c>
      <c r="AT230" s="291">
        <v>852000</v>
      </c>
      <c r="AU230" s="291">
        <v>152650</v>
      </c>
      <c r="AV230" s="291"/>
      <c r="AW230" s="291"/>
      <c r="AX230" s="291">
        <v>0</v>
      </c>
      <c r="AY230" s="291">
        <v>1711</v>
      </c>
      <c r="AZ230" s="291">
        <v>20532000</v>
      </c>
      <c r="BA230" s="291">
        <v>2</v>
      </c>
      <c r="BB230" s="291">
        <v>24000</v>
      </c>
      <c r="BC230" s="291">
        <v>-7</v>
      </c>
      <c r="BD230" s="291">
        <v>-84000</v>
      </c>
      <c r="BE230" s="291"/>
      <c r="BF230" s="291">
        <v>-15050</v>
      </c>
      <c r="BG230" s="291">
        <v>1631</v>
      </c>
      <c r="BH230" s="291">
        <v>19572000</v>
      </c>
      <c r="BI230" s="291">
        <v>947538</v>
      </c>
      <c r="BJ230" s="291">
        <v>3506650</v>
      </c>
      <c r="BK230" s="291">
        <v>80</v>
      </c>
      <c r="BL230" s="291">
        <v>-1640</v>
      </c>
      <c r="BM230" s="291">
        <v>-1560</v>
      </c>
      <c r="BN230" s="291">
        <v>-18720000</v>
      </c>
      <c r="BO230" s="291">
        <v>-3354000</v>
      </c>
      <c r="BP230" s="292" t="s">
        <v>4084</v>
      </c>
      <c r="BQ230" s="292" t="s">
        <v>4085</v>
      </c>
      <c r="BR230" t="s">
        <v>45</v>
      </c>
    </row>
    <row r="231" spans="1:70" x14ac:dyDescent="0.3">
      <c r="A231" s="281">
        <v>228</v>
      </c>
      <c r="B231" s="282" t="s">
        <v>2952</v>
      </c>
      <c r="C231" s="282" t="s">
        <v>2953</v>
      </c>
      <c r="D231" s="282" t="s">
        <v>2998</v>
      </c>
      <c r="E231" s="282" t="s">
        <v>2959</v>
      </c>
      <c r="F231" s="282" t="s">
        <v>3001</v>
      </c>
      <c r="G231" s="282" t="s">
        <v>3001</v>
      </c>
      <c r="H231" s="282" t="s">
        <v>3002</v>
      </c>
      <c r="I231" s="282" t="s">
        <v>2962</v>
      </c>
      <c r="J231" s="282" t="s">
        <v>60</v>
      </c>
      <c r="K231" s="282" t="s">
        <v>2958</v>
      </c>
      <c r="L231" s="282" t="s">
        <v>45</v>
      </c>
      <c r="M231" s="283" t="s">
        <v>2350</v>
      </c>
      <c r="N231" s="282" t="s">
        <v>2351</v>
      </c>
      <c r="O231" s="282" t="s">
        <v>50</v>
      </c>
      <c r="P231" s="282" t="s">
        <v>2352</v>
      </c>
      <c r="Q231" s="284" t="s">
        <v>45</v>
      </c>
      <c r="R231" s="282" t="s">
        <v>45</v>
      </c>
      <c r="S231" s="285">
        <v>45443</v>
      </c>
      <c r="T231" s="285">
        <v>45432</v>
      </c>
      <c r="U231" s="284" t="s">
        <v>45</v>
      </c>
      <c r="V231" s="285">
        <v>45432</v>
      </c>
      <c r="W231" s="285">
        <v>45435</v>
      </c>
      <c r="X231" s="285">
        <v>45440</v>
      </c>
      <c r="Y231" s="286">
        <v>99000</v>
      </c>
      <c r="Z231" s="286">
        <v>99000</v>
      </c>
      <c r="AA231" s="286">
        <v>30013</v>
      </c>
      <c r="AB231" s="286">
        <v>99000</v>
      </c>
      <c r="AC231" s="287" t="s">
        <v>1356</v>
      </c>
      <c r="AD231" s="284" t="s">
        <v>60</v>
      </c>
      <c r="AE231" s="287" t="s">
        <v>45</v>
      </c>
      <c r="AF231" s="286">
        <v>99000</v>
      </c>
      <c r="AG231" s="286">
        <v>400</v>
      </c>
      <c r="AH231" s="286">
        <v>39600000</v>
      </c>
      <c r="AI231" s="286">
        <v>12005200</v>
      </c>
      <c r="AJ231" s="286">
        <v>400</v>
      </c>
      <c r="AK231" s="286">
        <v>39600000</v>
      </c>
      <c r="AL231" s="286">
        <v>12005200</v>
      </c>
      <c r="AM231" s="286"/>
      <c r="AN231" s="286"/>
      <c r="AO231" s="286">
        <v>0</v>
      </c>
      <c r="AP231" s="286">
        <v>415</v>
      </c>
      <c r="AQ231" s="286">
        <v>41085000</v>
      </c>
      <c r="AR231" s="286">
        <v>12455395</v>
      </c>
      <c r="AS231" s="286">
        <v>415</v>
      </c>
      <c r="AT231" s="286">
        <v>41085000</v>
      </c>
      <c r="AU231" s="286">
        <v>12455395</v>
      </c>
      <c r="AV231" s="286"/>
      <c r="AW231" s="286"/>
      <c r="AX231" s="286">
        <v>0</v>
      </c>
      <c r="AY231" s="286">
        <v>339</v>
      </c>
      <c r="AZ231" s="286">
        <v>33561000</v>
      </c>
      <c r="BA231" s="286"/>
      <c r="BB231" s="286"/>
      <c r="BC231" s="286">
        <v>-32</v>
      </c>
      <c r="BD231" s="286">
        <v>-3168000</v>
      </c>
      <c r="BE231" s="286">
        <v>917779</v>
      </c>
      <c r="BF231" s="286">
        <v>-960416</v>
      </c>
      <c r="BG231" s="286">
        <v>294</v>
      </c>
      <c r="BH231" s="286">
        <v>29106000</v>
      </c>
      <c r="BI231" s="286">
        <v>10848984</v>
      </c>
      <c r="BJ231" s="286">
        <v>8823822</v>
      </c>
      <c r="BK231" s="286">
        <v>45</v>
      </c>
      <c r="BL231" s="286">
        <v>76</v>
      </c>
      <c r="BM231" s="286">
        <v>121</v>
      </c>
      <c r="BN231" s="286">
        <v>11979000</v>
      </c>
      <c r="BO231" s="286">
        <v>3631573</v>
      </c>
      <c r="BP231" s="287" t="s">
        <v>1468</v>
      </c>
      <c r="BQ231" s="287" t="s">
        <v>3479</v>
      </c>
      <c r="BR231" t="s">
        <v>45</v>
      </c>
    </row>
    <row r="232" spans="1:70" x14ac:dyDescent="0.3">
      <c r="A232" s="281">
        <v>229</v>
      </c>
      <c r="B232" s="288" t="s">
        <v>2952</v>
      </c>
      <c r="C232" s="288" t="s">
        <v>2953</v>
      </c>
      <c r="D232" s="288" t="s">
        <v>2998</v>
      </c>
      <c r="E232" s="288" t="s">
        <v>2959</v>
      </c>
      <c r="F232" s="288" t="s">
        <v>3001</v>
      </c>
      <c r="G232" s="288" t="s">
        <v>3001</v>
      </c>
      <c r="H232" s="288" t="s">
        <v>3002</v>
      </c>
      <c r="I232" s="288" t="s">
        <v>2962</v>
      </c>
      <c r="J232" s="288" t="s">
        <v>60</v>
      </c>
      <c r="K232" s="288" t="s">
        <v>2958</v>
      </c>
      <c r="L232" s="288" t="s">
        <v>45</v>
      </c>
      <c r="M232" s="289" t="s">
        <v>2353</v>
      </c>
      <c r="N232" s="288" t="s">
        <v>2354</v>
      </c>
      <c r="O232" s="288" t="s">
        <v>50</v>
      </c>
      <c r="P232" s="288" t="s">
        <v>2352</v>
      </c>
      <c r="Q232" s="290" t="s">
        <v>45</v>
      </c>
      <c r="R232" s="288" t="s">
        <v>45</v>
      </c>
      <c r="S232" s="1">
        <v>45435</v>
      </c>
      <c r="T232" s="1">
        <v>45432</v>
      </c>
      <c r="U232" s="290" t="s">
        <v>45</v>
      </c>
      <c r="V232" s="1">
        <v>45432</v>
      </c>
      <c r="W232" s="1">
        <v>45435</v>
      </c>
      <c r="X232" s="1">
        <v>45440</v>
      </c>
      <c r="Y232" s="291">
        <v>65000</v>
      </c>
      <c r="Z232" s="291">
        <v>65000</v>
      </c>
      <c r="AA232" s="291">
        <v>18830</v>
      </c>
      <c r="AB232" s="291">
        <v>65000</v>
      </c>
      <c r="AC232" s="292" t="s">
        <v>197</v>
      </c>
      <c r="AD232" s="290" t="s">
        <v>60</v>
      </c>
      <c r="AE232" s="292" t="s">
        <v>45</v>
      </c>
      <c r="AF232" s="291">
        <v>65000</v>
      </c>
      <c r="AG232" s="291">
        <v>900</v>
      </c>
      <c r="AH232" s="291">
        <v>58500000</v>
      </c>
      <c r="AI232" s="291">
        <v>16947000</v>
      </c>
      <c r="AJ232" s="291">
        <v>900</v>
      </c>
      <c r="AK232" s="291">
        <v>58500000</v>
      </c>
      <c r="AL232" s="291">
        <v>16947000</v>
      </c>
      <c r="AM232" s="291"/>
      <c r="AN232" s="291"/>
      <c r="AO232" s="291">
        <v>0</v>
      </c>
      <c r="AP232" s="291">
        <v>938</v>
      </c>
      <c r="AQ232" s="291">
        <v>60970000</v>
      </c>
      <c r="AR232" s="291">
        <v>17662540</v>
      </c>
      <c r="AS232" s="291">
        <v>938</v>
      </c>
      <c r="AT232" s="291">
        <v>60970000</v>
      </c>
      <c r="AU232" s="291">
        <v>17662540</v>
      </c>
      <c r="AV232" s="291"/>
      <c r="AW232" s="291"/>
      <c r="AX232" s="291">
        <v>0</v>
      </c>
      <c r="AY232" s="291">
        <v>244</v>
      </c>
      <c r="AZ232" s="291">
        <v>15860000</v>
      </c>
      <c r="BA232" s="291"/>
      <c r="BB232" s="291"/>
      <c r="BC232" s="291">
        <v>-16</v>
      </c>
      <c r="BD232" s="291">
        <v>-1040000</v>
      </c>
      <c r="BE232" s="291">
        <v>793500</v>
      </c>
      <c r="BF232" s="291">
        <v>-301280</v>
      </c>
      <c r="BG232" s="291">
        <v>196</v>
      </c>
      <c r="BH232" s="291">
        <v>12740000</v>
      </c>
      <c r="BI232" s="291">
        <v>8153499</v>
      </c>
      <c r="BJ232" s="291">
        <v>3690680</v>
      </c>
      <c r="BK232" s="291">
        <v>48</v>
      </c>
      <c r="BL232" s="291">
        <v>694</v>
      </c>
      <c r="BM232" s="291">
        <v>742</v>
      </c>
      <c r="BN232" s="291">
        <v>48230000</v>
      </c>
      <c r="BO232" s="291">
        <v>13971860</v>
      </c>
      <c r="BP232" s="292" t="s">
        <v>3522</v>
      </c>
      <c r="BQ232" s="292" t="s">
        <v>4155</v>
      </c>
      <c r="BR232" t="s">
        <v>45</v>
      </c>
    </row>
    <row r="233" spans="1:70" x14ac:dyDescent="0.3">
      <c r="A233" s="281">
        <v>230</v>
      </c>
      <c r="B233" s="282" t="s">
        <v>2952</v>
      </c>
      <c r="C233" s="282" t="s">
        <v>2953</v>
      </c>
      <c r="D233" s="282" t="s">
        <v>2998</v>
      </c>
      <c r="E233" s="282" t="s">
        <v>2959</v>
      </c>
      <c r="F233" s="282" t="s">
        <v>3001</v>
      </c>
      <c r="G233" s="282" t="s">
        <v>3001</v>
      </c>
      <c r="H233" s="282" t="s">
        <v>3002</v>
      </c>
      <c r="I233" s="282" t="s">
        <v>2962</v>
      </c>
      <c r="J233" s="282" t="s">
        <v>60</v>
      </c>
      <c r="K233" s="282" t="s">
        <v>2958</v>
      </c>
      <c r="L233" s="282" t="s">
        <v>45</v>
      </c>
      <c r="M233" s="283" t="s">
        <v>2355</v>
      </c>
      <c r="N233" s="282" t="s">
        <v>2356</v>
      </c>
      <c r="O233" s="282" t="s">
        <v>50</v>
      </c>
      <c r="P233" s="282" t="s">
        <v>2352</v>
      </c>
      <c r="Q233" s="284" t="s">
        <v>45</v>
      </c>
      <c r="R233" s="282" t="s">
        <v>45</v>
      </c>
      <c r="S233" s="285">
        <v>45435</v>
      </c>
      <c r="T233" s="285">
        <v>45432</v>
      </c>
      <c r="U233" s="284" t="s">
        <v>45</v>
      </c>
      <c r="V233" s="285">
        <v>45432</v>
      </c>
      <c r="W233" s="285">
        <v>45435</v>
      </c>
      <c r="X233" s="285">
        <v>45443</v>
      </c>
      <c r="Y233" s="286">
        <v>39000</v>
      </c>
      <c r="Z233" s="286">
        <v>39000</v>
      </c>
      <c r="AA233" s="286">
        <v>11952</v>
      </c>
      <c r="AB233" s="286">
        <v>39000</v>
      </c>
      <c r="AC233" s="287" t="s">
        <v>2357</v>
      </c>
      <c r="AD233" s="284" t="s">
        <v>60</v>
      </c>
      <c r="AE233" s="287" t="s">
        <v>45</v>
      </c>
      <c r="AF233" s="286">
        <v>39000</v>
      </c>
      <c r="AG233" s="286">
        <v>450</v>
      </c>
      <c r="AH233" s="286">
        <v>17550000</v>
      </c>
      <c r="AI233" s="286">
        <v>5378400</v>
      </c>
      <c r="AJ233" s="286">
        <v>450</v>
      </c>
      <c r="AK233" s="286">
        <v>17550000</v>
      </c>
      <c r="AL233" s="286">
        <v>5378400</v>
      </c>
      <c r="AM233" s="286"/>
      <c r="AN233" s="286"/>
      <c r="AO233" s="286">
        <v>0</v>
      </c>
      <c r="AP233" s="286">
        <v>462</v>
      </c>
      <c r="AQ233" s="286">
        <v>18018000</v>
      </c>
      <c r="AR233" s="286">
        <v>5521824</v>
      </c>
      <c r="AS233" s="286">
        <v>462</v>
      </c>
      <c r="AT233" s="286">
        <v>18018000</v>
      </c>
      <c r="AU233" s="286">
        <v>5521824</v>
      </c>
      <c r="AV233" s="286"/>
      <c r="AW233" s="286"/>
      <c r="AX233" s="286">
        <v>0</v>
      </c>
      <c r="AY233" s="286">
        <v>141</v>
      </c>
      <c r="AZ233" s="286">
        <v>5499000</v>
      </c>
      <c r="BA233" s="286"/>
      <c r="BB233" s="286"/>
      <c r="BC233" s="286">
        <v>-34</v>
      </c>
      <c r="BD233" s="286">
        <v>-1326000</v>
      </c>
      <c r="BE233" s="286">
        <v>251500</v>
      </c>
      <c r="BF233" s="286">
        <v>-406368</v>
      </c>
      <c r="BG233" s="286">
        <v>67</v>
      </c>
      <c r="BH233" s="286">
        <v>2613000</v>
      </c>
      <c r="BI233" s="286">
        <v>2059414</v>
      </c>
      <c r="BJ233" s="286">
        <v>800784</v>
      </c>
      <c r="BK233" s="286">
        <v>74</v>
      </c>
      <c r="BL233" s="286">
        <v>321</v>
      </c>
      <c r="BM233" s="286">
        <v>395</v>
      </c>
      <c r="BN233" s="286">
        <v>15405000</v>
      </c>
      <c r="BO233" s="286">
        <v>4721040</v>
      </c>
      <c r="BP233" s="287" t="s">
        <v>4086</v>
      </c>
      <c r="BQ233" s="287" t="s">
        <v>4156</v>
      </c>
      <c r="BR233" t="s">
        <v>45</v>
      </c>
    </row>
    <row r="234" spans="1:70" x14ac:dyDescent="0.3">
      <c r="A234" s="281">
        <v>231</v>
      </c>
      <c r="B234" s="288" t="s">
        <v>2952</v>
      </c>
      <c r="C234" s="288" t="s">
        <v>2953</v>
      </c>
      <c r="D234" s="288" t="s">
        <v>2998</v>
      </c>
      <c r="E234" s="288" t="s">
        <v>2959</v>
      </c>
      <c r="F234" s="288" t="s">
        <v>3001</v>
      </c>
      <c r="G234" s="288" t="s">
        <v>3001</v>
      </c>
      <c r="H234" s="288" t="s">
        <v>3002</v>
      </c>
      <c r="I234" s="288" t="s">
        <v>2962</v>
      </c>
      <c r="J234" s="288" t="s">
        <v>60</v>
      </c>
      <c r="K234" s="288" t="s">
        <v>2958</v>
      </c>
      <c r="L234" s="288" t="s">
        <v>45</v>
      </c>
      <c r="M234" s="289" t="s">
        <v>2358</v>
      </c>
      <c r="N234" s="288" t="s">
        <v>2359</v>
      </c>
      <c r="O234" s="288" t="s">
        <v>50</v>
      </c>
      <c r="P234" s="288" t="s">
        <v>2352</v>
      </c>
      <c r="Q234" s="290" t="s">
        <v>45</v>
      </c>
      <c r="R234" s="288" t="s">
        <v>45</v>
      </c>
      <c r="S234" s="1">
        <v>45435</v>
      </c>
      <c r="T234" s="1">
        <v>45432</v>
      </c>
      <c r="U234" s="290" t="s">
        <v>45</v>
      </c>
      <c r="V234" s="1">
        <v>45432</v>
      </c>
      <c r="W234" s="1">
        <v>45435</v>
      </c>
      <c r="X234" s="1">
        <v>45440</v>
      </c>
      <c r="Y234" s="291">
        <v>39000</v>
      </c>
      <c r="Z234" s="291">
        <v>39000</v>
      </c>
      <c r="AA234" s="291">
        <v>12312</v>
      </c>
      <c r="AB234" s="291">
        <v>39000</v>
      </c>
      <c r="AC234" s="292" t="s">
        <v>2360</v>
      </c>
      <c r="AD234" s="290" t="s">
        <v>60</v>
      </c>
      <c r="AE234" s="292" t="s">
        <v>45</v>
      </c>
      <c r="AF234" s="291">
        <v>39000</v>
      </c>
      <c r="AG234" s="291">
        <v>450</v>
      </c>
      <c r="AH234" s="291">
        <v>17550000</v>
      </c>
      <c r="AI234" s="291">
        <v>5540400</v>
      </c>
      <c r="AJ234" s="291">
        <v>450</v>
      </c>
      <c r="AK234" s="291">
        <v>17550000</v>
      </c>
      <c r="AL234" s="291">
        <v>5540400</v>
      </c>
      <c r="AM234" s="291"/>
      <c r="AN234" s="291"/>
      <c r="AO234" s="291">
        <v>0</v>
      </c>
      <c r="AP234" s="291">
        <v>447</v>
      </c>
      <c r="AQ234" s="291">
        <v>17433000</v>
      </c>
      <c r="AR234" s="291">
        <v>5503464</v>
      </c>
      <c r="AS234" s="291">
        <v>447</v>
      </c>
      <c r="AT234" s="291">
        <v>17433000</v>
      </c>
      <c r="AU234" s="291">
        <v>5503464</v>
      </c>
      <c r="AV234" s="291"/>
      <c r="AW234" s="291"/>
      <c r="AX234" s="291">
        <v>0</v>
      </c>
      <c r="AY234" s="291">
        <v>173</v>
      </c>
      <c r="AZ234" s="291">
        <v>6747000</v>
      </c>
      <c r="BA234" s="291">
        <v>-1</v>
      </c>
      <c r="BB234" s="291">
        <v>-39000</v>
      </c>
      <c r="BC234" s="291">
        <v>-2</v>
      </c>
      <c r="BD234" s="291">
        <v>-78000</v>
      </c>
      <c r="BE234" s="291">
        <v>410000</v>
      </c>
      <c r="BF234" s="291">
        <v>-24624</v>
      </c>
      <c r="BG234" s="291">
        <v>114</v>
      </c>
      <c r="BH234" s="291">
        <v>4446000</v>
      </c>
      <c r="BI234" s="291">
        <v>3066516</v>
      </c>
      <c r="BJ234" s="291">
        <v>1403568</v>
      </c>
      <c r="BK234" s="291">
        <v>59</v>
      </c>
      <c r="BL234" s="291">
        <v>274</v>
      </c>
      <c r="BM234" s="291">
        <v>333</v>
      </c>
      <c r="BN234" s="291">
        <v>12987000</v>
      </c>
      <c r="BO234" s="291">
        <v>4099896</v>
      </c>
      <c r="BP234" s="292" t="s">
        <v>3700</v>
      </c>
      <c r="BQ234" s="292" t="s">
        <v>3948</v>
      </c>
      <c r="BR234" t="s">
        <v>45</v>
      </c>
    </row>
    <row r="235" spans="1:70" x14ac:dyDescent="0.3">
      <c r="A235" s="281">
        <v>232</v>
      </c>
      <c r="B235" s="282" t="s">
        <v>2952</v>
      </c>
      <c r="C235" s="282" t="s">
        <v>2953</v>
      </c>
      <c r="D235" s="282" t="s">
        <v>2998</v>
      </c>
      <c r="E235" s="282" t="s">
        <v>2997</v>
      </c>
      <c r="F235" s="282" t="s">
        <v>2970</v>
      </c>
      <c r="G235" s="282" t="s">
        <v>2974</v>
      </c>
      <c r="H235" s="282" t="s">
        <v>2976</v>
      </c>
      <c r="I235" s="282" t="s">
        <v>2962</v>
      </c>
      <c r="J235" s="282" t="s">
        <v>60</v>
      </c>
      <c r="K235" s="282" t="s">
        <v>2958</v>
      </c>
      <c r="L235" s="282" t="s">
        <v>45</v>
      </c>
      <c r="M235" s="283" t="s">
        <v>2361</v>
      </c>
      <c r="N235" s="282" t="s">
        <v>2362</v>
      </c>
      <c r="O235" s="282" t="s">
        <v>50</v>
      </c>
      <c r="P235" s="282" t="s">
        <v>51</v>
      </c>
      <c r="Q235" s="284" t="s">
        <v>45</v>
      </c>
      <c r="R235" s="282" t="s">
        <v>45</v>
      </c>
      <c r="S235" s="285">
        <v>45385</v>
      </c>
      <c r="T235" s="285">
        <v>45385</v>
      </c>
      <c r="U235" s="284" t="s">
        <v>45</v>
      </c>
      <c r="V235" s="285">
        <v>45385</v>
      </c>
      <c r="W235" s="285">
        <v>45385</v>
      </c>
      <c r="X235" s="285">
        <v>45393</v>
      </c>
      <c r="Y235" s="286">
        <v>45000</v>
      </c>
      <c r="Z235" s="286">
        <v>45000</v>
      </c>
      <c r="AA235" s="286">
        <v>11700</v>
      </c>
      <c r="AB235" s="286">
        <v>45000</v>
      </c>
      <c r="AC235" s="287" t="s">
        <v>201</v>
      </c>
      <c r="AD235" s="284" t="s">
        <v>60</v>
      </c>
      <c r="AE235" s="287" t="s">
        <v>45</v>
      </c>
      <c r="AF235" s="286">
        <v>45000</v>
      </c>
      <c r="AG235" s="286">
        <v>570</v>
      </c>
      <c r="AH235" s="286">
        <v>25650000</v>
      </c>
      <c r="AI235" s="286">
        <v>6669000</v>
      </c>
      <c r="AJ235" s="286">
        <v>570</v>
      </c>
      <c r="AK235" s="286">
        <v>25650000</v>
      </c>
      <c r="AL235" s="286">
        <v>6669000</v>
      </c>
      <c r="AM235" s="286"/>
      <c r="AN235" s="286"/>
      <c r="AO235" s="286">
        <v>0</v>
      </c>
      <c r="AP235" s="286">
        <v>534</v>
      </c>
      <c r="AQ235" s="286">
        <v>24030000</v>
      </c>
      <c r="AR235" s="286">
        <v>6247800</v>
      </c>
      <c r="AS235" s="286">
        <v>534</v>
      </c>
      <c r="AT235" s="286">
        <v>24030000</v>
      </c>
      <c r="AU235" s="286">
        <v>6247800</v>
      </c>
      <c r="AV235" s="286"/>
      <c r="AW235" s="286"/>
      <c r="AX235" s="286">
        <v>0</v>
      </c>
      <c r="AY235" s="286">
        <v>490</v>
      </c>
      <c r="AZ235" s="286">
        <v>22050000</v>
      </c>
      <c r="BA235" s="286">
        <v>-1</v>
      </c>
      <c r="BB235" s="286">
        <v>-45000</v>
      </c>
      <c r="BC235" s="286">
        <v>153</v>
      </c>
      <c r="BD235" s="286">
        <v>6885000</v>
      </c>
      <c r="BE235" s="286">
        <v>3761251</v>
      </c>
      <c r="BF235" s="286">
        <v>1790100</v>
      </c>
      <c r="BG235" s="286">
        <v>492</v>
      </c>
      <c r="BH235" s="286">
        <v>22140000</v>
      </c>
      <c r="BI235" s="286">
        <v>13462072</v>
      </c>
      <c r="BJ235" s="286">
        <v>5756400</v>
      </c>
      <c r="BK235" s="286">
        <v>-2</v>
      </c>
      <c r="BL235" s="286">
        <v>44</v>
      </c>
      <c r="BM235" s="286">
        <v>42</v>
      </c>
      <c r="BN235" s="286">
        <v>1890000</v>
      </c>
      <c r="BO235" s="286">
        <v>491400</v>
      </c>
      <c r="BP235" s="287" t="s">
        <v>3709</v>
      </c>
      <c r="BQ235" s="287" t="s">
        <v>3456</v>
      </c>
      <c r="BR235" t="s">
        <v>45</v>
      </c>
    </row>
    <row r="236" spans="1:70" x14ac:dyDescent="0.3">
      <c r="A236" s="281">
        <v>233</v>
      </c>
      <c r="B236" s="288" t="s">
        <v>2952</v>
      </c>
      <c r="C236" s="288" t="s">
        <v>2953</v>
      </c>
      <c r="D236" s="288" t="s">
        <v>2998</v>
      </c>
      <c r="E236" s="288" t="s">
        <v>2997</v>
      </c>
      <c r="F236" s="288" t="s">
        <v>2970</v>
      </c>
      <c r="G236" s="288" t="s">
        <v>2974</v>
      </c>
      <c r="H236" s="288" t="s">
        <v>2976</v>
      </c>
      <c r="I236" s="288" t="s">
        <v>2962</v>
      </c>
      <c r="J236" s="288" t="s">
        <v>60</v>
      </c>
      <c r="K236" s="288" t="s">
        <v>2958</v>
      </c>
      <c r="L236" s="288" t="s">
        <v>45</v>
      </c>
      <c r="M236" s="289" t="s">
        <v>2363</v>
      </c>
      <c r="N236" s="288" t="s">
        <v>2364</v>
      </c>
      <c r="O236" s="288" t="s">
        <v>50</v>
      </c>
      <c r="P236" s="288" t="s">
        <v>51</v>
      </c>
      <c r="Q236" s="290" t="s">
        <v>45</v>
      </c>
      <c r="R236" s="288" t="s">
        <v>45</v>
      </c>
      <c r="S236" s="1">
        <v>45394</v>
      </c>
      <c r="T236" s="1">
        <v>45394</v>
      </c>
      <c r="U236" s="290" t="s">
        <v>45</v>
      </c>
      <c r="V236" s="1">
        <v>45394</v>
      </c>
      <c r="W236" s="1">
        <v>45394</v>
      </c>
      <c r="X236" s="1">
        <v>45404</v>
      </c>
      <c r="Y236" s="291">
        <v>67000</v>
      </c>
      <c r="Z236" s="291">
        <v>67000</v>
      </c>
      <c r="AA236" s="291">
        <v>19000</v>
      </c>
      <c r="AB236" s="291">
        <v>67000</v>
      </c>
      <c r="AC236" s="292" t="s">
        <v>346</v>
      </c>
      <c r="AD236" s="290" t="s">
        <v>60</v>
      </c>
      <c r="AE236" s="292" t="s">
        <v>45</v>
      </c>
      <c r="AF236" s="291">
        <v>67000</v>
      </c>
      <c r="AG236" s="291">
        <v>380</v>
      </c>
      <c r="AH236" s="291">
        <v>25460000</v>
      </c>
      <c r="AI236" s="291">
        <v>7220000</v>
      </c>
      <c r="AJ236" s="291">
        <v>380</v>
      </c>
      <c r="AK236" s="291">
        <v>25460000</v>
      </c>
      <c r="AL236" s="291">
        <v>7220000</v>
      </c>
      <c r="AM236" s="291"/>
      <c r="AN236" s="291"/>
      <c r="AO236" s="291">
        <v>0</v>
      </c>
      <c r="AP236" s="291">
        <v>405</v>
      </c>
      <c r="AQ236" s="291">
        <v>27135000</v>
      </c>
      <c r="AR236" s="291">
        <v>7695000</v>
      </c>
      <c r="AS236" s="291">
        <v>405</v>
      </c>
      <c r="AT236" s="291">
        <v>27135000</v>
      </c>
      <c r="AU236" s="291">
        <v>7695000</v>
      </c>
      <c r="AV236" s="291"/>
      <c r="AW236" s="291"/>
      <c r="AX236" s="291">
        <v>0</v>
      </c>
      <c r="AY236" s="291">
        <v>379</v>
      </c>
      <c r="AZ236" s="291">
        <v>25393000</v>
      </c>
      <c r="BA236" s="291"/>
      <c r="BB236" s="291"/>
      <c r="BC236" s="291">
        <v>91</v>
      </c>
      <c r="BD236" s="291">
        <v>6097000</v>
      </c>
      <c r="BE236" s="291">
        <v>3393270</v>
      </c>
      <c r="BF236" s="291">
        <v>1729000</v>
      </c>
      <c r="BG236" s="291">
        <v>372</v>
      </c>
      <c r="BH236" s="291">
        <v>24924000</v>
      </c>
      <c r="BI236" s="291">
        <v>14436553</v>
      </c>
      <c r="BJ236" s="291">
        <v>7068000</v>
      </c>
      <c r="BK236" s="291">
        <v>7</v>
      </c>
      <c r="BL236" s="291">
        <v>26</v>
      </c>
      <c r="BM236" s="291">
        <v>33</v>
      </c>
      <c r="BN236" s="291">
        <v>2211000</v>
      </c>
      <c r="BO236" s="291">
        <v>627000</v>
      </c>
      <c r="BP236" s="292" t="s">
        <v>812</v>
      </c>
      <c r="BQ236" s="292" t="s">
        <v>3114</v>
      </c>
      <c r="BR236" t="s">
        <v>45</v>
      </c>
    </row>
    <row r="237" spans="1:70" x14ac:dyDescent="0.3">
      <c r="A237" s="281">
        <v>234</v>
      </c>
      <c r="B237" s="282" t="s">
        <v>2952</v>
      </c>
      <c r="C237" s="282" t="s">
        <v>2953</v>
      </c>
      <c r="D237" s="282" t="s">
        <v>2998</v>
      </c>
      <c r="E237" s="282" t="s">
        <v>2997</v>
      </c>
      <c r="F237" s="282" t="s">
        <v>2985</v>
      </c>
      <c r="G237" s="282" t="s">
        <v>2986</v>
      </c>
      <c r="H237" s="282" t="s">
        <v>2987</v>
      </c>
      <c r="I237" s="282" t="s">
        <v>2962</v>
      </c>
      <c r="J237" s="282" t="s">
        <v>60</v>
      </c>
      <c r="K237" s="282" t="s">
        <v>2958</v>
      </c>
      <c r="L237" s="282" t="s">
        <v>45</v>
      </c>
      <c r="M237" s="283" t="s">
        <v>2365</v>
      </c>
      <c r="N237" s="282" t="s">
        <v>2366</v>
      </c>
      <c r="O237" s="282" t="s">
        <v>50</v>
      </c>
      <c r="P237" s="282" t="s">
        <v>74</v>
      </c>
      <c r="Q237" s="284" t="s">
        <v>45</v>
      </c>
      <c r="R237" s="282" t="s">
        <v>45</v>
      </c>
      <c r="S237" s="285">
        <v>45454</v>
      </c>
      <c r="T237" s="285">
        <v>45406</v>
      </c>
      <c r="U237" s="284" t="s">
        <v>45</v>
      </c>
      <c r="V237" s="285">
        <v>45406</v>
      </c>
      <c r="W237" s="285">
        <v>45454</v>
      </c>
      <c r="X237" s="285">
        <v>45456</v>
      </c>
      <c r="Y237" s="286">
        <v>53000</v>
      </c>
      <c r="Z237" s="286">
        <v>53000</v>
      </c>
      <c r="AA237" s="286">
        <v>14500</v>
      </c>
      <c r="AB237" s="286">
        <v>53000</v>
      </c>
      <c r="AC237" s="287" t="s">
        <v>374</v>
      </c>
      <c r="AD237" s="284" t="s">
        <v>60</v>
      </c>
      <c r="AE237" s="287" t="s">
        <v>45</v>
      </c>
      <c r="AF237" s="286">
        <v>53000</v>
      </c>
      <c r="AG237" s="286">
        <v>600</v>
      </c>
      <c r="AH237" s="286">
        <v>31800000</v>
      </c>
      <c r="AI237" s="286">
        <v>8700000</v>
      </c>
      <c r="AJ237" s="286">
        <v>600</v>
      </c>
      <c r="AK237" s="286">
        <v>31800000</v>
      </c>
      <c r="AL237" s="286">
        <v>8700000</v>
      </c>
      <c r="AM237" s="286"/>
      <c r="AN237" s="286"/>
      <c r="AO237" s="286">
        <v>0</v>
      </c>
      <c r="AP237" s="286">
        <v>633</v>
      </c>
      <c r="AQ237" s="286">
        <v>33549000</v>
      </c>
      <c r="AR237" s="286">
        <v>9178500</v>
      </c>
      <c r="AS237" s="286">
        <v>633</v>
      </c>
      <c r="AT237" s="286">
        <v>33549000</v>
      </c>
      <c r="AU237" s="286">
        <v>9178500</v>
      </c>
      <c r="AV237" s="286"/>
      <c r="AW237" s="286"/>
      <c r="AX237" s="286">
        <v>0</v>
      </c>
      <c r="AY237" s="286">
        <v>472</v>
      </c>
      <c r="AZ237" s="286">
        <v>25016000</v>
      </c>
      <c r="BA237" s="286">
        <v>2</v>
      </c>
      <c r="BB237" s="286">
        <v>106000</v>
      </c>
      <c r="BC237" s="286">
        <v>150</v>
      </c>
      <c r="BD237" s="286">
        <v>7950000</v>
      </c>
      <c r="BE237" s="286">
        <v>3398300</v>
      </c>
      <c r="BF237" s="286">
        <v>2175000</v>
      </c>
      <c r="BG237" s="286">
        <v>410</v>
      </c>
      <c r="BH237" s="286">
        <v>21730000</v>
      </c>
      <c r="BI237" s="286">
        <v>11642385</v>
      </c>
      <c r="BJ237" s="286">
        <v>5945000</v>
      </c>
      <c r="BK237" s="286">
        <v>62</v>
      </c>
      <c r="BL237" s="286">
        <v>161</v>
      </c>
      <c r="BM237" s="286">
        <v>223</v>
      </c>
      <c r="BN237" s="286">
        <v>11819000</v>
      </c>
      <c r="BO237" s="286">
        <v>3233500</v>
      </c>
      <c r="BP237" s="287" t="s">
        <v>3565</v>
      </c>
      <c r="BQ237" s="287" t="s">
        <v>734</v>
      </c>
      <c r="BR237" t="s">
        <v>45</v>
      </c>
    </row>
    <row r="238" spans="1:70" x14ac:dyDescent="0.3">
      <c r="A238" s="281">
        <v>235</v>
      </c>
      <c r="B238" s="288" t="s">
        <v>2952</v>
      </c>
      <c r="C238" s="288" t="s">
        <v>2953</v>
      </c>
      <c r="D238" s="288" t="s">
        <v>2998</v>
      </c>
      <c r="E238" s="288" t="s">
        <v>2997</v>
      </c>
      <c r="F238" s="288" t="s">
        <v>2985</v>
      </c>
      <c r="G238" s="288" t="s">
        <v>2986</v>
      </c>
      <c r="H238" s="288" t="s">
        <v>2987</v>
      </c>
      <c r="I238" s="288" t="s">
        <v>2962</v>
      </c>
      <c r="J238" s="288" t="s">
        <v>60</v>
      </c>
      <c r="K238" s="288" t="s">
        <v>2958</v>
      </c>
      <c r="L238" s="288" t="s">
        <v>45</v>
      </c>
      <c r="M238" s="289" t="s">
        <v>2367</v>
      </c>
      <c r="N238" s="288" t="s">
        <v>2368</v>
      </c>
      <c r="O238" s="288" t="s">
        <v>50</v>
      </c>
      <c r="P238" s="288" t="s">
        <v>51</v>
      </c>
      <c r="Q238" s="290" t="s">
        <v>45</v>
      </c>
      <c r="R238" s="288" t="s">
        <v>45</v>
      </c>
      <c r="S238" s="1">
        <v>45387</v>
      </c>
      <c r="T238" s="1">
        <v>45387</v>
      </c>
      <c r="U238" s="290" t="s">
        <v>45</v>
      </c>
      <c r="V238" s="1">
        <v>45387</v>
      </c>
      <c r="W238" s="1">
        <v>45387</v>
      </c>
      <c r="X238" s="1">
        <v>45405</v>
      </c>
      <c r="Y238" s="291">
        <v>47000</v>
      </c>
      <c r="Z238" s="291">
        <v>47000</v>
      </c>
      <c r="AA238" s="291">
        <v>13000</v>
      </c>
      <c r="AB238" s="291">
        <v>47000</v>
      </c>
      <c r="AC238" s="292" t="s">
        <v>687</v>
      </c>
      <c r="AD238" s="290" t="s">
        <v>60</v>
      </c>
      <c r="AE238" s="292" t="s">
        <v>45</v>
      </c>
      <c r="AF238" s="291">
        <v>47000</v>
      </c>
      <c r="AG238" s="291">
        <v>370</v>
      </c>
      <c r="AH238" s="291">
        <v>17390000</v>
      </c>
      <c r="AI238" s="291">
        <v>4810000</v>
      </c>
      <c r="AJ238" s="291">
        <v>370</v>
      </c>
      <c r="AK238" s="291">
        <v>17390000</v>
      </c>
      <c r="AL238" s="291">
        <v>4810000</v>
      </c>
      <c r="AM238" s="291"/>
      <c r="AN238" s="291"/>
      <c r="AO238" s="291">
        <v>0</v>
      </c>
      <c r="AP238" s="291">
        <v>388</v>
      </c>
      <c r="AQ238" s="291">
        <v>18236000</v>
      </c>
      <c r="AR238" s="291">
        <v>5044000</v>
      </c>
      <c r="AS238" s="291">
        <v>388</v>
      </c>
      <c r="AT238" s="291">
        <v>18236000</v>
      </c>
      <c r="AU238" s="291">
        <v>5044000</v>
      </c>
      <c r="AV238" s="291"/>
      <c r="AW238" s="291"/>
      <c r="AX238" s="291">
        <v>0</v>
      </c>
      <c r="AY238" s="291">
        <v>357</v>
      </c>
      <c r="AZ238" s="291">
        <v>16779000</v>
      </c>
      <c r="BA238" s="291"/>
      <c r="BB238" s="291"/>
      <c r="BC238" s="291">
        <v>31</v>
      </c>
      <c r="BD238" s="291">
        <v>1457000</v>
      </c>
      <c r="BE238" s="291">
        <v>855505</v>
      </c>
      <c r="BF238" s="291">
        <v>403000</v>
      </c>
      <c r="BG238" s="291">
        <v>358</v>
      </c>
      <c r="BH238" s="291">
        <v>16826000</v>
      </c>
      <c r="BI238" s="291">
        <v>10642854</v>
      </c>
      <c r="BJ238" s="291">
        <v>4654000</v>
      </c>
      <c r="BK238" s="291">
        <v>-1</v>
      </c>
      <c r="BL238" s="291">
        <v>31</v>
      </c>
      <c r="BM238" s="291">
        <v>30</v>
      </c>
      <c r="BN238" s="291">
        <v>1410000</v>
      </c>
      <c r="BO238" s="291">
        <v>390000</v>
      </c>
      <c r="BP238" s="292" t="s">
        <v>1187</v>
      </c>
      <c r="BQ238" s="292" t="s">
        <v>3899</v>
      </c>
      <c r="BR238" t="s">
        <v>45</v>
      </c>
    </row>
    <row r="239" spans="1:70" x14ac:dyDescent="0.3">
      <c r="A239" s="281">
        <v>236</v>
      </c>
      <c r="B239" s="282" t="s">
        <v>2952</v>
      </c>
      <c r="C239" s="282" t="s">
        <v>2953</v>
      </c>
      <c r="D239" s="282" t="s">
        <v>2998</v>
      </c>
      <c r="E239" s="282" t="s">
        <v>2997</v>
      </c>
      <c r="F239" s="282" t="s">
        <v>2985</v>
      </c>
      <c r="G239" s="282" t="s">
        <v>2986</v>
      </c>
      <c r="H239" s="282" t="s">
        <v>2989</v>
      </c>
      <c r="I239" s="282" t="s">
        <v>2962</v>
      </c>
      <c r="J239" s="282" t="s">
        <v>60</v>
      </c>
      <c r="K239" s="282" t="s">
        <v>2958</v>
      </c>
      <c r="L239" s="282" t="s">
        <v>45</v>
      </c>
      <c r="M239" s="283" t="s">
        <v>2369</v>
      </c>
      <c r="N239" s="282" t="s">
        <v>2271</v>
      </c>
      <c r="O239" s="282" t="s">
        <v>50</v>
      </c>
      <c r="P239" s="282" t="s">
        <v>51</v>
      </c>
      <c r="Q239" s="284" t="s">
        <v>45</v>
      </c>
      <c r="R239" s="282" t="s">
        <v>45</v>
      </c>
      <c r="S239" s="285">
        <v>45398</v>
      </c>
      <c r="T239" s="285">
        <v>45398</v>
      </c>
      <c r="U239" s="284" t="s">
        <v>45</v>
      </c>
      <c r="V239" s="285">
        <v>45398</v>
      </c>
      <c r="W239" s="285">
        <v>45398</v>
      </c>
      <c r="X239" s="285">
        <v>45406</v>
      </c>
      <c r="Y239" s="286">
        <v>65000</v>
      </c>
      <c r="Z239" s="286">
        <v>65000</v>
      </c>
      <c r="AA239" s="286">
        <v>18000</v>
      </c>
      <c r="AB239" s="286">
        <v>65000</v>
      </c>
      <c r="AC239" s="287" t="s">
        <v>379</v>
      </c>
      <c r="AD239" s="284" t="s">
        <v>60</v>
      </c>
      <c r="AE239" s="287" t="s">
        <v>45</v>
      </c>
      <c r="AF239" s="286">
        <v>65000</v>
      </c>
      <c r="AG239" s="286">
        <v>250</v>
      </c>
      <c r="AH239" s="286">
        <v>16250000</v>
      </c>
      <c r="AI239" s="286">
        <v>4500000</v>
      </c>
      <c r="AJ239" s="286">
        <v>250</v>
      </c>
      <c r="AK239" s="286">
        <v>16250000</v>
      </c>
      <c r="AL239" s="286">
        <v>4500000</v>
      </c>
      <c r="AM239" s="286"/>
      <c r="AN239" s="286"/>
      <c r="AO239" s="286">
        <v>0</v>
      </c>
      <c r="AP239" s="286">
        <v>212</v>
      </c>
      <c r="AQ239" s="286">
        <v>13780000</v>
      </c>
      <c r="AR239" s="286">
        <v>3816000</v>
      </c>
      <c r="AS239" s="286">
        <v>212</v>
      </c>
      <c r="AT239" s="286">
        <v>13780000</v>
      </c>
      <c r="AU239" s="286">
        <v>3816000</v>
      </c>
      <c r="AV239" s="286"/>
      <c r="AW239" s="286"/>
      <c r="AX239" s="286">
        <v>0</v>
      </c>
      <c r="AY239" s="286">
        <v>208</v>
      </c>
      <c r="AZ239" s="286">
        <v>13520000</v>
      </c>
      <c r="BA239" s="286"/>
      <c r="BB239" s="286"/>
      <c r="BC239" s="286">
        <v>1</v>
      </c>
      <c r="BD239" s="286">
        <v>65000</v>
      </c>
      <c r="BE239" s="286">
        <v>130100</v>
      </c>
      <c r="BF239" s="286">
        <v>18000</v>
      </c>
      <c r="BG239" s="286">
        <v>208</v>
      </c>
      <c r="BH239" s="286">
        <v>13520000</v>
      </c>
      <c r="BI239" s="286">
        <v>9446422</v>
      </c>
      <c r="BJ239" s="286">
        <v>3744000</v>
      </c>
      <c r="BK239" s="286"/>
      <c r="BL239" s="286">
        <v>4</v>
      </c>
      <c r="BM239" s="286">
        <v>4</v>
      </c>
      <c r="BN239" s="286">
        <v>260000</v>
      </c>
      <c r="BO239" s="286">
        <v>72000</v>
      </c>
      <c r="BP239" s="287" t="s">
        <v>4074</v>
      </c>
      <c r="BQ239" s="287" t="s">
        <v>3670</v>
      </c>
      <c r="BR239" t="s">
        <v>45</v>
      </c>
    </row>
    <row r="240" spans="1:70" x14ac:dyDescent="0.3">
      <c r="A240" s="281">
        <v>237</v>
      </c>
      <c r="B240" s="288" t="s">
        <v>2952</v>
      </c>
      <c r="C240" s="288" t="s">
        <v>2953</v>
      </c>
      <c r="D240" s="288" t="s">
        <v>3003</v>
      </c>
      <c r="E240" s="288" t="s">
        <v>2959</v>
      </c>
      <c r="F240" s="288" t="s">
        <v>2955</v>
      </c>
      <c r="G240" s="288" t="s">
        <v>2960</v>
      </c>
      <c r="H240" s="288" t="s">
        <v>2964</v>
      </c>
      <c r="I240" s="288" t="s">
        <v>2962</v>
      </c>
      <c r="J240" s="288" t="s">
        <v>60</v>
      </c>
      <c r="K240" s="288" t="s">
        <v>2958</v>
      </c>
      <c r="L240" s="288" t="s">
        <v>45</v>
      </c>
      <c r="M240" s="289" t="s">
        <v>1795</v>
      </c>
      <c r="N240" s="288" t="s">
        <v>1794</v>
      </c>
      <c r="O240" s="288" t="s">
        <v>50</v>
      </c>
      <c r="P240" s="288" t="s">
        <v>1619</v>
      </c>
      <c r="Q240" s="290" t="s">
        <v>45</v>
      </c>
      <c r="R240" s="288" t="s">
        <v>45</v>
      </c>
      <c r="S240" s="1">
        <v>45498</v>
      </c>
      <c r="T240" s="1">
        <v>45457</v>
      </c>
      <c r="U240" s="290" t="s">
        <v>45</v>
      </c>
      <c r="V240" s="1">
        <v>45457</v>
      </c>
      <c r="W240" s="1">
        <v>45498</v>
      </c>
      <c r="X240" s="1">
        <v>45510</v>
      </c>
      <c r="Y240" s="291">
        <v>59000</v>
      </c>
      <c r="Z240" s="291">
        <v>59000</v>
      </c>
      <c r="AA240" s="291">
        <v>17500</v>
      </c>
      <c r="AB240" s="291">
        <v>59000</v>
      </c>
      <c r="AC240" s="292" t="s">
        <v>1253</v>
      </c>
      <c r="AD240" s="290" t="s">
        <v>60</v>
      </c>
      <c r="AE240" s="292" t="s">
        <v>45</v>
      </c>
      <c r="AF240" s="291">
        <v>59000</v>
      </c>
      <c r="AG240" s="291">
        <v>800</v>
      </c>
      <c r="AH240" s="291">
        <v>47200000</v>
      </c>
      <c r="AI240" s="291">
        <v>14000000</v>
      </c>
      <c r="AJ240" s="291">
        <v>800</v>
      </c>
      <c r="AK240" s="291">
        <v>47200000</v>
      </c>
      <c r="AL240" s="291">
        <v>14000000</v>
      </c>
      <c r="AM240" s="291"/>
      <c r="AN240" s="291"/>
      <c r="AO240" s="291">
        <v>0</v>
      </c>
      <c r="AP240" s="291">
        <v>805</v>
      </c>
      <c r="AQ240" s="291">
        <v>47495000</v>
      </c>
      <c r="AR240" s="291">
        <v>14087500</v>
      </c>
      <c r="AS240" s="291">
        <v>805</v>
      </c>
      <c r="AT240" s="291">
        <v>47495000</v>
      </c>
      <c r="AU240" s="291">
        <v>14087500</v>
      </c>
      <c r="AV240" s="291"/>
      <c r="AW240" s="291"/>
      <c r="AX240" s="291">
        <v>0</v>
      </c>
      <c r="AY240" s="291">
        <v>646</v>
      </c>
      <c r="AZ240" s="291">
        <v>38114000</v>
      </c>
      <c r="BA240" s="291">
        <v>-2</v>
      </c>
      <c r="BB240" s="291">
        <v>-118000</v>
      </c>
      <c r="BC240" s="291">
        <v>66</v>
      </c>
      <c r="BD240" s="291">
        <v>3894000</v>
      </c>
      <c r="BE240" s="291">
        <v>2833747</v>
      </c>
      <c r="BF240" s="291">
        <v>1155000</v>
      </c>
      <c r="BG240" s="291">
        <v>669</v>
      </c>
      <c r="BH240" s="291">
        <v>39471000</v>
      </c>
      <c r="BI240" s="291">
        <v>27121721</v>
      </c>
      <c r="BJ240" s="291">
        <v>11707500</v>
      </c>
      <c r="BK240" s="291">
        <v>-23</v>
      </c>
      <c r="BL240" s="291">
        <v>159</v>
      </c>
      <c r="BM240" s="291">
        <v>136</v>
      </c>
      <c r="BN240" s="291">
        <v>8024000</v>
      </c>
      <c r="BO240" s="291">
        <v>2380000</v>
      </c>
      <c r="BP240" s="292" t="s">
        <v>3418</v>
      </c>
      <c r="BQ240" s="292" t="s">
        <v>1027</v>
      </c>
      <c r="BR240" t="s">
        <v>45</v>
      </c>
    </row>
    <row r="241" spans="1:70" x14ac:dyDescent="0.3">
      <c r="A241" s="281">
        <v>238</v>
      </c>
      <c r="B241" s="282" t="s">
        <v>2952</v>
      </c>
      <c r="C241" s="282" t="s">
        <v>2953</v>
      </c>
      <c r="D241" s="282" t="s">
        <v>3003</v>
      </c>
      <c r="E241" s="282" t="s">
        <v>2959</v>
      </c>
      <c r="F241" s="282" t="s">
        <v>2955</v>
      </c>
      <c r="G241" s="282" t="s">
        <v>2960</v>
      </c>
      <c r="H241" s="282" t="s">
        <v>2964</v>
      </c>
      <c r="I241" s="282" t="s">
        <v>2962</v>
      </c>
      <c r="J241" s="282" t="s">
        <v>60</v>
      </c>
      <c r="K241" s="282" t="s">
        <v>2958</v>
      </c>
      <c r="L241" s="282" t="s">
        <v>45</v>
      </c>
      <c r="M241" s="283" t="s">
        <v>1793</v>
      </c>
      <c r="N241" s="282" t="s">
        <v>1792</v>
      </c>
      <c r="O241" s="282" t="s">
        <v>50</v>
      </c>
      <c r="P241" s="282" t="s">
        <v>1619</v>
      </c>
      <c r="Q241" s="284" t="s">
        <v>45</v>
      </c>
      <c r="R241" s="282" t="s">
        <v>45</v>
      </c>
      <c r="S241" s="285">
        <v>45498</v>
      </c>
      <c r="T241" s="285">
        <v>45457</v>
      </c>
      <c r="U241" s="284" t="s">
        <v>45</v>
      </c>
      <c r="V241" s="285">
        <v>45457</v>
      </c>
      <c r="W241" s="285">
        <v>45498</v>
      </c>
      <c r="X241" s="285">
        <v>45510</v>
      </c>
      <c r="Y241" s="286">
        <v>78000</v>
      </c>
      <c r="Z241" s="286">
        <v>78000</v>
      </c>
      <c r="AA241" s="286">
        <v>22100</v>
      </c>
      <c r="AB241" s="286">
        <v>78000</v>
      </c>
      <c r="AC241" s="287" t="s">
        <v>346</v>
      </c>
      <c r="AD241" s="284" t="s">
        <v>60</v>
      </c>
      <c r="AE241" s="287" t="s">
        <v>45</v>
      </c>
      <c r="AF241" s="286">
        <v>78000</v>
      </c>
      <c r="AG241" s="286">
        <v>700</v>
      </c>
      <c r="AH241" s="286">
        <v>54600000</v>
      </c>
      <c r="AI241" s="286">
        <v>15470000</v>
      </c>
      <c r="AJ241" s="286">
        <v>700</v>
      </c>
      <c r="AK241" s="286">
        <v>54600000</v>
      </c>
      <c r="AL241" s="286">
        <v>15470000</v>
      </c>
      <c r="AM241" s="286"/>
      <c r="AN241" s="286"/>
      <c r="AO241" s="286">
        <v>0</v>
      </c>
      <c r="AP241" s="286">
        <v>698</v>
      </c>
      <c r="AQ241" s="286">
        <v>54444000</v>
      </c>
      <c r="AR241" s="286">
        <v>15425800</v>
      </c>
      <c r="AS241" s="286">
        <v>698</v>
      </c>
      <c r="AT241" s="286">
        <v>54444000</v>
      </c>
      <c r="AU241" s="286">
        <v>15425800</v>
      </c>
      <c r="AV241" s="286"/>
      <c r="AW241" s="286"/>
      <c r="AX241" s="286">
        <v>0</v>
      </c>
      <c r="AY241" s="286">
        <v>197</v>
      </c>
      <c r="AZ241" s="286">
        <v>15366000</v>
      </c>
      <c r="BA241" s="286">
        <v>3</v>
      </c>
      <c r="BB241" s="286">
        <v>234000</v>
      </c>
      <c r="BC241" s="286">
        <v>55</v>
      </c>
      <c r="BD241" s="286">
        <v>4290000</v>
      </c>
      <c r="BE241" s="286">
        <v>3446774</v>
      </c>
      <c r="BF241" s="286">
        <v>1215500</v>
      </c>
      <c r="BG241" s="286">
        <v>213</v>
      </c>
      <c r="BH241" s="286">
        <v>16614000</v>
      </c>
      <c r="BI241" s="286">
        <v>10372924</v>
      </c>
      <c r="BJ241" s="286">
        <v>4707300</v>
      </c>
      <c r="BK241" s="286">
        <v>-16</v>
      </c>
      <c r="BL241" s="286">
        <v>501</v>
      </c>
      <c r="BM241" s="286">
        <v>485</v>
      </c>
      <c r="BN241" s="286">
        <v>37830000</v>
      </c>
      <c r="BO241" s="286">
        <v>10718500</v>
      </c>
      <c r="BP241" s="287" t="s">
        <v>3936</v>
      </c>
      <c r="BQ241" s="287" t="s">
        <v>4005</v>
      </c>
      <c r="BR241" t="s">
        <v>45</v>
      </c>
    </row>
    <row r="242" spans="1:70" x14ac:dyDescent="0.3">
      <c r="A242" s="281">
        <v>239</v>
      </c>
      <c r="B242" s="288" t="s">
        <v>2952</v>
      </c>
      <c r="C242" s="288" t="s">
        <v>2953</v>
      </c>
      <c r="D242" s="288" t="s">
        <v>3003</v>
      </c>
      <c r="E242" s="288" t="s">
        <v>2959</v>
      </c>
      <c r="F242" s="288" t="s">
        <v>2955</v>
      </c>
      <c r="G242" s="288" t="s">
        <v>2960</v>
      </c>
      <c r="H242" s="288" t="s">
        <v>2965</v>
      </c>
      <c r="I242" s="288" t="s">
        <v>2962</v>
      </c>
      <c r="J242" s="288" t="s">
        <v>60</v>
      </c>
      <c r="K242" s="288" t="s">
        <v>2958</v>
      </c>
      <c r="L242" s="288" t="s">
        <v>45</v>
      </c>
      <c r="M242" s="289" t="s">
        <v>1791</v>
      </c>
      <c r="N242" s="288" t="s">
        <v>1790</v>
      </c>
      <c r="O242" s="288" t="s">
        <v>50</v>
      </c>
      <c r="P242" s="288" t="s">
        <v>74</v>
      </c>
      <c r="Q242" s="290" t="s">
        <v>45</v>
      </c>
      <c r="R242" s="288" t="s">
        <v>45</v>
      </c>
      <c r="S242" s="1">
        <v>45531</v>
      </c>
      <c r="T242" s="1">
        <v>45457</v>
      </c>
      <c r="U242" s="290" t="s">
        <v>45</v>
      </c>
      <c r="V242" s="1">
        <v>45457</v>
      </c>
      <c r="W242" s="1">
        <v>45469</v>
      </c>
      <c r="X242" s="1">
        <v>45497</v>
      </c>
      <c r="Y242" s="291">
        <v>43000</v>
      </c>
      <c r="Z242" s="291">
        <v>43000</v>
      </c>
      <c r="AA242" s="291">
        <v>11700</v>
      </c>
      <c r="AB242" s="291">
        <v>43000</v>
      </c>
      <c r="AC242" s="292" t="s">
        <v>386</v>
      </c>
      <c r="AD242" s="290" t="s">
        <v>60</v>
      </c>
      <c r="AE242" s="292" t="s">
        <v>45</v>
      </c>
      <c r="AF242" s="291">
        <v>43000</v>
      </c>
      <c r="AG242" s="291">
        <v>2090</v>
      </c>
      <c r="AH242" s="291">
        <v>89870000</v>
      </c>
      <c r="AI242" s="291">
        <v>24453000</v>
      </c>
      <c r="AJ242" s="291">
        <v>1380</v>
      </c>
      <c r="AK242" s="291">
        <v>59340000</v>
      </c>
      <c r="AL242" s="291">
        <v>16146000</v>
      </c>
      <c r="AM242" s="291">
        <v>710</v>
      </c>
      <c r="AN242" s="291">
        <v>30530000</v>
      </c>
      <c r="AO242" s="291">
        <v>8307000</v>
      </c>
      <c r="AP242" s="291">
        <v>2263</v>
      </c>
      <c r="AQ242" s="291">
        <v>97309000</v>
      </c>
      <c r="AR242" s="291">
        <v>26477100</v>
      </c>
      <c r="AS242" s="291">
        <v>2263</v>
      </c>
      <c r="AT242" s="291">
        <v>97309000</v>
      </c>
      <c r="AU242" s="291">
        <v>26477100</v>
      </c>
      <c r="AV242" s="291"/>
      <c r="AW242" s="291"/>
      <c r="AX242" s="291">
        <v>0</v>
      </c>
      <c r="AY242" s="291">
        <v>1732</v>
      </c>
      <c r="AZ242" s="291">
        <v>74476000</v>
      </c>
      <c r="BA242" s="291"/>
      <c r="BB242" s="291"/>
      <c r="BC242" s="291">
        <v>392</v>
      </c>
      <c r="BD242" s="291">
        <v>16856000</v>
      </c>
      <c r="BE242" s="291">
        <v>11777095</v>
      </c>
      <c r="BF242" s="291">
        <v>4586400</v>
      </c>
      <c r="BG242" s="291">
        <v>1724</v>
      </c>
      <c r="BH242" s="291">
        <v>74132000</v>
      </c>
      <c r="BI242" s="291">
        <v>48788619</v>
      </c>
      <c r="BJ242" s="291">
        <v>20170800</v>
      </c>
      <c r="BK242" s="291">
        <v>8</v>
      </c>
      <c r="BL242" s="291">
        <v>531</v>
      </c>
      <c r="BM242" s="291">
        <v>539</v>
      </c>
      <c r="BN242" s="291">
        <v>23177000</v>
      </c>
      <c r="BO242" s="291">
        <v>6306300</v>
      </c>
      <c r="BP242" s="292" t="s">
        <v>4157</v>
      </c>
      <c r="BQ242" s="292" t="s">
        <v>3450</v>
      </c>
      <c r="BR242" t="s">
        <v>45</v>
      </c>
    </row>
    <row r="243" spans="1:70" x14ac:dyDescent="0.3">
      <c r="A243" s="281">
        <v>240</v>
      </c>
      <c r="B243" s="282" t="s">
        <v>2952</v>
      </c>
      <c r="C243" s="282" t="s">
        <v>2953</v>
      </c>
      <c r="D243" s="282" t="s">
        <v>3003</v>
      </c>
      <c r="E243" s="282" t="s">
        <v>2959</v>
      </c>
      <c r="F243" s="282" t="s">
        <v>2955</v>
      </c>
      <c r="G243" s="282" t="s">
        <v>2960</v>
      </c>
      <c r="H243" s="282" t="s">
        <v>2965</v>
      </c>
      <c r="I243" s="282" t="s">
        <v>2962</v>
      </c>
      <c r="J243" s="282" t="s">
        <v>60</v>
      </c>
      <c r="K243" s="282" t="s">
        <v>2958</v>
      </c>
      <c r="L243" s="282" t="s">
        <v>45</v>
      </c>
      <c r="M243" s="283" t="s">
        <v>1789</v>
      </c>
      <c r="N243" s="282" t="s">
        <v>1788</v>
      </c>
      <c r="O243" s="282" t="s">
        <v>50</v>
      </c>
      <c r="P243" s="282" t="s">
        <v>74</v>
      </c>
      <c r="Q243" s="284" t="s">
        <v>45</v>
      </c>
      <c r="R243" s="282" t="s">
        <v>45</v>
      </c>
      <c r="S243" s="285">
        <v>45544</v>
      </c>
      <c r="T243" s="285">
        <v>45512</v>
      </c>
      <c r="U243" s="284" t="s">
        <v>45</v>
      </c>
      <c r="V243" s="285">
        <v>45512</v>
      </c>
      <c r="W243" s="285">
        <v>45544</v>
      </c>
      <c r="X243" s="285">
        <v>45558</v>
      </c>
      <c r="Y243" s="286">
        <v>45000</v>
      </c>
      <c r="Z243" s="286">
        <v>45000</v>
      </c>
      <c r="AA243" s="286">
        <v>12800</v>
      </c>
      <c r="AB243" s="286">
        <v>45000</v>
      </c>
      <c r="AC243" s="287" t="s">
        <v>393</v>
      </c>
      <c r="AD243" s="284" t="s">
        <v>60</v>
      </c>
      <c r="AE243" s="287" t="s">
        <v>45</v>
      </c>
      <c r="AF243" s="286">
        <v>45000</v>
      </c>
      <c r="AG243" s="286">
        <v>1000</v>
      </c>
      <c r="AH243" s="286">
        <v>45000000</v>
      </c>
      <c r="AI243" s="286">
        <v>12800000</v>
      </c>
      <c r="AJ243" s="286">
        <v>1000</v>
      </c>
      <c r="AK243" s="286">
        <v>45000000</v>
      </c>
      <c r="AL243" s="286">
        <v>12800000</v>
      </c>
      <c r="AM243" s="286"/>
      <c r="AN243" s="286"/>
      <c r="AO243" s="286">
        <v>0</v>
      </c>
      <c r="AP243" s="286">
        <v>1001</v>
      </c>
      <c r="AQ243" s="286">
        <v>45045000</v>
      </c>
      <c r="AR243" s="286">
        <v>12812800</v>
      </c>
      <c r="AS243" s="286">
        <v>1001</v>
      </c>
      <c r="AT243" s="286">
        <v>45045000</v>
      </c>
      <c r="AU243" s="286">
        <v>12812800</v>
      </c>
      <c r="AV243" s="286"/>
      <c r="AW243" s="286"/>
      <c r="AX243" s="286">
        <v>0</v>
      </c>
      <c r="AY243" s="286">
        <v>306</v>
      </c>
      <c r="AZ243" s="286">
        <v>13770000</v>
      </c>
      <c r="BA243" s="286">
        <v>-29</v>
      </c>
      <c r="BB243" s="286">
        <v>-1305000</v>
      </c>
      <c r="BC243" s="286">
        <v>113</v>
      </c>
      <c r="BD243" s="286">
        <v>5085000</v>
      </c>
      <c r="BE243" s="286">
        <v>3118522</v>
      </c>
      <c r="BF243" s="286">
        <v>1446400</v>
      </c>
      <c r="BG243" s="286">
        <v>277</v>
      </c>
      <c r="BH243" s="286">
        <v>12465000</v>
      </c>
      <c r="BI243" s="286">
        <v>8463544</v>
      </c>
      <c r="BJ243" s="286">
        <v>3545600</v>
      </c>
      <c r="BK243" s="286">
        <v>29</v>
      </c>
      <c r="BL243" s="286">
        <v>695</v>
      </c>
      <c r="BM243" s="286">
        <v>724</v>
      </c>
      <c r="BN243" s="286">
        <v>32580000</v>
      </c>
      <c r="BO243" s="286">
        <v>9267200</v>
      </c>
      <c r="BP243" s="287" t="s">
        <v>4158</v>
      </c>
      <c r="BQ243" s="287" t="s">
        <v>4035</v>
      </c>
      <c r="BR243" t="s">
        <v>45</v>
      </c>
    </row>
    <row r="244" spans="1:70" x14ac:dyDescent="0.3">
      <c r="A244" s="281">
        <v>241</v>
      </c>
      <c r="B244" s="288" t="s">
        <v>2952</v>
      </c>
      <c r="C244" s="288" t="s">
        <v>2953</v>
      </c>
      <c r="D244" s="288" t="s">
        <v>3003</v>
      </c>
      <c r="E244" s="288" t="s">
        <v>2959</v>
      </c>
      <c r="F244" s="288" t="s">
        <v>2955</v>
      </c>
      <c r="G244" s="288" t="s">
        <v>2960</v>
      </c>
      <c r="H244" s="288" t="s">
        <v>2965</v>
      </c>
      <c r="I244" s="288" t="s">
        <v>2962</v>
      </c>
      <c r="J244" s="288" t="s">
        <v>60</v>
      </c>
      <c r="K244" s="288" t="s">
        <v>2958</v>
      </c>
      <c r="L244" s="288" t="s">
        <v>45</v>
      </c>
      <c r="M244" s="289" t="s">
        <v>1787</v>
      </c>
      <c r="N244" s="288" t="s">
        <v>1786</v>
      </c>
      <c r="O244" s="288" t="s">
        <v>50</v>
      </c>
      <c r="P244" s="288" t="s">
        <v>74</v>
      </c>
      <c r="Q244" s="290" t="s">
        <v>45</v>
      </c>
      <c r="R244" s="288" t="s">
        <v>45</v>
      </c>
      <c r="S244" s="1">
        <v>45547</v>
      </c>
      <c r="T244" s="1">
        <v>45512</v>
      </c>
      <c r="U244" s="290" t="s">
        <v>45</v>
      </c>
      <c r="V244" s="1">
        <v>45512</v>
      </c>
      <c r="W244" s="1">
        <v>45538</v>
      </c>
      <c r="X244" s="1">
        <v>45539</v>
      </c>
      <c r="Y244" s="291">
        <v>59000</v>
      </c>
      <c r="Z244" s="291">
        <v>59000</v>
      </c>
      <c r="AA244" s="291">
        <v>17500</v>
      </c>
      <c r="AB244" s="291">
        <v>59000</v>
      </c>
      <c r="AC244" s="292" t="s">
        <v>1253</v>
      </c>
      <c r="AD244" s="290" t="s">
        <v>60</v>
      </c>
      <c r="AE244" s="292" t="s">
        <v>45</v>
      </c>
      <c r="AF244" s="291">
        <v>59000</v>
      </c>
      <c r="AG244" s="291">
        <v>700</v>
      </c>
      <c r="AH244" s="291">
        <v>41300000</v>
      </c>
      <c r="AI244" s="291">
        <v>12250000</v>
      </c>
      <c r="AJ244" s="291">
        <v>520</v>
      </c>
      <c r="AK244" s="291">
        <v>30680000</v>
      </c>
      <c r="AL244" s="291">
        <v>9100000</v>
      </c>
      <c r="AM244" s="291">
        <v>180</v>
      </c>
      <c r="AN244" s="291">
        <v>10620000</v>
      </c>
      <c r="AO244" s="291">
        <v>3150000</v>
      </c>
      <c r="AP244" s="291">
        <v>775</v>
      </c>
      <c r="AQ244" s="291">
        <v>45725000</v>
      </c>
      <c r="AR244" s="291">
        <v>13562500</v>
      </c>
      <c r="AS244" s="291">
        <v>775</v>
      </c>
      <c r="AT244" s="291">
        <v>45725000</v>
      </c>
      <c r="AU244" s="291">
        <v>13562500</v>
      </c>
      <c r="AV244" s="291"/>
      <c r="AW244" s="291"/>
      <c r="AX244" s="291">
        <v>0</v>
      </c>
      <c r="AY244" s="291">
        <v>729</v>
      </c>
      <c r="AZ244" s="291">
        <v>43011000</v>
      </c>
      <c r="BA244" s="291">
        <v>-7</v>
      </c>
      <c r="BB244" s="291">
        <v>-413000</v>
      </c>
      <c r="BC244" s="291">
        <v>174</v>
      </c>
      <c r="BD244" s="291">
        <v>10266000</v>
      </c>
      <c r="BE244" s="291">
        <v>6717197</v>
      </c>
      <c r="BF244" s="291">
        <v>3045000</v>
      </c>
      <c r="BG244" s="291">
        <v>726</v>
      </c>
      <c r="BH244" s="291">
        <v>42834000</v>
      </c>
      <c r="BI244" s="291">
        <v>29383439</v>
      </c>
      <c r="BJ244" s="291">
        <v>12705000</v>
      </c>
      <c r="BK244" s="291">
        <v>3</v>
      </c>
      <c r="BL244" s="291">
        <v>46</v>
      </c>
      <c r="BM244" s="291">
        <v>49</v>
      </c>
      <c r="BN244" s="291">
        <v>2891000</v>
      </c>
      <c r="BO244" s="291">
        <v>857500</v>
      </c>
      <c r="BP244" s="292" t="s">
        <v>3711</v>
      </c>
      <c r="BQ244" s="292" t="s">
        <v>644</v>
      </c>
      <c r="BR244" t="s">
        <v>45</v>
      </c>
    </row>
    <row r="245" spans="1:70" x14ac:dyDescent="0.3">
      <c r="A245" s="281">
        <v>242</v>
      </c>
      <c r="B245" s="282" t="s">
        <v>2952</v>
      </c>
      <c r="C245" s="282" t="s">
        <v>2953</v>
      </c>
      <c r="D245" s="282" t="s">
        <v>3003</v>
      </c>
      <c r="E245" s="282" t="s">
        <v>2959</v>
      </c>
      <c r="F245" s="282" t="s">
        <v>2955</v>
      </c>
      <c r="G245" s="282" t="s">
        <v>2960</v>
      </c>
      <c r="H245" s="282" t="s">
        <v>2965</v>
      </c>
      <c r="I245" s="282" t="s">
        <v>2962</v>
      </c>
      <c r="J245" s="282" t="s">
        <v>60</v>
      </c>
      <c r="K245" s="282" t="s">
        <v>2958</v>
      </c>
      <c r="L245" s="282" t="s">
        <v>45</v>
      </c>
      <c r="M245" s="283" t="s">
        <v>1784</v>
      </c>
      <c r="N245" s="282" t="s">
        <v>1783</v>
      </c>
      <c r="O245" s="282" t="s">
        <v>50</v>
      </c>
      <c r="P245" s="282" t="s">
        <v>1785</v>
      </c>
      <c r="Q245" s="284" t="s">
        <v>45</v>
      </c>
      <c r="R245" s="282" t="s">
        <v>45</v>
      </c>
      <c r="S245" s="285">
        <v>45545</v>
      </c>
      <c r="T245" s="285">
        <v>45526</v>
      </c>
      <c r="U245" s="284" t="s">
        <v>45</v>
      </c>
      <c r="V245" s="285">
        <v>45526</v>
      </c>
      <c r="W245" s="285">
        <v>45545</v>
      </c>
      <c r="X245" s="285">
        <v>45565</v>
      </c>
      <c r="Y245" s="286">
        <v>29000</v>
      </c>
      <c r="Z245" s="286">
        <v>43000</v>
      </c>
      <c r="AA245" s="286">
        <v>7800</v>
      </c>
      <c r="AB245" s="286">
        <v>43000</v>
      </c>
      <c r="AC245" s="287" t="s">
        <v>399</v>
      </c>
      <c r="AD245" s="284" t="s">
        <v>60</v>
      </c>
      <c r="AE245" s="287" t="s">
        <v>45</v>
      </c>
      <c r="AF245" s="286">
        <v>29000</v>
      </c>
      <c r="AG245" s="286">
        <v>3000</v>
      </c>
      <c r="AH245" s="286">
        <v>129000000</v>
      </c>
      <c r="AI245" s="286">
        <v>23400000</v>
      </c>
      <c r="AJ245" s="286">
        <v>3000</v>
      </c>
      <c r="AK245" s="286">
        <v>129000000</v>
      </c>
      <c r="AL245" s="286">
        <v>23400000</v>
      </c>
      <c r="AM245" s="286"/>
      <c r="AN245" s="286"/>
      <c r="AO245" s="286">
        <v>0</v>
      </c>
      <c r="AP245" s="286">
        <v>3020</v>
      </c>
      <c r="AQ245" s="286">
        <v>129860000</v>
      </c>
      <c r="AR245" s="286">
        <v>23556000</v>
      </c>
      <c r="AS245" s="286">
        <v>3020</v>
      </c>
      <c r="AT245" s="286">
        <v>129860000</v>
      </c>
      <c r="AU245" s="286">
        <v>23556000</v>
      </c>
      <c r="AV245" s="286"/>
      <c r="AW245" s="286"/>
      <c r="AX245" s="286">
        <v>0</v>
      </c>
      <c r="AY245" s="286">
        <v>1711</v>
      </c>
      <c r="AZ245" s="286">
        <v>73573000</v>
      </c>
      <c r="BA245" s="286">
        <v>-10</v>
      </c>
      <c r="BB245" s="286">
        <v>-430000</v>
      </c>
      <c r="BC245" s="286">
        <v>656</v>
      </c>
      <c r="BD245" s="286">
        <v>28208000</v>
      </c>
      <c r="BE245" s="286">
        <v>13171551</v>
      </c>
      <c r="BF245" s="286">
        <v>5116800</v>
      </c>
      <c r="BG245" s="286">
        <v>1710</v>
      </c>
      <c r="BH245" s="286">
        <v>73530000</v>
      </c>
      <c r="BI245" s="286">
        <v>35389192</v>
      </c>
      <c r="BJ245" s="286">
        <v>13338000</v>
      </c>
      <c r="BK245" s="286">
        <v>1</v>
      </c>
      <c r="BL245" s="286">
        <v>1309</v>
      </c>
      <c r="BM245" s="286">
        <v>1310</v>
      </c>
      <c r="BN245" s="286">
        <v>56330000</v>
      </c>
      <c r="BO245" s="286">
        <v>10218000</v>
      </c>
      <c r="BP245" s="287" t="s">
        <v>3431</v>
      </c>
      <c r="BQ245" s="287" t="s">
        <v>3405</v>
      </c>
      <c r="BR245" t="s">
        <v>45</v>
      </c>
    </row>
    <row r="246" spans="1:70" x14ac:dyDescent="0.3">
      <c r="A246" s="281">
        <v>243</v>
      </c>
      <c r="B246" s="288" t="s">
        <v>2952</v>
      </c>
      <c r="C246" s="288" t="s">
        <v>2953</v>
      </c>
      <c r="D246" s="288" t="s">
        <v>3003</v>
      </c>
      <c r="E246" s="288" t="s">
        <v>2959</v>
      </c>
      <c r="F246" s="288" t="s">
        <v>2955</v>
      </c>
      <c r="G246" s="288" t="s">
        <v>2960</v>
      </c>
      <c r="H246" s="288" t="s">
        <v>2965</v>
      </c>
      <c r="I246" s="288" t="s">
        <v>2962</v>
      </c>
      <c r="J246" s="288" t="s">
        <v>60</v>
      </c>
      <c r="K246" s="288" t="s">
        <v>2958</v>
      </c>
      <c r="L246" s="288" t="s">
        <v>45</v>
      </c>
      <c r="M246" s="289" t="s">
        <v>1782</v>
      </c>
      <c r="N246" s="288" t="s">
        <v>1781</v>
      </c>
      <c r="O246" s="288" t="s">
        <v>50</v>
      </c>
      <c r="P246" s="288" t="s">
        <v>51</v>
      </c>
      <c r="Q246" s="290" t="s">
        <v>45</v>
      </c>
      <c r="R246" s="288" t="s">
        <v>45</v>
      </c>
      <c r="S246" s="1">
        <v>45540</v>
      </c>
      <c r="T246" s="1">
        <v>45454</v>
      </c>
      <c r="U246" s="290" t="s">
        <v>45</v>
      </c>
      <c r="V246" s="1">
        <v>45454</v>
      </c>
      <c r="W246" s="1">
        <v>45468</v>
      </c>
      <c r="X246" s="1">
        <v>45485</v>
      </c>
      <c r="Y246" s="291">
        <v>49000</v>
      </c>
      <c r="Z246" s="291">
        <v>49000</v>
      </c>
      <c r="AA246" s="291">
        <v>11200</v>
      </c>
      <c r="AB246" s="291">
        <v>49000</v>
      </c>
      <c r="AC246" s="292" t="s">
        <v>915</v>
      </c>
      <c r="AD246" s="290" t="s">
        <v>60</v>
      </c>
      <c r="AE246" s="292" t="s">
        <v>45</v>
      </c>
      <c r="AF246" s="291">
        <v>49000</v>
      </c>
      <c r="AG246" s="291">
        <v>1340</v>
      </c>
      <c r="AH246" s="291">
        <v>65660000</v>
      </c>
      <c r="AI246" s="291">
        <v>15008000</v>
      </c>
      <c r="AJ246" s="291">
        <v>1000</v>
      </c>
      <c r="AK246" s="291">
        <v>49000000</v>
      </c>
      <c r="AL246" s="291">
        <v>11200000</v>
      </c>
      <c r="AM246" s="291">
        <v>340</v>
      </c>
      <c r="AN246" s="291">
        <v>16660000</v>
      </c>
      <c r="AO246" s="291">
        <v>3808000</v>
      </c>
      <c r="AP246" s="291">
        <v>1296</v>
      </c>
      <c r="AQ246" s="291">
        <v>63504000</v>
      </c>
      <c r="AR246" s="291">
        <v>14515200</v>
      </c>
      <c r="AS246" s="291">
        <v>1296</v>
      </c>
      <c r="AT246" s="291">
        <v>63504000</v>
      </c>
      <c r="AU246" s="291">
        <v>14515200</v>
      </c>
      <c r="AV246" s="291"/>
      <c r="AW246" s="291"/>
      <c r="AX246" s="291">
        <v>0</v>
      </c>
      <c r="AY246" s="291">
        <v>1194</v>
      </c>
      <c r="AZ246" s="291">
        <v>58506000</v>
      </c>
      <c r="BA246" s="291">
        <v>-16</v>
      </c>
      <c r="BB246" s="291">
        <v>-784000</v>
      </c>
      <c r="BC246" s="291">
        <v>92</v>
      </c>
      <c r="BD246" s="291">
        <v>4508000</v>
      </c>
      <c r="BE246" s="291">
        <v>3980340</v>
      </c>
      <c r="BF246" s="291">
        <v>1030400</v>
      </c>
      <c r="BG246" s="291">
        <v>1161</v>
      </c>
      <c r="BH246" s="291">
        <v>56889000</v>
      </c>
      <c r="BI246" s="291">
        <v>47352975</v>
      </c>
      <c r="BJ246" s="291">
        <v>13003200</v>
      </c>
      <c r="BK246" s="291">
        <v>33</v>
      </c>
      <c r="BL246" s="291">
        <v>102</v>
      </c>
      <c r="BM246" s="291">
        <v>135</v>
      </c>
      <c r="BN246" s="291">
        <v>6615000</v>
      </c>
      <c r="BO246" s="291">
        <v>1512000</v>
      </c>
      <c r="BP246" s="292" t="s">
        <v>4159</v>
      </c>
      <c r="BQ246" s="292" t="s">
        <v>3950</v>
      </c>
      <c r="BR246" t="s">
        <v>45</v>
      </c>
    </row>
    <row r="247" spans="1:70" x14ac:dyDescent="0.3">
      <c r="A247" s="281">
        <v>244</v>
      </c>
      <c r="B247" s="282" t="s">
        <v>2952</v>
      </c>
      <c r="C247" s="282" t="s">
        <v>2953</v>
      </c>
      <c r="D247" s="282" t="s">
        <v>3003</v>
      </c>
      <c r="E247" s="282" t="s">
        <v>2959</v>
      </c>
      <c r="F247" s="282" t="s">
        <v>2955</v>
      </c>
      <c r="G247" s="282" t="s">
        <v>2960</v>
      </c>
      <c r="H247" s="282" t="s">
        <v>2965</v>
      </c>
      <c r="I247" s="282" t="s">
        <v>2962</v>
      </c>
      <c r="J247" s="282" t="s">
        <v>60</v>
      </c>
      <c r="K247" s="282" t="s">
        <v>2958</v>
      </c>
      <c r="L247" s="282" t="s">
        <v>45</v>
      </c>
      <c r="M247" s="283" t="s">
        <v>1780</v>
      </c>
      <c r="N247" s="282" t="s">
        <v>1779</v>
      </c>
      <c r="O247" s="282" t="s">
        <v>50</v>
      </c>
      <c r="P247" s="282" t="s">
        <v>51</v>
      </c>
      <c r="Q247" s="284" t="s">
        <v>45</v>
      </c>
      <c r="R247" s="282" t="s">
        <v>45</v>
      </c>
      <c r="S247" s="285">
        <v>45540</v>
      </c>
      <c r="T247" s="285">
        <v>45454</v>
      </c>
      <c r="U247" s="284" t="s">
        <v>45</v>
      </c>
      <c r="V247" s="285">
        <v>45454</v>
      </c>
      <c r="W247" s="285">
        <v>45475</v>
      </c>
      <c r="X247" s="285">
        <v>45496</v>
      </c>
      <c r="Y247" s="286">
        <v>33000</v>
      </c>
      <c r="Z247" s="286">
        <v>33000</v>
      </c>
      <c r="AA247" s="286">
        <v>8700</v>
      </c>
      <c r="AB247" s="286">
        <v>33000</v>
      </c>
      <c r="AC247" s="287" t="s">
        <v>421</v>
      </c>
      <c r="AD247" s="284" t="s">
        <v>60</v>
      </c>
      <c r="AE247" s="287" t="s">
        <v>45</v>
      </c>
      <c r="AF247" s="286">
        <v>33000</v>
      </c>
      <c r="AG247" s="286">
        <v>1700</v>
      </c>
      <c r="AH247" s="286">
        <v>56100000</v>
      </c>
      <c r="AI247" s="286">
        <v>14790000</v>
      </c>
      <c r="AJ247" s="286">
        <v>1500</v>
      </c>
      <c r="AK247" s="286">
        <v>49500000</v>
      </c>
      <c r="AL247" s="286">
        <v>13050000</v>
      </c>
      <c r="AM247" s="286">
        <v>200</v>
      </c>
      <c r="AN247" s="286">
        <v>6600000</v>
      </c>
      <c r="AO247" s="286">
        <v>1740000</v>
      </c>
      <c r="AP247" s="286">
        <v>1713</v>
      </c>
      <c r="AQ247" s="286">
        <v>56529000</v>
      </c>
      <c r="AR247" s="286">
        <v>14903100</v>
      </c>
      <c r="AS247" s="286">
        <v>1713</v>
      </c>
      <c r="AT247" s="286">
        <v>56529000</v>
      </c>
      <c r="AU247" s="286">
        <v>14903100</v>
      </c>
      <c r="AV247" s="286"/>
      <c r="AW247" s="286"/>
      <c r="AX247" s="286">
        <v>0</v>
      </c>
      <c r="AY247" s="286">
        <v>1460</v>
      </c>
      <c r="AZ247" s="286">
        <v>48180000</v>
      </c>
      <c r="BA247" s="286">
        <v>-9</v>
      </c>
      <c r="BB247" s="286">
        <v>-297000</v>
      </c>
      <c r="BC247" s="286">
        <v>282</v>
      </c>
      <c r="BD247" s="286">
        <v>9306000</v>
      </c>
      <c r="BE247" s="286">
        <v>7833900</v>
      </c>
      <c r="BF247" s="286">
        <v>2453400</v>
      </c>
      <c r="BG247" s="286">
        <v>1425</v>
      </c>
      <c r="BH247" s="286">
        <v>47025000</v>
      </c>
      <c r="BI247" s="286">
        <v>39805644</v>
      </c>
      <c r="BJ247" s="286">
        <v>12397500</v>
      </c>
      <c r="BK247" s="286">
        <v>35</v>
      </c>
      <c r="BL247" s="286">
        <v>253</v>
      </c>
      <c r="BM247" s="286">
        <v>288</v>
      </c>
      <c r="BN247" s="286">
        <v>9504000</v>
      </c>
      <c r="BO247" s="286">
        <v>2505600</v>
      </c>
      <c r="BP247" s="287" t="s">
        <v>545</v>
      </c>
      <c r="BQ247" s="287" t="s">
        <v>1475</v>
      </c>
      <c r="BR247" t="s">
        <v>45</v>
      </c>
    </row>
    <row r="248" spans="1:70" x14ac:dyDescent="0.3">
      <c r="A248" s="281">
        <v>245</v>
      </c>
      <c r="B248" s="288" t="s">
        <v>2952</v>
      </c>
      <c r="C248" s="288" t="s">
        <v>2953</v>
      </c>
      <c r="D248" s="288" t="s">
        <v>3003</v>
      </c>
      <c r="E248" s="288" t="s">
        <v>2959</v>
      </c>
      <c r="F248" s="288" t="s">
        <v>2955</v>
      </c>
      <c r="G248" s="288" t="s">
        <v>2960</v>
      </c>
      <c r="H248" s="288" t="s">
        <v>2965</v>
      </c>
      <c r="I248" s="288" t="s">
        <v>2962</v>
      </c>
      <c r="J248" s="288" t="s">
        <v>60</v>
      </c>
      <c r="K248" s="288" t="s">
        <v>2958</v>
      </c>
      <c r="L248" s="288" t="s">
        <v>45</v>
      </c>
      <c r="M248" s="289" t="s">
        <v>1778</v>
      </c>
      <c r="N248" s="288" t="s">
        <v>1222</v>
      </c>
      <c r="O248" s="288" t="s">
        <v>50</v>
      </c>
      <c r="P248" s="288" t="s">
        <v>51</v>
      </c>
      <c r="Q248" s="290" t="s">
        <v>45</v>
      </c>
      <c r="R248" s="288" t="s">
        <v>45</v>
      </c>
      <c r="S248" s="1">
        <v>45554</v>
      </c>
      <c r="T248" s="1">
        <v>45454</v>
      </c>
      <c r="U248" s="290" t="s">
        <v>45</v>
      </c>
      <c r="V248" s="1">
        <v>45454</v>
      </c>
      <c r="W248" s="1">
        <v>45495</v>
      </c>
      <c r="X248" s="1">
        <v>45497</v>
      </c>
      <c r="Y248" s="291">
        <v>36000</v>
      </c>
      <c r="Z248" s="291">
        <v>36000</v>
      </c>
      <c r="AA248" s="291">
        <v>9600</v>
      </c>
      <c r="AB248" s="291">
        <v>36000</v>
      </c>
      <c r="AC248" s="292" t="s">
        <v>691</v>
      </c>
      <c r="AD248" s="290" t="s">
        <v>60</v>
      </c>
      <c r="AE248" s="292" t="s">
        <v>45</v>
      </c>
      <c r="AF248" s="291">
        <v>36000</v>
      </c>
      <c r="AG248" s="291">
        <v>3310</v>
      </c>
      <c r="AH248" s="291">
        <v>119160000</v>
      </c>
      <c r="AI248" s="291">
        <v>31776000</v>
      </c>
      <c r="AJ248" s="291">
        <v>1200</v>
      </c>
      <c r="AK248" s="291">
        <v>43200000</v>
      </c>
      <c r="AL248" s="291">
        <v>11520000</v>
      </c>
      <c r="AM248" s="291">
        <v>2110</v>
      </c>
      <c r="AN248" s="291">
        <v>75960000</v>
      </c>
      <c r="AO248" s="291">
        <v>20256000</v>
      </c>
      <c r="AP248" s="291">
        <v>3686</v>
      </c>
      <c r="AQ248" s="291">
        <v>132696000</v>
      </c>
      <c r="AR248" s="291">
        <v>35385600</v>
      </c>
      <c r="AS248" s="291">
        <v>3686</v>
      </c>
      <c r="AT248" s="291">
        <v>132696000</v>
      </c>
      <c r="AU248" s="291">
        <v>35385600</v>
      </c>
      <c r="AV248" s="291"/>
      <c r="AW248" s="291"/>
      <c r="AX248" s="291">
        <v>0</v>
      </c>
      <c r="AY248" s="291">
        <v>3571</v>
      </c>
      <c r="AZ248" s="291">
        <v>128556000</v>
      </c>
      <c r="BA248" s="291">
        <v>-15</v>
      </c>
      <c r="BB248" s="291">
        <v>-540000</v>
      </c>
      <c r="BC248" s="291">
        <v>419</v>
      </c>
      <c r="BD248" s="291">
        <v>15084000</v>
      </c>
      <c r="BE248" s="291">
        <v>11905355</v>
      </c>
      <c r="BF248" s="291">
        <v>4022400</v>
      </c>
      <c r="BG248" s="291">
        <v>3561</v>
      </c>
      <c r="BH248" s="291">
        <v>128196000</v>
      </c>
      <c r="BI248" s="291">
        <v>106799507</v>
      </c>
      <c r="BJ248" s="291">
        <v>34185600</v>
      </c>
      <c r="BK248" s="291">
        <v>10</v>
      </c>
      <c r="BL248" s="291">
        <v>115</v>
      </c>
      <c r="BM248" s="291">
        <v>125</v>
      </c>
      <c r="BN248" s="291">
        <v>4500000</v>
      </c>
      <c r="BO248" s="291">
        <v>1200000</v>
      </c>
      <c r="BP248" s="292" t="s">
        <v>4160</v>
      </c>
      <c r="BQ248" s="292" t="s">
        <v>4052</v>
      </c>
      <c r="BR248" t="s">
        <v>45</v>
      </c>
    </row>
    <row r="249" spans="1:70" x14ac:dyDescent="0.3">
      <c r="A249" s="281">
        <v>246</v>
      </c>
      <c r="B249" s="282" t="s">
        <v>2952</v>
      </c>
      <c r="C249" s="282" t="s">
        <v>2953</v>
      </c>
      <c r="D249" s="282" t="s">
        <v>3003</v>
      </c>
      <c r="E249" s="282" t="s">
        <v>2959</v>
      </c>
      <c r="F249" s="282" t="s">
        <v>2955</v>
      </c>
      <c r="G249" s="282" t="s">
        <v>2960</v>
      </c>
      <c r="H249" s="282" t="s">
        <v>2965</v>
      </c>
      <c r="I249" s="282" t="s">
        <v>2962</v>
      </c>
      <c r="J249" s="282" t="s">
        <v>60</v>
      </c>
      <c r="K249" s="282" t="s">
        <v>2958</v>
      </c>
      <c r="L249" s="282" t="s">
        <v>45</v>
      </c>
      <c r="M249" s="283" t="s">
        <v>1777</v>
      </c>
      <c r="N249" s="282" t="s">
        <v>1776</v>
      </c>
      <c r="O249" s="282" t="s">
        <v>50</v>
      </c>
      <c r="P249" s="282" t="s">
        <v>51</v>
      </c>
      <c r="Q249" s="284" t="s">
        <v>45</v>
      </c>
      <c r="R249" s="282" t="s">
        <v>45</v>
      </c>
      <c r="S249" s="285">
        <v>45504</v>
      </c>
      <c r="T249" s="285">
        <v>45454</v>
      </c>
      <c r="U249" s="284" t="s">
        <v>45</v>
      </c>
      <c r="V249" s="285">
        <v>45454</v>
      </c>
      <c r="W249" s="285">
        <v>45490</v>
      </c>
      <c r="X249" s="285">
        <v>45497</v>
      </c>
      <c r="Y249" s="286">
        <v>39000</v>
      </c>
      <c r="Z249" s="286">
        <v>63000</v>
      </c>
      <c r="AA249" s="286">
        <v>10300</v>
      </c>
      <c r="AB249" s="286">
        <v>63000</v>
      </c>
      <c r="AC249" s="287" t="s">
        <v>363</v>
      </c>
      <c r="AD249" s="284" t="s">
        <v>60</v>
      </c>
      <c r="AE249" s="287" t="s">
        <v>45</v>
      </c>
      <c r="AF249" s="286">
        <v>39000</v>
      </c>
      <c r="AG249" s="286">
        <v>1100</v>
      </c>
      <c r="AH249" s="286">
        <v>69300000</v>
      </c>
      <c r="AI249" s="286">
        <v>11330000</v>
      </c>
      <c r="AJ249" s="286">
        <v>1100</v>
      </c>
      <c r="AK249" s="286">
        <v>69300000</v>
      </c>
      <c r="AL249" s="286">
        <v>11330000</v>
      </c>
      <c r="AM249" s="286"/>
      <c r="AN249" s="286"/>
      <c r="AO249" s="286">
        <v>0</v>
      </c>
      <c r="AP249" s="286">
        <v>1143</v>
      </c>
      <c r="AQ249" s="286">
        <v>72009000</v>
      </c>
      <c r="AR249" s="286">
        <v>11772900</v>
      </c>
      <c r="AS249" s="286">
        <v>1143</v>
      </c>
      <c r="AT249" s="286">
        <v>72009000</v>
      </c>
      <c r="AU249" s="286">
        <v>11772900</v>
      </c>
      <c r="AV249" s="286"/>
      <c r="AW249" s="286"/>
      <c r="AX249" s="286">
        <v>0</v>
      </c>
      <c r="AY249" s="286">
        <v>610</v>
      </c>
      <c r="AZ249" s="286">
        <v>38430000</v>
      </c>
      <c r="BA249" s="286">
        <v>-2</v>
      </c>
      <c r="BB249" s="286">
        <v>-126000</v>
      </c>
      <c r="BC249" s="286">
        <v>73</v>
      </c>
      <c r="BD249" s="286">
        <v>4599000</v>
      </c>
      <c r="BE249" s="286">
        <v>2203396</v>
      </c>
      <c r="BF249" s="286">
        <v>751900</v>
      </c>
      <c r="BG249" s="286">
        <v>605</v>
      </c>
      <c r="BH249" s="286">
        <v>38115000</v>
      </c>
      <c r="BI249" s="286">
        <v>18127258</v>
      </c>
      <c r="BJ249" s="286">
        <v>6231500</v>
      </c>
      <c r="BK249" s="286">
        <v>5</v>
      </c>
      <c r="BL249" s="286">
        <v>533</v>
      </c>
      <c r="BM249" s="286">
        <v>538</v>
      </c>
      <c r="BN249" s="286">
        <v>33894000</v>
      </c>
      <c r="BO249" s="286">
        <v>5541400</v>
      </c>
      <c r="BP249" s="287" t="s">
        <v>780</v>
      </c>
      <c r="BQ249" s="287" t="s">
        <v>3900</v>
      </c>
      <c r="BR249" t="s">
        <v>45</v>
      </c>
    </row>
    <row r="250" spans="1:70" x14ac:dyDescent="0.3">
      <c r="A250" s="281">
        <v>247</v>
      </c>
      <c r="B250" s="288" t="s">
        <v>2952</v>
      </c>
      <c r="C250" s="288" t="s">
        <v>2953</v>
      </c>
      <c r="D250" s="288" t="s">
        <v>3003</v>
      </c>
      <c r="E250" s="288" t="s">
        <v>2959</v>
      </c>
      <c r="F250" s="288" t="s">
        <v>2955</v>
      </c>
      <c r="G250" s="288" t="s">
        <v>2960</v>
      </c>
      <c r="H250" s="288" t="s">
        <v>2965</v>
      </c>
      <c r="I250" s="288" t="s">
        <v>2962</v>
      </c>
      <c r="J250" s="288" t="s">
        <v>60</v>
      </c>
      <c r="K250" s="288" t="s">
        <v>2958</v>
      </c>
      <c r="L250" s="288" t="s">
        <v>45</v>
      </c>
      <c r="M250" s="289" t="s">
        <v>1775</v>
      </c>
      <c r="N250" s="288" t="s">
        <v>1774</v>
      </c>
      <c r="O250" s="288" t="s">
        <v>50</v>
      </c>
      <c r="P250" s="288" t="s">
        <v>51</v>
      </c>
      <c r="Q250" s="290" t="s">
        <v>45</v>
      </c>
      <c r="R250" s="288" t="s">
        <v>45</v>
      </c>
      <c r="S250" s="1">
        <v>45531</v>
      </c>
      <c r="T250" s="1">
        <v>45454</v>
      </c>
      <c r="U250" s="290" t="s">
        <v>45</v>
      </c>
      <c r="V250" s="1">
        <v>45454</v>
      </c>
      <c r="W250" s="1">
        <v>45510</v>
      </c>
      <c r="X250" s="1">
        <v>45516</v>
      </c>
      <c r="Y250" s="291">
        <v>36000</v>
      </c>
      <c r="Z250" s="291">
        <v>36000</v>
      </c>
      <c r="AA250" s="291">
        <v>9900</v>
      </c>
      <c r="AB250" s="291">
        <v>36000</v>
      </c>
      <c r="AC250" s="292" t="s">
        <v>569</v>
      </c>
      <c r="AD250" s="290" t="s">
        <v>60</v>
      </c>
      <c r="AE250" s="292" t="s">
        <v>45</v>
      </c>
      <c r="AF250" s="291">
        <v>36000</v>
      </c>
      <c r="AG250" s="291">
        <v>2900</v>
      </c>
      <c r="AH250" s="291">
        <v>104400000</v>
      </c>
      <c r="AI250" s="291">
        <v>28710000</v>
      </c>
      <c r="AJ250" s="291">
        <v>1200</v>
      </c>
      <c r="AK250" s="291">
        <v>43200000</v>
      </c>
      <c r="AL250" s="291">
        <v>11880000</v>
      </c>
      <c r="AM250" s="291">
        <v>1700</v>
      </c>
      <c r="AN250" s="291">
        <v>61200000</v>
      </c>
      <c r="AO250" s="291">
        <v>16830000</v>
      </c>
      <c r="AP250" s="291">
        <v>2817</v>
      </c>
      <c r="AQ250" s="291">
        <v>101412000</v>
      </c>
      <c r="AR250" s="291">
        <v>27888300</v>
      </c>
      <c r="AS250" s="291">
        <v>2817</v>
      </c>
      <c r="AT250" s="291">
        <v>101412000</v>
      </c>
      <c r="AU250" s="291">
        <v>27888300</v>
      </c>
      <c r="AV250" s="291"/>
      <c r="AW250" s="291"/>
      <c r="AX250" s="291">
        <v>0</v>
      </c>
      <c r="AY250" s="291">
        <v>2126</v>
      </c>
      <c r="AZ250" s="291">
        <v>76536000</v>
      </c>
      <c r="BA250" s="291">
        <v>2</v>
      </c>
      <c r="BB250" s="291">
        <v>72000</v>
      </c>
      <c r="BC250" s="291">
        <v>486</v>
      </c>
      <c r="BD250" s="291">
        <v>17496000</v>
      </c>
      <c r="BE250" s="291">
        <v>12846593</v>
      </c>
      <c r="BF250" s="291">
        <v>4811400</v>
      </c>
      <c r="BG250" s="291">
        <v>2095</v>
      </c>
      <c r="BH250" s="291">
        <v>75420000</v>
      </c>
      <c r="BI250" s="291">
        <v>60292696</v>
      </c>
      <c r="BJ250" s="291">
        <v>20740500</v>
      </c>
      <c r="BK250" s="291">
        <v>31</v>
      </c>
      <c r="BL250" s="291">
        <v>691</v>
      </c>
      <c r="BM250" s="291">
        <v>722</v>
      </c>
      <c r="BN250" s="291">
        <v>25992000</v>
      </c>
      <c r="BO250" s="291">
        <v>7147800</v>
      </c>
      <c r="BP250" s="292" t="s">
        <v>3897</v>
      </c>
      <c r="BQ250" s="292" t="s">
        <v>4059</v>
      </c>
      <c r="BR250" t="s">
        <v>45</v>
      </c>
    </row>
    <row r="251" spans="1:70" x14ac:dyDescent="0.3">
      <c r="A251" s="281">
        <v>248</v>
      </c>
      <c r="B251" s="282" t="s">
        <v>2952</v>
      </c>
      <c r="C251" s="282" t="s">
        <v>2953</v>
      </c>
      <c r="D251" s="282" t="s">
        <v>3003</v>
      </c>
      <c r="E251" s="282" t="s">
        <v>2959</v>
      </c>
      <c r="F251" s="282" t="s">
        <v>2955</v>
      </c>
      <c r="G251" s="282" t="s">
        <v>2960</v>
      </c>
      <c r="H251" s="282" t="s">
        <v>2965</v>
      </c>
      <c r="I251" s="282" t="s">
        <v>2962</v>
      </c>
      <c r="J251" s="282" t="s">
        <v>60</v>
      </c>
      <c r="K251" s="282" t="s">
        <v>2958</v>
      </c>
      <c r="L251" s="282" t="s">
        <v>45</v>
      </c>
      <c r="M251" s="283" t="s">
        <v>1773</v>
      </c>
      <c r="N251" s="282" t="s">
        <v>1772</v>
      </c>
      <c r="O251" s="282" t="s">
        <v>50</v>
      </c>
      <c r="P251" s="282" t="s">
        <v>74</v>
      </c>
      <c r="Q251" s="284" t="s">
        <v>45</v>
      </c>
      <c r="R251" s="282" t="s">
        <v>45</v>
      </c>
      <c r="S251" s="285">
        <v>45547</v>
      </c>
      <c r="T251" s="285">
        <v>45454</v>
      </c>
      <c r="U251" s="284" t="s">
        <v>45</v>
      </c>
      <c r="V251" s="285">
        <v>45454</v>
      </c>
      <c r="W251" s="285">
        <v>45496</v>
      </c>
      <c r="X251" s="285">
        <v>45503</v>
      </c>
      <c r="Y251" s="286">
        <v>36000</v>
      </c>
      <c r="Z251" s="286">
        <v>45000</v>
      </c>
      <c r="AA251" s="286">
        <v>9900</v>
      </c>
      <c r="AB251" s="286">
        <v>45000</v>
      </c>
      <c r="AC251" s="287" t="s">
        <v>569</v>
      </c>
      <c r="AD251" s="284" t="s">
        <v>60</v>
      </c>
      <c r="AE251" s="287" t="s">
        <v>45</v>
      </c>
      <c r="AF251" s="286">
        <v>36000</v>
      </c>
      <c r="AG251" s="286">
        <v>2030</v>
      </c>
      <c r="AH251" s="286">
        <v>91350000</v>
      </c>
      <c r="AI251" s="286">
        <v>20097000</v>
      </c>
      <c r="AJ251" s="286">
        <v>1500</v>
      </c>
      <c r="AK251" s="286">
        <v>67500000</v>
      </c>
      <c r="AL251" s="286">
        <v>14850000</v>
      </c>
      <c r="AM251" s="286">
        <v>530</v>
      </c>
      <c r="AN251" s="286">
        <v>23850000</v>
      </c>
      <c r="AO251" s="286">
        <v>5247000</v>
      </c>
      <c r="AP251" s="286">
        <v>2311</v>
      </c>
      <c r="AQ251" s="286">
        <v>103995000</v>
      </c>
      <c r="AR251" s="286">
        <v>22878900</v>
      </c>
      <c r="AS251" s="286">
        <v>2311</v>
      </c>
      <c r="AT251" s="286">
        <v>103995000</v>
      </c>
      <c r="AU251" s="286">
        <v>22878900</v>
      </c>
      <c r="AV251" s="286"/>
      <c r="AW251" s="286"/>
      <c r="AX251" s="286">
        <v>0</v>
      </c>
      <c r="AY251" s="286">
        <v>1920</v>
      </c>
      <c r="AZ251" s="286">
        <v>86400000</v>
      </c>
      <c r="BA251" s="286">
        <v>-14</v>
      </c>
      <c r="BB251" s="286">
        <v>-630000</v>
      </c>
      <c r="BC251" s="286">
        <v>199</v>
      </c>
      <c r="BD251" s="286">
        <v>8955000</v>
      </c>
      <c r="BE251" s="286">
        <v>6369759</v>
      </c>
      <c r="BF251" s="286">
        <v>1970100</v>
      </c>
      <c r="BG251" s="286">
        <v>1878</v>
      </c>
      <c r="BH251" s="286">
        <v>84510000</v>
      </c>
      <c r="BI251" s="286">
        <v>55923582</v>
      </c>
      <c r="BJ251" s="286">
        <v>18592200</v>
      </c>
      <c r="BK251" s="286">
        <v>42</v>
      </c>
      <c r="BL251" s="286">
        <v>391</v>
      </c>
      <c r="BM251" s="286">
        <v>433</v>
      </c>
      <c r="BN251" s="286">
        <v>19485000</v>
      </c>
      <c r="BO251" s="286">
        <v>4286700</v>
      </c>
      <c r="BP251" s="287" t="s">
        <v>4056</v>
      </c>
      <c r="BQ251" s="287" t="s">
        <v>3818</v>
      </c>
      <c r="BR251" t="s">
        <v>45</v>
      </c>
    </row>
    <row r="252" spans="1:70" x14ac:dyDescent="0.3">
      <c r="A252" s="281">
        <v>249</v>
      </c>
      <c r="B252" s="288" t="s">
        <v>2952</v>
      </c>
      <c r="C252" s="288" t="s">
        <v>2953</v>
      </c>
      <c r="D252" s="288" t="s">
        <v>3003</v>
      </c>
      <c r="E252" s="288" t="s">
        <v>2959</v>
      </c>
      <c r="F252" s="288" t="s">
        <v>2955</v>
      </c>
      <c r="G252" s="288" t="s">
        <v>2960</v>
      </c>
      <c r="H252" s="288" t="s">
        <v>2965</v>
      </c>
      <c r="I252" s="288" t="s">
        <v>2962</v>
      </c>
      <c r="J252" s="288" t="s">
        <v>60</v>
      </c>
      <c r="K252" s="288" t="s">
        <v>2958</v>
      </c>
      <c r="L252" s="288" t="s">
        <v>45</v>
      </c>
      <c r="M252" s="289" t="s">
        <v>1771</v>
      </c>
      <c r="N252" s="288" t="s">
        <v>1770</v>
      </c>
      <c r="O252" s="288" t="s">
        <v>50</v>
      </c>
      <c r="P252" s="288" t="s">
        <v>74</v>
      </c>
      <c r="Q252" s="290" t="s">
        <v>45</v>
      </c>
      <c r="R252" s="288" t="s">
        <v>45</v>
      </c>
      <c r="S252" s="1">
        <v>45547</v>
      </c>
      <c r="T252" s="1">
        <v>45454</v>
      </c>
      <c r="U252" s="290" t="s">
        <v>45</v>
      </c>
      <c r="V252" s="1">
        <v>45454</v>
      </c>
      <c r="W252" s="1">
        <v>45496</v>
      </c>
      <c r="X252" s="1">
        <v>45503</v>
      </c>
      <c r="Y252" s="291">
        <v>36000</v>
      </c>
      <c r="Z252" s="291">
        <v>45000</v>
      </c>
      <c r="AA252" s="291">
        <v>9900</v>
      </c>
      <c r="AB252" s="291">
        <v>45000</v>
      </c>
      <c r="AC252" s="292" t="s">
        <v>569</v>
      </c>
      <c r="AD252" s="290" t="s">
        <v>60</v>
      </c>
      <c r="AE252" s="292" t="s">
        <v>45</v>
      </c>
      <c r="AF252" s="291">
        <v>36000</v>
      </c>
      <c r="AG252" s="291">
        <v>1630</v>
      </c>
      <c r="AH252" s="291">
        <v>73350000</v>
      </c>
      <c r="AI252" s="291">
        <v>16137000</v>
      </c>
      <c r="AJ252" s="291">
        <v>1500</v>
      </c>
      <c r="AK252" s="291">
        <v>67500000</v>
      </c>
      <c r="AL252" s="291">
        <v>14850000</v>
      </c>
      <c r="AM252" s="291">
        <v>130</v>
      </c>
      <c r="AN252" s="291">
        <v>5850000</v>
      </c>
      <c r="AO252" s="291">
        <v>1287000</v>
      </c>
      <c r="AP252" s="291">
        <v>1734</v>
      </c>
      <c r="AQ252" s="291">
        <v>78030000</v>
      </c>
      <c r="AR252" s="291">
        <v>17166600</v>
      </c>
      <c r="AS252" s="291">
        <v>1734</v>
      </c>
      <c r="AT252" s="291">
        <v>78030000</v>
      </c>
      <c r="AU252" s="291">
        <v>17166600</v>
      </c>
      <c r="AV252" s="291"/>
      <c r="AW252" s="291"/>
      <c r="AX252" s="291">
        <v>0</v>
      </c>
      <c r="AY252" s="291">
        <v>1298</v>
      </c>
      <c r="AZ252" s="291">
        <v>58410000</v>
      </c>
      <c r="BA252" s="291">
        <v>-15</v>
      </c>
      <c r="BB252" s="291">
        <v>-675000</v>
      </c>
      <c r="BC252" s="291">
        <v>221</v>
      </c>
      <c r="BD252" s="291">
        <v>9945000</v>
      </c>
      <c r="BE252" s="291">
        <v>5888180</v>
      </c>
      <c r="BF252" s="291">
        <v>2187900</v>
      </c>
      <c r="BG252" s="291">
        <v>1299</v>
      </c>
      <c r="BH252" s="291">
        <v>58455000</v>
      </c>
      <c r="BI252" s="291">
        <v>34350536</v>
      </c>
      <c r="BJ252" s="291">
        <v>12860100</v>
      </c>
      <c r="BK252" s="291">
        <v>-1</v>
      </c>
      <c r="BL252" s="291">
        <v>436</v>
      </c>
      <c r="BM252" s="291">
        <v>435</v>
      </c>
      <c r="BN252" s="291">
        <v>19575000</v>
      </c>
      <c r="BO252" s="291">
        <v>4306500</v>
      </c>
      <c r="BP252" s="292" t="s">
        <v>3420</v>
      </c>
      <c r="BQ252" s="292" t="s">
        <v>3324</v>
      </c>
      <c r="BR252" t="s">
        <v>45</v>
      </c>
    </row>
    <row r="253" spans="1:70" x14ac:dyDescent="0.3">
      <c r="A253" s="281">
        <v>250</v>
      </c>
      <c r="B253" s="282" t="s">
        <v>2952</v>
      </c>
      <c r="C253" s="282" t="s">
        <v>2953</v>
      </c>
      <c r="D253" s="282" t="s">
        <v>3003</v>
      </c>
      <c r="E253" s="282" t="s">
        <v>2959</v>
      </c>
      <c r="F253" s="282" t="s">
        <v>2955</v>
      </c>
      <c r="G253" s="282" t="s">
        <v>2960</v>
      </c>
      <c r="H253" s="282" t="s">
        <v>2965</v>
      </c>
      <c r="I253" s="282" t="s">
        <v>2962</v>
      </c>
      <c r="J253" s="282" t="s">
        <v>60</v>
      </c>
      <c r="K253" s="282" t="s">
        <v>2958</v>
      </c>
      <c r="L253" s="282" t="s">
        <v>45</v>
      </c>
      <c r="M253" s="283" t="s">
        <v>1768</v>
      </c>
      <c r="N253" s="282" t="s">
        <v>1767</v>
      </c>
      <c r="O253" s="282" t="s">
        <v>50</v>
      </c>
      <c r="P253" s="282" t="s">
        <v>74</v>
      </c>
      <c r="Q253" s="284" t="s">
        <v>45</v>
      </c>
      <c r="R253" s="282" t="s">
        <v>45</v>
      </c>
      <c r="S253" s="285">
        <v>45527</v>
      </c>
      <c r="T253" s="285">
        <v>45454</v>
      </c>
      <c r="U253" s="284" t="s">
        <v>45</v>
      </c>
      <c r="V253" s="285">
        <v>45454</v>
      </c>
      <c r="W253" s="285">
        <v>45527</v>
      </c>
      <c r="X253" s="285">
        <v>45539</v>
      </c>
      <c r="Y253" s="286">
        <v>53000</v>
      </c>
      <c r="Z253" s="286">
        <v>53000</v>
      </c>
      <c r="AA253" s="286">
        <v>16900</v>
      </c>
      <c r="AB253" s="286">
        <v>53000</v>
      </c>
      <c r="AC253" s="287" t="s">
        <v>1769</v>
      </c>
      <c r="AD253" s="284" t="s">
        <v>60</v>
      </c>
      <c r="AE253" s="287" t="s">
        <v>45</v>
      </c>
      <c r="AF253" s="286">
        <v>53000</v>
      </c>
      <c r="AG253" s="286">
        <v>795</v>
      </c>
      <c r="AH253" s="286">
        <v>42135000</v>
      </c>
      <c r="AI253" s="286">
        <v>13435500</v>
      </c>
      <c r="AJ253" s="286">
        <v>795</v>
      </c>
      <c r="AK253" s="286">
        <v>42135000</v>
      </c>
      <c r="AL253" s="286">
        <v>13435500</v>
      </c>
      <c r="AM253" s="286"/>
      <c r="AN253" s="286"/>
      <c r="AO253" s="286">
        <v>0</v>
      </c>
      <c r="AP253" s="286">
        <v>830</v>
      </c>
      <c r="AQ253" s="286">
        <v>43990000</v>
      </c>
      <c r="AR253" s="286">
        <v>14027000</v>
      </c>
      <c r="AS253" s="286">
        <v>830</v>
      </c>
      <c r="AT253" s="286">
        <v>43990000</v>
      </c>
      <c r="AU253" s="286">
        <v>14027000</v>
      </c>
      <c r="AV253" s="286"/>
      <c r="AW253" s="286"/>
      <c r="AX253" s="286">
        <v>0</v>
      </c>
      <c r="AY253" s="286">
        <v>144</v>
      </c>
      <c r="AZ253" s="286">
        <v>7632000</v>
      </c>
      <c r="BA253" s="286">
        <v>3</v>
      </c>
      <c r="BB253" s="286">
        <v>159000</v>
      </c>
      <c r="BC253" s="286">
        <v>3</v>
      </c>
      <c r="BD253" s="286">
        <v>159000</v>
      </c>
      <c r="BE253" s="286">
        <v>1104305</v>
      </c>
      <c r="BF253" s="286">
        <v>50700</v>
      </c>
      <c r="BG253" s="286">
        <v>143</v>
      </c>
      <c r="BH253" s="286">
        <v>7579000</v>
      </c>
      <c r="BI253" s="286">
        <v>5152603</v>
      </c>
      <c r="BJ253" s="286">
        <v>2416700</v>
      </c>
      <c r="BK253" s="286">
        <v>1</v>
      </c>
      <c r="BL253" s="286">
        <v>686</v>
      </c>
      <c r="BM253" s="286">
        <v>687</v>
      </c>
      <c r="BN253" s="286">
        <v>36411000</v>
      </c>
      <c r="BO253" s="286">
        <v>11610300</v>
      </c>
      <c r="BP253" s="287" t="s">
        <v>4161</v>
      </c>
      <c r="BQ253" s="287" t="s">
        <v>3983</v>
      </c>
      <c r="BR253" t="s">
        <v>45</v>
      </c>
    </row>
    <row r="254" spans="1:70" x14ac:dyDescent="0.3">
      <c r="A254" s="281">
        <v>251</v>
      </c>
      <c r="B254" s="288" t="s">
        <v>2952</v>
      </c>
      <c r="C254" s="288" t="s">
        <v>2953</v>
      </c>
      <c r="D254" s="288" t="s">
        <v>3003</v>
      </c>
      <c r="E254" s="288" t="s">
        <v>2959</v>
      </c>
      <c r="F254" s="288" t="s">
        <v>2955</v>
      </c>
      <c r="G254" s="288" t="s">
        <v>2960</v>
      </c>
      <c r="H254" s="288" t="s">
        <v>2965</v>
      </c>
      <c r="I254" s="288" t="s">
        <v>2962</v>
      </c>
      <c r="J254" s="288" t="s">
        <v>60</v>
      </c>
      <c r="K254" s="288" t="s">
        <v>2958</v>
      </c>
      <c r="L254" s="288" t="s">
        <v>45</v>
      </c>
      <c r="M254" s="289" t="s">
        <v>1765</v>
      </c>
      <c r="N254" s="288" t="s">
        <v>1764</v>
      </c>
      <c r="O254" s="288" t="s">
        <v>50</v>
      </c>
      <c r="P254" s="288" t="s">
        <v>51</v>
      </c>
      <c r="Q254" s="290" t="s">
        <v>45</v>
      </c>
      <c r="R254" s="288" t="s">
        <v>45</v>
      </c>
      <c r="S254" s="1">
        <v>45547</v>
      </c>
      <c r="T254" s="1">
        <v>45456</v>
      </c>
      <c r="U254" s="290" t="s">
        <v>45</v>
      </c>
      <c r="V254" s="1">
        <v>45456</v>
      </c>
      <c r="W254" s="1">
        <v>45510</v>
      </c>
      <c r="X254" s="1">
        <v>45525</v>
      </c>
      <c r="Y254" s="291">
        <v>43000</v>
      </c>
      <c r="Z254" s="291">
        <v>43000</v>
      </c>
      <c r="AA254" s="291">
        <v>11000</v>
      </c>
      <c r="AB254" s="291">
        <v>43000</v>
      </c>
      <c r="AC254" s="292" t="s">
        <v>546</v>
      </c>
      <c r="AD254" s="290" t="s">
        <v>60</v>
      </c>
      <c r="AE254" s="292" t="s">
        <v>45</v>
      </c>
      <c r="AF254" s="291">
        <v>43000</v>
      </c>
      <c r="AG254" s="291">
        <v>1280</v>
      </c>
      <c r="AH254" s="291">
        <v>55040000</v>
      </c>
      <c r="AI254" s="291">
        <v>14080000</v>
      </c>
      <c r="AJ254" s="291">
        <v>1100</v>
      </c>
      <c r="AK254" s="291">
        <v>47300000</v>
      </c>
      <c r="AL254" s="291">
        <v>12100000</v>
      </c>
      <c r="AM254" s="291">
        <v>180</v>
      </c>
      <c r="AN254" s="291">
        <v>7740000</v>
      </c>
      <c r="AO254" s="291">
        <v>1980000</v>
      </c>
      <c r="AP254" s="291">
        <v>1326</v>
      </c>
      <c r="AQ254" s="291">
        <v>57018000</v>
      </c>
      <c r="AR254" s="291">
        <v>14586000</v>
      </c>
      <c r="AS254" s="291">
        <v>1326</v>
      </c>
      <c r="AT254" s="291">
        <v>57018000</v>
      </c>
      <c r="AU254" s="291">
        <v>14586000</v>
      </c>
      <c r="AV254" s="291"/>
      <c r="AW254" s="291"/>
      <c r="AX254" s="291">
        <v>0</v>
      </c>
      <c r="AY254" s="291">
        <v>1015</v>
      </c>
      <c r="AZ254" s="291">
        <v>43645000</v>
      </c>
      <c r="BA254" s="291">
        <v>-3</v>
      </c>
      <c r="BB254" s="291">
        <v>-129000</v>
      </c>
      <c r="BC254" s="291">
        <v>108</v>
      </c>
      <c r="BD254" s="291">
        <v>4644000</v>
      </c>
      <c r="BE254" s="291">
        <v>4533409</v>
      </c>
      <c r="BF254" s="291">
        <v>1188000</v>
      </c>
      <c r="BG254" s="291">
        <v>1013</v>
      </c>
      <c r="BH254" s="291">
        <v>43559000</v>
      </c>
      <c r="BI254" s="291">
        <v>35248966</v>
      </c>
      <c r="BJ254" s="291">
        <v>11143000</v>
      </c>
      <c r="BK254" s="291">
        <v>2</v>
      </c>
      <c r="BL254" s="291">
        <v>311</v>
      </c>
      <c r="BM254" s="291">
        <v>313</v>
      </c>
      <c r="BN254" s="291">
        <v>13459000</v>
      </c>
      <c r="BO254" s="291">
        <v>3443000</v>
      </c>
      <c r="BP254" s="292" t="s">
        <v>1584</v>
      </c>
      <c r="BQ254" s="292" t="s">
        <v>713</v>
      </c>
      <c r="BR254" t="s">
        <v>45</v>
      </c>
    </row>
    <row r="255" spans="1:70" x14ac:dyDescent="0.3">
      <c r="A255" s="281">
        <v>252</v>
      </c>
      <c r="B255" s="282" t="s">
        <v>2952</v>
      </c>
      <c r="C255" s="282" t="s">
        <v>2953</v>
      </c>
      <c r="D255" s="282" t="s">
        <v>3003</v>
      </c>
      <c r="E255" s="282" t="s">
        <v>2959</v>
      </c>
      <c r="F255" s="282" t="s">
        <v>2955</v>
      </c>
      <c r="G255" s="282" t="s">
        <v>2960</v>
      </c>
      <c r="H255" s="282" t="s">
        <v>2965</v>
      </c>
      <c r="I255" s="282" t="s">
        <v>2962</v>
      </c>
      <c r="J255" s="282" t="s">
        <v>60</v>
      </c>
      <c r="K255" s="282" t="s">
        <v>2958</v>
      </c>
      <c r="L255" s="282" t="s">
        <v>45</v>
      </c>
      <c r="M255" s="283" t="s">
        <v>1763</v>
      </c>
      <c r="N255" s="282" t="s">
        <v>1762</v>
      </c>
      <c r="O255" s="282" t="s">
        <v>50</v>
      </c>
      <c r="P255" s="282" t="s">
        <v>51</v>
      </c>
      <c r="Q255" s="284" t="s">
        <v>45</v>
      </c>
      <c r="R255" s="282" t="s">
        <v>45</v>
      </c>
      <c r="S255" s="285">
        <v>45531</v>
      </c>
      <c r="T255" s="285">
        <v>45461</v>
      </c>
      <c r="U255" s="284" t="s">
        <v>45</v>
      </c>
      <c r="V255" s="285">
        <v>45461</v>
      </c>
      <c r="W255" s="285">
        <v>45503</v>
      </c>
      <c r="X255" s="285">
        <v>45506</v>
      </c>
      <c r="Y255" s="286">
        <v>39000</v>
      </c>
      <c r="Z255" s="286">
        <v>39000</v>
      </c>
      <c r="AA255" s="286">
        <v>9500</v>
      </c>
      <c r="AB255" s="286">
        <v>39000</v>
      </c>
      <c r="AC255" s="287" t="s">
        <v>772</v>
      </c>
      <c r="AD255" s="284" t="s">
        <v>60</v>
      </c>
      <c r="AE255" s="287" t="s">
        <v>45</v>
      </c>
      <c r="AF255" s="286">
        <v>39000</v>
      </c>
      <c r="AG255" s="286">
        <v>980</v>
      </c>
      <c r="AH255" s="286">
        <v>38220000</v>
      </c>
      <c r="AI255" s="286">
        <v>9310000</v>
      </c>
      <c r="AJ255" s="286">
        <v>520</v>
      </c>
      <c r="AK255" s="286">
        <v>20280000</v>
      </c>
      <c r="AL255" s="286">
        <v>4940000</v>
      </c>
      <c r="AM255" s="286">
        <v>460</v>
      </c>
      <c r="AN255" s="286">
        <v>17940000</v>
      </c>
      <c r="AO255" s="286">
        <v>4370000</v>
      </c>
      <c r="AP255" s="286">
        <v>947</v>
      </c>
      <c r="AQ255" s="286">
        <v>36933000</v>
      </c>
      <c r="AR255" s="286">
        <v>8996500</v>
      </c>
      <c r="AS255" s="286">
        <v>947</v>
      </c>
      <c r="AT255" s="286">
        <v>36933000</v>
      </c>
      <c r="AU255" s="286">
        <v>8996500</v>
      </c>
      <c r="AV255" s="286"/>
      <c r="AW255" s="286"/>
      <c r="AX255" s="286">
        <v>0</v>
      </c>
      <c r="AY255" s="286">
        <v>763</v>
      </c>
      <c r="AZ255" s="286">
        <v>29757000</v>
      </c>
      <c r="BA255" s="286">
        <v>-70</v>
      </c>
      <c r="BB255" s="286">
        <v>-2730000</v>
      </c>
      <c r="BC255" s="286">
        <v>295</v>
      </c>
      <c r="BD255" s="286">
        <v>11505000</v>
      </c>
      <c r="BE255" s="286">
        <v>8895052</v>
      </c>
      <c r="BF255" s="286">
        <v>2802500</v>
      </c>
      <c r="BG255" s="286">
        <v>742</v>
      </c>
      <c r="BH255" s="286">
        <v>28938000</v>
      </c>
      <c r="BI255" s="286">
        <v>23056043</v>
      </c>
      <c r="BJ255" s="286">
        <v>7049000</v>
      </c>
      <c r="BK255" s="286">
        <v>21</v>
      </c>
      <c r="BL255" s="286">
        <v>184</v>
      </c>
      <c r="BM255" s="286">
        <v>205</v>
      </c>
      <c r="BN255" s="286">
        <v>7995000</v>
      </c>
      <c r="BO255" s="286">
        <v>1947500</v>
      </c>
      <c r="BP255" s="287" t="s">
        <v>3417</v>
      </c>
      <c r="BQ255" s="287" t="s">
        <v>3986</v>
      </c>
      <c r="BR255" t="s">
        <v>45</v>
      </c>
    </row>
    <row r="256" spans="1:70" x14ac:dyDescent="0.3">
      <c r="A256" s="281">
        <v>253</v>
      </c>
      <c r="B256" s="288" t="s">
        <v>2952</v>
      </c>
      <c r="C256" s="288" t="s">
        <v>2953</v>
      </c>
      <c r="D256" s="288" t="s">
        <v>3003</v>
      </c>
      <c r="E256" s="288" t="s">
        <v>2959</v>
      </c>
      <c r="F256" s="288" t="s">
        <v>2955</v>
      </c>
      <c r="G256" s="288" t="s">
        <v>2960</v>
      </c>
      <c r="H256" s="288" t="s">
        <v>2965</v>
      </c>
      <c r="I256" s="288" t="s">
        <v>2962</v>
      </c>
      <c r="J256" s="288" t="s">
        <v>60</v>
      </c>
      <c r="K256" s="288" t="s">
        <v>2958</v>
      </c>
      <c r="L256" s="288" t="s">
        <v>45</v>
      </c>
      <c r="M256" s="289" t="s">
        <v>1761</v>
      </c>
      <c r="N256" s="288" t="s">
        <v>1760</v>
      </c>
      <c r="O256" s="288" t="s">
        <v>50</v>
      </c>
      <c r="P256" s="288" t="s">
        <v>51</v>
      </c>
      <c r="Q256" s="290" t="s">
        <v>45</v>
      </c>
      <c r="R256" s="288" t="s">
        <v>45</v>
      </c>
      <c r="S256" s="1">
        <v>45531</v>
      </c>
      <c r="T256" s="1">
        <v>45461</v>
      </c>
      <c r="U256" s="290" t="s">
        <v>45</v>
      </c>
      <c r="V256" s="1">
        <v>45461</v>
      </c>
      <c r="W256" s="1">
        <v>45511</v>
      </c>
      <c r="X256" s="1">
        <v>45524</v>
      </c>
      <c r="Y256" s="291">
        <v>53000</v>
      </c>
      <c r="Z256" s="291">
        <v>53000</v>
      </c>
      <c r="AA256" s="291">
        <v>14800</v>
      </c>
      <c r="AB256" s="291">
        <v>53000</v>
      </c>
      <c r="AC256" s="292" t="s">
        <v>1602</v>
      </c>
      <c r="AD256" s="290" t="s">
        <v>60</v>
      </c>
      <c r="AE256" s="292" t="s">
        <v>45</v>
      </c>
      <c r="AF256" s="291">
        <v>53000</v>
      </c>
      <c r="AG256" s="291">
        <v>700</v>
      </c>
      <c r="AH256" s="291">
        <v>37100000</v>
      </c>
      <c r="AI256" s="291">
        <v>10360000</v>
      </c>
      <c r="AJ256" s="291">
        <v>600</v>
      </c>
      <c r="AK256" s="291">
        <v>31800000</v>
      </c>
      <c r="AL256" s="291">
        <v>8880000</v>
      </c>
      <c r="AM256" s="291">
        <v>100</v>
      </c>
      <c r="AN256" s="291">
        <v>5300000</v>
      </c>
      <c r="AO256" s="291">
        <v>1480000</v>
      </c>
      <c r="AP256" s="291">
        <v>644</v>
      </c>
      <c r="AQ256" s="291">
        <v>34132000</v>
      </c>
      <c r="AR256" s="291">
        <v>9531200</v>
      </c>
      <c r="AS256" s="291">
        <v>644</v>
      </c>
      <c r="AT256" s="291">
        <v>34132000</v>
      </c>
      <c r="AU256" s="291">
        <v>9531200</v>
      </c>
      <c r="AV256" s="291"/>
      <c r="AW256" s="291"/>
      <c r="AX256" s="291">
        <v>0</v>
      </c>
      <c r="AY256" s="291">
        <v>430</v>
      </c>
      <c r="AZ256" s="291">
        <v>22790000</v>
      </c>
      <c r="BA256" s="291">
        <v>-1</v>
      </c>
      <c r="BB256" s="291">
        <v>-53000</v>
      </c>
      <c r="BC256" s="291">
        <v>70</v>
      </c>
      <c r="BD256" s="291">
        <v>3710000</v>
      </c>
      <c r="BE256" s="291">
        <v>3253034</v>
      </c>
      <c r="BF256" s="291">
        <v>1036000</v>
      </c>
      <c r="BG256" s="291">
        <v>412</v>
      </c>
      <c r="BH256" s="291">
        <v>21836000</v>
      </c>
      <c r="BI256" s="291">
        <v>15713957</v>
      </c>
      <c r="BJ256" s="291">
        <v>6097600</v>
      </c>
      <c r="BK256" s="291">
        <v>18</v>
      </c>
      <c r="BL256" s="291">
        <v>214</v>
      </c>
      <c r="BM256" s="291">
        <v>232</v>
      </c>
      <c r="BN256" s="291">
        <v>12296000</v>
      </c>
      <c r="BO256" s="291">
        <v>3433600</v>
      </c>
      <c r="BP256" s="292" t="s">
        <v>3557</v>
      </c>
      <c r="BQ256" s="292" t="s">
        <v>4013</v>
      </c>
      <c r="BR256" t="s">
        <v>45</v>
      </c>
    </row>
    <row r="257" spans="1:70" x14ac:dyDescent="0.3">
      <c r="A257" s="281">
        <v>254</v>
      </c>
      <c r="B257" s="282" t="s">
        <v>2952</v>
      </c>
      <c r="C257" s="282" t="s">
        <v>2953</v>
      </c>
      <c r="D257" s="282" t="s">
        <v>3003</v>
      </c>
      <c r="E257" s="282" t="s">
        <v>2959</v>
      </c>
      <c r="F257" s="282" t="s">
        <v>2955</v>
      </c>
      <c r="G257" s="282" t="s">
        <v>2960</v>
      </c>
      <c r="H257" s="282" t="s">
        <v>2965</v>
      </c>
      <c r="I257" s="282" t="s">
        <v>2962</v>
      </c>
      <c r="J257" s="282" t="s">
        <v>60</v>
      </c>
      <c r="K257" s="282" t="s">
        <v>2958</v>
      </c>
      <c r="L257" s="282" t="s">
        <v>45</v>
      </c>
      <c r="M257" s="283" t="s">
        <v>1759</v>
      </c>
      <c r="N257" s="282" t="s">
        <v>1758</v>
      </c>
      <c r="O257" s="282" t="s">
        <v>50</v>
      </c>
      <c r="P257" s="282" t="s">
        <v>74</v>
      </c>
      <c r="Q257" s="284" t="s">
        <v>45</v>
      </c>
      <c r="R257" s="282" t="s">
        <v>45</v>
      </c>
      <c r="S257" s="285">
        <v>45538</v>
      </c>
      <c r="T257" s="285">
        <v>45525</v>
      </c>
      <c r="U257" s="284" t="s">
        <v>45</v>
      </c>
      <c r="V257" s="285">
        <v>45525</v>
      </c>
      <c r="W257" s="285">
        <v>45538</v>
      </c>
      <c r="X257" s="285">
        <v>45539</v>
      </c>
      <c r="Y257" s="286">
        <v>39000</v>
      </c>
      <c r="Z257" s="286">
        <v>39000</v>
      </c>
      <c r="AA257" s="286">
        <v>11500</v>
      </c>
      <c r="AB257" s="286">
        <v>39000</v>
      </c>
      <c r="AC257" s="287" t="s">
        <v>1334</v>
      </c>
      <c r="AD257" s="284" t="s">
        <v>60</v>
      </c>
      <c r="AE257" s="287" t="s">
        <v>45</v>
      </c>
      <c r="AF257" s="286">
        <v>39000</v>
      </c>
      <c r="AG257" s="286">
        <v>600</v>
      </c>
      <c r="AH257" s="286">
        <v>23400000</v>
      </c>
      <c r="AI257" s="286">
        <v>6900000</v>
      </c>
      <c r="AJ257" s="286">
        <v>600</v>
      </c>
      <c r="AK257" s="286">
        <v>23400000</v>
      </c>
      <c r="AL257" s="286">
        <v>6900000</v>
      </c>
      <c r="AM257" s="286"/>
      <c r="AN257" s="286"/>
      <c r="AO257" s="286">
        <v>0</v>
      </c>
      <c r="AP257" s="286">
        <v>632</v>
      </c>
      <c r="AQ257" s="286">
        <v>24648000</v>
      </c>
      <c r="AR257" s="286">
        <v>7268000</v>
      </c>
      <c r="AS257" s="286">
        <v>632</v>
      </c>
      <c r="AT257" s="286">
        <v>24648000</v>
      </c>
      <c r="AU257" s="286">
        <v>7268000</v>
      </c>
      <c r="AV257" s="286"/>
      <c r="AW257" s="286"/>
      <c r="AX257" s="286">
        <v>0</v>
      </c>
      <c r="AY257" s="286">
        <v>582</v>
      </c>
      <c r="AZ257" s="286">
        <v>22698000</v>
      </c>
      <c r="BA257" s="286">
        <v>-2</v>
      </c>
      <c r="BB257" s="286">
        <v>-78000</v>
      </c>
      <c r="BC257" s="286">
        <v>59</v>
      </c>
      <c r="BD257" s="286">
        <v>2301000</v>
      </c>
      <c r="BE257" s="286">
        <v>1631572</v>
      </c>
      <c r="BF257" s="286">
        <v>678500</v>
      </c>
      <c r="BG257" s="286">
        <v>578</v>
      </c>
      <c r="BH257" s="286">
        <v>22542000</v>
      </c>
      <c r="BI257" s="286">
        <v>16548416</v>
      </c>
      <c r="BJ257" s="286">
        <v>6647000</v>
      </c>
      <c r="BK257" s="286">
        <v>4</v>
      </c>
      <c r="BL257" s="286">
        <v>50</v>
      </c>
      <c r="BM257" s="286">
        <v>54</v>
      </c>
      <c r="BN257" s="286">
        <v>2106000</v>
      </c>
      <c r="BO257" s="286">
        <v>621000</v>
      </c>
      <c r="BP257" s="287" t="s">
        <v>3464</v>
      </c>
      <c r="BQ257" s="287" t="s">
        <v>792</v>
      </c>
      <c r="BR257" t="s">
        <v>45</v>
      </c>
    </row>
    <row r="258" spans="1:70" x14ac:dyDescent="0.3">
      <c r="A258" s="281">
        <v>255</v>
      </c>
      <c r="B258" s="288" t="s">
        <v>2952</v>
      </c>
      <c r="C258" s="288" t="s">
        <v>2953</v>
      </c>
      <c r="D258" s="288" t="s">
        <v>3003</v>
      </c>
      <c r="E258" s="288" t="s">
        <v>2959</v>
      </c>
      <c r="F258" s="288" t="s">
        <v>2955</v>
      </c>
      <c r="G258" s="288" t="s">
        <v>2960</v>
      </c>
      <c r="H258" s="288" t="s">
        <v>2965</v>
      </c>
      <c r="I258" s="288" t="s">
        <v>2962</v>
      </c>
      <c r="J258" s="288" t="s">
        <v>60</v>
      </c>
      <c r="K258" s="288" t="s">
        <v>2958</v>
      </c>
      <c r="L258" s="288" t="s">
        <v>45</v>
      </c>
      <c r="M258" s="289" t="s">
        <v>1757</v>
      </c>
      <c r="N258" s="288" t="s">
        <v>1756</v>
      </c>
      <c r="O258" s="288" t="s">
        <v>50</v>
      </c>
      <c r="P258" s="288" t="s">
        <v>74</v>
      </c>
      <c r="Q258" s="290" t="s">
        <v>45</v>
      </c>
      <c r="R258" s="288" t="s">
        <v>45</v>
      </c>
      <c r="S258" s="1">
        <v>45527</v>
      </c>
      <c r="T258" s="1">
        <v>45467</v>
      </c>
      <c r="U258" s="290" t="s">
        <v>45</v>
      </c>
      <c r="V258" s="1">
        <v>45467</v>
      </c>
      <c r="W258" s="1">
        <v>45527</v>
      </c>
      <c r="X258" s="1">
        <v>45534</v>
      </c>
      <c r="Y258" s="291">
        <v>45000</v>
      </c>
      <c r="Z258" s="291">
        <v>45000</v>
      </c>
      <c r="AA258" s="291">
        <v>12500</v>
      </c>
      <c r="AB258" s="291">
        <v>45000</v>
      </c>
      <c r="AC258" s="292" t="s">
        <v>1432</v>
      </c>
      <c r="AD258" s="290" t="s">
        <v>60</v>
      </c>
      <c r="AE258" s="292" t="s">
        <v>45</v>
      </c>
      <c r="AF258" s="291">
        <v>45000</v>
      </c>
      <c r="AG258" s="291">
        <v>1500</v>
      </c>
      <c r="AH258" s="291">
        <v>67500000</v>
      </c>
      <c r="AI258" s="291">
        <v>18750000</v>
      </c>
      <c r="AJ258" s="291">
        <v>1500</v>
      </c>
      <c r="AK258" s="291">
        <v>67500000</v>
      </c>
      <c r="AL258" s="291">
        <v>18750000</v>
      </c>
      <c r="AM258" s="291"/>
      <c r="AN258" s="291"/>
      <c r="AO258" s="291">
        <v>0</v>
      </c>
      <c r="AP258" s="291">
        <v>1630</v>
      </c>
      <c r="AQ258" s="291">
        <v>73350000</v>
      </c>
      <c r="AR258" s="291">
        <v>20375000</v>
      </c>
      <c r="AS258" s="291">
        <v>1630</v>
      </c>
      <c r="AT258" s="291">
        <v>73350000</v>
      </c>
      <c r="AU258" s="291">
        <v>20375000</v>
      </c>
      <c r="AV258" s="291"/>
      <c r="AW258" s="291"/>
      <c r="AX258" s="291">
        <v>0</v>
      </c>
      <c r="AY258" s="291">
        <v>925</v>
      </c>
      <c r="AZ258" s="291">
        <v>41625000</v>
      </c>
      <c r="BA258" s="291">
        <v>-7</v>
      </c>
      <c r="BB258" s="291">
        <v>-315000</v>
      </c>
      <c r="BC258" s="291">
        <v>197</v>
      </c>
      <c r="BD258" s="291">
        <v>8865000</v>
      </c>
      <c r="BE258" s="291">
        <v>7516673</v>
      </c>
      <c r="BF258" s="291">
        <v>2462500</v>
      </c>
      <c r="BG258" s="291">
        <v>914</v>
      </c>
      <c r="BH258" s="291">
        <v>41130000</v>
      </c>
      <c r="BI258" s="291">
        <v>33552670</v>
      </c>
      <c r="BJ258" s="291">
        <v>11425000</v>
      </c>
      <c r="BK258" s="291">
        <v>11</v>
      </c>
      <c r="BL258" s="291">
        <v>705</v>
      </c>
      <c r="BM258" s="291">
        <v>716</v>
      </c>
      <c r="BN258" s="291">
        <v>32220000</v>
      </c>
      <c r="BO258" s="291">
        <v>8950000</v>
      </c>
      <c r="BP258" s="292" t="s">
        <v>3951</v>
      </c>
      <c r="BQ258" s="292" t="s">
        <v>3559</v>
      </c>
      <c r="BR258" t="s">
        <v>45</v>
      </c>
    </row>
    <row r="259" spans="1:70" x14ac:dyDescent="0.3">
      <c r="A259" s="281">
        <v>256</v>
      </c>
      <c r="B259" s="282" t="s">
        <v>2952</v>
      </c>
      <c r="C259" s="282" t="s">
        <v>2953</v>
      </c>
      <c r="D259" s="282" t="s">
        <v>3003</v>
      </c>
      <c r="E259" s="282" t="s">
        <v>2959</v>
      </c>
      <c r="F259" s="282" t="s">
        <v>2955</v>
      </c>
      <c r="G259" s="282" t="s">
        <v>2960</v>
      </c>
      <c r="H259" s="282" t="s">
        <v>2965</v>
      </c>
      <c r="I259" s="282" t="s">
        <v>2962</v>
      </c>
      <c r="J259" s="282" t="s">
        <v>60</v>
      </c>
      <c r="K259" s="282" t="s">
        <v>2958</v>
      </c>
      <c r="L259" s="282" t="s">
        <v>45</v>
      </c>
      <c r="M259" s="283" t="s">
        <v>1755</v>
      </c>
      <c r="N259" s="282" t="s">
        <v>1754</v>
      </c>
      <c r="O259" s="282" t="s">
        <v>50</v>
      </c>
      <c r="P259" s="282" t="s">
        <v>74</v>
      </c>
      <c r="Q259" s="284" t="s">
        <v>45</v>
      </c>
      <c r="R259" s="282" t="s">
        <v>45</v>
      </c>
      <c r="S259" s="285">
        <v>45527</v>
      </c>
      <c r="T259" s="285">
        <v>45467</v>
      </c>
      <c r="U259" s="284" t="s">
        <v>45</v>
      </c>
      <c r="V259" s="285">
        <v>45467</v>
      </c>
      <c r="W259" s="285">
        <v>45527</v>
      </c>
      <c r="X259" s="285">
        <v>45534</v>
      </c>
      <c r="Y259" s="286">
        <v>43000</v>
      </c>
      <c r="Z259" s="286">
        <v>43000</v>
      </c>
      <c r="AA259" s="286">
        <v>11000</v>
      </c>
      <c r="AB259" s="286">
        <v>43000</v>
      </c>
      <c r="AC259" s="287" t="s">
        <v>546</v>
      </c>
      <c r="AD259" s="284" t="s">
        <v>60</v>
      </c>
      <c r="AE259" s="287" t="s">
        <v>45</v>
      </c>
      <c r="AF259" s="286">
        <v>43000</v>
      </c>
      <c r="AG259" s="286">
        <v>1000</v>
      </c>
      <c r="AH259" s="286">
        <v>43000000</v>
      </c>
      <c r="AI259" s="286">
        <v>11000000</v>
      </c>
      <c r="AJ259" s="286">
        <v>1000</v>
      </c>
      <c r="AK259" s="286">
        <v>43000000</v>
      </c>
      <c r="AL259" s="286">
        <v>11000000</v>
      </c>
      <c r="AM259" s="286"/>
      <c r="AN259" s="286"/>
      <c r="AO259" s="286">
        <v>0</v>
      </c>
      <c r="AP259" s="286">
        <v>1145</v>
      </c>
      <c r="AQ259" s="286">
        <v>49235000</v>
      </c>
      <c r="AR259" s="286">
        <v>12595000</v>
      </c>
      <c r="AS259" s="286">
        <v>1145</v>
      </c>
      <c r="AT259" s="286">
        <v>49235000</v>
      </c>
      <c r="AU259" s="286">
        <v>12595000</v>
      </c>
      <c r="AV259" s="286"/>
      <c r="AW259" s="286"/>
      <c r="AX259" s="286">
        <v>0</v>
      </c>
      <c r="AY259" s="286">
        <v>633</v>
      </c>
      <c r="AZ259" s="286">
        <v>27219000</v>
      </c>
      <c r="BA259" s="286">
        <v>-4</v>
      </c>
      <c r="BB259" s="286">
        <v>-172000</v>
      </c>
      <c r="BC259" s="286">
        <v>212</v>
      </c>
      <c r="BD259" s="286">
        <v>9116000</v>
      </c>
      <c r="BE259" s="286">
        <v>7066238</v>
      </c>
      <c r="BF259" s="286">
        <v>2332000</v>
      </c>
      <c r="BG259" s="286">
        <v>632</v>
      </c>
      <c r="BH259" s="286">
        <v>27176000</v>
      </c>
      <c r="BI259" s="286">
        <v>21115054</v>
      </c>
      <c r="BJ259" s="286">
        <v>6952000</v>
      </c>
      <c r="BK259" s="286">
        <v>1</v>
      </c>
      <c r="BL259" s="286">
        <v>512</v>
      </c>
      <c r="BM259" s="286">
        <v>513</v>
      </c>
      <c r="BN259" s="286">
        <v>22059000</v>
      </c>
      <c r="BO259" s="286">
        <v>5643000</v>
      </c>
      <c r="BP259" s="287" t="s">
        <v>3448</v>
      </c>
      <c r="BQ259" s="287" t="s">
        <v>3954</v>
      </c>
      <c r="BR259" t="s">
        <v>45</v>
      </c>
    </row>
    <row r="260" spans="1:70" x14ac:dyDescent="0.3">
      <c r="A260" s="281">
        <v>257</v>
      </c>
      <c r="B260" s="288" t="s">
        <v>2952</v>
      </c>
      <c r="C260" s="288" t="s">
        <v>2953</v>
      </c>
      <c r="D260" s="288" t="s">
        <v>3003</v>
      </c>
      <c r="E260" s="288" t="s">
        <v>2959</v>
      </c>
      <c r="F260" s="288" t="s">
        <v>2955</v>
      </c>
      <c r="G260" s="288" t="s">
        <v>2960</v>
      </c>
      <c r="H260" s="288" t="s">
        <v>2965</v>
      </c>
      <c r="I260" s="288" t="s">
        <v>2962</v>
      </c>
      <c r="J260" s="288" t="s">
        <v>60</v>
      </c>
      <c r="K260" s="288" t="s">
        <v>2958</v>
      </c>
      <c r="L260" s="288" t="s">
        <v>45</v>
      </c>
      <c r="M260" s="289" t="s">
        <v>1753</v>
      </c>
      <c r="N260" s="288" t="s">
        <v>1752</v>
      </c>
      <c r="O260" s="288" t="s">
        <v>50</v>
      </c>
      <c r="P260" s="288" t="s">
        <v>74</v>
      </c>
      <c r="Q260" s="290" t="s">
        <v>45</v>
      </c>
      <c r="R260" s="288" t="s">
        <v>45</v>
      </c>
      <c r="S260" s="1">
        <v>45527</v>
      </c>
      <c r="T260" s="1">
        <v>45476</v>
      </c>
      <c r="U260" s="290" t="s">
        <v>45</v>
      </c>
      <c r="V260" s="1">
        <v>45476</v>
      </c>
      <c r="W260" s="1">
        <v>45527</v>
      </c>
      <c r="X260" s="1">
        <v>45534</v>
      </c>
      <c r="Y260" s="291">
        <v>35000</v>
      </c>
      <c r="Z260" s="291">
        <v>35000</v>
      </c>
      <c r="AA260" s="291">
        <v>9900</v>
      </c>
      <c r="AB260" s="291">
        <v>35000</v>
      </c>
      <c r="AC260" s="292" t="s">
        <v>346</v>
      </c>
      <c r="AD260" s="290" t="s">
        <v>60</v>
      </c>
      <c r="AE260" s="292" t="s">
        <v>45</v>
      </c>
      <c r="AF260" s="291">
        <v>35000</v>
      </c>
      <c r="AG260" s="291">
        <v>1000</v>
      </c>
      <c r="AH260" s="291">
        <v>35000000</v>
      </c>
      <c r="AI260" s="291">
        <v>9900000</v>
      </c>
      <c r="AJ260" s="291">
        <v>1000</v>
      </c>
      <c r="AK260" s="291">
        <v>35000000</v>
      </c>
      <c r="AL260" s="291">
        <v>9900000</v>
      </c>
      <c r="AM260" s="291"/>
      <c r="AN260" s="291"/>
      <c r="AO260" s="291">
        <v>0</v>
      </c>
      <c r="AP260" s="291">
        <v>1039</v>
      </c>
      <c r="AQ260" s="291">
        <v>36365000</v>
      </c>
      <c r="AR260" s="291">
        <v>10286100</v>
      </c>
      <c r="AS260" s="291">
        <v>1039</v>
      </c>
      <c r="AT260" s="291">
        <v>36365000</v>
      </c>
      <c r="AU260" s="291">
        <v>10286100</v>
      </c>
      <c r="AV260" s="291"/>
      <c r="AW260" s="291"/>
      <c r="AX260" s="291">
        <v>0</v>
      </c>
      <c r="AY260" s="291">
        <v>483</v>
      </c>
      <c r="AZ260" s="291">
        <v>16905000</v>
      </c>
      <c r="BA260" s="291">
        <v>-3</v>
      </c>
      <c r="BB260" s="291">
        <v>-105000</v>
      </c>
      <c r="BC260" s="291">
        <v>90</v>
      </c>
      <c r="BD260" s="291">
        <v>3150000</v>
      </c>
      <c r="BE260" s="291">
        <v>2840149</v>
      </c>
      <c r="BF260" s="291">
        <v>891000</v>
      </c>
      <c r="BG260" s="291">
        <v>483</v>
      </c>
      <c r="BH260" s="291">
        <v>16905000</v>
      </c>
      <c r="BI260" s="291">
        <v>11197195</v>
      </c>
      <c r="BJ260" s="291">
        <v>4781700</v>
      </c>
      <c r="BK260" s="291"/>
      <c r="BL260" s="291">
        <v>556</v>
      </c>
      <c r="BM260" s="291">
        <v>556</v>
      </c>
      <c r="BN260" s="291">
        <v>19460000</v>
      </c>
      <c r="BO260" s="291">
        <v>5504400</v>
      </c>
      <c r="BP260" s="292" t="s">
        <v>3940</v>
      </c>
      <c r="BQ260" s="292" t="s">
        <v>4033</v>
      </c>
      <c r="BR260" t="s">
        <v>45</v>
      </c>
    </row>
    <row r="261" spans="1:70" x14ac:dyDescent="0.3">
      <c r="A261" s="281">
        <v>258</v>
      </c>
      <c r="B261" s="282" t="s">
        <v>2952</v>
      </c>
      <c r="C261" s="282" t="s">
        <v>2953</v>
      </c>
      <c r="D261" s="282" t="s">
        <v>3003</v>
      </c>
      <c r="E261" s="282" t="s">
        <v>2959</v>
      </c>
      <c r="F261" s="282" t="s">
        <v>2955</v>
      </c>
      <c r="G261" s="282" t="s">
        <v>2960</v>
      </c>
      <c r="H261" s="282" t="s">
        <v>2965</v>
      </c>
      <c r="I261" s="282" t="s">
        <v>2962</v>
      </c>
      <c r="J261" s="282" t="s">
        <v>60</v>
      </c>
      <c r="K261" s="282" t="s">
        <v>2958</v>
      </c>
      <c r="L261" s="282" t="s">
        <v>45</v>
      </c>
      <c r="M261" s="283" t="s">
        <v>1751</v>
      </c>
      <c r="N261" s="282" t="s">
        <v>1750</v>
      </c>
      <c r="O261" s="282" t="s">
        <v>50</v>
      </c>
      <c r="P261" s="282" t="s">
        <v>74</v>
      </c>
      <c r="Q261" s="284" t="s">
        <v>45</v>
      </c>
      <c r="R261" s="282" t="s">
        <v>45</v>
      </c>
      <c r="S261" s="285">
        <v>45527</v>
      </c>
      <c r="T261" s="285">
        <v>45476</v>
      </c>
      <c r="U261" s="284" t="s">
        <v>45</v>
      </c>
      <c r="V261" s="285">
        <v>45476</v>
      </c>
      <c r="W261" s="285">
        <v>45527</v>
      </c>
      <c r="X261" s="285">
        <v>45539</v>
      </c>
      <c r="Y261" s="286">
        <v>35000</v>
      </c>
      <c r="Z261" s="286">
        <v>35000</v>
      </c>
      <c r="AA261" s="286">
        <v>9500</v>
      </c>
      <c r="AB261" s="286">
        <v>35000</v>
      </c>
      <c r="AC261" s="287" t="s">
        <v>874</v>
      </c>
      <c r="AD261" s="284" t="s">
        <v>60</v>
      </c>
      <c r="AE261" s="287" t="s">
        <v>45</v>
      </c>
      <c r="AF261" s="286">
        <v>35000</v>
      </c>
      <c r="AG261" s="286">
        <v>800</v>
      </c>
      <c r="AH261" s="286">
        <v>28000000</v>
      </c>
      <c r="AI261" s="286">
        <v>7600000</v>
      </c>
      <c r="AJ261" s="286">
        <v>800</v>
      </c>
      <c r="AK261" s="286">
        <v>28000000</v>
      </c>
      <c r="AL261" s="286">
        <v>7600000</v>
      </c>
      <c r="AM261" s="286"/>
      <c r="AN261" s="286"/>
      <c r="AO261" s="286">
        <v>0</v>
      </c>
      <c r="AP261" s="286">
        <v>846</v>
      </c>
      <c r="AQ261" s="286">
        <v>29610000</v>
      </c>
      <c r="AR261" s="286">
        <v>8037000</v>
      </c>
      <c r="AS261" s="286">
        <v>846</v>
      </c>
      <c r="AT261" s="286">
        <v>29610000</v>
      </c>
      <c r="AU261" s="286">
        <v>8037000</v>
      </c>
      <c r="AV261" s="286"/>
      <c r="AW261" s="286"/>
      <c r="AX261" s="286">
        <v>0</v>
      </c>
      <c r="AY261" s="286">
        <v>286</v>
      </c>
      <c r="AZ261" s="286">
        <v>10010000</v>
      </c>
      <c r="BA261" s="286">
        <v>-6</v>
      </c>
      <c r="BB261" s="286">
        <v>-210000</v>
      </c>
      <c r="BC261" s="286">
        <v>75</v>
      </c>
      <c r="BD261" s="286">
        <v>2625000</v>
      </c>
      <c r="BE261" s="286">
        <v>2242078</v>
      </c>
      <c r="BF261" s="286">
        <v>712500</v>
      </c>
      <c r="BG261" s="286">
        <v>261</v>
      </c>
      <c r="BH261" s="286">
        <v>9135000</v>
      </c>
      <c r="BI261" s="286">
        <v>7167088</v>
      </c>
      <c r="BJ261" s="286">
        <v>2479500</v>
      </c>
      <c r="BK261" s="286">
        <v>25</v>
      </c>
      <c r="BL261" s="286">
        <v>560</v>
      </c>
      <c r="BM261" s="286">
        <v>585</v>
      </c>
      <c r="BN261" s="286">
        <v>20475000</v>
      </c>
      <c r="BO261" s="286">
        <v>5557500</v>
      </c>
      <c r="BP261" s="287" t="s">
        <v>3511</v>
      </c>
      <c r="BQ261" s="287" t="s">
        <v>4087</v>
      </c>
      <c r="BR261" t="s">
        <v>45</v>
      </c>
    </row>
    <row r="262" spans="1:70" x14ac:dyDescent="0.3">
      <c r="A262" s="281">
        <v>259</v>
      </c>
      <c r="B262" s="288" t="s">
        <v>2952</v>
      </c>
      <c r="C262" s="288" t="s">
        <v>2953</v>
      </c>
      <c r="D262" s="288" t="s">
        <v>3003</v>
      </c>
      <c r="E262" s="288" t="s">
        <v>2959</v>
      </c>
      <c r="F262" s="288" t="s">
        <v>2955</v>
      </c>
      <c r="G262" s="288" t="s">
        <v>2960</v>
      </c>
      <c r="H262" s="288" t="s">
        <v>2965</v>
      </c>
      <c r="I262" s="288" t="s">
        <v>2962</v>
      </c>
      <c r="J262" s="288" t="s">
        <v>60</v>
      </c>
      <c r="K262" s="288" t="s">
        <v>2958</v>
      </c>
      <c r="L262" s="288" t="s">
        <v>45</v>
      </c>
      <c r="M262" s="289" t="s">
        <v>1749</v>
      </c>
      <c r="N262" s="288" t="s">
        <v>1748</v>
      </c>
      <c r="O262" s="288" t="s">
        <v>50</v>
      </c>
      <c r="P262" s="288" t="s">
        <v>74</v>
      </c>
      <c r="Q262" s="290" t="s">
        <v>45</v>
      </c>
      <c r="R262" s="288" t="s">
        <v>45</v>
      </c>
      <c r="S262" s="1">
        <v>45527</v>
      </c>
      <c r="T262" s="1">
        <v>45476</v>
      </c>
      <c r="U262" s="290" t="s">
        <v>45</v>
      </c>
      <c r="V262" s="1">
        <v>45476</v>
      </c>
      <c r="W262" s="1">
        <v>45527</v>
      </c>
      <c r="X262" s="1">
        <v>45537</v>
      </c>
      <c r="Y262" s="291">
        <v>35000</v>
      </c>
      <c r="Z262" s="291">
        <v>35000</v>
      </c>
      <c r="AA262" s="291">
        <v>9500</v>
      </c>
      <c r="AB262" s="291">
        <v>35000</v>
      </c>
      <c r="AC262" s="292" t="s">
        <v>874</v>
      </c>
      <c r="AD262" s="290" t="s">
        <v>60</v>
      </c>
      <c r="AE262" s="292" t="s">
        <v>45</v>
      </c>
      <c r="AF262" s="291">
        <v>35000</v>
      </c>
      <c r="AG262" s="291">
        <v>1000</v>
      </c>
      <c r="AH262" s="291">
        <v>35000000</v>
      </c>
      <c r="AI262" s="291">
        <v>9500000</v>
      </c>
      <c r="AJ262" s="291">
        <v>1000</v>
      </c>
      <c r="AK262" s="291">
        <v>35000000</v>
      </c>
      <c r="AL262" s="291">
        <v>9500000</v>
      </c>
      <c r="AM262" s="291"/>
      <c r="AN262" s="291"/>
      <c r="AO262" s="291">
        <v>0</v>
      </c>
      <c r="AP262" s="291">
        <v>1029</v>
      </c>
      <c r="AQ262" s="291">
        <v>36015000</v>
      </c>
      <c r="AR262" s="291">
        <v>9775500</v>
      </c>
      <c r="AS262" s="291">
        <v>1029</v>
      </c>
      <c r="AT262" s="291">
        <v>36015000</v>
      </c>
      <c r="AU262" s="291">
        <v>9775500</v>
      </c>
      <c r="AV262" s="291"/>
      <c r="AW262" s="291"/>
      <c r="AX262" s="291">
        <v>0</v>
      </c>
      <c r="AY262" s="291">
        <v>781</v>
      </c>
      <c r="AZ262" s="291">
        <v>27335000</v>
      </c>
      <c r="BA262" s="291">
        <v>-8</v>
      </c>
      <c r="BB262" s="291">
        <v>-280000</v>
      </c>
      <c r="BC262" s="291">
        <v>77</v>
      </c>
      <c r="BD262" s="291">
        <v>2695000</v>
      </c>
      <c r="BE262" s="291">
        <v>2079780</v>
      </c>
      <c r="BF262" s="291">
        <v>731500</v>
      </c>
      <c r="BG262" s="291">
        <v>778</v>
      </c>
      <c r="BH262" s="291">
        <v>27230000</v>
      </c>
      <c r="BI262" s="291">
        <v>21152408</v>
      </c>
      <c r="BJ262" s="291">
        <v>7391000</v>
      </c>
      <c r="BK262" s="291">
        <v>3</v>
      </c>
      <c r="BL262" s="291">
        <v>248</v>
      </c>
      <c r="BM262" s="291">
        <v>251</v>
      </c>
      <c r="BN262" s="291">
        <v>8785000</v>
      </c>
      <c r="BO262" s="291">
        <v>2384500</v>
      </c>
      <c r="BP262" s="292" t="s">
        <v>3923</v>
      </c>
      <c r="BQ262" s="292" t="s">
        <v>931</v>
      </c>
      <c r="BR262" t="s">
        <v>45</v>
      </c>
    </row>
    <row r="263" spans="1:70" x14ac:dyDescent="0.3">
      <c r="A263" s="281">
        <v>260</v>
      </c>
      <c r="B263" s="282" t="s">
        <v>2952</v>
      </c>
      <c r="C263" s="282" t="s">
        <v>2953</v>
      </c>
      <c r="D263" s="282" t="s">
        <v>3003</v>
      </c>
      <c r="E263" s="282" t="s">
        <v>2959</v>
      </c>
      <c r="F263" s="282" t="s">
        <v>2955</v>
      </c>
      <c r="G263" s="282" t="s">
        <v>2960</v>
      </c>
      <c r="H263" s="282" t="s">
        <v>2965</v>
      </c>
      <c r="I263" s="282" t="s">
        <v>2962</v>
      </c>
      <c r="J263" s="282" t="s">
        <v>60</v>
      </c>
      <c r="K263" s="282" t="s">
        <v>2958</v>
      </c>
      <c r="L263" s="282" t="s">
        <v>45</v>
      </c>
      <c r="M263" s="283" t="s">
        <v>1747</v>
      </c>
      <c r="N263" s="282" t="s">
        <v>1746</v>
      </c>
      <c r="O263" s="282" t="s">
        <v>50</v>
      </c>
      <c r="P263" s="282" t="s">
        <v>74</v>
      </c>
      <c r="Q263" s="284" t="s">
        <v>45</v>
      </c>
      <c r="R263" s="282" t="s">
        <v>45</v>
      </c>
      <c r="S263" s="285">
        <v>45527</v>
      </c>
      <c r="T263" s="285">
        <v>45476</v>
      </c>
      <c r="U263" s="284" t="s">
        <v>45</v>
      </c>
      <c r="V263" s="285">
        <v>45476</v>
      </c>
      <c r="W263" s="285">
        <v>45527</v>
      </c>
      <c r="X263" s="285">
        <v>45534</v>
      </c>
      <c r="Y263" s="286">
        <v>43000</v>
      </c>
      <c r="Z263" s="286">
        <v>43000</v>
      </c>
      <c r="AA263" s="286">
        <v>11500</v>
      </c>
      <c r="AB263" s="286">
        <v>43000</v>
      </c>
      <c r="AC263" s="287" t="s">
        <v>208</v>
      </c>
      <c r="AD263" s="284" t="s">
        <v>60</v>
      </c>
      <c r="AE263" s="287" t="s">
        <v>45</v>
      </c>
      <c r="AF263" s="286">
        <v>43000</v>
      </c>
      <c r="AG263" s="286">
        <v>1700</v>
      </c>
      <c r="AH263" s="286">
        <v>73100000</v>
      </c>
      <c r="AI263" s="286">
        <v>19550000</v>
      </c>
      <c r="AJ263" s="286">
        <v>1100</v>
      </c>
      <c r="AK263" s="286">
        <v>47300000</v>
      </c>
      <c r="AL263" s="286">
        <v>12650000</v>
      </c>
      <c r="AM263" s="286">
        <v>600</v>
      </c>
      <c r="AN263" s="286">
        <v>25800000</v>
      </c>
      <c r="AO263" s="286">
        <v>6900000</v>
      </c>
      <c r="AP263" s="286">
        <v>1781</v>
      </c>
      <c r="AQ263" s="286">
        <v>76583000</v>
      </c>
      <c r="AR263" s="286">
        <v>20481500</v>
      </c>
      <c r="AS263" s="286">
        <v>1781</v>
      </c>
      <c r="AT263" s="286">
        <v>76583000</v>
      </c>
      <c r="AU263" s="286">
        <v>20481500</v>
      </c>
      <c r="AV263" s="286"/>
      <c r="AW263" s="286"/>
      <c r="AX263" s="286">
        <v>0</v>
      </c>
      <c r="AY263" s="286">
        <v>1433</v>
      </c>
      <c r="AZ263" s="286">
        <v>61619000</v>
      </c>
      <c r="BA263" s="286">
        <v>-4</v>
      </c>
      <c r="BB263" s="286">
        <v>-172000</v>
      </c>
      <c r="BC263" s="286">
        <v>510</v>
      </c>
      <c r="BD263" s="286">
        <v>21930000</v>
      </c>
      <c r="BE263" s="286">
        <v>16127834</v>
      </c>
      <c r="BF263" s="286">
        <v>5865000</v>
      </c>
      <c r="BG263" s="286">
        <v>1403</v>
      </c>
      <c r="BH263" s="286">
        <v>60329000</v>
      </c>
      <c r="BI263" s="286">
        <v>45467081</v>
      </c>
      <c r="BJ263" s="286">
        <v>16134500</v>
      </c>
      <c r="BK263" s="286">
        <v>30</v>
      </c>
      <c r="BL263" s="286">
        <v>348</v>
      </c>
      <c r="BM263" s="286">
        <v>378</v>
      </c>
      <c r="BN263" s="286">
        <v>16254000</v>
      </c>
      <c r="BO263" s="286">
        <v>4347000</v>
      </c>
      <c r="BP263" s="287" t="s">
        <v>4149</v>
      </c>
      <c r="BQ263" s="287" t="s">
        <v>3136</v>
      </c>
      <c r="BR263" t="s">
        <v>45</v>
      </c>
    </row>
    <row r="264" spans="1:70" x14ac:dyDescent="0.3">
      <c r="A264" s="281">
        <v>261</v>
      </c>
      <c r="B264" s="288" t="s">
        <v>2952</v>
      </c>
      <c r="C264" s="288" t="s">
        <v>2953</v>
      </c>
      <c r="D264" s="288" t="s">
        <v>3003</v>
      </c>
      <c r="E264" s="288" t="s">
        <v>2959</v>
      </c>
      <c r="F264" s="288" t="s">
        <v>2955</v>
      </c>
      <c r="G264" s="288" t="s">
        <v>2960</v>
      </c>
      <c r="H264" s="288" t="s">
        <v>2965</v>
      </c>
      <c r="I264" s="288" t="s">
        <v>2962</v>
      </c>
      <c r="J264" s="288" t="s">
        <v>60</v>
      </c>
      <c r="K264" s="288" t="s">
        <v>2958</v>
      </c>
      <c r="L264" s="288" t="s">
        <v>45</v>
      </c>
      <c r="M264" s="289" t="s">
        <v>1745</v>
      </c>
      <c r="N264" s="288" t="s">
        <v>1744</v>
      </c>
      <c r="O264" s="288" t="s">
        <v>50</v>
      </c>
      <c r="P264" s="288" t="s">
        <v>74</v>
      </c>
      <c r="Q264" s="290" t="s">
        <v>45</v>
      </c>
      <c r="R264" s="288" t="s">
        <v>45</v>
      </c>
      <c r="S264" s="1">
        <v>45527</v>
      </c>
      <c r="T264" s="1">
        <v>45518</v>
      </c>
      <c r="U264" s="290" t="s">
        <v>45</v>
      </c>
      <c r="V264" s="1">
        <v>45518</v>
      </c>
      <c r="W264" s="1">
        <v>45527</v>
      </c>
      <c r="X264" s="1">
        <v>45534</v>
      </c>
      <c r="Y264" s="291">
        <v>25000</v>
      </c>
      <c r="Z264" s="291">
        <v>25000</v>
      </c>
      <c r="AA264" s="291">
        <v>7000</v>
      </c>
      <c r="AB264" s="291">
        <v>25000</v>
      </c>
      <c r="AC264" s="292" t="s">
        <v>1247</v>
      </c>
      <c r="AD264" s="290" t="s">
        <v>60</v>
      </c>
      <c r="AE264" s="292" t="s">
        <v>45</v>
      </c>
      <c r="AF264" s="291">
        <v>25000</v>
      </c>
      <c r="AG264" s="291">
        <v>510</v>
      </c>
      <c r="AH264" s="291">
        <v>12750000</v>
      </c>
      <c r="AI264" s="291">
        <v>3570000</v>
      </c>
      <c r="AJ264" s="291">
        <v>510</v>
      </c>
      <c r="AK264" s="291">
        <v>12750000</v>
      </c>
      <c r="AL264" s="291">
        <v>3570000</v>
      </c>
      <c r="AM264" s="291"/>
      <c r="AN264" s="291"/>
      <c r="AO264" s="291">
        <v>0</v>
      </c>
      <c r="AP264" s="291">
        <v>474</v>
      </c>
      <c r="AQ264" s="291">
        <v>11850000</v>
      </c>
      <c r="AR264" s="291">
        <v>3318000</v>
      </c>
      <c r="AS264" s="291">
        <v>474</v>
      </c>
      <c r="AT264" s="291">
        <v>11850000</v>
      </c>
      <c r="AU264" s="291">
        <v>3318000</v>
      </c>
      <c r="AV264" s="291"/>
      <c r="AW264" s="291"/>
      <c r="AX264" s="291">
        <v>0</v>
      </c>
      <c r="AY264" s="291">
        <v>55</v>
      </c>
      <c r="AZ264" s="291">
        <v>1375000</v>
      </c>
      <c r="BA264" s="291">
        <v>-16</v>
      </c>
      <c r="BB264" s="291">
        <v>-400000</v>
      </c>
      <c r="BC264" s="291">
        <v>-8</v>
      </c>
      <c r="BD264" s="291">
        <v>-200000</v>
      </c>
      <c r="BE264" s="291">
        <v>151140</v>
      </c>
      <c r="BF264" s="291">
        <v>-56000</v>
      </c>
      <c r="BG264" s="291">
        <v>44</v>
      </c>
      <c r="BH264" s="291">
        <v>1100000</v>
      </c>
      <c r="BI264" s="291">
        <v>675517</v>
      </c>
      <c r="BJ264" s="291">
        <v>308000</v>
      </c>
      <c r="BK264" s="291">
        <v>11</v>
      </c>
      <c r="BL264" s="291">
        <v>419</v>
      </c>
      <c r="BM264" s="291">
        <v>430</v>
      </c>
      <c r="BN264" s="291">
        <v>10750000</v>
      </c>
      <c r="BO264" s="291">
        <v>3010000</v>
      </c>
      <c r="BP264" s="292" t="s">
        <v>4162</v>
      </c>
      <c r="BQ264" s="292" t="s">
        <v>3784</v>
      </c>
      <c r="BR264" t="s">
        <v>45</v>
      </c>
    </row>
    <row r="265" spans="1:70" x14ac:dyDescent="0.3">
      <c r="A265" s="281">
        <v>262</v>
      </c>
      <c r="B265" s="282" t="s">
        <v>2952</v>
      </c>
      <c r="C265" s="282" t="s">
        <v>2953</v>
      </c>
      <c r="D265" s="282" t="s">
        <v>3003</v>
      </c>
      <c r="E265" s="282" t="s">
        <v>2959</v>
      </c>
      <c r="F265" s="282" t="s">
        <v>2955</v>
      </c>
      <c r="G265" s="282" t="s">
        <v>2966</v>
      </c>
      <c r="H265" s="282" t="s">
        <v>2967</v>
      </c>
      <c r="I265" s="282" t="s">
        <v>2962</v>
      </c>
      <c r="J265" s="282" t="s">
        <v>60</v>
      </c>
      <c r="K265" s="282" t="s">
        <v>2958</v>
      </c>
      <c r="L265" s="282" t="s">
        <v>45</v>
      </c>
      <c r="M265" s="283" t="s">
        <v>1743</v>
      </c>
      <c r="N265" s="282" t="s">
        <v>1732</v>
      </c>
      <c r="O265" s="282" t="s">
        <v>50</v>
      </c>
      <c r="P265" s="282" t="s">
        <v>127</v>
      </c>
      <c r="Q265" s="284" t="s">
        <v>45</v>
      </c>
      <c r="R265" s="282" t="s">
        <v>45</v>
      </c>
      <c r="S265" s="285">
        <v>45922</v>
      </c>
      <c r="T265" s="285">
        <v>45922</v>
      </c>
      <c r="U265" s="284" t="s">
        <v>45</v>
      </c>
      <c r="V265" s="285">
        <v>45922</v>
      </c>
      <c r="W265" s="284" t="s">
        <v>45</v>
      </c>
      <c r="X265" s="284" t="s">
        <v>45</v>
      </c>
      <c r="Y265" s="286">
        <v>1</v>
      </c>
      <c r="Z265" s="286">
        <v>1</v>
      </c>
      <c r="AA265" s="286">
        <v>11000</v>
      </c>
      <c r="AB265" s="286">
        <v>1</v>
      </c>
      <c r="AC265" s="287" t="s">
        <v>45</v>
      </c>
      <c r="AD265" s="284" t="s">
        <v>60</v>
      </c>
      <c r="AE265" s="287" t="s">
        <v>45</v>
      </c>
      <c r="AF265" s="286">
        <v>1</v>
      </c>
      <c r="AG265" s="286">
        <v>3</v>
      </c>
      <c r="AH265" s="286">
        <v>3</v>
      </c>
      <c r="AI265" s="286">
        <v>33000</v>
      </c>
      <c r="AJ265" s="286">
        <v>3</v>
      </c>
      <c r="AK265" s="286">
        <v>3</v>
      </c>
      <c r="AL265" s="286">
        <v>33000</v>
      </c>
      <c r="AM265" s="286"/>
      <c r="AN265" s="286"/>
      <c r="AO265" s="286">
        <v>0</v>
      </c>
      <c r="AP265" s="286"/>
      <c r="AQ265" s="286"/>
      <c r="AR265" s="286">
        <v>0</v>
      </c>
      <c r="AS265" s="286"/>
      <c r="AT265" s="286"/>
      <c r="AU265" s="286">
        <v>0</v>
      </c>
      <c r="AV265" s="286"/>
      <c r="AW265" s="286"/>
      <c r="AX265" s="286">
        <v>0</v>
      </c>
      <c r="AY265" s="286"/>
      <c r="AZ265" s="286"/>
      <c r="BA265" s="286"/>
      <c r="BB265" s="286"/>
      <c r="BC265" s="286"/>
      <c r="BD265" s="286"/>
      <c r="BE265" s="286"/>
      <c r="BF265" s="286">
        <v>0</v>
      </c>
      <c r="BG265" s="286"/>
      <c r="BH265" s="286"/>
      <c r="BI265" s="286"/>
      <c r="BJ265" s="286">
        <v>0</v>
      </c>
      <c r="BK265" s="286"/>
      <c r="BL265" s="286"/>
      <c r="BM265" s="286"/>
      <c r="BN265" s="286"/>
      <c r="BO265" s="286"/>
      <c r="BP265" s="287" t="s">
        <v>45</v>
      </c>
      <c r="BQ265" s="287" t="s">
        <v>45</v>
      </c>
      <c r="BR265" t="s">
        <v>45</v>
      </c>
    </row>
    <row r="266" spans="1:70" x14ac:dyDescent="0.3">
      <c r="A266" s="281">
        <v>263</v>
      </c>
      <c r="B266" s="288" t="s">
        <v>2952</v>
      </c>
      <c r="C266" s="288" t="s">
        <v>2953</v>
      </c>
      <c r="D266" s="288" t="s">
        <v>3003</v>
      </c>
      <c r="E266" s="288" t="s">
        <v>2959</v>
      </c>
      <c r="F266" s="288" t="s">
        <v>2955</v>
      </c>
      <c r="G266" s="288" t="s">
        <v>2966</v>
      </c>
      <c r="H266" s="288" t="s">
        <v>2967</v>
      </c>
      <c r="I266" s="288" t="s">
        <v>2962</v>
      </c>
      <c r="J266" s="288" t="s">
        <v>60</v>
      </c>
      <c r="K266" s="288" t="s">
        <v>2958</v>
      </c>
      <c r="L266" s="288" t="s">
        <v>45</v>
      </c>
      <c r="M266" s="289" t="s">
        <v>1742</v>
      </c>
      <c r="N266" s="288" t="s">
        <v>1726</v>
      </c>
      <c r="O266" s="288" t="s">
        <v>50</v>
      </c>
      <c r="P266" s="288" t="s">
        <v>127</v>
      </c>
      <c r="Q266" s="290" t="s">
        <v>45</v>
      </c>
      <c r="R266" s="288" t="s">
        <v>45</v>
      </c>
      <c r="S266" s="1">
        <v>45922</v>
      </c>
      <c r="T266" s="1">
        <v>45922</v>
      </c>
      <c r="U266" s="290" t="s">
        <v>45</v>
      </c>
      <c r="V266" s="1">
        <v>45922</v>
      </c>
      <c r="W266" s="290" t="s">
        <v>45</v>
      </c>
      <c r="X266" s="290" t="s">
        <v>45</v>
      </c>
      <c r="Y266" s="291">
        <v>1</v>
      </c>
      <c r="Z266" s="291">
        <v>1</v>
      </c>
      <c r="AA266" s="291">
        <v>15000</v>
      </c>
      <c r="AB266" s="291">
        <v>1</v>
      </c>
      <c r="AC266" s="292" t="s">
        <v>45</v>
      </c>
      <c r="AD266" s="290" t="s">
        <v>60</v>
      </c>
      <c r="AE266" s="292" t="s">
        <v>45</v>
      </c>
      <c r="AF266" s="291">
        <v>1</v>
      </c>
      <c r="AG266" s="291">
        <v>1</v>
      </c>
      <c r="AH266" s="291">
        <v>1</v>
      </c>
      <c r="AI266" s="291">
        <v>15000</v>
      </c>
      <c r="AJ266" s="291">
        <v>1</v>
      </c>
      <c r="AK266" s="291">
        <v>1</v>
      </c>
      <c r="AL266" s="291">
        <v>15000</v>
      </c>
      <c r="AM266" s="291"/>
      <c r="AN266" s="291"/>
      <c r="AO266" s="291">
        <v>0</v>
      </c>
      <c r="AP266" s="291"/>
      <c r="AQ266" s="291"/>
      <c r="AR266" s="291">
        <v>0</v>
      </c>
      <c r="AS266" s="291"/>
      <c r="AT266" s="291"/>
      <c r="AU266" s="291">
        <v>0</v>
      </c>
      <c r="AV266" s="291"/>
      <c r="AW266" s="291"/>
      <c r="AX266" s="291">
        <v>0</v>
      </c>
      <c r="AY266" s="291"/>
      <c r="AZ266" s="291"/>
      <c r="BA266" s="291"/>
      <c r="BB266" s="291"/>
      <c r="BC266" s="291"/>
      <c r="BD266" s="291"/>
      <c r="BE266" s="291"/>
      <c r="BF266" s="291">
        <v>0</v>
      </c>
      <c r="BG266" s="291"/>
      <c r="BH266" s="291"/>
      <c r="BI266" s="291"/>
      <c r="BJ266" s="291">
        <v>0</v>
      </c>
      <c r="BK266" s="291"/>
      <c r="BL266" s="291"/>
      <c r="BM266" s="291"/>
      <c r="BN266" s="291"/>
      <c r="BO266" s="291"/>
      <c r="BP266" s="292" t="s">
        <v>45</v>
      </c>
      <c r="BQ266" s="292" t="s">
        <v>45</v>
      </c>
      <c r="BR266" t="s">
        <v>45</v>
      </c>
    </row>
    <row r="267" spans="1:70" x14ac:dyDescent="0.3">
      <c r="A267" s="281">
        <v>264</v>
      </c>
      <c r="B267" s="282" t="s">
        <v>2952</v>
      </c>
      <c r="C267" s="282" t="s">
        <v>2953</v>
      </c>
      <c r="D267" s="282" t="s">
        <v>3003</v>
      </c>
      <c r="E267" s="282" t="s">
        <v>2959</v>
      </c>
      <c r="F267" s="282" t="s">
        <v>2955</v>
      </c>
      <c r="G267" s="282" t="s">
        <v>2966</v>
      </c>
      <c r="H267" s="282" t="s">
        <v>2967</v>
      </c>
      <c r="I267" s="282" t="s">
        <v>2962</v>
      </c>
      <c r="J267" s="282" t="s">
        <v>60</v>
      </c>
      <c r="K267" s="282" t="s">
        <v>2958</v>
      </c>
      <c r="L267" s="282" t="s">
        <v>45</v>
      </c>
      <c r="M267" s="283" t="s">
        <v>1741</v>
      </c>
      <c r="N267" s="282" t="s">
        <v>1737</v>
      </c>
      <c r="O267" s="282" t="s">
        <v>50</v>
      </c>
      <c r="P267" s="282" t="s">
        <v>51</v>
      </c>
      <c r="Q267" s="284" t="s">
        <v>45</v>
      </c>
      <c r="R267" s="282" t="s">
        <v>45</v>
      </c>
      <c r="S267" s="285">
        <v>45922</v>
      </c>
      <c r="T267" s="285">
        <v>45922</v>
      </c>
      <c r="U267" s="284" t="s">
        <v>45</v>
      </c>
      <c r="V267" s="285">
        <v>45922</v>
      </c>
      <c r="W267" s="284" t="s">
        <v>45</v>
      </c>
      <c r="X267" s="284" t="s">
        <v>45</v>
      </c>
      <c r="Y267" s="286">
        <v>1</v>
      </c>
      <c r="Z267" s="286">
        <v>1</v>
      </c>
      <c r="AA267" s="286">
        <v>13500</v>
      </c>
      <c r="AB267" s="286">
        <v>1</v>
      </c>
      <c r="AC267" s="287" t="s">
        <v>45</v>
      </c>
      <c r="AD267" s="284" t="s">
        <v>60</v>
      </c>
      <c r="AE267" s="287" t="s">
        <v>45</v>
      </c>
      <c r="AF267" s="286">
        <v>1</v>
      </c>
      <c r="AG267" s="286">
        <v>1</v>
      </c>
      <c r="AH267" s="286">
        <v>1</v>
      </c>
      <c r="AI267" s="286">
        <v>13500</v>
      </c>
      <c r="AJ267" s="286">
        <v>1</v>
      </c>
      <c r="AK267" s="286">
        <v>1</v>
      </c>
      <c r="AL267" s="286">
        <v>13500</v>
      </c>
      <c r="AM267" s="286"/>
      <c r="AN267" s="286"/>
      <c r="AO267" s="286">
        <v>0</v>
      </c>
      <c r="AP267" s="286"/>
      <c r="AQ267" s="286"/>
      <c r="AR267" s="286">
        <v>0</v>
      </c>
      <c r="AS267" s="286"/>
      <c r="AT267" s="286"/>
      <c r="AU267" s="286">
        <v>0</v>
      </c>
      <c r="AV267" s="286"/>
      <c r="AW267" s="286"/>
      <c r="AX267" s="286">
        <v>0</v>
      </c>
      <c r="AY267" s="286"/>
      <c r="AZ267" s="286"/>
      <c r="BA267" s="286"/>
      <c r="BB267" s="286"/>
      <c r="BC267" s="286"/>
      <c r="BD267" s="286"/>
      <c r="BE267" s="286"/>
      <c r="BF267" s="286">
        <v>0</v>
      </c>
      <c r="BG267" s="286"/>
      <c r="BH267" s="286"/>
      <c r="BI267" s="286"/>
      <c r="BJ267" s="286">
        <v>0</v>
      </c>
      <c r="BK267" s="286"/>
      <c r="BL267" s="286"/>
      <c r="BM267" s="286"/>
      <c r="BN267" s="286"/>
      <c r="BO267" s="286"/>
      <c r="BP267" s="287" t="s">
        <v>45</v>
      </c>
      <c r="BQ267" s="287" t="s">
        <v>45</v>
      </c>
      <c r="BR267" t="s">
        <v>45</v>
      </c>
    </row>
    <row r="268" spans="1:70" x14ac:dyDescent="0.3">
      <c r="A268" s="281">
        <v>265</v>
      </c>
      <c r="B268" s="288" t="s">
        <v>2952</v>
      </c>
      <c r="C268" s="288" t="s">
        <v>2953</v>
      </c>
      <c r="D268" s="288" t="s">
        <v>3003</v>
      </c>
      <c r="E268" s="288" t="s">
        <v>2959</v>
      </c>
      <c r="F268" s="288" t="s">
        <v>2955</v>
      </c>
      <c r="G268" s="288" t="s">
        <v>2966</v>
      </c>
      <c r="H268" s="288" t="s">
        <v>2967</v>
      </c>
      <c r="I268" s="288" t="s">
        <v>2962</v>
      </c>
      <c r="J268" s="288" t="s">
        <v>60</v>
      </c>
      <c r="K268" s="288" t="s">
        <v>2958</v>
      </c>
      <c r="L268" s="288" t="s">
        <v>45</v>
      </c>
      <c r="M268" s="289" t="s">
        <v>1740</v>
      </c>
      <c r="N268" s="288" t="s">
        <v>1739</v>
      </c>
      <c r="O268" s="288" t="s">
        <v>50</v>
      </c>
      <c r="P268" s="288" t="s">
        <v>51</v>
      </c>
      <c r="Q268" s="290" t="s">
        <v>45</v>
      </c>
      <c r="R268" s="288" t="s">
        <v>45</v>
      </c>
      <c r="S268" s="1">
        <v>45457</v>
      </c>
      <c r="T268" s="1">
        <v>45457</v>
      </c>
      <c r="U268" s="290" t="s">
        <v>45</v>
      </c>
      <c r="V268" s="1">
        <v>45457</v>
      </c>
      <c r="W268" s="1">
        <v>45539</v>
      </c>
      <c r="X268" s="1">
        <v>45539</v>
      </c>
      <c r="Y268" s="291">
        <v>65000</v>
      </c>
      <c r="Z268" s="291">
        <v>65000</v>
      </c>
      <c r="AA268" s="291">
        <v>18000</v>
      </c>
      <c r="AB268" s="291">
        <v>65000</v>
      </c>
      <c r="AC268" s="292" t="s">
        <v>379</v>
      </c>
      <c r="AD268" s="290" t="s">
        <v>60</v>
      </c>
      <c r="AE268" s="292" t="s">
        <v>45</v>
      </c>
      <c r="AF268" s="291">
        <v>65000</v>
      </c>
      <c r="AG268" s="291">
        <v>12</v>
      </c>
      <c r="AH268" s="291">
        <v>780000</v>
      </c>
      <c r="AI268" s="291">
        <v>216000</v>
      </c>
      <c r="AJ268" s="291">
        <v>12</v>
      </c>
      <c r="AK268" s="291">
        <v>780000</v>
      </c>
      <c r="AL268" s="291">
        <v>216000</v>
      </c>
      <c r="AM268" s="291"/>
      <c r="AN268" s="291"/>
      <c r="AO268" s="291">
        <v>0</v>
      </c>
      <c r="AP268" s="291">
        <v>1027</v>
      </c>
      <c r="AQ268" s="291">
        <v>66755000</v>
      </c>
      <c r="AR268" s="291">
        <v>18486000</v>
      </c>
      <c r="AS268" s="291">
        <v>1027</v>
      </c>
      <c r="AT268" s="291">
        <v>66755000</v>
      </c>
      <c r="AU268" s="291">
        <v>18486000</v>
      </c>
      <c r="AV268" s="291"/>
      <c r="AW268" s="291"/>
      <c r="AX268" s="291">
        <v>0</v>
      </c>
      <c r="AY268" s="291">
        <v>-1</v>
      </c>
      <c r="AZ268" s="291">
        <v>-65000</v>
      </c>
      <c r="BA268" s="291"/>
      <c r="BB268" s="291"/>
      <c r="BC268" s="291">
        <v>11</v>
      </c>
      <c r="BD268" s="291">
        <v>715000</v>
      </c>
      <c r="BE268" s="291">
        <v>556000</v>
      </c>
      <c r="BF268" s="291">
        <v>198000</v>
      </c>
      <c r="BG268" s="291">
        <v>23</v>
      </c>
      <c r="BH268" s="291">
        <v>1495000</v>
      </c>
      <c r="BI268" s="291">
        <v>556000</v>
      </c>
      <c r="BJ268" s="291">
        <v>414000</v>
      </c>
      <c r="BK268" s="291">
        <v>-24</v>
      </c>
      <c r="BL268" s="291">
        <v>1028</v>
      </c>
      <c r="BM268" s="291">
        <v>1004</v>
      </c>
      <c r="BN268" s="291">
        <v>65260000</v>
      </c>
      <c r="BO268" s="291">
        <v>18072000</v>
      </c>
      <c r="BP268" s="292" t="s">
        <v>3124</v>
      </c>
      <c r="BQ268" s="292" t="s">
        <v>3129</v>
      </c>
      <c r="BR268" t="s">
        <v>45</v>
      </c>
    </row>
    <row r="269" spans="1:70" x14ac:dyDescent="0.3">
      <c r="A269" s="281">
        <v>266</v>
      </c>
      <c r="B269" s="282" t="s">
        <v>2952</v>
      </c>
      <c r="C269" s="282" t="s">
        <v>2953</v>
      </c>
      <c r="D269" s="282" t="s">
        <v>3003</v>
      </c>
      <c r="E269" s="282" t="s">
        <v>2959</v>
      </c>
      <c r="F269" s="282" t="s">
        <v>2955</v>
      </c>
      <c r="G269" s="282" t="s">
        <v>2966</v>
      </c>
      <c r="H269" s="282" t="s">
        <v>2967</v>
      </c>
      <c r="I269" s="282" t="s">
        <v>2962</v>
      </c>
      <c r="J269" s="282" t="s">
        <v>60</v>
      </c>
      <c r="K269" s="282" t="s">
        <v>2958</v>
      </c>
      <c r="L269" s="282" t="s">
        <v>45</v>
      </c>
      <c r="M269" s="283" t="s">
        <v>1738</v>
      </c>
      <c r="N269" s="282" t="s">
        <v>1737</v>
      </c>
      <c r="O269" s="282" t="s">
        <v>50</v>
      </c>
      <c r="P269" s="282" t="s">
        <v>51</v>
      </c>
      <c r="Q269" s="284" t="s">
        <v>45</v>
      </c>
      <c r="R269" s="282" t="s">
        <v>45</v>
      </c>
      <c r="S269" s="285">
        <v>45586</v>
      </c>
      <c r="T269" s="285">
        <v>45457</v>
      </c>
      <c r="U269" s="284" t="s">
        <v>45</v>
      </c>
      <c r="V269" s="285">
        <v>45457</v>
      </c>
      <c r="W269" s="285">
        <v>45567</v>
      </c>
      <c r="X269" s="285">
        <v>45569</v>
      </c>
      <c r="Y269" s="286">
        <v>59000</v>
      </c>
      <c r="Z269" s="286">
        <v>73000</v>
      </c>
      <c r="AA269" s="286">
        <v>13500</v>
      </c>
      <c r="AB269" s="286">
        <v>73000</v>
      </c>
      <c r="AC269" s="287" t="s">
        <v>1169</v>
      </c>
      <c r="AD269" s="284" t="s">
        <v>60</v>
      </c>
      <c r="AE269" s="287" t="s">
        <v>45</v>
      </c>
      <c r="AF269" s="286">
        <v>59000</v>
      </c>
      <c r="AG269" s="286">
        <v>2670</v>
      </c>
      <c r="AH269" s="286">
        <v>194910000</v>
      </c>
      <c r="AI269" s="286">
        <v>36045000</v>
      </c>
      <c r="AJ269" s="286">
        <v>1950</v>
      </c>
      <c r="AK269" s="286">
        <v>142350000</v>
      </c>
      <c r="AL269" s="286">
        <v>26325000</v>
      </c>
      <c r="AM269" s="286">
        <v>720</v>
      </c>
      <c r="AN269" s="286">
        <v>52560000</v>
      </c>
      <c r="AO269" s="286">
        <v>9720000</v>
      </c>
      <c r="AP269" s="286">
        <v>2715</v>
      </c>
      <c r="AQ269" s="286">
        <v>198195000</v>
      </c>
      <c r="AR269" s="286">
        <v>36652500</v>
      </c>
      <c r="AS269" s="286">
        <v>2715</v>
      </c>
      <c r="AT269" s="286">
        <v>198195000</v>
      </c>
      <c r="AU269" s="286">
        <v>36652500</v>
      </c>
      <c r="AV269" s="286"/>
      <c r="AW269" s="286"/>
      <c r="AX269" s="286">
        <v>0</v>
      </c>
      <c r="AY269" s="286">
        <v>1100</v>
      </c>
      <c r="AZ269" s="286">
        <v>80300000</v>
      </c>
      <c r="BA269" s="286">
        <v>1</v>
      </c>
      <c r="BB269" s="286">
        <v>73000</v>
      </c>
      <c r="BC269" s="286">
        <v>596</v>
      </c>
      <c r="BD269" s="286">
        <v>43508000</v>
      </c>
      <c r="BE269" s="286">
        <v>18516492</v>
      </c>
      <c r="BF269" s="286">
        <v>8046000</v>
      </c>
      <c r="BG269" s="286">
        <v>1081</v>
      </c>
      <c r="BH269" s="286">
        <v>78913000</v>
      </c>
      <c r="BI269" s="286">
        <v>34849160</v>
      </c>
      <c r="BJ269" s="286">
        <v>14593500</v>
      </c>
      <c r="BK269" s="286">
        <v>19</v>
      </c>
      <c r="BL269" s="286">
        <v>1615</v>
      </c>
      <c r="BM269" s="286">
        <v>1634</v>
      </c>
      <c r="BN269" s="286">
        <v>119282000</v>
      </c>
      <c r="BO269" s="286">
        <v>22059000</v>
      </c>
      <c r="BP269" s="287" t="s">
        <v>3289</v>
      </c>
      <c r="BQ269" s="287" t="s">
        <v>3948</v>
      </c>
      <c r="BR269" t="s">
        <v>45</v>
      </c>
    </row>
    <row r="270" spans="1:70" x14ac:dyDescent="0.3">
      <c r="A270" s="281">
        <v>267</v>
      </c>
      <c r="B270" s="288" t="s">
        <v>2952</v>
      </c>
      <c r="C270" s="288" t="s">
        <v>2953</v>
      </c>
      <c r="D270" s="288" t="s">
        <v>3003</v>
      </c>
      <c r="E270" s="288" t="s">
        <v>2959</v>
      </c>
      <c r="F270" s="288" t="s">
        <v>2955</v>
      </c>
      <c r="G270" s="288" t="s">
        <v>2966</v>
      </c>
      <c r="H270" s="288" t="s">
        <v>2967</v>
      </c>
      <c r="I270" s="288" t="s">
        <v>2962</v>
      </c>
      <c r="J270" s="288" t="s">
        <v>60</v>
      </c>
      <c r="K270" s="288" t="s">
        <v>2958</v>
      </c>
      <c r="L270" s="288" t="s">
        <v>45</v>
      </c>
      <c r="M270" s="289" t="s">
        <v>1735</v>
      </c>
      <c r="N270" s="288" t="s">
        <v>1734</v>
      </c>
      <c r="O270" s="288" t="s">
        <v>50</v>
      </c>
      <c r="P270" s="288" t="s">
        <v>51</v>
      </c>
      <c r="Q270" s="290" t="s">
        <v>45</v>
      </c>
      <c r="R270" s="288" t="s">
        <v>45</v>
      </c>
      <c r="S270" s="1">
        <v>45583</v>
      </c>
      <c r="T270" s="1">
        <v>45476</v>
      </c>
      <c r="U270" s="290" t="s">
        <v>45</v>
      </c>
      <c r="V270" s="1">
        <v>45476</v>
      </c>
      <c r="W270" s="1">
        <v>45583</v>
      </c>
      <c r="X270" s="1">
        <v>45590</v>
      </c>
      <c r="Y270" s="291">
        <v>69000</v>
      </c>
      <c r="Z270" s="291">
        <v>69000</v>
      </c>
      <c r="AA270" s="291">
        <v>18500</v>
      </c>
      <c r="AB270" s="291">
        <v>69000</v>
      </c>
      <c r="AC270" s="292" t="s">
        <v>121</v>
      </c>
      <c r="AD270" s="290" t="s">
        <v>60</v>
      </c>
      <c r="AE270" s="292" t="s">
        <v>45</v>
      </c>
      <c r="AF270" s="291">
        <v>69000</v>
      </c>
      <c r="AG270" s="291">
        <v>900</v>
      </c>
      <c r="AH270" s="291">
        <v>62100000</v>
      </c>
      <c r="AI270" s="291">
        <v>16650000</v>
      </c>
      <c r="AJ270" s="291">
        <v>900</v>
      </c>
      <c r="AK270" s="291">
        <v>62100000</v>
      </c>
      <c r="AL270" s="291">
        <v>16650000</v>
      </c>
      <c r="AM270" s="291"/>
      <c r="AN270" s="291"/>
      <c r="AO270" s="291">
        <v>0</v>
      </c>
      <c r="AP270" s="291">
        <v>870</v>
      </c>
      <c r="AQ270" s="291">
        <v>60030000</v>
      </c>
      <c r="AR270" s="291">
        <v>16095000</v>
      </c>
      <c r="AS270" s="291">
        <v>870</v>
      </c>
      <c r="AT270" s="291">
        <v>60030000</v>
      </c>
      <c r="AU270" s="291">
        <v>16095000</v>
      </c>
      <c r="AV270" s="291"/>
      <c r="AW270" s="291"/>
      <c r="AX270" s="291">
        <v>0</v>
      </c>
      <c r="AY270" s="291">
        <v>412</v>
      </c>
      <c r="AZ270" s="291">
        <v>28428000</v>
      </c>
      <c r="BA270" s="291">
        <v>-2</v>
      </c>
      <c r="BB270" s="291">
        <v>-138000</v>
      </c>
      <c r="BC270" s="291">
        <v>179</v>
      </c>
      <c r="BD270" s="291">
        <v>12351000</v>
      </c>
      <c r="BE270" s="291">
        <v>7949195</v>
      </c>
      <c r="BF270" s="291">
        <v>3311500</v>
      </c>
      <c r="BG270" s="291">
        <v>415</v>
      </c>
      <c r="BH270" s="291">
        <v>28635000</v>
      </c>
      <c r="BI270" s="291">
        <v>19575002</v>
      </c>
      <c r="BJ270" s="291">
        <v>7677500</v>
      </c>
      <c r="BK270" s="291">
        <v>-3</v>
      </c>
      <c r="BL270" s="291">
        <v>458</v>
      </c>
      <c r="BM270" s="291">
        <v>455</v>
      </c>
      <c r="BN270" s="291">
        <v>31395000</v>
      </c>
      <c r="BO270" s="291">
        <v>8417500</v>
      </c>
      <c r="BP270" s="292" t="s">
        <v>3480</v>
      </c>
      <c r="BQ270" s="292" t="s">
        <v>2175</v>
      </c>
      <c r="BR270" t="s">
        <v>45</v>
      </c>
    </row>
    <row r="271" spans="1:70" x14ac:dyDescent="0.3">
      <c r="A271" s="281">
        <v>268</v>
      </c>
      <c r="B271" s="282" t="s">
        <v>2952</v>
      </c>
      <c r="C271" s="282" t="s">
        <v>2953</v>
      </c>
      <c r="D271" s="282" t="s">
        <v>3003</v>
      </c>
      <c r="E271" s="282" t="s">
        <v>2959</v>
      </c>
      <c r="F271" s="282" t="s">
        <v>2955</v>
      </c>
      <c r="G271" s="282" t="s">
        <v>2966</v>
      </c>
      <c r="H271" s="282" t="s">
        <v>2967</v>
      </c>
      <c r="I271" s="282" t="s">
        <v>2962</v>
      </c>
      <c r="J271" s="282" t="s">
        <v>60</v>
      </c>
      <c r="K271" s="282" t="s">
        <v>2958</v>
      </c>
      <c r="L271" s="282" t="s">
        <v>45</v>
      </c>
      <c r="M271" s="283" t="s">
        <v>1733</v>
      </c>
      <c r="N271" s="282" t="s">
        <v>1732</v>
      </c>
      <c r="O271" s="282" t="s">
        <v>50</v>
      </c>
      <c r="P271" s="282" t="s">
        <v>127</v>
      </c>
      <c r="Q271" s="284" t="s">
        <v>45</v>
      </c>
      <c r="R271" s="282" t="s">
        <v>45</v>
      </c>
      <c r="S271" s="285">
        <v>45517</v>
      </c>
      <c r="T271" s="285">
        <v>45456</v>
      </c>
      <c r="U271" s="284" t="s">
        <v>45</v>
      </c>
      <c r="V271" s="285">
        <v>45456</v>
      </c>
      <c r="W271" s="285">
        <v>45517</v>
      </c>
      <c r="X271" s="285">
        <v>45524</v>
      </c>
      <c r="Y271" s="286">
        <v>39000</v>
      </c>
      <c r="Z271" s="286">
        <v>49000</v>
      </c>
      <c r="AA271" s="286">
        <v>11000</v>
      </c>
      <c r="AB271" s="286">
        <v>49000</v>
      </c>
      <c r="AC271" s="287" t="s">
        <v>357</v>
      </c>
      <c r="AD271" s="284" t="s">
        <v>60</v>
      </c>
      <c r="AE271" s="287" t="s">
        <v>45</v>
      </c>
      <c r="AF271" s="286">
        <v>39000</v>
      </c>
      <c r="AG271" s="286">
        <v>18500</v>
      </c>
      <c r="AH271" s="286">
        <v>906500000</v>
      </c>
      <c r="AI271" s="286">
        <v>203500000</v>
      </c>
      <c r="AJ271" s="286">
        <v>15500</v>
      </c>
      <c r="AK271" s="286">
        <v>759500000</v>
      </c>
      <c r="AL271" s="286">
        <v>170500000</v>
      </c>
      <c r="AM271" s="286">
        <v>3000</v>
      </c>
      <c r="AN271" s="286">
        <v>147000000</v>
      </c>
      <c r="AO271" s="286">
        <v>33000000</v>
      </c>
      <c r="AP271" s="286">
        <v>18500</v>
      </c>
      <c r="AQ271" s="286">
        <v>906500000</v>
      </c>
      <c r="AR271" s="286">
        <v>203500000</v>
      </c>
      <c r="AS271" s="286">
        <v>18500</v>
      </c>
      <c r="AT271" s="286">
        <v>906500000</v>
      </c>
      <c r="AU271" s="286">
        <v>203500000</v>
      </c>
      <c r="AV271" s="286"/>
      <c r="AW271" s="286"/>
      <c r="AX271" s="286">
        <v>0</v>
      </c>
      <c r="AY271" s="286">
        <v>13536</v>
      </c>
      <c r="AZ271" s="286">
        <v>663264000</v>
      </c>
      <c r="BA271" s="286">
        <v>-44</v>
      </c>
      <c r="BB271" s="286">
        <v>-2156000</v>
      </c>
      <c r="BC271" s="286">
        <v>5142</v>
      </c>
      <c r="BD271" s="286">
        <v>251958000</v>
      </c>
      <c r="BE271" s="286">
        <v>156934608</v>
      </c>
      <c r="BF271" s="286">
        <v>56562000</v>
      </c>
      <c r="BG271" s="286">
        <v>13031</v>
      </c>
      <c r="BH271" s="286">
        <v>638519000</v>
      </c>
      <c r="BI271" s="286">
        <v>390171714</v>
      </c>
      <c r="BJ271" s="286">
        <v>143341000</v>
      </c>
      <c r="BK271" s="286">
        <v>505</v>
      </c>
      <c r="BL271" s="286">
        <v>4964</v>
      </c>
      <c r="BM271" s="286">
        <v>5469</v>
      </c>
      <c r="BN271" s="286">
        <v>267981000</v>
      </c>
      <c r="BO271" s="286">
        <v>60159000</v>
      </c>
      <c r="BP271" s="287" t="s">
        <v>1475</v>
      </c>
      <c r="BQ271" s="287" t="s">
        <v>3378</v>
      </c>
      <c r="BR271" t="s">
        <v>45</v>
      </c>
    </row>
    <row r="272" spans="1:70" x14ac:dyDescent="0.3">
      <c r="A272" s="281">
        <v>269</v>
      </c>
      <c r="B272" s="288" t="s">
        <v>2952</v>
      </c>
      <c r="C272" s="288" t="s">
        <v>2953</v>
      </c>
      <c r="D272" s="288" t="s">
        <v>3003</v>
      </c>
      <c r="E272" s="288" t="s">
        <v>2959</v>
      </c>
      <c r="F272" s="288" t="s">
        <v>2955</v>
      </c>
      <c r="G272" s="288" t="s">
        <v>2966</v>
      </c>
      <c r="H272" s="288" t="s">
        <v>2967</v>
      </c>
      <c r="I272" s="288" t="s">
        <v>2962</v>
      </c>
      <c r="J272" s="288" t="s">
        <v>60</v>
      </c>
      <c r="K272" s="288" t="s">
        <v>2958</v>
      </c>
      <c r="L272" s="288" t="s">
        <v>45</v>
      </c>
      <c r="M272" s="289" t="s">
        <v>1731</v>
      </c>
      <c r="N272" s="288" t="s">
        <v>1730</v>
      </c>
      <c r="O272" s="288" t="s">
        <v>50</v>
      </c>
      <c r="P272" s="288" t="s">
        <v>74</v>
      </c>
      <c r="Q272" s="290" t="s">
        <v>45</v>
      </c>
      <c r="R272" s="288" t="s">
        <v>45</v>
      </c>
      <c r="S272" s="1">
        <v>45531</v>
      </c>
      <c r="T272" s="1">
        <v>45456</v>
      </c>
      <c r="U272" s="290" t="s">
        <v>45</v>
      </c>
      <c r="V272" s="1">
        <v>45456</v>
      </c>
      <c r="W272" s="1">
        <v>45496</v>
      </c>
      <c r="X272" s="1">
        <v>45524</v>
      </c>
      <c r="Y272" s="291">
        <v>45000</v>
      </c>
      <c r="Z272" s="291">
        <v>45000</v>
      </c>
      <c r="AA272" s="291">
        <v>11800</v>
      </c>
      <c r="AB272" s="291">
        <v>45000</v>
      </c>
      <c r="AC272" s="292" t="s">
        <v>672</v>
      </c>
      <c r="AD272" s="290" t="s">
        <v>60</v>
      </c>
      <c r="AE272" s="292" t="s">
        <v>45</v>
      </c>
      <c r="AF272" s="291">
        <v>45000</v>
      </c>
      <c r="AG272" s="291">
        <v>1530</v>
      </c>
      <c r="AH272" s="291">
        <v>68850000</v>
      </c>
      <c r="AI272" s="291">
        <v>18054000</v>
      </c>
      <c r="AJ272" s="291">
        <v>500</v>
      </c>
      <c r="AK272" s="291">
        <v>22500000</v>
      </c>
      <c r="AL272" s="291">
        <v>5900000</v>
      </c>
      <c r="AM272" s="291">
        <v>1030</v>
      </c>
      <c r="AN272" s="291">
        <v>46350000</v>
      </c>
      <c r="AO272" s="291">
        <v>12154000</v>
      </c>
      <c r="AP272" s="291">
        <v>1577</v>
      </c>
      <c r="AQ272" s="291">
        <v>70965000</v>
      </c>
      <c r="AR272" s="291">
        <v>18608600</v>
      </c>
      <c r="AS272" s="291">
        <v>1577</v>
      </c>
      <c r="AT272" s="291">
        <v>70965000</v>
      </c>
      <c r="AU272" s="291">
        <v>18608600</v>
      </c>
      <c r="AV272" s="291"/>
      <c r="AW272" s="291"/>
      <c r="AX272" s="291">
        <v>0</v>
      </c>
      <c r="AY272" s="291">
        <v>1498</v>
      </c>
      <c r="AZ272" s="291">
        <v>67410000</v>
      </c>
      <c r="BA272" s="291">
        <v>-21</v>
      </c>
      <c r="BB272" s="291">
        <v>-945000</v>
      </c>
      <c r="BC272" s="291">
        <v>360</v>
      </c>
      <c r="BD272" s="291">
        <v>16200000</v>
      </c>
      <c r="BE272" s="291">
        <v>13105296</v>
      </c>
      <c r="BF272" s="291">
        <v>4248000</v>
      </c>
      <c r="BG272" s="291">
        <v>1481</v>
      </c>
      <c r="BH272" s="291">
        <v>66645000</v>
      </c>
      <c r="BI272" s="291">
        <v>51093981</v>
      </c>
      <c r="BJ272" s="291">
        <v>17475800</v>
      </c>
      <c r="BK272" s="291">
        <v>17</v>
      </c>
      <c r="BL272" s="291">
        <v>79</v>
      </c>
      <c r="BM272" s="291">
        <v>96</v>
      </c>
      <c r="BN272" s="291">
        <v>4320000</v>
      </c>
      <c r="BO272" s="291">
        <v>1132800</v>
      </c>
      <c r="BP272" s="292" t="s">
        <v>1635</v>
      </c>
      <c r="BQ272" s="292" t="s">
        <v>761</v>
      </c>
      <c r="BR272" t="s">
        <v>45</v>
      </c>
    </row>
    <row r="273" spans="1:70" x14ac:dyDescent="0.3">
      <c r="A273" s="281">
        <v>270</v>
      </c>
      <c r="B273" s="282" t="s">
        <v>2952</v>
      </c>
      <c r="C273" s="282" t="s">
        <v>2953</v>
      </c>
      <c r="D273" s="282" t="s">
        <v>3003</v>
      </c>
      <c r="E273" s="282" t="s">
        <v>2959</v>
      </c>
      <c r="F273" s="282" t="s">
        <v>2955</v>
      </c>
      <c r="G273" s="282" t="s">
        <v>2966</v>
      </c>
      <c r="H273" s="282" t="s">
        <v>2967</v>
      </c>
      <c r="I273" s="282" t="s">
        <v>2962</v>
      </c>
      <c r="J273" s="282" t="s">
        <v>60</v>
      </c>
      <c r="K273" s="282" t="s">
        <v>2958</v>
      </c>
      <c r="L273" s="282" t="s">
        <v>45</v>
      </c>
      <c r="M273" s="283" t="s">
        <v>1729</v>
      </c>
      <c r="N273" s="282" t="s">
        <v>1728</v>
      </c>
      <c r="O273" s="282" t="s">
        <v>50</v>
      </c>
      <c r="P273" s="282" t="s">
        <v>51</v>
      </c>
      <c r="Q273" s="284" t="s">
        <v>45</v>
      </c>
      <c r="R273" s="282" t="s">
        <v>45</v>
      </c>
      <c r="S273" s="285">
        <v>45580</v>
      </c>
      <c r="T273" s="285">
        <v>45525</v>
      </c>
      <c r="U273" s="284" t="s">
        <v>45</v>
      </c>
      <c r="V273" s="285">
        <v>45525</v>
      </c>
      <c r="W273" s="285">
        <v>45560</v>
      </c>
      <c r="X273" s="285">
        <v>45562</v>
      </c>
      <c r="Y273" s="286">
        <v>43000</v>
      </c>
      <c r="Z273" s="286">
        <v>55000</v>
      </c>
      <c r="AA273" s="286">
        <v>10500</v>
      </c>
      <c r="AB273" s="286">
        <v>55000</v>
      </c>
      <c r="AC273" s="287" t="s">
        <v>1425</v>
      </c>
      <c r="AD273" s="284" t="s">
        <v>60</v>
      </c>
      <c r="AE273" s="287" t="s">
        <v>45</v>
      </c>
      <c r="AF273" s="286">
        <v>43000</v>
      </c>
      <c r="AG273" s="286">
        <v>2680</v>
      </c>
      <c r="AH273" s="286">
        <v>147400000</v>
      </c>
      <c r="AI273" s="286">
        <v>28140000</v>
      </c>
      <c r="AJ273" s="286">
        <v>2000</v>
      </c>
      <c r="AK273" s="286">
        <v>110000000</v>
      </c>
      <c r="AL273" s="286">
        <v>21000000</v>
      </c>
      <c r="AM273" s="286">
        <v>680</v>
      </c>
      <c r="AN273" s="286">
        <v>37400000</v>
      </c>
      <c r="AO273" s="286">
        <v>7140000</v>
      </c>
      <c r="AP273" s="286">
        <v>2672</v>
      </c>
      <c r="AQ273" s="286">
        <v>146960000</v>
      </c>
      <c r="AR273" s="286">
        <v>28056000</v>
      </c>
      <c r="AS273" s="286">
        <v>2672</v>
      </c>
      <c r="AT273" s="286">
        <v>146960000</v>
      </c>
      <c r="AU273" s="286">
        <v>28056000</v>
      </c>
      <c r="AV273" s="286"/>
      <c r="AW273" s="286"/>
      <c r="AX273" s="286">
        <v>0</v>
      </c>
      <c r="AY273" s="286">
        <v>2622</v>
      </c>
      <c r="AZ273" s="286">
        <v>144210000</v>
      </c>
      <c r="BA273" s="286">
        <v>3</v>
      </c>
      <c r="BB273" s="286">
        <v>165000</v>
      </c>
      <c r="BC273" s="286">
        <v>945</v>
      </c>
      <c r="BD273" s="286">
        <v>51975000</v>
      </c>
      <c r="BE273" s="286">
        <v>29747305</v>
      </c>
      <c r="BF273" s="286">
        <v>9922500</v>
      </c>
      <c r="BG273" s="286">
        <v>2635</v>
      </c>
      <c r="BH273" s="286">
        <v>144925000</v>
      </c>
      <c r="BI273" s="286">
        <v>81690843</v>
      </c>
      <c r="BJ273" s="286">
        <v>27667500</v>
      </c>
      <c r="BK273" s="286">
        <v>-13</v>
      </c>
      <c r="BL273" s="286">
        <v>50</v>
      </c>
      <c r="BM273" s="286">
        <v>37</v>
      </c>
      <c r="BN273" s="286">
        <v>2035000</v>
      </c>
      <c r="BO273" s="286">
        <v>388500</v>
      </c>
      <c r="BP273" s="287" t="s">
        <v>1197</v>
      </c>
      <c r="BQ273" s="287" t="s">
        <v>4007</v>
      </c>
      <c r="BR273" t="s">
        <v>45</v>
      </c>
    </row>
    <row r="274" spans="1:70" x14ac:dyDescent="0.3">
      <c r="A274" s="281">
        <v>271</v>
      </c>
      <c r="B274" s="288" t="s">
        <v>2952</v>
      </c>
      <c r="C274" s="288" t="s">
        <v>2953</v>
      </c>
      <c r="D274" s="288" t="s">
        <v>3003</v>
      </c>
      <c r="E274" s="288" t="s">
        <v>2959</v>
      </c>
      <c r="F274" s="288" t="s">
        <v>2955</v>
      </c>
      <c r="G274" s="288" t="s">
        <v>2966</v>
      </c>
      <c r="H274" s="288" t="s">
        <v>2967</v>
      </c>
      <c r="I274" s="288" t="s">
        <v>2962</v>
      </c>
      <c r="J274" s="288" t="s">
        <v>60</v>
      </c>
      <c r="K274" s="288" t="s">
        <v>2958</v>
      </c>
      <c r="L274" s="288" t="s">
        <v>45</v>
      </c>
      <c r="M274" s="289" t="s">
        <v>1727</v>
      </c>
      <c r="N274" s="288" t="s">
        <v>1726</v>
      </c>
      <c r="O274" s="288" t="s">
        <v>50</v>
      </c>
      <c r="P274" s="288" t="s">
        <v>127</v>
      </c>
      <c r="Q274" s="290" t="s">
        <v>45</v>
      </c>
      <c r="R274" s="288" t="s">
        <v>45</v>
      </c>
      <c r="S274" s="1">
        <v>45562</v>
      </c>
      <c r="T274" s="1">
        <v>45477</v>
      </c>
      <c r="U274" s="290" t="s">
        <v>45</v>
      </c>
      <c r="V274" s="1">
        <v>45477</v>
      </c>
      <c r="W274" s="1">
        <v>45562</v>
      </c>
      <c r="X274" s="1">
        <v>45569</v>
      </c>
      <c r="Y274" s="291">
        <v>53000</v>
      </c>
      <c r="Z274" s="291">
        <v>65000</v>
      </c>
      <c r="AA274" s="291">
        <v>15000</v>
      </c>
      <c r="AB274" s="291">
        <v>65000</v>
      </c>
      <c r="AC274" s="292" t="s">
        <v>346</v>
      </c>
      <c r="AD274" s="290" t="s">
        <v>60</v>
      </c>
      <c r="AE274" s="292" t="s">
        <v>45</v>
      </c>
      <c r="AF274" s="291">
        <v>53000</v>
      </c>
      <c r="AG274" s="291">
        <v>1400</v>
      </c>
      <c r="AH274" s="291">
        <v>91000000</v>
      </c>
      <c r="AI274" s="291">
        <v>21000000</v>
      </c>
      <c r="AJ274" s="291">
        <v>1400</v>
      </c>
      <c r="AK274" s="291">
        <v>91000000</v>
      </c>
      <c r="AL274" s="291">
        <v>21000000</v>
      </c>
      <c r="AM274" s="291"/>
      <c r="AN274" s="291"/>
      <c r="AO274" s="291">
        <v>0</v>
      </c>
      <c r="AP274" s="291">
        <v>1347</v>
      </c>
      <c r="AQ274" s="291">
        <v>87555000</v>
      </c>
      <c r="AR274" s="291">
        <v>20205000</v>
      </c>
      <c r="AS274" s="291">
        <v>1347</v>
      </c>
      <c r="AT274" s="291">
        <v>87555000</v>
      </c>
      <c r="AU274" s="291">
        <v>20205000</v>
      </c>
      <c r="AV274" s="291"/>
      <c r="AW274" s="291"/>
      <c r="AX274" s="291">
        <v>0</v>
      </c>
      <c r="AY274" s="291">
        <v>683</v>
      </c>
      <c r="AZ274" s="291">
        <v>44395000</v>
      </c>
      <c r="BA274" s="291">
        <v>-17</v>
      </c>
      <c r="BB274" s="291">
        <v>-1105000</v>
      </c>
      <c r="BC274" s="291">
        <v>248</v>
      </c>
      <c r="BD274" s="291">
        <v>16120000</v>
      </c>
      <c r="BE274" s="291">
        <v>9217853</v>
      </c>
      <c r="BF274" s="291">
        <v>3720000</v>
      </c>
      <c r="BG274" s="291">
        <v>518</v>
      </c>
      <c r="BH274" s="291">
        <v>33670000</v>
      </c>
      <c r="BI274" s="291">
        <v>16040578</v>
      </c>
      <c r="BJ274" s="291">
        <v>7770000</v>
      </c>
      <c r="BK274" s="291">
        <v>165</v>
      </c>
      <c r="BL274" s="291">
        <v>664</v>
      </c>
      <c r="BM274" s="291">
        <v>829</v>
      </c>
      <c r="BN274" s="291">
        <v>53885000</v>
      </c>
      <c r="BO274" s="291">
        <v>12435000</v>
      </c>
      <c r="BP274" s="292" t="s">
        <v>3883</v>
      </c>
      <c r="BQ274" s="292" t="s">
        <v>4010</v>
      </c>
      <c r="BR274" t="s">
        <v>45</v>
      </c>
    </row>
    <row r="275" spans="1:70" x14ac:dyDescent="0.3">
      <c r="A275" s="281">
        <v>272</v>
      </c>
      <c r="B275" s="282" t="s">
        <v>2952</v>
      </c>
      <c r="C275" s="282" t="s">
        <v>2953</v>
      </c>
      <c r="D275" s="282" t="s">
        <v>3003</v>
      </c>
      <c r="E275" s="282" t="s">
        <v>2959</v>
      </c>
      <c r="F275" s="282" t="s">
        <v>2955</v>
      </c>
      <c r="G275" s="282" t="s">
        <v>2966</v>
      </c>
      <c r="H275" s="282" t="s">
        <v>2967</v>
      </c>
      <c r="I275" s="282" t="s">
        <v>2962</v>
      </c>
      <c r="J275" s="282" t="s">
        <v>60</v>
      </c>
      <c r="K275" s="282" t="s">
        <v>2958</v>
      </c>
      <c r="L275" s="282" t="s">
        <v>45</v>
      </c>
      <c r="M275" s="283" t="s">
        <v>1725</v>
      </c>
      <c r="N275" s="282" t="s">
        <v>1724</v>
      </c>
      <c r="O275" s="282" t="s">
        <v>50</v>
      </c>
      <c r="P275" s="282" t="s">
        <v>51</v>
      </c>
      <c r="Q275" s="284" t="s">
        <v>45</v>
      </c>
      <c r="R275" s="282" t="s">
        <v>45</v>
      </c>
      <c r="S275" s="285">
        <v>45518</v>
      </c>
      <c r="T275" s="285">
        <v>45477</v>
      </c>
      <c r="U275" s="284" t="s">
        <v>45</v>
      </c>
      <c r="V275" s="285">
        <v>45477</v>
      </c>
      <c r="W275" s="285">
        <v>45518</v>
      </c>
      <c r="X275" s="285">
        <v>45527</v>
      </c>
      <c r="Y275" s="286">
        <v>65000</v>
      </c>
      <c r="Z275" s="286">
        <v>65000</v>
      </c>
      <c r="AA275" s="286">
        <v>17300</v>
      </c>
      <c r="AB275" s="286">
        <v>65000</v>
      </c>
      <c r="AC275" s="287" t="s">
        <v>531</v>
      </c>
      <c r="AD275" s="284" t="s">
        <v>60</v>
      </c>
      <c r="AE275" s="287" t="s">
        <v>45</v>
      </c>
      <c r="AF275" s="286">
        <v>65000</v>
      </c>
      <c r="AG275" s="286">
        <v>510</v>
      </c>
      <c r="AH275" s="286">
        <v>33150000</v>
      </c>
      <c r="AI275" s="286">
        <v>8823000</v>
      </c>
      <c r="AJ275" s="286">
        <v>510</v>
      </c>
      <c r="AK275" s="286">
        <v>33150000</v>
      </c>
      <c r="AL275" s="286">
        <v>8823000</v>
      </c>
      <c r="AM275" s="286"/>
      <c r="AN275" s="286"/>
      <c r="AO275" s="286">
        <v>0</v>
      </c>
      <c r="AP275" s="286">
        <v>500</v>
      </c>
      <c r="AQ275" s="286">
        <v>32500000</v>
      </c>
      <c r="AR275" s="286">
        <v>8650000</v>
      </c>
      <c r="AS275" s="286">
        <v>500</v>
      </c>
      <c r="AT275" s="286">
        <v>32500000</v>
      </c>
      <c r="AU275" s="286">
        <v>8650000</v>
      </c>
      <c r="AV275" s="286"/>
      <c r="AW275" s="286"/>
      <c r="AX275" s="286">
        <v>0</v>
      </c>
      <c r="AY275" s="286">
        <v>400</v>
      </c>
      <c r="AZ275" s="286">
        <v>26000000</v>
      </c>
      <c r="BA275" s="286">
        <v>-2</v>
      </c>
      <c r="BB275" s="286">
        <v>-130000</v>
      </c>
      <c r="BC275" s="286">
        <v>99</v>
      </c>
      <c r="BD275" s="286">
        <v>6435000</v>
      </c>
      <c r="BE275" s="286">
        <v>4050098</v>
      </c>
      <c r="BF275" s="286">
        <v>1712700</v>
      </c>
      <c r="BG275" s="286">
        <v>399</v>
      </c>
      <c r="BH275" s="286">
        <v>25935000</v>
      </c>
      <c r="BI275" s="286">
        <v>19784059</v>
      </c>
      <c r="BJ275" s="286">
        <v>6902700</v>
      </c>
      <c r="BK275" s="286">
        <v>1</v>
      </c>
      <c r="BL275" s="286">
        <v>100</v>
      </c>
      <c r="BM275" s="286">
        <v>101</v>
      </c>
      <c r="BN275" s="286">
        <v>6565000</v>
      </c>
      <c r="BO275" s="286">
        <v>1747300</v>
      </c>
      <c r="BP275" s="287" t="s">
        <v>3108</v>
      </c>
      <c r="BQ275" s="287" t="s">
        <v>3268</v>
      </c>
      <c r="BR275" t="s">
        <v>45</v>
      </c>
    </row>
    <row r="276" spans="1:70" x14ac:dyDescent="0.3">
      <c r="A276" s="281">
        <v>273</v>
      </c>
      <c r="B276" s="288" t="s">
        <v>2952</v>
      </c>
      <c r="C276" s="288" t="s">
        <v>2953</v>
      </c>
      <c r="D276" s="288" t="s">
        <v>3003</v>
      </c>
      <c r="E276" s="288" t="s">
        <v>2959</v>
      </c>
      <c r="F276" s="288" t="s">
        <v>2955</v>
      </c>
      <c r="G276" s="288" t="s">
        <v>2968</v>
      </c>
      <c r="H276" s="288" t="s">
        <v>2969</v>
      </c>
      <c r="I276" s="288" t="s">
        <v>2962</v>
      </c>
      <c r="J276" s="288" t="s">
        <v>60</v>
      </c>
      <c r="K276" s="288" t="s">
        <v>2958</v>
      </c>
      <c r="L276" s="288" t="s">
        <v>45</v>
      </c>
      <c r="M276" s="289" t="s">
        <v>1723</v>
      </c>
      <c r="N276" s="288" t="s">
        <v>1722</v>
      </c>
      <c r="O276" s="288" t="s">
        <v>50</v>
      </c>
      <c r="P276" s="288" t="s">
        <v>51</v>
      </c>
      <c r="Q276" s="290" t="s">
        <v>45</v>
      </c>
      <c r="R276" s="288" t="s">
        <v>45</v>
      </c>
      <c r="S276" s="1">
        <v>45531</v>
      </c>
      <c r="T276" s="1">
        <v>45455</v>
      </c>
      <c r="U276" s="290" t="s">
        <v>45</v>
      </c>
      <c r="V276" s="1">
        <v>45455</v>
      </c>
      <c r="W276" s="1">
        <v>45478</v>
      </c>
      <c r="X276" s="1">
        <v>45497</v>
      </c>
      <c r="Y276" s="291">
        <v>89000</v>
      </c>
      <c r="Z276" s="291">
        <v>89000</v>
      </c>
      <c r="AA276" s="291">
        <v>25500</v>
      </c>
      <c r="AB276" s="291">
        <v>89000</v>
      </c>
      <c r="AC276" s="292" t="s">
        <v>193</v>
      </c>
      <c r="AD276" s="290" t="s">
        <v>60</v>
      </c>
      <c r="AE276" s="292" t="s">
        <v>45</v>
      </c>
      <c r="AF276" s="291">
        <v>89000</v>
      </c>
      <c r="AG276" s="291">
        <v>1040</v>
      </c>
      <c r="AH276" s="291">
        <v>92560000</v>
      </c>
      <c r="AI276" s="291">
        <v>26520000</v>
      </c>
      <c r="AJ276" s="291">
        <v>500</v>
      </c>
      <c r="AK276" s="291">
        <v>44500000</v>
      </c>
      <c r="AL276" s="291">
        <v>12750000</v>
      </c>
      <c r="AM276" s="291">
        <v>540</v>
      </c>
      <c r="AN276" s="291">
        <v>48060000</v>
      </c>
      <c r="AO276" s="291">
        <v>13770000</v>
      </c>
      <c r="AP276" s="291">
        <v>915</v>
      </c>
      <c r="AQ276" s="291">
        <v>81435000</v>
      </c>
      <c r="AR276" s="291">
        <v>23332500</v>
      </c>
      <c r="AS276" s="291">
        <v>915</v>
      </c>
      <c r="AT276" s="291">
        <v>81435000</v>
      </c>
      <c r="AU276" s="291">
        <v>23332500</v>
      </c>
      <c r="AV276" s="291"/>
      <c r="AW276" s="291"/>
      <c r="AX276" s="291">
        <v>0</v>
      </c>
      <c r="AY276" s="291">
        <v>796</v>
      </c>
      <c r="AZ276" s="291">
        <v>70844000</v>
      </c>
      <c r="BA276" s="291">
        <v>-5</v>
      </c>
      <c r="BB276" s="291">
        <v>-445000</v>
      </c>
      <c r="BC276" s="291">
        <v>125</v>
      </c>
      <c r="BD276" s="291">
        <v>11125000</v>
      </c>
      <c r="BE276" s="291">
        <v>13869156</v>
      </c>
      <c r="BF276" s="291">
        <v>3187500</v>
      </c>
      <c r="BG276" s="291">
        <v>709</v>
      </c>
      <c r="BH276" s="291">
        <v>63101000</v>
      </c>
      <c r="BI276" s="291">
        <v>55191282</v>
      </c>
      <c r="BJ276" s="291">
        <v>18079500</v>
      </c>
      <c r="BK276" s="291">
        <v>87</v>
      </c>
      <c r="BL276" s="291">
        <v>119</v>
      </c>
      <c r="BM276" s="291">
        <v>206</v>
      </c>
      <c r="BN276" s="291">
        <v>18334000</v>
      </c>
      <c r="BO276" s="291">
        <v>5253000</v>
      </c>
      <c r="BP276" s="292" t="s">
        <v>3529</v>
      </c>
      <c r="BQ276" s="292" t="s">
        <v>4145</v>
      </c>
      <c r="BR276" t="s">
        <v>45</v>
      </c>
    </row>
    <row r="277" spans="1:70" x14ac:dyDescent="0.3">
      <c r="A277" s="281">
        <v>274</v>
      </c>
      <c r="B277" s="282" t="s">
        <v>2952</v>
      </c>
      <c r="C277" s="282" t="s">
        <v>2953</v>
      </c>
      <c r="D277" s="282" t="s">
        <v>3003</v>
      </c>
      <c r="E277" s="282" t="s">
        <v>2959</v>
      </c>
      <c r="F277" s="282" t="s">
        <v>2955</v>
      </c>
      <c r="G277" s="282" t="s">
        <v>2968</v>
      </c>
      <c r="H277" s="282" t="s">
        <v>2969</v>
      </c>
      <c r="I277" s="282" t="s">
        <v>2962</v>
      </c>
      <c r="J277" s="282" t="s">
        <v>60</v>
      </c>
      <c r="K277" s="282" t="s">
        <v>2958</v>
      </c>
      <c r="L277" s="282" t="s">
        <v>45</v>
      </c>
      <c r="M277" s="283" t="s">
        <v>1721</v>
      </c>
      <c r="N277" s="282" t="s">
        <v>1720</v>
      </c>
      <c r="O277" s="282" t="s">
        <v>50</v>
      </c>
      <c r="P277" s="282" t="s">
        <v>51</v>
      </c>
      <c r="Q277" s="284" t="s">
        <v>45</v>
      </c>
      <c r="R277" s="282" t="s">
        <v>45</v>
      </c>
      <c r="S277" s="285">
        <v>2958465</v>
      </c>
      <c r="T277" s="285">
        <v>45455</v>
      </c>
      <c r="U277" s="284" t="s">
        <v>45</v>
      </c>
      <c r="V277" s="285">
        <v>45455</v>
      </c>
      <c r="W277" s="285">
        <v>45573</v>
      </c>
      <c r="X277" s="285">
        <v>45581</v>
      </c>
      <c r="Y277" s="286">
        <v>55000</v>
      </c>
      <c r="Z277" s="286">
        <v>55000</v>
      </c>
      <c r="AA277" s="286">
        <v>14300</v>
      </c>
      <c r="AB277" s="286">
        <v>55000</v>
      </c>
      <c r="AC277" s="287" t="s">
        <v>201</v>
      </c>
      <c r="AD277" s="284" t="s">
        <v>60</v>
      </c>
      <c r="AE277" s="287" t="s">
        <v>45</v>
      </c>
      <c r="AF277" s="286">
        <v>55000</v>
      </c>
      <c r="AG277" s="286">
        <v>660</v>
      </c>
      <c r="AH277" s="286">
        <v>36300000</v>
      </c>
      <c r="AI277" s="286">
        <v>9438000</v>
      </c>
      <c r="AJ277" s="286">
        <v>660</v>
      </c>
      <c r="AK277" s="286">
        <v>36300000</v>
      </c>
      <c r="AL277" s="286">
        <v>9438000</v>
      </c>
      <c r="AM277" s="286"/>
      <c r="AN277" s="286"/>
      <c r="AO277" s="286">
        <v>0</v>
      </c>
      <c r="AP277" s="286">
        <v>346</v>
      </c>
      <c r="AQ277" s="286">
        <v>19030000</v>
      </c>
      <c r="AR277" s="286">
        <v>4947800</v>
      </c>
      <c r="AS277" s="286">
        <v>346</v>
      </c>
      <c r="AT277" s="286">
        <v>19030000</v>
      </c>
      <c r="AU277" s="286">
        <v>4947800</v>
      </c>
      <c r="AV277" s="286"/>
      <c r="AW277" s="286"/>
      <c r="AX277" s="286">
        <v>0</v>
      </c>
      <c r="AY277" s="286">
        <v>258</v>
      </c>
      <c r="AZ277" s="286">
        <v>14190000</v>
      </c>
      <c r="BA277" s="286"/>
      <c r="BB277" s="286"/>
      <c r="BC277" s="286">
        <v>168</v>
      </c>
      <c r="BD277" s="286">
        <v>9240000</v>
      </c>
      <c r="BE277" s="286">
        <v>6647161</v>
      </c>
      <c r="BF277" s="286">
        <v>2402400</v>
      </c>
      <c r="BG277" s="286">
        <v>258</v>
      </c>
      <c r="BH277" s="286">
        <v>14190000</v>
      </c>
      <c r="BI277" s="286">
        <v>10233859</v>
      </c>
      <c r="BJ277" s="286">
        <v>3689400</v>
      </c>
      <c r="BK277" s="286"/>
      <c r="BL277" s="286">
        <v>88</v>
      </c>
      <c r="BM277" s="286">
        <v>88</v>
      </c>
      <c r="BN277" s="286">
        <v>4840000</v>
      </c>
      <c r="BO277" s="286">
        <v>1258400</v>
      </c>
      <c r="BP277" s="287" t="s">
        <v>3950</v>
      </c>
      <c r="BQ277" s="287" t="s">
        <v>3818</v>
      </c>
      <c r="BR277" t="s">
        <v>45</v>
      </c>
    </row>
    <row r="278" spans="1:70" x14ac:dyDescent="0.3">
      <c r="A278" s="281">
        <v>275</v>
      </c>
      <c r="B278" s="288" t="s">
        <v>2952</v>
      </c>
      <c r="C278" s="288" t="s">
        <v>2953</v>
      </c>
      <c r="D278" s="288" t="s">
        <v>3003</v>
      </c>
      <c r="E278" s="288" t="s">
        <v>2959</v>
      </c>
      <c r="F278" s="288" t="s">
        <v>2955</v>
      </c>
      <c r="G278" s="288" t="s">
        <v>2968</v>
      </c>
      <c r="H278" s="288" t="s">
        <v>2969</v>
      </c>
      <c r="I278" s="288" t="s">
        <v>2962</v>
      </c>
      <c r="J278" s="288" t="s">
        <v>60</v>
      </c>
      <c r="K278" s="288" t="s">
        <v>2958</v>
      </c>
      <c r="L278" s="288" t="s">
        <v>45</v>
      </c>
      <c r="M278" s="289" t="s">
        <v>1719</v>
      </c>
      <c r="N278" s="288" t="s">
        <v>1718</v>
      </c>
      <c r="O278" s="288" t="s">
        <v>50</v>
      </c>
      <c r="P278" s="288" t="s">
        <v>51</v>
      </c>
      <c r="Q278" s="290" t="s">
        <v>45</v>
      </c>
      <c r="R278" s="288" t="s">
        <v>45</v>
      </c>
      <c r="S278" s="1">
        <v>45518</v>
      </c>
      <c r="T278" s="1">
        <v>45456</v>
      </c>
      <c r="U278" s="290" t="s">
        <v>45</v>
      </c>
      <c r="V278" s="1">
        <v>45456</v>
      </c>
      <c r="W278" s="1">
        <v>45518</v>
      </c>
      <c r="X278" s="1">
        <v>45525</v>
      </c>
      <c r="Y278" s="291">
        <v>59000</v>
      </c>
      <c r="Z278" s="291">
        <v>59000</v>
      </c>
      <c r="AA278" s="291">
        <v>15400</v>
      </c>
      <c r="AB278" s="291">
        <v>59000</v>
      </c>
      <c r="AC278" s="292" t="s">
        <v>527</v>
      </c>
      <c r="AD278" s="290" t="s">
        <v>60</v>
      </c>
      <c r="AE278" s="292" t="s">
        <v>45</v>
      </c>
      <c r="AF278" s="291">
        <v>59000</v>
      </c>
      <c r="AG278" s="291">
        <v>450</v>
      </c>
      <c r="AH278" s="291">
        <v>26550000</v>
      </c>
      <c r="AI278" s="291">
        <v>6930000</v>
      </c>
      <c r="AJ278" s="291">
        <v>450</v>
      </c>
      <c r="AK278" s="291">
        <v>26550000</v>
      </c>
      <c r="AL278" s="291">
        <v>6930000</v>
      </c>
      <c r="AM278" s="291"/>
      <c r="AN278" s="291"/>
      <c r="AO278" s="291">
        <v>0</v>
      </c>
      <c r="AP278" s="291">
        <v>487</v>
      </c>
      <c r="AQ278" s="291">
        <v>28733000</v>
      </c>
      <c r="AR278" s="291">
        <v>7499800</v>
      </c>
      <c r="AS278" s="291">
        <v>487</v>
      </c>
      <c r="AT278" s="291">
        <v>28733000</v>
      </c>
      <c r="AU278" s="291">
        <v>7499800</v>
      </c>
      <c r="AV278" s="291"/>
      <c r="AW278" s="291"/>
      <c r="AX278" s="291">
        <v>0</v>
      </c>
      <c r="AY278" s="291">
        <v>254</v>
      </c>
      <c r="AZ278" s="291">
        <v>14986000</v>
      </c>
      <c r="BA278" s="291">
        <v>-2</v>
      </c>
      <c r="BB278" s="291">
        <v>-118000</v>
      </c>
      <c r="BC278" s="291">
        <v>71</v>
      </c>
      <c r="BD278" s="291">
        <v>4189000</v>
      </c>
      <c r="BE278" s="291">
        <v>3031438</v>
      </c>
      <c r="BF278" s="291">
        <v>1093400</v>
      </c>
      <c r="BG278" s="291">
        <v>243</v>
      </c>
      <c r="BH278" s="291">
        <v>14337000</v>
      </c>
      <c r="BI278" s="291">
        <v>9558203</v>
      </c>
      <c r="BJ278" s="291">
        <v>3742200</v>
      </c>
      <c r="BK278" s="291">
        <v>11</v>
      </c>
      <c r="BL278" s="291">
        <v>233</v>
      </c>
      <c r="BM278" s="291">
        <v>244</v>
      </c>
      <c r="BN278" s="291">
        <v>14396000</v>
      </c>
      <c r="BO278" s="291">
        <v>3757600</v>
      </c>
      <c r="BP278" s="292" t="s">
        <v>768</v>
      </c>
      <c r="BQ278" s="292" t="s">
        <v>3800</v>
      </c>
      <c r="BR278" t="s">
        <v>45</v>
      </c>
    </row>
    <row r="279" spans="1:70" x14ac:dyDescent="0.3">
      <c r="A279" s="281">
        <v>276</v>
      </c>
      <c r="B279" s="282" t="s">
        <v>2952</v>
      </c>
      <c r="C279" s="282" t="s">
        <v>2953</v>
      </c>
      <c r="D279" s="282" t="s">
        <v>3003</v>
      </c>
      <c r="E279" s="282" t="s">
        <v>2959</v>
      </c>
      <c r="F279" s="282" t="s">
        <v>2955</v>
      </c>
      <c r="G279" s="282" t="s">
        <v>2968</v>
      </c>
      <c r="H279" s="282" t="s">
        <v>2969</v>
      </c>
      <c r="I279" s="282" t="s">
        <v>2962</v>
      </c>
      <c r="J279" s="282" t="s">
        <v>60</v>
      </c>
      <c r="K279" s="282" t="s">
        <v>2958</v>
      </c>
      <c r="L279" s="282" t="s">
        <v>45</v>
      </c>
      <c r="M279" s="283" t="s">
        <v>1717</v>
      </c>
      <c r="N279" s="282" t="s">
        <v>1716</v>
      </c>
      <c r="O279" s="282" t="s">
        <v>50</v>
      </c>
      <c r="P279" s="282" t="s">
        <v>51</v>
      </c>
      <c r="Q279" s="284" t="s">
        <v>45</v>
      </c>
      <c r="R279" s="282" t="s">
        <v>45</v>
      </c>
      <c r="S279" s="285">
        <v>45579</v>
      </c>
      <c r="T279" s="285">
        <v>45477</v>
      </c>
      <c r="U279" s="284" t="s">
        <v>45</v>
      </c>
      <c r="V279" s="285">
        <v>45477</v>
      </c>
      <c r="W279" s="285">
        <v>45579</v>
      </c>
      <c r="X279" s="285">
        <v>45583</v>
      </c>
      <c r="Y279" s="286">
        <v>45000</v>
      </c>
      <c r="Z279" s="286">
        <v>45000</v>
      </c>
      <c r="AA279" s="286">
        <v>11500</v>
      </c>
      <c r="AB279" s="286">
        <v>45000</v>
      </c>
      <c r="AC279" s="287" t="s">
        <v>983</v>
      </c>
      <c r="AD279" s="284" t="s">
        <v>60</v>
      </c>
      <c r="AE279" s="287" t="s">
        <v>45</v>
      </c>
      <c r="AF279" s="286">
        <v>45000</v>
      </c>
      <c r="AG279" s="286">
        <v>1000</v>
      </c>
      <c r="AH279" s="286">
        <v>45000000</v>
      </c>
      <c r="AI279" s="286">
        <v>11500000</v>
      </c>
      <c r="AJ279" s="286">
        <v>1000</v>
      </c>
      <c r="AK279" s="286">
        <v>45000000</v>
      </c>
      <c r="AL279" s="286">
        <v>11500000</v>
      </c>
      <c r="AM279" s="286"/>
      <c r="AN279" s="286"/>
      <c r="AO279" s="286">
        <v>0</v>
      </c>
      <c r="AP279" s="286">
        <v>1035</v>
      </c>
      <c r="AQ279" s="286">
        <v>46575000</v>
      </c>
      <c r="AR279" s="286">
        <v>11902500</v>
      </c>
      <c r="AS279" s="286">
        <v>1035</v>
      </c>
      <c r="AT279" s="286">
        <v>46575000</v>
      </c>
      <c r="AU279" s="286">
        <v>11902500</v>
      </c>
      <c r="AV279" s="286"/>
      <c r="AW279" s="286"/>
      <c r="AX279" s="286">
        <v>0</v>
      </c>
      <c r="AY279" s="286">
        <v>1020</v>
      </c>
      <c r="AZ279" s="286">
        <v>45900000</v>
      </c>
      <c r="BA279" s="286">
        <v>2</v>
      </c>
      <c r="BB279" s="286">
        <v>90000</v>
      </c>
      <c r="BC279" s="286">
        <v>652</v>
      </c>
      <c r="BD279" s="286">
        <v>29340000</v>
      </c>
      <c r="BE279" s="286">
        <v>22686111</v>
      </c>
      <c r="BF279" s="286">
        <v>7498000</v>
      </c>
      <c r="BG279" s="286">
        <v>1019</v>
      </c>
      <c r="BH279" s="286">
        <v>45855000</v>
      </c>
      <c r="BI279" s="286">
        <v>35325545</v>
      </c>
      <c r="BJ279" s="286">
        <v>11718500</v>
      </c>
      <c r="BK279" s="286">
        <v>1</v>
      </c>
      <c r="BL279" s="286">
        <v>15</v>
      </c>
      <c r="BM279" s="286">
        <v>16</v>
      </c>
      <c r="BN279" s="286">
        <v>720000</v>
      </c>
      <c r="BO279" s="286">
        <v>184000</v>
      </c>
      <c r="BP279" s="287" t="s">
        <v>3720</v>
      </c>
      <c r="BQ279" s="287" t="s">
        <v>3552</v>
      </c>
      <c r="BR279" t="s">
        <v>45</v>
      </c>
    </row>
    <row r="280" spans="1:70" x14ac:dyDescent="0.3">
      <c r="A280" s="281">
        <v>277</v>
      </c>
      <c r="B280" s="288" t="s">
        <v>2952</v>
      </c>
      <c r="C280" s="288" t="s">
        <v>2953</v>
      </c>
      <c r="D280" s="288" t="s">
        <v>3003</v>
      </c>
      <c r="E280" s="288" t="s">
        <v>2959</v>
      </c>
      <c r="F280" s="288" t="s">
        <v>2970</v>
      </c>
      <c r="G280" s="288" t="s">
        <v>2971</v>
      </c>
      <c r="H280" s="288" t="s">
        <v>2972</v>
      </c>
      <c r="I280" s="288" t="s">
        <v>2962</v>
      </c>
      <c r="J280" s="288" t="s">
        <v>60</v>
      </c>
      <c r="K280" s="288" t="s">
        <v>2958</v>
      </c>
      <c r="L280" s="288" t="s">
        <v>45</v>
      </c>
      <c r="M280" s="289" t="s">
        <v>1715</v>
      </c>
      <c r="N280" s="288" t="s">
        <v>437</v>
      </c>
      <c r="O280" s="288" t="s">
        <v>50</v>
      </c>
      <c r="P280" s="288" t="s">
        <v>51</v>
      </c>
      <c r="Q280" s="290" t="s">
        <v>45</v>
      </c>
      <c r="R280" s="288" t="s">
        <v>45</v>
      </c>
      <c r="S280" s="1">
        <v>45922</v>
      </c>
      <c r="T280" s="1">
        <v>45922</v>
      </c>
      <c r="U280" s="290" t="s">
        <v>45</v>
      </c>
      <c r="V280" s="1">
        <v>45922</v>
      </c>
      <c r="W280" s="290" t="s">
        <v>45</v>
      </c>
      <c r="X280" s="290" t="s">
        <v>45</v>
      </c>
      <c r="Y280" s="291">
        <v>1</v>
      </c>
      <c r="Z280" s="291">
        <v>1</v>
      </c>
      <c r="AA280" s="291">
        <v>11900</v>
      </c>
      <c r="AB280" s="291">
        <v>1</v>
      </c>
      <c r="AC280" s="292" t="s">
        <v>45</v>
      </c>
      <c r="AD280" s="290" t="s">
        <v>60</v>
      </c>
      <c r="AE280" s="292" t="s">
        <v>45</v>
      </c>
      <c r="AF280" s="291">
        <v>1</v>
      </c>
      <c r="AG280" s="291">
        <v>1</v>
      </c>
      <c r="AH280" s="291">
        <v>1</v>
      </c>
      <c r="AI280" s="291">
        <v>11900</v>
      </c>
      <c r="AJ280" s="291">
        <v>1</v>
      </c>
      <c r="AK280" s="291">
        <v>1</v>
      </c>
      <c r="AL280" s="291">
        <v>11900</v>
      </c>
      <c r="AM280" s="291"/>
      <c r="AN280" s="291"/>
      <c r="AO280" s="291">
        <v>0</v>
      </c>
      <c r="AP280" s="291"/>
      <c r="AQ280" s="291"/>
      <c r="AR280" s="291">
        <v>0</v>
      </c>
      <c r="AS280" s="291"/>
      <c r="AT280" s="291"/>
      <c r="AU280" s="291">
        <v>0</v>
      </c>
      <c r="AV280" s="291"/>
      <c r="AW280" s="291"/>
      <c r="AX280" s="291">
        <v>0</v>
      </c>
      <c r="AY280" s="291"/>
      <c r="AZ280" s="291"/>
      <c r="BA280" s="291"/>
      <c r="BB280" s="291"/>
      <c r="BC280" s="291"/>
      <c r="BD280" s="291"/>
      <c r="BE280" s="291"/>
      <c r="BF280" s="291">
        <v>0</v>
      </c>
      <c r="BG280" s="291"/>
      <c r="BH280" s="291"/>
      <c r="BI280" s="291"/>
      <c r="BJ280" s="291">
        <v>0</v>
      </c>
      <c r="BK280" s="291"/>
      <c r="BL280" s="291"/>
      <c r="BM280" s="291"/>
      <c r="BN280" s="291"/>
      <c r="BO280" s="291"/>
      <c r="BP280" s="292" t="s">
        <v>45</v>
      </c>
      <c r="BQ280" s="292" t="s">
        <v>45</v>
      </c>
      <c r="BR280" t="s">
        <v>45</v>
      </c>
    </row>
    <row r="281" spans="1:70" x14ac:dyDescent="0.3">
      <c r="A281" s="281">
        <v>278</v>
      </c>
      <c r="B281" s="282" t="s">
        <v>2952</v>
      </c>
      <c r="C281" s="282" t="s">
        <v>2953</v>
      </c>
      <c r="D281" s="282" t="s">
        <v>3003</v>
      </c>
      <c r="E281" s="282" t="s">
        <v>2959</v>
      </c>
      <c r="F281" s="282" t="s">
        <v>2970</v>
      </c>
      <c r="G281" s="282" t="s">
        <v>2971</v>
      </c>
      <c r="H281" s="282" t="s">
        <v>2972</v>
      </c>
      <c r="I281" s="282" t="s">
        <v>2962</v>
      </c>
      <c r="J281" s="282" t="s">
        <v>60</v>
      </c>
      <c r="K281" s="282" t="s">
        <v>2958</v>
      </c>
      <c r="L281" s="282" t="s">
        <v>45</v>
      </c>
      <c r="M281" s="283" t="s">
        <v>1714</v>
      </c>
      <c r="N281" s="282" t="s">
        <v>1713</v>
      </c>
      <c r="O281" s="282" t="s">
        <v>50</v>
      </c>
      <c r="P281" s="282" t="s">
        <v>51</v>
      </c>
      <c r="Q281" s="284" t="s">
        <v>45</v>
      </c>
      <c r="R281" s="282" t="s">
        <v>45</v>
      </c>
      <c r="S281" s="285">
        <v>45495</v>
      </c>
      <c r="T281" s="285">
        <v>45455</v>
      </c>
      <c r="U281" s="284" t="s">
        <v>45</v>
      </c>
      <c r="V281" s="285">
        <v>45455</v>
      </c>
      <c r="W281" s="285">
        <v>45490</v>
      </c>
      <c r="X281" s="285">
        <v>45499</v>
      </c>
      <c r="Y281" s="286">
        <v>53000</v>
      </c>
      <c r="Z281" s="286">
        <v>75000</v>
      </c>
      <c r="AA281" s="286">
        <v>13000</v>
      </c>
      <c r="AB281" s="286">
        <v>75000</v>
      </c>
      <c r="AC281" s="287" t="s">
        <v>439</v>
      </c>
      <c r="AD281" s="284" t="s">
        <v>60</v>
      </c>
      <c r="AE281" s="287" t="s">
        <v>45</v>
      </c>
      <c r="AF281" s="286">
        <v>53000</v>
      </c>
      <c r="AG281" s="286">
        <v>5500</v>
      </c>
      <c r="AH281" s="286">
        <v>412500000</v>
      </c>
      <c r="AI281" s="286">
        <v>71500000</v>
      </c>
      <c r="AJ281" s="286">
        <v>5500</v>
      </c>
      <c r="AK281" s="286">
        <v>412500000</v>
      </c>
      <c r="AL281" s="286">
        <v>71500000</v>
      </c>
      <c r="AM281" s="286"/>
      <c r="AN281" s="286"/>
      <c r="AO281" s="286">
        <v>0</v>
      </c>
      <c r="AP281" s="286">
        <v>5546</v>
      </c>
      <c r="AQ281" s="286">
        <v>415950000</v>
      </c>
      <c r="AR281" s="286">
        <v>72098000</v>
      </c>
      <c r="AS281" s="286">
        <v>5546</v>
      </c>
      <c r="AT281" s="286">
        <v>415950000</v>
      </c>
      <c r="AU281" s="286">
        <v>72098000</v>
      </c>
      <c r="AV281" s="286"/>
      <c r="AW281" s="286"/>
      <c r="AX281" s="286">
        <v>0</v>
      </c>
      <c r="AY281" s="286">
        <v>1747</v>
      </c>
      <c r="AZ281" s="286">
        <v>131025000</v>
      </c>
      <c r="BA281" s="286">
        <v>7</v>
      </c>
      <c r="BB281" s="286">
        <v>525000</v>
      </c>
      <c r="BC281" s="286">
        <v>681</v>
      </c>
      <c r="BD281" s="286">
        <v>51075000</v>
      </c>
      <c r="BE281" s="286">
        <v>22310950</v>
      </c>
      <c r="BF281" s="286">
        <v>8853000</v>
      </c>
      <c r="BG281" s="286">
        <v>1564</v>
      </c>
      <c r="BH281" s="286">
        <v>117300000</v>
      </c>
      <c r="BI281" s="286">
        <v>56218009</v>
      </c>
      <c r="BJ281" s="286">
        <v>20332000</v>
      </c>
      <c r="BK281" s="286">
        <v>183</v>
      </c>
      <c r="BL281" s="286">
        <v>3799</v>
      </c>
      <c r="BM281" s="286">
        <v>3982</v>
      </c>
      <c r="BN281" s="286">
        <v>298650000</v>
      </c>
      <c r="BO281" s="286">
        <v>51766000</v>
      </c>
      <c r="BP281" s="287" t="s">
        <v>4026</v>
      </c>
      <c r="BQ281" s="287" t="s">
        <v>4088</v>
      </c>
      <c r="BR281" t="s">
        <v>45</v>
      </c>
    </row>
    <row r="282" spans="1:70" x14ac:dyDescent="0.3">
      <c r="A282" s="281">
        <v>279</v>
      </c>
      <c r="B282" s="288" t="s">
        <v>2952</v>
      </c>
      <c r="C282" s="288" t="s">
        <v>2953</v>
      </c>
      <c r="D282" s="288" t="s">
        <v>3003</v>
      </c>
      <c r="E282" s="288" t="s">
        <v>2959</v>
      </c>
      <c r="F282" s="288" t="s">
        <v>2970</v>
      </c>
      <c r="G282" s="288" t="s">
        <v>2971</v>
      </c>
      <c r="H282" s="288" t="s">
        <v>2972</v>
      </c>
      <c r="I282" s="288" t="s">
        <v>2962</v>
      </c>
      <c r="J282" s="288" t="s">
        <v>60</v>
      </c>
      <c r="K282" s="288" t="s">
        <v>2958</v>
      </c>
      <c r="L282" s="288" t="s">
        <v>45</v>
      </c>
      <c r="M282" s="289" t="s">
        <v>1712</v>
      </c>
      <c r="N282" s="288" t="s">
        <v>1711</v>
      </c>
      <c r="O282" s="288" t="s">
        <v>50</v>
      </c>
      <c r="P282" s="288" t="s">
        <v>51</v>
      </c>
      <c r="Q282" s="290" t="s">
        <v>45</v>
      </c>
      <c r="R282" s="288" t="s">
        <v>45</v>
      </c>
      <c r="S282" s="1">
        <v>45489</v>
      </c>
      <c r="T282" s="1">
        <v>45455</v>
      </c>
      <c r="U282" s="290" t="s">
        <v>45</v>
      </c>
      <c r="V282" s="1">
        <v>45455</v>
      </c>
      <c r="W282" s="1">
        <v>45484</v>
      </c>
      <c r="X282" s="1">
        <v>45497</v>
      </c>
      <c r="Y282" s="291">
        <v>59000</v>
      </c>
      <c r="Z282" s="291">
        <v>83000</v>
      </c>
      <c r="AA282" s="291">
        <v>16000</v>
      </c>
      <c r="AB282" s="291">
        <v>83000</v>
      </c>
      <c r="AC282" s="292" t="s">
        <v>874</v>
      </c>
      <c r="AD282" s="290" t="s">
        <v>60</v>
      </c>
      <c r="AE282" s="292" t="s">
        <v>45</v>
      </c>
      <c r="AF282" s="291">
        <v>59000</v>
      </c>
      <c r="AG282" s="291">
        <v>6800</v>
      </c>
      <c r="AH282" s="291">
        <v>564400000</v>
      </c>
      <c r="AI282" s="291">
        <v>108800000</v>
      </c>
      <c r="AJ282" s="291">
        <v>5600</v>
      </c>
      <c r="AK282" s="291">
        <v>464800000</v>
      </c>
      <c r="AL282" s="291">
        <v>89600000</v>
      </c>
      <c r="AM282" s="291">
        <v>1200</v>
      </c>
      <c r="AN282" s="291">
        <v>99600000</v>
      </c>
      <c r="AO282" s="291">
        <v>19200000</v>
      </c>
      <c r="AP282" s="291">
        <v>6453</v>
      </c>
      <c r="AQ282" s="291">
        <v>535599000</v>
      </c>
      <c r="AR282" s="291">
        <v>103248000</v>
      </c>
      <c r="AS282" s="291">
        <v>6453</v>
      </c>
      <c r="AT282" s="291">
        <v>535599000</v>
      </c>
      <c r="AU282" s="291">
        <v>103248000</v>
      </c>
      <c r="AV282" s="291"/>
      <c r="AW282" s="291"/>
      <c r="AX282" s="291">
        <v>0</v>
      </c>
      <c r="AY282" s="291">
        <v>4985</v>
      </c>
      <c r="AZ282" s="291">
        <v>413755000</v>
      </c>
      <c r="BA282" s="291">
        <v>49</v>
      </c>
      <c r="BB282" s="291">
        <v>4067000</v>
      </c>
      <c r="BC282" s="291">
        <v>1969</v>
      </c>
      <c r="BD282" s="291">
        <v>163427000</v>
      </c>
      <c r="BE282" s="291">
        <v>70474087</v>
      </c>
      <c r="BF282" s="291">
        <v>31504000</v>
      </c>
      <c r="BG282" s="291">
        <v>4745</v>
      </c>
      <c r="BH282" s="291">
        <v>393835000</v>
      </c>
      <c r="BI282" s="291">
        <v>186914463</v>
      </c>
      <c r="BJ282" s="291">
        <v>75920000</v>
      </c>
      <c r="BK282" s="291">
        <v>240</v>
      </c>
      <c r="BL282" s="291">
        <v>1468</v>
      </c>
      <c r="BM282" s="291">
        <v>1708</v>
      </c>
      <c r="BN282" s="291">
        <v>141764000</v>
      </c>
      <c r="BO282" s="291">
        <v>27328000</v>
      </c>
      <c r="BP282" s="292" t="s">
        <v>1802</v>
      </c>
      <c r="BQ282" s="292" t="s">
        <v>4027</v>
      </c>
      <c r="BR282" t="s">
        <v>45</v>
      </c>
    </row>
    <row r="283" spans="1:70" x14ac:dyDescent="0.3">
      <c r="A283" s="281">
        <v>280</v>
      </c>
      <c r="B283" s="282" t="s">
        <v>2952</v>
      </c>
      <c r="C283" s="282" t="s">
        <v>2953</v>
      </c>
      <c r="D283" s="282" t="s">
        <v>3003</v>
      </c>
      <c r="E283" s="282" t="s">
        <v>2959</v>
      </c>
      <c r="F283" s="282" t="s">
        <v>2970</v>
      </c>
      <c r="G283" s="282" t="s">
        <v>2971</v>
      </c>
      <c r="H283" s="282" t="s">
        <v>2972</v>
      </c>
      <c r="I283" s="282" t="s">
        <v>2962</v>
      </c>
      <c r="J283" s="282" t="s">
        <v>60</v>
      </c>
      <c r="K283" s="282" t="s">
        <v>2958</v>
      </c>
      <c r="L283" s="282" t="s">
        <v>45</v>
      </c>
      <c r="M283" s="283" t="s">
        <v>1710</v>
      </c>
      <c r="N283" s="282" t="s">
        <v>1709</v>
      </c>
      <c r="O283" s="282" t="s">
        <v>50</v>
      </c>
      <c r="P283" s="282" t="s">
        <v>51</v>
      </c>
      <c r="Q283" s="284" t="s">
        <v>45</v>
      </c>
      <c r="R283" s="282" t="s">
        <v>45</v>
      </c>
      <c r="S283" s="285">
        <v>45518</v>
      </c>
      <c r="T283" s="285">
        <v>45455</v>
      </c>
      <c r="U283" s="284" t="s">
        <v>45</v>
      </c>
      <c r="V283" s="285">
        <v>45455</v>
      </c>
      <c r="W283" s="285">
        <v>45490</v>
      </c>
      <c r="X283" s="285">
        <v>45497</v>
      </c>
      <c r="Y283" s="286">
        <v>55000</v>
      </c>
      <c r="Z283" s="286">
        <v>55000</v>
      </c>
      <c r="AA283" s="286">
        <v>14800</v>
      </c>
      <c r="AB283" s="286">
        <v>55000</v>
      </c>
      <c r="AC283" s="287" t="s">
        <v>399</v>
      </c>
      <c r="AD283" s="284" t="s">
        <v>60</v>
      </c>
      <c r="AE283" s="287" t="s">
        <v>45</v>
      </c>
      <c r="AF283" s="286">
        <v>55000</v>
      </c>
      <c r="AG283" s="286">
        <v>1310</v>
      </c>
      <c r="AH283" s="286">
        <v>72050000</v>
      </c>
      <c r="AI283" s="286">
        <v>19388000</v>
      </c>
      <c r="AJ283" s="286">
        <v>600</v>
      </c>
      <c r="AK283" s="286">
        <v>33000000</v>
      </c>
      <c r="AL283" s="286">
        <v>8880000</v>
      </c>
      <c r="AM283" s="286">
        <v>710</v>
      </c>
      <c r="AN283" s="286">
        <v>39050000</v>
      </c>
      <c r="AO283" s="286">
        <v>10508000</v>
      </c>
      <c r="AP283" s="286">
        <v>1351</v>
      </c>
      <c r="AQ283" s="286">
        <v>74305000</v>
      </c>
      <c r="AR283" s="286">
        <v>19994800</v>
      </c>
      <c r="AS283" s="286">
        <v>1351</v>
      </c>
      <c r="AT283" s="286">
        <v>74305000</v>
      </c>
      <c r="AU283" s="286">
        <v>19994800</v>
      </c>
      <c r="AV283" s="286"/>
      <c r="AW283" s="286"/>
      <c r="AX283" s="286">
        <v>0</v>
      </c>
      <c r="AY283" s="286">
        <v>1106</v>
      </c>
      <c r="AZ283" s="286">
        <v>60830000</v>
      </c>
      <c r="BA283" s="286">
        <v>-6</v>
      </c>
      <c r="BB283" s="286">
        <v>-330000</v>
      </c>
      <c r="BC283" s="286">
        <v>132</v>
      </c>
      <c r="BD283" s="286">
        <v>7260000</v>
      </c>
      <c r="BE283" s="286">
        <v>5167875</v>
      </c>
      <c r="BF283" s="286">
        <v>1953600</v>
      </c>
      <c r="BG283" s="286">
        <v>1104</v>
      </c>
      <c r="BH283" s="286">
        <v>60720000</v>
      </c>
      <c r="BI283" s="286">
        <v>43161647</v>
      </c>
      <c r="BJ283" s="286">
        <v>16339200</v>
      </c>
      <c r="BK283" s="286">
        <v>2</v>
      </c>
      <c r="BL283" s="286">
        <v>245</v>
      </c>
      <c r="BM283" s="286">
        <v>247</v>
      </c>
      <c r="BN283" s="286">
        <v>13585000</v>
      </c>
      <c r="BO283" s="286">
        <v>3655600</v>
      </c>
      <c r="BP283" s="287" t="s">
        <v>3388</v>
      </c>
      <c r="BQ283" s="287" t="s">
        <v>743</v>
      </c>
      <c r="BR283" t="s">
        <v>45</v>
      </c>
    </row>
    <row r="284" spans="1:70" x14ac:dyDescent="0.3">
      <c r="A284" s="281">
        <v>281</v>
      </c>
      <c r="B284" s="288" t="s">
        <v>2952</v>
      </c>
      <c r="C284" s="288" t="s">
        <v>2953</v>
      </c>
      <c r="D284" s="288" t="s">
        <v>3003</v>
      </c>
      <c r="E284" s="288" t="s">
        <v>2959</v>
      </c>
      <c r="F284" s="288" t="s">
        <v>2970</v>
      </c>
      <c r="G284" s="288" t="s">
        <v>2971</v>
      </c>
      <c r="H284" s="288" t="s">
        <v>2972</v>
      </c>
      <c r="I284" s="288" t="s">
        <v>2962</v>
      </c>
      <c r="J284" s="288" t="s">
        <v>60</v>
      </c>
      <c r="K284" s="288" t="s">
        <v>2958</v>
      </c>
      <c r="L284" s="288" t="s">
        <v>45</v>
      </c>
      <c r="M284" s="289" t="s">
        <v>1708</v>
      </c>
      <c r="N284" s="288" t="s">
        <v>1707</v>
      </c>
      <c r="O284" s="288" t="s">
        <v>50</v>
      </c>
      <c r="P284" s="288" t="s">
        <v>51</v>
      </c>
      <c r="Q284" s="290" t="s">
        <v>45</v>
      </c>
      <c r="R284" s="288" t="s">
        <v>45</v>
      </c>
      <c r="S284" s="1">
        <v>45637</v>
      </c>
      <c r="T284" s="1">
        <v>45455</v>
      </c>
      <c r="U284" s="290" t="s">
        <v>45</v>
      </c>
      <c r="V284" s="1">
        <v>45455</v>
      </c>
      <c r="W284" s="1">
        <v>45490</v>
      </c>
      <c r="X284" s="1">
        <v>45496</v>
      </c>
      <c r="Y284" s="291">
        <v>55000</v>
      </c>
      <c r="Z284" s="291">
        <v>69000</v>
      </c>
      <c r="AA284" s="291">
        <v>14900</v>
      </c>
      <c r="AB284" s="291">
        <v>69000</v>
      </c>
      <c r="AC284" s="292" t="s">
        <v>211</v>
      </c>
      <c r="AD284" s="290" t="s">
        <v>60</v>
      </c>
      <c r="AE284" s="292" t="s">
        <v>45</v>
      </c>
      <c r="AF284" s="291">
        <v>55000</v>
      </c>
      <c r="AG284" s="291">
        <v>6550</v>
      </c>
      <c r="AH284" s="291">
        <v>451950000</v>
      </c>
      <c r="AI284" s="291">
        <v>97595000</v>
      </c>
      <c r="AJ284" s="291">
        <v>2000</v>
      </c>
      <c r="AK284" s="291">
        <v>138000000</v>
      </c>
      <c r="AL284" s="291">
        <v>29800000</v>
      </c>
      <c r="AM284" s="291">
        <v>4550</v>
      </c>
      <c r="AN284" s="291">
        <v>313950000</v>
      </c>
      <c r="AO284" s="291">
        <v>67795000</v>
      </c>
      <c r="AP284" s="291">
        <v>6539</v>
      </c>
      <c r="AQ284" s="291">
        <v>451191000</v>
      </c>
      <c r="AR284" s="291">
        <v>97431100</v>
      </c>
      <c r="AS284" s="291">
        <v>6539</v>
      </c>
      <c r="AT284" s="291">
        <v>451191000</v>
      </c>
      <c r="AU284" s="291">
        <v>97431100</v>
      </c>
      <c r="AV284" s="291"/>
      <c r="AW284" s="291"/>
      <c r="AX284" s="291">
        <v>0</v>
      </c>
      <c r="AY284" s="291">
        <v>5706</v>
      </c>
      <c r="AZ284" s="291">
        <v>393714000</v>
      </c>
      <c r="BA284" s="291">
        <v>-7</v>
      </c>
      <c r="BB284" s="291">
        <v>-483000</v>
      </c>
      <c r="BC284" s="291">
        <v>872</v>
      </c>
      <c r="BD284" s="291">
        <v>60168000</v>
      </c>
      <c r="BE284" s="291">
        <v>40345405</v>
      </c>
      <c r="BF284" s="291">
        <v>12992800</v>
      </c>
      <c r="BG284" s="291">
        <v>5663</v>
      </c>
      <c r="BH284" s="291">
        <v>390747000</v>
      </c>
      <c r="BI284" s="291">
        <v>245451087</v>
      </c>
      <c r="BJ284" s="291">
        <v>84378700</v>
      </c>
      <c r="BK284" s="291">
        <v>43</v>
      </c>
      <c r="BL284" s="291">
        <v>833</v>
      </c>
      <c r="BM284" s="291">
        <v>876</v>
      </c>
      <c r="BN284" s="291">
        <v>60444000</v>
      </c>
      <c r="BO284" s="291">
        <v>13052400</v>
      </c>
      <c r="BP284" s="292" t="s">
        <v>1418</v>
      </c>
      <c r="BQ284" s="292" t="s">
        <v>3876</v>
      </c>
      <c r="BR284" t="s">
        <v>45</v>
      </c>
    </row>
    <row r="285" spans="1:70" x14ac:dyDescent="0.3">
      <c r="A285" s="281">
        <v>282</v>
      </c>
      <c r="B285" s="282" t="s">
        <v>2952</v>
      </c>
      <c r="C285" s="282" t="s">
        <v>2953</v>
      </c>
      <c r="D285" s="282" t="s">
        <v>3003</v>
      </c>
      <c r="E285" s="282" t="s">
        <v>2959</v>
      </c>
      <c r="F285" s="282" t="s">
        <v>2970</v>
      </c>
      <c r="G285" s="282" t="s">
        <v>2971</v>
      </c>
      <c r="H285" s="282" t="s">
        <v>2972</v>
      </c>
      <c r="I285" s="282" t="s">
        <v>2962</v>
      </c>
      <c r="J285" s="282" t="s">
        <v>60</v>
      </c>
      <c r="K285" s="282" t="s">
        <v>2958</v>
      </c>
      <c r="L285" s="282" t="s">
        <v>45</v>
      </c>
      <c r="M285" s="283" t="s">
        <v>1706</v>
      </c>
      <c r="N285" s="282" t="s">
        <v>1705</v>
      </c>
      <c r="O285" s="282" t="s">
        <v>50</v>
      </c>
      <c r="P285" s="282" t="s">
        <v>51</v>
      </c>
      <c r="Q285" s="284" t="s">
        <v>45</v>
      </c>
      <c r="R285" s="282" t="s">
        <v>45</v>
      </c>
      <c r="S285" s="285">
        <v>45531</v>
      </c>
      <c r="T285" s="285">
        <v>45455</v>
      </c>
      <c r="U285" s="284" t="s">
        <v>45</v>
      </c>
      <c r="V285" s="285">
        <v>45455</v>
      </c>
      <c r="W285" s="285">
        <v>45498</v>
      </c>
      <c r="X285" s="285">
        <v>45504</v>
      </c>
      <c r="Y285" s="286">
        <v>53000</v>
      </c>
      <c r="Z285" s="286">
        <v>65000</v>
      </c>
      <c r="AA285" s="286">
        <v>14300</v>
      </c>
      <c r="AB285" s="286">
        <v>65000</v>
      </c>
      <c r="AC285" s="287" t="s">
        <v>302</v>
      </c>
      <c r="AD285" s="284" t="s">
        <v>60</v>
      </c>
      <c r="AE285" s="287" t="s">
        <v>45</v>
      </c>
      <c r="AF285" s="286">
        <v>53000</v>
      </c>
      <c r="AG285" s="286">
        <v>2500</v>
      </c>
      <c r="AH285" s="286">
        <v>162500000</v>
      </c>
      <c r="AI285" s="286">
        <v>35750000</v>
      </c>
      <c r="AJ285" s="286">
        <v>2000</v>
      </c>
      <c r="AK285" s="286">
        <v>130000000</v>
      </c>
      <c r="AL285" s="286">
        <v>28600000</v>
      </c>
      <c r="AM285" s="286">
        <v>500</v>
      </c>
      <c r="AN285" s="286">
        <v>32500000</v>
      </c>
      <c r="AO285" s="286">
        <v>7150000</v>
      </c>
      <c r="AP285" s="286">
        <v>2550</v>
      </c>
      <c r="AQ285" s="286">
        <v>165750000</v>
      </c>
      <c r="AR285" s="286">
        <v>36465000</v>
      </c>
      <c r="AS285" s="286">
        <v>2550</v>
      </c>
      <c r="AT285" s="286">
        <v>165750000</v>
      </c>
      <c r="AU285" s="286">
        <v>36465000</v>
      </c>
      <c r="AV285" s="286"/>
      <c r="AW285" s="286"/>
      <c r="AX285" s="286">
        <v>0</v>
      </c>
      <c r="AY285" s="286">
        <v>2224</v>
      </c>
      <c r="AZ285" s="286">
        <v>144560000</v>
      </c>
      <c r="BA285" s="286">
        <v>-10</v>
      </c>
      <c r="BB285" s="286">
        <v>-650000</v>
      </c>
      <c r="BC285" s="286">
        <v>845</v>
      </c>
      <c r="BD285" s="286">
        <v>54925000</v>
      </c>
      <c r="BE285" s="286">
        <v>30004153</v>
      </c>
      <c r="BF285" s="286">
        <v>12083500</v>
      </c>
      <c r="BG285" s="286">
        <v>2119</v>
      </c>
      <c r="BH285" s="286">
        <v>137735000</v>
      </c>
      <c r="BI285" s="286">
        <v>85079308</v>
      </c>
      <c r="BJ285" s="286">
        <v>30301700</v>
      </c>
      <c r="BK285" s="286">
        <v>105</v>
      </c>
      <c r="BL285" s="286">
        <v>326</v>
      </c>
      <c r="BM285" s="286">
        <v>431</v>
      </c>
      <c r="BN285" s="286">
        <v>28015000</v>
      </c>
      <c r="BO285" s="286">
        <v>6163300</v>
      </c>
      <c r="BP285" s="287" t="s">
        <v>3418</v>
      </c>
      <c r="BQ285" s="287" t="s">
        <v>781</v>
      </c>
      <c r="BR285" t="s">
        <v>45</v>
      </c>
    </row>
    <row r="286" spans="1:70" x14ac:dyDescent="0.3">
      <c r="A286" s="281">
        <v>283</v>
      </c>
      <c r="B286" s="288" t="s">
        <v>2952</v>
      </c>
      <c r="C286" s="288" t="s">
        <v>2953</v>
      </c>
      <c r="D286" s="288" t="s">
        <v>3003</v>
      </c>
      <c r="E286" s="288" t="s">
        <v>2959</v>
      </c>
      <c r="F286" s="288" t="s">
        <v>2970</v>
      </c>
      <c r="G286" s="288" t="s">
        <v>2971</v>
      </c>
      <c r="H286" s="288" t="s">
        <v>2972</v>
      </c>
      <c r="I286" s="288" t="s">
        <v>2962</v>
      </c>
      <c r="J286" s="288" t="s">
        <v>60</v>
      </c>
      <c r="K286" s="288" t="s">
        <v>2958</v>
      </c>
      <c r="L286" s="288" t="s">
        <v>45</v>
      </c>
      <c r="M286" s="289" t="s">
        <v>1704</v>
      </c>
      <c r="N286" s="288" t="s">
        <v>1703</v>
      </c>
      <c r="O286" s="288" t="s">
        <v>50</v>
      </c>
      <c r="P286" s="288" t="s">
        <v>51</v>
      </c>
      <c r="Q286" s="290" t="s">
        <v>45</v>
      </c>
      <c r="R286" s="288" t="s">
        <v>45</v>
      </c>
      <c r="S286" s="1">
        <v>45554</v>
      </c>
      <c r="T286" s="1">
        <v>45456</v>
      </c>
      <c r="U286" s="290" t="s">
        <v>45</v>
      </c>
      <c r="V286" s="1">
        <v>45456</v>
      </c>
      <c r="W286" s="1">
        <v>45504</v>
      </c>
      <c r="X286" s="1">
        <v>45527</v>
      </c>
      <c r="Y286" s="291">
        <v>59000</v>
      </c>
      <c r="Z286" s="291">
        <v>59000</v>
      </c>
      <c r="AA286" s="291">
        <v>16300</v>
      </c>
      <c r="AB286" s="291">
        <v>59000</v>
      </c>
      <c r="AC286" s="292" t="s">
        <v>687</v>
      </c>
      <c r="AD286" s="290" t="s">
        <v>60</v>
      </c>
      <c r="AE286" s="292" t="s">
        <v>45</v>
      </c>
      <c r="AF286" s="291">
        <v>59000</v>
      </c>
      <c r="AG286" s="291">
        <v>1360</v>
      </c>
      <c r="AH286" s="291">
        <v>80240000</v>
      </c>
      <c r="AI286" s="291">
        <v>22168000</v>
      </c>
      <c r="AJ286" s="291">
        <v>1100</v>
      </c>
      <c r="AK286" s="291">
        <v>64900000</v>
      </c>
      <c r="AL286" s="291">
        <v>17930000</v>
      </c>
      <c r="AM286" s="291">
        <v>260</v>
      </c>
      <c r="AN286" s="291">
        <v>15340000</v>
      </c>
      <c r="AO286" s="291">
        <v>4238000</v>
      </c>
      <c r="AP286" s="291">
        <v>1466</v>
      </c>
      <c r="AQ286" s="291">
        <v>86494000</v>
      </c>
      <c r="AR286" s="291">
        <v>23895800</v>
      </c>
      <c r="AS286" s="291">
        <v>1466</v>
      </c>
      <c r="AT286" s="291">
        <v>86494000</v>
      </c>
      <c r="AU286" s="291">
        <v>23895800</v>
      </c>
      <c r="AV286" s="291"/>
      <c r="AW286" s="291"/>
      <c r="AX286" s="291">
        <v>0</v>
      </c>
      <c r="AY286" s="291">
        <v>1158</v>
      </c>
      <c r="AZ286" s="291">
        <v>68322000</v>
      </c>
      <c r="BA286" s="291">
        <v>-8</v>
      </c>
      <c r="BB286" s="291">
        <v>-472000</v>
      </c>
      <c r="BC286" s="291">
        <v>186</v>
      </c>
      <c r="BD286" s="291">
        <v>10974000</v>
      </c>
      <c r="BE286" s="291">
        <v>8425998</v>
      </c>
      <c r="BF286" s="291">
        <v>3031800</v>
      </c>
      <c r="BG286" s="291">
        <v>1154</v>
      </c>
      <c r="BH286" s="291">
        <v>68086000</v>
      </c>
      <c r="BI286" s="291">
        <v>52974520</v>
      </c>
      <c r="BJ286" s="291">
        <v>18810200</v>
      </c>
      <c r="BK286" s="291">
        <v>4</v>
      </c>
      <c r="BL286" s="291">
        <v>308</v>
      </c>
      <c r="BM286" s="291">
        <v>312</v>
      </c>
      <c r="BN286" s="291">
        <v>18408000</v>
      </c>
      <c r="BO286" s="291">
        <v>5085600</v>
      </c>
      <c r="BP286" s="292" t="s">
        <v>3419</v>
      </c>
      <c r="BQ286" s="292" t="s">
        <v>3551</v>
      </c>
      <c r="BR286" t="s">
        <v>45</v>
      </c>
    </row>
    <row r="287" spans="1:70" x14ac:dyDescent="0.3">
      <c r="A287" s="281">
        <v>284</v>
      </c>
      <c r="B287" s="282" t="s">
        <v>2952</v>
      </c>
      <c r="C287" s="282" t="s">
        <v>2953</v>
      </c>
      <c r="D287" s="282" t="s">
        <v>3003</v>
      </c>
      <c r="E287" s="282" t="s">
        <v>2959</v>
      </c>
      <c r="F287" s="282" t="s">
        <v>2970</v>
      </c>
      <c r="G287" s="282" t="s">
        <v>2971</v>
      </c>
      <c r="H287" s="282" t="s">
        <v>2972</v>
      </c>
      <c r="I287" s="282" t="s">
        <v>2962</v>
      </c>
      <c r="J287" s="282" t="s">
        <v>60</v>
      </c>
      <c r="K287" s="282" t="s">
        <v>2958</v>
      </c>
      <c r="L287" s="282" t="s">
        <v>45</v>
      </c>
      <c r="M287" s="283" t="s">
        <v>1702</v>
      </c>
      <c r="N287" s="282" t="s">
        <v>1701</v>
      </c>
      <c r="O287" s="282" t="s">
        <v>50</v>
      </c>
      <c r="P287" s="282" t="s">
        <v>142</v>
      </c>
      <c r="Q287" s="284" t="s">
        <v>45</v>
      </c>
      <c r="R287" s="282" t="s">
        <v>45</v>
      </c>
      <c r="S287" s="285">
        <v>45530</v>
      </c>
      <c r="T287" s="285">
        <v>45456</v>
      </c>
      <c r="U287" s="284" t="s">
        <v>45</v>
      </c>
      <c r="V287" s="285">
        <v>45456</v>
      </c>
      <c r="W287" s="285">
        <v>45530</v>
      </c>
      <c r="X287" s="285">
        <v>45544</v>
      </c>
      <c r="Y287" s="286">
        <v>59000</v>
      </c>
      <c r="Z287" s="286">
        <v>59000</v>
      </c>
      <c r="AA287" s="286">
        <v>16000</v>
      </c>
      <c r="AB287" s="286">
        <v>59000</v>
      </c>
      <c r="AC287" s="287" t="s">
        <v>874</v>
      </c>
      <c r="AD287" s="284" t="s">
        <v>60</v>
      </c>
      <c r="AE287" s="287" t="s">
        <v>45</v>
      </c>
      <c r="AF287" s="286">
        <v>59000</v>
      </c>
      <c r="AG287" s="286">
        <v>2000</v>
      </c>
      <c r="AH287" s="286">
        <v>118000000</v>
      </c>
      <c r="AI287" s="286">
        <v>32000000</v>
      </c>
      <c r="AJ287" s="286">
        <v>2000</v>
      </c>
      <c r="AK287" s="286">
        <v>118000000</v>
      </c>
      <c r="AL287" s="286">
        <v>32000000</v>
      </c>
      <c r="AM287" s="286"/>
      <c r="AN287" s="286"/>
      <c r="AO287" s="286">
        <v>0</v>
      </c>
      <c r="AP287" s="286">
        <v>1965</v>
      </c>
      <c r="AQ287" s="286">
        <v>115935000</v>
      </c>
      <c r="AR287" s="286">
        <v>31440000</v>
      </c>
      <c r="AS287" s="286">
        <v>1965</v>
      </c>
      <c r="AT287" s="286">
        <v>115935000</v>
      </c>
      <c r="AU287" s="286">
        <v>31440000</v>
      </c>
      <c r="AV287" s="286"/>
      <c r="AW287" s="286"/>
      <c r="AX287" s="286">
        <v>0</v>
      </c>
      <c r="AY287" s="286">
        <v>1058</v>
      </c>
      <c r="AZ287" s="286">
        <v>62422000</v>
      </c>
      <c r="BA287" s="286">
        <v>-14</v>
      </c>
      <c r="BB287" s="286">
        <v>-826000</v>
      </c>
      <c r="BC287" s="286">
        <v>477</v>
      </c>
      <c r="BD287" s="286">
        <v>28143000</v>
      </c>
      <c r="BE287" s="286">
        <v>14989553</v>
      </c>
      <c r="BF287" s="286">
        <v>7632000</v>
      </c>
      <c r="BG287" s="286">
        <v>1039</v>
      </c>
      <c r="BH287" s="286">
        <v>61301000</v>
      </c>
      <c r="BI287" s="286">
        <v>38875431</v>
      </c>
      <c r="BJ287" s="286">
        <v>16624000</v>
      </c>
      <c r="BK287" s="286">
        <v>19</v>
      </c>
      <c r="BL287" s="286">
        <v>907</v>
      </c>
      <c r="BM287" s="286">
        <v>926</v>
      </c>
      <c r="BN287" s="286">
        <v>54634000</v>
      </c>
      <c r="BO287" s="286">
        <v>14816000</v>
      </c>
      <c r="BP287" s="287" t="s">
        <v>780</v>
      </c>
      <c r="BQ287" s="287" t="s">
        <v>4163</v>
      </c>
      <c r="BR287" t="s">
        <v>45</v>
      </c>
    </row>
    <row r="288" spans="1:70" x14ac:dyDescent="0.3">
      <c r="A288" s="281">
        <v>285</v>
      </c>
      <c r="B288" s="288" t="s">
        <v>2952</v>
      </c>
      <c r="C288" s="288" t="s">
        <v>2953</v>
      </c>
      <c r="D288" s="288" t="s">
        <v>3003</v>
      </c>
      <c r="E288" s="288" t="s">
        <v>2959</v>
      </c>
      <c r="F288" s="288" t="s">
        <v>2970</v>
      </c>
      <c r="G288" s="288" t="s">
        <v>2971</v>
      </c>
      <c r="H288" s="288" t="s">
        <v>2972</v>
      </c>
      <c r="I288" s="288" t="s">
        <v>2962</v>
      </c>
      <c r="J288" s="288" t="s">
        <v>60</v>
      </c>
      <c r="K288" s="288" t="s">
        <v>2958</v>
      </c>
      <c r="L288" s="288" t="s">
        <v>45</v>
      </c>
      <c r="M288" s="289" t="s">
        <v>1700</v>
      </c>
      <c r="N288" s="288" t="s">
        <v>1699</v>
      </c>
      <c r="O288" s="288" t="s">
        <v>50</v>
      </c>
      <c r="P288" s="288" t="s">
        <v>51</v>
      </c>
      <c r="Q288" s="290" t="s">
        <v>45</v>
      </c>
      <c r="R288" s="288" t="s">
        <v>45</v>
      </c>
      <c r="S288" s="1">
        <v>45610</v>
      </c>
      <c r="T288" s="1">
        <v>45467</v>
      </c>
      <c r="U288" s="290" t="s">
        <v>45</v>
      </c>
      <c r="V288" s="1">
        <v>45467</v>
      </c>
      <c r="W288" s="1">
        <v>45516</v>
      </c>
      <c r="X288" s="1">
        <v>45527</v>
      </c>
      <c r="Y288" s="291">
        <v>75000</v>
      </c>
      <c r="Z288" s="291">
        <v>75000</v>
      </c>
      <c r="AA288" s="291">
        <v>21000</v>
      </c>
      <c r="AB288" s="291">
        <v>75000</v>
      </c>
      <c r="AC288" s="292" t="s">
        <v>1247</v>
      </c>
      <c r="AD288" s="290" t="s">
        <v>60</v>
      </c>
      <c r="AE288" s="292" t="s">
        <v>45</v>
      </c>
      <c r="AF288" s="291">
        <v>75000</v>
      </c>
      <c r="AG288" s="291">
        <v>3160</v>
      </c>
      <c r="AH288" s="291">
        <v>237000000</v>
      </c>
      <c r="AI288" s="291">
        <v>66360000</v>
      </c>
      <c r="AJ288" s="291">
        <v>900</v>
      </c>
      <c r="AK288" s="291">
        <v>67500000</v>
      </c>
      <c r="AL288" s="291">
        <v>18900000</v>
      </c>
      <c r="AM288" s="291">
        <v>2260</v>
      </c>
      <c r="AN288" s="291">
        <v>169500000</v>
      </c>
      <c r="AO288" s="291">
        <v>47460000</v>
      </c>
      <c r="AP288" s="291">
        <v>3162</v>
      </c>
      <c r="AQ288" s="291">
        <v>237150000</v>
      </c>
      <c r="AR288" s="291">
        <v>66402000</v>
      </c>
      <c r="AS288" s="291">
        <v>3162</v>
      </c>
      <c r="AT288" s="291">
        <v>237150000</v>
      </c>
      <c r="AU288" s="291">
        <v>66402000</v>
      </c>
      <c r="AV288" s="291"/>
      <c r="AW288" s="291"/>
      <c r="AX288" s="291">
        <v>0</v>
      </c>
      <c r="AY288" s="291">
        <v>2707</v>
      </c>
      <c r="AZ288" s="291">
        <v>203025000</v>
      </c>
      <c r="BA288" s="291">
        <v>-16</v>
      </c>
      <c r="BB288" s="291">
        <v>-1200000</v>
      </c>
      <c r="BC288" s="291">
        <v>796</v>
      </c>
      <c r="BD288" s="291">
        <v>59700000</v>
      </c>
      <c r="BE288" s="291">
        <v>44285432</v>
      </c>
      <c r="BF288" s="291">
        <v>16716000</v>
      </c>
      <c r="BG288" s="291">
        <v>2698</v>
      </c>
      <c r="BH288" s="291">
        <v>202350000</v>
      </c>
      <c r="BI288" s="291">
        <v>149780620</v>
      </c>
      <c r="BJ288" s="291">
        <v>56658000</v>
      </c>
      <c r="BK288" s="291">
        <v>9</v>
      </c>
      <c r="BL288" s="291">
        <v>455</v>
      </c>
      <c r="BM288" s="291">
        <v>464</v>
      </c>
      <c r="BN288" s="291">
        <v>34800000</v>
      </c>
      <c r="BO288" s="291">
        <v>9744000</v>
      </c>
      <c r="BP288" s="292" t="s">
        <v>1648</v>
      </c>
      <c r="BQ288" s="292" t="s">
        <v>3570</v>
      </c>
      <c r="BR288" t="s">
        <v>45</v>
      </c>
    </row>
    <row r="289" spans="1:70" x14ac:dyDescent="0.3">
      <c r="A289" s="281">
        <v>286</v>
      </c>
      <c r="B289" s="282" t="s">
        <v>2952</v>
      </c>
      <c r="C289" s="282" t="s">
        <v>2953</v>
      </c>
      <c r="D289" s="282" t="s">
        <v>3003</v>
      </c>
      <c r="E289" s="282" t="s">
        <v>2959</v>
      </c>
      <c r="F289" s="282" t="s">
        <v>2970</v>
      </c>
      <c r="G289" s="282" t="s">
        <v>2971</v>
      </c>
      <c r="H289" s="282" t="s">
        <v>2972</v>
      </c>
      <c r="I289" s="282" t="s">
        <v>2962</v>
      </c>
      <c r="J289" s="282" t="s">
        <v>60</v>
      </c>
      <c r="K289" s="282" t="s">
        <v>2958</v>
      </c>
      <c r="L289" s="282" t="s">
        <v>1857</v>
      </c>
      <c r="M289" s="283" t="s">
        <v>462</v>
      </c>
      <c r="N289" s="282" t="s">
        <v>422</v>
      </c>
      <c r="O289" s="282" t="s">
        <v>50</v>
      </c>
      <c r="P289" s="282" t="s">
        <v>51</v>
      </c>
      <c r="Q289" s="284" t="s">
        <v>45</v>
      </c>
      <c r="R289" s="282" t="s">
        <v>45</v>
      </c>
      <c r="S289" s="285">
        <v>45953</v>
      </c>
      <c r="T289" s="285">
        <v>45525</v>
      </c>
      <c r="U289" s="284" t="s">
        <v>45</v>
      </c>
      <c r="V289" s="285">
        <v>45525</v>
      </c>
      <c r="W289" s="285">
        <v>45544</v>
      </c>
      <c r="X289" s="285">
        <v>45548</v>
      </c>
      <c r="Y289" s="286">
        <v>63000</v>
      </c>
      <c r="Z289" s="286">
        <v>79000</v>
      </c>
      <c r="AA289" s="286">
        <v>16500</v>
      </c>
      <c r="AB289" s="286">
        <v>79000</v>
      </c>
      <c r="AC289" s="287" t="s">
        <v>672</v>
      </c>
      <c r="AD289" s="284" t="s">
        <v>60</v>
      </c>
      <c r="AE289" s="287" t="s">
        <v>45</v>
      </c>
      <c r="AF289" s="286">
        <v>63000</v>
      </c>
      <c r="AG289" s="286">
        <v>20894</v>
      </c>
      <c r="AH289" s="286">
        <v>1650626000</v>
      </c>
      <c r="AI289" s="286">
        <v>344751000</v>
      </c>
      <c r="AJ289" s="286">
        <v>3084</v>
      </c>
      <c r="AK289" s="286">
        <v>243636000</v>
      </c>
      <c r="AL289" s="286">
        <v>50886000</v>
      </c>
      <c r="AM289" s="286">
        <v>17810</v>
      </c>
      <c r="AN289" s="286">
        <v>1406990000</v>
      </c>
      <c r="AO289" s="286">
        <v>293865000</v>
      </c>
      <c r="AP289" s="286">
        <v>14953</v>
      </c>
      <c r="AQ289" s="286">
        <v>1181287000</v>
      </c>
      <c r="AR289" s="286">
        <v>246724500</v>
      </c>
      <c r="AS289" s="286">
        <v>14953</v>
      </c>
      <c r="AT289" s="286">
        <v>1181287000</v>
      </c>
      <c r="AU289" s="286">
        <v>246724500</v>
      </c>
      <c r="AV289" s="286"/>
      <c r="AW289" s="286"/>
      <c r="AX289" s="286">
        <v>0</v>
      </c>
      <c r="AY289" s="286">
        <v>13332</v>
      </c>
      <c r="AZ289" s="286">
        <v>1053228000</v>
      </c>
      <c r="BA289" s="286">
        <v>33</v>
      </c>
      <c r="BB289" s="286">
        <v>2607000</v>
      </c>
      <c r="BC289" s="286">
        <v>6621</v>
      </c>
      <c r="BD289" s="286">
        <v>523059000</v>
      </c>
      <c r="BE289" s="286">
        <v>321667945</v>
      </c>
      <c r="BF289" s="286">
        <v>109246500</v>
      </c>
      <c r="BG289" s="286">
        <v>13320</v>
      </c>
      <c r="BH289" s="286">
        <v>1052280000</v>
      </c>
      <c r="BI289" s="286">
        <v>662450748</v>
      </c>
      <c r="BJ289" s="286">
        <v>219780000</v>
      </c>
      <c r="BK289" s="286">
        <v>12</v>
      </c>
      <c r="BL289" s="286">
        <v>1621</v>
      </c>
      <c r="BM289" s="286">
        <v>1633</v>
      </c>
      <c r="BN289" s="286">
        <v>129007000</v>
      </c>
      <c r="BO289" s="286">
        <v>26944500</v>
      </c>
      <c r="BP289" s="287" t="s">
        <v>966</v>
      </c>
      <c r="BQ289" s="287" t="s">
        <v>3951</v>
      </c>
      <c r="BR289" t="s">
        <v>3793</v>
      </c>
    </row>
    <row r="290" spans="1:70" x14ac:dyDescent="0.3">
      <c r="A290" s="281">
        <v>287</v>
      </c>
      <c r="B290" s="288" t="s">
        <v>2952</v>
      </c>
      <c r="C290" s="288" t="s">
        <v>2953</v>
      </c>
      <c r="D290" s="288" t="s">
        <v>3003</v>
      </c>
      <c r="E290" s="288" t="s">
        <v>2959</v>
      </c>
      <c r="F290" s="288" t="s">
        <v>2970</v>
      </c>
      <c r="G290" s="288" t="s">
        <v>2971</v>
      </c>
      <c r="H290" s="288" t="s">
        <v>2972</v>
      </c>
      <c r="I290" s="288" t="s">
        <v>2962</v>
      </c>
      <c r="J290" s="288" t="s">
        <v>60</v>
      </c>
      <c r="K290" s="288" t="s">
        <v>2958</v>
      </c>
      <c r="L290" s="288" t="s">
        <v>45</v>
      </c>
      <c r="M290" s="289" t="s">
        <v>1698</v>
      </c>
      <c r="N290" s="288" t="s">
        <v>1697</v>
      </c>
      <c r="O290" s="288" t="s">
        <v>50</v>
      </c>
      <c r="P290" s="288" t="s">
        <v>51</v>
      </c>
      <c r="Q290" s="290" t="s">
        <v>45</v>
      </c>
      <c r="R290" s="288" t="s">
        <v>45</v>
      </c>
      <c r="S290" s="1">
        <v>45537</v>
      </c>
      <c r="T290" s="1">
        <v>45537</v>
      </c>
      <c r="U290" s="290" t="s">
        <v>45</v>
      </c>
      <c r="V290" s="1">
        <v>45537</v>
      </c>
      <c r="W290" s="1">
        <v>45537</v>
      </c>
      <c r="X290" s="1">
        <v>45538</v>
      </c>
      <c r="Y290" s="291">
        <v>59000</v>
      </c>
      <c r="Z290" s="291">
        <v>89000</v>
      </c>
      <c r="AA290" s="291">
        <v>16500</v>
      </c>
      <c r="AB290" s="291">
        <v>89000</v>
      </c>
      <c r="AC290" s="292" t="s">
        <v>1247</v>
      </c>
      <c r="AD290" s="290" t="s">
        <v>60</v>
      </c>
      <c r="AE290" s="292" t="s">
        <v>45</v>
      </c>
      <c r="AF290" s="291">
        <v>59000</v>
      </c>
      <c r="AG290" s="291">
        <v>2000</v>
      </c>
      <c r="AH290" s="291">
        <v>178000000</v>
      </c>
      <c r="AI290" s="291">
        <v>33000000</v>
      </c>
      <c r="AJ290" s="291">
        <v>2000</v>
      </c>
      <c r="AK290" s="291">
        <v>178000000</v>
      </c>
      <c r="AL290" s="291">
        <v>33000000</v>
      </c>
      <c r="AM290" s="291"/>
      <c r="AN290" s="291"/>
      <c r="AO290" s="291">
        <v>0</v>
      </c>
      <c r="AP290" s="291">
        <v>2023</v>
      </c>
      <c r="AQ290" s="291">
        <v>180047000</v>
      </c>
      <c r="AR290" s="291">
        <v>33379500</v>
      </c>
      <c r="AS290" s="291">
        <v>2023</v>
      </c>
      <c r="AT290" s="291">
        <v>180047000</v>
      </c>
      <c r="AU290" s="291">
        <v>33379500</v>
      </c>
      <c r="AV290" s="291"/>
      <c r="AW290" s="291"/>
      <c r="AX290" s="291">
        <v>0</v>
      </c>
      <c r="AY290" s="291">
        <v>1252</v>
      </c>
      <c r="AZ290" s="291">
        <v>111428000</v>
      </c>
      <c r="BA290" s="291">
        <v>-26</v>
      </c>
      <c r="BB290" s="291">
        <v>-2314000</v>
      </c>
      <c r="BC290" s="291">
        <v>320</v>
      </c>
      <c r="BD290" s="291">
        <v>28480000</v>
      </c>
      <c r="BE290" s="291">
        <v>12197091</v>
      </c>
      <c r="BF290" s="291">
        <v>5280000</v>
      </c>
      <c r="BG290" s="291">
        <v>1269</v>
      </c>
      <c r="BH290" s="291">
        <v>112941000</v>
      </c>
      <c r="BI290" s="291">
        <v>48033244</v>
      </c>
      <c r="BJ290" s="291">
        <v>20938500</v>
      </c>
      <c r="BK290" s="291">
        <v>-17</v>
      </c>
      <c r="BL290" s="291">
        <v>771</v>
      </c>
      <c r="BM290" s="291">
        <v>754</v>
      </c>
      <c r="BN290" s="291">
        <v>67106000</v>
      </c>
      <c r="BO290" s="291">
        <v>12441000</v>
      </c>
      <c r="BP290" s="292" t="s">
        <v>1085</v>
      </c>
      <c r="BQ290" s="292" t="s">
        <v>3137</v>
      </c>
      <c r="BR290" t="s">
        <v>45</v>
      </c>
    </row>
    <row r="291" spans="1:70" x14ac:dyDescent="0.3">
      <c r="A291" s="281">
        <v>288</v>
      </c>
      <c r="B291" s="282" t="s">
        <v>2952</v>
      </c>
      <c r="C291" s="282" t="s">
        <v>2953</v>
      </c>
      <c r="D291" s="282" t="s">
        <v>3003</v>
      </c>
      <c r="E291" s="282" t="s">
        <v>2959</v>
      </c>
      <c r="F291" s="282" t="s">
        <v>2970</v>
      </c>
      <c r="G291" s="282" t="s">
        <v>2971</v>
      </c>
      <c r="H291" s="282" t="s">
        <v>2972</v>
      </c>
      <c r="I291" s="282" t="s">
        <v>2962</v>
      </c>
      <c r="J291" s="282" t="s">
        <v>60</v>
      </c>
      <c r="K291" s="282" t="s">
        <v>2958</v>
      </c>
      <c r="L291" s="282" t="s">
        <v>45</v>
      </c>
      <c r="M291" s="283" t="s">
        <v>1696</v>
      </c>
      <c r="N291" s="282" t="s">
        <v>1695</v>
      </c>
      <c r="O291" s="282" t="s">
        <v>50</v>
      </c>
      <c r="P291" s="282" t="s">
        <v>51</v>
      </c>
      <c r="Q291" s="284" t="s">
        <v>45</v>
      </c>
      <c r="R291" s="282" t="s">
        <v>45</v>
      </c>
      <c r="S291" s="285">
        <v>45580</v>
      </c>
      <c r="T291" s="285">
        <v>45525</v>
      </c>
      <c r="U291" s="284" t="s">
        <v>45</v>
      </c>
      <c r="V291" s="285">
        <v>45525</v>
      </c>
      <c r="W291" s="285">
        <v>45533</v>
      </c>
      <c r="X291" s="285">
        <v>45539</v>
      </c>
      <c r="Y291" s="286">
        <v>59000</v>
      </c>
      <c r="Z291" s="286">
        <v>89000</v>
      </c>
      <c r="AA291" s="286">
        <v>15300</v>
      </c>
      <c r="AB291" s="286">
        <v>89000</v>
      </c>
      <c r="AC291" s="287" t="s">
        <v>396</v>
      </c>
      <c r="AD291" s="284" t="s">
        <v>60</v>
      </c>
      <c r="AE291" s="287" t="s">
        <v>45</v>
      </c>
      <c r="AF291" s="286">
        <v>59000</v>
      </c>
      <c r="AG291" s="286">
        <v>11200</v>
      </c>
      <c r="AH291" s="286">
        <v>996800000</v>
      </c>
      <c r="AI291" s="286">
        <v>171360000</v>
      </c>
      <c r="AJ291" s="286">
        <v>10000</v>
      </c>
      <c r="AK291" s="286">
        <v>890000000</v>
      </c>
      <c r="AL291" s="286">
        <v>153000000</v>
      </c>
      <c r="AM291" s="286">
        <v>1200</v>
      </c>
      <c r="AN291" s="286">
        <v>106800000</v>
      </c>
      <c r="AO291" s="286">
        <v>18360000</v>
      </c>
      <c r="AP291" s="286">
        <v>11144</v>
      </c>
      <c r="AQ291" s="286">
        <v>991816000</v>
      </c>
      <c r="AR291" s="286">
        <v>170503200</v>
      </c>
      <c r="AS291" s="286">
        <v>11144</v>
      </c>
      <c r="AT291" s="286">
        <v>991816000</v>
      </c>
      <c r="AU291" s="286">
        <v>170503200</v>
      </c>
      <c r="AV291" s="286"/>
      <c r="AW291" s="286"/>
      <c r="AX291" s="286">
        <v>0</v>
      </c>
      <c r="AY291" s="286">
        <v>6180</v>
      </c>
      <c r="AZ291" s="286">
        <v>550020000</v>
      </c>
      <c r="BA291" s="286">
        <v>-12</v>
      </c>
      <c r="BB291" s="286">
        <v>-1068000</v>
      </c>
      <c r="BC291" s="286">
        <v>2069</v>
      </c>
      <c r="BD291" s="286">
        <v>184141000</v>
      </c>
      <c r="BE291" s="286">
        <v>81921732</v>
      </c>
      <c r="BF291" s="286">
        <v>31655700</v>
      </c>
      <c r="BG291" s="286">
        <v>6038</v>
      </c>
      <c r="BH291" s="286">
        <v>537382000</v>
      </c>
      <c r="BI291" s="286">
        <v>259880943</v>
      </c>
      <c r="BJ291" s="286">
        <v>92381400</v>
      </c>
      <c r="BK291" s="286">
        <v>142</v>
      </c>
      <c r="BL291" s="286">
        <v>4964</v>
      </c>
      <c r="BM291" s="286">
        <v>5106</v>
      </c>
      <c r="BN291" s="286">
        <v>454434000</v>
      </c>
      <c r="BO291" s="286">
        <v>78121800</v>
      </c>
      <c r="BP291" s="287" t="s">
        <v>3947</v>
      </c>
      <c r="BQ291" s="287" t="s">
        <v>4036</v>
      </c>
      <c r="BR291" t="s">
        <v>45</v>
      </c>
    </row>
    <row r="292" spans="1:70" x14ac:dyDescent="0.3">
      <c r="A292" s="281">
        <v>289</v>
      </c>
      <c r="B292" s="288" t="s">
        <v>2952</v>
      </c>
      <c r="C292" s="288" t="s">
        <v>2953</v>
      </c>
      <c r="D292" s="288" t="s">
        <v>3003</v>
      </c>
      <c r="E292" s="288" t="s">
        <v>2959</v>
      </c>
      <c r="F292" s="288" t="s">
        <v>2970</v>
      </c>
      <c r="G292" s="288" t="s">
        <v>2971</v>
      </c>
      <c r="H292" s="288" t="s">
        <v>2972</v>
      </c>
      <c r="I292" s="288" t="s">
        <v>2962</v>
      </c>
      <c r="J292" s="288" t="s">
        <v>60</v>
      </c>
      <c r="K292" s="288" t="s">
        <v>2958</v>
      </c>
      <c r="L292" s="288" t="s">
        <v>45</v>
      </c>
      <c r="M292" s="289" t="s">
        <v>1694</v>
      </c>
      <c r="N292" s="288" t="s">
        <v>1693</v>
      </c>
      <c r="O292" s="288" t="s">
        <v>50</v>
      </c>
      <c r="P292" s="288" t="s">
        <v>51</v>
      </c>
      <c r="Q292" s="290" t="s">
        <v>45</v>
      </c>
      <c r="R292" s="288" t="s">
        <v>45</v>
      </c>
      <c r="S292" s="1">
        <v>45533</v>
      </c>
      <c r="T292" s="1">
        <v>45525</v>
      </c>
      <c r="U292" s="290" t="s">
        <v>45</v>
      </c>
      <c r="V292" s="1">
        <v>45525</v>
      </c>
      <c r="W292" s="1">
        <v>45533</v>
      </c>
      <c r="X292" s="1">
        <v>45540</v>
      </c>
      <c r="Y292" s="291">
        <v>59000</v>
      </c>
      <c r="Z292" s="291">
        <v>89000</v>
      </c>
      <c r="AA292" s="291">
        <v>15600</v>
      </c>
      <c r="AB292" s="291">
        <v>89000</v>
      </c>
      <c r="AC292" s="292" t="s">
        <v>363</v>
      </c>
      <c r="AD292" s="290" t="s">
        <v>60</v>
      </c>
      <c r="AE292" s="292" t="s">
        <v>45</v>
      </c>
      <c r="AF292" s="291">
        <v>59000</v>
      </c>
      <c r="AG292" s="291">
        <v>15000</v>
      </c>
      <c r="AH292" s="291">
        <v>1335000000</v>
      </c>
      <c r="AI292" s="291">
        <v>234000000</v>
      </c>
      <c r="AJ292" s="291">
        <v>15000</v>
      </c>
      <c r="AK292" s="291">
        <v>1335000000</v>
      </c>
      <c r="AL292" s="291">
        <v>234000000</v>
      </c>
      <c r="AM292" s="291"/>
      <c r="AN292" s="291"/>
      <c r="AO292" s="291">
        <v>0</v>
      </c>
      <c r="AP292" s="291">
        <v>15148</v>
      </c>
      <c r="AQ292" s="291">
        <v>1348172000</v>
      </c>
      <c r="AR292" s="291">
        <v>236308800</v>
      </c>
      <c r="AS292" s="291">
        <v>15148</v>
      </c>
      <c r="AT292" s="291">
        <v>1348172000</v>
      </c>
      <c r="AU292" s="291">
        <v>236308800</v>
      </c>
      <c r="AV292" s="291"/>
      <c r="AW292" s="291"/>
      <c r="AX292" s="291">
        <v>0</v>
      </c>
      <c r="AY292" s="291">
        <v>4815</v>
      </c>
      <c r="AZ292" s="291">
        <v>428535000</v>
      </c>
      <c r="BA292" s="291">
        <v>28</v>
      </c>
      <c r="BB292" s="291">
        <v>2492000</v>
      </c>
      <c r="BC292" s="291">
        <v>1737</v>
      </c>
      <c r="BD292" s="291">
        <v>154593000</v>
      </c>
      <c r="BE292" s="291">
        <v>57626150</v>
      </c>
      <c r="BF292" s="291">
        <v>27097200</v>
      </c>
      <c r="BG292" s="291">
        <v>4561</v>
      </c>
      <c r="BH292" s="291">
        <v>405929000</v>
      </c>
      <c r="BI292" s="291">
        <v>178161709</v>
      </c>
      <c r="BJ292" s="291">
        <v>71151600</v>
      </c>
      <c r="BK292" s="291">
        <v>254</v>
      </c>
      <c r="BL292" s="291">
        <v>10333</v>
      </c>
      <c r="BM292" s="291">
        <v>10587</v>
      </c>
      <c r="BN292" s="291">
        <v>942243000</v>
      </c>
      <c r="BO292" s="291">
        <v>165157200</v>
      </c>
      <c r="BP292" s="292" t="s">
        <v>4089</v>
      </c>
      <c r="BQ292" s="292" t="s">
        <v>4164</v>
      </c>
      <c r="BR292" t="s">
        <v>45</v>
      </c>
    </row>
    <row r="293" spans="1:70" x14ac:dyDescent="0.3">
      <c r="A293" s="281">
        <v>290</v>
      </c>
      <c r="B293" s="282" t="s">
        <v>2952</v>
      </c>
      <c r="C293" s="282" t="s">
        <v>2953</v>
      </c>
      <c r="D293" s="282" t="s">
        <v>3003</v>
      </c>
      <c r="E293" s="282" t="s">
        <v>2959</v>
      </c>
      <c r="F293" s="282" t="s">
        <v>2970</v>
      </c>
      <c r="G293" s="282" t="s">
        <v>2971</v>
      </c>
      <c r="H293" s="282" t="s">
        <v>2972</v>
      </c>
      <c r="I293" s="282" t="s">
        <v>2962</v>
      </c>
      <c r="J293" s="282" t="s">
        <v>60</v>
      </c>
      <c r="K293" s="282" t="s">
        <v>2958</v>
      </c>
      <c r="L293" s="282" t="s">
        <v>45</v>
      </c>
      <c r="M293" s="283" t="s">
        <v>1692</v>
      </c>
      <c r="N293" s="282" t="s">
        <v>1691</v>
      </c>
      <c r="O293" s="282" t="s">
        <v>50</v>
      </c>
      <c r="P293" s="282" t="s">
        <v>142</v>
      </c>
      <c r="Q293" s="284" t="s">
        <v>45</v>
      </c>
      <c r="R293" s="282" t="s">
        <v>45</v>
      </c>
      <c r="S293" s="285">
        <v>45523</v>
      </c>
      <c r="T293" s="285">
        <v>45476</v>
      </c>
      <c r="U293" s="284" t="s">
        <v>45</v>
      </c>
      <c r="V293" s="285">
        <v>45476</v>
      </c>
      <c r="W293" s="285">
        <v>45523</v>
      </c>
      <c r="X293" s="285">
        <v>45533</v>
      </c>
      <c r="Y293" s="286">
        <v>59000</v>
      </c>
      <c r="Z293" s="286">
        <v>59000</v>
      </c>
      <c r="AA293" s="286">
        <v>15500</v>
      </c>
      <c r="AB293" s="286">
        <v>59000</v>
      </c>
      <c r="AC293" s="287" t="s">
        <v>116</v>
      </c>
      <c r="AD293" s="284" t="s">
        <v>60</v>
      </c>
      <c r="AE293" s="287" t="s">
        <v>45</v>
      </c>
      <c r="AF293" s="286">
        <v>59000</v>
      </c>
      <c r="AG293" s="286">
        <v>1400</v>
      </c>
      <c r="AH293" s="286">
        <v>82600000</v>
      </c>
      <c r="AI293" s="286">
        <v>21700000</v>
      </c>
      <c r="AJ293" s="286">
        <v>700</v>
      </c>
      <c r="AK293" s="286">
        <v>41300000</v>
      </c>
      <c r="AL293" s="286">
        <v>10850000</v>
      </c>
      <c r="AM293" s="286">
        <v>700</v>
      </c>
      <c r="AN293" s="286">
        <v>41300000</v>
      </c>
      <c r="AO293" s="286">
        <v>10850000</v>
      </c>
      <c r="AP293" s="286">
        <v>1461</v>
      </c>
      <c r="AQ293" s="286">
        <v>86199000</v>
      </c>
      <c r="AR293" s="286">
        <v>22645500</v>
      </c>
      <c r="AS293" s="286">
        <v>1461</v>
      </c>
      <c r="AT293" s="286">
        <v>86199000</v>
      </c>
      <c r="AU293" s="286">
        <v>22645500</v>
      </c>
      <c r="AV293" s="286"/>
      <c r="AW293" s="286"/>
      <c r="AX293" s="286">
        <v>0</v>
      </c>
      <c r="AY293" s="286">
        <v>781</v>
      </c>
      <c r="AZ293" s="286">
        <v>46079000</v>
      </c>
      <c r="BA293" s="286"/>
      <c r="BB293" s="286"/>
      <c r="BC293" s="286">
        <v>361</v>
      </c>
      <c r="BD293" s="286">
        <v>21299000</v>
      </c>
      <c r="BE293" s="286">
        <v>20095000</v>
      </c>
      <c r="BF293" s="286">
        <v>5595500</v>
      </c>
      <c r="BG293" s="286">
        <v>781</v>
      </c>
      <c r="BH293" s="286">
        <v>46079000</v>
      </c>
      <c r="BI293" s="286">
        <v>37462795</v>
      </c>
      <c r="BJ293" s="286">
        <v>12105500</v>
      </c>
      <c r="BK293" s="286"/>
      <c r="BL293" s="286">
        <v>680</v>
      </c>
      <c r="BM293" s="286">
        <v>680</v>
      </c>
      <c r="BN293" s="286">
        <v>40120000</v>
      </c>
      <c r="BO293" s="286">
        <v>10540000</v>
      </c>
      <c r="BP293" s="287" t="s">
        <v>1131</v>
      </c>
      <c r="BQ293" s="287" t="s">
        <v>3312</v>
      </c>
      <c r="BR293" t="s">
        <v>45</v>
      </c>
    </row>
    <row r="294" spans="1:70" x14ac:dyDescent="0.3">
      <c r="A294" s="281">
        <v>291</v>
      </c>
      <c r="B294" s="288" t="s">
        <v>2952</v>
      </c>
      <c r="C294" s="288" t="s">
        <v>2953</v>
      </c>
      <c r="D294" s="288" t="s">
        <v>3003</v>
      </c>
      <c r="E294" s="288" t="s">
        <v>2959</v>
      </c>
      <c r="F294" s="288" t="s">
        <v>2970</v>
      </c>
      <c r="G294" s="288" t="s">
        <v>2971</v>
      </c>
      <c r="H294" s="288" t="s">
        <v>2972</v>
      </c>
      <c r="I294" s="288" t="s">
        <v>2962</v>
      </c>
      <c r="J294" s="288" t="s">
        <v>60</v>
      </c>
      <c r="K294" s="288" t="s">
        <v>2958</v>
      </c>
      <c r="L294" s="288" t="s">
        <v>45</v>
      </c>
      <c r="M294" s="289" t="s">
        <v>1690</v>
      </c>
      <c r="N294" s="288" t="s">
        <v>1689</v>
      </c>
      <c r="O294" s="288" t="s">
        <v>50</v>
      </c>
      <c r="P294" s="288" t="s">
        <v>142</v>
      </c>
      <c r="Q294" s="290" t="s">
        <v>45</v>
      </c>
      <c r="R294" s="288" t="s">
        <v>45</v>
      </c>
      <c r="S294" s="1">
        <v>45530</v>
      </c>
      <c r="T294" s="1">
        <v>45476</v>
      </c>
      <c r="U294" s="290" t="s">
        <v>45</v>
      </c>
      <c r="V294" s="1">
        <v>45476</v>
      </c>
      <c r="W294" s="1">
        <v>45530</v>
      </c>
      <c r="X294" s="1">
        <v>45534</v>
      </c>
      <c r="Y294" s="291">
        <v>67000</v>
      </c>
      <c r="Z294" s="291">
        <v>67000</v>
      </c>
      <c r="AA294" s="291">
        <v>17600</v>
      </c>
      <c r="AB294" s="291">
        <v>67000</v>
      </c>
      <c r="AC294" s="292" t="s">
        <v>116</v>
      </c>
      <c r="AD294" s="290" t="s">
        <v>60</v>
      </c>
      <c r="AE294" s="292" t="s">
        <v>45</v>
      </c>
      <c r="AF294" s="291">
        <v>67000</v>
      </c>
      <c r="AG294" s="291">
        <v>1400</v>
      </c>
      <c r="AH294" s="291">
        <v>93800000</v>
      </c>
      <c r="AI294" s="291">
        <v>24640000</v>
      </c>
      <c r="AJ294" s="291">
        <v>700</v>
      </c>
      <c r="AK294" s="291">
        <v>46900000</v>
      </c>
      <c r="AL294" s="291">
        <v>12320000</v>
      </c>
      <c r="AM294" s="291">
        <v>700</v>
      </c>
      <c r="AN294" s="291">
        <v>46900000</v>
      </c>
      <c r="AO294" s="291">
        <v>12320000</v>
      </c>
      <c r="AP294" s="291">
        <v>1376</v>
      </c>
      <c r="AQ294" s="291">
        <v>92192000</v>
      </c>
      <c r="AR294" s="291">
        <v>24217600</v>
      </c>
      <c r="AS294" s="291">
        <v>1376</v>
      </c>
      <c r="AT294" s="291">
        <v>92192000</v>
      </c>
      <c r="AU294" s="291">
        <v>24217600</v>
      </c>
      <c r="AV294" s="291"/>
      <c r="AW294" s="291"/>
      <c r="AX294" s="291">
        <v>0</v>
      </c>
      <c r="AY294" s="291">
        <v>484</v>
      </c>
      <c r="AZ294" s="291">
        <v>32428000</v>
      </c>
      <c r="BA294" s="291">
        <v>-18</v>
      </c>
      <c r="BB294" s="291">
        <v>-1206000</v>
      </c>
      <c r="BC294" s="291">
        <v>45</v>
      </c>
      <c r="BD294" s="291">
        <v>3015000</v>
      </c>
      <c r="BE294" s="291">
        <v>1380058</v>
      </c>
      <c r="BF294" s="291">
        <v>792000</v>
      </c>
      <c r="BG294" s="291">
        <v>484</v>
      </c>
      <c r="BH294" s="291">
        <v>32428000</v>
      </c>
      <c r="BI294" s="291">
        <v>20623145</v>
      </c>
      <c r="BJ294" s="291">
        <v>8518400</v>
      </c>
      <c r="BK294" s="291"/>
      <c r="BL294" s="291">
        <v>892</v>
      </c>
      <c r="BM294" s="291">
        <v>892</v>
      </c>
      <c r="BN294" s="291">
        <v>59764000</v>
      </c>
      <c r="BO294" s="291">
        <v>15699200</v>
      </c>
      <c r="BP294" s="292" t="s">
        <v>3426</v>
      </c>
      <c r="BQ294" s="292" t="s">
        <v>4165</v>
      </c>
      <c r="BR294" t="s">
        <v>45</v>
      </c>
    </row>
    <row r="295" spans="1:70" x14ac:dyDescent="0.3">
      <c r="A295" s="281">
        <v>292</v>
      </c>
      <c r="B295" s="282" t="s">
        <v>2952</v>
      </c>
      <c r="C295" s="282" t="s">
        <v>2953</v>
      </c>
      <c r="D295" s="282" t="s">
        <v>3003</v>
      </c>
      <c r="E295" s="282" t="s">
        <v>2959</v>
      </c>
      <c r="F295" s="282" t="s">
        <v>2970</v>
      </c>
      <c r="G295" s="282" t="s">
        <v>2971</v>
      </c>
      <c r="H295" s="282" t="s">
        <v>2972</v>
      </c>
      <c r="I295" s="282" t="s">
        <v>2999</v>
      </c>
      <c r="J295" s="282" t="s">
        <v>60</v>
      </c>
      <c r="K295" s="282" t="s">
        <v>2958</v>
      </c>
      <c r="L295" s="282" t="s">
        <v>1857</v>
      </c>
      <c r="M295" s="283" t="s">
        <v>460</v>
      </c>
      <c r="N295" s="282" t="s">
        <v>440</v>
      </c>
      <c r="O295" s="282" t="s">
        <v>50</v>
      </c>
      <c r="P295" s="282" t="s">
        <v>51</v>
      </c>
      <c r="Q295" s="284" t="s">
        <v>45</v>
      </c>
      <c r="R295" s="282" t="s">
        <v>45</v>
      </c>
      <c r="S295" s="285">
        <v>46112</v>
      </c>
      <c r="T295" s="285">
        <v>45455</v>
      </c>
      <c r="U295" s="284" t="s">
        <v>45</v>
      </c>
      <c r="V295" s="285">
        <v>45455</v>
      </c>
      <c r="W295" s="285">
        <v>45498</v>
      </c>
      <c r="X295" s="285">
        <v>45502</v>
      </c>
      <c r="Y295" s="286">
        <v>53000</v>
      </c>
      <c r="Z295" s="286">
        <v>79000</v>
      </c>
      <c r="AA295" s="286">
        <v>13200</v>
      </c>
      <c r="AB295" s="286">
        <v>79000</v>
      </c>
      <c r="AC295" s="287" t="s">
        <v>1686</v>
      </c>
      <c r="AD295" s="284" t="s">
        <v>60</v>
      </c>
      <c r="AE295" s="287" t="s">
        <v>45</v>
      </c>
      <c r="AF295" s="286">
        <v>53000</v>
      </c>
      <c r="AG295" s="286">
        <v>183410</v>
      </c>
      <c r="AH295" s="286">
        <v>14489390000</v>
      </c>
      <c r="AI295" s="286">
        <v>2421012000</v>
      </c>
      <c r="AJ295" s="286">
        <v>13000</v>
      </c>
      <c r="AK295" s="286">
        <v>1027000000</v>
      </c>
      <c r="AL295" s="286">
        <v>171600000</v>
      </c>
      <c r="AM295" s="286">
        <v>170410</v>
      </c>
      <c r="AN295" s="286">
        <v>13462390000</v>
      </c>
      <c r="AO295" s="286">
        <v>2249412000</v>
      </c>
      <c r="AP295" s="286">
        <v>109628</v>
      </c>
      <c r="AQ295" s="286">
        <v>8660612000</v>
      </c>
      <c r="AR295" s="286">
        <v>1447089600</v>
      </c>
      <c r="AS295" s="286">
        <v>109628</v>
      </c>
      <c r="AT295" s="286">
        <v>8660612000</v>
      </c>
      <c r="AU295" s="286">
        <v>1447089600</v>
      </c>
      <c r="AV295" s="286"/>
      <c r="AW295" s="286"/>
      <c r="AX295" s="286">
        <v>0</v>
      </c>
      <c r="AY295" s="286">
        <v>69593</v>
      </c>
      <c r="AZ295" s="286">
        <v>5497847000</v>
      </c>
      <c r="BA295" s="286">
        <v>-189</v>
      </c>
      <c r="BB295" s="286">
        <v>-14931000</v>
      </c>
      <c r="BC295" s="286">
        <v>37834</v>
      </c>
      <c r="BD295" s="286">
        <v>2988886000</v>
      </c>
      <c r="BE295" s="286">
        <v>1332626668</v>
      </c>
      <c r="BF295" s="286">
        <v>499408800</v>
      </c>
      <c r="BG295" s="286">
        <v>67938</v>
      </c>
      <c r="BH295" s="286">
        <v>5367102000</v>
      </c>
      <c r="BI295" s="286">
        <v>2480516072</v>
      </c>
      <c r="BJ295" s="286">
        <v>896781600</v>
      </c>
      <c r="BK295" s="286">
        <v>1655</v>
      </c>
      <c r="BL295" s="286">
        <v>40035</v>
      </c>
      <c r="BM295" s="286">
        <v>41690</v>
      </c>
      <c r="BN295" s="286">
        <v>3293510000</v>
      </c>
      <c r="BO295" s="286">
        <v>550308000</v>
      </c>
      <c r="BP295" s="287" t="s">
        <v>3978</v>
      </c>
      <c r="BQ295" s="287" t="s">
        <v>4139</v>
      </c>
      <c r="BR295" t="s">
        <v>3793</v>
      </c>
    </row>
    <row r="296" spans="1:70" x14ac:dyDescent="0.3">
      <c r="A296" s="281">
        <v>293</v>
      </c>
      <c r="B296" s="288" t="s">
        <v>2952</v>
      </c>
      <c r="C296" s="288" t="s">
        <v>2953</v>
      </c>
      <c r="D296" s="288" t="s">
        <v>3003</v>
      </c>
      <c r="E296" s="288" t="s">
        <v>2959</v>
      </c>
      <c r="F296" s="288" t="s">
        <v>2970</v>
      </c>
      <c r="G296" s="288" t="s">
        <v>2971</v>
      </c>
      <c r="H296" s="288" t="s">
        <v>2972</v>
      </c>
      <c r="I296" s="288" t="s">
        <v>2999</v>
      </c>
      <c r="J296" s="288" t="s">
        <v>60</v>
      </c>
      <c r="K296" s="288" t="s">
        <v>2958</v>
      </c>
      <c r="L296" s="288" t="s">
        <v>1857</v>
      </c>
      <c r="M296" s="289" t="s">
        <v>459</v>
      </c>
      <c r="N296" s="288" t="s">
        <v>437</v>
      </c>
      <c r="O296" s="288" t="s">
        <v>50</v>
      </c>
      <c r="P296" s="288" t="s">
        <v>51</v>
      </c>
      <c r="Q296" s="290" t="s">
        <v>45</v>
      </c>
      <c r="R296" s="288" t="s">
        <v>45</v>
      </c>
      <c r="S296" s="1">
        <v>46099</v>
      </c>
      <c r="T296" s="1">
        <v>45454</v>
      </c>
      <c r="U296" s="290" t="s">
        <v>45</v>
      </c>
      <c r="V296" s="1">
        <v>45454</v>
      </c>
      <c r="W296" s="1">
        <v>45484</v>
      </c>
      <c r="X296" s="1">
        <v>45497</v>
      </c>
      <c r="Y296" s="291">
        <v>49000</v>
      </c>
      <c r="Z296" s="291">
        <v>85000</v>
      </c>
      <c r="AA296" s="291">
        <v>11900</v>
      </c>
      <c r="AB296" s="291">
        <v>85000</v>
      </c>
      <c r="AC296" s="292" t="s">
        <v>601</v>
      </c>
      <c r="AD296" s="290" t="s">
        <v>60</v>
      </c>
      <c r="AE296" s="292" t="s">
        <v>45</v>
      </c>
      <c r="AF296" s="291">
        <v>49000</v>
      </c>
      <c r="AG296" s="291">
        <v>256480</v>
      </c>
      <c r="AH296" s="291">
        <v>21800800000</v>
      </c>
      <c r="AI296" s="291">
        <v>3052112000</v>
      </c>
      <c r="AJ296" s="291">
        <v>12300</v>
      </c>
      <c r="AK296" s="291">
        <v>1045500000</v>
      </c>
      <c r="AL296" s="291">
        <v>146370000</v>
      </c>
      <c r="AM296" s="291">
        <v>244180</v>
      </c>
      <c r="AN296" s="291">
        <v>20755300000</v>
      </c>
      <c r="AO296" s="291">
        <v>2905742000</v>
      </c>
      <c r="AP296" s="291">
        <v>179528</v>
      </c>
      <c r="AQ296" s="291">
        <v>15259880000</v>
      </c>
      <c r="AR296" s="291">
        <v>2136383200</v>
      </c>
      <c r="AS296" s="291">
        <v>179528</v>
      </c>
      <c r="AT296" s="291">
        <v>15259880000</v>
      </c>
      <c r="AU296" s="291">
        <v>2136383200</v>
      </c>
      <c r="AV296" s="291"/>
      <c r="AW296" s="291"/>
      <c r="AX296" s="291">
        <v>0</v>
      </c>
      <c r="AY296" s="291">
        <v>133303</v>
      </c>
      <c r="AZ296" s="291">
        <v>11330755000</v>
      </c>
      <c r="BA296" s="291">
        <v>-63</v>
      </c>
      <c r="BB296" s="291">
        <v>-5355000</v>
      </c>
      <c r="BC296" s="291">
        <v>65265</v>
      </c>
      <c r="BD296" s="291">
        <v>5547525000</v>
      </c>
      <c r="BE296" s="291">
        <v>2518114163</v>
      </c>
      <c r="BF296" s="291">
        <v>776653500</v>
      </c>
      <c r="BG296" s="291">
        <v>133295</v>
      </c>
      <c r="BH296" s="291">
        <v>11330075000</v>
      </c>
      <c r="BI296" s="291">
        <v>5014964387</v>
      </c>
      <c r="BJ296" s="291">
        <v>1586210500</v>
      </c>
      <c r="BK296" s="291">
        <v>8</v>
      </c>
      <c r="BL296" s="291">
        <v>46225</v>
      </c>
      <c r="BM296" s="291">
        <v>46233</v>
      </c>
      <c r="BN296" s="291">
        <v>3929805000</v>
      </c>
      <c r="BO296" s="291">
        <v>550172700</v>
      </c>
      <c r="BP296" s="292" t="s">
        <v>3816</v>
      </c>
      <c r="BQ296" s="292" t="s">
        <v>3819</v>
      </c>
      <c r="BR296" t="s">
        <v>3793</v>
      </c>
    </row>
    <row r="297" spans="1:70" x14ac:dyDescent="0.3">
      <c r="A297" s="281">
        <v>294</v>
      </c>
      <c r="B297" s="282" t="s">
        <v>2952</v>
      </c>
      <c r="C297" s="282" t="s">
        <v>2953</v>
      </c>
      <c r="D297" s="282" t="s">
        <v>3003</v>
      </c>
      <c r="E297" s="282" t="s">
        <v>2959</v>
      </c>
      <c r="F297" s="282" t="s">
        <v>2970</v>
      </c>
      <c r="G297" s="282" t="s">
        <v>2971</v>
      </c>
      <c r="H297" s="282" t="s">
        <v>2972</v>
      </c>
      <c r="I297" s="282" t="s">
        <v>2999</v>
      </c>
      <c r="J297" s="282" t="s">
        <v>60</v>
      </c>
      <c r="K297" s="282" t="s">
        <v>2958</v>
      </c>
      <c r="L297" s="282" t="s">
        <v>1852</v>
      </c>
      <c r="M297" s="283" t="s">
        <v>476</v>
      </c>
      <c r="N297" s="282" t="s">
        <v>432</v>
      </c>
      <c r="O297" s="282" t="s">
        <v>50</v>
      </c>
      <c r="P297" s="282" t="s">
        <v>51</v>
      </c>
      <c r="Q297" s="284" t="s">
        <v>45</v>
      </c>
      <c r="R297" s="282" t="s">
        <v>45</v>
      </c>
      <c r="S297" s="285">
        <v>46077</v>
      </c>
      <c r="T297" s="285">
        <v>45455</v>
      </c>
      <c r="U297" s="284" t="s">
        <v>45</v>
      </c>
      <c r="V297" s="285">
        <v>45455</v>
      </c>
      <c r="W297" s="285">
        <v>45498</v>
      </c>
      <c r="X297" s="285">
        <v>45503</v>
      </c>
      <c r="Y297" s="286">
        <v>55000</v>
      </c>
      <c r="Z297" s="286">
        <v>69000</v>
      </c>
      <c r="AA297" s="286">
        <v>14500</v>
      </c>
      <c r="AB297" s="286">
        <v>69000</v>
      </c>
      <c r="AC297" s="287" t="s">
        <v>421</v>
      </c>
      <c r="AD297" s="284" t="s">
        <v>60</v>
      </c>
      <c r="AE297" s="287" t="s">
        <v>45</v>
      </c>
      <c r="AF297" s="286">
        <v>55000</v>
      </c>
      <c r="AG297" s="286">
        <v>49070</v>
      </c>
      <c r="AH297" s="286">
        <v>3385830000</v>
      </c>
      <c r="AI297" s="286">
        <v>711515000</v>
      </c>
      <c r="AJ297" s="286">
        <v>7150</v>
      </c>
      <c r="AK297" s="286">
        <v>493350000</v>
      </c>
      <c r="AL297" s="286">
        <v>103675000</v>
      </c>
      <c r="AM297" s="286">
        <v>41920</v>
      </c>
      <c r="AN297" s="286">
        <v>2892480000</v>
      </c>
      <c r="AO297" s="286">
        <v>607840000</v>
      </c>
      <c r="AP297" s="286">
        <v>26986</v>
      </c>
      <c r="AQ297" s="286">
        <v>1862034000</v>
      </c>
      <c r="AR297" s="286">
        <v>391297000</v>
      </c>
      <c r="AS297" s="286">
        <v>26986</v>
      </c>
      <c r="AT297" s="286">
        <v>1862034000</v>
      </c>
      <c r="AU297" s="286">
        <v>391297000</v>
      </c>
      <c r="AV297" s="286"/>
      <c r="AW297" s="286"/>
      <c r="AX297" s="286">
        <v>0</v>
      </c>
      <c r="AY297" s="286">
        <v>22727</v>
      </c>
      <c r="AZ297" s="286">
        <v>1568163000</v>
      </c>
      <c r="BA297" s="286">
        <v>-133</v>
      </c>
      <c r="BB297" s="286">
        <v>-9177000</v>
      </c>
      <c r="BC297" s="286">
        <v>10102</v>
      </c>
      <c r="BD297" s="286">
        <v>697038000</v>
      </c>
      <c r="BE297" s="286">
        <v>374224572</v>
      </c>
      <c r="BF297" s="286">
        <v>146479000</v>
      </c>
      <c r="BG297" s="286">
        <v>22305</v>
      </c>
      <c r="BH297" s="286">
        <v>1539045000</v>
      </c>
      <c r="BI297" s="286">
        <v>894430394</v>
      </c>
      <c r="BJ297" s="286">
        <v>323422500</v>
      </c>
      <c r="BK297" s="286">
        <v>422</v>
      </c>
      <c r="BL297" s="286">
        <v>4259</v>
      </c>
      <c r="BM297" s="286">
        <v>4681</v>
      </c>
      <c r="BN297" s="286">
        <v>322989000</v>
      </c>
      <c r="BO297" s="286">
        <v>67874500</v>
      </c>
      <c r="BP297" s="287" t="s">
        <v>3799</v>
      </c>
      <c r="BQ297" s="287" t="s">
        <v>3961</v>
      </c>
      <c r="BR297" t="s">
        <v>3793</v>
      </c>
    </row>
    <row r="298" spans="1:70" x14ac:dyDescent="0.3">
      <c r="A298" s="281">
        <v>295</v>
      </c>
      <c r="B298" s="288" t="s">
        <v>2952</v>
      </c>
      <c r="C298" s="288" t="s">
        <v>2953</v>
      </c>
      <c r="D298" s="288" t="s">
        <v>3003</v>
      </c>
      <c r="E298" s="288" t="s">
        <v>2959</v>
      </c>
      <c r="F298" s="288" t="s">
        <v>2970</v>
      </c>
      <c r="G298" s="288" t="s">
        <v>2971</v>
      </c>
      <c r="H298" s="288" t="s">
        <v>2973</v>
      </c>
      <c r="I298" s="288" t="s">
        <v>2962</v>
      </c>
      <c r="J298" s="288" t="s">
        <v>60</v>
      </c>
      <c r="K298" s="288" t="s">
        <v>2958</v>
      </c>
      <c r="L298" s="288" t="s">
        <v>45</v>
      </c>
      <c r="M298" s="289" t="s">
        <v>1679</v>
      </c>
      <c r="N298" s="288" t="s">
        <v>1678</v>
      </c>
      <c r="O298" s="288" t="s">
        <v>50</v>
      </c>
      <c r="P298" s="288" t="s">
        <v>51</v>
      </c>
      <c r="Q298" s="290" t="s">
        <v>45</v>
      </c>
      <c r="R298" s="288" t="s">
        <v>45</v>
      </c>
      <c r="S298" s="1">
        <v>45512</v>
      </c>
      <c r="T298" s="1">
        <v>45456</v>
      </c>
      <c r="U298" s="290" t="s">
        <v>45</v>
      </c>
      <c r="V298" s="1">
        <v>45456</v>
      </c>
      <c r="W298" s="1">
        <v>45512</v>
      </c>
      <c r="X298" s="1">
        <v>45532</v>
      </c>
      <c r="Y298" s="291">
        <v>65000</v>
      </c>
      <c r="Z298" s="291">
        <v>65000</v>
      </c>
      <c r="AA298" s="291">
        <v>18000</v>
      </c>
      <c r="AB298" s="291">
        <v>65000</v>
      </c>
      <c r="AC298" s="292" t="s">
        <v>379</v>
      </c>
      <c r="AD298" s="290" t="s">
        <v>60</v>
      </c>
      <c r="AE298" s="292" t="s">
        <v>45</v>
      </c>
      <c r="AF298" s="291">
        <v>65000</v>
      </c>
      <c r="AG298" s="291">
        <v>800</v>
      </c>
      <c r="AH298" s="291">
        <v>52000000</v>
      </c>
      <c r="AI298" s="291">
        <v>14400000</v>
      </c>
      <c r="AJ298" s="291">
        <v>800</v>
      </c>
      <c r="AK298" s="291">
        <v>52000000</v>
      </c>
      <c r="AL298" s="291">
        <v>14400000</v>
      </c>
      <c r="AM298" s="291"/>
      <c r="AN298" s="291"/>
      <c r="AO298" s="291">
        <v>0</v>
      </c>
      <c r="AP298" s="291">
        <v>789</v>
      </c>
      <c r="AQ298" s="291">
        <v>51285000</v>
      </c>
      <c r="AR298" s="291">
        <v>14202000</v>
      </c>
      <c r="AS298" s="291">
        <v>789</v>
      </c>
      <c r="AT298" s="291">
        <v>51285000</v>
      </c>
      <c r="AU298" s="291">
        <v>14202000</v>
      </c>
      <c r="AV298" s="291"/>
      <c r="AW298" s="291"/>
      <c r="AX298" s="291">
        <v>0</v>
      </c>
      <c r="AY298" s="291">
        <v>669</v>
      </c>
      <c r="AZ298" s="291">
        <v>43485000</v>
      </c>
      <c r="BA298" s="291">
        <v>-6</v>
      </c>
      <c r="BB298" s="291">
        <v>-390000</v>
      </c>
      <c r="BC298" s="291">
        <v>77</v>
      </c>
      <c r="BD298" s="291">
        <v>5005000</v>
      </c>
      <c r="BE298" s="291">
        <v>3787578</v>
      </c>
      <c r="BF298" s="291">
        <v>1386000</v>
      </c>
      <c r="BG298" s="291">
        <v>666</v>
      </c>
      <c r="BH298" s="291">
        <v>43290000</v>
      </c>
      <c r="BI298" s="291">
        <v>33522018</v>
      </c>
      <c r="BJ298" s="291">
        <v>11988000</v>
      </c>
      <c r="BK298" s="291">
        <v>3</v>
      </c>
      <c r="BL298" s="291">
        <v>120</v>
      </c>
      <c r="BM298" s="291">
        <v>123</v>
      </c>
      <c r="BN298" s="291">
        <v>7995000</v>
      </c>
      <c r="BO298" s="291">
        <v>2214000</v>
      </c>
      <c r="BP298" s="292" t="s">
        <v>4019</v>
      </c>
      <c r="BQ298" s="292" t="s">
        <v>640</v>
      </c>
      <c r="BR298" t="s">
        <v>45</v>
      </c>
    </row>
    <row r="299" spans="1:70" x14ac:dyDescent="0.3">
      <c r="A299" s="281">
        <v>296</v>
      </c>
      <c r="B299" s="282" t="s">
        <v>2952</v>
      </c>
      <c r="C299" s="282" t="s">
        <v>2953</v>
      </c>
      <c r="D299" s="282" t="s">
        <v>3003</v>
      </c>
      <c r="E299" s="282" t="s">
        <v>2959</v>
      </c>
      <c r="F299" s="282" t="s">
        <v>2970</v>
      </c>
      <c r="G299" s="282" t="s">
        <v>2971</v>
      </c>
      <c r="H299" s="282" t="s">
        <v>3004</v>
      </c>
      <c r="I299" s="282" t="s">
        <v>2962</v>
      </c>
      <c r="J299" s="282" t="s">
        <v>60</v>
      </c>
      <c r="K299" s="282" t="s">
        <v>2958</v>
      </c>
      <c r="L299" s="282" t="s">
        <v>45</v>
      </c>
      <c r="M299" s="283" t="s">
        <v>1677</v>
      </c>
      <c r="N299" s="282" t="s">
        <v>1676</v>
      </c>
      <c r="O299" s="282" t="s">
        <v>50</v>
      </c>
      <c r="P299" s="282" t="s">
        <v>51</v>
      </c>
      <c r="Q299" s="284" t="s">
        <v>45</v>
      </c>
      <c r="R299" s="282" t="s">
        <v>45</v>
      </c>
      <c r="S299" s="285">
        <v>45525</v>
      </c>
      <c r="T299" s="285">
        <v>45476</v>
      </c>
      <c r="U299" s="284" t="s">
        <v>45</v>
      </c>
      <c r="V299" s="285">
        <v>45476</v>
      </c>
      <c r="W299" s="285">
        <v>45525</v>
      </c>
      <c r="X299" s="285">
        <v>45537</v>
      </c>
      <c r="Y299" s="286">
        <v>65000</v>
      </c>
      <c r="Z299" s="286">
        <v>65000</v>
      </c>
      <c r="AA299" s="286">
        <v>17000</v>
      </c>
      <c r="AB299" s="286">
        <v>65000</v>
      </c>
      <c r="AC299" s="287" t="s">
        <v>527</v>
      </c>
      <c r="AD299" s="284" t="s">
        <v>60</v>
      </c>
      <c r="AE299" s="287" t="s">
        <v>45</v>
      </c>
      <c r="AF299" s="286">
        <v>65000</v>
      </c>
      <c r="AG299" s="286">
        <v>800</v>
      </c>
      <c r="AH299" s="286">
        <v>52000000</v>
      </c>
      <c r="AI299" s="286">
        <v>13600000</v>
      </c>
      <c r="AJ299" s="286">
        <v>800</v>
      </c>
      <c r="AK299" s="286">
        <v>52000000</v>
      </c>
      <c r="AL299" s="286">
        <v>13600000</v>
      </c>
      <c r="AM299" s="286"/>
      <c r="AN299" s="286"/>
      <c r="AO299" s="286">
        <v>0</v>
      </c>
      <c r="AP299" s="286">
        <v>856</v>
      </c>
      <c r="AQ299" s="286">
        <v>55640000</v>
      </c>
      <c r="AR299" s="286">
        <v>14552000</v>
      </c>
      <c r="AS299" s="286">
        <v>856</v>
      </c>
      <c r="AT299" s="286">
        <v>55640000</v>
      </c>
      <c r="AU299" s="286">
        <v>14552000</v>
      </c>
      <c r="AV299" s="286"/>
      <c r="AW299" s="286"/>
      <c r="AX299" s="286">
        <v>0</v>
      </c>
      <c r="AY299" s="286">
        <v>687</v>
      </c>
      <c r="AZ299" s="286">
        <v>44655000</v>
      </c>
      <c r="BA299" s="286">
        <v>-4</v>
      </c>
      <c r="BB299" s="286">
        <v>-260000</v>
      </c>
      <c r="BC299" s="286">
        <v>95</v>
      </c>
      <c r="BD299" s="286">
        <v>6175000</v>
      </c>
      <c r="BE299" s="286">
        <v>4055510</v>
      </c>
      <c r="BF299" s="286">
        <v>1615000</v>
      </c>
      <c r="BG299" s="286">
        <v>664</v>
      </c>
      <c r="BH299" s="286">
        <v>43160000</v>
      </c>
      <c r="BI299" s="286">
        <v>30192217</v>
      </c>
      <c r="BJ299" s="286">
        <v>11288000</v>
      </c>
      <c r="BK299" s="286">
        <v>23</v>
      </c>
      <c r="BL299" s="286">
        <v>169</v>
      </c>
      <c r="BM299" s="286">
        <v>192</v>
      </c>
      <c r="BN299" s="286">
        <v>12480000</v>
      </c>
      <c r="BO299" s="286">
        <v>3264000</v>
      </c>
      <c r="BP299" s="287" t="s">
        <v>3797</v>
      </c>
      <c r="BQ299" s="287" t="s">
        <v>3959</v>
      </c>
      <c r="BR299" t="s">
        <v>45</v>
      </c>
    </row>
    <row r="300" spans="1:70" x14ac:dyDescent="0.3">
      <c r="A300" s="281">
        <v>297</v>
      </c>
      <c r="B300" s="288" t="s">
        <v>2952</v>
      </c>
      <c r="C300" s="288" t="s">
        <v>2953</v>
      </c>
      <c r="D300" s="288" t="s">
        <v>3003</v>
      </c>
      <c r="E300" s="288" t="s">
        <v>2959</v>
      </c>
      <c r="F300" s="288" t="s">
        <v>2970</v>
      </c>
      <c r="G300" s="288" t="s">
        <v>2974</v>
      </c>
      <c r="H300" s="288" t="s">
        <v>2975</v>
      </c>
      <c r="I300" s="288" t="s">
        <v>2962</v>
      </c>
      <c r="J300" s="288" t="s">
        <v>60</v>
      </c>
      <c r="K300" s="288" t="s">
        <v>2958</v>
      </c>
      <c r="L300" s="288" t="s">
        <v>45</v>
      </c>
      <c r="M300" s="289" t="s">
        <v>1675</v>
      </c>
      <c r="N300" s="288" t="s">
        <v>1674</v>
      </c>
      <c r="O300" s="288" t="s">
        <v>50</v>
      </c>
      <c r="P300" s="288" t="s">
        <v>51</v>
      </c>
      <c r="Q300" s="290" t="s">
        <v>45</v>
      </c>
      <c r="R300" s="288" t="s">
        <v>45</v>
      </c>
      <c r="S300" s="1">
        <v>45516</v>
      </c>
      <c r="T300" s="1">
        <v>45456</v>
      </c>
      <c r="U300" s="290" t="s">
        <v>45</v>
      </c>
      <c r="V300" s="1">
        <v>45456</v>
      </c>
      <c r="W300" s="1">
        <v>45516</v>
      </c>
      <c r="X300" s="1">
        <v>45527</v>
      </c>
      <c r="Y300" s="291">
        <v>65000</v>
      </c>
      <c r="Z300" s="291">
        <v>65000</v>
      </c>
      <c r="AA300" s="291">
        <v>16500</v>
      </c>
      <c r="AB300" s="291">
        <v>65000</v>
      </c>
      <c r="AC300" s="292" t="s">
        <v>678</v>
      </c>
      <c r="AD300" s="290" t="s">
        <v>60</v>
      </c>
      <c r="AE300" s="292" t="s">
        <v>45</v>
      </c>
      <c r="AF300" s="291">
        <v>65000</v>
      </c>
      <c r="AG300" s="291">
        <v>800</v>
      </c>
      <c r="AH300" s="291">
        <v>52000000</v>
      </c>
      <c r="AI300" s="291">
        <v>13200000</v>
      </c>
      <c r="AJ300" s="291">
        <v>800</v>
      </c>
      <c r="AK300" s="291">
        <v>52000000</v>
      </c>
      <c r="AL300" s="291">
        <v>13200000</v>
      </c>
      <c r="AM300" s="291"/>
      <c r="AN300" s="291"/>
      <c r="AO300" s="291">
        <v>0</v>
      </c>
      <c r="AP300" s="291">
        <v>788</v>
      </c>
      <c r="AQ300" s="291">
        <v>51220000</v>
      </c>
      <c r="AR300" s="291">
        <v>13002000</v>
      </c>
      <c r="AS300" s="291">
        <v>788</v>
      </c>
      <c r="AT300" s="291">
        <v>51220000</v>
      </c>
      <c r="AU300" s="291">
        <v>13002000</v>
      </c>
      <c r="AV300" s="291"/>
      <c r="AW300" s="291"/>
      <c r="AX300" s="291">
        <v>0</v>
      </c>
      <c r="AY300" s="291">
        <v>420</v>
      </c>
      <c r="AZ300" s="291">
        <v>27300000</v>
      </c>
      <c r="BA300" s="291">
        <v>-4</v>
      </c>
      <c r="BB300" s="291">
        <v>-260000</v>
      </c>
      <c r="BC300" s="291">
        <v>75</v>
      </c>
      <c r="BD300" s="291">
        <v>4875000</v>
      </c>
      <c r="BE300" s="291">
        <v>3962623</v>
      </c>
      <c r="BF300" s="291">
        <v>1237500</v>
      </c>
      <c r="BG300" s="291">
        <v>420</v>
      </c>
      <c r="BH300" s="291">
        <v>27300000</v>
      </c>
      <c r="BI300" s="291">
        <v>21780470</v>
      </c>
      <c r="BJ300" s="291">
        <v>6930000</v>
      </c>
      <c r="BK300" s="291"/>
      <c r="BL300" s="291">
        <v>368</v>
      </c>
      <c r="BM300" s="291">
        <v>368</v>
      </c>
      <c r="BN300" s="291">
        <v>23920000</v>
      </c>
      <c r="BO300" s="291">
        <v>6072000</v>
      </c>
      <c r="BP300" s="292" t="s">
        <v>3748</v>
      </c>
      <c r="BQ300" s="292" t="s">
        <v>846</v>
      </c>
      <c r="BR300" t="s">
        <v>45</v>
      </c>
    </row>
    <row r="301" spans="1:70" x14ac:dyDescent="0.3">
      <c r="A301" s="281">
        <v>298</v>
      </c>
      <c r="B301" s="282" t="s">
        <v>2952</v>
      </c>
      <c r="C301" s="282" t="s">
        <v>2953</v>
      </c>
      <c r="D301" s="282" t="s">
        <v>3003</v>
      </c>
      <c r="E301" s="282" t="s">
        <v>2959</v>
      </c>
      <c r="F301" s="282" t="s">
        <v>2970</v>
      </c>
      <c r="G301" s="282" t="s">
        <v>2974</v>
      </c>
      <c r="H301" s="282" t="s">
        <v>2976</v>
      </c>
      <c r="I301" s="282" t="s">
        <v>2962</v>
      </c>
      <c r="J301" s="282" t="s">
        <v>60</v>
      </c>
      <c r="K301" s="282" t="s">
        <v>2958</v>
      </c>
      <c r="L301" s="282" t="s">
        <v>45</v>
      </c>
      <c r="M301" s="283" t="s">
        <v>1673</v>
      </c>
      <c r="N301" s="282" t="s">
        <v>1672</v>
      </c>
      <c r="O301" s="282" t="s">
        <v>50</v>
      </c>
      <c r="P301" s="282" t="s">
        <v>51</v>
      </c>
      <c r="Q301" s="284" t="s">
        <v>45</v>
      </c>
      <c r="R301" s="282" t="s">
        <v>45</v>
      </c>
      <c r="S301" s="285">
        <v>45597</v>
      </c>
      <c r="T301" s="285">
        <v>45554</v>
      </c>
      <c r="U301" s="284" t="s">
        <v>45</v>
      </c>
      <c r="V301" s="285">
        <v>45554</v>
      </c>
      <c r="W301" s="285">
        <v>45597</v>
      </c>
      <c r="X301" s="285">
        <v>45609</v>
      </c>
      <c r="Y301" s="286">
        <v>55000</v>
      </c>
      <c r="Z301" s="286">
        <v>55000</v>
      </c>
      <c r="AA301" s="286">
        <v>15000</v>
      </c>
      <c r="AB301" s="286">
        <v>55000</v>
      </c>
      <c r="AC301" s="287" t="s">
        <v>1013</v>
      </c>
      <c r="AD301" s="284" t="s">
        <v>60</v>
      </c>
      <c r="AE301" s="287" t="s">
        <v>45</v>
      </c>
      <c r="AF301" s="286">
        <v>55000</v>
      </c>
      <c r="AG301" s="286">
        <v>1400</v>
      </c>
      <c r="AH301" s="286">
        <v>77000000</v>
      </c>
      <c r="AI301" s="286">
        <v>21000000</v>
      </c>
      <c r="AJ301" s="286">
        <v>1400</v>
      </c>
      <c r="AK301" s="286">
        <v>77000000</v>
      </c>
      <c r="AL301" s="286">
        <v>21000000</v>
      </c>
      <c r="AM301" s="286"/>
      <c r="AN301" s="286"/>
      <c r="AO301" s="286">
        <v>0</v>
      </c>
      <c r="AP301" s="286">
        <v>1444</v>
      </c>
      <c r="AQ301" s="286">
        <v>79420000</v>
      </c>
      <c r="AR301" s="286">
        <v>21660000</v>
      </c>
      <c r="AS301" s="286">
        <v>1444</v>
      </c>
      <c r="AT301" s="286">
        <v>79420000</v>
      </c>
      <c r="AU301" s="286">
        <v>21660000</v>
      </c>
      <c r="AV301" s="286"/>
      <c r="AW301" s="286"/>
      <c r="AX301" s="286">
        <v>0</v>
      </c>
      <c r="AY301" s="286">
        <v>1305</v>
      </c>
      <c r="AZ301" s="286">
        <v>71775000</v>
      </c>
      <c r="BA301" s="286">
        <v>-1</v>
      </c>
      <c r="BB301" s="286">
        <v>-55000</v>
      </c>
      <c r="BC301" s="286">
        <v>494</v>
      </c>
      <c r="BD301" s="286">
        <v>27170000</v>
      </c>
      <c r="BE301" s="286">
        <v>20500342</v>
      </c>
      <c r="BF301" s="286">
        <v>7410000</v>
      </c>
      <c r="BG301" s="286">
        <v>1326</v>
      </c>
      <c r="BH301" s="286">
        <v>72930000</v>
      </c>
      <c r="BI301" s="286">
        <v>56084146</v>
      </c>
      <c r="BJ301" s="286">
        <v>19890000</v>
      </c>
      <c r="BK301" s="286">
        <v>-21</v>
      </c>
      <c r="BL301" s="286">
        <v>139</v>
      </c>
      <c r="BM301" s="286">
        <v>118</v>
      </c>
      <c r="BN301" s="286">
        <v>6490000</v>
      </c>
      <c r="BO301" s="286">
        <v>1770000</v>
      </c>
      <c r="BP301" s="287" t="s">
        <v>3380</v>
      </c>
      <c r="BQ301" s="287" t="s">
        <v>3109</v>
      </c>
      <c r="BR301" t="s">
        <v>45</v>
      </c>
    </row>
    <row r="302" spans="1:70" x14ac:dyDescent="0.3">
      <c r="A302" s="281">
        <v>299</v>
      </c>
      <c r="B302" s="288" t="s">
        <v>2952</v>
      </c>
      <c r="C302" s="288" t="s">
        <v>2953</v>
      </c>
      <c r="D302" s="288" t="s">
        <v>3003</v>
      </c>
      <c r="E302" s="288" t="s">
        <v>2959</v>
      </c>
      <c r="F302" s="288" t="s">
        <v>2970</v>
      </c>
      <c r="G302" s="288" t="s">
        <v>2974</v>
      </c>
      <c r="H302" s="288" t="s">
        <v>2976</v>
      </c>
      <c r="I302" s="288" t="s">
        <v>2962</v>
      </c>
      <c r="J302" s="288" t="s">
        <v>60</v>
      </c>
      <c r="K302" s="288" t="s">
        <v>2958</v>
      </c>
      <c r="L302" s="288" t="s">
        <v>45</v>
      </c>
      <c r="M302" s="289" t="s">
        <v>1671</v>
      </c>
      <c r="N302" s="288" t="s">
        <v>1670</v>
      </c>
      <c r="O302" s="288" t="s">
        <v>50</v>
      </c>
      <c r="P302" s="288" t="s">
        <v>51</v>
      </c>
      <c r="Q302" s="290" t="s">
        <v>45</v>
      </c>
      <c r="R302" s="288" t="s">
        <v>45</v>
      </c>
      <c r="S302" s="1">
        <v>45554</v>
      </c>
      <c r="T302" s="1">
        <v>45454</v>
      </c>
      <c r="U302" s="290" t="s">
        <v>45</v>
      </c>
      <c r="V302" s="1">
        <v>45454</v>
      </c>
      <c r="W302" s="1">
        <v>45478</v>
      </c>
      <c r="X302" s="1">
        <v>45498</v>
      </c>
      <c r="Y302" s="291">
        <v>53000</v>
      </c>
      <c r="Z302" s="291">
        <v>53000</v>
      </c>
      <c r="AA302" s="291">
        <v>13500</v>
      </c>
      <c r="AB302" s="291">
        <v>53000</v>
      </c>
      <c r="AC302" s="292" t="s">
        <v>839</v>
      </c>
      <c r="AD302" s="290" t="s">
        <v>60</v>
      </c>
      <c r="AE302" s="292" t="s">
        <v>45</v>
      </c>
      <c r="AF302" s="291">
        <v>53000</v>
      </c>
      <c r="AG302" s="291">
        <v>1860</v>
      </c>
      <c r="AH302" s="291">
        <v>98580000</v>
      </c>
      <c r="AI302" s="291">
        <v>25110000</v>
      </c>
      <c r="AJ302" s="291">
        <v>1000</v>
      </c>
      <c r="AK302" s="291">
        <v>53000000</v>
      </c>
      <c r="AL302" s="291">
        <v>13500000</v>
      </c>
      <c r="AM302" s="291">
        <v>860</v>
      </c>
      <c r="AN302" s="291">
        <v>45580000</v>
      </c>
      <c r="AO302" s="291">
        <v>11610000</v>
      </c>
      <c r="AP302" s="291">
        <v>1845</v>
      </c>
      <c r="AQ302" s="291">
        <v>97785000</v>
      </c>
      <c r="AR302" s="291">
        <v>24907500</v>
      </c>
      <c r="AS302" s="291">
        <v>1845</v>
      </c>
      <c r="AT302" s="291">
        <v>97785000</v>
      </c>
      <c r="AU302" s="291">
        <v>24907500</v>
      </c>
      <c r="AV302" s="291"/>
      <c r="AW302" s="291"/>
      <c r="AX302" s="291">
        <v>0</v>
      </c>
      <c r="AY302" s="291">
        <v>987</v>
      </c>
      <c r="AZ302" s="291">
        <v>52311000</v>
      </c>
      <c r="BA302" s="291">
        <v>7</v>
      </c>
      <c r="BB302" s="291">
        <v>371000</v>
      </c>
      <c r="BC302" s="291">
        <v>156</v>
      </c>
      <c r="BD302" s="291">
        <v>8268000</v>
      </c>
      <c r="BE302" s="291">
        <v>7528920</v>
      </c>
      <c r="BF302" s="291">
        <v>2106000</v>
      </c>
      <c r="BG302" s="291">
        <v>908</v>
      </c>
      <c r="BH302" s="291">
        <v>48124000</v>
      </c>
      <c r="BI302" s="291">
        <v>39115016</v>
      </c>
      <c r="BJ302" s="291">
        <v>12258000</v>
      </c>
      <c r="BK302" s="291">
        <v>79</v>
      </c>
      <c r="BL302" s="291">
        <v>858</v>
      </c>
      <c r="BM302" s="291">
        <v>937</v>
      </c>
      <c r="BN302" s="291">
        <v>49661000</v>
      </c>
      <c r="BO302" s="291">
        <v>12649500</v>
      </c>
      <c r="BP302" s="292" t="s">
        <v>3305</v>
      </c>
      <c r="BQ302" s="292" t="s">
        <v>648</v>
      </c>
      <c r="BR302" t="s">
        <v>45</v>
      </c>
    </row>
    <row r="303" spans="1:70" x14ac:dyDescent="0.3">
      <c r="A303" s="281">
        <v>300</v>
      </c>
      <c r="B303" s="282" t="s">
        <v>2952</v>
      </c>
      <c r="C303" s="282" t="s">
        <v>2953</v>
      </c>
      <c r="D303" s="282" t="s">
        <v>3003</v>
      </c>
      <c r="E303" s="282" t="s">
        <v>2959</v>
      </c>
      <c r="F303" s="282" t="s">
        <v>2970</v>
      </c>
      <c r="G303" s="282" t="s">
        <v>2974</v>
      </c>
      <c r="H303" s="282" t="s">
        <v>2976</v>
      </c>
      <c r="I303" s="282" t="s">
        <v>2962</v>
      </c>
      <c r="J303" s="282" t="s">
        <v>60</v>
      </c>
      <c r="K303" s="282" t="s">
        <v>2958</v>
      </c>
      <c r="L303" s="282" t="s">
        <v>45</v>
      </c>
      <c r="M303" s="283" t="s">
        <v>1669</v>
      </c>
      <c r="N303" s="282" t="s">
        <v>1668</v>
      </c>
      <c r="O303" s="282" t="s">
        <v>50</v>
      </c>
      <c r="P303" s="282" t="s">
        <v>142</v>
      </c>
      <c r="Q303" s="284" t="s">
        <v>45</v>
      </c>
      <c r="R303" s="282" t="s">
        <v>45</v>
      </c>
      <c r="S303" s="285">
        <v>45457</v>
      </c>
      <c r="T303" s="285">
        <v>45454</v>
      </c>
      <c r="U303" s="284" t="s">
        <v>45</v>
      </c>
      <c r="V303" s="285">
        <v>45454</v>
      </c>
      <c r="W303" s="285">
        <v>45457</v>
      </c>
      <c r="X303" s="285">
        <v>45497</v>
      </c>
      <c r="Y303" s="286">
        <v>47000</v>
      </c>
      <c r="Z303" s="286">
        <v>47000</v>
      </c>
      <c r="AA303" s="286">
        <v>12700</v>
      </c>
      <c r="AB303" s="286">
        <v>47000</v>
      </c>
      <c r="AC303" s="287" t="s">
        <v>211</v>
      </c>
      <c r="AD303" s="284" t="s">
        <v>60</v>
      </c>
      <c r="AE303" s="287" t="s">
        <v>45</v>
      </c>
      <c r="AF303" s="286">
        <v>47000</v>
      </c>
      <c r="AG303" s="286">
        <v>1500</v>
      </c>
      <c r="AH303" s="286">
        <v>70500000</v>
      </c>
      <c r="AI303" s="286">
        <v>19050000</v>
      </c>
      <c r="AJ303" s="286">
        <v>1500</v>
      </c>
      <c r="AK303" s="286">
        <v>70500000</v>
      </c>
      <c r="AL303" s="286">
        <v>19050000</v>
      </c>
      <c r="AM303" s="286"/>
      <c r="AN303" s="286"/>
      <c r="AO303" s="286">
        <v>0</v>
      </c>
      <c r="AP303" s="286">
        <v>1511</v>
      </c>
      <c r="AQ303" s="286">
        <v>71017000</v>
      </c>
      <c r="AR303" s="286">
        <v>19189700</v>
      </c>
      <c r="AS303" s="286">
        <v>1511</v>
      </c>
      <c r="AT303" s="286">
        <v>71017000</v>
      </c>
      <c r="AU303" s="286">
        <v>19189700</v>
      </c>
      <c r="AV303" s="286"/>
      <c r="AW303" s="286"/>
      <c r="AX303" s="286">
        <v>0</v>
      </c>
      <c r="AY303" s="286">
        <v>1443</v>
      </c>
      <c r="AZ303" s="286">
        <v>67821000</v>
      </c>
      <c r="BA303" s="286">
        <v>-1</v>
      </c>
      <c r="BB303" s="286">
        <v>-47000</v>
      </c>
      <c r="BC303" s="286">
        <v>483</v>
      </c>
      <c r="BD303" s="286">
        <v>22701000</v>
      </c>
      <c r="BE303" s="286">
        <v>20490413</v>
      </c>
      <c r="BF303" s="286">
        <v>6134100</v>
      </c>
      <c r="BG303" s="286">
        <v>1370</v>
      </c>
      <c r="BH303" s="286">
        <v>64390000</v>
      </c>
      <c r="BI303" s="286">
        <v>53785508</v>
      </c>
      <c r="BJ303" s="286">
        <v>17399000</v>
      </c>
      <c r="BK303" s="286">
        <v>73</v>
      </c>
      <c r="BL303" s="286">
        <v>68</v>
      </c>
      <c r="BM303" s="286">
        <v>141</v>
      </c>
      <c r="BN303" s="286">
        <v>6627000</v>
      </c>
      <c r="BO303" s="286">
        <v>1790700</v>
      </c>
      <c r="BP303" s="287" t="s">
        <v>3270</v>
      </c>
      <c r="BQ303" s="287" t="s">
        <v>3736</v>
      </c>
      <c r="BR303" t="s">
        <v>45</v>
      </c>
    </row>
    <row r="304" spans="1:70" x14ac:dyDescent="0.3">
      <c r="A304" s="281">
        <v>301</v>
      </c>
      <c r="B304" s="288" t="s">
        <v>2952</v>
      </c>
      <c r="C304" s="288" t="s">
        <v>2953</v>
      </c>
      <c r="D304" s="288" t="s">
        <v>3003</v>
      </c>
      <c r="E304" s="288" t="s">
        <v>2959</v>
      </c>
      <c r="F304" s="288" t="s">
        <v>2970</v>
      </c>
      <c r="G304" s="288" t="s">
        <v>2974</v>
      </c>
      <c r="H304" s="288" t="s">
        <v>2976</v>
      </c>
      <c r="I304" s="288" t="s">
        <v>2962</v>
      </c>
      <c r="J304" s="288" t="s">
        <v>60</v>
      </c>
      <c r="K304" s="288" t="s">
        <v>2958</v>
      </c>
      <c r="L304" s="288" t="s">
        <v>1854</v>
      </c>
      <c r="M304" s="289" t="s">
        <v>1667</v>
      </c>
      <c r="N304" s="288" t="s">
        <v>1542</v>
      </c>
      <c r="O304" s="288" t="s">
        <v>50</v>
      </c>
      <c r="P304" s="288" t="s">
        <v>51</v>
      </c>
      <c r="Q304" s="290" t="s">
        <v>45</v>
      </c>
      <c r="R304" s="288" t="s">
        <v>45</v>
      </c>
      <c r="S304" s="1">
        <v>46049</v>
      </c>
      <c r="T304" s="1">
        <v>45454</v>
      </c>
      <c r="U304" s="290" t="s">
        <v>45</v>
      </c>
      <c r="V304" s="1">
        <v>45454</v>
      </c>
      <c r="W304" s="1">
        <v>45467</v>
      </c>
      <c r="X304" s="1">
        <v>45483</v>
      </c>
      <c r="Y304" s="291">
        <v>43000</v>
      </c>
      <c r="Z304" s="291">
        <v>53000</v>
      </c>
      <c r="AA304" s="291">
        <v>11400</v>
      </c>
      <c r="AB304" s="291">
        <v>53000</v>
      </c>
      <c r="AC304" s="292" t="s">
        <v>52</v>
      </c>
      <c r="AD304" s="290" t="s">
        <v>60</v>
      </c>
      <c r="AE304" s="292" t="s">
        <v>45</v>
      </c>
      <c r="AF304" s="291">
        <v>43000</v>
      </c>
      <c r="AG304" s="291">
        <v>43225</v>
      </c>
      <c r="AH304" s="291">
        <v>2290925000</v>
      </c>
      <c r="AI304" s="291">
        <v>492765000</v>
      </c>
      <c r="AJ304" s="291">
        <v>4500</v>
      </c>
      <c r="AK304" s="291">
        <v>238500000</v>
      </c>
      <c r="AL304" s="291">
        <v>51300000</v>
      </c>
      <c r="AM304" s="291">
        <v>38725</v>
      </c>
      <c r="AN304" s="291">
        <v>2052425000</v>
      </c>
      <c r="AO304" s="291">
        <v>441465000</v>
      </c>
      <c r="AP304" s="291">
        <v>28261</v>
      </c>
      <c r="AQ304" s="291">
        <v>1497833000</v>
      </c>
      <c r="AR304" s="291">
        <v>322175400</v>
      </c>
      <c r="AS304" s="291">
        <v>28261</v>
      </c>
      <c r="AT304" s="291">
        <v>1497833000</v>
      </c>
      <c r="AU304" s="291">
        <v>322175400</v>
      </c>
      <c r="AV304" s="291"/>
      <c r="AW304" s="291"/>
      <c r="AX304" s="291">
        <v>0</v>
      </c>
      <c r="AY304" s="291">
        <v>24640</v>
      </c>
      <c r="AZ304" s="291">
        <v>1305920000</v>
      </c>
      <c r="BA304" s="291">
        <v>-29</v>
      </c>
      <c r="BB304" s="291">
        <v>-1537000</v>
      </c>
      <c r="BC304" s="291">
        <v>9392</v>
      </c>
      <c r="BD304" s="291">
        <v>497776000</v>
      </c>
      <c r="BE304" s="291">
        <v>300081573</v>
      </c>
      <c r="BF304" s="291">
        <v>107068800</v>
      </c>
      <c r="BG304" s="291">
        <v>24439</v>
      </c>
      <c r="BH304" s="291">
        <v>1295267000</v>
      </c>
      <c r="BI304" s="291">
        <v>810546482</v>
      </c>
      <c r="BJ304" s="291">
        <v>278604600</v>
      </c>
      <c r="BK304" s="291">
        <v>201</v>
      </c>
      <c r="BL304" s="291">
        <v>3621</v>
      </c>
      <c r="BM304" s="291">
        <v>3822</v>
      </c>
      <c r="BN304" s="291">
        <v>202566000</v>
      </c>
      <c r="BO304" s="291">
        <v>43570800</v>
      </c>
      <c r="BP304" s="292" t="s">
        <v>3404</v>
      </c>
      <c r="BQ304" s="292" t="s">
        <v>3271</v>
      </c>
      <c r="BR304" t="s">
        <v>3793</v>
      </c>
    </row>
    <row r="305" spans="1:70" x14ac:dyDescent="0.3">
      <c r="A305" s="281">
        <v>302</v>
      </c>
      <c r="B305" s="282" t="s">
        <v>2952</v>
      </c>
      <c r="C305" s="282" t="s">
        <v>2953</v>
      </c>
      <c r="D305" s="282" t="s">
        <v>3003</v>
      </c>
      <c r="E305" s="282" t="s">
        <v>2959</v>
      </c>
      <c r="F305" s="282" t="s">
        <v>2970</v>
      </c>
      <c r="G305" s="282" t="s">
        <v>2974</v>
      </c>
      <c r="H305" s="282" t="s">
        <v>2976</v>
      </c>
      <c r="I305" s="282" t="s">
        <v>2962</v>
      </c>
      <c r="J305" s="282" t="s">
        <v>60</v>
      </c>
      <c r="K305" s="282" t="s">
        <v>2958</v>
      </c>
      <c r="L305" s="282" t="s">
        <v>45</v>
      </c>
      <c r="M305" s="283" t="s">
        <v>1666</v>
      </c>
      <c r="N305" s="282" t="s">
        <v>1665</v>
      </c>
      <c r="O305" s="282" t="s">
        <v>50</v>
      </c>
      <c r="P305" s="282" t="s">
        <v>142</v>
      </c>
      <c r="Q305" s="284" t="s">
        <v>45</v>
      </c>
      <c r="R305" s="282" t="s">
        <v>45</v>
      </c>
      <c r="S305" s="285">
        <v>45580</v>
      </c>
      <c r="T305" s="285">
        <v>45454</v>
      </c>
      <c r="U305" s="284" t="s">
        <v>45</v>
      </c>
      <c r="V305" s="285">
        <v>45454</v>
      </c>
      <c r="W305" s="285">
        <v>45483</v>
      </c>
      <c r="X305" s="285">
        <v>45498</v>
      </c>
      <c r="Y305" s="286">
        <v>57000</v>
      </c>
      <c r="Z305" s="286">
        <v>69000</v>
      </c>
      <c r="AA305" s="286">
        <v>15500</v>
      </c>
      <c r="AB305" s="286">
        <v>69000</v>
      </c>
      <c r="AC305" s="287" t="s">
        <v>386</v>
      </c>
      <c r="AD305" s="284" t="s">
        <v>60</v>
      </c>
      <c r="AE305" s="287" t="s">
        <v>45</v>
      </c>
      <c r="AF305" s="286">
        <v>57000</v>
      </c>
      <c r="AG305" s="286">
        <v>3700</v>
      </c>
      <c r="AH305" s="286">
        <v>255300000</v>
      </c>
      <c r="AI305" s="286">
        <v>57350000</v>
      </c>
      <c r="AJ305" s="286">
        <v>1300</v>
      </c>
      <c r="AK305" s="286">
        <v>89700000</v>
      </c>
      <c r="AL305" s="286">
        <v>20150000</v>
      </c>
      <c r="AM305" s="286">
        <v>2400</v>
      </c>
      <c r="AN305" s="286">
        <v>165600000</v>
      </c>
      <c r="AO305" s="286">
        <v>37200000</v>
      </c>
      <c r="AP305" s="286">
        <v>3584</v>
      </c>
      <c r="AQ305" s="286">
        <v>247296000</v>
      </c>
      <c r="AR305" s="286">
        <v>55552000</v>
      </c>
      <c r="AS305" s="286">
        <v>3584</v>
      </c>
      <c r="AT305" s="286">
        <v>247296000</v>
      </c>
      <c r="AU305" s="286">
        <v>55552000</v>
      </c>
      <c r="AV305" s="286"/>
      <c r="AW305" s="286"/>
      <c r="AX305" s="286">
        <v>0</v>
      </c>
      <c r="AY305" s="286">
        <v>3340</v>
      </c>
      <c r="AZ305" s="286">
        <v>230460000</v>
      </c>
      <c r="BA305" s="286">
        <v>-11</v>
      </c>
      <c r="BB305" s="286">
        <v>-759000</v>
      </c>
      <c r="BC305" s="286">
        <v>939</v>
      </c>
      <c r="BD305" s="286">
        <v>64791000</v>
      </c>
      <c r="BE305" s="286">
        <v>36805180</v>
      </c>
      <c r="BF305" s="286">
        <v>14554500</v>
      </c>
      <c r="BG305" s="286">
        <v>3332</v>
      </c>
      <c r="BH305" s="286">
        <v>229908000</v>
      </c>
      <c r="BI305" s="286">
        <v>137311357</v>
      </c>
      <c r="BJ305" s="286">
        <v>51646000</v>
      </c>
      <c r="BK305" s="286">
        <v>8</v>
      </c>
      <c r="BL305" s="286">
        <v>244</v>
      </c>
      <c r="BM305" s="286">
        <v>252</v>
      </c>
      <c r="BN305" s="286">
        <v>17388000</v>
      </c>
      <c r="BO305" s="286">
        <v>3906000</v>
      </c>
      <c r="BP305" s="287" t="s">
        <v>1001</v>
      </c>
      <c r="BQ305" s="287" t="s">
        <v>3669</v>
      </c>
      <c r="BR305" t="s">
        <v>45</v>
      </c>
    </row>
    <row r="306" spans="1:70" x14ac:dyDescent="0.3">
      <c r="A306" s="281">
        <v>303</v>
      </c>
      <c r="B306" s="288" t="s">
        <v>2952</v>
      </c>
      <c r="C306" s="288" t="s">
        <v>2953</v>
      </c>
      <c r="D306" s="288" t="s">
        <v>3003</v>
      </c>
      <c r="E306" s="288" t="s">
        <v>2959</v>
      </c>
      <c r="F306" s="288" t="s">
        <v>2970</v>
      </c>
      <c r="G306" s="288" t="s">
        <v>2974</v>
      </c>
      <c r="H306" s="288" t="s">
        <v>2976</v>
      </c>
      <c r="I306" s="288" t="s">
        <v>2962</v>
      </c>
      <c r="J306" s="288" t="s">
        <v>60</v>
      </c>
      <c r="K306" s="288" t="s">
        <v>2958</v>
      </c>
      <c r="L306" s="288" t="s">
        <v>45</v>
      </c>
      <c r="M306" s="289" t="s">
        <v>1663</v>
      </c>
      <c r="N306" s="288" t="s">
        <v>1662</v>
      </c>
      <c r="O306" s="288" t="s">
        <v>50</v>
      </c>
      <c r="P306" s="288" t="s">
        <v>51</v>
      </c>
      <c r="Q306" s="290" t="s">
        <v>45</v>
      </c>
      <c r="R306" s="288" t="s">
        <v>45</v>
      </c>
      <c r="S306" s="1">
        <v>45559</v>
      </c>
      <c r="T306" s="1">
        <v>45457</v>
      </c>
      <c r="U306" s="290" t="s">
        <v>45</v>
      </c>
      <c r="V306" s="1">
        <v>45457</v>
      </c>
      <c r="W306" s="1">
        <v>45498</v>
      </c>
      <c r="X306" s="1">
        <v>45504</v>
      </c>
      <c r="Y306" s="291">
        <v>59000</v>
      </c>
      <c r="Z306" s="291">
        <v>69000</v>
      </c>
      <c r="AA306" s="291">
        <v>16100</v>
      </c>
      <c r="AB306" s="291">
        <v>69000</v>
      </c>
      <c r="AC306" s="292" t="s">
        <v>1013</v>
      </c>
      <c r="AD306" s="290" t="s">
        <v>60</v>
      </c>
      <c r="AE306" s="292" t="s">
        <v>45</v>
      </c>
      <c r="AF306" s="291">
        <v>59000</v>
      </c>
      <c r="AG306" s="291">
        <v>5080</v>
      </c>
      <c r="AH306" s="291">
        <v>350520000</v>
      </c>
      <c r="AI306" s="291">
        <v>81788000</v>
      </c>
      <c r="AJ306" s="291">
        <v>1300</v>
      </c>
      <c r="AK306" s="291">
        <v>89700000</v>
      </c>
      <c r="AL306" s="291">
        <v>20930000</v>
      </c>
      <c r="AM306" s="291">
        <v>3780</v>
      </c>
      <c r="AN306" s="291">
        <v>260820000</v>
      </c>
      <c r="AO306" s="291">
        <v>60858000</v>
      </c>
      <c r="AP306" s="291">
        <v>5058</v>
      </c>
      <c r="AQ306" s="291">
        <v>349002000</v>
      </c>
      <c r="AR306" s="291">
        <v>81433800</v>
      </c>
      <c r="AS306" s="291">
        <v>5058</v>
      </c>
      <c r="AT306" s="291">
        <v>349002000</v>
      </c>
      <c r="AU306" s="291">
        <v>81433800</v>
      </c>
      <c r="AV306" s="291"/>
      <c r="AW306" s="291"/>
      <c r="AX306" s="291">
        <v>0</v>
      </c>
      <c r="AY306" s="291">
        <v>4959</v>
      </c>
      <c r="AZ306" s="291">
        <v>342171000</v>
      </c>
      <c r="BA306" s="291">
        <v>-38</v>
      </c>
      <c r="BB306" s="291">
        <v>-2622000</v>
      </c>
      <c r="BC306" s="291">
        <v>273</v>
      </c>
      <c r="BD306" s="291">
        <v>18837000</v>
      </c>
      <c r="BE306" s="291">
        <v>11923657</v>
      </c>
      <c r="BF306" s="291">
        <v>4395300</v>
      </c>
      <c r="BG306" s="291">
        <v>4792</v>
      </c>
      <c r="BH306" s="291">
        <v>330648000</v>
      </c>
      <c r="BI306" s="291">
        <v>228146224</v>
      </c>
      <c r="BJ306" s="291">
        <v>77151200</v>
      </c>
      <c r="BK306" s="291">
        <v>167</v>
      </c>
      <c r="BL306" s="291">
        <v>99</v>
      </c>
      <c r="BM306" s="291">
        <v>266</v>
      </c>
      <c r="BN306" s="291">
        <v>18354000</v>
      </c>
      <c r="BO306" s="291">
        <v>4282600</v>
      </c>
      <c r="BP306" s="292" t="s">
        <v>3710</v>
      </c>
      <c r="BQ306" s="292" t="s">
        <v>640</v>
      </c>
      <c r="BR306" t="s">
        <v>45</v>
      </c>
    </row>
    <row r="307" spans="1:70" x14ac:dyDescent="0.3">
      <c r="A307" s="281">
        <v>304</v>
      </c>
      <c r="B307" s="282" t="s">
        <v>2952</v>
      </c>
      <c r="C307" s="282" t="s">
        <v>2953</v>
      </c>
      <c r="D307" s="282" t="s">
        <v>3003</v>
      </c>
      <c r="E307" s="282" t="s">
        <v>2959</v>
      </c>
      <c r="F307" s="282" t="s">
        <v>2970</v>
      </c>
      <c r="G307" s="282" t="s">
        <v>2974</v>
      </c>
      <c r="H307" s="282" t="s">
        <v>2976</v>
      </c>
      <c r="I307" s="282" t="s">
        <v>2962</v>
      </c>
      <c r="J307" s="282" t="s">
        <v>60</v>
      </c>
      <c r="K307" s="282" t="s">
        <v>2958</v>
      </c>
      <c r="L307" s="282" t="s">
        <v>45</v>
      </c>
      <c r="M307" s="283" t="s">
        <v>1661</v>
      </c>
      <c r="N307" s="282" t="s">
        <v>1660</v>
      </c>
      <c r="O307" s="282" t="s">
        <v>50</v>
      </c>
      <c r="P307" s="282" t="s">
        <v>51</v>
      </c>
      <c r="Q307" s="284" t="s">
        <v>45</v>
      </c>
      <c r="R307" s="282" t="s">
        <v>45</v>
      </c>
      <c r="S307" s="285">
        <v>45524</v>
      </c>
      <c r="T307" s="285">
        <v>45461</v>
      </c>
      <c r="U307" s="284" t="s">
        <v>45</v>
      </c>
      <c r="V307" s="285">
        <v>45461</v>
      </c>
      <c r="W307" s="285">
        <v>45518</v>
      </c>
      <c r="X307" s="285">
        <v>45527</v>
      </c>
      <c r="Y307" s="286">
        <v>69000</v>
      </c>
      <c r="Z307" s="286">
        <v>69000</v>
      </c>
      <c r="AA307" s="286">
        <v>18000</v>
      </c>
      <c r="AB307" s="286">
        <v>69000</v>
      </c>
      <c r="AC307" s="287" t="s">
        <v>527</v>
      </c>
      <c r="AD307" s="284" t="s">
        <v>60</v>
      </c>
      <c r="AE307" s="287" t="s">
        <v>45</v>
      </c>
      <c r="AF307" s="286">
        <v>69000</v>
      </c>
      <c r="AG307" s="286">
        <v>1100</v>
      </c>
      <c r="AH307" s="286">
        <v>75900000</v>
      </c>
      <c r="AI307" s="286">
        <v>19800000</v>
      </c>
      <c r="AJ307" s="286">
        <v>700</v>
      </c>
      <c r="AK307" s="286">
        <v>48300000</v>
      </c>
      <c r="AL307" s="286">
        <v>12600000</v>
      </c>
      <c r="AM307" s="286">
        <v>400</v>
      </c>
      <c r="AN307" s="286">
        <v>27600000</v>
      </c>
      <c r="AO307" s="286">
        <v>7200000</v>
      </c>
      <c r="AP307" s="286">
        <v>1109</v>
      </c>
      <c r="AQ307" s="286">
        <v>76521000</v>
      </c>
      <c r="AR307" s="286">
        <v>19962000</v>
      </c>
      <c r="AS307" s="286">
        <v>1109</v>
      </c>
      <c r="AT307" s="286">
        <v>76521000</v>
      </c>
      <c r="AU307" s="286">
        <v>19962000</v>
      </c>
      <c r="AV307" s="286"/>
      <c r="AW307" s="286"/>
      <c r="AX307" s="286">
        <v>0</v>
      </c>
      <c r="AY307" s="286">
        <v>80</v>
      </c>
      <c r="AZ307" s="286">
        <v>5520000</v>
      </c>
      <c r="BA307" s="286">
        <v>1</v>
      </c>
      <c r="BB307" s="286">
        <v>69000</v>
      </c>
      <c r="BC307" s="286">
        <v>19</v>
      </c>
      <c r="BD307" s="286">
        <v>1311000</v>
      </c>
      <c r="BE307" s="286">
        <v>887751</v>
      </c>
      <c r="BF307" s="286">
        <v>342000</v>
      </c>
      <c r="BG307" s="286">
        <v>118</v>
      </c>
      <c r="BH307" s="286">
        <v>8142000</v>
      </c>
      <c r="BI307" s="286">
        <v>5518646</v>
      </c>
      <c r="BJ307" s="286">
        <v>2124000</v>
      </c>
      <c r="BK307" s="286">
        <v>-38</v>
      </c>
      <c r="BL307" s="286">
        <v>1029</v>
      </c>
      <c r="BM307" s="286">
        <v>991</v>
      </c>
      <c r="BN307" s="286">
        <v>68379000</v>
      </c>
      <c r="BO307" s="286">
        <v>17838000</v>
      </c>
      <c r="BP307" s="287" t="s">
        <v>3504</v>
      </c>
      <c r="BQ307" s="287" t="s">
        <v>3503</v>
      </c>
      <c r="BR307" t="s">
        <v>45</v>
      </c>
    </row>
    <row r="308" spans="1:70" x14ac:dyDescent="0.3">
      <c r="A308" s="281">
        <v>305</v>
      </c>
      <c r="B308" s="288" t="s">
        <v>2952</v>
      </c>
      <c r="C308" s="288" t="s">
        <v>2953</v>
      </c>
      <c r="D308" s="288" t="s">
        <v>3003</v>
      </c>
      <c r="E308" s="288" t="s">
        <v>2959</v>
      </c>
      <c r="F308" s="288" t="s">
        <v>2970</v>
      </c>
      <c r="G308" s="288" t="s">
        <v>2974</v>
      </c>
      <c r="H308" s="288" t="s">
        <v>2976</v>
      </c>
      <c r="I308" s="288" t="s">
        <v>2962</v>
      </c>
      <c r="J308" s="288" t="s">
        <v>60</v>
      </c>
      <c r="K308" s="288" t="s">
        <v>2958</v>
      </c>
      <c r="L308" s="288" t="s">
        <v>45</v>
      </c>
      <c r="M308" s="289" t="s">
        <v>1659</v>
      </c>
      <c r="N308" s="288" t="s">
        <v>1658</v>
      </c>
      <c r="O308" s="288" t="s">
        <v>50</v>
      </c>
      <c r="P308" s="288" t="s">
        <v>51</v>
      </c>
      <c r="Q308" s="290" t="s">
        <v>45</v>
      </c>
      <c r="R308" s="288" t="s">
        <v>45</v>
      </c>
      <c r="S308" s="1">
        <v>45547</v>
      </c>
      <c r="T308" s="1">
        <v>45454</v>
      </c>
      <c r="U308" s="290" t="s">
        <v>45</v>
      </c>
      <c r="V308" s="1">
        <v>45454</v>
      </c>
      <c r="W308" s="1">
        <v>45510</v>
      </c>
      <c r="X308" s="1">
        <v>45516</v>
      </c>
      <c r="Y308" s="291">
        <v>45000</v>
      </c>
      <c r="Z308" s="291">
        <v>45000</v>
      </c>
      <c r="AA308" s="291">
        <v>12000</v>
      </c>
      <c r="AB308" s="291">
        <v>45000</v>
      </c>
      <c r="AC308" s="292" t="s">
        <v>691</v>
      </c>
      <c r="AD308" s="290" t="s">
        <v>60</v>
      </c>
      <c r="AE308" s="292" t="s">
        <v>45</v>
      </c>
      <c r="AF308" s="291">
        <v>45000</v>
      </c>
      <c r="AG308" s="291">
        <v>1600</v>
      </c>
      <c r="AH308" s="291">
        <v>72000000</v>
      </c>
      <c r="AI308" s="291">
        <v>19200000</v>
      </c>
      <c r="AJ308" s="291">
        <v>1100</v>
      </c>
      <c r="AK308" s="291">
        <v>49500000</v>
      </c>
      <c r="AL308" s="291">
        <v>13200000</v>
      </c>
      <c r="AM308" s="291">
        <v>500</v>
      </c>
      <c r="AN308" s="291">
        <v>22500000</v>
      </c>
      <c r="AO308" s="291">
        <v>6000000</v>
      </c>
      <c r="AP308" s="291">
        <v>1683</v>
      </c>
      <c r="AQ308" s="291">
        <v>75735000</v>
      </c>
      <c r="AR308" s="291">
        <v>20196000</v>
      </c>
      <c r="AS308" s="291">
        <v>1683</v>
      </c>
      <c r="AT308" s="291">
        <v>75735000</v>
      </c>
      <c r="AU308" s="291">
        <v>20196000</v>
      </c>
      <c r="AV308" s="291"/>
      <c r="AW308" s="291"/>
      <c r="AX308" s="291">
        <v>0</v>
      </c>
      <c r="AY308" s="291">
        <v>1491</v>
      </c>
      <c r="AZ308" s="291">
        <v>67095000</v>
      </c>
      <c r="BA308" s="291">
        <v>-3</v>
      </c>
      <c r="BB308" s="291">
        <v>-135000</v>
      </c>
      <c r="BC308" s="291">
        <v>183</v>
      </c>
      <c r="BD308" s="291">
        <v>8235000</v>
      </c>
      <c r="BE308" s="291">
        <v>6737970</v>
      </c>
      <c r="BF308" s="291">
        <v>2196000</v>
      </c>
      <c r="BG308" s="291">
        <v>1402</v>
      </c>
      <c r="BH308" s="291">
        <v>63090000</v>
      </c>
      <c r="BI308" s="291">
        <v>50851265</v>
      </c>
      <c r="BJ308" s="291">
        <v>16824000</v>
      </c>
      <c r="BK308" s="291">
        <v>89</v>
      </c>
      <c r="BL308" s="291">
        <v>192</v>
      </c>
      <c r="BM308" s="291">
        <v>281</v>
      </c>
      <c r="BN308" s="291">
        <v>12645000</v>
      </c>
      <c r="BO308" s="291">
        <v>3372000</v>
      </c>
      <c r="BP308" s="292" t="s">
        <v>3958</v>
      </c>
      <c r="BQ308" s="292" t="s">
        <v>792</v>
      </c>
      <c r="BR308" t="s">
        <v>45</v>
      </c>
    </row>
    <row r="309" spans="1:70" x14ac:dyDescent="0.3">
      <c r="A309" s="281">
        <v>306</v>
      </c>
      <c r="B309" s="282" t="s">
        <v>2952</v>
      </c>
      <c r="C309" s="282" t="s">
        <v>2953</v>
      </c>
      <c r="D309" s="282" t="s">
        <v>3003</v>
      </c>
      <c r="E309" s="282" t="s">
        <v>2959</v>
      </c>
      <c r="F309" s="282" t="s">
        <v>2970</v>
      </c>
      <c r="G309" s="282" t="s">
        <v>2974</v>
      </c>
      <c r="H309" s="282" t="s">
        <v>2976</v>
      </c>
      <c r="I309" s="282" t="s">
        <v>2962</v>
      </c>
      <c r="J309" s="282" t="s">
        <v>60</v>
      </c>
      <c r="K309" s="282" t="s">
        <v>2958</v>
      </c>
      <c r="L309" s="282" t="s">
        <v>45</v>
      </c>
      <c r="M309" s="283" t="s">
        <v>1657</v>
      </c>
      <c r="N309" s="282" t="s">
        <v>1656</v>
      </c>
      <c r="O309" s="282" t="s">
        <v>50</v>
      </c>
      <c r="P309" s="282" t="s">
        <v>142</v>
      </c>
      <c r="Q309" s="284" t="s">
        <v>45</v>
      </c>
      <c r="R309" s="282" t="s">
        <v>45</v>
      </c>
      <c r="S309" s="285">
        <v>45504</v>
      </c>
      <c r="T309" s="285">
        <v>45476</v>
      </c>
      <c r="U309" s="284" t="s">
        <v>45</v>
      </c>
      <c r="V309" s="285">
        <v>45476</v>
      </c>
      <c r="W309" s="285">
        <v>45504</v>
      </c>
      <c r="X309" s="285">
        <v>45525</v>
      </c>
      <c r="Y309" s="286">
        <v>63000</v>
      </c>
      <c r="Z309" s="286">
        <v>63000</v>
      </c>
      <c r="AA309" s="286">
        <v>16300</v>
      </c>
      <c r="AB309" s="286">
        <v>63000</v>
      </c>
      <c r="AC309" s="287" t="s">
        <v>396</v>
      </c>
      <c r="AD309" s="284" t="s">
        <v>60</v>
      </c>
      <c r="AE309" s="287" t="s">
        <v>45</v>
      </c>
      <c r="AF309" s="286">
        <v>63000</v>
      </c>
      <c r="AG309" s="286">
        <v>1300</v>
      </c>
      <c r="AH309" s="286">
        <v>81900000</v>
      </c>
      <c r="AI309" s="286">
        <v>21190000</v>
      </c>
      <c r="AJ309" s="286">
        <v>1300</v>
      </c>
      <c r="AK309" s="286">
        <v>81900000</v>
      </c>
      <c r="AL309" s="286">
        <v>21190000</v>
      </c>
      <c r="AM309" s="286"/>
      <c r="AN309" s="286"/>
      <c r="AO309" s="286">
        <v>0</v>
      </c>
      <c r="AP309" s="286">
        <v>1297</v>
      </c>
      <c r="AQ309" s="286">
        <v>81711000</v>
      </c>
      <c r="AR309" s="286">
        <v>21141100</v>
      </c>
      <c r="AS309" s="286">
        <v>1297</v>
      </c>
      <c r="AT309" s="286">
        <v>81711000</v>
      </c>
      <c r="AU309" s="286">
        <v>21141100</v>
      </c>
      <c r="AV309" s="286"/>
      <c r="AW309" s="286"/>
      <c r="AX309" s="286">
        <v>0</v>
      </c>
      <c r="AY309" s="286">
        <v>1046</v>
      </c>
      <c r="AZ309" s="286">
        <v>65898000</v>
      </c>
      <c r="BA309" s="286">
        <v>-5</v>
      </c>
      <c r="BB309" s="286">
        <v>-315000</v>
      </c>
      <c r="BC309" s="286">
        <v>619</v>
      </c>
      <c r="BD309" s="286">
        <v>38997000</v>
      </c>
      <c r="BE309" s="286">
        <v>7274945</v>
      </c>
      <c r="BF309" s="286">
        <v>10089700</v>
      </c>
      <c r="BG309" s="286">
        <v>1045</v>
      </c>
      <c r="BH309" s="286">
        <v>65835000</v>
      </c>
      <c r="BI309" s="286">
        <v>24831636</v>
      </c>
      <c r="BJ309" s="286">
        <v>17033500</v>
      </c>
      <c r="BK309" s="286">
        <v>1</v>
      </c>
      <c r="BL309" s="286">
        <v>251</v>
      </c>
      <c r="BM309" s="286">
        <v>252</v>
      </c>
      <c r="BN309" s="286">
        <v>15876000</v>
      </c>
      <c r="BO309" s="286">
        <v>4107600</v>
      </c>
      <c r="BP309" s="287" t="s">
        <v>1439</v>
      </c>
      <c r="BQ309" s="287" t="s">
        <v>3719</v>
      </c>
      <c r="BR309" t="s">
        <v>45</v>
      </c>
    </row>
    <row r="310" spans="1:70" x14ac:dyDescent="0.3">
      <c r="A310" s="281">
        <v>307</v>
      </c>
      <c r="B310" s="288" t="s">
        <v>2952</v>
      </c>
      <c r="C310" s="288" t="s">
        <v>2953</v>
      </c>
      <c r="D310" s="288" t="s">
        <v>3003</v>
      </c>
      <c r="E310" s="288" t="s">
        <v>2959</v>
      </c>
      <c r="F310" s="288" t="s">
        <v>2970</v>
      </c>
      <c r="G310" s="288" t="s">
        <v>2974</v>
      </c>
      <c r="H310" s="288" t="s">
        <v>2976</v>
      </c>
      <c r="I310" s="288" t="s">
        <v>2962</v>
      </c>
      <c r="J310" s="288" t="s">
        <v>60</v>
      </c>
      <c r="K310" s="288" t="s">
        <v>2958</v>
      </c>
      <c r="L310" s="288" t="s">
        <v>45</v>
      </c>
      <c r="M310" s="289" t="s">
        <v>1655</v>
      </c>
      <c r="N310" s="288" t="s">
        <v>1654</v>
      </c>
      <c r="O310" s="288" t="s">
        <v>50</v>
      </c>
      <c r="P310" s="288" t="s">
        <v>51</v>
      </c>
      <c r="Q310" s="290" t="s">
        <v>45</v>
      </c>
      <c r="R310" s="288" t="s">
        <v>45</v>
      </c>
      <c r="S310" s="1">
        <v>45561</v>
      </c>
      <c r="T310" s="1">
        <v>45467</v>
      </c>
      <c r="U310" s="290" t="s">
        <v>45</v>
      </c>
      <c r="V310" s="1">
        <v>45467</v>
      </c>
      <c r="W310" s="1">
        <v>45533</v>
      </c>
      <c r="X310" s="1">
        <v>45534</v>
      </c>
      <c r="Y310" s="291">
        <v>59000</v>
      </c>
      <c r="Z310" s="291">
        <v>59000</v>
      </c>
      <c r="AA310" s="291">
        <v>16000</v>
      </c>
      <c r="AB310" s="291">
        <v>59000</v>
      </c>
      <c r="AC310" s="292" t="s">
        <v>874</v>
      </c>
      <c r="AD310" s="290" t="s">
        <v>60</v>
      </c>
      <c r="AE310" s="292" t="s">
        <v>45</v>
      </c>
      <c r="AF310" s="291">
        <v>59000</v>
      </c>
      <c r="AG310" s="291">
        <v>3390</v>
      </c>
      <c r="AH310" s="291">
        <v>200010000</v>
      </c>
      <c r="AI310" s="291">
        <v>54240000</v>
      </c>
      <c r="AJ310" s="291">
        <v>1500</v>
      </c>
      <c r="AK310" s="291">
        <v>88500000</v>
      </c>
      <c r="AL310" s="291">
        <v>24000000</v>
      </c>
      <c r="AM310" s="291">
        <v>1890</v>
      </c>
      <c r="AN310" s="291">
        <v>111510000</v>
      </c>
      <c r="AO310" s="291">
        <v>30240000</v>
      </c>
      <c r="AP310" s="291">
        <v>3609</v>
      </c>
      <c r="AQ310" s="291">
        <v>212931000</v>
      </c>
      <c r="AR310" s="291">
        <v>57744000</v>
      </c>
      <c r="AS310" s="291">
        <v>3609</v>
      </c>
      <c r="AT310" s="291">
        <v>212931000</v>
      </c>
      <c r="AU310" s="291">
        <v>57744000</v>
      </c>
      <c r="AV310" s="291"/>
      <c r="AW310" s="291"/>
      <c r="AX310" s="291">
        <v>0</v>
      </c>
      <c r="AY310" s="291">
        <v>2799</v>
      </c>
      <c r="AZ310" s="291">
        <v>165141000</v>
      </c>
      <c r="BA310" s="291">
        <v>-7</v>
      </c>
      <c r="BB310" s="291">
        <v>-413000</v>
      </c>
      <c r="BC310" s="291">
        <v>781</v>
      </c>
      <c r="BD310" s="291">
        <v>46079000</v>
      </c>
      <c r="BE310" s="291">
        <v>33204346</v>
      </c>
      <c r="BF310" s="291">
        <v>12496000</v>
      </c>
      <c r="BG310" s="291">
        <v>2787</v>
      </c>
      <c r="BH310" s="291">
        <v>164433000</v>
      </c>
      <c r="BI310" s="291">
        <v>122366409</v>
      </c>
      <c r="BJ310" s="291">
        <v>44592000</v>
      </c>
      <c r="BK310" s="291">
        <v>12</v>
      </c>
      <c r="BL310" s="291">
        <v>810</v>
      </c>
      <c r="BM310" s="291">
        <v>822</v>
      </c>
      <c r="BN310" s="291">
        <v>48498000</v>
      </c>
      <c r="BO310" s="291">
        <v>13152000</v>
      </c>
      <c r="BP310" s="292" t="s">
        <v>1325</v>
      </c>
      <c r="BQ310" s="292" t="s">
        <v>3238</v>
      </c>
      <c r="BR310" t="s">
        <v>45</v>
      </c>
    </row>
    <row r="311" spans="1:70" x14ac:dyDescent="0.3">
      <c r="A311" s="281">
        <v>308</v>
      </c>
      <c r="B311" s="282" t="s">
        <v>2952</v>
      </c>
      <c r="C311" s="282" t="s">
        <v>2953</v>
      </c>
      <c r="D311" s="282" t="s">
        <v>3003</v>
      </c>
      <c r="E311" s="282" t="s">
        <v>2959</v>
      </c>
      <c r="F311" s="282" t="s">
        <v>2970</v>
      </c>
      <c r="G311" s="282" t="s">
        <v>2974</v>
      </c>
      <c r="H311" s="282" t="s">
        <v>2976</v>
      </c>
      <c r="I311" s="282" t="s">
        <v>2962</v>
      </c>
      <c r="J311" s="282" t="s">
        <v>60</v>
      </c>
      <c r="K311" s="282" t="s">
        <v>2958</v>
      </c>
      <c r="L311" s="282" t="s">
        <v>45</v>
      </c>
      <c r="M311" s="283" t="s">
        <v>1652</v>
      </c>
      <c r="N311" s="282" t="s">
        <v>1651</v>
      </c>
      <c r="O311" s="282" t="s">
        <v>50</v>
      </c>
      <c r="P311" s="282" t="s">
        <v>51</v>
      </c>
      <c r="Q311" s="284" t="s">
        <v>45</v>
      </c>
      <c r="R311" s="282" t="s">
        <v>45</v>
      </c>
      <c r="S311" s="285">
        <v>45637</v>
      </c>
      <c r="T311" s="285">
        <v>45467</v>
      </c>
      <c r="U311" s="284" t="s">
        <v>45</v>
      </c>
      <c r="V311" s="285">
        <v>45467</v>
      </c>
      <c r="W311" s="285">
        <v>45512</v>
      </c>
      <c r="X311" s="285">
        <v>45524</v>
      </c>
      <c r="Y311" s="286">
        <v>49000</v>
      </c>
      <c r="Z311" s="286">
        <v>49000</v>
      </c>
      <c r="AA311" s="286">
        <v>12800</v>
      </c>
      <c r="AB311" s="286">
        <v>49000</v>
      </c>
      <c r="AC311" s="287" t="s">
        <v>527</v>
      </c>
      <c r="AD311" s="284" t="s">
        <v>60</v>
      </c>
      <c r="AE311" s="287" t="s">
        <v>45</v>
      </c>
      <c r="AF311" s="286">
        <v>49000</v>
      </c>
      <c r="AG311" s="286">
        <v>2539</v>
      </c>
      <c r="AH311" s="286">
        <v>124411000</v>
      </c>
      <c r="AI311" s="286">
        <v>32499200</v>
      </c>
      <c r="AJ311" s="286">
        <v>1000</v>
      </c>
      <c r="AK311" s="286">
        <v>49000000</v>
      </c>
      <c r="AL311" s="286">
        <v>12800000</v>
      </c>
      <c r="AM311" s="286">
        <v>1539</v>
      </c>
      <c r="AN311" s="286">
        <v>75411000</v>
      </c>
      <c r="AO311" s="286">
        <v>19699200</v>
      </c>
      <c r="AP311" s="286">
        <v>2651</v>
      </c>
      <c r="AQ311" s="286">
        <v>129899000</v>
      </c>
      <c r="AR311" s="286">
        <v>33932800</v>
      </c>
      <c r="AS311" s="286">
        <v>2651</v>
      </c>
      <c r="AT311" s="286">
        <v>129899000</v>
      </c>
      <c r="AU311" s="286">
        <v>33932800</v>
      </c>
      <c r="AV311" s="286"/>
      <c r="AW311" s="286"/>
      <c r="AX311" s="286">
        <v>0</v>
      </c>
      <c r="AY311" s="286">
        <v>2250</v>
      </c>
      <c r="AZ311" s="286">
        <v>110250000</v>
      </c>
      <c r="BA311" s="286">
        <v>-4</v>
      </c>
      <c r="BB311" s="286">
        <v>-196000</v>
      </c>
      <c r="BC311" s="286">
        <v>309</v>
      </c>
      <c r="BD311" s="286">
        <v>15141000</v>
      </c>
      <c r="BE311" s="286">
        <v>11934699</v>
      </c>
      <c r="BF311" s="286">
        <v>3955200</v>
      </c>
      <c r="BG311" s="286">
        <v>2244</v>
      </c>
      <c r="BH311" s="286">
        <v>109956000</v>
      </c>
      <c r="BI311" s="286">
        <v>90397481</v>
      </c>
      <c r="BJ311" s="286">
        <v>28723200</v>
      </c>
      <c r="BK311" s="286">
        <v>6</v>
      </c>
      <c r="BL311" s="286">
        <v>401</v>
      </c>
      <c r="BM311" s="286">
        <v>407</v>
      </c>
      <c r="BN311" s="286">
        <v>19943000</v>
      </c>
      <c r="BO311" s="286">
        <v>5209600</v>
      </c>
      <c r="BP311" s="287" t="s">
        <v>3287</v>
      </c>
      <c r="BQ311" s="287" t="s">
        <v>3905</v>
      </c>
      <c r="BR311" t="s">
        <v>45</v>
      </c>
    </row>
    <row r="312" spans="1:70" x14ac:dyDescent="0.3">
      <c r="A312" s="281">
        <v>309</v>
      </c>
      <c r="B312" s="288" t="s">
        <v>2952</v>
      </c>
      <c r="C312" s="288" t="s">
        <v>2953</v>
      </c>
      <c r="D312" s="288" t="s">
        <v>3003</v>
      </c>
      <c r="E312" s="288" t="s">
        <v>2959</v>
      </c>
      <c r="F312" s="288" t="s">
        <v>2970</v>
      </c>
      <c r="G312" s="288" t="s">
        <v>2974</v>
      </c>
      <c r="H312" s="288" t="s">
        <v>2976</v>
      </c>
      <c r="I312" s="288" t="s">
        <v>2962</v>
      </c>
      <c r="J312" s="288" t="s">
        <v>60</v>
      </c>
      <c r="K312" s="288" t="s">
        <v>2958</v>
      </c>
      <c r="L312" s="288" t="s">
        <v>45</v>
      </c>
      <c r="M312" s="289" t="s">
        <v>1650</v>
      </c>
      <c r="N312" s="288" t="s">
        <v>1649</v>
      </c>
      <c r="O312" s="288" t="s">
        <v>50</v>
      </c>
      <c r="P312" s="288" t="s">
        <v>51</v>
      </c>
      <c r="Q312" s="290" t="s">
        <v>45</v>
      </c>
      <c r="R312" s="288" t="s">
        <v>45</v>
      </c>
      <c r="S312" s="1">
        <v>45524</v>
      </c>
      <c r="T312" s="1">
        <v>45523</v>
      </c>
      <c r="U312" s="290" t="s">
        <v>45</v>
      </c>
      <c r="V312" s="1">
        <v>45523</v>
      </c>
      <c r="W312" s="1">
        <v>45524</v>
      </c>
      <c r="X312" s="1">
        <v>45545</v>
      </c>
      <c r="Y312" s="291">
        <v>65000</v>
      </c>
      <c r="Z312" s="291">
        <v>65000</v>
      </c>
      <c r="AA312" s="291">
        <v>17500</v>
      </c>
      <c r="AB312" s="291">
        <v>65000</v>
      </c>
      <c r="AC312" s="292" t="s">
        <v>399</v>
      </c>
      <c r="AD312" s="290" t="s">
        <v>60</v>
      </c>
      <c r="AE312" s="292" t="s">
        <v>45</v>
      </c>
      <c r="AF312" s="291">
        <v>65000</v>
      </c>
      <c r="AG312" s="291">
        <v>1000</v>
      </c>
      <c r="AH312" s="291">
        <v>65000000</v>
      </c>
      <c r="AI312" s="291">
        <v>17500000</v>
      </c>
      <c r="AJ312" s="291">
        <v>1000</v>
      </c>
      <c r="AK312" s="291">
        <v>65000000</v>
      </c>
      <c r="AL312" s="291">
        <v>17500000</v>
      </c>
      <c r="AM312" s="291"/>
      <c r="AN312" s="291"/>
      <c r="AO312" s="291">
        <v>0</v>
      </c>
      <c r="AP312" s="291">
        <v>1023</v>
      </c>
      <c r="AQ312" s="291">
        <v>66495000</v>
      </c>
      <c r="AR312" s="291">
        <v>17902500</v>
      </c>
      <c r="AS312" s="291">
        <v>1023</v>
      </c>
      <c r="AT312" s="291">
        <v>66495000</v>
      </c>
      <c r="AU312" s="291">
        <v>17902500</v>
      </c>
      <c r="AV312" s="291"/>
      <c r="AW312" s="291"/>
      <c r="AX312" s="291">
        <v>0</v>
      </c>
      <c r="AY312" s="291">
        <v>677</v>
      </c>
      <c r="AZ312" s="291">
        <v>44005000</v>
      </c>
      <c r="BA312" s="291">
        <v>-4</v>
      </c>
      <c r="BB312" s="291">
        <v>-260000</v>
      </c>
      <c r="BC312" s="291">
        <v>136</v>
      </c>
      <c r="BD312" s="291">
        <v>8840000</v>
      </c>
      <c r="BE312" s="291">
        <v>6721747</v>
      </c>
      <c r="BF312" s="291">
        <v>2380000</v>
      </c>
      <c r="BG312" s="291">
        <v>696</v>
      </c>
      <c r="BH312" s="291">
        <v>45240000</v>
      </c>
      <c r="BI312" s="291">
        <v>33636257</v>
      </c>
      <c r="BJ312" s="291">
        <v>12180000</v>
      </c>
      <c r="BK312" s="291">
        <v>-19</v>
      </c>
      <c r="BL312" s="291">
        <v>346</v>
      </c>
      <c r="BM312" s="291">
        <v>327</v>
      </c>
      <c r="BN312" s="291">
        <v>21255000</v>
      </c>
      <c r="BO312" s="291">
        <v>5722500</v>
      </c>
      <c r="BP312" s="292" t="s">
        <v>3827</v>
      </c>
      <c r="BQ312" s="292" t="s">
        <v>3543</v>
      </c>
      <c r="BR312" t="s">
        <v>45</v>
      </c>
    </row>
    <row r="313" spans="1:70" x14ac:dyDescent="0.3">
      <c r="A313" s="281">
        <v>310</v>
      </c>
      <c r="B313" s="282" t="s">
        <v>2952</v>
      </c>
      <c r="C313" s="282" t="s">
        <v>2953</v>
      </c>
      <c r="D313" s="282" t="s">
        <v>3003</v>
      </c>
      <c r="E313" s="282" t="s">
        <v>2959</v>
      </c>
      <c r="F313" s="282" t="s">
        <v>2970</v>
      </c>
      <c r="G313" s="282" t="s">
        <v>2974</v>
      </c>
      <c r="H313" s="282" t="s">
        <v>2976</v>
      </c>
      <c r="I313" s="282" t="s">
        <v>2962</v>
      </c>
      <c r="J313" s="282" t="s">
        <v>60</v>
      </c>
      <c r="K313" s="282" t="s">
        <v>2958</v>
      </c>
      <c r="L313" s="282" t="s">
        <v>45</v>
      </c>
      <c r="M313" s="283" t="s">
        <v>479</v>
      </c>
      <c r="N313" s="282" t="s">
        <v>407</v>
      </c>
      <c r="O313" s="282" t="s">
        <v>50</v>
      </c>
      <c r="P313" s="282" t="s">
        <v>51</v>
      </c>
      <c r="Q313" s="284" t="s">
        <v>45</v>
      </c>
      <c r="R313" s="282" t="s">
        <v>45</v>
      </c>
      <c r="S313" s="285">
        <v>45985</v>
      </c>
      <c r="T313" s="285">
        <v>45518</v>
      </c>
      <c r="U313" s="284" t="s">
        <v>45</v>
      </c>
      <c r="V313" s="285">
        <v>45518</v>
      </c>
      <c r="W313" s="285">
        <v>45525</v>
      </c>
      <c r="X313" s="285">
        <v>45526</v>
      </c>
      <c r="Y313" s="286">
        <v>55000</v>
      </c>
      <c r="Z313" s="286">
        <v>67000</v>
      </c>
      <c r="AA313" s="286">
        <v>14900</v>
      </c>
      <c r="AB313" s="286">
        <v>67000</v>
      </c>
      <c r="AC313" s="287" t="s">
        <v>211</v>
      </c>
      <c r="AD313" s="284" t="s">
        <v>60</v>
      </c>
      <c r="AE313" s="287" t="s">
        <v>45</v>
      </c>
      <c r="AF313" s="286">
        <v>55000</v>
      </c>
      <c r="AG313" s="286">
        <v>10635</v>
      </c>
      <c r="AH313" s="286">
        <v>712545000</v>
      </c>
      <c r="AI313" s="286">
        <v>158461500</v>
      </c>
      <c r="AJ313" s="286">
        <v>5000</v>
      </c>
      <c r="AK313" s="286">
        <v>335000000</v>
      </c>
      <c r="AL313" s="286">
        <v>74500000</v>
      </c>
      <c r="AM313" s="286">
        <v>5635</v>
      </c>
      <c r="AN313" s="286">
        <v>377545000</v>
      </c>
      <c r="AO313" s="286">
        <v>83961500</v>
      </c>
      <c r="AP313" s="286">
        <v>5772</v>
      </c>
      <c r="AQ313" s="286">
        <v>386724000</v>
      </c>
      <c r="AR313" s="286">
        <v>86002800</v>
      </c>
      <c r="AS313" s="286">
        <v>5772</v>
      </c>
      <c r="AT313" s="286">
        <v>386724000</v>
      </c>
      <c r="AU313" s="286">
        <v>86002800</v>
      </c>
      <c r="AV313" s="286"/>
      <c r="AW313" s="286"/>
      <c r="AX313" s="286">
        <v>0</v>
      </c>
      <c r="AY313" s="286">
        <v>4361</v>
      </c>
      <c r="AZ313" s="286">
        <v>292187000</v>
      </c>
      <c r="BA313" s="286">
        <v>-20</v>
      </c>
      <c r="BB313" s="286">
        <v>-1340000</v>
      </c>
      <c r="BC313" s="286">
        <v>915</v>
      </c>
      <c r="BD313" s="286">
        <v>61305000</v>
      </c>
      <c r="BE313" s="286">
        <v>37705233</v>
      </c>
      <c r="BF313" s="286">
        <v>13633500</v>
      </c>
      <c r="BG313" s="286">
        <v>4305</v>
      </c>
      <c r="BH313" s="286">
        <v>288435000</v>
      </c>
      <c r="BI313" s="286">
        <v>175055544</v>
      </c>
      <c r="BJ313" s="286">
        <v>64144500</v>
      </c>
      <c r="BK313" s="286">
        <v>56</v>
      </c>
      <c r="BL313" s="286">
        <v>1411</v>
      </c>
      <c r="BM313" s="286">
        <v>1467</v>
      </c>
      <c r="BN313" s="286">
        <v>98289000</v>
      </c>
      <c r="BO313" s="286">
        <v>21858300</v>
      </c>
      <c r="BP313" s="287" t="s">
        <v>3950</v>
      </c>
      <c r="BQ313" s="287" t="s">
        <v>1937</v>
      </c>
      <c r="BR313" t="s">
        <v>3793</v>
      </c>
    </row>
    <row r="314" spans="1:70" x14ac:dyDescent="0.3">
      <c r="A314" s="281">
        <v>311</v>
      </c>
      <c r="B314" s="288" t="s">
        <v>2952</v>
      </c>
      <c r="C314" s="288" t="s">
        <v>2953</v>
      </c>
      <c r="D314" s="288" t="s">
        <v>3003</v>
      </c>
      <c r="E314" s="288" t="s">
        <v>2959</v>
      </c>
      <c r="F314" s="288" t="s">
        <v>2970</v>
      </c>
      <c r="G314" s="288" t="s">
        <v>2974</v>
      </c>
      <c r="H314" s="288" t="s">
        <v>2976</v>
      </c>
      <c r="I314" s="288" t="s">
        <v>2962</v>
      </c>
      <c r="J314" s="288" t="s">
        <v>60</v>
      </c>
      <c r="K314" s="288" t="s">
        <v>2958</v>
      </c>
      <c r="L314" s="288" t="s">
        <v>45</v>
      </c>
      <c r="M314" s="289" t="s">
        <v>1647</v>
      </c>
      <c r="N314" s="288" t="s">
        <v>1646</v>
      </c>
      <c r="O314" s="288" t="s">
        <v>50</v>
      </c>
      <c r="P314" s="288" t="s">
        <v>142</v>
      </c>
      <c r="Q314" s="290" t="s">
        <v>45</v>
      </c>
      <c r="R314" s="288" t="s">
        <v>45</v>
      </c>
      <c r="S314" s="1">
        <v>45523</v>
      </c>
      <c r="T314" s="1">
        <v>45476</v>
      </c>
      <c r="U314" s="290" t="s">
        <v>45</v>
      </c>
      <c r="V314" s="1">
        <v>45476</v>
      </c>
      <c r="W314" s="1">
        <v>45523</v>
      </c>
      <c r="X314" s="1">
        <v>45541</v>
      </c>
      <c r="Y314" s="291">
        <v>59000</v>
      </c>
      <c r="Z314" s="291">
        <v>59000</v>
      </c>
      <c r="AA314" s="291">
        <v>15700</v>
      </c>
      <c r="AB314" s="291">
        <v>59000</v>
      </c>
      <c r="AC314" s="292" t="s">
        <v>531</v>
      </c>
      <c r="AD314" s="290" t="s">
        <v>60</v>
      </c>
      <c r="AE314" s="292" t="s">
        <v>45</v>
      </c>
      <c r="AF314" s="291">
        <v>59000</v>
      </c>
      <c r="AG314" s="291">
        <v>600</v>
      </c>
      <c r="AH314" s="291">
        <v>35400000</v>
      </c>
      <c r="AI314" s="291">
        <v>9420000</v>
      </c>
      <c r="AJ314" s="291">
        <v>600</v>
      </c>
      <c r="AK314" s="291">
        <v>35400000</v>
      </c>
      <c r="AL314" s="291">
        <v>9420000</v>
      </c>
      <c r="AM314" s="291"/>
      <c r="AN314" s="291"/>
      <c r="AO314" s="291">
        <v>0</v>
      </c>
      <c r="AP314" s="291">
        <v>587</v>
      </c>
      <c r="AQ314" s="291">
        <v>34633000</v>
      </c>
      <c r="AR314" s="291">
        <v>9215900</v>
      </c>
      <c r="AS314" s="291">
        <v>587</v>
      </c>
      <c r="AT314" s="291">
        <v>34633000</v>
      </c>
      <c r="AU314" s="291">
        <v>9215900</v>
      </c>
      <c r="AV314" s="291"/>
      <c r="AW314" s="291"/>
      <c r="AX314" s="291">
        <v>0</v>
      </c>
      <c r="AY314" s="291">
        <v>221</v>
      </c>
      <c r="AZ314" s="291">
        <v>13039000</v>
      </c>
      <c r="BA314" s="291">
        <v>-3</v>
      </c>
      <c r="BB314" s="291">
        <v>-177000</v>
      </c>
      <c r="BC314" s="291">
        <v>11</v>
      </c>
      <c r="BD314" s="291">
        <v>649000</v>
      </c>
      <c r="BE314" s="291">
        <v>344612</v>
      </c>
      <c r="BF314" s="291">
        <v>172700</v>
      </c>
      <c r="BG314" s="291">
        <v>221</v>
      </c>
      <c r="BH314" s="291">
        <v>13039000</v>
      </c>
      <c r="BI314" s="291">
        <v>8942586</v>
      </c>
      <c r="BJ314" s="291">
        <v>3469700</v>
      </c>
      <c r="BK314" s="291"/>
      <c r="BL314" s="291">
        <v>366</v>
      </c>
      <c r="BM314" s="291">
        <v>366</v>
      </c>
      <c r="BN314" s="291">
        <v>21594000</v>
      </c>
      <c r="BO314" s="291">
        <v>5746200</v>
      </c>
      <c r="BP314" s="292" t="s">
        <v>3990</v>
      </c>
      <c r="BQ314" s="292" t="s">
        <v>4044</v>
      </c>
      <c r="BR314" t="s">
        <v>45</v>
      </c>
    </row>
    <row r="315" spans="1:70" x14ac:dyDescent="0.3">
      <c r="A315" s="281">
        <v>312</v>
      </c>
      <c r="B315" s="282" t="s">
        <v>2952</v>
      </c>
      <c r="C315" s="282" t="s">
        <v>2953</v>
      </c>
      <c r="D315" s="282" t="s">
        <v>3003</v>
      </c>
      <c r="E315" s="282" t="s">
        <v>2959</v>
      </c>
      <c r="F315" s="282" t="s">
        <v>2970</v>
      </c>
      <c r="G315" s="282" t="s">
        <v>2974</v>
      </c>
      <c r="H315" s="282" t="s">
        <v>2976</v>
      </c>
      <c r="I315" s="282" t="s">
        <v>2962</v>
      </c>
      <c r="J315" s="282" t="s">
        <v>60</v>
      </c>
      <c r="K315" s="282" t="s">
        <v>2958</v>
      </c>
      <c r="L315" s="282" t="s">
        <v>45</v>
      </c>
      <c r="M315" s="283" t="s">
        <v>1645</v>
      </c>
      <c r="N315" s="282" t="s">
        <v>1644</v>
      </c>
      <c r="O315" s="282" t="s">
        <v>50</v>
      </c>
      <c r="P315" s="282" t="s">
        <v>51</v>
      </c>
      <c r="Q315" s="284" t="s">
        <v>45</v>
      </c>
      <c r="R315" s="282" t="s">
        <v>45</v>
      </c>
      <c r="S315" s="285">
        <v>45972</v>
      </c>
      <c r="T315" s="284" t="s">
        <v>45</v>
      </c>
      <c r="U315" s="284" t="s">
        <v>45</v>
      </c>
      <c r="V315" s="284" t="s">
        <v>45</v>
      </c>
      <c r="W315" s="284" t="s">
        <v>45</v>
      </c>
      <c r="X315" s="285">
        <v>45775</v>
      </c>
      <c r="Y315" s="286">
        <v>45000</v>
      </c>
      <c r="Z315" s="286">
        <v>45000</v>
      </c>
      <c r="AA315" s="286">
        <v>12000</v>
      </c>
      <c r="AB315" s="286">
        <v>45000</v>
      </c>
      <c r="AC315" s="287" t="s">
        <v>691</v>
      </c>
      <c r="AD315" s="284" t="s">
        <v>60</v>
      </c>
      <c r="AE315" s="287" t="s">
        <v>45</v>
      </c>
      <c r="AF315" s="286">
        <v>45000</v>
      </c>
      <c r="AG315" s="286">
        <v>6</v>
      </c>
      <c r="AH315" s="286">
        <v>270000</v>
      </c>
      <c r="AI315" s="286">
        <v>72000</v>
      </c>
      <c r="AJ315" s="286">
        <v>6</v>
      </c>
      <c r="AK315" s="286">
        <v>270000</v>
      </c>
      <c r="AL315" s="286">
        <v>72000</v>
      </c>
      <c r="AM315" s="286"/>
      <c r="AN315" s="286"/>
      <c r="AO315" s="286">
        <v>0</v>
      </c>
      <c r="AP315" s="286"/>
      <c r="AQ315" s="286"/>
      <c r="AR315" s="286">
        <v>0</v>
      </c>
      <c r="AS315" s="286"/>
      <c r="AT315" s="286"/>
      <c r="AU315" s="286">
        <v>0</v>
      </c>
      <c r="AV315" s="286"/>
      <c r="AW315" s="286"/>
      <c r="AX315" s="286">
        <v>0</v>
      </c>
      <c r="AY315" s="286">
        <v>-1</v>
      </c>
      <c r="AZ315" s="286">
        <v>-45000</v>
      </c>
      <c r="BA315" s="286"/>
      <c r="BB315" s="286"/>
      <c r="BC315" s="286">
        <v>-1</v>
      </c>
      <c r="BD315" s="286">
        <v>-45000</v>
      </c>
      <c r="BE315" s="286"/>
      <c r="BF315" s="286">
        <v>-12000</v>
      </c>
      <c r="BG315" s="286">
        <v>-1</v>
      </c>
      <c r="BH315" s="286">
        <v>-45000</v>
      </c>
      <c r="BI315" s="286"/>
      <c r="BJ315" s="286">
        <v>-12000</v>
      </c>
      <c r="BK315" s="286"/>
      <c r="BL315" s="286">
        <v>1</v>
      </c>
      <c r="BM315" s="286">
        <v>1</v>
      </c>
      <c r="BN315" s="286">
        <v>45000</v>
      </c>
      <c r="BO315" s="286">
        <v>12000</v>
      </c>
      <c r="BP315" s="287" t="s">
        <v>45</v>
      </c>
      <c r="BQ315" s="287" t="s">
        <v>45</v>
      </c>
      <c r="BR315" t="s">
        <v>45</v>
      </c>
    </row>
    <row r="316" spans="1:70" x14ac:dyDescent="0.3">
      <c r="A316" s="281">
        <v>313</v>
      </c>
      <c r="B316" s="288" t="s">
        <v>2952</v>
      </c>
      <c r="C316" s="288" t="s">
        <v>2953</v>
      </c>
      <c r="D316" s="288" t="s">
        <v>3003</v>
      </c>
      <c r="E316" s="288" t="s">
        <v>2959</v>
      </c>
      <c r="F316" s="288" t="s">
        <v>2970</v>
      </c>
      <c r="G316" s="288" t="s">
        <v>2974</v>
      </c>
      <c r="H316" s="288" t="s">
        <v>2976</v>
      </c>
      <c r="I316" s="288" t="s">
        <v>2962</v>
      </c>
      <c r="J316" s="288" t="s">
        <v>60</v>
      </c>
      <c r="K316" s="288" t="s">
        <v>2958</v>
      </c>
      <c r="L316" s="288" t="s">
        <v>45</v>
      </c>
      <c r="M316" s="289" t="s">
        <v>1643</v>
      </c>
      <c r="N316" s="288" t="s">
        <v>1540</v>
      </c>
      <c r="O316" s="288" t="s">
        <v>50</v>
      </c>
      <c r="P316" s="288" t="s">
        <v>51</v>
      </c>
      <c r="Q316" s="290" t="s">
        <v>45</v>
      </c>
      <c r="R316" s="288" t="s">
        <v>45</v>
      </c>
      <c r="S316" s="1">
        <v>45635</v>
      </c>
      <c r="T316" s="1">
        <v>45476</v>
      </c>
      <c r="U316" s="290" t="s">
        <v>45</v>
      </c>
      <c r="V316" s="1">
        <v>45476</v>
      </c>
      <c r="W316" s="1">
        <v>45525</v>
      </c>
      <c r="X316" s="1">
        <v>45527</v>
      </c>
      <c r="Y316" s="291">
        <v>47000</v>
      </c>
      <c r="Z316" s="291">
        <v>59000</v>
      </c>
      <c r="AA316" s="291">
        <v>12500</v>
      </c>
      <c r="AB316" s="291">
        <v>59000</v>
      </c>
      <c r="AC316" s="292" t="s">
        <v>531</v>
      </c>
      <c r="AD316" s="290" t="s">
        <v>60</v>
      </c>
      <c r="AE316" s="292" t="s">
        <v>45</v>
      </c>
      <c r="AF316" s="291">
        <v>47000</v>
      </c>
      <c r="AG316" s="291">
        <v>11130</v>
      </c>
      <c r="AH316" s="291">
        <v>656670000</v>
      </c>
      <c r="AI316" s="291">
        <v>139125000</v>
      </c>
      <c r="AJ316" s="291">
        <v>8980</v>
      </c>
      <c r="AK316" s="291">
        <v>529820000</v>
      </c>
      <c r="AL316" s="291">
        <v>112250000</v>
      </c>
      <c r="AM316" s="291">
        <v>2150</v>
      </c>
      <c r="AN316" s="291">
        <v>126850000</v>
      </c>
      <c r="AO316" s="291">
        <v>26875000</v>
      </c>
      <c r="AP316" s="291">
        <v>11301</v>
      </c>
      <c r="AQ316" s="291">
        <v>666759000</v>
      </c>
      <c r="AR316" s="291">
        <v>141262500</v>
      </c>
      <c r="AS316" s="291">
        <v>11301</v>
      </c>
      <c r="AT316" s="291">
        <v>666759000</v>
      </c>
      <c r="AU316" s="291">
        <v>141262500</v>
      </c>
      <c r="AV316" s="291"/>
      <c r="AW316" s="291"/>
      <c r="AX316" s="291">
        <v>0</v>
      </c>
      <c r="AY316" s="291">
        <v>7310</v>
      </c>
      <c r="AZ316" s="291">
        <v>431290000</v>
      </c>
      <c r="BA316" s="291">
        <v>-71</v>
      </c>
      <c r="BB316" s="291">
        <v>-4189000</v>
      </c>
      <c r="BC316" s="291">
        <v>3762</v>
      </c>
      <c r="BD316" s="291">
        <v>221958000</v>
      </c>
      <c r="BE316" s="291">
        <v>125173528</v>
      </c>
      <c r="BF316" s="291">
        <v>47025000</v>
      </c>
      <c r="BG316" s="291">
        <v>7316</v>
      </c>
      <c r="BH316" s="291">
        <v>431644000</v>
      </c>
      <c r="BI316" s="291">
        <v>259474288</v>
      </c>
      <c r="BJ316" s="291">
        <v>91450000</v>
      </c>
      <c r="BK316" s="291">
        <v>-6</v>
      </c>
      <c r="BL316" s="291">
        <v>3991</v>
      </c>
      <c r="BM316" s="291">
        <v>3985</v>
      </c>
      <c r="BN316" s="291">
        <v>235115000</v>
      </c>
      <c r="BO316" s="291">
        <v>49812500</v>
      </c>
      <c r="BP316" s="292" t="s">
        <v>4021</v>
      </c>
      <c r="BQ316" s="292" t="s">
        <v>891</v>
      </c>
      <c r="BR316" t="s">
        <v>3793</v>
      </c>
    </row>
    <row r="317" spans="1:70" x14ac:dyDescent="0.3">
      <c r="A317" s="281">
        <v>314</v>
      </c>
      <c r="B317" s="282" t="s">
        <v>2952</v>
      </c>
      <c r="C317" s="282" t="s">
        <v>2953</v>
      </c>
      <c r="D317" s="282" t="s">
        <v>3003</v>
      </c>
      <c r="E317" s="282" t="s">
        <v>2959</v>
      </c>
      <c r="F317" s="282" t="s">
        <v>2970</v>
      </c>
      <c r="G317" s="282" t="s">
        <v>2974</v>
      </c>
      <c r="H317" s="282" t="s">
        <v>2976</v>
      </c>
      <c r="I317" s="282" t="s">
        <v>2962</v>
      </c>
      <c r="J317" s="282" t="s">
        <v>60</v>
      </c>
      <c r="K317" s="282" t="s">
        <v>2958</v>
      </c>
      <c r="L317" s="282" t="s">
        <v>45</v>
      </c>
      <c r="M317" s="283" t="s">
        <v>1642</v>
      </c>
      <c r="N317" s="282" t="s">
        <v>1641</v>
      </c>
      <c r="O317" s="282" t="s">
        <v>50</v>
      </c>
      <c r="P317" s="282" t="s">
        <v>51</v>
      </c>
      <c r="Q317" s="284" t="s">
        <v>45</v>
      </c>
      <c r="R317" s="282" t="s">
        <v>45</v>
      </c>
      <c r="S317" s="285">
        <v>45555</v>
      </c>
      <c r="T317" s="285">
        <v>45533</v>
      </c>
      <c r="U317" s="284" t="s">
        <v>45</v>
      </c>
      <c r="V317" s="285">
        <v>45533</v>
      </c>
      <c r="W317" s="285">
        <v>45555</v>
      </c>
      <c r="X317" s="285">
        <v>45561</v>
      </c>
      <c r="Y317" s="286">
        <v>73000</v>
      </c>
      <c r="Z317" s="286">
        <v>73000</v>
      </c>
      <c r="AA317" s="286">
        <v>19500</v>
      </c>
      <c r="AB317" s="286">
        <v>73000</v>
      </c>
      <c r="AC317" s="287" t="s">
        <v>208</v>
      </c>
      <c r="AD317" s="284" t="s">
        <v>60</v>
      </c>
      <c r="AE317" s="287" t="s">
        <v>45</v>
      </c>
      <c r="AF317" s="286">
        <v>73000</v>
      </c>
      <c r="AG317" s="286">
        <v>600</v>
      </c>
      <c r="AH317" s="286">
        <v>43800000</v>
      </c>
      <c r="AI317" s="286">
        <v>11700000</v>
      </c>
      <c r="AJ317" s="286">
        <v>600</v>
      </c>
      <c r="AK317" s="286">
        <v>43800000</v>
      </c>
      <c r="AL317" s="286">
        <v>11700000</v>
      </c>
      <c r="AM317" s="286"/>
      <c r="AN317" s="286"/>
      <c r="AO317" s="286">
        <v>0</v>
      </c>
      <c r="AP317" s="286">
        <v>605</v>
      </c>
      <c r="AQ317" s="286">
        <v>44165000</v>
      </c>
      <c r="AR317" s="286">
        <v>11797500</v>
      </c>
      <c r="AS317" s="286">
        <v>605</v>
      </c>
      <c r="AT317" s="286">
        <v>44165000</v>
      </c>
      <c r="AU317" s="286">
        <v>11797500</v>
      </c>
      <c r="AV317" s="286"/>
      <c r="AW317" s="286"/>
      <c r="AX317" s="286">
        <v>0</v>
      </c>
      <c r="AY317" s="286">
        <v>442</v>
      </c>
      <c r="AZ317" s="286">
        <v>32266000</v>
      </c>
      <c r="BA317" s="286">
        <v>5</v>
      </c>
      <c r="BB317" s="286">
        <v>365000</v>
      </c>
      <c r="BC317" s="286">
        <v>116</v>
      </c>
      <c r="BD317" s="286">
        <v>8468000</v>
      </c>
      <c r="BE317" s="286">
        <v>5856419</v>
      </c>
      <c r="BF317" s="286">
        <v>2262000</v>
      </c>
      <c r="BG317" s="286">
        <v>430</v>
      </c>
      <c r="BH317" s="286">
        <v>31390000</v>
      </c>
      <c r="BI317" s="286">
        <v>23206592</v>
      </c>
      <c r="BJ317" s="286">
        <v>8385000</v>
      </c>
      <c r="BK317" s="286">
        <v>12</v>
      </c>
      <c r="BL317" s="286">
        <v>163</v>
      </c>
      <c r="BM317" s="286">
        <v>175</v>
      </c>
      <c r="BN317" s="286">
        <v>12775000</v>
      </c>
      <c r="BO317" s="286">
        <v>3412500</v>
      </c>
      <c r="BP317" s="287" t="s">
        <v>3994</v>
      </c>
      <c r="BQ317" s="287" t="s">
        <v>580</v>
      </c>
      <c r="BR317" t="s">
        <v>45</v>
      </c>
    </row>
    <row r="318" spans="1:70" x14ac:dyDescent="0.3">
      <c r="A318" s="281">
        <v>315</v>
      </c>
      <c r="B318" s="288" t="s">
        <v>2952</v>
      </c>
      <c r="C318" s="288" t="s">
        <v>2953</v>
      </c>
      <c r="D318" s="288" t="s">
        <v>3003</v>
      </c>
      <c r="E318" s="288" t="s">
        <v>2959</v>
      </c>
      <c r="F318" s="288" t="s">
        <v>2977</v>
      </c>
      <c r="G318" s="288" t="s">
        <v>2978</v>
      </c>
      <c r="H318" s="288" t="s">
        <v>3005</v>
      </c>
      <c r="I318" s="288" t="s">
        <v>2962</v>
      </c>
      <c r="J318" s="288" t="s">
        <v>60</v>
      </c>
      <c r="K318" s="288" t="s">
        <v>2958</v>
      </c>
      <c r="L318" s="288" t="s">
        <v>45</v>
      </c>
      <c r="M318" s="289" t="s">
        <v>1640</v>
      </c>
      <c r="N318" s="288" t="s">
        <v>1639</v>
      </c>
      <c r="O318" s="288" t="s">
        <v>50</v>
      </c>
      <c r="P318" s="288" t="s">
        <v>51</v>
      </c>
      <c r="Q318" s="290" t="s">
        <v>45</v>
      </c>
      <c r="R318" s="288" t="s">
        <v>45</v>
      </c>
      <c r="S318" s="1">
        <v>45531</v>
      </c>
      <c r="T318" s="1">
        <v>45461</v>
      </c>
      <c r="U318" s="290" t="s">
        <v>45</v>
      </c>
      <c r="V318" s="1">
        <v>45461</v>
      </c>
      <c r="W318" s="1">
        <v>45531</v>
      </c>
      <c r="X318" s="1">
        <v>45581</v>
      </c>
      <c r="Y318" s="291">
        <v>98000</v>
      </c>
      <c r="Z318" s="291">
        <v>98000</v>
      </c>
      <c r="AA318" s="291">
        <v>28000</v>
      </c>
      <c r="AB318" s="291">
        <v>98000</v>
      </c>
      <c r="AC318" s="292" t="s">
        <v>1118</v>
      </c>
      <c r="AD318" s="290" t="s">
        <v>60</v>
      </c>
      <c r="AE318" s="292" t="s">
        <v>45</v>
      </c>
      <c r="AF318" s="291">
        <v>98000</v>
      </c>
      <c r="AG318" s="291">
        <v>250</v>
      </c>
      <c r="AH318" s="291">
        <v>24500000</v>
      </c>
      <c r="AI318" s="291">
        <v>7000000</v>
      </c>
      <c r="AJ318" s="291">
        <v>250</v>
      </c>
      <c r="AK318" s="291">
        <v>24500000</v>
      </c>
      <c r="AL318" s="291">
        <v>7000000</v>
      </c>
      <c r="AM318" s="291"/>
      <c r="AN318" s="291"/>
      <c r="AO318" s="291">
        <v>0</v>
      </c>
      <c r="AP318" s="291">
        <v>249</v>
      </c>
      <c r="AQ318" s="291">
        <v>24402000</v>
      </c>
      <c r="AR318" s="291">
        <v>6972000</v>
      </c>
      <c r="AS318" s="291">
        <v>249</v>
      </c>
      <c r="AT318" s="291">
        <v>24402000</v>
      </c>
      <c r="AU318" s="291">
        <v>6972000</v>
      </c>
      <c r="AV318" s="291"/>
      <c r="AW318" s="291"/>
      <c r="AX318" s="291">
        <v>0</v>
      </c>
      <c r="AY318" s="291">
        <v>42</v>
      </c>
      <c r="AZ318" s="291">
        <v>4116000</v>
      </c>
      <c r="BA318" s="291"/>
      <c r="BB318" s="291"/>
      <c r="BC318" s="291">
        <v>3</v>
      </c>
      <c r="BD318" s="291">
        <v>294000</v>
      </c>
      <c r="BE318" s="291">
        <v>231000</v>
      </c>
      <c r="BF318" s="291">
        <v>84000</v>
      </c>
      <c r="BG318" s="291">
        <v>41</v>
      </c>
      <c r="BH318" s="291">
        <v>4018000</v>
      </c>
      <c r="BI318" s="291">
        <v>1919763</v>
      </c>
      <c r="BJ318" s="291">
        <v>1148000</v>
      </c>
      <c r="BK318" s="291">
        <v>1</v>
      </c>
      <c r="BL318" s="291">
        <v>207</v>
      </c>
      <c r="BM318" s="291">
        <v>208</v>
      </c>
      <c r="BN318" s="291">
        <v>20384000</v>
      </c>
      <c r="BO318" s="291">
        <v>5824000</v>
      </c>
      <c r="BP318" s="292" t="s">
        <v>3985</v>
      </c>
      <c r="BQ318" s="292" t="s">
        <v>3600</v>
      </c>
      <c r="BR318" t="s">
        <v>45</v>
      </c>
    </row>
    <row r="319" spans="1:70" x14ac:dyDescent="0.3">
      <c r="A319" s="281">
        <v>316</v>
      </c>
      <c r="B319" s="282" t="s">
        <v>2952</v>
      </c>
      <c r="C319" s="282" t="s">
        <v>2953</v>
      </c>
      <c r="D319" s="282" t="s">
        <v>3003</v>
      </c>
      <c r="E319" s="282" t="s">
        <v>2959</v>
      </c>
      <c r="F319" s="282" t="s">
        <v>2977</v>
      </c>
      <c r="G319" s="282" t="s">
        <v>2978</v>
      </c>
      <c r="H319" s="282" t="s">
        <v>3005</v>
      </c>
      <c r="I319" s="282" t="s">
        <v>2962</v>
      </c>
      <c r="J319" s="282" t="s">
        <v>60</v>
      </c>
      <c r="K319" s="282" t="s">
        <v>2958</v>
      </c>
      <c r="L319" s="282" t="s">
        <v>45</v>
      </c>
      <c r="M319" s="283" t="s">
        <v>1637</v>
      </c>
      <c r="N319" s="282" t="s">
        <v>1636</v>
      </c>
      <c r="O319" s="282" t="s">
        <v>50</v>
      </c>
      <c r="P319" s="282" t="s">
        <v>51</v>
      </c>
      <c r="Q319" s="284" t="s">
        <v>45</v>
      </c>
      <c r="R319" s="282" t="s">
        <v>45</v>
      </c>
      <c r="S319" s="285">
        <v>45518</v>
      </c>
      <c r="T319" s="285">
        <v>45467</v>
      </c>
      <c r="U319" s="284" t="s">
        <v>45</v>
      </c>
      <c r="V319" s="285">
        <v>45467</v>
      </c>
      <c r="W319" s="285">
        <v>45518</v>
      </c>
      <c r="X319" s="285">
        <v>45527</v>
      </c>
      <c r="Y319" s="286">
        <v>49000</v>
      </c>
      <c r="Z319" s="286">
        <v>49000</v>
      </c>
      <c r="AA319" s="286">
        <v>13000</v>
      </c>
      <c r="AB319" s="286">
        <v>49000</v>
      </c>
      <c r="AC319" s="287" t="s">
        <v>52</v>
      </c>
      <c r="AD319" s="284" t="s">
        <v>60</v>
      </c>
      <c r="AE319" s="287" t="s">
        <v>45</v>
      </c>
      <c r="AF319" s="286">
        <v>49000</v>
      </c>
      <c r="AG319" s="286">
        <v>610</v>
      </c>
      <c r="AH319" s="286">
        <v>29890000</v>
      </c>
      <c r="AI319" s="286">
        <v>7930000</v>
      </c>
      <c r="AJ319" s="286">
        <v>610</v>
      </c>
      <c r="AK319" s="286">
        <v>29890000</v>
      </c>
      <c r="AL319" s="286">
        <v>7930000</v>
      </c>
      <c r="AM319" s="286"/>
      <c r="AN319" s="286"/>
      <c r="AO319" s="286">
        <v>0</v>
      </c>
      <c r="AP319" s="286">
        <v>661</v>
      </c>
      <c r="AQ319" s="286">
        <v>32389000</v>
      </c>
      <c r="AR319" s="286">
        <v>8593000</v>
      </c>
      <c r="AS319" s="286">
        <v>661</v>
      </c>
      <c r="AT319" s="286">
        <v>32389000</v>
      </c>
      <c r="AU319" s="286">
        <v>8593000</v>
      </c>
      <c r="AV319" s="286"/>
      <c r="AW319" s="286"/>
      <c r="AX319" s="286">
        <v>0</v>
      </c>
      <c r="AY319" s="286">
        <v>587</v>
      </c>
      <c r="AZ319" s="286">
        <v>28763000</v>
      </c>
      <c r="BA319" s="286">
        <v>-7</v>
      </c>
      <c r="BB319" s="286">
        <v>-343000</v>
      </c>
      <c r="BC319" s="286">
        <v>132</v>
      </c>
      <c r="BD319" s="286">
        <v>6468000</v>
      </c>
      <c r="BE319" s="286">
        <v>4774201</v>
      </c>
      <c r="BF319" s="286">
        <v>1716000</v>
      </c>
      <c r="BG319" s="286">
        <v>581</v>
      </c>
      <c r="BH319" s="286">
        <v>28469000</v>
      </c>
      <c r="BI319" s="286">
        <v>22806569</v>
      </c>
      <c r="BJ319" s="286">
        <v>7553000</v>
      </c>
      <c r="BK319" s="286">
        <v>6</v>
      </c>
      <c r="BL319" s="286">
        <v>74</v>
      </c>
      <c r="BM319" s="286">
        <v>80</v>
      </c>
      <c r="BN319" s="286">
        <v>3920000</v>
      </c>
      <c r="BO319" s="286">
        <v>1040000</v>
      </c>
      <c r="BP319" s="287" t="s">
        <v>3716</v>
      </c>
      <c r="BQ319" s="287" t="s">
        <v>1475</v>
      </c>
      <c r="BR319" t="s">
        <v>45</v>
      </c>
    </row>
    <row r="320" spans="1:70" x14ac:dyDescent="0.3">
      <c r="A320" s="281">
        <v>317</v>
      </c>
      <c r="B320" s="288" t="s">
        <v>2952</v>
      </c>
      <c r="C320" s="288" t="s">
        <v>2953</v>
      </c>
      <c r="D320" s="288" t="s">
        <v>3003</v>
      </c>
      <c r="E320" s="288" t="s">
        <v>2959</v>
      </c>
      <c r="F320" s="288" t="s">
        <v>2977</v>
      </c>
      <c r="G320" s="288" t="s">
        <v>2980</v>
      </c>
      <c r="H320" s="288" t="s">
        <v>2982</v>
      </c>
      <c r="I320" s="288" t="s">
        <v>2962</v>
      </c>
      <c r="J320" s="288" t="s">
        <v>60</v>
      </c>
      <c r="K320" s="288" t="s">
        <v>2958</v>
      </c>
      <c r="L320" s="288" t="s">
        <v>45</v>
      </c>
      <c r="M320" s="289" t="s">
        <v>1634</v>
      </c>
      <c r="N320" s="288" t="s">
        <v>1633</v>
      </c>
      <c r="O320" s="288" t="s">
        <v>50</v>
      </c>
      <c r="P320" s="288" t="s">
        <v>51</v>
      </c>
      <c r="Q320" s="290" t="s">
        <v>45</v>
      </c>
      <c r="R320" s="288" t="s">
        <v>45</v>
      </c>
      <c r="S320" s="1">
        <v>45554</v>
      </c>
      <c r="T320" s="1">
        <v>45457</v>
      </c>
      <c r="U320" s="290" t="s">
        <v>45</v>
      </c>
      <c r="V320" s="1">
        <v>45457</v>
      </c>
      <c r="W320" s="1">
        <v>45511</v>
      </c>
      <c r="X320" s="1">
        <v>45527</v>
      </c>
      <c r="Y320" s="291">
        <v>139000</v>
      </c>
      <c r="Z320" s="291">
        <v>175000</v>
      </c>
      <c r="AA320" s="291">
        <v>39500</v>
      </c>
      <c r="AB320" s="291">
        <v>175000</v>
      </c>
      <c r="AC320" s="292" t="s">
        <v>393</v>
      </c>
      <c r="AD320" s="290" t="s">
        <v>60</v>
      </c>
      <c r="AE320" s="292" t="s">
        <v>45</v>
      </c>
      <c r="AF320" s="291">
        <v>139000</v>
      </c>
      <c r="AG320" s="291">
        <v>730</v>
      </c>
      <c r="AH320" s="291">
        <v>127750000</v>
      </c>
      <c r="AI320" s="291">
        <v>28835000</v>
      </c>
      <c r="AJ320" s="291">
        <v>600</v>
      </c>
      <c r="AK320" s="291">
        <v>105000000</v>
      </c>
      <c r="AL320" s="291">
        <v>23700000</v>
      </c>
      <c r="AM320" s="291">
        <v>130</v>
      </c>
      <c r="AN320" s="291">
        <v>22750000</v>
      </c>
      <c r="AO320" s="291">
        <v>5135000</v>
      </c>
      <c r="AP320" s="291">
        <v>668</v>
      </c>
      <c r="AQ320" s="291">
        <v>116900000</v>
      </c>
      <c r="AR320" s="291">
        <v>26386000</v>
      </c>
      <c r="AS320" s="291">
        <v>668</v>
      </c>
      <c r="AT320" s="291">
        <v>116900000</v>
      </c>
      <c r="AU320" s="291">
        <v>26386000</v>
      </c>
      <c r="AV320" s="291"/>
      <c r="AW320" s="291"/>
      <c r="AX320" s="291">
        <v>0</v>
      </c>
      <c r="AY320" s="291">
        <v>553</v>
      </c>
      <c r="AZ320" s="291">
        <v>96775000</v>
      </c>
      <c r="BA320" s="291">
        <v>-2</v>
      </c>
      <c r="BB320" s="291">
        <v>-350000</v>
      </c>
      <c r="BC320" s="291">
        <v>132</v>
      </c>
      <c r="BD320" s="291">
        <v>23100000</v>
      </c>
      <c r="BE320" s="291">
        <v>12773413</v>
      </c>
      <c r="BF320" s="291">
        <v>5214000</v>
      </c>
      <c r="BG320" s="291">
        <v>549</v>
      </c>
      <c r="BH320" s="291">
        <v>96075000</v>
      </c>
      <c r="BI320" s="291">
        <v>51648481</v>
      </c>
      <c r="BJ320" s="291">
        <v>21685500</v>
      </c>
      <c r="BK320" s="291">
        <v>4</v>
      </c>
      <c r="BL320" s="291">
        <v>115</v>
      </c>
      <c r="BM320" s="291">
        <v>119</v>
      </c>
      <c r="BN320" s="291">
        <v>20825000</v>
      </c>
      <c r="BO320" s="291">
        <v>4700500</v>
      </c>
      <c r="BP320" s="292" t="s">
        <v>4166</v>
      </c>
      <c r="BQ320" s="292" t="s">
        <v>3563</v>
      </c>
      <c r="BR320" t="s">
        <v>45</v>
      </c>
    </row>
    <row r="321" spans="1:70" x14ac:dyDescent="0.3">
      <c r="A321" s="281">
        <v>318</v>
      </c>
      <c r="B321" s="282" t="s">
        <v>2952</v>
      </c>
      <c r="C321" s="282" t="s">
        <v>2953</v>
      </c>
      <c r="D321" s="282" t="s">
        <v>3003</v>
      </c>
      <c r="E321" s="282" t="s">
        <v>2959</v>
      </c>
      <c r="F321" s="282" t="s">
        <v>2977</v>
      </c>
      <c r="G321" s="282" t="s">
        <v>2980</v>
      </c>
      <c r="H321" s="282" t="s">
        <v>2982</v>
      </c>
      <c r="I321" s="282" t="s">
        <v>2962</v>
      </c>
      <c r="J321" s="282" t="s">
        <v>60</v>
      </c>
      <c r="K321" s="282" t="s">
        <v>2958</v>
      </c>
      <c r="L321" s="282" t="s">
        <v>45</v>
      </c>
      <c r="M321" s="283" t="s">
        <v>1632</v>
      </c>
      <c r="N321" s="282" t="s">
        <v>1631</v>
      </c>
      <c r="O321" s="282" t="s">
        <v>50</v>
      </c>
      <c r="P321" s="282" t="s">
        <v>51</v>
      </c>
      <c r="Q321" s="284" t="s">
        <v>45</v>
      </c>
      <c r="R321" s="282" t="s">
        <v>45</v>
      </c>
      <c r="S321" s="285">
        <v>45546</v>
      </c>
      <c r="T321" s="285">
        <v>45461</v>
      </c>
      <c r="U321" s="284" t="s">
        <v>45</v>
      </c>
      <c r="V321" s="285">
        <v>45461</v>
      </c>
      <c r="W321" s="285">
        <v>45538</v>
      </c>
      <c r="X321" s="285">
        <v>45544</v>
      </c>
      <c r="Y321" s="286">
        <v>119000</v>
      </c>
      <c r="Z321" s="286">
        <v>119000</v>
      </c>
      <c r="AA321" s="286">
        <v>33000</v>
      </c>
      <c r="AB321" s="286">
        <v>119000</v>
      </c>
      <c r="AC321" s="287" t="s">
        <v>379</v>
      </c>
      <c r="AD321" s="284" t="s">
        <v>60</v>
      </c>
      <c r="AE321" s="287" t="s">
        <v>45</v>
      </c>
      <c r="AF321" s="286">
        <v>119000</v>
      </c>
      <c r="AG321" s="286">
        <v>1000</v>
      </c>
      <c r="AH321" s="286">
        <v>119000000</v>
      </c>
      <c r="AI321" s="286">
        <v>33000000</v>
      </c>
      <c r="AJ321" s="286">
        <v>1000</v>
      </c>
      <c r="AK321" s="286">
        <v>119000000</v>
      </c>
      <c r="AL321" s="286">
        <v>33000000</v>
      </c>
      <c r="AM321" s="286"/>
      <c r="AN321" s="286"/>
      <c r="AO321" s="286">
        <v>0</v>
      </c>
      <c r="AP321" s="286">
        <v>999</v>
      </c>
      <c r="AQ321" s="286">
        <v>118881000</v>
      </c>
      <c r="AR321" s="286">
        <v>32967000</v>
      </c>
      <c r="AS321" s="286">
        <v>999</v>
      </c>
      <c r="AT321" s="286">
        <v>118881000</v>
      </c>
      <c r="AU321" s="286">
        <v>32967000</v>
      </c>
      <c r="AV321" s="286"/>
      <c r="AW321" s="286"/>
      <c r="AX321" s="286">
        <v>0</v>
      </c>
      <c r="AY321" s="286">
        <v>990</v>
      </c>
      <c r="AZ321" s="286">
        <v>117810000</v>
      </c>
      <c r="BA321" s="286">
        <v>-5</v>
      </c>
      <c r="BB321" s="286">
        <v>-595000</v>
      </c>
      <c r="BC321" s="286">
        <v>195</v>
      </c>
      <c r="BD321" s="286">
        <v>23205000</v>
      </c>
      <c r="BE321" s="286">
        <v>16379277</v>
      </c>
      <c r="BF321" s="286">
        <v>6435000</v>
      </c>
      <c r="BG321" s="286">
        <v>980</v>
      </c>
      <c r="BH321" s="286">
        <v>116620000</v>
      </c>
      <c r="BI321" s="286">
        <v>79905706</v>
      </c>
      <c r="BJ321" s="286">
        <v>32340000</v>
      </c>
      <c r="BK321" s="286">
        <v>10</v>
      </c>
      <c r="BL321" s="286">
        <v>9</v>
      </c>
      <c r="BM321" s="286">
        <v>19</v>
      </c>
      <c r="BN321" s="286">
        <v>2261000</v>
      </c>
      <c r="BO321" s="286">
        <v>627000</v>
      </c>
      <c r="BP321" s="287" t="s">
        <v>4074</v>
      </c>
      <c r="BQ321" s="287" t="s">
        <v>3893</v>
      </c>
      <c r="BR321" t="s">
        <v>45</v>
      </c>
    </row>
    <row r="322" spans="1:70" x14ac:dyDescent="0.3">
      <c r="A322" s="281">
        <v>319</v>
      </c>
      <c r="B322" s="288" t="s">
        <v>2952</v>
      </c>
      <c r="C322" s="288" t="s">
        <v>2953</v>
      </c>
      <c r="D322" s="288" t="s">
        <v>3003</v>
      </c>
      <c r="E322" s="288" t="s">
        <v>2959</v>
      </c>
      <c r="F322" s="288" t="s">
        <v>2977</v>
      </c>
      <c r="G322" s="288" t="s">
        <v>2980</v>
      </c>
      <c r="H322" s="288" t="s">
        <v>2982</v>
      </c>
      <c r="I322" s="288" t="s">
        <v>2962</v>
      </c>
      <c r="J322" s="288" t="s">
        <v>60</v>
      </c>
      <c r="K322" s="288" t="s">
        <v>2958</v>
      </c>
      <c r="L322" s="288" t="s">
        <v>45</v>
      </c>
      <c r="M322" s="289" t="s">
        <v>1630</v>
      </c>
      <c r="N322" s="288" t="s">
        <v>1629</v>
      </c>
      <c r="O322" s="288" t="s">
        <v>50</v>
      </c>
      <c r="P322" s="288" t="s">
        <v>51</v>
      </c>
      <c r="Q322" s="290" t="s">
        <v>45</v>
      </c>
      <c r="R322" s="288" t="s">
        <v>45</v>
      </c>
      <c r="S322" s="1">
        <v>45510</v>
      </c>
      <c r="T322" s="1">
        <v>45454</v>
      </c>
      <c r="U322" s="290" t="s">
        <v>45</v>
      </c>
      <c r="V322" s="1">
        <v>45454</v>
      </c>
      <c r="W322" s="1">
        <v>45498</v>
      </c>
      <c r="X322" s="1">
        <v>45506</v>
      </c>
      <c r="Y322" s="291">
        <v>93000</v>
      </c>
      <c r="Z322" s="291">
        <v>115000</v>
      </c>
      <c r="AA322" s="291">
        <v>25800</v>
      </c>
      <c r="AB322" s="291">
        <v>115000</v>
      </c>
      <c r="AC322" s="292" t="s">
        <v>379</v>
      </c>
      <c r="AD322" s="290" t="s">
        <v>60</v>
      </c>
      <c r="AE322" s="292" t="s">
        <v>45</v>
      </c>
      <c r="AF322" s="291">
        <v>93000</v>
      </c>
      <c r="AG322" s="291">
        <v>1100</v>
      </c>
      <c r="AH322" s="291">
        <v>126500000</v>
      </c>
      <c r="AI322" s="291">
        <v>28380000</v>
      </c>
      <c r="AJ322" s="291">
        <v>1100</v>
      </c>
      <c r="AK322" s="291">
        <v>126500000</v>
      </c>
      <c r="AL322" s="291">
        <v>28380000</v>
      </c>
      <c r="AM322" s="291"/>
      <c r="AN322" s="291"/>
      <c r="AO322" s="291">
        <v>0</v>
      </c>
      <c r="AP322" s="291">
        <v>1089</v>
      </c>
      <c r="AQ322" s="291">
        <v>125235000</v>
      </c>
      <c r="AR322" s="291">
        <v>28096200</v>
      </c>
      <c r="AS322" s="291">
        <v>1089</v>
      </c>
      <c r="AT322" s="291">
        <v>125235000</v>
      </c>
      <c r="AU322" s="291">
        <v>28096200</v>
      </c>
      <c r="AV322" s="291"/>
      <c r="AW322" s="291"/>
      <c r="AX322" s="291">
        <v>0</v>
      </c>
      <c r="AY322" s="291">
        <v>559</v>
      </c>
      <c r="AZ322" s="291">
        <v>64285000</v>
      </c>
      <c r="BA322" s="291">
        <v>-2</v>
      </c>
      <c r="BB322" s="291">
        <v>-230000</v>
      </c>
      <c r="BC322" s="291">
        <v>96</v>
      </c>
      <c r="BD322" s="291">
        <v>11040000</v>
      </c>
      <c r="BE322" s="291">
        <v>6646769</v>
      </c>
      <c r="BF322" s="291">
        <v>2476800</v>
      </c>
      <c r="BG322" s="291">
        <v>533</v>
      </c>
      <c r="BH322" s="291">
        <v>61295000</v>
      </c>
      <c r="BI322" s="291">
        <v>35502622</v>
      </c>
      <c r="BJ322" s="291">
        <v>13751400</v>
      </c>
      <c r="BK322" s="291">
        <v>26</v>
      </c>
      <c r="BL322" s="291">
        <v>530</v>
      </c>
      <c r="BM322" s="291">
        <v>556</v>
      </c>
      <c r="BN322" s="291">
        <v>63940000</v>
      </c>
      <c r="BO322" s="291">
        <v>14344800</v>
      </c>
      <c r="BP322" s="292" t="s">
        <v>1460</v>
      </c>
      <c r="BQ322" s="292" t="s">
        <v>4167</v>
      </c>
      <c r="BR322" t="s">
        <v>45</v>
      </c>
    </row>
    <row r="323" spans="1:70" x14ac:dyDescent="0.3">
      <c r="A323" s="281">
        <v>320</v>
      </c>
      <c r="B323" s="282" t="s">
        <v>2952</v>
      </c>
      <c r="C323" s="282" t="s">
        <v>2953</v>
      </c>
      <c r="D323" s="282" t="s">
        <v>3003</v>
      </c>
      <c r="E323" s="282" t="s">
        <v>2959</v>
      </c>
      <c r="F323" s="282" t="s">
        <v>2977</v>
      </c>
      <c r="G323" s="282" t="s">
        <v>2980</v>
      </c>
      <c r="H323" s="282" t="s">
        <v>2982</v>
      </c>
      <c r="I323" s="282" t="s">
        <v>2962</v>
      </c>
      <c r="J323" s="282" t="s">
        <v>60</v>
      </c>
      <c r="K323" s="282" t="s">
        <v>2958</v>
      </c>
      <c r="L323" s="282" t="s">
        <v>45</v>
      </c>
      <c r="M323" s="283" t="s">
        <v>1628</v>
      </c>
      <c r="N323" s="282" t="s">
        <v>1627</v>
      </c>
      <c r="O323" s="282" t="s">
        <v>50</v>
      </c>
      <c r="P323" s="282" t="s">
        <v>127</v>
      </c>
      <c r="Q323" s="284" t="s">
        <v>45</v>
      </c>
      <c r="R323" s="282" t="s">
        <v>45</v>
      </c>
      <c r="S323" s="285">
        <v>45531</v>
      </c>
      <c r="T323" s="285">
        <v>45454</v>
      </c>
      <c r="U323" s="284" t="s">
        <v>45</v>
      </c>
      <c r="V323" s="285">
        <v>45454</v>
      </c>
      <c r="W323" s="285">
        <v>45517</v>
      </c>
      <c r="X323" s="285">
        <v>45523</v>
      </c>
      <c r="Y323" s="286">
        <v>135000</v>
      </c>
      <c r="Z323" s="286">
        <v>135000</v>
      </c>
      <c r="AA323" s="286">
        <v>38800</v>
      </c>
      <c r="AB323" s="286">
        <v>135000</v>
      </c>
      <c r="AC323" s="287" t="s">
        <v>1613</v>
      </c>
      <c r="AD323" s="284" t="s">
        <v>60</v>
      </c>
      <c r="AE323" s="287" t="s">
        <v>45</v>
      </c>
      <c r="AF323" s="286">
        <v>135000</v>
      </c>
      <c r="AG323" s="286">
        <v>1050</v>
      </c>
      <c r="AH323" s="286">
        <v>141750000</v>
      </c>
      <c r="AI323" s="286">
        <v>40740000</v>
      </c>
      <c r="AJ323" s="286">
        <v>700</v>
      </c>
      <c r="AK323" s="286">
        <v>94500000</v>
      </c>
      <c r="AL323" s="286">
        <v>27160000</v>
      </c>
      <c r="AM323" s="286">
        <v>350</v>
      </c>
      <c r="AN323" s="286">
        <v>47250000</v>
      </c>
      <c r="AO323" s="286">
        <v>13580000</v>
      </c>
      <c r="AP323" s="286">
        <v>1120</v>
      </c>
      <c r="AQ323" s="286">
        <v>151200000</v>
      </c>
      <c r="AR323" s="286">
        <v>43456000</v>
      </c>
      <c r="AS323" s="286">
        <v>1120</v>
      </c>
      <c r="AT323" s="286">
        <v>151200000</v>
      </c>
      <c r="AU323" s="286">
        <v>43456000</v>
      </c>
      <c r="AV323" s="286"/>
      <c r="AW323" s="286"/>
      <c r="AX323" s="286">
        <v>0</v>
      </c>
      <c r="AY323" s="286">
        <v>1007</v>
      </c>
      <c r="AZ323" s="286">
        <v>135945000</v>
      </c>
      <c r="BA323" s="286">
        <v>-5</v>
      </c>
      <c r="BB323" s="286">
        <v>-675000</v>
      </c>
      <c r="BC323" s="286">
        <v>271</v>
      </c>
      <c r="BD323" s="286">
        <v>36585000</v>
      </c>
      <c r="BE323" s="286">
        <v>24409517</v>
      </c>
      <c r="BF323" s="286">
        <v>10514800</v>
      </c>
      <c r="BG323" s="286">
        <v>958</v>
      </c>
      <c r="BH323" s="286">
        <v>129330000</v>
      </c>
      <c r="BI323" s="286">
        <v>86884952</v>
      </c>
      <c r="BJ323" s="286">
        <v>37170400</v>
      </c>
      <c r="BK323" s="286">
        <v>49</v>
      </c>
      <c r="BL323" s="286">
        <v>113</v>
      </c>
      <c r="BM323" s="286">
        <v>162</v>
      </c>
      <c r="BN323" s="286">
        <v>21870000</v>
      </c>
      <c r="BO323" s="286">
        <v>6285600</v>
      </c>
      <c r="BP323" s="287" t="s">
        <v>3536</v>
      </c>
      <c r="BQ323" s="287" t="s">
        <v>3238</v>
      </c>
      <c r="BR323" t="s">
        <v>45</v>
      </c>
    </row>
    <row r="324" spans="1:70" x14ac:dyDescent="0.3">
      <c r="A324" s="281">
        <v>321</v>
      </c>
      <c r="B324" s="288" t="s">
        <v>2952</v>
      </c>
      <c r="C324" s="288" t="s">
        <v>2953</v>
      </c>
      <c r="D324" s="288" t="s">
        <v>3003</v>
      </c>
      <c r="E324" s="288" t="s">
        <v>2959</v>
      </c>
      <c r="F324" s="288" t="s">
        <v>2977</v>
      </c>
      <c r="G324" s="288" t="s">
        <v>2980</v>
      </c>
      <c r="H324" s="288" t="s">
        <v>2982</v>
      </c>
      <c r="I324" s="288" t="s">
        <v>2962</v>
      </c>
      <c r="J324" s="288" t="s">
        <v>60</v>
      </c>
      <c r="K324" s="288" t="s">
        <v>2958</v>
      </c>
      <c r="L324" s="288" t="s">
        <v>45</v>
      </c>
      <c r="M324" s="289" t="s">
        <v>1626</v>
      </c>
      <c r="N324" s="288" t="s">
        <v>1625</v>
      </c>
      <c r="O324" s="288" t="s">
        <v>50</v>
      </c>
      <c r="P324" s="288" t="s">
        <v>51</v>
      </c>
      <c r="Q324" s="290" t="s">
        <v>45</v>
      </c>
      <c r="R324" s="288" t="s">
        <v>45</v>
      </c>
      <c r="S324" s="1">
        <v>45518</v>
      </c>
      <c r="T324" s="1">
        <v>45467</v>
      </c>
      <c r="U324" s="290" t="s">
        <v>45</v>
      </c>
      <c r="V324" s="1">
        <v>45467</v>
      </c>
      <c r="W324" s="1">
        <v>45518</v>
      </c>
      <c r="X324" s="1">
        <v>45527</v>
      </c>
      <c r="Y324" s="291">
        <v>67000</v>
      </c>
      <c r="Z324" s="291">
        <v>67000</v>
      </c>
      <c r="AA324" s="291">
        <v>17000</v>
      </c>
      <c r="AB324" s="291">
        <v>67000</v>
      </c>
      <c r="AC324" s="292" t="s">
        <v>678</v>
      </c>
      <c r="AD324" s="290" t="s">
        <v>60</v>
      </c>
      <c r="AE324" s="292" t="s">
        <v>45</v>
      </c>
      <c r="AF324" s="291">
        <v>67000</v>
      </c>
      <c r="AG324" s="291">
        <v>1000</v>
      </c>
      <c r="AH324" s="291">
        <v>67000000</v>
      </c>
      <c r="AI324" s="291">
        <v>17000000</v>
      </c>
      <c r="AJ324" s="291">
        <v>700</v>
      </c>
      <c r="AK324" s="291">
        <v>46900000</v>
      </c>
      <c r="AL324" s="291">
        <v>11900000</v>
      </c>
      <c r="AM324" s="291">
        <v>300</v>
      </c>
      <c r="AN324" s="291">
        <v>20100000</v>
      </c>
      <c r="AO324" s="291">
        <v>5100000</v>
      </c>
      <c r="AP324" s="291">
        <v>991</v>
      </c>
      <c r="AQ324" s="291">
        <v>66397000</v>
      </c>
      <c r="AR324" s="291">
        <v>16847000</v>
      </c>
      <c r="AS324" s="291">
        <v>991</v>
      </c>
      <c r="AT324" s="291">
        <v>66397000</v>
      </c>
      <c r="AU324" s="291">
        <v>16847000</v>
      </c>
      <c r="AV324" s="291"/>
      <c r="AW324" s="291"/>
      <c r="AX324" s="291">
        <v>0</v>
      </c>
      <c r="AY324" s="291">
        <v>865</v>
      </c>
      <c r="AZ324" s="291">
        <v>57955000</v>
      </c>
      <c r="BA324" s="291">
        <v>-10</v>
      </c>
      <c r="BB324" s="291">
        <v>-670000</v>
      </c>
      <c r="BC324" s="291">
        <v>39</v>
      </c>
      <c r="BD324" s="291">
        <v>2613000</v>
      </c>
      <c r="BE324" s="291">
        <v>2784705</v>
      </c>
      <c r="BF324" s="291">
        <v>663000</v>
      </c>
      <c r="BG324" s="291">
        <v>852</v>
      </c>
      <c r="BH324" s="291">
        <v>57084000</v>
      </c>
      <c r="BI324" s="291">
        <v>43304513</v>
      </c>
      <c r="BJ324" s="291">
        <v>14484000</v>
      </c>
      <c r="BK324" s="291">
        <v>13</v>
      </c>
      <c r="BL324" s="291">
        <v>126</v>
      </c>
      <c r="BM324" s="291">
        <v>139</v>
      </c>
      <c r="BN324" s="291">
        <v>9313000</v>
      </c>
      <c r="BO324" s="291">
        <v>2363000</v>
      </c>
      <c r="BP324" s="292" t="s">
        <v>3860</v>
      </c>
      <c r="BQ324" s="292" t="s">
        <v>3915</v>
      </c>
      <c r="BR324" t="s">
        <v>45</v>
      </c>
    </row>
    <row r="325" spans="1:70" x14ac:dyDescent="0.3">
      <c r="A325" s="281">
        <v>322</v>
      </c>
      <c r="B325" s="282" t="s">
        <v>2952</v>
      </c>
      <c r="C325" s="282" t="s">
        <v>2953</v>
      </c>
      <c r="D325" s="282" t="s">
        <v>3003</v>
      </c>
      <c r="E325" s="282" t="s">
        <v>2959</v>
      </c>
      <c r="F325" s="282" t="s">
        <v>2977</v>
      </c>
      <c r="G325" s="282" t="s">
        <v>2980</v>
      </c>
      <c r="H325" s="282" t="s">
        <v>2982</v>
      </c>
      <c r="I325" s="282" t="s">
        <v>2962</v>
      </c>
      <c r="J325" s="282" t="s">
        <v>60</v>
      </c>
      <c r="K325" s="282" t="s">
        <v>2958</v>
      </c>
      <c r="L325" s="282" t="s">
        <v>45</v>
      </c>
      <c r="M325" s="283" t="s">
        <v>1624</v>
      </c>
      <c r="N325" s="282" t="s">
        <v>1623</v>
      </c>
      <c r="O325" s="282" t="s">
        <v>50</v>
      </c>
      <c r="P325" s="282" t="s">
        <v>51</v>
      </c>
      <c r="Q325" s="284" t="s">
        <v>45</v>
      </c>
      <c r="R325" s="282" t="s">
        <v>45</v>
      </c>
      <c r="S325" s="285">
        <v>45573</v>
      </c>
      <c r="T325" s="285">
        <v>45477</v>
      </c>
      <c r="U325" s="284" t="s">
        <v>45</v>
      </c>
      <c r="V325" s="285">
        <v>45477</v>
      </c>
      <c r="W325" s="285">
        <v>45567</v>
      </c>
      <c r="X325" s="285">
        <v>45569</v>
      </c>
      <c r="Y325" s="286">
        <v>95000</v>
      </c>
      <c r="Z325" s="286">
        <v>95000</v>
      </c>
      <c r="AA325" s="286">
        <v>25800</v>
      </c>
      <c r="AB325" s="286">
        <v>95000</v>
      </c>
      <c r="AC325" s="287" t="s">
        <v>874</v>
      </c>
      <c r="AD325" s="284" t="s">
        <v>60</v>
      </c>
      <c r="AE325" s="287" t="s">
        <v>45</v>
      </c>
      <c r="AF325" s="286">
        <v>95000</v>
      </c>
      <c r="AG325" s="286">
        <v>1000</v>
      </c>
      <c r="AH325" s="286">
        <v>95000000</v>
      </c>
      <c r="AI325" s="286">
        <v>25800000</v>
      </c>
      <c r="AJ325" s="286">
        <v>1000</v>
      </c>
      <c r="AK325" s="286">
        <v>95000000</v>
      </c>
      <c r="AL325" s="286">
        <v>25800000</v>
      </c>
      <c r="AM325" s="286"/>
      <c r="AN325" s="286"/>
      <c r="AO325" s="286">
        <v>0</v>
      </c>
      <c r="AP325" s="286">
        <v>965</v>
      </c>
      <c r="AQ325" s="286">
        <v>91675000</v>
      </c>
      <c r="AR325" s="286">
        <v>24897000</v>
      </c>
      <c r="AS325" s="286">
        <v>965</v>
      </c>
      <c r="AT325" s="286">
        <v>91675000</v>
      </c>
      <c r="AU325" s="286">
        <v>24897000</v>
      </c>
      <c r="AV325" s="286"/>
      <c r="AW325" s="286"/>
      <c r="AX325" s="286">
        <v>0</v>
      </c>
      <c r="AY325" s="286">
        <v>306</v>
      </c>
      <c r="AZ325" s="286">
        <v>29070000</v>
      </c>
      <c r="BA325" s="286">
        <v>5</v>
      </c>
      <c r="BB325" s="286">
        <v>475000</v>
      </c>
      <c r="BC325" s="286">
        <v>147</v>
      </c>
      <c r="BD325" s="286">
        <v>13965000</v>
      </c>
      <c r="BE325" s="286">
        <v>7677169</v>
      </c>
      <c r="BF325" s="286">
        <v>3792600</v>
      </c>
      <c r="BG325" s="286">
        <v>286</v>
      </c>
      <c r="BH325" s="286">
        <v>27170000</v>
      </c>
      <c r="BI325" s="286">
        <v>15736718</v>
      </c>
      <c r="BJ325" s="286">
        <v>7378800</v>
      </c>
      <c r="BK325" s="286">
        <v>20</v>
      </c>
      <c r="BL325" s="286">
        <v>659</v>
      </c>
      <c r="BM325" s="286">
        <v>679</v>
      </c>
      <c r="BN325" s="286">
        <v>64505000</v>
      </c>
      <c r="BO325" s="286">
        <v>17518200</v>
      </c>
      <c r="BP325" s="287" t="s">
        <v>3753</v>
      </c>
      <c r="BQ325" s="287" t="s">
        <v>4161</v>
      </c>
      <c r="BR325" t="s">
        <v>45</v>
      </c>
    </row>
    <row r="326" spans="1:70" x14ac:dyDescent="0.3">
      <c r="A326" s="281">
        <v>323</v>
      </c>
      <c r="B326" s="288" t="s">
        <v>2952</v>
      </c>
      <c r="C326" s="288" t="s">
        <v>2953</v>
      </c>
      <c r="D326" s="288" t="s">
        <v>3003</v>
      </c>
      <c r="E326" s="288" t="s">
        <v>2959</v>
      </c>
      <c r="F326" s="288" t="s">
        <v>2977</v>
      </c>
      <c r="G326" s="288" t="s">
        <v>2980</v>
      </c>
      <c r="H326" s="288" t="s">
        <v>2982</v>
      </c>
      <c r="I326" s="288" t="s">
        <v>2962</v>
      </c>
      <c r="J326" s="288" t="s">
        <v>60</v>
      </c>
      <c r="K326" s="288" t="s">
        <v>2958</v>
      </c>
      <c r="L326" s="288" t="s">
        <v>45</v>
      </c>
      <c r="M326" s="289" t="s">
        <v>1621</v>
      </c>
      <c r="N326" s="288" t="s">
        <v>1620</v>
      </c>
      <c r="O326" s="288" t="s">
        <v>50</v>
      </c>
      <c r="P326" s="288" t="s">
        <v>127</v>
      </c>
      <c r="Q326" s="290" t="s">
        <v>45</v>
      </c>
      <c r="R326" s="288" t="s">
        <v>45</v>
      </c>
      <c r="S326" s="1">
        <v>45531</v>
      </c>
      <c r="T326" s="1">
        <v>45477</v>
      </c>
      <c r="U326" s="290" t="s">
        <v>45</v>
      </c>
      <c r="V326" s="1">
        <v>45477</v>
      </c>
      <c r="W326" s="1">
        <v>45531</v>
      </c>
      <c r="X326" s="1">
        <v>45534</v>
      </c>
      <c r="Y326" s="291">
        <v>139000</v>
      </c>
      <c r="Z326" s="291">
        <v>139000</v>
      </c>
      <c r="AA326" s="291">
        <v>39000</v>
      </c>
      <c r="AB326" s="291">
        <v>139000</v>
      </c>
      <c r="AC326" s="292" t="s">
        <v>1467</v>
      </c>
      <c r="AD326" s="290" t="s">
        <v>60</v>
      </c>
      <c r="AE326" s="292" t="s">
        <v>45</v>
      </c>
      <c r="AF326" s="291">
        <v>139000</v>
      </c>
      <c r="AG326" s="291">
        <v>500</v>
      </c>
      <c r="AH326" s="291">
        <v>69500000</v>
      </c>
      <c r="AI326" s="291">
        <v>19500000</v>
      </c>
      <c r="AJ326" s="291">
        <v>400</v>
      </c>
      <c r="AK326" s="291">
        <v>55600000</v>
      </c>
      <c r="AL326" s="291">
        <v>15600000</v>
      </c>
      <c r="AM326" s="291">
        <v>100</v>
      </c>
      <c r="AN326" s="291">
        <v>13900000</v>
      </c>
      <c r="AO326" s="291">
        <v>3900000</v>
      </c>
      <c r="AP326" s="291">
        <v>532</v>
      </c>
      <c r="AQ326" s="291">
        <v>73948000</v>
      </c>
      <c r="AR326" s="291">
        <v>20748000</v>
      </c>
      <c r="AS326" s="291">
        <v>532</v>
      </c>
      <c r="AT326" s="291">
        <v>73948000</v>
      </c>
      <c r="AU326" s="291">
        <v>20748000</v>
      </c>
      <c r="AV326" s="291"/>
      <c r="AW326" s="291"/>
      <c r="AX326" s="291">
        <v>0</v>
      </c>
      <c r="AY326" s="291">
        <v>472</v>
      </c>
      <c r="AZ326" s="291">
        <v>65608000</v>
      </c>
      <c r="BA326" s="291">
        <v>-2</v>
      </c>
      <c r="BB326" s="291">
        <v>-278000</v>
      </c>
      <c r="BC326" s="291">
        <v>44</v>
      </c>
      <c r="BD326" s="291">
        <v>6116000</v>
      </c>
      <c r="BE326" s="291">
        <v>3678070</v>
      </c>
      <c r="BF326" s="291">
        <v>1716000</v>
      </c>
      <c r="BG326" s="291">
        <v>458</v>
      </c>
      <c r="BH326" s="291">
        <v>63662000</v>
      </c>
      <c r="BI326" s="291">
        <v>42522578</v>
      </c>
      <c r="BJ326" s="291">
        <v>17862000</v>
      </c>
      <c r="BK326" s="291">
        <v>14</v>
      </c>
      <c r="BL326" s="291">
        <v>60</v>
      </c>
      <c r="BM326" s="291">
        <v>74</v>
      </c>
      <c r="BN326" s="291">
        <v>10286000</v>
      </c>
      <c r="BO326" s="291">
        <v>2886000</v>
      </c>
      <c r="BP326" s="292" t="s">
        <v>3903</v>
      </c>
      <c r="BQ326" s="292" t="s">
        <v>3238</v>
      </c>
      <c r="BR326" t="s">
        <v>45</v>
      </c>
    </row>
    <row r="327" spans="1:70" x14ac:dyDescent="0.3">
      <c r="A327" s="281">
        <v>324</v>
      </c>
      <c r="B327" s="282" t="s">
        <v>2952</v>
      </c>
      <c r="C327" s="282" t="s">
        <v>2953</v>
      </c>
      <c r="D327" s="282" t="s">
        <v>3003</v>
      </c>
      <c r="E327" s="282" t="s">
        <v>2959</v>
      </c>
      <c r="F327" s="282" t="s">
        <v>2977</v>
      </c>
      <c r="G327" s="282" t="s">
        <v>2980</v>
      </c>
      <c r="H327" s="282" t="s">
        <v>2983</v>
      </c>
      <c r="I327" s="282" t="s">
        <v>2962</v>
      </c>
      <c r="J327" s="282" t="s">
        <v>60</v>
      </c>
      <c r="K327" s="282" t="s">
        <v>2958</v>
      </c>
      <c r="L327" s="282" t="s">
        <v>45</v>
      </c>
      <c r="M327" s="283" t="s">
        <v>1618</v>
      </c>
      <c r="N327" s="282" t="s">
        <v>1617</v>
      </c>
      <c r="O327" s="282" t="s">
        <v>50</v>
      </c>
      <c r="P327" s="282" t="s">
        <v>1619</v>
      </c>
      <c r="Q327" s="284" t="s">
        <v>45</v>
      </c>
      <c r="R327" s="282" t="s">
        <v>45</v>
      </c>
      <c r="S327" s="285">
        <v>45590</v>
      </c>
      <c r="T327" s="285">
        <v>45457</v>
      </c>
      <c r="U327" s="284" t="s">
        <v>45</v>
      </c>
      <c r="V327" s="285">
        <v>45457</v>
      </c>
      <c r="W327" s="285">
        <v>45540</v>
      </c>
      <c r="X327" s="285">
        <v>45548</v>
      </c>
      <c r="Y327" s="286">
        <v>159000</v>
      </c>
      <c r="Z327" s="286">
        <v>195000</v>
      </c>
      <c r="AA327" s="286">
        <v>45000</v>
      </c>
      <c r="AB327" s="286">
        <v>195000</v>
      </c>
      <c r="AC327" s="287" t="s">
        <v>346</v>
      </c>
      <c r="AD327" s="284" t="s">
        <v>60</v>
      </c>
      <c r="AE327" s="287" t="s">
        <v>45</v>
      </c>
      <c r="AF327" s="286">
        <v>159000</v>
      </c>
      <c r="AG327" s="286">
        <v>1120</v>
      </c>
      <c r="AH327" s="286">
        <v>218400000</v>
      </c>
      <c r="AI327" s="286">
        <v>50400000</v>
      </c>
      <c r="AJ327" s="286">
        <v>500</v>
      </c>
      <c r="AK327" s="286">
        <v>97500000</v>
      </c>
      <c r="AL327" s="286">
        <v>22500000</v>
      </c>
      <c r="AM327" s="286">
        <v>620</v>
      </c>
      <c r="AN327" s="286">
        <v>120900000</v>
      </c>
      <c r="AO327" s="286">
        <v>27900000</v>
      </c>
      <c r="AP327" s="286">
        <v>1158</v>
      </c>
      <c r="AQ327" s="286">
        <v>225810000</v>
      </c>
      <c r="AR327" s="286">
        <v>52110000</v>
      </c>
      <c r="AS327" s="286">
        <v>1158</v>
      </c>
      <c r="AT327" s="286">
        <v>225810000</v>
      </c>
      <c r="AU327" s="286">
        <v>52110000</v>
      </c>
      <c r="AV327" s="286"/>
      <c r="AW327" s="286"/>
      <c r="AX327" s="286">
        <v>0</v>
      </c>
      <c r="AY327" s="286">
        <v>841</v>
      </c>
      <c r="AZ327" s="286">
        <v>163995000</v>
      </c>
      <c r="BA327" s="286">
        <v>1</v>
      </c>
      <c r="BB327" s="286">
        <v>195000</v>
      </c>
      <c r="BC327" s="286">
        <v>356</v>
      </c>
      <c r="BD327" s="286">
        <v>69420000</v>
      </c>
      <c r="BE327" s="286">
        <v>36469700</v>
      </c>
      <c r="BF327" s="286">
        <v>16020000</v>
      </c>
      <c r="BG327" s="286">
        <v>822</v>
      </c>
      <c r="BH327" s="286">
        <v>160290000</v>
      </c>
      <c r="BI327" s="286">
        <v>85190666</v>
      </c>
      <c r="BJ327" s="286">
        <v>36990000</v>
      </c>
      <c r="BK327" s="286">
        <v>19</v>
      </c>
      <c r="BL327" s="286">
        <v>317</v>
      </c>
      <c r="BM327" s="286">
        <v>336</v>
      </c>
      <c r="BN327" s="286">
        <v>65520000</v>
      </c>
      <c r="BO327" s="286">
        <v>15120000</v>
      </c>
      <c r="BP327" s="287" t="s">
        <v>3461</v>
      </c>
      <c r="BQ327" s="287" t="s">
        <v>3323</v>
      </c>
      <c r="BR327" t="s">
        <v>45</v>
      </c>
    </row>
    <row r="328" spans="1:70" x14ac:dyDescent="0.3">
      <c r="A328" s="281">
        <v>325</v>
      </c>
      <c r="B328" s="288" t="s">
        <v>2952</v>
      </c>
      <c r="C328" s="288" t="s">
        <v>2953</v>
      </c>
      <c r="D328" s="288" t="s">
        <v>3003</v>
      </c>
      <c r="E328" s="288" t="s">
        <v>2959</v>
      </c>
      <c r="F328" s="288" t="s">
        <v>2977</v>
      </c>
      <c r="G328" s="288" t="s">
        <v>2980</v>
      </c>
      <c r="H328" s="288" t="s">
        <v>2983</v>
      </c>
      <c r="I328" s="288" t="s">
        <v>2962</v>
      </c>
      <c r="J328" s="288" t="s">
        <v>60</v>
      </c>
      <c r="K328" s="288" t="s">
        <v>2958</v>
      </c>
      <c r="L328" s="288" t="s">
        <v>45</v>
      </c>
      <c r="M328" s="289" t="s">
        <v>1616</v>
      </c>
      <c r="N328" s="288" t="s">
        <v>1615</v>
      </c>
      <c r="O328" s="288" t="s">
        <v>50</v>
      </c>
      <c r="P328" s="288" t="s">
        <v>51</v>
      </c>
      <c r="Q328" s="290" t="s">
        <v>45</v>
      </c>
      <c r="R328" s="288" t="s">
        <v>45</v>
      </c>
      <c r="S328" s="1">
        <v>45580</v>
      </c>
      <c r="T328" s="1">
        <v>45461</v>
      </c>
      <c r="U328" s="290" t="s">
        <v>45</v>
      </c>
      <c r="V328" s="1">
        <v>45461</v>
      </c>
      <c r="W328" s="1">
        <v>45575</v>
      </c>
      <c r="X328" s="1">
        <v>45579</v>
      </c>
      <c r="Y328" s="291">
        <v>99000</v>
      </c>
      <c r="Z328" s="291">
        <v>139000</v>
      </c>
      <c r="AA328" s="291">
        <v>27900</v>
      </c>
      <c r="AB328" s="291">
        <v>139000</v>
      </c>
      <c r="AC328" s="292" t="s">
        <v>204</v>
      </c>
      <c r="AD328" s="290" t="s">
        <v>60</v>
      </c>
      <c r="AE328" s="292" t="s">
        <v>45</v>
      </c>
      <c r="AF328" s="291">
        <v>99000</v>
      </c>
      <c r="AG328" s="291">
        <v>4000</v>
      </c>
      <c r="AH328" s="291">
        <v>556000000</v>
      </c>
      <c r="AI328" s="291">
        <v>111600000</v>
      </c>
      <c r="AJ328" s="291">
        <v>3000</v>
      </c>
      <c r="AK328" s="291">
        <v>417000000</v>
      </c>
      <c r="AL328" s="291">
        <v>83700000</v>
      </c>
      <c r="AM328" s="291">
        <v>1000</v>
      </c>
      <c r="AN328" s="291">
        <v>139000000</v>
      </c>
      <c r="AO328" s="291">
        <v>27900000</v>
      </c>
      <c r="AP328" s="291">
        <v>3907</v>
      </c>
      <c r="AQ328" s="291">
        <v>543073000</v>
      </c>
      <c r="AR328" s="291">
        <v>109005300</v>
      </c>
      <c r="AS328" s="291">
        <v>3907</v>
      </c>
      <c r="AT328" s="291">
        <v>543073000</v>
      </c>
      <c r="AU328" s="291">
        <v>109005300</v>
      </c>
      <c r="AV328" s="291"/>
      <c r="AW328" s="291"/>
      <c r="AX328" s="291">
        <v>0</v>
      </c>
      <c r="AY328" s="291">
        <v>2919</v>
      </c>
      <c r="AZ328" s="291">
        <v>405741000</v>
      </c>
      <c r="BA328" s="291">
        <v>11</v>
      </c>
      <c r="BB328" s="291">
        <v>1529000</v>
      </c>
      <c r="BC328" s="291">
        <v>359</v>
      </c>
      <c r="BD328" s="291">
        <v>49901000</v>
      </c>
      <c r="BE328" s="291">
        <v>28877856</v>
      </c>
      <c r="BF328" s="291">
        <v>10016100</v>
      </c>
      <c r="BG328" s="291">
        <v>2690</v>
      </c>
      <c r="BH328" s="291">
        <v>373910000</v>
      </c>
      <c r="BI328" s="291">
        <v>173155353</v>
      </c>
      <c r="BJ328" s="291">
        <v>75051000</v>
      </c>
      <c r="BK328" s="291">
        <v>229</v>
      </c>
      <c r="BL328" s="291">
        <v>988</v>
      </c>
      <c r="BM328" s="291">
        <v>1217</v>
      </c>
      <c r="BN328" s="291">
        <v>169163000</v>
      </c>
      <c r="BO328" s="291">
        <v>33954300</v>
      </c>
      <c r="BP328" s="292" t="s">
        <v>3733</v>
      </c>
      <c r="BQ328" s="292" t="s">
        <v>4168</v>
      </c>
      <c r="BR328" t="s">
        <v>45</v>
      </c>
    </row>
    <row r="329" spans="1:70" x14ac:dyDescent="0.3">
      <c r="A329" s="281">
        <v>326</v>
      </c>
      <c r="B329" s="282" t="s">
        <v>2952</v>
      </c>
      <c r="C329" s="282" t="s">
        <v>2953</v>
      </c>
      <c r="D329" s="282" t="s">
        <v>3003</v>
      </c>
      <c r="E329" s="282" t="s">
        <v>2959</v>
      </c>
      <c r="F329" s="282" t="s">
        <v>2977</v>
      </c>
      <c r="G329" s="282" t="s">
        <v>2980</v>
      </c>
      <c r="H329" s="282" t="s">
        <v>2983</v>
      </c>
      <c r="I329" s="282" t="s">
        <v>2962</v>
      </c>
      <c r="J329" s="282" t="s">
        <v>60</v>
      </c>
      <c r="K329" s="282" t="s">
        <v>2958</v>
      </c>
      <c r="L329" s="282" t="s">
        <v>45</v>
      </c>
      <c r="M329" s="283" t="s">
        <v>1611</v>
      </c>
      <c r="N329" s="282" t="s">
        <v>1610</v>
      </c>
      <c r="O329" s="282" t="s">
        <v>50</v>
      </c>
      <c r="P329" s="282" t="s">
        <v>51</v>
      </c>
      <c r="Q329" s="284" t="s">
        <v>45</v>
      </c>
      <c r="R329" s="282" t="s">
        <v>45</v>
      </c>
      <c r="S329" s="285">
        <v>45665</v>
      </c>
      <c r="T329" s="285">
        <v>45643</v>
      </c>
      <c r="U329" s="284" t="s">
        <v>45</v>
      </c>
      <c r="V329" s="285">
        <v>45643</v>
      </c>
      <c r="W329" s="285">
        <v>45492</v>
      </c>
      <c r="X329" s="285">
        <v>45503</v>
      </c>
      <c r="Y329" s="286">
        <v>99000</v>
      </c>
      <c r="Z329" s="286">
        <v>99000</v>
      </c>
      <c r="AA329" s="286">
        <v>28500</v>
      </c>
      <c r="AB329" s="286">
        <v>99000</v>
      </c>
      <c r="AC329" s="287" t="s">
        <v>1613</v>
      </c>
      <c r="AD329" s="284" t="s">
        <v>60</v>
      </c>
      <c r="AE329" s="287" t="s">
        <v>45</v>
      </c>
      <c r="AF329" s="286">
        <v>99000</v>
      </c>
      <c r="AG329" s="286">
        <v>1700</v>
      </c>
      <c r="AH329" s="286">
        <v>168300000</v>
      </c>
      <c r="AI329" s="286">
        <v>48450000</v>
      </c>
      <c r="AJ329" s="286">
        <v>500</v>
      </c>
      <c r="AK329" s="286">
        <v>49500000</v>
      </c>
      <c r="AL329" s="286">
        <v>14250000</v>
      </c>
      <c r="AM329" s="286">
        <v>1200</v>
      </c>
      <c r="AN329" s="286">
        <v>118800000</v>
      </c>
      <c r="AO329" s="286">
        <v>34200000</v>
      </c>
      <c r="AP329" s="286">
        <v>1651</v>
      </c>
      <c r="AQ329" s="286">
        <v>163449000</v>
      </c>
      <c r="AR329" s="286">
        <v>47053500</v>
      </c>
      <c r="AS329" s="286">
        <v>1651</v>
      </c>
      <c r="AT329" s="286">
        <v>163449000</v>
      </c>
      <c r="AU329" s="286">
        <v>47053500</v>
      </c>
      <c r="AV329" s="286"/>
      <c r="AW329" s="286"/>
      <c r="AX329" s="286">
        <v>0</v>
      </c>
      <c r="AY329" s="286">
        <v>1401</v>
      </c>
      <c r="AZ329" s="286">
        <v>138699000</v>
      </c>
      <c r="BA329" s="286">
        <v>-2</v>
      </c>
      <c r="BB329" s="286">
        <v>-198000</v>
      </c>
      <c r="BC329" s="286">
        <v>667</v>
      </c>
      <c r="BD329" s="286">
        <v>66033000</v>
      </c>
      <c r="BE329" s="286">
        <v>46528888</v>
      </c>
      <c r="BF329" s="286">
        <v>19009500</v>
      </c>
      <c r="BG329" s="286">
        <v>1367</v>
      </c>
      <c r="BH329" s="286">
        <v>135333000</v>
      </c>
      <c r="BI329" s="286">
        <v>88105806</v>
      </c>
      <c r="BJ329" s="286">
        <v>38959500</v>
      </c>
      <c r="BK329" s="286">
        <v>34</v>
      </c>
      <c r="BL329" s="286">
        <v>250</v>
      </c>
      <c r="BM329" s="286">
        <v>284</v>
      </c>
      <c r="BN329" s="286">
        <v>28116000</v>
      </c>
      <c r="BO329" s="286">
        <v>8094000</v>
      </c>
      <c r="BP329" s="287" t="s">
        <v>3718</v>
      </c>
      <c r="BQ329" s="287" t="s">
        <v>3963</v>
      </c>
      <c r="BR329" t="s">
        <v>3793</v>
      </c>
    </row>
    <row r="330" spans="1:70" x14ac:dyDescent="0.3">
      <c r="A330" s="281">
        <v>327</v>
      </c>
      <c r="B330" s="288" t="s">
        <v>2952</v>
      </c>
      <c r="C330" s="288" t="s">
        <v>2953</v>
      </c>
      <c r="D330" s="288" t="s">
        <v>3003</v>
      </c>
      <c r="E330" s="288" t="s">
        <v>2959</v>
      </c>
      <c r="F330" s="288" t="s">
        <v>2977</v>
      </c>
      <c r="G330" s="288" t="s">
        <v>2980</v>
      </c>
      <c r="H330" s="288" t="s">
        <v>2983</v>
      </c>
      <c r="I330" s="288" t="s">
        <v>2962</v>
      </c>
      <c r="J330" s="288" t="s">
        <v>60</v>
      </c>
      <c r="K330" s="288" t="s">
        <v>2958</v>
      </c>
      <c r="L330" s="288" t="s">
        <v>45</v>
      </c>
      <c r="M330" s="289" t="s">
        <v>1609</v>
      </c>
      <c r="N330" s="288" t="s">
        <v>1608</v>
      </c>
      <c r="O330" s="288" t="s">
        <v>50</v>
      </c>
      <c r="P330" s="288" t="s">
        <v>51</v>
      </c>
      <c r="Q330" s="290" t="s">
        <v>45</v>
      </c>
      <c r="R330" s="288" t="s">
        <v>45</v>
      </c>
      <c r="S330" s="1">
        <v>45554</v>
      </c>
      <c r="T330" s="1">
        <v>45454</v>
      </c>
      <c r="U330" s="290" t="s">
        <v>45</v>
      </c>
      <c r="V330" s="1">
        <v>45454</v>
      </c>
      <c r="W330" s="1">
        <v>45524</v>
      </c>
      <c r="X330" s="1">
        <v>45526</v>
      </c>
      <c r="Y330" s="291">
        <v>129000</v>
      </c>
      <c r="Z330" s="291">
        <v>169000</v>
      </c>
      <c r="AA330" s="291">
        <v>34500</v>
      </c>
      <c r="AB330" s="291">
        <v>169000</v>
      </c>
      <c r="AC330" s="292" t="s">
        <v>208</v>
      </c>
      <c r="AD330" s="290" t="s">
        <v>60</v>
      </c>
      <c r="AE330" s="292" t="s">
        <v>45</v>
      </c>
      <c r="AF330" s="291">
        <v>129000</v>
      </c>
      <c r="AG330" s="291">
        <v>1500</v>
      </c>
      <c r="AH330" s="291">
        <v>253500000</v>
      </c>
      <c r="AI330" s="291">
        <v>51750000</v>
      </c>
      <c r="AJ330" s="291">
        <v>800</v>
      </c>
      <c r="AK330" s="291">
        <v>135200000</v>
      </c>
      <c r="AL330" s="291">
        <v>27600000</v>
      </c>
      <c r="AM330" s="291">
        <v>700</v>
      </c>
      <c r="AN330" s="291">
        <v>118300000</v>
      </c>
      <c r="AO330" s="291">
        <v>24150000</v>
      </c>
      <c r="AP330" s="291">
        <v>1588</v>
      </c>
      <c r="AQ330" s="291">
        <v>268372000</v>
      </c>
      <c r="AR330" s="291">
        <v>54786000</v>
      </c>
      <c r="AS330" s="291">
        <v>1588</v>
      </c>
      <c r="AT330" s="291">
        <v>268372000</v>
      </c>
      <c r="AU330" s="291">
        <v>54786000</v>
      </c>
      <c r="AV330" s="291"/>
      <c r="AW330" s="291"/>
      <c r="AX330" s="291">
        <v>0</v>
      </c>
      <c r="AY330" s="291">
        <v>1533</v>
      </c>
      <c r="AZ330" s="291">
        <v>259077000</v>
      </c>
      <c r="BA330" s="291">
        <v>-3</v>
      </c>
      <c r="BB330" s="291">
        <v>-507000</v>
      </c>
      <c r="BC330" s="291">
        <v>159</v>
      </c>
      <c r="BD330" s="291">
        <v>26871000</v>
      </c>
      <c r="BE330" s="291">
        <v>16023918</v>
      </c>
      <c r="BF330" s="291">
        <v>5485500</v>
      </c>
      <c r="BG330" s="291">
        <v>1446</v>
      </c>
      <c r="BH330" s="291">
        <v>244374000</v>
      </c>
      <c r="BI330" s="291">
        <v>129201170</v>
      </c>
      <c r="BJ330" s="291">
        <v>49887000</v>
      </c>
      <c r="BK330" s="291">
        <v>87</v>
      </c>
      <c r="BL330" s="291">
        <v>55</v>
      </c>
      <c r="BM330" s="291">
        <v>142</v>
      </c>
      <c r="BN330" s="291">
        <v>23998000</v>
      </c>
      <c r="BO330" s="291">
        <v>4899000</v>
      </c>
      <c r="BP330" s="292" t="s">
        <v>3307</v>
      </c>
      <c r="BQ330" s="292" t="s">
        <v>3742</v>
      </c>
      <c r="BR330" t="s">
        <v>45</v>
      </c>
    </row>
    <row r="331" spans="1:70" x14ac:dyDescent="0.3">
      <c r="A331" s="281">
        <v>328</v>
      </c>
      <c r="B331" s="282" t="s">
        <v>2952</v>
      </c>
      <c r="C331" s="282" t="s">
        <v>2953</v>
      </c>
      <c r="D331" s="282" t="s">
        <v>3003</v>
      </c>
      <c r="E331" s="282" t="s">
        <v>2959</v>
      </c>
      <c r="F331" s="282" t="s">
        <v>2977</v>
      </c>
      <c r="G331" s="282" t="s">
        <v>2980</v>
      </c>
      <c r="H331" s="282" t="s">
        <v>2983</v>
      </c>
      <c r="I331" s="282" t="s">
        <v>2962</v>
      </c>
      <c r="J331" s="282" t="s">
        <v>60</v>
      </c>
      <c r="K331" s="282" t="s">
        <v>2958</v>
      </c>
      <c r="L331" s="282" t="s">
        <v>45</v>
      </c>
      <c r="M331" s="283" t="s">
        <v>1606</v>
      </c>
      <c r="N331" s="282" t="s">
        <v>1605</v>
      </c>
      <c r="O331" s="282" t="s">
        <v>50</v>
      </c>
      <c r="P331" s="282" t="s">
        <v>51</v>
      </c>
      <c r="Q331" s="284" t="s">
        <v>45</v>
      </c>
      <c r="R331" s="282" t="s">
        <v>45</v>
      </c>
      <c r="S331" s="285">
        <v>45594</v>
      </c>
      <c r="T331" s="285">
        <v>45477</v>
      </c>
      <c r="U331" s="284" t="s">
        <v>45</v>
      </c>
      <c r="V331" s="285">
        <v>45477</v>
      </c>
      <c r="W331" s="285">
        <v>45594</v>
      </c>
      <c r="X331" s="285">
        <v>45595</v>
      </c>
      <c r="Y331" s="286">
        <v>129000</v>
      </c>
      <c r="Z331" s="286">
        <v>159000</v>
      </c>
      <c r="AA331" s="286">
        <v>38000</v>
      </c>
      <c r="AB331" s="286">
        <v>159000</v>
      </c>
      <c r="AC331" s="287" t="s">
        <v>1607</v>
      </c>
      <c r="AD331" s="284" t="s">
        <v>60</v>
      </c>
      <c r="AE331" s="287" t="s">
        <v>45</v>
      </c>
      <c r="AF331" s="286">
        <v>129000</v>
      </c>
      <c r="AG331" s="286">
        <v>1000</v>
      </c>
      <c r="AH331" s="286">
        <v>159000000</v>
      </c>
      <c r="AI331" s="286">
        <v>38000000</v>
      </c>
      <c r="AJ331" s="286">
        <v>1000</v>
      </c>
      <c r="AK331" s="286">
        <v>159000000</v>
      </c>
      <c r="AL331" s="286">
        <v>38000000</v>
      </c>
      <c r="AM331" s="286"/>
      <c r="AN331" s="286"/>
      <c r="AO331" s="286">
        <v>0</v>
      </c>
      <c r="AP331" s="286">
        <v>1002</v>
      </c>
      <c r="AQ331" s="286">
        <v>159318000</v>
      </c>
      <c r="AR331" s="286">
        <v>38076000</v>
      </c>
      <c r="AS331" s="286">
        <v>1002</v>
      </c>
      <c r="AT331" s="286">
        <v>159318000</v>
      </c>
      <c r="AU331" s="286">
        <v>38076000</v>
      </c>
      <c r="AV331" s="286"/>
      <c r="AW331" s="286"/>
      <c r="AX331" s="286">
        <v>0</v>
      </c>
      <c r="AY331" s="286">
        <v>968</v>
      </c>
      <c r="AZ331" s="286">
        <v>153912000</v>
      </c>
      <c r="BA331" s="286">
        <v>-4</v>
      </c>
      <c r="BB331" s="286">
        <v>-636000</v>
      </c>
      <c r="BC331" s="286">
        <v>178</v>
      </c>
      <c r="BD331" s="286">
        <v>28302000</v>
      </c>
      <c r="BE331" s="286">
        <v>15607654</v>
      </c>
      <c r="BF331" s="286">
        <v>6764000</v>
      </c>
      <c r="BG331" s="286">
        <v>921</v>
      </c>
      <c r="BH331" s="286">
        <v>146439000</v>
      </c>
      <c r="BI331" s="286">
        <v>85848159</v>
      </c>
      <c r="BJ331" s="286">
        <v>34998000</v>
      </c>
      <c r="BK331" s="286">
        <v>47</v>
      </c>
      <c r="BL331" s="286">
        <v>34</v>
      </c>
      <c r="BM331" s="286">
        <v>81</v>
      </c>
      <c r="BN331" s="286">
        <v>12879000</v>
      </c>
      <c r="BO331" s="286">
        <v>3078000</v>
      </c>
      <c r="BP331" s="287" t="s">
        <v>812</v>
      </c>
      <c r="BQ331" s="287" t="s">
        <v>3963</v>
      </c>
      <c r="BR331" t="s">
        <v>45</v>
      </c>
    </row>
    <row r="332" spans="1:70" x14ac:dyDescent="0.3">
      <c r="A332" s="281">
        <v>329</v>
      </c>
      <c r="B332" s="288" t="s">
        <v>2952</v>
      </c>
      <c r="C332" s="288" t="s">
        <v>2953</v>
      </c>
      <c r="D332" s="288" t="s">
        <v>3003</v>
      </c>
      <c r="E332" s="288" t="s">
        <v>2959</v>
      </c>
      <c r="F332" s="288" t="s">
        <v>2985</v>
      </c>
      <c r="G332" s="288" t="s">
        <v>2986</v>
      </c>
      <c r="H332" s="288" t="s">
        <v>2987</v>
      </c>
      <c r="I332" s="288" t="s">
        <v>2962</v>
      </c>
      <c r="J332" s="288" t="s">
        <v>60</v>
      </c>
      <c r="K332" s="288" t="s">
        <v>2958</v>
      </c>
      <c r="L332" s="288" t="s">
        <v>45</v>
      </c>
      <c r="M332" s="289" t="s">
        <v>1604</v>
      </c>
      <c r="N332" s="288" t="s">
        <v>1603</v>
      </c>
      <c r="O332" s="288" t="s">
        <v>50</v>
      </c>
      <c r="P332" s="288" t="s">
        <v>51</v>
      </c>
      <c r="Q332" s="290" t="s">
        <v>45</v>
      </c>
      <c r="R332" s="288" t="s">
        <v>45</v>
      </c>
      <c r="S332" s="1">
        <v>45518</v>
      </c>
      <c r="T332" s="1">
        <v>45456</v>
      </c>
      <c r="U332" s="290" t="s">
        <v>45</v>
      </c>
      <c r="V332" s="1">
        <v>45456</v>
      </c>
      <c r="W332" s="1">
        <v>45518</v>
      </c>
      <c r="X332" s="1">
        <v>45524</v>
      </c>
      <c r="Y332" s="291">
        <v>65000</v>
      </c>
      <c r="Z332" s="291">
        <v>65000</v>
      </c>
      <c r="AA332" s="291">
        <v>18000</v>
      </c>
      <c r="AB332" s="291">
        <v>65000</v>
      </c>
      <c r="AC332" s="292" t="s">
        <v>379</v>
      </c>
      <c r="AD332" s="290" t="s">
        <v>60</v>
      </c>
      <c r="AE332" s="292" t="s">
        <v>45</v>
      </c>
      <c r="AF332" s="291">
        <v>65000</v>
      </c>
      <c r="AG332" s="291">
        <v>300</v>
      </c>
      <c r="AH332" s="291">
        <v>19500000</v>
      </c>
      <c r="AI332" s="291">
        <v>5400000</v>
      </c>
      <c r="AJ332" s="291">
        <v>300</v>
      </c>
      <c r="AK332" s="291">
        <v>19500000</v>
      </c>
      <c r="AL332" s="291">
        <v>5400000</v>
      </c>
      <c r="AM332" s="291"/>
      <c r="AN332" s="291"/>
      <c r="AO332" s="291">
        <v>0</v>
      </c>
      <c r="AP332" s="291">
        <v>312</v>
      </c>
      <c r="AQ332" s="291">
        <v>20280000</v>
      </c>
      <c r="AR332" s="291">
        <v>5616000</v>
      </c>
      <c r="AS332" s="291">
        <v>312</v>
      </c>
      <c r="AT332" s="291">
        <v>20280000</v>
      </c>
      <c r="AU332" s="291">
        <v>5616000</v>
      </c>
      <c r="AV332" s="291"/>
      <c r="AW332" s="291"/>
      <c r="AX332" s="291">
        <v>0</v>
      </c>
      <c r="AY332" s="291">
        <v>108</v>
      </c>
      <c r="AZ332" s="291">
        <v>7020000</v>
      </c>
      <c r="BA332" s="291"/>
      <c r="BB332" s="291"/>
      <c r="BC332" s="291">
        <v>17</v>
      </c>
      <c r="BD332" s="291">
        <v>1105000</v>
      </c>
      <c r="BE332" s="291">
        <v>819124</v>
      </c>
      <c r="BF332" s="291">
        <v>306000</v>
      </c>
      <c r="BG332" s="291">
        <v>106</v>
      </c>
      <c r="BH332" s="291">
        <v>6890000</v>
      </c>
      <c r="BI332" s="291">
        <v>4728213</v>
      </c>
      <c r="BJ332" s="291">
        <v>1908000</v>
      </c>
      <c r="BK332" s="291">
        <v>2</v>
      </c>
      <c r="BL332" s="291">
        <v>204</v>
      </c>
      <c r="BM332" s="291">
        <v>206</v>
      </c>
      <c r="BN332" s="291">
        <v>13390000</v>
      </c>
      <c r="BO332" s="291">
        <v>3708000</v>
      </c>
      <c r="BP332" s="292" t="s">
        <v>3970</v>
      </c>
      <c r="BQ332" s="292" t="s">
        <v>4169</v>
      </c>
      <c r="BR332" t="s">
        <v>45</v>
      </c>
    </row>
    <row r="333" spans="1:70" x14ac:dyDescent="0.3">
      <c r="A333" s="281">
        <v>330</v>
      </c>
      <c r="B333" s="282" t="s">
        <v>2952</v>
      </c>
      <c r="C333" s="282" t="s">
        <v>2953</v>
      </c>
      <c r="D333" s="282" t="s">
        <v>3003</v>
      </c>
      <c r="E333" s="282" t="s">
        <v>2959</v>
      </c>
      <c r="F333" s="282" t="s">
        <v>2985</v>
      </c>
      <c r="G333" s="282" t="s">
        <v>2986</v>
      </c>
      <c r="H333" s="282" t="s">
        <v>2987</v>
      </c>
      <c r="I333" s="282" t="s">
        <v>2962</v>
      </c>
      <c r="J333" s="282" t="s">
        <v>60</v>
      </c>
      <c r="K333" s="282" t="s">
        <v>2958</v>
      </c>
      <c r="L333" s="282" t="s">
        <v>45</v>
      </c>
      <c r="M333" s="283" t="s">
        <v>1601</v>
      </c>
      <c r="N333" s="282" t="s">
        <v>1600</v>
      </c>
      <c r="O333" s="282" t="s">
        <v>50</v>
      </c>
      <c r="P333" s="282" t="s">
        <v>51</v>
      </c>
      <c r="Q333" s="284" t="s">
        <v>45</v>
      </c>
      <c r="R333" s="282" t="s">
        <v>45</v>
      </c>
      <c r="S333" s="285">
        <v>45559</v>
      </c>
      <c r="T333" s="285">
        <v>45525</v>
      </c>
      <c r="U333" s="284" t="s">
        <v>45</v>
      </c>
      <c r="V333" s="285">
        <v>45525</v>
      </c>
      <c r="W333" s="285">
        <v>45541</v>
      </c>
      <c r="X333" s="285">
        <v>45548</v>
      </c>
      <c r="Y333" s="286">
        <v>53000</v>
      </c>
      <c r="Z333" s="286">
        <v>65000</v>
      </c>
      <c r="AA333" s="286">
        <v>14800</v>
      </c>
      <c r="AB333" s="286">
        <v>65000</v>
      </c>
      <c r="AC333" s="287" t="s">
        <v>1602</v>
      </c>
      <c r="AD333" s="284" t="s">
        <v>60</v>
      </c>
      <c r="AE333" s="287" t="s">
        <v>45</v>
      </c>
      <c r="AF333" s="286">
        <v>53000</v>
      </c>
      <c r="AG333" s="286">
        <v>1780</v>
      </c>
      <c r="AH333" s="286">
        <v>115700000</v>
      </c>
      <c r="AI333" s="286">
        <v>26344000</v>
      </c>
      <c r="AJ333" s="286">
        <v>1300</v>
      </c>
      <c r="AK333" s="286">
        <v>84500000</v>
      </c>
      <c r="AL333" s="286">
        <v>19240000</v>
      </c>
      <c r="AM333" s="286">
        <v>480</v>
      </c>
      <c r="AN333" s="286">
        <v>31200000</v>
      </c>
      <c r="AO333" s="286">
        <v>7104000</v>
      </c>
      <c r="AP333" s="286">
        <v>1864</v>
      </c>
      <c r="AQ333" s="286">
        <v>121160000</v>
      </c>
      <c r="AR333" s="286">
        <v>27587200</v>
      </c>
      <c r="AS333" s="286">
        <v>1864</v>
      </c>
      <c r="AT333" s="286">
        <v>121160000</v>
      </c>
      <c r="AU333" s="286">
        <v>27587200</v>
      </c>
      <c r="AV333" s="286"/>
      <c r="AW333" s="286"/>
      <c r="AX333" s="286">
        <v>0</v>
      </c>
      <c r="AY333" s="286">
        <v>1326</v>
      </c>
      <c r="AZ333" s="286">
        <v>86190000</v>
      </c>
      <c r="BA333" s="286">
        <v>-2</v>
      </c>
      <c r="BB333" s="286">
        <v>-130000</v>
      </c>
      <c r="BC333" s="286">
        <v>170</v>
      </c>
      <c r="BD333" s="286">
        <v>11050000</v>
      </c>
      <c r="BE333" s="286">
        <v>7201484</v>
      </c>
      <c r="BF333" s="286">
        <v>2516000</v>
      </c>
      <c r="BG333" s="286">
        <v>1326</v>
      </c>
      <c r="BH333" s="286">
        <v>86190000</v>
      </c>
      <c r="BI333" s="286">
        <v>54857845</v>
      </c>
      <c r="BJ333" s="286">
        <v>19624800</v>
      </c>
      <c r="BK333" s="286"/>
      <c r="BL333" s="286">
        <v>538</v>
      </c>
      <c r="BM333" s="286">
        <v>538</v>
      </c>
      <c r="BN333" s="286">
        <v>34970000</v>
      </c>
      <c r="BO333" s="286">
        <v>7962400</v>
      </c>
      <c r="BP333" s="287" t="s">
        <v>3994</v>
      </c>
      <c r="BQ333" s="287" t="s">
        <v>1937</v>
      </c>
      <c r="BR333" t="s">
        <v>45</v>
      </c>
    </row>
    <row r="334" spans="1:70" x14ac:dyDescent="0.3">
      <c r="A334" s="281">
        <v>331</v>
      </c>
      <c r="B334" s="288" t="s">
        <v>2952</v>
      </c>
      <c r="C334" s="288" t="s">
        <v>2953</v>
      </c>
      <c r="D334" s="288" t="s">
        <v>3003</v>
      </c>
      <c r="E334" s="288" t="s">
        <v>2959</v>
      </c>
      <c r="F334" s="288" t="s">
        <v>2985</v>
      </c>
      <c r="G334" s="288" t="s">
        <v>2986</v>
      </c>
      <c r="H334" s="288" t="s">
        <v>3006</v>
      </c>
      <c r="I334" s="288" t="s">
        <v>2962</v>
      </c>
      <c r="J334" s="288" t="s">
        <v>60</v>
      </c>
      <c r="K334" s="288" t="s">
        <v>2958</v>
      </c>
      <c r="L334" s="288" t="s">
        <v>45</v>
      </c>
      <c r="M334" s="289" t="s">
        <v>1599</v>
      </c>
      <c r="N334" s="288" t="s">
        <v>1598</v>
      </c>
      <c r="O334" s="288" t="s">
        <v>50</v>
      </c>
      <c r="P334" s="288" t="s">
        <v>51</v>
      </c>
      <c r="Q334" s="290" t="s">
        <v>45</v>
      </c>
      <c r="R334" s="288" t="s">
        <v>45</v>
      </c>
      <c r="S334" s="1">
        <v>45530</v>
      </c>
      <c r="T334" s="1">
        <v>45476</v>
      </c>
      <c r="U334" s="290" t="s">
        <v>45</v>
      </c>
      <c r="V334" s="1">
        <v>45476</v>
      </c>
      <c r="W334" s="1">
        <v>45525</v>
      </c>
      <c r="X334" s="1">
        <v>45538</v>
      </c>
      <c r="Y334" s="291">
        <v>59000</v>
      </c>
      <c r="Z334" s="291">
        <v>59000</v>
      </c>
      <c r="AA334" s="291">
        <v>15600</v>
      </c>
      <c r="AB334" s="291">
        <v>59000</v>
      </c>
      <c r="AC334" s="292" t="s">
        <v>363</v>
      </c>
      <c r="AD334" s="290" t="s">
        <v>60</v>
      </c>
      <c r="AE334" s="292" t="s">
        <v>45</v>
      </c>
      <c r="AF334" s="291">
        <v>59000</v>
      </c>
      <c r="AG334" s="291">
        <v>800</v>
      </c>
      <c r="AH334" s="291">
        <v>47200000</v>
      </c>
      <c r="AI334" s="291">
        <v>12480000</v>
      </c>
      <c r="AJ334" s="291">
        <v>800</v>
      </c>
      <c r="AK334" s="291">
        <v>47200000</v>
      </c>
      <c r="AL334" s="291">
        <v>12480000</v>
      </c>
      <c r="AM334" s="291"/>
      <c r="AN334" s="291"/>
      <c r="AO334" s="291">
        <v>0</v>
      </c>
      <c r="AP334" s="291">
        <v>818</v>
      </c>
      <c r="AQ334" s="291">
        <v>48262000</v>
      </c>
      <c r="AR334" s="291">
        <v>12760800</v>
      </c>
      <c r="AS334" s="291">
        <v>818</v>
      </c>
      <c r="AT334" s="291">
        <v>48262000</v>
      </c>
      <c r="AU334" s="291">
        <v>12760800</v>
      </c>
      <c r="AV334" s="291"/>
      <c r="AW334" s="291"/>
      <c r="AX334" s="291">
        <v>0</v>
      </c>
      <c r="AY334" s="291">
        <v>589</v>
      </c>
      <c r="AZ334" s="291">
        <v>34751000</v>
      </c>
      <c r="BA334" s="291"/>
      <c r="BB334" s="291"/>
      <c r="BC334" s="291">
        <v>98</v>
      </c>
      <c r="BD334" s="291">
        <v>5782000</v>
      </c>
      <c r="BE334" s="291">
        <v>3909154</v>
      </c>
      <c r="BF334" s="291">
        <v>1528800</v>
      </c>
      <c r="BG334" s="291">
        <v>516</v>
      </c>
      <c r="BH334" s="291">
        <v>30444000</v>
      </c>
      <c r="BI334" s="291">
        <v>21286922</v>
      </c>
      <c r="BJ334" s="291">
        <v>8049600</v>
      </c>
      <c r="BK334" s="291">
        <v>73</v>
      </c>
      <c r="BL334" s="291">
        <v>229</v>
      </c>
      <c r="BM334" s="291">
        <v>302</v>
      </c>
      <c r="BN334" s="291">
        <v>17818000</v>
      </c>
      <c r="BO334" s="291">
        <v>4711200</v>
      </c>
      <c r="BP334" s="292" t="s">
        <v>681</v>
      </c>
      <c r="BQ334" s="292" t="s">
        <v>3868</v>
      </c>
      <c r="BR334" t="s">
        <v>45</v>
      </c>
    </row>
    <row r="335" spans="1:70" x14ac:dyDescent="0.3">
      <c r="A335" s="281">
        <v>332</v>
      </c>
      <c r="B335" s="282" t="s">
        <v>2952</v>
      </c>
      <c r="C335" s="282" t="s">
        <v>2953</v>
      </c>
      <c r="D335" s="282" t="s">
        <v>3003</v>
      </c>
      <c r="E335" s="282" t="s">
        <v>2959</v>
      </c>
      <c r="F335" s="282" t="s">
        <v>2985</v>
      </c>
      <c r="G335" s="282" t="s">
        <v>2986</v>
      </c>
      <c r="H335" s="282" t="s">
        <v>2989</v>
      </c>
      <c r="I335" s="282" t="s">
        <v>2962</v>
      </c>
      <c r="J335" s="282" t="s">
        <v>60</v>
      </c>
      <c r="K335" s="282" t="s">
        <v>2958</v>
      </c>
      <c r="L335" s="282" t="s">
        <v>45</v>
      </c>
      <c r="M335" s="283" t="s">
        <v>1597</v>
      </c>
      <c r="N335" s="282" t="s">
        <v>1596</v>
      </c>
      <c r="O335" s="282" t="s">
        <v>50</v>
      </c>
      <c r="P335" s="282" t="s">
        <v>120</v>
      </c>
      <c r="Q335" s="284" t="s">
        <v>45</v>
      </c>
      <c r="R335" s="282" t="s">
        <v>45</v>
      </c>
      <c r="S335" s="285">
        <v>45876</v>
      </c>
      <c r="T335" s="285">
        <v>45461</v>
      </c>
      <c r="U335" s="284" t="s">
        <v>45</v>
      </c>
      <c r="V335" s="285">
        <v>45461</v>
      </c>
      <c r="W335" s="285">
        <v>45504</v>
      </c>
      <c r="X335" s="285">
        <v>45524</v>
      </c>
      <c r="Y335" s="286">
        <v>55000</v>
      </c>
      <c r="Z335" s="286">
        <v>69000</v>
      </c>
      <c r="AA335" s="286">
        <v>15000</v>
      </c>
      <c r="AB335" s="286">
        <v>69000</v>
      </c>
      <c r="AC335" s="287" t="s">
        <v>1013</v>
      </c>
      <c r="AD335" s="284" t="s">
        <v>60</v>
      </c>
      <c r="AE335" s="287" t="s">
        <v>45</v>
      </c>
      <c r="AF335" s="286">
        <v>55000</v>
      </c>
      <c r="AG335" s="286">
        <v>4350</v>
      </c>
      <c r="AH335" s="286">
        <v>300150000</v>
      </c>
      <c r="AI335" s="286">
        <v>65250000</v>
      </c>
      <c r="AJ335" s="286">
        <v>2000</v>
      </c>
      <c r="AK335" s="286">
        <v>138000000</v>
      </c>
      <c r="AL335" s="286">
        <v>30000000</v>
      </c>
      <c r="AM335" s="286">
        <v>2350</v>
      </c>
      <c r="AN335" s="286">
        <v>162150000</v>
      </c>
      <c r="AO335" s="286">
        <v>35250000</v>
      </c>
      <c r="AP335" s="286">
        <v>3813</v>
      </c>
      <c r="AQ335" s="286">
        <v>263097000</v>
      </c>
      <c r="AR335" s="286">
        <v>57195000</v>
      </c>
      <c r="AS335" s="286">
        <v>3813</v>
      </c>
      <c r="AT335" s="286">
        <v>263097000</v>
      </c>
      <c r="AU335" s="286">
        <v>57195000</v>
      </c>
      <c r="AV335" s="286"/>
      <c r="AW335" s="286"/>
      <c r="AX335" s="286">
        <v>0</v>
      </c>
      <c r="AY335" s="286">
        <v>3669</v>
      </c>
      <c r="AZ335" s="286">
        <v>253161000</v>
      </c>
      <c r="BA335" s="286">
        <v>-11</v>
      </c>
      <c r="BB335" s="286">
        <v>-759000</v>
      </c>
      <c r="BC335" s="286">
        <v>1178</v>
      </c>
      <c r="BD335" s="286">
        <v>81282000</v>
      </c>
      <c r="BE335" s="286">
        <v>35883553</v>
      </c>
      <c r="BF335" s="286">
        <v>17670000</v>
      </c>
      <c r="BG335" s="286">
        <v>3620</v>
      </c>
      <c r="BH335" s="286">
        <v>249780000</v>
      </c>
      <c r="BI335" s="286">
        <v>129080248</v>
      </c>
      <c r="BJ335" s="286">
        <v>54300000</v>
      </c>
      <c r="BK335" s="286">
        <v>49</v>
      </c>
      <c r="BL335" s="286">
        <v>144</v>
      </c>
      <c r="BM335" s="286">
        <v>193</v>
      </c>
      <c r="BN335" s="286">
        <v>13317000</v>
      </c>
      <c r="BO335" s="286">
        <v>2895000</v>
      </c>
      <c r="BP335" s="287" t="s">
        <v>3406</v>
      </c>
      <c r="BQ335" s="287" t="s">
        <v>3974</v>
      </c>
      <c r="BR335" t="s">
        <v>45</v>
      </c>
    </row>
    <row r="336" spans="1:70" x14ac:dyDescent="0.3">
      <c r="A336" s="281">
        <v>333</v>
      </c>
      <c r="B336" s="288" t="s">
        <v>2952</v>
      </c>
      <c r="C336" s="288" t="s">
        <v>2953</v>
      </c>
      <c r="D336" s="288" t="s">
        <v>3003</v>
      </c>
      <c r="E336" s="288" t="s">
        <v>2959</v>
      </c>
      <c r="F336" s="288" t="s">
        <v>2985</v>
      </c>
      <c r="G336" s="288" t="s">
        <v>2986</v>
      </c>
      <c r="H336" s="288" t="s">
        <v>2989</v>
      </c>
      <c r="I336" s="288" t="s">
        <v>2962</v>
      </c>
      <c r="J336" s="288" t="s">
        <v>60</v>
      </c>
      <c r="K336" s="288" t="s">
        <v>2958</v>
      </c>
      <c r="L336" s="288" t="s">
        <v>45</v>
      </c>
      <c r="M336" s="289" t="s">
        <v>473</v>
      </c>
      <c r="N336" s="288" t="s">
        <v>355</v>
      </c>
      <c r="O336" s="288" t="s">
        <v>50</v>
      </c>
      <c r="P336" s="288" t="s">
        <v>120</v>
      </c>
      <c r="Q336" s="290" t="s">
        <v>45</v>
      </c>
      <c r="R336" s="288" t="s">
        <v>45</v>
      </c>
      <c r="S336" s="1">
        <v>45988</v>
      </c>
      <c r="T336" s="1">
        <v>45534</v>
      </c>
      <c r="U336" s="290" t="s">
        <v>45</v>
      </c>
      <c r="V336" s="1">
        <v>45534</v>
      </c>
      <c r="W336" s="1">
        <v>45554</v>
      </c>
      <c r="X336" s="1">
        <v>45559</v>
      </c>
      <c r="Y336" s="291">
        <v>63000</v>
      </c>
      <c r="Z336" s="291">
        <v>78000</v>
      </c>
      <c r="AA336" s="291">
        <v>16500</v>
      </c>
      <c r="AB336" s="291">
        <v>78000</v>
      </c>
      <c r="AC336" s="292" t="s">
        <v>672</v>
      </c>
      <c r="AD336" s="290" t="s">
        <v>60</v>
      </c>
      <c r="AE336" s="292" t="s">
        <v>45</v>
      </c>
      <c r="AF336" s="291">
        <v>63000</v>
      </c>
      <c r="AG336" s="291">
        <v>7975</v>
      </c>
      <c r="AH336" s="291">
        <v>622050000</v>
      </c>
      <c r="AI336" s="291">
        <v>131587500</v>
      </c>
      <c r="AJ336" s="291">
        <v>2500</v>
      </c>
      <c r="AK336" s="291">
        <v>195000000</v>
      </c>
      <c r="AL336" s="291">
        <v>41250000</v>
      </c>
      <c r="AM336" s="291">
        <v>5475</v>
      </c>
      <c r="AN336" s="291">
        <v>427050000</v>
      </c>
      <c r="AO336" s="291">
        <v>90337500</v>
      </c>
      <c r="AP336" s="291">
        <v>5898</v>
      </c>
      <c r="AQ336" s="291">
        <v>460044000</v>
      </c>
      <c r="AR336" s="291">
        <v>97317000</v>
      </c>
      <c r="AS336" s="291">
        <v>2535</v>
      </c>
      <c r="AT336" s="291">
        <v>197730000</v>
      </c>
      <c r="AU336" s="291">
        <v>41827500</v>
      </c>
      <c r="AV336" s="291">
        <v>3363</v>
      </c>
      <c r="AW336" s="291">
        <v>262314000</v>
      </c>
      <c r="AX336" s="291">
        <v>55489500</v>
      </c>
      <c r="AY336" s="291">
        <v>3526</v>
      </c>
      <c r="AZ336" s="291">
        <v>275028000</v>
      </c>
      <c r="BA336" s="291">
        <v>-5</v>
      </c>
      <c r="BB336" s="291">
        <v>-390000</v>
      </c>
      <c r="BC336" s="291">
        <v>1017</v>
      </c>
      <c r="BD336" s="291">
        <v>79326000</v>
      </c>
      <c r="BE336" s="291">
        <v>44991974</v>
      </c>
      <c r="BF336" s="291">
        <v>16780500</v>
      </c>
      <c r="BG336" s="291">
        <v>3485</v>
      </c>
      <c r="BH336" s="291">
        <v>271830000</v>
      </c>
      <c r="BI336" s="291">
        <v>141770473</v>
      </c>
      <c r="BJ336" s="291">
        <v>57502500</v>
      </c>
      <c r="BK336" s="291">
        <v>41</v>
      </c>
      <c r="BL336" s="291">
        <v>2372</v>
      </c>
      <c r="BM336" s="291">
        <v>2413</v>
      </c>
      <c r="BN336" s="291">
        <v>188214000</v>
      </c>
      <c r="BO336" s="291">
        <v>39814500</v>
      </c>
      <c r="BP336" s="292" t="s">
        <v>3869</v>
      </c>
      <c r="BQ336" s="292" t="s">
        <v>4033</v>
      </c>
      <c r="BR336" t="s">
        <v>3793</v>
      </c>
    </row>
    <row r="337" spans="1:70" x14ac:dyDescent="0.3">
      <c r="A337" s="281">
        <v>334</v>
      </c>
      <c r="B337" s="282" t="s">
        <v>2952</v>
      </c>
      <c r="C337" s="282" t="s">
        <v>2953</v>
      </c>
      <c r="D337" s="282" t="s">
        <v>3003</v>
      </c>
      <c r="E337" s="282" t="s">
        <v>2959</v>
      </c>
      <c r="F337" s="282" t="s">
        <v>2985</v>
      </c>
      <c r="G337" s="282" t="s">
        <v>2986</v>
      </c>
      <c r="H337" s="282" t="s">
        <v>2989</v>
      </c>
      <c r="I337" s="282" t="s">
        <v>2962</v>
      </c>
      <c r="J337" s="282" t="s">
        <v>60</v>
      </c>
      <c r="K337" s="282" t="s">
        <v>2958</v>
      </c>
      <c r="L337" s="282" t="s">
        <v>45</v>
      </c>
      <c r="M337" s="283" t="s">
        <v>1595</v>
      </c>
      <c r="N337" s="282" t="s">
        <v>355</v>
      </c>
      <c r="O337" s="282" t="s">
        <v>50</v>
      </c>
      <c r="P337" s="282" t="s">
        <v>120</v>
      </c>
      <c r="Q337" s="284" t="s">
        <v>45</v>
      </c>
      <c r="R337" s="282" t="s">
        <v>45</v>
      </c>
      <c r="S337" s="285">
        <v>45988</v>
      </c>
      <c r="T337" s="285">
        <v>45534</v>
      </c>
      <c r="U337" s="284" t="s">
        <v>45</v>
      </c>
      <c r="V337" s="285">
        <v>45534</v>
      </c>
      <c r="W337" s="285">
        <v>45554</v>
      </c>
      <c r="X337" s="285">
        <v>45565</v>
      </c>
      <c r="Y337" s="286">
        <v>63000</v>
      </c>
      <c r="Z337" s="286">
        <v>78000</v>
      </c>
      <c r="AA337" s="286">
        <v>16500</v>
      </c>
      <c r="AB337" s="286">
        <v>78000</v>
      </c>
      <c r="AC337" s="287" t="s">
        <v>672</v>
      </c>
      <c r="AD337" s="284" t="s">
        <v>60</v>
      </c>
      <c r="AE337" s="287" t="s">
        <v>45</v>
      </c>
      <c r="AF337" s="286">
        <v>63000</v>
      </c>
      <c r="AG337" s="286">
        <v>3480</v>
      </c>
      <c r="AH337" s="286">
        <v>271440000</v>
      </c>
      <c r="AI337" s="286">
        <v>57420000</v>
      </c>
      <c r="AJ337" s="286">
        <v>2500</v>
      </c>
      <c r="AK337" s="286">
        <v>195000000</v>
      </c>
      <c r="AL337" s="286">
        <v>41250000</v>
      </c>
      <c r="AM337" s="286">
        <v>980</v>
      </c>
      <c r="AN337" s="286">
        <v>76440000</v>
      </c>
      <c r="AO337" s="286">
        <v>16170000</v>
      </c>
      <c r="AP337" s="286">
        <v>3077</v>
      </c>
      <c r="AQ337" s="286">
        <v>240006000</v>
      </c>
      <c r="AR337" s="286">
        <v>50770500</v>
      </c>
      <c r="AS337" s="286">
        <v>3077</v>
      </c>
      <c r="AT337" s="286">
        <v>240006000</v>
      </c>
      <c r="AU337" s="286">
        <v>50770500</v>
      </c>
      <c r="AV337" s="286"/>
      <c r="AW337" s="286"/>
      <c r="AX337" s="286">
        <v>0</v>
      </c>
      <c r="AY337" s="286">
        <v>1417</v>
      </c>
      <c r="AZ337" s="286">
        <v>110526000</v>
      </c>
      <c r="BA337" s="286">
        <v>8</v>
      </c>
      <c r="BB337" s="286">
        <v>624000</v>
      </c>
      <c r="BC337" s="286">
        <v>374</v>
      </c>
      <c r="BD337" s="286">
        <v>29172000</v>
      </c>
      <c r="BE337" s="286">
        <v>16134331</v>
      </c>
      <c r="BF337" s="286">
        <v>6171000</v>
      </c>
      <c r="BG337" s="286">
        <v>1403</v>
      </c>
      <c r="BH337" s="286">
        <v>109434000</v>
      </c>
      <c r="BI337" s="286">
        <v>57832346</v>
      </c>
      <c r="BJ337" s="286">
        <v>23149500</v>
      </c>
      <c r="BK337" s="286">
        <v>14</v>
      </c>
      <c r="BL337" s="286">
        <v>1660</v>
      </c>
      <c r="BM337" s="286">
        <v>1674</v>
      </c>
      <c r="BN337" s="286">
        <v>130572000</v>
      </c>
      <c r="BO337" s="286">
        <v>27621000</v>
      </c>
      <c r="BP337" s="287" t="s">
        <v>3964</v>
      </c>
      <c r="BQ337" s="287" t="s">
        <v>4000</v>
      </c>
      <c r="BR337" t="s">
        <v>45</v>
      </c>
    </row>
    <row r="338" spans="1:70" x14ac:dyDescent="0.3">
      <c r="A338" s="281">
        <v>335</v>
      </c>
      <c r="B338" s="288" t="s">
        <v>2952</v>
      </c>
      <c r="C338" s="288" t="s">
        <v>2953</v>
      </c>
      <c r="D338" s="288" t="s">
        <v>3003</v>
      </c>
      <c r="E338" s="288" t="s">
        <v>2959</v>
      </c>
      <c r="F338" s="288" t="s">
        <v>2985</v>
      </c>
      <c r="G338" s="288" t="s">
        <v>2986</v>
      </c>
      <c r="H338" s="288" t="s">
        <v>2989</v>
      </c>
      <c r="I338" s="288" t="s">
        <v>2962</v>
      </c>
      <c r="J338" s="288" t="s">
        <v>60</v>
      </c>
      <c r="K338" s="288" t="s">
        <v>2958</v>
      </c>
      <c r="L338" s="288" t="s">
        <v>45</v>
      </c>
      <c r="M338" s="289" t="s">
        <v>1594</v>
      </c>
      <c r="N338" s="288" t="s">
        <v>1593</v>
      </c>
      <c r="O338" s="288" t="s">
        <v>50</v>
      </c>
      <c r="P338" s="288" t="s">
        <v>51</v>
      </c>
      <c r="Q338" s="290" t="s">
        <v>45</v>
      </c>
      <c r="R338" s="288" t="s">
        <v>45</v>
      </c>
      <c r="S338" s="1">
        <v>45586</v>
      </c>
      <c r="T338" s="1">
        <v>45456</v>
      </c>
      <c r="U338" s="290" t="s">
        <v>45</v>
      </c>
      <c r="V338" s="1">
        <v>45456</v>
      </c>
      <c r="W338" s="1">
        <v>45547</v>
      </c>
      <c r="X338" s="1">
        <v>45561</v>
      </c>
      <c r="Y338" s="291">
        <v>79000</v>
      </c>
      <c r="Z338" s="291">
        <v>79000</v>
      </c>
      <c r="AA338" s="291">
        <v>22500</v>
      </c>
      <c r="AB338" s="291">
        <v>79000</v>
      </c>
      <c r="AC338" s="292" t="s">
        <v>187</v>
      </c>
      <c r="AD338" s="290" t="s">
        <v>60</v>
      </c>
      <c r="AE338" s="292" t="s">
        <v>45</v>
      </c>
      <c r="AF338" s="291">
        <v>79000</v>
      </c>
      <c r="AG338" s="291">
        <v>2180</v>
      </c>
      <c r="AH338" s="291">
        <v>172220000</v>
      </c>
      <c r="AI338" s="291">
        <v>49050000</v>
      </c>
      <c r="AJ338" s="291">
        <v>930</v>
      </c>
      <c r="AK338" s="291">
        <v>73470000</v>
      </c>
      <c r="AL338" s="291">
        <v>20925000</v>
      </c>
      <c r="AM338" s="291">
        <v>1250</v>
      </c>
      <c r="AN338" s="291">
        <v>98750000</v>
      </c>
      <c r="AO338" s="291">
        <v>28125000</v>
      </c>
      <c r="AP338" s="291">
        <v>2140</v>
      </c>
      <c r="AQ338" s="291">
        <v>169060000</v>
      </c>
      <c r="AR338" s="291">
        <v>48150000</v>
      </c>
      <c r="AS338" s="291">
        <v>2140</v>
      </c>
      <c r="AT338" s="291">
        <v>169060000</v>
      </c>
      <c r="AU338" s="291">
        <v>48150000</v>
      </c>
      <c r="AV338" s="291"/>
      <c r="AW338" s="291"/>
      <c r="AX338" s="291">
        <v>0</v>
      </c>
      <c r="AY338" s="291">
        <v>1465</v>
      </c>
      <c r="AZ338" s="291">
        <v>115735000</v>
      </c>
      <c r="BA338" s="291">
        <v>19</v>
      </c>
      <c r="BB338" s="291">
        <v>1501000</v>
      </c>
      <c r="BC338" s="291">
        <v>491</v>
      </c>
      <c r="BD338" s="291">
        <v>38789000</v>
      </c>
      <c r="BE338" s="291">
        <v>27170226</v>
      </c>
      <c r="BF338" s="291">
        <v>11047500</v>
      </c>
      <c r="BG338" s="291">
        <v>1474</v>
      </c>
      <c r="BH338" s="291">
        <v>116446000</v>
      </c>
      <c r="BI338" s="291">
        <v>80510460</v>
      </c>
      <c r="BJ338" s="291">
        <v>33165000</v>
      </c>
      <c r="BK338" s="291">
        <v>-9</v>
      </c>
      <c r="BL338" s="291">
        <v>675</v>
      </c>
      <c r="BM338" s="291">
        <v>666</v>
      </c>
      <c r="BN338" s="291">
        <v>52614000</v>
      </c>
      <c r="BO338" s="291">
        <v>14985000</v>
      </c>
      <c r="BP338" s="292" t="s">
        <v>3733</v>
      </c>
      <c r="BQ338" s="292" t="s">
        <v>524</v>
      </c>
      <c r="BR338" t="s">
        <v>45</v>
      </c>
    </row>
    <row r="339" spans="1:70" x14ac:dyDescent="0.3">
      <c r="A339" s="281">
        <v>336</v>
      </c>
      <c r="B339" s="282" t="s">
        <v>2952</v>
      </c>
      <c r="C339" s="282" t="s">
        <v>2953</v>
      </c>
      <c r="D339" s="282" t="s">
        <v>3003</v>
      </c>
      <c r="E339" s="282" t="s">
        <v>2959</v>
      </c>
      <c r="F339" s="282" t="s">
        <v>2985</v>
      </c>
      <c r="G339" s="282" t="s">
        <v>2986</v>
      </c>
      <c r="H339" s="282" t="s">
        <v>2989</v>
      </c>
      <c r="I339" s="282" t="s">
        <v>2962</v>
      </c>
      <c r="J339" s="282" t="s">
        <v>60</v>
      </c>
      <c r="K339" s="282" t="s">
        <v>2958</v>
      </c>
      <c r="L339" s="282" t="s">
        <v>45</v>
      </c>
      <c r="M339" s="283" t="s">
        <v>1592</v>
      </c>
      <c r="N339" s="282" t="s">
        <v>1591</v>
      </c>
      <c r="O339" s="282" t="s">
        <v>50</v>
      </c>
      <c r="P339" s="282" t="s">
        <v>51</v>
      </c>
      <c r="Q339" s="284" t="s">
        <v>45</v>
      </c>
      <c r="R339" s="282" t="s">
        <v>45</v>
      </c>
      <c r="S339" s="285">
        <v>45597</v>
      </c>
      <c r="T339" s="285">
        <v>45525</v>
      </c>
      <c r="U339" s="284" t="s">
        <v>45</v>
      </c>
      <c r="V339" s="285">
        <v>45525</v>
      </c>
      <c r="W339" s="285">
        <v>45546</v>
      </c>
      <c r="X339" s="285">
        <v>45548</v>
      </c>
      <c r="Y339" s="286">
        <v>55000</v>
      </c>
      <c r="Z339" s="286">
        <v>69000</v>
      </c>
      <c r="AA339" s="286">
        <v>14600</v>
      </c>
      <c r="AB339" s="286">
        <v>69000</v>
      </c>
      <c r="AC339" s="287" t="s">
        <v>531</v>
      </c>
      <c r="AD339" s="284" t="s">
        <v>60</v>
      </c>
      <c r="AE339" s="287" t="s">
        <v>45</v>
      </c>
      <c r="AF339" s="286">
        <v>55000</v>
      </c>
      <c r="AG339" s="286">
        <v>3000</v>
      </c>
      <c r="AH339" s="286">
        <v>207000000</v>
      </c>
      <c r="AI339" s="286">
        <v>43800000</v>
      </c>
      <c r="AJ339" s="286">
        <v>3000</v>
      </c>
      <c r="AK339" s="286">
        <v>207000000</v>
      </c>
      <c r="AL339" s="286">
        <v>43800000</v>
      </c>
      <c r="AM339" s="286"/>
      <c r="AN339" s="286"/>
      <c r="AO339" s="286">
        <v>0</v>
      </c>
      <c r="AP339" s="286">
        <v>3060</v>
      </c>
      <c r="AQ339" s="286">
        <v>211140000</v>
      </c>
      <c r="AR339" s="286">
        <v>44676000</v>
      </c>
      <c r="AS339" s="286">
        <v>3060</v>
      </c>
      <c r="AT339" s="286">
        <v>211140000</v>
      </c>
      <c r="AU339" s="286">
        <v>44676000</v>
      </c>
      <c r="AV339" s="286"/>
      <c r="AW339" s="286"/>
      <c r="AX339" s="286">
        <v>0</v>
      </c>
      <c r="AY339" s="286">
        <v>1982</v>
      </c>
      <c r="AZ339" s="286">
        <v>136758000</v>
      </c>
      <c r="BA339" s="286">
        <v>-23</v>
      </c>
      <c r="BB339" s="286">
        <v>-1587000</v>
      </c>
      <c r="BC339" s="286">
        <v>433</v>
      </c>
      <c r="BD339" s="286">
        <v>29877000</v>
      </c>
      <c r="BE339" s="286">
        <v>18358899</v>
      </c>
      <c r="BF339" s="286">
        <v>6321800</v>
      </c>
      <c r="BG339" s="286">
        <v>1961</v>
      </c>
      <c r="BH339" s="286">
        <v>135309000</v>
      </c>
      <c r="BI339" s="286">
        <v>81320531</v>
      </c>
      <c r="BJ339" s="286">
        <v>28630600</v>
      </c>
      <c r="BK339" s="286">
        <v>21</v>
      </c>
      <c r="BL339" s="286">
        <v>1078</v>
      </c>
      <c r="BM339" s="286">
        <v>1099</v>
      </c>
      <c r="BN339" s="286">
        <v>75831000</v>
      </c>
      <c r="BO339" s="286">
        <v>16045400</v>
      </c>
      <c r="BP339" s="287" t="s">
        <v>3298</v>
      </c>
      <c r="BQ339" s="287" t="s">
        <v>3883</v>
      </c>
      <c r="BR339" t="s">
        <v>45</v>
      </c>
    </row>
    <row r="340" spans="1:70" x14ac:dyDescent="0.3">
      <c r="A340" s="281">
        <v>337</v>
      </c>
      <c r="B340" s="288" t="s">
        <v>2952</v>
      </c>
      <c r="C340" s="288" t="s">
        <v>2953</v>
      </c>
      <c r="D340" s="288" t="s">
        <v>3003</v>
      </c>
      <c r="E340" s="288" t="s">
        <v>2959</v>
      </c>
      <c r="F340" s="288" t="s">
        <v>2985</v>
      </c>
      <c r="G340" s="288" t="s">
        <v>2991</v>
      </c>
      <c r="H340" s="288" t="s">
        <v>2992</v>
      </c>
      <c r="I340" s="288" t="s">
        <v>2962</v>
      </c>
      <c r="J340" s="288" t="s">
        <v>60</v>
      </c>
      <c r="K340" s="288" t="s">
        <v>2958</v>
      </c>
      <c r="L340" s="288" t="s">
        <v>45</v>
      </c>
      <c r="M340" s="289" t="s">
        <v>1590</v>
      </c>
      <c r="N340" s="288" t="s">
        <v>1589</v>
      </c>
      <c r="O340" s="288" t="s">
        <v>50</v>
      </c>
      <c r="P340" s="288" t="s">
        <v>51</v>
      </c>
      <c r="Q340" s="290" t="s">
        <v>45</v>
      </c>
      <c r="R340" s="288" t="s">
        <v>45</v>
      </c>
      <c r="S340" s="1">
        <v>45540</v>
      </c>
      <c r="T340" s="1">
        <v>45455</v>
      </c>
      <c r="U340" s="290" t="s">
        <v>45</v>
      </c>
      <c r="V340" s="1">
        <v>45455</v>
      </c>
      <c r="W340" s="1">
        <v>45478</v>
      </c>
      <c r="X340" s="1">
        <v>45497</v>
      </c>
      <c r="Y340" s="291">
        <v>49000</v>
      </c>
      <c r="Z340" s="291">
        <v>49000</v>
      </c>
      <c r="AA340" s="291">
        <v>13000</v>
      </c>
      <c r="AB340" s="291">
        <v>49000</v>
      </c>
      <c r="AC340" s="292" t="s">
        <v>52</v>
      </c>
      <c r="AD340" s="290" t="s">
        <v>60</v>
      </c>
      <c r="AE340" s="292" t="s">
        <v>45</v>
      </c>
      <c r="AF340" s="291">
        <v>49000</v>
      </c>
      <c r="AG340" s="291">
        <v>780</v>
      </c>
      <c r="AH340" s="291">
        <v>38220000</v>
      </c>
      <c r="AI340" s="291">
        <v>10140000</v>
      </c>
      <c r="AJ340" s="291">
        <v>650</v>
      </c>
      <c r="AK340" s="291">
        <v>31850000</v>
      </c>
      <c r="AL340" s="291">
        <v>8450000</v>
      </c>
      <c r="AM340" s="291">
        <v>130</v>
      </c>
      <c r="AN340" s="291">
        <v>6370000</v>
      </c>
      <c r="AO340" s="291">
        <v>1690000</v>
      </c>
      <c r="AP340" s="291">
        <v>751</v>
      </c>
      <c r="AQ340" s="291">
        <v>36799000</v>
      </c>
      <c r="AR340" s="291">
        <v>9763000</v>
      </c>
      <c r="AS340" s="291">
        <v>751</v>
      </c>
      <c r="AT340" s="291">
        <v>36799000</v>
      </c>
      <c r="AU340" s="291">
        <v>9763000</v>
      </c>
      <c r="AV340" s="291"/>
      <c r="AW340" s="291"/>
      <c r="AX340" s="291">
        <v>0</v>
      </c>
      <c r="AY340" s="291">
        <v>681</v>
      </c>
      <c r="AZ340" s="291">
        <v>33369000</v>
      </c>
      <c r="BA340" s="291">
        <v>3</v>
      </c>
      <c r="BB340" s="291">
        <v>147000</v>
      </c>
      <c r="BC340" s="291">
        <v>119</v>
      </c>
      <c r="BD340" s="291">
        <v>5831000</v>
      </c>
      <c r="BE340" s="291">
        <v>4563834</v>
      </c>
      <c r="BF340" s="291">
        <v>1547000</v>
      </c>
      <c r="BG340" s="291">
        <v>667</v>
      </c>
      <c r="BH340" s="291">
        <v>32683000</v>
      </c>
      <c r="BI340" s="291">
        <v>25903797</v>
      </c>
      <c r="BJ340" s="291">
        <v>8671000</v>
      </c>
      <c r="BK340" s="291">
        <v>14</v>
      </c>
      <c r="BL340" s="291">
        <v>70</v>
      </c>
      <c r="BM340" s="291">
        <v>84</v>
      </c>
      <c r="BN340" s="291">
        <v>4116000</v>
      </c>
      <c r="BO340" s="291">
        <v>1092000</v>
      </c>
      <c r="BP340" s="292" t="s">
        <v>3315</v>
      </c>
      <c r="BQ340" s="292" t="s">
        <v>1475</v>
      </c>
      <c r="BR340" t="s">
        <v>45</v>
      </c>
    </row>
    <row r="341" spans="1:70" x14ac:dyDescent="0.3">
      <c r="A341" s="281">
        <v>338</v>
      </c>
      <c r="B341" s="282" t="s">
        <v>2952</v>
      </c>
      <c r="C341" s="282" t="s">
        <v>2953</v>
      </c>
      <c r="D341" s="282" t="s">
        <v>3003</v>
      </c>
      <c r="E341" s="282" t="s">
        <v>2959</v>
      </c>
      <c r="F341" s="282" t="s">
        <v>2985</v>
      </c>
      <c r="G341" s="282" t="s">
        <v>2991</v>
      </c>
      <c r="H341" s="282" t="s">
        <v>2992</v>
      </c>
      <c r="I341" s="282" t="s">
        <v>2962</v>
      </c>
      <c r="J341" s="282" t="s">
        <v>60</v>
      </c>
      <c r="K341" s="282" t="s">
        <v>2958</v>
      </c>
      <c r="L341" s="282" t="s">
        <v>45</v>
      </c>
      <c r="M341" s="283" t="s">
        <v>1588</v>
      </c>
      <c r="N341" s="282" t="s">
        <v>1587</v>
      </c>
      <c r="O341" s="282" t="s">
        <v>50</v>
      </c>
      <c r="P341" s="282" t="s">
        <v>127</v>
      </c>
      <c r="Q341" s="284" t="s">
        <v>45</v>
      </c>
      <c r="R341" s="282" t="s">
        <v>45</v>
      </c>
      <c r="S341" s="285">
        <v>45580</v>
      </c>
      <c r="T341" s="285">
        <v>45455</v>
      </c>
      <c r="U341" s="284" t="s">
        <v>45</v>
      </c>
      <c r="V341" s="285">
        <v>45455</v>
      </c>
      <c r="W341" s="285">
        <v>45510</v>
      </c>
      <c r="X341" s="285">
        <v>45513</v>
      </c>
      <c r="Y341" s="286">
        <v>75000</v>
      </c>
      <c r="Z341" s="286">
        <v>75000</v>
      </c>
      <c r="AA341" s="286">
        <v>20500</v>
      </c>
      <c r="AB341" s="286">
        <v>75000</v>
      </c>
      <c r="AC341" s="287" t="s">
        <v>1013</v>
      </c>
      <c r="AD341" s="284" t="s">
        <v>60</v>
      </c>
      <c r="AE341" s="287" t="s">
        <v>45</v>
      </c>
      <c r="AF341" s="286">
        <v>75000</v>
      </c>
      <c r="AG341" s="286">
        <v>5374</v>
      </c>
      <c r="AH341" s="286">
        <v>403050000</v>
      </c>
      <c r="AI341" s="286">
        <v>110167000</v>
      </c>
      <c r="AJ341" s="286">
        <v>1050</v>
      </c>
      <c r="AK341" s="286">
        <v>78750000</v>
      </c>
      <c r="AL341" s="286">
        <v>21525000</v>
      </c>
      <c r="AM341" s="286">
        <v>4324</v>
      </c>
      <c r="AN341" s="286">
        <v>324300000</v>
      </c>
      <c r="AO341" s="286">
        <v>88642000</v>
      </c>
      <c r="AP341" s="286">
        <v>5482</v>
      </c>
      <c r="AQ341" s="286">
        <v>411150000</v>
      </c>
      <c r="AR341" s="286">
        <v>112381000</v>
      </c>
      <c r="AS341" s="286">
        <v>5482</v>
      </c>
      <c r="AT341" s="286">
        <v>411150000</v>
      </c>
      <c r="AU341" s="286">
        <v>112381000</v>
      </c>
      <c r="AV341" s="286"/>
      <c r="AW341" s="286"/>
      <c r="AX341" s="286">
        <v>0</v>
      </c>
      <c r="AY341" s="286">
        <v>4414</v>
      </c>
      <c r="AZ341" s="286">
        <v>331050000</v>
      </c>
      <c r="BA341" s="286">
        <v>-8</v>
      </c>
      <c r="BB341" s="286">
        <v>-600000</v>
      </c>
      <c r="BC341" s="286">
        <v>1344</v>
      </c>
      <c r="BD341" s="286">
        <v>100800000</v>
      </c>
      <c r="BE341" s="286">
        <v>70076422</v>
      </c>
      <c r="BF341" s="286">
        <v>27552000</v>
      </c>
      <c r="BG341" s="286">
        <v>4322</v>
      </c>
      <c r="BH341" s="286">
        <v>324150000</v>
      </c>
      <c r="BI341" s="286">
        <v>230941024</v>
      </c>
      <c r="BJ341" s="286">
        <v>88601000</v>
      </c>
      <c r="BK341" s="286">
        <v>92</v>
      </c>
      <c r="BL341" s="286">
        <v>1068</v>
      </c>
      <c r="BM341" s="286">
        <v>1160</v>
      </c>
      <c r="BN341" s="286">
        <v>87000000</v>
      </c>
      <c r="BO341" s="286">
        <v>23780000</v>
      </c>
      <c r="BP341" s="287" t="s">
        <v>4149</v>
      </c>
      <c r="BQ341" s="287" t="s">
        <v>3273</v>
      </c>
      <c r="BR341" t="s">
        <v>45</v>
      </c>
    </row>
    <row r="342" spans="1:70" x14ac:dyDescent="0.3">
      <c r="A342" s="281">
        <v>339</v>
      </c>
      <c r="B342" s="288" t="s">
        <v>2952</v>
      </c>
      <c r="C342" s="288" t="s">
        <v>2953</v>
      </c>
      <c r="D342" s="288" t="s">
        <v>3003</v>
      </c>
      <c r="E342" s="288" t="s">
        <v>2959</v>
      </c>
      <c r="F342" s="288" t="s">
        <v>2985</v>
      </c>
      <c r="G342" s="288" t="s">
        <v>2991</v>
      </c>
      <c r="H342" s="288" t="s">
        <v>2992</v>
      </c>
      <c r="I342" s="288" t="s">
        <v>2962</v>
      </c>
      <c r="J342" s="288" t="s">
        <v>60</v>
      </c>
      <c r="K342" s="288" t="s">
        <v>2958</v>
      </c>
      <c r="L342" s="288" t="s">
        <v>45</v>
      </c>
      <c r="M342" s="289" t="s">
        <v>1586</v>
      </c>
      <c r="N342" s="288" t="s">
        <v>1585</v>
      </c>
      <c r="O342" s="288" t="s">
        <v>50</v>
      </c>
      <c r="P342" s="288" t="s">
        <v>51</v>
      </c>
      <c r="Q342" s="290" t="s">
        <v>45</v>
      </c>
      <c r="R342" s="288" t="s">
        <v>45</v>
      </c>
      <c r="S342" s="1">
        <v>45558</v>
      </c>
      <c r="T342" s="1">
        <v>45455</v>
      </c>
      <c r="U342" s="290" t="s">
        <v>45</v>
      </c>
      <c r="V342" s="1">
        <v>45455</v>
      </c>
      <c r="W342" s="1">
        <v>45509</v>
      </c>
      <c r="X342" s="1">
        <v>45527</v>
      </c>
      <c r="Y342" s="291">
        <v>55000</v>
      </c>
      <c r="Z342" s="291">
        <v>55000</v>
      </c>
      <c r="AA342" s="291">
        <v>14800</v>
      </c>
      <c r="AB342" s="291">
        <v>55000</v>
      </c>
      <c r="AC342" s="292" t="s">
        <v>399</v>
      </c>
      <c r="AD342" s="290" t="s">
        <v>60</v>
      </c>
      <c r="AE342" s="292" t="s">
        <v>45</v>
      </c>
      <c r="AF342" s="291">
        <v>55000</v>
      </c>
      <c r="AG342" s="291">
        <v>950</v>
      </c>
      <c r="AH342" s="291">
        <v>52250000</v>
      </c>
      <c r="AI342" s="291">
        <v>14060000</v>
      </c>
      <c r="AJ342" s="291">
        <v>950</v>
      </c>
      <c r="AK342" s="291">
        <v>52250000</v>
      </c>
      <c r="AL342" s="291">
        <v>14060000</v>
      </c>
      <c r="AM342" s="291"/>
      <c r="AN342" s="291"/>
      <c r="AO342" s="291">
        <v>0</v>
      </c>
      <c r="AP342" s="291">
        <v>800</v>
      </c>
      <c r="AQ342" s="291">
        <v>44000000</v>
      </c>
      <c r="AR342" s="291">
        <v>11840000</v>
      </c>
      <c r="AS342" s="291">
        <v>800</v>
      </c>
      <c r="AT342" s="291">
        <v>44000000</v>
      </c>
      <c r="AU342" s="291">
        <v>11840000</v>
      </c>
      <c r="AV342" s="291"/>
      <c r="AW342" s="291"/>
      <c r="AX342" s="291">
        <v>0</v>
      </c>
      <c r="AY342" s="291">
        <v>576</v>
      </c>
      <c r="AZ342" s="291">
        <v>31680000</v>
      </c>
      <c r="BA342" s="291">
        <v>-4</v>
      </c>
      <c r="BB342" s="291">
        <v>-220000</v>
      </c>
      <c r="BC342" s="291">
        <v>97</v>
      </c>
      <c r="BD342" s="291">
        <v>5335000</v>
      </c>
      <c r="BE342" s="291">
        <v>4189767</v>
      </c>
      <c r="BF342" s="291">
        <v>1435600</v>
      </c>
      <c r="BG342" s="291">
        <v>577</v>
      </c>
      <c r="BH342" s="291">
        <v>31735000</v>
      </c>
      <c r="BI342" s="291">
        <v>23894091</v>
      </c>
      <c r="BJ342" s="291">
        <v>8539600</v>
      </c>
      <c r="BK342" s="291">
        <v>-1</v>
      </c>
      <c r="BL342" s="291">
        <v>224</v>
      </c>
      <c r="BM342" s="291">
        <v>223</v>
      </c>
      <c r="BN342" s="291">
        <v>12265000</v>
      </c>
      <c r="BO342" s="291">
        <v>3300400</v>
      </c>
      <c r="BP342" s="292" t="s">
        <v>3891</v>
      </c>
      <c r="BQ342" s="292" t="s">
        <v>3959</v>
      </c>
      <c r="BR342" t="s">
        <v>45</v>
      </c>
    </row>
    <row r="343" spans="1:70" x14ac:dyDescent="0.3">
      <c r="A343" s="281">
        <v>340</v>
      </c>
      <c r="B343" s="282" t="s">
        <v>2952</v>
      </c>
      <c r="C343" s="282" t="s">
        <v>2953</v>
      </c>
      <c r="D343" s="282" t="s">
        <v>3003</v>
      </c>
      <c r="E343" s="282" t="s">
        <v>2959</v>
      </c>
      <c r="F343" s="282" t="s">
        <v>2985</v>
      </c>
      <c r="G343" s="282" t="s">
        <v>2991</v>
      </c>
      <c r="H343" s="282" t="s">
        <v>2992</v>
      </c>
      <c r="I343" s="282" t="s">
        <v>2962</v>
      </c>
      <c r="J343" s="282" t="s">
        <v>60</v>
      </c>
      <c r="K343" s="282" t="s">
        <v>2958</v>
      </c>
      <c r="L343" s="282" t="s">
        <v>45</v>
      </c>
      <c r="M343" s="283" t="s">
        <v>1581</v>
      </c>
      <c r="N343" s="282" t="s">
        <v>1580</v>
      </c>
      <c r="O343" s="282" t="s">
        <v>50</v>
      </c>
      <c r="P343" s="282" t="s">
        <v>51</v>
      </c>
      <c r="Q343" s="284" t="s">
        <v>45</v>
      </c>
      <c r="R343" s="282" t="s">
        <v>45</v>
      </c>
      <c r="S343" s="285">
        <v>45580</v>
      </c>
      <c r="T343" s="285">
        <v>45455</v>
      </c>
      <c r="U343" s="284" t="s">
        <v>45</v>
      </c>
      <c r="V343" s="285">
        <v>45455</v>
      </c>
      <c r="W343" s="285">
        <v>45559</v>
      </c>
      <c r="X343" s="285">
        <v>45560</v>
      </c>
      <c r="Y343" s="286">
        <v>65000</v>
      </c>
      <c r="Z343" s="286">
        <v>65000</v>
      </c>
      <c r="AA343" s="286">
        <v>17000</v>
      </c>
      <c r="AB343" s="286">
        <v>65000</v>
      </c>
      <c r="AC343" s="287" t="s">
        <v>527</v>
      </c>
      <c r="AD343" s="284" t="s">
        <v>60</v>
      </c>
      <c r="AE343" s="287" t="s">
        <v>45</v>
      </c>
      <c r="AF343" s="286">
        <v>65000</v>
      </c>
      <c r="AG343" s="286">
        <v>2560</v>
      </c>
      <c r="AH343" s="286">
        <v>166400000</v>
      </c>
      <c r="AI343" s="286">
        <v>43520000</v>
      </c>
      <c r="AJ343" s="286">
        <v>980</v>
      </c>
      <c r="AK343" s="286">
        <v>63700000</v>
      </c>
      <c r="AL343" s="286">
        <v>16660000</v>
      </c>
      <c r="AM343" s="286">
        <v>1580</v>
      </c>
      <c r="AN343" s="286">
        <v>102700000</v>
      </c>
      <c r="AO343" s="286">
        <v>26860000</v>
      </c>
      <c r="AP343" s="286">
        <v>2719</v>
      </c>
      <c r="AQ343" s="286">
        <v>176735000</v>
      </c>
      <c r="AR343" s="286">
        <v>46223000</v>
      </c>
      <c r="AS343" s="286">
        <v>2719</v>
      </c>
      <c r="AT343" s="286">
        <v>176735000</v>
      </c>
      <c r="AU343" s="286">
        <v>46223000</v>
      </c>
      <c r="AV343" s="286"/>
      <c r="AW343" s="286"/>
      <c r="AX343" s="286">
        <v>0</v>
      </c>
      <c r="AY343" s="286">
        <v>2362</v>
      </c>
      <c r="AZ343" s="286">
        <v>153530000</v>
      </c>
      <c r="BA343" s="286">
        <v>-23</v>
      </c>
      <c r="BB343" s="286">
        <v>-1495000</v>
      </c>
      <c r="BC343" s="286">
        <v>415</v>
      </c>
      <c r="BD343" s="286">
        <v>26975000</v>
      </c>
      <c r="BE343" s="286">
        <v>21122686</v>
      </c>
      <c r="BF343" s="286">
        <v>7055000</v>
      </c>
      <c r="BG343" s="286">
        <v>2376</v>
      </c>
      <c r="BH343" s="286">
        <v>154440000</v>
      </c>
      <c r="BI343" s="286">
        <v>120598637</v>
      </c>
      <c r="BJ343" s="286">
        <v>40392000</v>
      </c>
      <c r="BK343" s="286">
        <v>-14</v>
      </c>
      <c r="BL343" s="286">
        <v>357</v>
      </c>
      <c r="BM343" s="286">
        <v>343</v>
      </c>
      <c r="BN343" s="286">
        <v>22295000</v>
      </c>
      <c r="BO343" s="286">
        <v>5831000</v>
      </c>
      <c r="BP343" s="287" t="s">
        <v>979</v>
      </c>
      <c r="BQ343" s="287" t="s">
        <v>3914</v>
      </c>
      <c r="BR343" t="s">
        <v>45</v>
      </c>
    </row>
    <row r="344" spans="1:70" x14ac:dyDescent="0.3">
      <c r="A344" s="281">
        <v>341</v>
      </c>
      <c r="B344" s="288" t="s">
        <v>2952</v>
      </c>
      <c r="C344" s="288" t="s">
        <v>2953</v>
      </c>
      <c r="D344" s="288" t="s">
        <v>3003</v>
      </c>
      <c r="E344" s="288" t="s">
        <v>2959</v>
      </c>
      <c r="F344" s="288" t="s">
        <v>2985</v>
      </c>
      <c r="G344" s="288" t="s">
        <v>2991</v>
      </c>
      <c r="H344" s="288" t="s">
        <v>2992</v>
      </c>
      <c r="I344" s="288" t="s">
        <v>2962</v>
      </c>
      <c r="J344" s="288" t="s">
        <v>60</v>
      </c>
      <c r="K344" s="288" t="s">
        <v>2958</v>
      </c>
      <c r="L344" s="288" t="s">
        <v>45</v>
      </c>
      <c r="M344" s="289" t="s">
        <v>1579</v>
      </c>
      <c r="N344" s="288" t="s">
        <v>1578</v>
      </c>
      <c r="O344" s="288" t="s">
        <v>50</v>
      </c>
      <c r="P344" s="288" t="s">
        <v>51</v>
      </c>
      <c r="Q344" s="290" t="s">
        <v>45</v>
      </c>
      <c r="R344" s="288" t="s">
        <v>45</v>
      </c>
      <c r="S344" s="1">
        <v>45586</v>
      </c>
      <c r="T344" s="1">
        <v>45455</v>
      </c>
      <c r="U344" s="290" t="s">
        <v>45</v>
      </c>
      <c r="V344" s="1">
        <v>45455</v>
      </c>
      <c r="W344" s="1">
        <v>45579</v>
      </c>
      <c r="X344" s="1">
        <v>45580</v>
      </c>
      <c r="Y344" s="291">
        <v>57000</v>
      </c>
      <c r="Z344" s="291">
        <v>63000</v>
      </c>
      <c r="AA344" s="291">
        <v>14700</v>
      </c>
      <c r="AB344" s="291">
        <v>63000</v>
      </c>
      <c r="AC344" s="292" t="s">
        <v>540</v>
      </c>
      <c r="AD344" s="290" t="s">
        <v>60</v>
      </c>
      <c r="AE344" s="292" t="s">
        <v>45</v>
      </c>
      <c r="AF344" s="291">
        <v>57000</v>
      </c>
      <c r="AG344" s="291">
        <v>2020</v>
      </c>
      <c r="AH344" s="291">
        <v>127260000</v>
      </c>
      <c r="AI344" s="291">
        <v>29694000</v>
      </c>
      <c r="AJ344" s="291">
        <v>1200</v>
      </c>
      <c r="AK344" s="291">
        <v>75600000</v>
      </c>
      <c r="AL344" s="291">
        <v>17640000</v>
      </c>
      <c r="AM344" s="291">
        <v>820</v>
      </c>
      <c r="AN344" s="291">
        <v>51660000</v>
      </c>
      <c r="AO344" s="291">
        <v>12054000</v>
      </c>
      <c r="AP344" s="291">
        <v>1894</v>
      </c>
      <c r="AQ344" s="291">
        <v>119322000</v>
      </c>
      <c r="AR344" s="291">
        <v>27841800</v>
      </c>
      <c r="AS344" s="291">
        <v>1894</v>
      </c>
      <c r="AT344" s="291">
        <v>119322000</v>
      </c>
      <c r="AU344" s="291">
        <v>27841800</v>
      </c>
      <c r="AV344" s="291"/>
      <c r="AW344" s="291"/>
      <c r="AX344" s="291">
        <v>0</v>
      </c>
      <c r="AY344" s="291">
        <v>1836</v>
      </c>
      <c r="AZ344" s="291">
        <v>115668000</v>
      </c>
      <c r="BA344" s="291">
        <v>7</v>
      </c>
      <c r="BB344" s="291">
        <v>441000</v>
      </c>
      <c r="BC344" s="291">
        <v>676</v>
      </c>
      <c r="BD344" s="291">
        <v>42588000</v>
      </c>
      <c r="BE344" s="291">
        <v>28583545</v>
      </c>
      <c r="BF344" s="291">
        <v>9937200</v>
      </c>
      <c r="BG344" s="291">
        <v>1824</v>
      </c>
      <c r="BH344" s="291">
        <v>114912000</v>
      </c>
      <c r="BI344" s="291">
        <v>78077241</v>
      </c>
      <c r="BJ344" s="291">
        <v>26812800</v>
      </c>
      <c r="BK344" s="291">
        <v>12</v>
      </c>
      <c r="BL344" s="291">
        <v>58</v>
      </c>
      <c r="BM344" s="291">
        <v>70</v>
      </c>
      <c r="BN344" s="291">
        <v>4410000</v>
      </c>
      <c r="BO344" s="291">
        <v>1029000</v>
      </c>
      <c r="BP344" s="292" t="s">
        <v>3865</v>
      </c>
      <c r="BQ344" s="292" t="s">
        <v>640</v>
      </c>
      <c r="BR344" t="s">
        <v>45</v>
      </c>
    </row>
    <row r="345" spans="1:70" x14ac:dyDescent="0.3">
      <c r="A345" s="281">
        <v>342</v>
      </c>
      <c r="B345" s="282" t="s">
        <v>2952</v>
      </c>
      <c r="C345" s="282" t="s">
        <v>2953</v>
      </c>
      <c r="D345" s="282" t="s">
        <v>3003</v>
      </c>
      <c r="E345" s="282" t="s">
        <v>2959</v>
      </c>
      <c r="F345" s="282" t="s">
        <v>2985</v>
      </c>
      <c r="G345" s="282" t="s">
        <v>2991</v>
      </c>
      <c r="H345" s="282" t="s">
        <v>2992</v>
      </c>
      <c r="I345" s="282" t="s">
        <v>2962</v>
      </c>
      <c r="J345" s="282" t="s">
        <v>60</v>
      </c>
      <c r="K345" s="282" t="s">
        <v>2958</v>
      </c>
      <c r="L345" s="282" t="s">
        <v>45</v>
      </c>
      <c r="M345" s="283" t="s">
        <v>1577</v>
      </c>
      <c r="N345" s="282" t="s">
        <v>1576</v>
      </c>
      <c r="O345" s="282" t="s">
        <v>50</v>
      </c>
      <c r="P345" s="282" t="s">
        <v>51</v>
      </c>
      <c r="Q345" s="284" t="s">
        <v>45</v>
      </c>
      <c r="R345" s="282" t="s">
        <v>45</v>
      </c>
      <c r="S345" s="285">
        <v>45559</v>
      </c>
      <c r="T345" s="285">
        <v>45467</v>
      </c>
      <c r="U345" s="284" t="s">
        <v>45</v>
      </c>
      <c r="V345" s="285">
        <v>45467</v>
      </c>
      <c r="W345" s="285">
        <v>45523</v>
      </c>
      <c r="X345" s="285">
        <v>45534</v>
      </c>
      <c r="Y345" s="286">
        <v>59000</v>
      </c>
      <c r="Z345" s="286">
        <v>59000</v>
      </c>
      <c r="AA345" s="286">
        <v>15500</v>
      </c>
      <c r="AB345" s="286">
        <v>59000</v>
      </c>
      <c r="AC345" s="287" t="s">
        <v>116</v>
      </c>
      <c r="AD345" s="284" t="s">
        <v>60</v>
      </c>
      <c r="AE345" s="287" t="s">
        <v>45</v>
      </c>
      <c r="AF345" s="286">
        <v>59000</v>
      </c>
      <c r="AG345" s="286">
        <v>1050</v>
      </c>
      <c r="AH345" s="286">
        <v>61950000</v>
      </c>
      <c r="AI345" s="286">
        <v>16275000</v>
      </c>
      <c r="AJ345" s="286">
        <v>400</v>
      </c>
      <c r="AK345" s="286">
        <v>23600000</v>
      </c>
      <c r="AL345" s="286">
        <v>6200000</v>
      </c>
      <c r="AM345" s="286">
        <v>650</v>
      </c>
      <c r="AN345" s="286">
        <v>38350000</v>
      </c>
      <c r="AO345" s="286">
        <v>10075000</v>
      </c>
      <c r="AP345" s="286">
        <v>1084</v>
      </c>
      <c r="AQ345" s="286">
        <v>63956000</v>
      </c>
      <c r="AR345" s="286">
        <v>16802000</v>
      </c>
      <c r="AS345" s="286">
        <v>1084</v>
      </c>
      <c r="AT345" s="286">
        <v>63956000</v>
      </c>
      <c r="AU345" s="286">
        <v>16802000</v>
      </c>
      <c r="AV345" s="286"/>
      <c r="AW345" s="286"/>
      <c r="AX345" s="286">
        <v>0</v>
      </c>
      <c r="AY345" s="286">
        <v>799</v>
      </c>
      <c r="AZ345" s="286">
        <v>47141000</v>
      </c>
      <c r="BA345" s="286">
        <v>-8</v>
      </c>
      <c r="BB345" s="286">
        <v>-472000</v>
      </c>
      <c r="BC345" s="286">
        <v>283</v>
      </c>
      <c r="BD345" s="286">
        <v>16697000</v>
      </c>
      <c r="BE345" s="286">
        <v>11862191</v>
      </c>
      <c r="BF345" s="286">
        <v>4386500</v>
      </c>
      <c r="BG345" s="286">
        <v>812</v>
      </c>
      <c r="BH345" s="286">
        <v>47908000</v>
      </c>
      <c r="BI345" s="286">
        <v>34546076</v>
      </c>
      <c r="BJ345" s="286">
        <v>12586000</v>
      </c>
      <c r="BK345" s="286">
        <v>-13</v>
      </c>
      <c r="BL345" s="286">
        <v>285</v>
      </c>
      <c r="BM345" s="286">
        <v>272</v>
      </c>
      <c r="BN345" s="286">
        <v>16048000</v>
      </c>
      <c r="BO345" s="286">
        <v>4216000</v>
      </c>
      <c r="BP345" s="287" t="s">
        <v>3420</v>
      </c>
      <c r="BQ345" s="287" t="s">
        <v>3545</v>
      </c>
      <c r="BR345" t="s">
        <v>45</v>
      </c>
    </row>
    <row r="346" spans="1:70" x14ac:dyDescent="0.3">
      <c r="A346" s="281">
        <v>343</v>
      </c>
      <c r="B346" s="288" t="s">
        <v>2952</v>
      </c>
      <c r="C346" s="288" t="s">
        <v>2953</v>
      </c>
      <c r="D346" s="288" t="s">
        <v>3003</v>
      </c>
      <c r="E346" s="288" t="s">
        <v>2959</v>
      </c>
      <c r="F346" s="288" t="s">
        <v>2985</v>
      </c>
      <c r="G346" s="288" t="s">
        <v>2991</v>
      </c>
      <c r="H346" s="288" t="s">
        <v>2992</v>
      </c>
      <c r="I346" s="288" t="s">
        <v>2962</v>
      </c>
      <c r="J346" s="288" t="s">
        <v>60</v>
      </c>
      <c r="K346" s="288" t="s">
        <v>2958</v>
      </c>
      <c r="L346" s="288" t="s">
        <v>45</v>
      </c>
      <c r="M346" s="289" t="s">
        <v>1575</v>
      </c>
      <c r="N346" s="288" t="s">
        <v>1574</v>
      </c>
      <c r="O346" s="288" t="s">
        <v>50</v>
      </c>
      <c r="P346" s="288" t="s">
        <v>127</v>
      </c>
      <c r="Q346" s="290" t="s">
        <v>45</v>
      </c>
      <c r="R346" s="288" t="s">
        <v>45</v>
      </c>
      <c r="S346" s="1">
        <v>45517</v>
      </c>
      <c r="T346" s="1">
        <v>45477</v>
      </c>
      <c r="U346" s="290" t="s">
        <v>45</v>
      </c>
      <c r="V346" s="1">
        <v>45477</v>
      </c>
      <c r="W346" s="1">
        <v>45517</v>
      </c>
      <c r="X346" s="1">
        <v>45527</v>
      </c>
      <c r="Y346" s="291">
        <v>85000</v>
      </c>
      <c r="Z346" s="291">
        <v>85000</v>
      </c>
      <c r="AA346" s="291">
        <v>24000</v>
      </c>
      <c r="AB346" s="291">
        <v>85000</v>
      </c>
      <c r="AC346" s="292" t="s">
        <v>357</v>
      </c>
      <c r="AD346" s="290" t="s">
        <v>60</v>
      </c>
      <c r="AE346" s="292" t="s">
        <v>45</v>
      </c>
      <c r="AF346" s="291">
        <v>85000</v>
      </c>
      <c r="AG346" s="291">
        <v>800</v>
      </c>
      <c r="AH346" s="291">
        <v>68000000</v>
      </c>
      <c r="AI346" s="291">
        <v>19200000</v>
      </c>
      <c r="AJ346" s="291">
        <v>800</v>
      </c>
      <c r="AK346" s="291">
        <v>68000000</v>
      </c>
      <c r="AL346" s="291">
        <v>19200000</v>
      </c>
      <c r="AM346" s="291"/>
      <c r="AN346" s="291"/>
      <c r="AO346" s="291">
        <v>0</v>
      </c>
      <c r="AP346" s="291">
        <v>762</v>
      </c>
      <c r="AQ346" s="291">
        <v>64770000</v>
      </c>
      <c r="AR346" s="291">
        <v>18288000</v>
      </c>
      <c r="AS346" s="291">
        <v>762</v>
      </c>
      <c r="AT346" s="291">
        <v>64770000</v>
      </c>
      <c r="AU346" s="291">
        <v>18288000</v>
      </c>
      <c r="AV346" s="291"/>
      <c r="AW346" s="291"/>
      <c r="AX346" s="291">
        <v>0</v>
      </c>
      <c r="AY346" s="291">
        <v>646</v>
      </c>
      <c r="AZ346" s="291">
        <v>54910000</v>
      </c>
      <c r="BA346" s="291">
        <v>-1</v>
      </c>
      <c r="BB346" s="291">
        <v>-85000</v>
      </c>
      <c r="BC346" s="291">
        <v>75</v>
      </c>
      <c r="BD346" s="291">
        <v>6375000</v>
      </c>
      <c r="BE346" s="291">
        <v>4916850</v>
      </c>
      <c r="BF346" s="291">
        <v>1800000</v>
      </c>
      <c r="BG346" s="291">
        <v>666</v>
      </c>
      <c r="BH346" s="291">
        <v>56610000</v>
      </c>
      <c r="BI346" s="291">
        <v>43342784</v>
      </c>
      <c r="BJ346" s="291">
        <v>15984000</v>
      </c>
      <c r="BK346" s="291">
        <v>-20</v>
      </c>
      <c r="BL346" s="291">
        <v>116</v>
      </c>
      <c r="BM346" s="291">
        <v>96</v>
      </c>
      <c r="BN346" s="291">
        <v>8160000</v>
      </c>
      <c r="BO346" s="291">
        <v>2304000</v>
      </c>
      <c r="BP346" s="292" t="s">
        <v>979</v>
      </c>
      <c r="BQ346" s="292" t="s">
        <v>3744</v>
      </c>
      <c r="BR346" t="s">
        <v>45</v>
      </c>
    </row>
    <row r="347" spans="1:70" x14ac:dyDescent="0.3">
      <c r="A347" s="281">
        <v>344</v>
      </c>
      <c r="B347" s="282" t="s">
        <v>2952</v>
      </c>
      <c r="C347" s="282" t="s">
        <v>2953</v>
      </c>
      <c r="D347" s="282" t="s">
        <v>3003</v>
      </c>
      <c r="E347" s="282" t="s">
        <v>2959</v>
      </c>
      <c r="F347" s="282" t="s">
        <v>2985</v>
      </c>
      <c r="G347" s="282" t="s">
        <v>2991</v>
      </c>
      <c r="H347" s="282" t="s">
        <v>2992</v>
      </c>
      <c r="I347" s="282" t="s">
        <v>2962</v>
      </c>
      <c r="J347" s="282" t="s">
        <v>60</v>
      </c>
      <c r="K347" s="282" t="s">
        <v>2958</v>
      </c>
      <c r="L347" s="282" t="s">
        <v>45</v>
      </c>
      <c r="M347" s="283" t="s">
        <v>1573</v>
      </c>
      <c r="N347" s="282" t="s">
        <v>1572</v>
      </c>
      <c r="O347" s="282" t="s">
        <v>50</v>
      </c>
      <c r="P347" s="282" t="s">
        <v>51</v>
      </c>
      <c r="Q347" s="284" t="s">
        <v>45</v>
      </c>
      <c r="R347" s="282" t="s">
        <v>45</v>
      </c>
      <c r="S347" s="285">
        <v>45531</v>
      </c>
      <c r="T347" s="285">
        <v>45477</v>
      </c>
      <c r="U347" s="284" t="s">
        <v>45</v>
      </c>
      <c r="V347" s="285">
        <v>45477</v>
      </c>
      <c r="W347" s="285">
        <v>45531</v>
      </c>
      <c r="X347" s="285">
        <v>45534</v>
      </c>
      <c r="Y347" s="286">
        <v>55000</v>
      </c>
      <c r="Z347" s="286">
        <v>55000</v>
      </c>
      <c r="AA347" s="286">
        <v>14900</v>
      </c>
      <c r="AB347" s="286">
        <v>55000</v>
      </c>
      <c r="AC347" s="287" t="s">
        <v>211</v>
      </c>
      <c r="AD347" s="284" t="s">
        <v>60</v>
      </c>
      <c r="AE347" s="287" t="s">
        <v>45</v>
      </c>
      <c r="AF347" s="286">
        <v>55000</v>
      </c>
      <c r="AG347" s="286">
        <v>650</v>
      </c>
      <c r="AH347" s="286">
        <v>35750000</v>
      </c>
      <c r="AI347" s="286">
        <v>9685000</v>
      </c>
      <c r="AJ347" s="286">
        <v>650</v>
      </c>
      <c r="AK347" s="286">
        <v>35750000</v>
      </c>
      <c r="AL347" s="286">
        <v>9685000</v>
      </c>
      <c r="AM347" s="286"/>
      <c r="AN347" s="286"/>
      <c r="AO347" s="286">
        <v>0</v>
      </c>
      <c r="AP347" s="286">
        <v>692</v>
      </c>
      <c r="AQ347" s="286">
        <v>38060000</v>
      </c>
      <c r="AR347" s="286">
        <v>10310800</v>
      </c>
      <c r="AS347" s="286">
        <v>692</v>
      </c>
      <c r="AT347" s="286">
        <v>38060000</v>
      </c>
      <c r="AU347" s="286">
        <v>10310800</v>
      </c>
      <c r="AV347" s="286"/>
      <c r="AW347" s="286"/>
      <c r="AX347" s="286">
        <v>0</v>
      </c>
      <c r="AY347" s="286">
        <v>474</v>
      </c>
      <c r="AZ347" s="286">
        <v>26070000</v>
      </c>
      <c r="BA347" s="286">
        <v>-10</v>
      </c>
      <c r="BB347" s="286">
        <v>-550000</v>
      </c>
      <c r="BC347" s="286">
        <v>117</v>
      </c>
      <c r="BD347" s="286">
        <v>6435000</v>
      </c>
      <c r="BE347" s="286">
        <v>5139470</v>
      </c>
      <c r="BF347" s="286">
        <v>1743300</v>
      </c>
      <c r="BG347" s="286">
        <v>356</v>
      </c>
      <c r="BH347" s="286">
        <v>19580000</v>
      </c>
      <c r="BI347" s="286">
        <v>13369518</v>
      </c>
      <c r="BJ347" s="286">
        <v>5304400</v>
      </c>
      <c r="BK347" s="286">
        <v>118</v>
      </c>
      <c r="BL347" s="286">
        <v>218</v>
      </c>
      <c r="BM347" s="286">
        <v>336</v>
      </c>
      <c r="BN347" s="286">
        <v>18480000</v>
      </c>
      <c r="BO347" s="286">
        <v>5006400</v>
      </c>
      <c r="BP347" s="287" t="s">
        <v>1099</v>
      </c>
      <c r="BQ347" s="287" t="s">
        <v>577</v>
      </c>
      <c r="BR347" t="s">
        <v>45</v>
      </c>
    </row>
    <row r="348" spans="1:70" x14ac:dyDescent="0.3">
      <c r="A348" s="281">
        <v>345</v>
      </c>
      <c r="B348" s="288" t="s">
        <v>2952</v>
      </c>
      <c r="C348" s="288" t="s">
        <v>2953</v>
      </c>
      <c r="D348" s="288" t="s">
        <v>3003</v>
      </c>
      <c r="E348" s="288" t="s">
        <v>2959</v>
      </c>
      <c r="F348" s="288" t="s">
        <v>2985</v>
      </c>
      <c r="G348" s="288" t="s">
        <v>2991</v>
      </c>
      <c r="H348" s="288" t="s">
        <v>2992</v>
      </c>
      <c r="I348" s="288" t="s">
        <v>2962</v>
      </c>
      <c r="J348" s="288" t="s">
        <v>60</v>
      </c>
      <c r="K348" s="288" t="s">
        <v>2958</v>
      </c>
      <c r="L348" s="288" t="s">
        <v>45</v>
      </c>
      <c r="M348" s="289" t="s">
        <v>1571</v>
      </c>
      <c r="N348" s="288" t="s">
        <v>1570</v>
      </c>
      <c r="O348" s="288" t="s">
        <v>50</v>
      </c>
      <c r="P348" s="288" t="s">
        <v>51</v>
      </c>
      <c r="Q348" s="290" t="s">
        <v>45</v>
      </c>
      <c r="R348" s="288" t="s">
        <v>45</v>
      </c>
      <c r="S348" s="1">
        <v>45523</v>
      </c>
      <c r="T348" s="1">
        <v>45477</v>
      </c>
      <c r="U348" s="290" t="s">
        <v>45</v>
      </c>
      <c r="V348" s="1">
        <v>45477</v>
      </c>
      <c r="W348" s="1">
        <v>45523</v>
      </c>
      <c r="X348" s="1">
        <v>45527</v>
      </c>
      <c r="Y348" s="291">
        <v>35000</v>
      </c>
      <c r="Z348" s="291">
        <v>35000</v>
      </c>
      <c r="AA348" s="291">
        <v>8900</v>
      </c>
      <c r="AB348" s="291">
        <v>35000</v>
      </c>
      <c r="AC348" s="292" t="s">
        <v>678</v>
      </c>
      <c r="AD348" s="290" t="s">
        <v>60</v>
      </c>
      <c r="AE348" s="292" t="s">
        <v>45</v>
      </c>
      <c r="AF348" s="291">
        <v>35000</v>
      </c>
      <c r="AG348" s="291">
        <v>1000</v>
      </c>
      <c r="AH348" s="291">
        <v>35000000</v>
      </c>
      <c r="AI348" s="291">
        <v>8900000</v>
      </c>
      <c r="AJ348" s="291">
        <v>1000</v>
      </c>
      <c r="AK348" s="291">
        <v>35000000</v>
      </c>
      <c r="AL348" s="291">
        <v>8900000</v>
      </c>
      <c r="AM348" s="291"/>
      <c r="AN348" s="291"/>
      <c r="AO348" s="291">
        <v>0</v>
      </c>
      <c r="AP348" s="291">
        <v>1047</v>
      </c>
      <c r="AQ348" s="291">
        <v>36645000</v>
      </c>
      <c r="AR348" s="291">
        <v>9318300</v>
      </c>
      <c r="AS348" s="291">
        <v>1047</v>
      </c>
      <c r="AT348" s="291">
        <v>36645000</v>
      </c>
      <c r="AU348" s="291">
        <v>9318300</v>
      </c>
      <c r="AV348" s="291"/>
      <c r="AW348" s="291"/>
      <c r="AX348" s="291">
        <v>0</v>
      </c>
      <c r="AY348" s="291">
        <v>351</v>
      </c>
      <c r="AZ348" s="291">
        <v>12285000</v>
      </c>
      <c r="BA348" s="291">
        <v>-1</v>
      </c>
      <c r="BB348" s="291">
        <v>-35000</v>
      </c>
      <c r="BC348" s="291">
        <v>184</v>
      </c>
      <c r="BD348" s="291">
        <v>6440000</v>
      </c>
      <c r="BE348" s="291">
        <v>5355319</v>
      </c>
      <c r="BF348" s="291">
        <v>1637600</v>
      </c>
      <c r="BG348" s="291">
        <v>349</v>
      </c>
      <c r="BH348" s="291">
        <v>12215000</v>
      </c>
      <c r="BI348" s="291">
        <v>10040748</v>
      </c>
      <c r="BJ348" s="291">
        <v>3106100</v>
      </c>
      <c r="BK348" s="291">
        <v>2</v>
      </c>
      <c r="BL348" s="291">
        <v>696</v>
      </c>
      <c r="BM348" s="291">
        <v>698</v>
      </c>
      <c r="BN348" s="291">
        <v>24430000</v>
      </c>
      <c r="BO348" s="291">
        <v>6212200</v>
      </c>
      <c r="BP348" s="292" t="s">
        <v>3800</v>
      </c>
      <c r="BQ348" s="292" t="s">
        <v>3972</v>
      </c>
      <c r="BR348" t="s">
        <v>45</v>
      </c>
    </row>
    <row r="349" spans="1:70" x14ac:dyDescent="0.3">
      <c r="A349" s="281">
        <v>346</v>
      </c>
      <c r="B349" s="282" t="s">
        <v>2952</v>
      </c>
      <c r="C349" s="282" t="s">
        <v>2953</v>
      </c>
      <c r="D349" s="282" t="s">
        <v>3003</v>
      </c>
      <c r="E349" s="282" t="s">
        <v>2959</v>
      </c>
      <c r="F349" s="282" t="s">
        <v>2985</v>
      </c>
      <c r="G349" s="282" t="s">
        <v>2991</v>
      </c>
      <c r="H349" s="282" t="s">
        <v>2992</v>
      </c>
      <c r="I349" s="282" t="s">
        <v>2962</v>
      </c>
      <c r="J349" s="282" t="s">
        <v>60</v>
      </c>
      <c r="K349" s="282" t="s">
        <v>2958</v>
      </c>
      <c r="L349" s="282" t="s">
        <v>45</v>
      </c>
      <c r="M349" s="283" t="s">
        <v>1569</v>
      </c>
      <c r="N349" s="282" t="s">
        <v>1568</v>
      </c>
      <c r="O349" s="282" t="s">
        <v>50</v>
      </c>
      <c r="P349" s="282" t="s">
        <v>51</v>
      </c>
      <c r="Q349" s="284" t="s">
        <v>45</v>
      </c>
      <c r="R349" s="282" t="s">
        <v>45</v>
      </c>
      <c r="S349" s="285">
        <v>45573</v>
      </c>
      <c r="T349" s="285">
        <v>45477</v>
      </c>
      <c r="U349" s="284" t="s">
        <v>45</v>
      </c>
      <c r="V349" s="285">
        <v>45477</v>
      </c>
      <c r="W349" s="285">
        <v>45573</v>
      </c>
      <c r="X349" s="285">
        <v>45575</v>
      </c>
      <c r="Y349" s="286">
        <v>59000</v>
      </c>
      <c r="Z349" s="286">
        <v>59000</v>
      </c>
      <c r="AA349" s="286">
        <v>16000</v>
      </c>
      <c r="AB349" s="286">
        <v>59000</v>
      </c>
      <c r="AC349" s="287" t="s">
        <v>874</v>
      </c>
      <c r="AD349" s="284" t="s">
        <v>60</v>
      </c>
      <c r="AE349" s="287" t="s">
        <v>45</v>
      </c>
      <c r="AF349" s="286">
        <v>59000</v>
      </c>
      <c r="AG349" s="286">
        <v>800</v>
      </c>
      <c r="AH349" s="286">
        <v>47200000</v>
      </c>
      <c r="AI349" s="286">
        <v>12800000</v>
      </c>
      <c r="AJ349" s="286">
        <v>800</v>
      </c>
      <c r="AK349" s="286">
        <v>47200000</v>
      </c>
      <c r="AL349" s="286">
        <v>12800000</v>
      </c>
      <c r="AM349" s="286"/>
      <c r="AN349" s="286"/>
      <c r="AO349" s="286">
        <v>0</v>
      </c>
      <c r="AP349" s="286">
        <v>818</v>
      </c>
      <c r="AQ349" s="286">
        <v>48262000</v>
      </c>
      <c r="AR349" s="286">
        <v>13088000</v>
      </c>
      <c r="AS349" s="286">
        <v>818</v>
      </c>
      <c r="AT349" s="286">
        <v>48262000</v>
      </c>
      <c r="AU349" s="286">
        <v>13088000</v>
      </c>
      <c r="AV349" s="286"/>
      <c r="AW349" s="286"/>
      <c r="AX349" s="286">
        <v>0</v>
      </c>
      <c r="AY349" s="286">
        <v>816</v>
      </c>
      <c r="AZ349" s="286">
        <v>48144000</v>
      </c>
      <c r="BA349" s="286">
        <v>-14</v>
      </c>
      <c r="BB349" s="286">
        <v>-826000</v>
      </c>
      <c r="BC349" s="286">
        <v>255</v>
      </c>
      <c r="BD349" s="286">
        <v>15045000</v>
      </c>
      <c r="BE349" s="286">
        <v>10838344</v>
      </c>
      <c r="BF349" s="286">
        <v>4080000</v>
      </c>
      <c r="BG349" s="286">
        <v>803</v>
      </c>
      <c r="BH349" s="286">
        <v>47377000</v>
      </c>
      <c r="BI349" s="286">
        <v>35045893</v>
      </c>
      <c r="BJ349" s="286">
        <v>12848000</v>
      </c>
      <c r="BK349" s="286">
        <v>13</v>
      </c>
      <c r="BL349" s="286">
        <v>2</v>
      </c>
      <c r="BM349" s="286">
        <v>15</v>
      </c>
      <c r="BN349" s="286">
        <v>885000</v>
      </c>
      <c r="BO349" s="286">
        <v>240000</v>
      </c>
      <c r="BP349" s="287" t="s">
        <v>3825</v>
      </c>
      <c r="BQ349" s="287" t="s">
        <v>3407</v>
      </c>
      <c r="BR349" t="s">
        <v>45</v>
      </c>
    </row>
    <row r="350" spans="1:70" x14ac:dyDescent="0.3">
      <c r="A350" s="281">
        <v>347</v>
      </c>
      <c r="B350" s="288" t="s">
        <v>2952</v>
      </c>
      <c r="C350" s="288" t="s">
        <v>2953</v>
      </c>
      <c r="D350" s="288" t="s">
        <v>3003</v>
      </c>
      <c r="E350" s="288" t="s">
        <v>2959</v>
      </c>
      <c r="F350" s="288" t="s">
        <v>2956</v>
      </c>
      <c r="G350" s="288" t="s">
        <v>2956</v>
      </c>
      <c r="H350" s="288" t="s">
        <v>2993</v>
      </c>
      <c r="I350" s="288" t="s">
        <v>2962</v>
      </c>
      <c r="J350" s="288" t="s">
        <v>60</v>
      </c>
      <c r="K350" s="288" t="s">
        <v>2958</v>
      </c>
      <c r="L350" s="288" t="s">
        <v>45</v>
      </c>
      <c r="M350" s="289" t="s">
        <v>1567</v>
      </c>
      <c r="N350" s="288" t="s">
        <v>1566</v>
      </c>
      <c r="O350" s="288" t="s">
        <v>50</v>
      </c>
      <c r="P350" s="288" t="s">
        <v>585</v>
      </c>
      <c r="Q350" s="290" t="s">
        <v>45</v>
      </c>
      <c r="R350" s="288" t="s">
        <v>45</v>
      </c>
      <c r="S350" s="1">
        <v>45576</v>
      </c>
      <c r="T350" s="1">
        <v>45525</v>
      </c>
      <c r="U350" s="290" t="s">
        <v>45</v>
      </c>
      <c r="V350" s="1">
        <v>45525</v>
      </c>
      <c r="W350" s="1">
        <v>45576</v>
      </c>
      <c r="X350" s="1">
        <v>45589</v>
      </c>
      <c r="Y350" s="291">
        <v>69000</v>
      </c>
      <c r="Z350" s="291">
        <v>69000</v>
      </c>
      <c r="AA350" s="291">
        <v>15500</v>
      </c>
      <c r="AB350" s="291">
        <v>69000</v>
      </c>
      <c r="AC350" s="292" t="s">
        <v>593</v>
      </c>
      <c r="AD350" s="290" t="s">
        <v>60</v>
      </c>
      <c r="AE350" s="292" t="s">
        <v>45</v>
      </c>
      <c r="AF350" s="291">
        <v>69000</v>
      </c>
      <c r="AG350" s="291">
        <v>300</v>
      </c>
      <c r="AH350" s="291">
        <v>20700000</v>
      </c>
      <c r="AI350" s="291">
        <v>4650000</v>
      </c>
      <c r="AJ350" s="291">
        <v>300</v>
      </c>
      <c r="AK350" s="291">
        <v>20700000</v>
      </c>
      <c r="AL350" s="291">
        <v>4650000</v>
      </c>
      <c r="AM350" s="291"/>
      <c r="AN350" s="291"/>
      <c r="AO350" s="291">
        <v>0</v>
      </c>
      <c r="AP350" s="291">
        <v>294</v>
      </c>
      <c r="AQ350" s="291">
        <v>20286000</v>
      </c>
      <c r="AR350" s="291">
        <v>4557000</v>
      </c>
      <c r="AS350" s="291">
        <v>294</v>
      </c>
      <c r="AT350" s="291">
        <v>20286000</v>
      </c>
      <c r="AU350" s="291">
        <v>4557000</v>
      </c>
      <c r="AV350" s="291"/>
      <c r="AW350" s="291"/>
      <c r="AX350" s="291">
        <v>0</v>
      </c>
      <c r="AY350" s="291">
        <v>295</v>
      </c>
      <c r="AZ350" s="291">
        <v>20355000</v>
      </c>
      <c r="BA350" s="291">
        <v>-7</v>
      </c>
      <c r="BB350" s="291">
        <v>-483000</v>
      </c>
      <c r="BC350" s="291">
        <v>51</v>
      </c>
      <c r="BD350" s="291">
        <v>3519000</v>
      </c>
      <c r="BE350" s="291">
        <v>3481837</v>
      </c>
      <c r="BF350" s="291">
        <v>790500</v>
      </c>
      <c r="BG350" s="291">
        <v>291</v>
      </c>
      <c r="BH350" s="291">
        <v>20079000</v>
      </c>
      <c r="BI350" s="291">
        <v>15767243</v>
      </c>
      <c r="BJ350" s="291">
        <v>4510500</v>
      </c>
      <c r="BK350" s="291">
        <v>4</v>
      </c>
      <c r="BL350" s="291">
        <v>-1</v>
      </c>
      <c r="BM350" s="291">
        <v>3</v>
      </c>
      <c r="BN350" s="291">
        <v>207000</v>
      </c>
      <c r="BO350" s="291">
        <v>46500</v>
      </c>
      <c r="BP350" s="292" t="s">
        <v>3422</v>
      </c>
      <c r="BQ350" s="292" t="s">
        <v>3421</v>
      </c>
      <c r="BR350" t="s">
        <v>45</v>
      </c>
    </row>
    <row r="351" spans="1:70" x14ac:dyDescent="0.3">
      <c r="A351" s="281">
        <v>348</v>
      </c>
      <c r="B351" s="282" t="s">
        <v>2952</v>
      </c>
      <c r="C351" s="282" t="s">
        <v>2953</v>
      </c>
      <c r="D351" s="282" t="s">
        <v>3003</v>
      </c>
      <c r="E351" s="282" t="s">
        <v>2959</v>
      </c>
      <c r="F351" s="282" t="s">
        <v>2956</v>
      </c>
      <c r="G351" s="282" t="s">
        <v>2956</v>
      </c>
      <c r="H351" s="282" t="s">
        <v>2993</v>
      </c>
      <c r="I351" s="282" t="s">
        <v>2962</v>
      </c>
      <c r="J351" s="282" t="s">
        <v>60</v>
      </c>
      <c r="K351" s="282" t="s">
        <v>2958</v>
      </c>
      <c r="L351" s="282" t="s">
        <v>45</v>
      </c>
      <c r="M351" s="283" t="s">
        <v>1565</v>
      </c>
      <c r="N351" s="282" t="s">
        <v>1564</v>
      </c>
      <c r="O351" s="282" t="s">
        <v>50</v>
      </c>
      <c r="P351" s="282" t="s">
        <v>51</v>
      </c>
      <c r="Q351" s="284" t="s">
        <v>45</v>
      </c>
      <c r="R351" s="282" t="s">
        <v>45</v>
      </c>
      <c r="S351" s="285">
        <v>45461</v>
      </c>
      <c r="T351" s="284" t="s">
        <v>45</v>
      </c>
      <c r="U351" s="284" t="s">
        <v>45</v>
      </c>
      <c r="V351" s="284" t="s">
        <v>45</v>
      </c>
      <c r="W351" s="284" t="s">
        <v>45</v>
      </c>
      <c r="X351" s="284" t="s">
        <v>45</v>
      </c>
      <c r="Y351" s="286">
        <v>69000</v>
      </c>
      <c r="Z351" s="286">
        <v>69000</v>
      </c>
      <c r="AA351" s="286">
        <v>17500</v>
      </c>
      <c r="AB351" s="286">
        <v>69000</v>
      </c>
      <c r="AC351" s="287" t="s">
        <v>678</v>
      </c>
      <c r="AD351" s="284" t="s">
        <v>60</v>
      </c>
      <c r="AE351" s="287" t="s">
        <v>45</v>
      </c>
      <c r="AF351" s="286">
        <v>69000</v>
      </c>
      <c r="AG351" s="286">
        <v>2</v>
      </c>
      <c r="AH351" s="286">
        <v>138000</v>
      </c>
      <c r="AI351" s="286">
        <v>35000</v>
      </c>
      <c r="AJ351" s="286">
        <v>2</v>
      </c>
      <c r="AK351" s="286">
        <v>138000</v>
      </c>
      <c r="AL351" s="286">
        <v>35000</v>
      </c>
      <c r="AM351" s="286"/>
      <c r="AN351" s="286"/>
      <c r="AO351" s="286">
        <v>0</v>
      </c>
      <c r="AP351" s="286"/>
      <c r="AQ351" s="286"/>
      <c r="AR351" s="286">
        <v>0</v>
      </c>
      <c r="AS351" s="286"/>
      <c r="AT351" s="286"/>
      <c r="AU351" s="286">
        <v>0</v>
      </c>
      <c r="AV351" s="286"/>
      <c r="AW351" s="286"/>
      <c r="AX351" s="286">
        <v>0</v>
      </c>
      <c r="AY351" s="286"/>
      <c r="AZ351" s="286"/>
      <c r="BA351" s="286"/>
      <c r="BB351" s="286"/>
      <c r="BC351" s="286"/>
      <c r="BD351" s="286"/>
      <c r="BE351" s="286"/>
      <c r="BF351" s="286">
        <v>0</v>
      </c>
      <c r="BG351" s="286"/>
      <c r="BH351" s="286"/>
      <c r="BI351" s="286"/>
      <c r="BJ351" s="286">
        <v>0</v>
      </c>
      <c r="BK351" s="286"/>
      <c r="BL351" s="286"/>
      <c r="BM351" s="286"/>
      <c r="BN351" s="286"/>
      <c r="BO351" s="286"/>
      <c r="BP351" s="287" t="s">
        <v>45</v>
      </c>
      <c r="BQ351" s="287" t="s">
        <v>45</v>
      </c>
      <c r="BR351" t="s">
        <v>45</v>
      </c>
    </row>
    <row r="352" spans="1:70" x14ac:dyDescent="0.3">
      <c r="A352" s="281">
        <v>349</v>
      </c>
      <c r="B352" s="288" t="s">
        <v>2952</v>
      </c>
      <c r="C352" s="288" t="s">
        <v>2953</v>
      </c>
      <c r="D352" s="288" t="s">
        <v>3003</v>
      </c>
      <c r="E352" s="288" t="s">
        <v>2959</v>
      </c>
      <c r="F352" s="288" t="s">
        <v>2956</v>
      </c>
      <c r="G352" s="288" t="s">
        <v>2956</v>
      </c>
      <c r="H352" s="288" t="s">
        <v>2994</v>
      </c>
      <c r="I352" s="288" t="s">
        <v>2962</v>
      </c>
      <c r="J352" s="288" t="s">
        <v>60</v>
      </c>
      <c r="K352" s="288" t="s">
        <v>2958</v>
      </c>
      <c r="L352" s="288" t="s">
        <v>45</v>
      </c>
      <c r="M352" s="289" t="s">
        <v>1562</v>
      </c>
      <c r="N352" s="288" t="s">
        <v>1561</v>
      </c>
      <c r="O352" s="288" t="s">
        <v>50</v>
      </c>
      <c r="P352" s="288" t="s">
        <v>585</v>
      </c>
      <c r="Q352" s="290" t="s">
        <v>45</v>
      </c>
      <c r="R352" s="288" t="s">
        <v>45</v>
      </c>
      <c r="S352" s="1">
        <v>45575</v>
      </c>
      <c r="T352" s="1">
        <v>45525</v>
      </c>
      <c r="U352" s="290" t="s">
        <v>45</v>
      </c>
      <c r="V352" s="1">
        <v>45525</v>
      </c>
      <c r="W352" s="1">
        <v>45575</v>
      </c>
      <c r="X352" s="1">
        <v>45586</v>
      </c>
      <c r="Y352" s="291">
        <v>37000</v>
      </c>
      <c r="Z352" s="291">
        <v>37000</v>
      </c>
      <c r="AA352" s="291">
        <v>7500</v>
      </c>
      <c r="AB352" s="291">
        <v>37000</v>
      </c>
      <c r="AC352" s="292" t="s">
        <v>1563</v>
      </c>
      <c r="AD352" s="290" t="s">
        <v>60</v>
      </c>
      <c r="AE352" s="292" t="s">
        <v>45</v>
      </c>
      <c r="AF352" s="291">
        <v>37000</v>
      </c>
      <c r="AG352" s="291">
        <v>600</v>
      </c>
      <c r="AH352" s="291">
        <v>22200000</v>
      </c>
      <c r="AI352" s="291">
        <v>4500000</v>
      </c>
      <c r="AJ352" s="291">
        <v>600</v>
      </c>
      <c r="AK352" s="291">
        <v>22200000</v>
      </c>
      <c r="AL352" s="291">
        <v>4500000</v>
      </c>
      <c r="AM352" s="291"/>
      <c r="AN352" s="291"/>
      <c r="AO352" s="291">
        <v>0</v>
      </c>
      <c r="AP352" s="291">
        <v>588</v>
      </c>
      <c r="AQ352" s="291">
        <v>21756000</v>
      </c>
      <c r="AR352" s="291">
        <v>4410000</v>
      </c>
      <c r="AS352" s="291">
        <v>588</v>
      </c>
      <c r="AT352" s="291">
        <v>21756000</v>
      </c>
      <c r="AU352" s="291">
        <v>4410000</v>
      </c>
      <c r="AV352" s="291"/>
      <c r="AW352" s="291"/>
      <c r="AX352" s="291">
        <v>0</v>
      </c>
      <c r="AY352" s="291">
        <v>65</v>
      </c>
      <c r="AZ352" s="291">
        <v>2405000</v>
      </c>
      <c r="BA352" s="291">
        <v>-4</v>
      </c>
      <c r="BB352" s="291">
        <v>-148000</v>
      </c>
      <c r="BC352" s="291">
        <v>21</v>
      </c>
      <c r="BD352" s="291">
        <v>777000</v>
      </c>
      <c r="BE352" s="291">
        <v>619356</v>
      </c>
      <c r="BF352" s="291">
        <v>157500</v>
      </c>
      <c r="BG352" s="291">
        <v>52</v>
      </c>
      <c r="BH352" s="291">
        <v>1924000</v>
      </c>
      <c r="BI352" s="291">
        <v>1316168</v>
      </c>
      <c r="BJ352" s="291">
        <v>390000</v>
      </c>
      <c r="BK352" s="291">
        <v>13</v>
      </c>
      <c r="BL352" s="291">
        <v>523</v>
      </c>
      <c r="BM352" s="291">
        <v>536</v>
      </c>
      <c r="BN352" s="291">
        <v>19832000</v>
      </c>
      <c r="BO352" s="291">
        <v>4020000</v>
      </c>
      <c r="BP352" s="292" t="s">
        <v>3783</v>
      </c>
      <c r="BQ352" s="292" t="s">
        <v>3790</v>
      </c>
      <c r="BR352" t="s">
        <v>45</v>
      </c>
    </row>
    <row r="353" spans="1:70" x14ac:dyDescent="0.3">
      <c r="A353" s="281">
        <v>350</v>
      </c>
      <c r="B353" s="282" t="s">
        <v>2952</v>
      </c>
      <c r="C353" s="282" t="s">
        <v>2953</v>
      </c>
      <c r="D353" s="282" t="s">
        <v>3003</v>
      </c>
      <c r="E353" s="282" t="s">
        <v>2959</v>
      </c>
      <c r="F353" s="282" t="s">
        <v>2956</v>
      </c>
      <c r="G353" s="282" t="s">
        <v>2956</v>
      </c>
      <c r="H353" s="282" t="s">
        <v>2994</v>
      </c>
      <c r="I353" s="282" t="s">
        <v>2962</v>
      </c>
      <c r="J353" s="282" t="s">
        <v>60</v>
      </c>
      <c r="K353" s="282" t="s">
        <v>2958</v>
      </c>
      <c r="L353" s="282" t="s">
        <v>45</v>
      </c>
      <c r="M353" s="283" t="s">
        <v>1560</v>
      </c>
      <c r="N353" s="282" t="s">
        <v>1559</v>
      </c>
      <c r="O353" s="282" t="s">
        <v>50</v>
      </c>
      <c r="P353" s="282" t="s">
        <v>51</v>
      </c>
      <c r="Q353" s="284" t="s">
        <v>45</v>
      </c>
      <c r="R353" s="282" t="s">
        <v>45</v>
      </c>
      <c r="S353" s="285">
        <v>45582</v>
      </c>
      <c r="T353" s="285">
        <v>45525</v>
      </c>
      <c r="U353" s="284" t="s">
        <v>45</v>
      </c>
      <c r="V353" s="285">
        <v>45525</v>
      </c>
      <c r="W353" s="285">
        <v>45582</v>
      </c>
      <c r="X353" s="285">
        <v>45590</v>
      </c>
      <c r="Y353" s="286">
        <v>29000</v>
      </c>
      <c r="Z353" s="286">
        <v>29000</v>
      </c>
      <c r="AA353" s="286">
        <v>6500</v>
      </c>
      <c r="AB353" s="286">
        <v>29000</v>
      </c>
      <c r="AC353" s="287" t="s">
        <v>1265</v>
      </c>
      <c r="AD353" s="284" t="s">
        <v>60</v>
      </c>
      <c r="AE353" s="287" t="s">
        <v>45</v>
      </c>
      <c r="AF353" s="286">
        <v>29000</v>
      </c>
      <c r="AG353" s="286">
        <v>1000</v>
      </c>
      <c r="AH353" s="286">
        <v>29000000</v>
      </c>
      <c r="AI353" s="286">
        <v>6500000</v>
      </c>
      <c r="AJ353" s="286">
        <v>1000</v>
      </c>
      <c r="AK353" s="286">
        <v>29000000</v>
      </c>
      <c r="AL353" s="286">
        <v>6500000</v>
      </c>
      <c r="AM353" s="286"/>
      <c r="AN353" s="286"/>
      <c r="AO353" s="286">
        <v>0</v>
      </c>
      <c r="AP353" s="286">
        <v>1307</v>
      </c>
      <c r="AQ353" s="286">
        <v>37903000</v>
      </c>
      <c r="AR353" s="286">
        <v>8495500</v>
      </c>
      <c r="AS353" s="286">
        <v>1307</v>
      </c>
      <c r="AT353" s="286">
        <v>37903000</v>
      </c>
      <c r="AU353" s="286">
        <v>8495500</v>
      </c>
      <c r="AV353" s="286"/>
      <c r="AW353" s="286"/>
      <c r="AX353" s="286">
        <v>0</v>
      </c>
      <c r="AY353" s="286">
        <v>604</v>
      </c>
      <c r="AZ353" s="286">
        <v>17516000</v>
      </c>
      <c r="BA353" s="286">
        <v>-31</v>
      </c>
      <c r="BB353" s="286">
        <v>-899000</v>
      </c>
      <c r="BC353" s="286">
        <v>332</v>
      </c>
      <c r="BD353" s="286">
        <v>9628000</v>
      </c>
      <c r="BE353" s="286">
        <v>7121204</v>
      </c>
      <c r="BF353" s="286">
        <v>2158000</v>
      </c>
      <c r="BG353" s="286">
        <v>519</v>
      </c>
      <c r="BH353" s="286">
        <v>15051000</v>
      </c>
      <c r="BI353" s="286">
        <v>10429097</v>
      </c>
      <c r="BJ353" s="286">
        <v>3373500</v>
      </c>
      <c r="BK353" s="286">
        <v>85</v>
      </c>
      <c r="BL353" s="286">
        <v>703</v>
      </c>
      <c r="BM353" s="286">
        <v>788</v>
      </c>
      <c r="BN353" s="286">
        <v>22852000</v>
      </c>
      <c r="BO353" s="286">
        <v>5122000</v>
      </c>
      <c r="BP353" s="287" t="s">
        <v>3390</v>
      </c>
      <c r="BQ353" s="287" t="s">
        <v>4090</v>
      </c>
      <c r="BR353" t="s">
        <v>45</v>
      </c>
    </row>
    <row r="354" spans="1:70" x14ac:dyDescent="0.3">
      <c r="A354" s="281">
        <v>351</v>
      </c>
      <c r="B354" s="288" t="s">
        <v>2952</v>
      </c>
      <c r="C354" s="288" t="s">
        <v>2953</v>
      </c>
      <c r="D354" s="288" t="s">
        <v>3003</v>
      </c>
      <c r="E354" s="288" t="s">
        <v>2959</v>
      </c>
      <c r="F354" s="288" t="s">
        <v>2956</v>
      </c>
      <c r="G354" s="288" t="s">
        <v>2956</v>
      </c>
      <c r="H354" s="288" t="s">
        <v>2994</v>
      </c>
      <c r="I354" s="288" t="s">
        <v>2962</v>
      </c>
      <c r="J354" s="288" t="s">
        <v>60</v>
      </c>
      <c r="K354" s="288" t="s">
        <v>2958</v>
      </c>
      <c r="L354" s="288" t="s">
        <v>45</v>
      </c>
      <c r="M354" s="289" t="s">
        <v>1558</v>
      </c>
      <c r="N354" s="288" t="s">
        <v>1557</v>
      </c>
      <c r="O354" s="288" t="s">
        <v>50</v>
      </c>
      <c r="P354" s="288" t="s">
        <v>51</v>
      </c>
      <c r="Q354" s="290" t="s">
        <v>45</v>
      </c>
      <c r="R354" s="288" t="s">
        <v>45</v>
      </c>
      <c r="S354" s="1">
        <v>45601</v>
      </c>
      <c r="T354" s="1">
        <v>45547</v>
      </c>
      <c r="U354" s="290" t="s">
        <v>45</v>
      </c>
      <c r="V354" s="1">
        <v>45547</v>
      </c>
      <c r="W354" s="1">
        <v>45601</v>
      </c>
      <c r="X354" s="1">
        <v>45617</v>
      </c>
      <c r="Y354" s="291">
        <v>23000</v>
      </c>
      <c r="Z354" s="291">
        <v>23000</v>
      </c>
      <c r="AA354" s="291">
        <v>5100</v>
      </c>
      <c r="AB354" s="291">
        <v>23000</v>
      </c>
      <c r="AC354" s="292" t="s">
        <v>923</v>
      </c>
      <c r="AD354" s="290" t="s">
        <v>60</v>
      </c>
      <c r="AE354" s="292" t="s">
        <v>45</v>
      </c>
      <c r="AF354" s="291">
        <v>23000</v>
      </c>
      <c r="AG354" s="291">
        <v>1800</v>
      </c>
      <c r="AH354" s="291">
        <v>41400000</v>
      </c>
      <c r="AI354" s="291">
        <v>9180000</v>
      </c>
      <c r="AJ354" s="291">
        <v>1800</v>
      </c>
      <c r="AK354" s="291">
        <v>41400000</v>
      </c>
      <c r="AL354" s="291">
        <v>9180000</v>
      </c>
      <c r="AM354" s="291"/>
      <c r="AN354" s="291"/>
      <c r="AO354" s="291">
        <v>0</v>
      </c>
      <c r="AP354" s="291">
        <v>799</v>
      </c>
      <c r="AQ354" s="291">
        <v>18377000</v>
      </c>
      <c r="AR354" s="291">
        <v>4074900</v>
      </c>
      <c r="AS354" s="291">
        <v>799</v>
      </c>
      <c r="AT354" s="291">
        <v>18377000</v>
      </c>
      <c r="AU354" s="291">
        <v>4074900</v>
      </c>
      <c r="AV354" s="291"/>
      <c r="AW354" s="291"/>
      <c r="AX354" s="291">
        <v>0</v>
      </c>
      <c r="AY354" s="291">
        <v>705</v>
      </c>
      <c r="AZ354" s="291">
        <v>16215000</v>
      </c>
      <c r="BA354" s="291">
        <v>-2</v>
      </c>
      <c r="BB354" s="291">
        <v>-46000</v>
      </c>
      <c r="BC354" s="291">
        <v>446</v>
      </c>
      <c r="BD354" s="291">
        <v>10258000</v>
      </c>
      <c r="BE354" s="291">
        <v>8362049</v>
      </c>
      <c r="BF354" s="291">
        <v>2274600</v>
      </c>
      <c r="BG354" s="291">
        <v>551</v>
      </c>
      <c r="BH354" s="291">
        <v>12673000</v>
      </c>
      <c r="BI354" s="291">
        <v>10471746</v>
      </c>
      <c r="BJ354" s="291">
        <v>2810100</v>
      </c>
      <c r="BK354" s="291">
        <v>154</v>
      </c>
      <c r="BL354" s="291">
        <v>94</v>
      </c>
      <c r="BM354" s="291">
        <v>248</v>
      </c>
      <c r="BN354" s="291">
        <v>5704000</v>
      </c>
      <c r="BO354" s="291">
        <v>1264800</v>
      </c>
      <c r="BP354" s="292" t="s">
        <v>3564</v>
      </c>
      <c r="BQ354" s="292" t="s">
        <v>3675</v>
      </c>
      <c r="BR354" t="s">
        <v>45</v>
      </c>
    </row>
    <row r="355" spans="1:70" x14ac:dyDescent="0.3">
      <c r="A355" s="281">
        <v>352</v>
      </c>
      <c r="B355" s="282" t="s">
        <v>2952</v>
      </c>
      <c r="C355" s="282" t="s">
        <v>2953</v>
      </c>
      <c r="D355" s="282" t="s">
        <v>3003</v>
      </c>
      <c r="E355" s="282" t="s">
        <v>2959</v>
      </c>
      <c r="F355" s="282" t="s">
        <v>2956</v>
      </c>
      <c r="G355" s="282" t="s">
        <v>2956</v>
      </c>
      <c r="H355" s="282" t="s">
        <v>2995</v>
      </c>
      <c r="I355" s="282" t="s">
        <v>2962</v>
      </c>
      <c r="J355" s="282" t="s">
        <v>60</v>
      </c>
      <c r="K355" s="282" t="s">
        <v>2958</v>
      </c>
      <c r="L355" s="282" t="s">
        <v>45</v>
      </c>
      <c r="M355" s="283" t="s">
        <v>1556</v>
      </c>
      <c r="N355" s="282" t="s">
        <v>1555</v>
      </c>
      <c r="O355" s="282" t="s">
        <v>50</v>
      </c>
      <c r="P355" s="282" t="s">
        <v>585</v>
      </c>
      <c r="Q355" s="284" t="s">
        <v>45</v>
      </c>
      <c r="R355" s="282" t="s">
        <v>45</v>
      </c>
      <c r="S355" s="285">
        <v>45477</v>
      </c>
      <c r="T355" s="285">
        <v>45455</v>
      </c>
      <c r="U355" s="284" t="s">
        <v>45</v>
      </c>
      <c r="V355" s="285">
        <v>45455</v>
      </c>
      <c r="W355" s="285">
        <v>45477</v>
      </c>
      <c r="X355" s="285">
        <v>45495</v>
      </c>
      <c r="Y355" s="286">
        <v>23000</v>
      </c>
      <c r="Z355" s="286">
        <v>23000</v>
      </c>
      <c r="AA355" s="286">
        <v>3700</v>
      </c>
      <c r="AB355" s="286">
        <v>23000</v>
      </c>
      <c r="AC355" s="287" t="s">
        <v>634</v>
      </c>
      <c r="AD355" s="284" t="s">
        <v>60</v>
      </c>
      <c r="AE355" s="287" t="s">
        <v>45</v>
      </c>
      <c r="AF355" s="286">
        <v>23000</v>
      </c>
      <c r="AG355" s="286">
        <v>1000</v>
      </c>
      <c r="AH355" s="286">
        <v>23000000</v>
      </c>
      <c r="AI355" s="286">
        <v>3700000</v>
      </c>
      <c r="AJ355" s="286">
        <v>1000</v>
      </c>
      <c r="AK355" s="286">
        <v>23000000</v>
      </c>
      <c r="AL355" s="286">
        <v>3700000</v>
      </c>
      <c r="AM355" s="286"/>
      <c r="AN355" s="286"/>
      <c r="AO355" s="286">
        <v>0</v>
      </c>
      <c r="AP355" s="286">
        <v>1125</v>
      </c>
      <c r="AQ355" s="286">
        <v>25875000</v>
      </c>
      <c r="AR355" s="286">
        <v>4162500</v>
      </c>
      <c r="AS355" s="286">
        <v>1125</v>
      </c>
      <c r="AT355" s="286">
        <v>25875000</v>
      </c>
      <c r="AU355" s="286">
        <v>4162500</v>
      </c>
      <c r="AV355" s="286"/>
      <c r="AW355" s="286"/>
      <c r="AX355" s="286">
        <v>0</v>
      </c>
      <c r="AY355" s="286">
        <v>795</v>
      </c>
      <c r="AZ355" s="286">
        <v>18285000</v>
      </c>
      <c r="BA355" s="286"/>
      <c r="BB355" s="286"/>
      <c r="BC355" s="286">
        <v>488</v>
      </c>
      <c r="BD355" s="286">
        <v>11224000</v>
      </c>
      <c r="BE355" s="286">
        <v>10083526</v>
      </c>
      <c r="BF355" s="286">
        <v>1805600</v>
      </c>
      <c r="BG355" s="286">
        <v>700</v>
      </c>
      <c r="BH355" s="286">
        <v>16100000</v>
      </c>
      <c r="BI355" s="286">
        <v>14166679</v>
      </c>
      <c r="BJ355" s="286">
        <v>2590000</v>
      </c>
      <c r="BK355" s="286">
        <v>95</v>
      </c>
      <c r="BL355" s="286">
        <v>330</v>
      </c>
      <c r="BM355" s="286">
        <v>425</v>
      </c>
      <c r="BN355" s="286">
        <v>9775000</v>
      </c>
      <c r="BO355" s="286">
        <v>1572500</v>
      </c>
      <c r="BP355" s="287" t="s">
        <v>3427</v>
      </c>
      <c r="BQ355" s="287" t="s">
        <v>3241</v>
      </c>
      <c r="BR355" t="s">
        <v>45</v>
      </c>
    </row>
    <row r="356" spans="1:70" x14ac:dyDescent="0.3">
      <c r="A356" s="281">
        <v>353</v>
      </c>
      <c r="B356" s="288" t="s">
        <v>2952</v>
      </c>
      <c r="C356" s="288" t="s">
        <v>2953</v>
      </c>
      <c r="D356" s="288" t="s">
        <v>3003</v>
      </c>
      <c r="E356" s="288" t="s">
        <v>2959</v>
      </c>
      <c r="F356" s="288" t="s">
        <v>2956</v>
      </c>
      <c r="G356" s="288" t="s">
        <v>2956</v>
      </c>
      <c r="H356" s="288" t="s">
        <v>2995</v>
      </c>
      <c r="I356" s="288" t="s">
        <v>2962</v>
      </c>
      <c r="J356" s="288" t="s">
        <v>60</v>
      </c>
      <c r="K356" s="288" t="s">
        <v>2958</v>
      </c>
      <c r="L356" s="288" t="s">
        <v>45</v>
      </c>
      <c r="M356" s="289" t="s">
        <v>1554</v>
      </c>
      <c r="N356" s="288" t="s">
        <v>1553</v>
      </c>
      <c r="O356" s="288" t="s">
        <v>50</v>
      </c>
      <c r="P356" s="288" t="s">
        <v>51</v>
      </c>
      <c r="Q356" s="290" t="s">
        <v>45</v>
      </c>
      <c r="R356" s="288" t="s">
        <v>45</v>
      </c>
      <c r="S356" s="1">
        <v>45482</v>
      </c>
      <c r="T356" s="1">
        <v>45455</v>
      </c>
      <c r="U356" s="290" t="s">
        <v>45</v>
      </c>
      <c r="V356" s="1">
        <v>45455</v>
      </c>
      <c r="W356" s="1">
        <v>45482</v>
      </c>
      <c r="X356" s="1">
        <v>45527</v>
      </c>
      <c r="Y356" s="291">
        <v>35000</v>
      </c>
      <c r="Z356" s="291">
        <v>35000</v>
      </c>
      <c r="AA356" s="291">
        <v>8500</v>
      </c>
      <c r="AB356" s="291">
        <v>35000</v>
      </c>
      <c r="AC356" s="292" t="s">
        <v>601</v>
      </c>
      <c r="AD356" s="290" t="s">
        <v>60</v>
      </c>
      <c r="AE356" s="292" t="s">
        <v>45</v>
      </c>
      <c r="AF356" s="291">
        <v>35000</v>
      </c>
      <c r="AG356" s="291">
        <v>450</v>
      </c>
      <c r="AH356" s="291">
        <v>15750000</v>
      </c>
      <c r="AI356" s="291">
        <v>3825000</v>
      </c>
      <c r="AJ356" s="291">
        <v>450</v>
      </c>
      <c r="AK356" s="291">
        <v>15750000</v>
      </c>
      <c r="AL356" s="291">
        <v>3825000</v>
      </c>
      <c r="AM356" s="291"/>
      <c r="AN356" s="291"/>
      <c r="AO356" s="291">
        <v>0</v>
      </c>
      <c r="AP356" s="291">
        <v>484</v>
      </c>
      <c r="AQ356" s="291">
        <v>16940000</v>
      </c>
      <c r="AR356" s="291">
        <v>4114000</v>
      </c>
      <c r="AS356" s="291">
        <v>484</v>
      </c>
      <c r="AT356" s="291">
        <v>16940000</v>
      </c>
      <c r="AU356" s="291">
        <v>4114000</v>
      </c>
      <c r="AV356" s="291"/>
      <c r="AW356" s="291"/>
      <c r="AX356" s="291">
        <v>0</v>
      </c>
      <c r="AY356" s="291">
        <v>469</v>
      </c>
      <c r="AZ356" s="291">
        <v>16415000</v>
      </c>
      <c r="BA356" s="291">
        <v>-1</v>
      </c>
      <c r="BB356" s="291">
        <v>-35000</v>
      </c>
      <c r="BC356" s="291">
        <v>113</v>
      </c>
      <c r="BD356" s="291">
        <v>3955000</v>
      </c>
      <c r="BE356" s="291">
        <v>2730394</v>
      </c>
      <c r="BF356" s="291">
        <v>960500</v>
      </c>
      <c r="BG356" s="291">
        <v>465</v>
      </c>
      <c r="BH356" s="291">
        <v>16275000</v>
      </c>
      <c r="BI356" s="291">
        <v>12356544</v>
      </c>
      <c r="BJ356" s="291">
        <v>3952500</v>
      </c>
      <c r="BK356" s="291">
        <v>4</v>
      </c>
      <c r="BL356" s="291">
        <v>15</v>
      </c>
      <c r="BM356" s="291">
        <v>19</v>
      </c>
      <c r="BN356" s="291">
        <v>665000</v>
      </c>
      <c r="BO356" s="291">
        <v>161500</v>
      </c>
      <c r="BP356" s="292" t="s">
        <v>1664</v>
      </c>
      <c r="BQ356" s="292" t="s">
        <v>3746</v>
      </c>
      <c r="BR356" t="s">
        <v>45</v>
      </c>
    </row>
    <row r="357" spans="1:70" x14ac:dyDescent="0.3">
      <c r="A357" s="281">
        <v>354</v>
      </c>
      <c r="B357" s="282" t="s">
        <v>2952</v>
      </c>
      <c r="C357" s="282" t="s">
        <v>2953</v>
      </c>
      <c r="D357" s="282" t="s">
        <v>3003</v>
      </c>
      <c r="E357" s="282" t="s">
        <v>2959</v>
      </c>
      <c r="F357" s="282" t="s">
        <v>2956</v>
      </c>
      <c r="G357" s="282" t="s">
        <v>2956</v>
      </c>
      <c r="H357" s="282" t="s">
        <v>2995</v>
      </c>
      <c r="I357" s="282" t="s">
        <v>2962</v>
      </c>
      <c r="J357" s="282" t="s">
        <v>60</v>
      </c>
      <c r="K357" s="282" t="s">
        <v>2958</v>
      </c>
      <c r="L357" s="282" t="s">
        <v>45</v>
      </c>
      <c r="M357" s="283" t="s">
        <v>1551</v>
      </c>
      <c r="N357" s="282" t="s">
        <v>1550</v>
      </c>
      <c r="O357" s="282" t="s">
        <v>50</v>
      </c>
      <c r="P357" s="282" t="s">
        <v>51</v>
      </c>
      <c r="Q357" s="284" t="s">
        <v>45</v>
      </c>
      <c r="R357" s="282" t="s">
        <v>45</v>
      </c>
      <c r="S357" s="285">
        <v>45482</v>
      </c>
      <c r="T357" s="285">
        <v>45455</v>
      </c>
      <c r="U357" s="284" t="s">
        <v>45</v>
      </c>
      <c r="V357" s="285">
        <v>45455</v>
      </c>
      <c r="W357" s="285">
        <v>45482</v>
      </c>
      <c r="X357" s="285">
        <v>45532</v>
      </c>
      <c r="Y357" s="286">
        <v>38000</v>
      </c>
      <c r="Z357" s="286">
        <v>38000</v>
      </c>
      <c r="AA357" s="286">
        <v>8800</v>
      </c>
      <c r="AB357" s="286">
        <v>38000</v>
      </c>
      <c r="AC357" s="287" t="s">
        <v>631</v>
      </c>
      <c r="AD357" s="284" t="s">
        <v>60</v>
      </c>
      <c r="AE357" s="287" t="s">
        <v>45</v>
      </c>
      <c r="AF357" s="286">
        <v>38000</v>
      </c>
      <c r="AG357" s="286">
        <v>450</v>
      </c>
      <c r="AH357" s="286">
        <v>17100000</v>
      </c>
      <c r="AI357" s="286">
        <v>3960000</v>
      </c>
      <c r="AJ357" s="286">
        <v>450</v>
      </c>
      <c r="AK357" s="286">
        <v>17100000</v>
      </c>
      <c r="AL357" s="286">
        <v>3960000</v>
      </c>
      <c r="AM357" s="286"/>
      <c r="AN357" s="286"/>
      <c r="AO357" s="286">
        <v>0</v>
      </c>
      <c r="AP357" s="286">
        <v>434</v>
      </c>
      <c r="AQ357" s="286">
        <v>16492000</v>
      </c>
      <c r="AR357" s="286">
        <v>3819200</v>
      </c>
      <c r="AS357" s="286">
        <v>434</v>
      </c>
      <c r="AT357" s="286">
        <v>16492000</v>
      </c>
      <c r="AU357" s="286">
        <v>3819200</v>
      </c>
      <c r="AV357" s="286"/>
      <c r="AW357" s="286"/>
      <c r="AX357" s="286">
        <v>0</v>
      </c>
      <c r="AY357" s="286">
        <v>419</v>
      </c>
      <c r="AZ357" s="286">
        <v>15922000</v>
      </c>
      <c r="BA357" s="286">
        <v>-2</v>
      </c>
      <c r="BB357" s="286">
        <v>-76000</v>
      </c>
      <c r="BC357" s="286">
        <v>26</v>
      </c>
      <c r="BD357" s="286">
        <v>988000</v>
      </c>
      <c r="BE357" s="286">
        <v>792076</v>
      </c>
      <c r="BF357" s="286">
        <v>228800</v>
      </c>
      <c r="BG357" s="286">
        <v>414</v>
      </c>
      <c r="BH357" s="286">
        <v>15732000</v>
      </c>
      <c r="BI357" s="286">
        <v>13332176</v>
      </c>
      <c r="BJ357" s="286">
        <v>3643200</v>
      </c>
      <c r="BK357" s="286">
        <v>5</v>
      </c>
      <c r="BL357" s="286">
        <v>15</v>
      </c>
      <c r="BM357" s="286">
        <v>20</v>
      </c>
      <c r="BN357" s="286">
        <v>760000</v>
      </c>
      <c r="BO357" s="286">
        <v>176000</v>
      </c>
      <c r="BP357" s="287" t="s">
        <v>3310</v>
      </c>
      <c r="BQ357" s="287" t="s">
        <v>606</v>
      </c>
      <c r="BR357" t="s">
        <v>45</v>
      </c>
    </row>
    <row r="358" spans="1:70" x14ac:dyDescent="0.3">
      <c r="A358" s="281">
        <v>355</v>
      </c>
      <c r="B358" s="288" t="s">
        <v>2952</v>
      </c>
      <c r="C358" s="288" t="s">
        <v>2953</v>
      </c>
      <c r="D358" s="288" t="s">
        <v>3003</v>
      </c>
      <c r="E358" s="288" t="s">
        <v>2959</v>
      </c>
      <c r="F358" s="288" t="s">
        <v>2956</v>
      </c>
      <c r="G358" s="288" t="s">
        <v>2956</v>
      </c>
      <c r="H358" s="288" t="s">
        <v>2957</v>
      </c>
      <c r="I358" s="288" t="s">
        <v>2962</v>
      </c>
      <c r="J358" s="288" t="s">
        <v>60</v>
      </c>
      <c r="K358" s="288" t="s">
        <v>2958</v>
      </c>
      <c r="L358" s="288" t="s">
        <v>45</v>
      </c>
      <c r="M358" s="289" t="s">
        <v>1549</v>
      </c>
      <c r="N358" s="288" t="s">
        <v>1548</v>
      </c>
      <c r="O358" s="288" t="s">
        <v>50</v>
      </c>
      <c r="P358" s="288" t="s">
        <v>51</v>
      </c>
      <c r="Q358" s="290" t="s">
        <v>45</v>
      </c>
      <c r="R358" s="288" t="s">
        <v>45</v>
      </c>
      <c r="S358" s="1">
        <v>45534</v>
      </c>
      <c r="T358" s="1">
        <v>45525</v>
      </c>
      <c r="U358" s="290" t="s">
        <v>45</v>
      </c>
      <c r="V358" s="1">
        <v>45525</v>
      </c>
      <c r="W358" s="1">
        <v>45534</v>
      </c>
      <c r="X358" s="1">
        <v>45548</v>
      </c>
      <c r="Y358" s="291">
        <v>7000</v>
      </c>
      <c r="Z358" s="291">
        <v>7000</v>
      </c>
      <c r="AA358" s="291">
        <v>1870</v>
      </c>
      <c r="AB358" s="291">
        <v>7000</v>
      </c>
      <c r="AC358" s="292" t="s">
        <v>208</v>
      </c>
      <c r="AD358" s="290" t="s">
        <v>60</v>
      </c>
      <c r="AE358" s="292" t="s">
        <v>45</v>
      </c>
      <c r="AF358" s="291">
        <v>7000</v>
      </c>
      <c r="AG358" s="291">
        <v>600</v>
      </c>
      <c r="AH358" s="291">
        <v>4200000</v>
      </c>
      <c r="AI358" s="291">
        <v>1122000</v>
      </c>
      <c r="AJ358" s="291">
        <v>600</v>
      </c>
      <c r="AK358" s="291">
        <v>4200000</v>
      </c>
      <c r="AL358" s="291">
        <v>1122000</v>
      </c>
      <c r="AM358" s="291"/>
      <c r="AN358" s="291"/>
      <c r="AO358" s="291">
        <v>0</v>
      </c>
      <c r="AP358" s="291">
        <v>598</v>
      </c>
      <c r="AQ358" s="291">
        <v>4186000</v>
      </c>
      <c r="AR358" s="291">
        <v>1118260</v>
      </c>
      <c r="AS358" s="291">
        <v>598</v>
      </c>
      <c r="AT358" s="291">
        <v>4186000</v>
      </c>
      <c r="AU358" s="291">
        <v>1118260</v>
      </c>
      <c r="AV358" s="291"/>
      <c r="AW358" s="291"/>
      <c r="AX358" s="291">
        <v>0</v>
      </c>
      <c r="AY358" s="291">
        <v>301</v>
      </c>
      <c r="AZ358" s="291">
        <v>2107000</v>
      </c>
      <c r="BA358" s="291"/>
      <c r="BB358" s="291"/>
      <c r="BC358" s="291">
        <v>219</v>
      </c>
      <c r="BD358" s="291">
        <v>1533000</v>
      </c>
      <c r="BE358" s="291">
        <v>1771823</v>
      </c>
      <c r="BF358" s="291">
        <v>409530</v>
      </c>
      <c r="BG358" s="291">
        <v>292</v>
      </c>
      <c r="BH358" s="291">
        <v>2044000</v>
      </c>
      <c r="BI358" s="291">
        <v>2471365</v>
      </c>
      <c r="BJ358" s="291">
        <v>546040</v>
      </c>
      <c r="BK358" s="291">
        <v>9</v>
      </c>
      <c r="BL358" s="291">
        <v>297</v>
      </c>
      <c r="BM358" s="291">
        <v>306</v>
      </c>
      <c r="BN358" s="291">
        <v>2142000</v>
      </c>
      <c r="BO358" s="291">
        <v>572220</v>
      </c>
      <c r="BP358" s="292" t="s">
        <v>2182</v>
      </c>
      <c r="BQ358" s="292" t="s">
        <v>3836</v>
      </c>
      <c r="BR358" t="s">
        <v>45</v>
      </c>
    </row>
    <row r="359" spans="1:70" x14ac:dyDescent="0.3">
      <c r="A359" s="281">
        <v>356</v>
      </c>
      <c r="B359" s="282" t="s">
        <v>2952</v>
      </c>
      <c r="C359" s="282" t="s">
        <v>2953</v>
      </c>
      <c r="D359" s="282" t="s">
        <v>3003</v>
      </c>
      <c r="E359" s="282" t="s">
        <v>2997</v>
      </c>
      <c r="F359" s="282" t="s">
        <v>2970</v>
      </c>
      <c r="G359" s="282" t="s">
        <v>2971</v>
      </c>
      <c r="H359" s="282" t="s">
        <v>2972</v>
      </c>
      <c r="I359" s="282" t="s">
        <v>2962</v>
      </c>
      <c r="J359" s="282" t="s">
        <v>60</v>
      </c>
      <c r="K359" s="282" t="s">
        <v>2958</v>
      </c>
      <c r="L359" s="282" t="s">
        <v>45</v>
      </c>
      <c r="M359" s="283" t="s">
        <v>1547</v>
      </c>
      <c r="N359" s="282" t="s">
        <v>440</v>
      </c>
      <c r="O359" s="282" t="s">
        <v>50</v>
      </c>
      <c r="P359" s="282" t="s">
        <v>51</v>
      </c>
      <c r="Q359" s="284" t="s">
        <v>45</v>
      </c>
      <c r="R359" s="282" t="s">
        <v>45</v>
      </c>
      <c r="S359" s="285">
        <v>45531</v>
      </c>
      <c r="T359" s="285">
        <v>45457</v>
      </c>
      <c r="U359" s="284" t="s">
        <v>45</v>
      </c>
      <c r="V359" s="285">
        <v>45457</v>
      </c>
      <c r="W359" s="285">
        <v>45502</v>
      </c>
      <c r="X359" s="285">
        <v>45511</v>
      </c>
      <c r="Y359" s="286">
        <v>63000</v>
      </c>
      <c r="Z359" s="286">
        <v>63000</v>
      </c>
      <c r="AA359" s="286">
        <v>16800</v>
      </c>
      <c r="AB359" s="286">
        <v>63000</v>
      </c>
      <c r="AC359" s="287" t="s">
        <v>691</v>
      </c>
      <c r="AD359" s="284" t="s">
        <v>60</v>
      </c>
      <c r="AE359" s="287" t="s">
        <v>45</v>
      </c>
      <c r="AF359" s="286">
        <v>63000</v>
      </c>
      <c r="AG359" s="286">
        <v>1220</v>
      </c>
      <c r="AH359" s="286">
        <v>76860000</v>
      </c>
      <c r="AI359" s="286">
        <v>20496000</v>
      </c>
      <c r="AJ359" s="286">
        <v>990</v>
      </c>
      <c r="AK359" s="286">
        <v>62370000</v>
      </c>
      <c r="AL359" s="286">
        <v>16632000</v>
      </c>
      <c r="AM359" s="286">
        <v>230</v>
      </c>
      <c r="AN359" s="286">
        <v>14490000</v>
      </c>
      <c r="AO359" s="286">
        <v>3864000</v>
      </c>
      <c r="AP359" s="286">
        <v>1200</v>
      </c>
      <c r="AQ359" s="286">
        <v>75600000</v>
      </c>
      <c r="AR359" s="286">
        <v>20160000</v>
      </c>
      <c r="AS359" s="286">
        <v>1200</v>
      </c>
      <c r="AT359" s="286">
        <v>75600000</v>
      </c>
      <c r="AU359" s="286">
        <v>20160000</v>
      </c>
      <c r="AV359" s="286"/>
      <c r="AW359" s="286"/>
      <c r="AX359" s="286">
        <v>0</v>
      </c>
      <c r="AY359" s="286">
        <v>1056</v>
      </c>
      <c r="AZ359" s="286">
        <v>66528000</v>
      </c>
      <c r="BA359" s="286">
        <v>-9</v>
      </c>
      <c r="BB359" s="286">
        <v>-567000</v>
      </c>
      <c r="BC359" s="286">
        <v>133</v>
      </c>
      <c r="BD359" s="286">
        <v>8379000</v>
      </c>
      <c r="BE359" s="286">
        <v>6115783</v>
      </c>
      <c r="BF359" s="286">
        <v>2234400</v>
      </c>
      <c r="BG359" s="286">
        <v>1046</v>
      </c>
      <c r="BH359" s="286">
        <v>65898000</v>
      </c>
      <c r="BI359" s="286">
        <v>48048364</v>
      </c>
      <c r="BJ359" s="286">
        <v>17572800</v>
      </c>
      <c r="BK359" s="286">
        <v>10</v>
      </c>
      <c r="BL359" s="286">
        <v>144</v>
      </c>
      <c r="BM359" s="286">
        <v>154</v>
      </c>
      <c r="BN359" s="286">
        <v>9702000</v>
      </c>
      <c r="BO359" s="286">
        <v>2587200</v>
      </c>
      <c r="BP359" s="287" t="s">
        <v>3275</v>
      </c>
      <c r="BQ359" s="287" t="s">
        <v>1798</v>
      </c>
      <c r="BR359" t="s">
        <v>45</v>
      </c>
    </row>
    <row r="360" spans="1:70" x14ac:dyDescent="0.3">
      <c r="A360" s="281">
        <v>357</v>
      </c>
      <c r="B360" s="288" t="s">
        <v>2952</v>
      </c>
      <c r="C360" s="288" t="s">
        <v>2953</v>
      </c>
      <c r="D360" s="288" t="s">
        <v>3003</v>
      </c>
      <c r="E360" s="288" t="s">
        <v>2997</v>
      </c>
      <c r="F360" s="288" t="s">
        <v>2970</v>
      </c>
      <c r="G360" s="288" t="s">
        <v>2971</v>
      </c>
      <c r="H360" s="288" t="s">
        <v>2972</v>
      </c>
      <c r="I360" s="288" t="s">
        <v>2962</v>
      </c>
      <c r="J360" s="288" t="s">
        <v>60</v>
      </c>
      <c r="K360" s="288" t="s">
        <v>2958</v>
      </c>
      <c r="L360" s="288" t="s">
        <v>45</v>
      </c>
      <c r="M360" s="289" t="s">
        <v>1546</v>
      </c>
      <c r="N360" s="288" t="s">
        <v>1545</v>
      </c>
      <c r="O360" s="288" t="s">
        <v>50</v>
      </c>
      <c r="P360" s="288" t="s">
        <v>51</v>
      </c>
      <c r="Q360" s="290" t="s">
        <v>45</v>
      </c>
      <c r="R360" s="288" t="s">
        <v>45</v>
      </c>
      <c r="S360" s="1">
        <v>45547</v>
      </c>
      <c r="T360" s="1">
        <v>45512</v>
      </c>
      <c r="U360" s="290" t="s">
        <v>45</v>
      </c>
      <c r="V360" s="1">
        <v>45512</v>
      </c>
      <c r="W360" s="1">
        <v>45547</v>
      </c>
      <c r="X360" s="1">
        <v>45562</v>
      </c>
      <c r="Y360" s="291">
        <v>69000</v>
      </c>
      <c r="Z360" s="291">
        <v>69000</v>
      </c>
      <c r="AA360" s="291">
        <v>18000</v>
      </c>
      <c r="AB360" s="291">
        <v>69000</v>
      </c>
      <c r="AC360" s="292" t="s">
        <v>527</v>
      </c>
      <c r="AD360" s="290" t="s">
        <v>60</v>
      </c>
      <c r="AE360" s="292" t="s">
        <v>45</v>
      </c>
      <c r="AF360" s="291">
        <v>69000</v>
      </c>
      <c r="AG360" s="291">
        <v>500</v>
      </c>
      <c r="AH360" s="291">
        <v>34500000</v>
      </c>
      <c r="AI360" s="291">
        <v>9000000</v>
      </c>
      <c r="AJ360" s="291">
        <v>500</v>
      </c>
      <c r="AK360" s="291">
        <v>34500000</v>
      </c>
      <c r="AL360" s="291">
        <v>9000000</v>
      </c>
      <c r="AM360" s="291"/>
      <c r="AN360" s="291"/>
      <c r="AO360" s="291">
        <v>0</v>
      </c>
      <c r="AP360" s="291">
        <v>485</v>
      </c>
      <c r="AQ360" s="291">
        <v>33465000</v>
      </c>
      <c r="AR360" s="291">
        <v>8730000</v>
      </c>
      <c r="AS360" s="291">
        <v>485</v>
      </c>
      <c r="AT360" s="291">
        <v>33465000</v>
      </c>
      <c r="AU360" s="291">
        <v>8730000</v>
      </c>
      <c r="AV360" s="291"/>
      <c r="AW360" s="291"/>
      <c r="AX360" s="291">
        <v>0</v>
      </c>
      <c r="AY360" s="291">
        <v>356</v>
      </c>
      <c r="AZ360" s="291">
        <v>24564000</v>
      </c>
      <c r="BA360" s="291">
        <v>-1</v>
      </c>
      <c r="BB360" s="291">
        <v>-69000</v>
      </c>
      <c r="BC360" s="291">
        <v>68</v>
      </c>
      <c r="BD360" s="291">
        <v>4692000</v>
      </c>
      <c r="BE360" s="291">
        <v>3232096</v>
      </c>
      <c r="BF360" s="291">
        <v>1224000</v>
      </c>
      <c r="BG360" s="291">
        <v>354</v>
      </c>
      <c r="BH360" s="291">
        <v>24426000</v>
      </c>
      <c r="BI360" s="291">
        <v>16666841</v>
      </c>
      <c r="BJ360" s="291">
        <v>6372000</v>
      </c>
      <c r="BK360" s="291">
        <v>2</v>
      </c>
      <c r="BL360" s="291">
        <v>129</v>
      </c>
      <c r="BM360" s="291">
        <v>131</v>
      </c>
      <c r="BN360" s="291">
        <v>9039000</v>
      </c>
      <c r="BO360" s="291">
        <v>2358000</v>
      </c>
      <c r="BP360" s="292" t="s">
        <v>3747</v>
      </c>
      <c r="BQ360" s="292" t="s">
        <v>3133</v>
      </c>
      <c r="BR360" t="s">
        <v>45</v>
      </c>
    </row>
    <row r="361" spans="1:70" x14ac:dyDescent="0.3">
      <c r="A361" s="281">
        <v>358</v>
      </c>
      <c r="B361" s="282" t="s">
        <v>2952</v>
      </c>
      <c r="C361" s="282" t="s">
        <v>2953</v>
      </c>
      <c r="D361" s="282" t="s">
        <v>3003</v>
      </c>
      <c r="E361" s="282" t="s">
        <v>2997</v>
      </c>
      <c r="F361" s="282" t="s">
        <v>2970</v>
      </c>
      <c r="G361" s="282" t="s">
        <v>2974</v>
      </c>
      <c r="H361" s="282" t="s">
        <v>2976</v>
      </c>
      <c r="I361" s="282" t="s">
        <v>2962</v>
      </c>
      <c r="J361" s="282" t="s">
        <v>60</v>
      </c>
      <c r="K361" s="282" t="s">
        <v>2958</v>
      </c>
      <c r="L361" s="282" t="s">
        <v>45</v>
      </c>
      <c r="M361" s="283" t="s">
        <v>1543</v>
      </c>
      <c r="N361" s="282" t="s">
        <v>1542</v>
      </c>
      <c r="O361" s="282" t="s">
        <v>50</v>
      </c>
      <c r="P361" s="282" t="s">
        <v>51</v>
      </c>
      <c r="Q361" s="284" t="s">
        <v>45</v>
      </c>
      <c r="R361" s="282" t="s">
        <v>45</v>
      </c>
      <c r="S361" s="285">
        <v>45547</v>
      </c>
      <c r="T361" s="285">
        <v>45457</v>
      </c>
      <c r="U361" s="284" t="s">
        <v>45</v>
      </c>
      <c r="V361" s="285">
        <v>45457</v>
      </c>
      <c r="W361" s="285">
        <v>45498</v>
      </c>
      <c r="X361" s="285">
        <v>45506</v>
      </c>
      <c r="Y361" s="286">
        <v>55000</v>
      </c>
      <c r="Z361" s="286">
        <v>55000</v>
      </c>
      <c r="AA361" s="286">
        <v>15400</v>
      </c>
      <c r="AB361" s="286">
        <v>55000</v>
      </c>
      <c r="AC361" s="287" t="s">
        <v>1247</v>
      </c>
      <c r="AD361" s="284" t="s">
        <v>60</v>
      </c>
      <c r="AE361" s="287" t="s">
        <v>45</v>
      </c>
      <c r="AF361" s="286">
        <v>55000</v>
      </c>
      <c r="AG361" s="286">
        <v>880</v>
      </c>
      <c r="AH361" s="286">
        <v>48400000</v>
      </c>
      <c r="AI361" s="286">
        <v>13552000</v>
      </c>
      <c r="AJ361" s="286">
        <v>600</v>
      </c>
      <c r="AK361" s="286">
        <v>33000000</v>
      </c>
      <c r="AL361" s="286">
        <v>9240000</v>
      </c>
      <c r="AM361" s="286">
        <v>280</v>
      </c>
      <c r="AN361" s="286">
        <v>15400000</v>
      </c>
      <c r="AO361" s="286">
        <v>4312000</v>
      </c>
      <c r="AP361" s="286">
        <v>872</v>
      </c>
      <c r="AQ361" s="286">
        <v>47960000</v>
      </c>
      <c r="AR361" s="286">
        <v>13428800</v>
      </c>
      <c r="AS361" s="286">
        <v>872</v>
      </c>
      <c r="AT361" s="286">
        <v>47960000</v>
      </c>
      <c r="AU361" s="286">
        <v>13428800</v>
      </c>
      <c r="AV361" s="286"/>
      <c r="AW361" s="286"/>
      <c r="AX361" s="286">
        <v>0</v>
      </c>
      <c r="AY361" s="286">
        <v>823</v>
      </c>
      <c r="AZ361" s="286">
        <v>45265000</v>
      </c>
      <c r="BA361" s="286">
        <v>-18</v>
      </c>
      <c r="BB361" s="286">
        <v>-990000</v>
      </c>
      <c r="BC361" s="286">
        <v>49</v>
      </c>
      <c r="BD361" s="286">
        <v>2695000</v>
      </c>
      <c r="BE361" s="286">
        <v>2212968</v>
      </c>
      <c r="BF361" s="286">
        <v>754600</v>
      </c>
      <c r="BG361" s="286">
        <v>810</v>
      </c>
      <c r="BH361" s="286">
        <v>44550000</v>
      </c>
      <c r="BI361" s="286">
        <v>29345094</v>
      </c>
      <c r="BJ361" s="286">
        <v>12474000</v>
      </c>
      <c r="BK361" s="286">
        <v>13</v>
      </c>
      <c r="BL361" s="286">
        <v>49</v>
      </c>
      <c r="BM361" s="286">
        <v>62</v>
      </c>
      <c r="BN361" s="286">
        <v>3410000</v>
      </c>
      <c r="BO361" s="286">
        <v>954800</v>
      </c>
      <c r="BP361" s="287" t="s">
        <v>3314</v>
      </c>
      <c r="BQ361" s="287" t="s">
        <v>3551</v>
      </c>
      <c r="BR361" t="s">
        <v>45</v>
      </c>
    </row>
    <row r="362" spans="1:70" x14ac:dyDescent="0.3">
      <c r="A362" s="281">
        <v>359</v>
      </c>
      <c r="B362" s="288" t="s">
        <v>2952</v>
      </c>
      <c r="C362" s="288" t="s">
        <v>2953</v>
      </c>
      <c r="D362" s="288" t="s">
        <v>3003</v>
      </c>
      <c r="E362" s="288" t="s">
        <v>2997</v>
      </c>
      <c r="F362" s="288" t="s">
        <v>2970</v>
      </c>
      <c r="G362" s="288" t="s">
        <v>2974</v>
      </c>
      <c r="H362" s="288" t="s">
        <v>2976</v>
      </c>
      <c r="I362" s="288" t="s">
        <v>2962</v>
      </c>
      <c r="J362" s="288" t="s">
        <v>60</v>
      </c>
      <c r="K362" s="288" t="s">
        <v>2958</v>
      </c>
      <c r="L362" s="288" t="s">
        <v>45</v>
      </c>
      <c r="M362" s="289" t="s">
        <v>1541</v>
      </c>
      <c r="N362" s="288" t="s">
        <v>1540</v>
      </c>
      <c r="O362" s="288" t="s">
        <v>50</v>
      </c>
      <c r="P362" s="288" t="s">
        <v>51</v>
      </c>
      <c r="Q362" s="290" t="s">
        <v>45</v>
      </c>
      <c r="R362" s="288" t="s">
        <v>45</v>
      </c>
      <c r="S362" s="1">
        <v>45531</v>
      </c>
      <c r="T362" s="1">
        <v>45457</v>
      </c>
      <c r="U362" s="290" t="s">
        <v>45</v>
      </c>
      <c r="V362" s="1">
        <v>45457</v>
      </c>
      <c r="W362" s="1">
        <v>45490</v>
      </c>
      <c r="X362" s="1">
        <v>45510</v>
      </c>
      <c r="Y362" s="291">
        <v>55000</v>
      </c>
      <c r="Z362" s="291">
        <v>55000</v>
      </c>
      <c r="AA362" s="291">
        <v>15000</v>
      </c>
      <c r="AB362" s="291">
        <v>55000</v>
      </c>
      <c r="AC362" s="292" t="s">
        <v>1013</v>
      </c>
      <c r="AD362" s="290" t="s">
        <v>60</v>
      </c>
      <c r="AE362" s="292" t="s">
        <v>45</v>
      </c>
      <c r="AF362" s="291">
        <v>55000</v>
      </c>
      <c r="AG362" s="291">
        <v>830</v>
      </c>
      <c r="AH362" s="291">
        <v>45650000</v>
      </c>
      <c r="AI362" s="291">
        <v>12450000</v>
      </c>
      <c r="AJ362" s="291">
        <v>600</v>
      </c>
      <c r="AK362" s="291">
        <v>33000000</v>
      </c>
      <c r="AL362" s="291">
        <v>9000000</v>
      </c>
      <c r="AM362" s="291">
        <v>230</v>
      </c>
      <c r="AN362" s="291">
        <v>12650000</v>
      </c>
      <c r="AO362" s="291">
        <v>3450000</v>
      </c>
      <c r="AP362" s="291">
        <v>804</v>
      </c>
      <c r="AQ362" s="291">
        <v>44220000</v>
      </c>
      <c r="AR362" s="291">
        <v>12060000</v>
      </c>
      <c r="AS362" s="291">
        <v>804</v>
      </c>
      <c r="AT362" s="291">
        <v>44220000</v>
      </c>
      <c r="AU362" s="291">
        <v>12060000</v>
      </c>
      <c r="AV362" s="291"/>
      <c r="AW362" s="291"/>
      <c r="AX362" s="291">
        <v>0</v>
      </c>
      <c r="AY362" s="291">
        <v>760</v>
      </c>
      <c r="AZ362" s="291">
        <v>41800000</v>
      </c>
      <c r="BA362" s="291">
        <v>-7</v>
      </c>
      <c r="BB362" s="291">
        <v>-385000</v>
      </c>
      <c r="BC362" s="291">
        <v>89</v>
      </c>
      <c r="BD362" s="291">
        <v>4895000</v>
      </c>
      <c r="BE362" s="291">
        <v>3644303</v>
      </c>
      <c r="BF362" s="291">
        <v>1335000</v>
      </c>
      <c r="BG362" s="291">
        <v>751</v>
      </c>
      <c r="BH362" s="291">
        <v>41305000</v>
      </c>
      <c r="BI362" s="291">
        <v>28383751</v>
      </c>
      <c r="BJ362" s="291">
        <v>11265000</v>
      </c>
      <c r="BK362" s="291">
        <v>9</v>
      </c>
      <c r="BL362" s="291">
        <v>44</v>
      </c>
      <c r="BM362" s="291">
        <v>53</v>
      </c>
      <c r="BN362" s="291">
        <v>2915000</v>
      </c>
      <c r="BO362" s="291">
        <v>795000</v>
      </c>
      <c r="BP362" s="292" t="s">
        <v>688</v>
      </c>
      <c r="BQ362" s="292" t="s">
        <v>625</v>
      </c>
      <c r="BR362" t="s">
        <v>45</v>
      </c>
    </row>
    <row r="363" spans="1:70" x14ac:dyDescent="0.3">
      <c r="A363" s="281">
        <v>360</v>
      </c>
      <c r="B363" s="282" t="s">
        <v>2952</v>
      </c>
      <c r="C363" s="282" t="s">
        <v>2953</v>
      </c>
      <c r="D363" s="282" t="s">
        <v>3003</v>
      </c>
      <c r="E363" s="282" t="s">
        <v>2997</v>
      </c>
      <c r="F363" s="282" t="s">
        <v>2970</v>
      </c>
      <c r="G363" s="282" t="s">
        <v>2974</v>
      </c>
      <c r="H363" s="282" t="s">
        <v>2976</v>
      </c>
      <c r="I363" s="282" t="s">
        <v>2962</v>
      </c>
      <c r="J363" s="282" t="s">
        <v>60</v>
      </c>
      <c r="K363" s="282" t="s">
        <v>2958</v>
      </c>
      <c r="L363" s="282" t="s">
        <v>45</v>
      </c>
      <c r="M363" s="283" t="s">
        <v>1539</v>
      </c>
      <c r="N363" s="282" t="s">
        <v>1538</v>
      </c>
      <c r="O363" s="282" t="s">
        <v>50</v>
      </c>
      <c r="P363" s="282" t="s">
        <v>51</v>
      </c>
      <c r="Q363" s="284" t="s">
        <v>45</v>
      </c>
      <c r="R363" s="282" t="s">
        <v>45</v>
      </c>
      <c r="S363" s="285">
        <v>45516</v>
      </c>
      <c r="T363" s="285">
        <v>45457</v>
      </c>
      <c r="U363" s="284" t="s">
        <v>45</v>
      </c>
      <c r="V363" s="285">
        <v>45457</v>
      </c>
      <c r="W363" s="285">
        <v>45516</v>
      </c>
      <c r="X363" s="285">
        <v>45532</v>
      </c>
      <c r="Y363" s="286">
        <v>55000</v>
      </c>
      <c r="Z363" s="286">
        <v>55000</v>
      </c>
      <c r="AA363" s="286">
        <v>14600</v>
      </c>
      <c r="AB363" s="286">
        <v>55000</v>
      </c>
      <c r="AC363" s="287" t="s">
        <v>531</v>
      </c>
      <c r="AD363" s="284" t="s">
        <v>60</v>
      </c>
      <c r="AE363" s="287" t="s">
        <v>45</v>
      </c>
      <c r="AF363" s="286">
        <v>55000</v>
      </c>
      <c r="AG363" s="286">
        <v>950</v>
      </c>
      <c r="AH363" s="286">
        <v>52250000</v>
      </c>
      <c r="AI363" s="286">
        <v>13870000</v>
      </c>
      <c r="AJ363" s="286">
        <v>950</v>
      </c>
      <c r="AK363" s="286">
        <v>52250000</v>
      </c>
      <c r="AL363" s="286">
        <v>13870000</v>
      </c>
      <c r="AM363" s="286"/>
      <c r="AN363" s="286"/>
      <c r="AO363" s="286">
        <v>0</v>
      </c>
      <c r="AP363" s="286">
        <v>940</v>
      </c>
      <c r="AQ363" s="286">
        <v>51700000</v>
      </c>
      <c r="AR363" s="286">
        <v>13724000</v>
      </c>
      <c r="AS363" s="286">
        <v>940</v>
      </c>
      <c r="AT363" s="286">
        <v>51700000</v>
      </c>
      <c r="AU363" s="286">
        <v>13724000</v>
      </c>
      <c r="AV363" s="286"/>
      <c r="AW363" s="286"/>
      <c r="AX363" s="286">
        <v>0</v>
      </c>
      <c r="AY363" s="286">
        <v>588</v>
      </c>
      <c r="AZ363" s="286">
        <v>32340000</v>
      </c>
      <c r="BA363" s="286">
        <v>5</v>
      </c>
      <c r="BB363" s="286">
        <v>275000</v>
      </c>
      <c r="BC363" s="286">
        <v>107</v>
      </c>
      <c r="BD363" s="286">
        <v>5885000</v>
      </c>
      <c r="BE363" s="286">
        <v>4532819</v>
      </c>
      <c r="BF363" s="286">
        <v>1562200</v>
      </c>
      <c r="BG363" s="286">
        <v>586</v>
      </c>
      <c r="BH363" s="286">
        <v>32230000</v>
      </c>
      <c r="BI363" s="286">
        <v>25544971</v>
      </c>
      <c r="BJ363" s="286">
        <v>8555600</v>
      </c>
      <c r="BK363" s="286">
        <v>2</v>
      </c>
      <c r="BL363" s="286">
        <v>352</v>
      </c>
      <c r="BM363" s="286">
        <v>354</v>
      </c>
      <c r="BN363" s="286">
        <v>19470000</v>
      </c>
      <c r="BO363" s="286">
        <v>5168400</v>
      </c>
      <c r="BP363" s="287" t="s">
        <v>3320</v>
      </c>
      <c r="BQ363" s="287" t="s">
        <v>3384</v>
      </c>
      <c r="BR363" t="s">
        <v>45</v>
      </c>
    </row>
    <row r="364" spans="1:70" x14ac:dyDescent="0.3">
      <c r="A364" s="281">
        <v>361</v>
      </c>
      <c r="B364" s="288" t="s">
        <v>2952</v>
      </c>
      <c r="C364" s="288" t="s">
        <v>2953</v>
      </c>
      <c r="D364" s="288" t="s">
        <v>3003</v>
      </c>
      <c r="E364" s="288" t="s">
        <v>2997</v>
      </c>
      <c r="F364" s="288" t="s">
        <v>2970</v>
      </c>
      <c r="G364" s="288" t="s">
        <v>2974</v>
      </c>
      <c r="H364" s="288" t="s">
        <v>2976</v>
      </c>
      <c r="I364" s="288" t="s">
        <v>2962</v>
      </c>
      <c r="J364" s="288" t="s">
        <v>60</v>
      </c>
      <c r="K364" s="288" t="s">
        <v>2958</v>
      </c>
      <c r="L364" s="288" t="s">
        <v>45</v>
      </c>
      <c r="M364" s="289" t="s">
        <v>1537</v>
      </c>
      <c r="N364" s="288" t="s">
        <v>1536</v>
      </c>
      <c r="O364" s="288" t="s">
        <v>50</v>
      </c>
      <c r="P364" s="288" t="s">
        <v>51</v>
      </c>
      <c r="Q364" s="290" t="s">
        <v>45</v>
      </c>
      <c r="R364" s="288" t="s">
        <v>45</v>
      </c>
      <c r="S364" s="1">
        <v>45559</v>
      </c>
      <c r="T364" s="1">
        <v>45512</v>
      </c>
      <c r="U364" s="290" t="s">
        <v>45</v>
      </c>
      <c r="V364" s="1">
        <v>45512</v>
      </c>
      <c r="W364" s="1">
        <v>45559</v>
      </c>
      <c r="X364" s="1">
        <v>45562</v>
      </c>
      <c r="Y364" s="291">
        <v>65000</v>
      </c>
      <c r="Z364" s="291">
        <v>65000</v>
      </c>
      <c r="AA364" s="291">
        <v>17500</v>
      </c>
      <c r="AB364" s="291">
        <v>65000</v>
      </c>
      <c r="AC364" s="292" t="s">
        <v>399</v>
      </c>
      <c r="AD364" s="290" t="s">
        <v>60</v>
      </c>
      <c r="AE364" s="292" t="s">
        <v>45</v>
      </c>
      <c r="AF364" s="291">
        <v>65000</v>
      </c>
      <c r="AG364" s="291">
        <v>500</v>
      </c>
      <c r="AH364" s="291">
        <v>32500000</v>
      </c>
      <c r="AI364" s="291">
        <v>8750000</v>
      </c>
      <c r="AJ364" s="291">
        <v>500</v>
      </c>
      <c r="AK364" s="291">
        <v>32500000</v>
      </c>
      <c r="AL364" s="291">
        <v>8750000</v>
      </c>
      <c r="AM364" s="291"/>
      <c r="AN364" s="291"/>
      <c r="AO364" s="291">
        <v>0</v>
      </c>
      <c r="AP364" s="291">
        <v>517</v>
      </c>
      <c r="AQ364" s="291">
        <v>33605000</v>
      </c>
      <c r="AR364" s="291">
        <v>9047500</v>
      </c>
      <c r="AS364" s="291">
        <v>517</v>
      </c>
      <c r="AT364" s="291">
        <v>33605000</v>
      </c>
      <c r="AU364" s="291">
        <v>9047500</v>
      </c>
      <c r="AV364" s="291"/>
      <c r="AW364" s="291"/>
      <c r="AX364" s="291">
        <v>0</v>
      </c>
      <c r="AY364" s="291">
        <v>430</v>
      </c>
      <c r="AZ364" s="291">
        <v>27950000</v>
      </c>
      <c r="BA364" s="291">
        <v>-3</v>
      </c>
      <c r="BB364" s="291">
        <v>-195000</v>
      </c>
      <c r="BC364" s="291">
        <v>108</v>
      </c>
      <c r="BD364" s="291">
        <v>7020000</v>
      </c>
      <c r="BE364" s="291">
        <v>4833442</v>
      </c>
      <c r="BF364" s="291">
        <v>1890000</v>
      </c>
      <c r="BG364" s="291">
        <v>427</v>
      </c>
      <c r="BH364" s="291">
        <v>27755000</v>
      </c>
      <c r="BI364" s="291">
        <v>20473627</v>
      </c>
      <c r="BJ364" s="291">
        <v>7472500</v>
      </c>
      <c r="BK364" s="291">
        <v>3</v>
      </c>
      <c r="BL364" s="291">
        <v>87</v>
      </c>
      <c r="BM364" s="291">
        <v>90</v>
      </c>
      <c r="BN364" s="291">
        <v>5850000</v>
      </c>
      <c r="BO364" s="291">
        <v>1575000</v>
      </c>
      <c r="BP364" s="292" t="s">
        <v>3383</v>
      </c>
      <c r="BQ364" s="292" t="s">
        <v>3268</v>
      </c>
      <c r="BR364" t="s">
        <v>45</v>
      </c>
    </row>
    <row r="365" spans="1:70" x14ac:dyDescent="0.3">
      <c r="A365" s="281">
        <v>362</v>
      </c>
      <c r="B365" s="282" t="s">
        <v>2952</v>
      </c>
      <c r="C365" s="282" t="s">
        <v>2953</v>
      </c>
      <c r="D365" s="282" t="s">
        <v>3003</v>
      </c>
      <c r="E365" s="282" t="s">
        <v>2997</v>
      </c>
      <c r="F365" s="282" t="s">
        <v>2970</v>
      </c>
      <c r="G365" s="282" t="s">
        <v>2974</v>
      </c>
      <c r="H365" s="282" t="s">
        <v>2976</v>
      </c>
      <c r="I365" s="282" t="s">
        <v>2962</v>
      </c>
      <c r="J365" s="282" t="s">
        <v>60</v>
      </c>
      <c r="K365" s="282" t="s">
        <v>2958</v>
      </c>
      <c r="L365" s="282" t="s">
        <v>45</v>
      </c>
      <c r="M365" s="283" t="s">
        <v>1535</v>
      </c>
      <c r="N365" s="282" t="s">
        <v>1534</v>
      </c>
      <c r="O365" s="282" t="s">
        <v>50</v>
      </c>
      <c r="P365" s="282" t="s">
        <v>51</v>
      </c>
      <c r="Q365" s="284" t="s">
        <v>45</v>
      </c>
      <c r="R365" s="282" t="s">
        <v>45</v>
      </c>
      <c r="S365" s="285">
        <v>45544</v>
      </c>
      <c r="T365" s="285">
        <v>45512</v>
      </c>
      <c r="U365" s="284" t="s">
        <v>45</v>
      </c>
      <c r="V365" s="285">
        <v>45512</v>
      </c>
      <c r="W365" s="285">
        <v>45540</v>
      </c>
      <c r="X365" s="285">
        <v>45547</v>
      </c>
      <c r="Y365" s="286">
        <v>69000</v>
      </c>
      <c r="Z365" s="286">
        <v>69000</v>
      </c>
      <c r="AA365" s="286">
        <v>19800</v>
      </c>
      <c r="AB365" s="286">
        <v>69000</v>
      </c>
      <c r="AC365" s="287" t="s">
        <v>193</v>
      </c>
      <c r="AD365" s="284" t="s">
        <v>60</v>
      </c>
      <c r="AE365" s="287" t="s">
        <v>45</v>
      </c>
      <c r="AF365" s="286">
        <v>69000</v>
      </c>
      <c r="AG365" s="286">
        <v>300</v>
      </c>
      <c r="AH365" s="286">
        <v>20700000</v>
      </c>
      <c r="AI365" s="286">
        <v>5940000</v>
      </c>
      <c r="AJ365" s="286">
        <v>300</v>
      </c>
      <c r="AK365" s="286">
        <v>20700000</v>
      </c>
      <c r="AL365" s="286">
        <v>5940000</v>
      </c>
      <c r="AM365" s="286"/>
      <c r="AN365" s="286"/>
      <c r="AO365" s="286">
        <v>0</v>
      </c>
      <c r="AP365" s="286">
        <v>296</v>
      </c>
      <c r="AQ365" s="286">
        <v>20424000</v>
      </c>
      <c r="AR365" s="286">
        <v>5860800</v>
      </c>
      <c r="AS365" s="286">
        <v>296</v>
      </c>
      <c r="AT365" s="286">
        <v>20424000</v>
      </c>
      <c r="AU365" s="286">
        <v>5860800</v>
      </c>
      <c r="AV365" s="286"/>
      <c r="AW365" s="286"/>
      <c r="AX365" s="286">
        <v>0</v>
      </c>
      <c r="AY365" s="286">
        <v>249</v>
      </c>
      <c r="AZ365" s="286">
        <v>17181000</v>
      </c>
      <c r="BA365" s="286">
        <v>-2</v>
      </c>
      <c r="BB365" s="286">
        <v>-138000</v>
      </c>
      <c r="BC365" s="286">
        <v>10</v>
      </c>
      <c r="BD365" s="286">
        <v>690000</v>
      </c>
      <c r="BE365" s="286">
        <v>548893</v>
      </c>
      <c r="BF365" s="286">
        <v>198000</v>
      </c>
      <c r="BG365" s="286">
        <v>246</v>
      </c>
      <c r="BH365" s="286">
        <v>16974000</v>
      </c>
      <c r="BI365" s="286">
        <v>13374323</v>
      </c>
      <c r="BJ365" s="286">
        <v>4870800</v>
      </c>
      <c r="BK365" s="286">
        <v>3</v>
      </c>
      <c r="BL365" s="286">
        <v>47</v>
      </c>
      <c r="BM365" s="286">
        <v>50</v>
      </c>
      <c r="BN365" s="286">
        <v>3450000</v>
      </c>
      <c r="BO365" s="286">
        <v>990000</v>
      </c>
      <c r="BP365" s="287" t="s">
        <v>3418</v>
      </c>
      <c r="BQ365" s="287" t="s">
        <v>3447</v>
      </c>
      <c r="BR365" t="s">
        <v>45</v>
      </c>
    </row>
    <row r="366" spans="1:70" x14ac:dyDescent="0.3">
      <c r="A366" s="281">
        <v>363</v>
      </c>
      <c r="B366" s="288" t="s">
        <v>2952</v>
      </c>
      <c r="C366" s="288" t="s">
        <v>2953</v>
      </c>
      <c r="D366" s="288" t="s">
        <v>3003</v>
      </c>
      <c r="E366" s="288" t="s">
        <v>2997</v>
      </c>
      <c r="F366" s="288" t="s">
        <v>2985</v>
      </c>
      <c r="G366" s="288" t="s">
        <v>2986</v>
      </c>
      <c r="H366" s="288" t="s">
        <v>2989</v>
      </c>
      <c r="I366" s="288" t="s">
        <v>2962</v>
      </c>
      <c r="J366" s="288" t="s">
        <v>60</v>
      </c>
      <c r="K366" s="288" t="s">
        <v>2958</v>
      </c>
      <c r="L366" s="288" t="s">
        <v>45</v>
      </c>
      <c r="M366" s="289" t="s">
        <v>1533</v>
      </c>
      <c r="N366" s="288" t="s">
        <v>1532</v>
      </c>
      <c r="O366" s="288" t="s">
        <v>50</v>
      </c>
      <c r="P366" s="288" t="s">
        <v>51</v>
      </c>
      <c r="Q366" s="290" t="s">
        <v>45</v>
      </c>
      <c r="R366" s="288" t="s">
        <v>45</v>
      </c>
      <c r="S366" s="1">
        <v>45523</v>
      </c>
      <c r="T366" s="1">
        <v>45467</v>
      </c>
      <c r="U366" s="290" t="s">
        <v>45</v>
      </c>
      <c r="V366" s="1">
        <v>45467</v>
      </c>
      <c r="W366" s="1">
        <v>45523</v>
      </c>
      <c r="X366" s="1">
        <v>45532</v>
      </c>
      <c r="Y366" s="291">
        <v>75000</v>
      </c>
      <c r="Z366" s="291">
        <v>75000</v>
      </c>
      <c r="AA366" s="291">
        <v>22000</v>
      </c>
      <c r="AB366" s="291">
        <v>75000</v>
      </c>
      <c r="AC366" s="292" t="s">
        <v>1260</v>
      </c>
      <c r="AD366" s="290" t="s">
        <v>60</v>
      </c>
      <c r="AE366" s="292" t="s">
        <v>45</v>
      </c>
      <c r="AF366" s="291">
        <v>75000</v>
      </c>
      <c r="AG366" s="291">
        <v>400</v>
      </c>
      <c r="AH366" s="291">
        <v>30000000</v>
      </c>
      <c r="AI366" s="291">
        <v>8800000</v>
      </c>
      <c r="AJ366" s="291">
        <v>400</v>
      </c>
      <c r="AK366" s="291">
        <v>30000000</v>
      </c>
      <c r="AL366" s="291">
        <v>8800000</v>
      </c>
      <c r="AM366" s="291"/>
      <c r="AN366" s="291"/>
      <c r="AO366" s="291">
        <v>0</v>
      </c>
      <c r="AP366" s="291">
        <v>385</v>
      </c>
      <c r="AQ366" s="291">
        <v>28875000</v>
      </c>
      <c r="AR366" s="291">
        <v>8470000</v>
      </c>
      <c r="AS366" s="291">
        <v>385</v>
      </c>
      <c r="AT366" s="291">
        <v>28875000</v>
      </c>
      <c r="AU366" s="291">
        <v>8470000</v>
      </c>
      <c r="AV366" s="291"/>
      <c r="AW366" s="291"/>
      <c r="AX366" s="291">
        <v>0</v>
      </c>
      <c r="AY366" s="291">
        <v>231</v>
      </c>
      <c r="AZ366" s="291">
        <v>17325000</v>
      </c>
      <c r="BA366" s="291"/>
      <c r="BB366" s="291"/>
      <c r="BC366" s="291">
        <v>61</v>
      </c>
      <c r="BD366" s="291">
        <v>4575000</v>
      </c>
      <c r="BE366" s="291">
        <v>3261257</v>
      </c>
      <c r="BF366" s="291">
        <v>1342000</v>
      </c>
      <c r="BG366" s="291">
        <v>223</v>
      </c>
      <c r="BH366" s="291">
        <v>16725000</v>
      </c>
      <c r="BI366" s="291">
        <v>11133420</v>
      </c>
      <c r="BJ366" s="291">
        <v>4906000</v>
      </c>
      <c r="BK366" s="291">
        <v>8</v>
      </c>
      <c r="BL366" s="291">
        <v>154</v>
      </c>
      <c r="BM366" s="291">
        <v>162</v>
      </c>
      <c r="BN366" s="291">
        <v>12150000</v>
      </c>
      <c r="BO366" s="291">
        <v>3564000</v>
      </c>
      <c r="BP366" s="292" t="s">
        <v>3244</v>
      </c>
      <c r="BQ366" s="292" t="s">
        <v>528</v>
      </c>
      <c r="BR366" t="s">
        <v>45</v>
      </c>
    </row>
    <row r="367" spans="1:70" x14ac:dyDescent="0.3">
      <c r="A367" s="281">
        <v>364</v>
      </c>
      <c r="B367" s="282" t="s">
        <v>2952</v>
      </c>
      <c r="C367" s="282" t="s">
        <v>2953</v>
      </c>
      <c r="D367" s="282" t="s">
        <v>3003</v>
      </c>
      <c r="E367" s="282" t="s">
        <v>2997</v>
      </c>
      <c r="F367" s="282" t="s">
        <v>2985</v>
      </c>
      <c r="G367" s="282" t="s">
        <v>2986</v>
      </c>
      <c r="H367" s="282" t="s">
        <v>2989</v>
      </c>
      <c r="I367" s="282" t="s">
        <v>2962</v>
      </c>
      <c r="J367" s="282" t="s">
        <v>60</v>
      </c>
      <c r="K367" s="282" t="s">
        <v>2958</v>
      </c>
      <c r="L367" s="282" t="s">
        <v>45</v>
      </c>
      <c r="M367" s="283" t="s">
        <v>1531</v>
      </c>
      <c r="N367" s="282" t="s">
        <v>1530</v>
      </c>
      <c r="O367" s="282" t="s">
        <v>50</v>
      </c>
      <c r="P367" s="282" t="s">
        <v>120</v>
      </c>
      <c r="Q367" s="284" t="s">
        <v>45</v>
      </c>
      <c r="R367" s="282" t="s">
        <v>45</v>
      </c>
      <c r="S367" s="285">
        <v>45504</v>
      </c>
      <c r="T367" s="285">
        <v>45461</v>
      </c>
      <c r="U367" s="284" t="s">
        <v>45</v>
      </c>
      <c r="V367" s="285">
        <v>45461</v>
      </c>
      <c r="W367" s="285">
        <v>45504</v>
      </c>
      <c r="X367" s="285">
        <v>45520</v>
      </c>
      <c r="Y367" s="286">
        <v>57000</v>
      </c>
      <c r="Z367" s="286">
        <v>69000</v>
      </c>
      <c r="AA367" s="286">
        <v>16000</v>
      </c>
      <c r="AB367" s="286">
        <v>69000</v>
      </c>
      <c r="AC367" s="287" t="s">
        <v>1467</v>
      </c>
      <c r="AD367" s="284" t="s">
        <v>60</v>
      </c>
      <c r="AE367" s="287" t="s">
        <v>45</v>
      </c>
      <c r="AF367" s="286">
        <v>57000</v>
      </c>
      <c r="AG367" s="286">
        <v>800</v>
      </c>
      <c r="AH367" s="286">
        <v>55200000</v>
      </c>
      <c r="AI367" s="286">
        <v>12800000</v>
      </c>
      <c r="AJ367" s="286">
        <v>800</v>
      </c>
      <c r="AK367" s="286">
        <v>55200000</v>
      </c>
      <c r="AL367" s="286">
        <v>12800000</v>
      </c>
      <c r="AM367" s="286"/>
      <c r="AN367" s="286"/>
      <c r="AO367" s="286">
        <v>0</v>
      </c>
      <c r="AP367" s="286">
        <v>818</v>
      </c>
      <c r="AQ367" s="286">
        <v>56442000</v>
      </c>
      <c r="AR367" s="286">
        <v>13088000</v>
      </c>
      <c r="AS367" s="286">
        <v>818</v>
      </c>
      <c r="AT367" s="286">
        <v>56442000</v>
      </c>
      <c r="AU367" s="286">
        <v>13088000</v>
      </c>
      <c r="AV367" s="286"/>
      <c r="AW367" s="286"/>
      <c r="AX367" s="286">
        <v>0</v>
      </c>
      <c r="AY367" s="286">
        <v>632</v>
      </c>
      <c r="AZ367" s="286">
        <v>43608000</v>
      </c>
      <c r="BA367" s="286">
        <v>-4</v>
      </c>
      <c r="BB367" s="286">
        <v>-276000</v>
      </c>
      <c r="BC367" s="286">
        <v>195</v>
      </c>
      <c r="BD367" s="286">
        <v>13455000</v>
      </c>
      <c r="BE367" s="286">
        <v>7662278</v>
      </c>
      <c r="BF367" s="286">
        <v>3120000</v>
      </c>
      <c r="BG367" s="286">
        <v>589</v>
      </c>
      <c r="BH367" s="286">
        <v>40641000</v>
      </c>
      <c r="BI367" s="286">
        <v>22632112</v>
      </c>
      <c r="BJ367" s="286">
        <v>9424000</v>
      </c>
      <c r="BK367" s="286">
        <v>43</v>
      </c>
      <c r="BL367" s="286">
        <v>186</v>
      </c>
      <c r="BM367" s="286">
        <v>229</v>
      </c>
      <c r="BN367" s="286">
        <v>15801000</v>
      </c>
      <c r="BO367" s="286">
        <v>3664000</v>
      </c>
      <c r="BP367" s="287" t="s">
        <v>761</v>
      </c>
      <c r="BQ367" s="287" t="s">
        <v>1055</v>
      </c>
      <c r="BR367" t="s">
        <v>45</v>
      </c>
    </row>
    <row r="368" spans="1:70" x14ac:dyDescent="0.3">
      <c r="A368" s="281">
        <v>365</v>
      </c>
      <c r="B368" s="288" t="s">
        <v>2952</v>
      </c>
      <c r="C368" s="288" t="s">
        <v>2953</v>
      </c>
      <c r="D368" s="288" t="s">
        <v>3003</v>
      </c>
      <c r="E368" s="288" t="s">
        <v>2997</v>
      </c>
      <c r="F368" s="288" t="s">
        <v>2985</v>
      </c>
      <c r="G368" s="288" t="s">
        <v>2986</v>
      </c>
      <c r="H368" s="288" t="s">
        <v>2989</v>
      </c>
      <c r="I368" s="288" t="s">
        <v>2962</v>
      </c>
      <c r="J368" s="288" t="s">
        <v>60</v>
      </c>
      <c r="K368" s="288" t="s">
        <v>2958</v>
      </c>
      <c r="L368" s="288" t="s">
        <v>45</v>
      </c>
      <c r="M368" s="289" t="s">
        <v>1529</v>
      </c>
      <c r="N368" s="288" t="s">
        <v>1528</v>
      </c>
      <c r="O368" s="288" t="s">
        <v>50</v>
      </c>
      <c r="P368" s="288" t="s">
        <v>120</v>
      </c>
      <c r="Q368" s="290" t="s">
        <v>45</v>
      </c>
      <c r="R368" s="288" t="s">
        <v>45</v>
      </c>
      <c r="S368" s="1">
        <v>45504</v>
      </c>
      <c r="T368" s="1">
        <v>45461</v>
      </c>
      <c r="U368" s="290" t="s">
        <v>45</v>
      </c>
      <c r="V368" s="1">
        <v>45461</v>
      </c>
      <c r="W368" s="1">
        <v>45504</v>
      </c>
      <c r="X368" s="1">
        <v>45520</v>
      </c>
      <c r="Y368" s="291">
        <v>59000</v>
      </c>
      <c r="Z368" s="291">
        <v>75000</v>
      </c>
      <c r="AA368" s="291">
        <v>16500</v>
      </c>
      <c r="AB368" s="291">
        <v>75000</v>
      </c>
      <c r="AC368" s="292" t="s">
        <v>1247</v>
      </c>
      <c r="AD368" s="290" t="s">
        <v>60</v>
      </c>
      <c r="AE368" s="292" t="s">
        <v>45</v>
      </c>
      <c r="AF368" s="291">
        <v>59000</v>
      </c>
      <c r="AG368" s="291">
        <v>600</v>
      </c>
      <c r="AH368" s="291">
        <v>45000000</v>
      </c>
      <c r="AI368" s="291">
        <v>9900000</v>
      </c>
      <c r="AJ368" s="291">
        <v>600</v>
      </c>
      <c r="AK368" s="291">
        <v>45000000</v>
      </c>
      <c r="AL368" s="291">
        <v>9900000</v>
      </c>
      <c r="AM368" s="291"/>
      <c r="AN368" s="291"/>
      <c r="AO368" s="291">
        <v>0</v>
      </c>
      <c r="AP368" s="291">
        <v>595</v>
      </c>
      <c r="AQ368" s="291">
        <v>44625000</v>
      </c>
      <c r="AR368" s="291">
        <v>9817500</v>
      </c>
      <c r="AS368" s="291">
        <v>595</v>
      </c>
      <c r="AT368" s="291">
        <v>44625000</v>
      </c>
      <c r="AU368" s="291">
        <v>9817500</v>
      </c>
      <c r="AV368" s="291"/>
      <c r="AW368" s="291"/>
      <c r="AX368" s="291">
        <v>0</v>
      </c>
      <c r="AY368" s="291">
        <v>488</v>
      </c>
      <c r="AZ368" s="291">
        <v>36600000</v>
      </c>
      <c r="BA368" s="291">
        <v>-1</v>
      </c>
      <c r="BB368" s="291">
        <v>-75000</v>
      </c>
      <c r="BC368" s="291">
        <v>138</v>
      </c>
      <c r="BD368" s="291">
        <v>10350000</v>
      </c>
      <c r="BE368" s="291">
        <v>5411383</v>
      </c>
      <c r="BF368" s="291">
        <v>2277000</v>
      </c>
      <c r="BG368" s="291">
        <v>493</v>
      </c>
      <c r="BH368" s="291">
        <v>36975000</v>
      </c>
      <c r="BI368" s="291">
        <v>19886056</v>
      </c>
      <c r="BJ368" s="291">
        <v>8134500</v>
      </c>
      <c r="BK368" s="291">
        <v>-5</v>
      </c>
      <c r="BL368" s="291">
        <v>107</v>
      </c>
      <c r="BM368" s="291">
        <v>102</v>
      </c>
      <c r="BN368" s="291">
        <v>7650000</v>
      </c>
      <c r="BO368" s="291">
        <v>1683000</v>
      </c>
      <c r="BP368" s="292" t="s">
        <v>969</v>
      </c>
      <c r="BQ368" s="292" t="s">
        <v>3913</v>
      </c>
      <c r="BR368" t="s">
        <v>45</v>
      </c>
    </row>
    <row r="369" spans="1:70" x14ac:dyDescent="0.3">
      <c r="A369" s="281">
        <v>366</v>
      </c>
      <c r="B369" s="282" t="s">
        <v>2952</v>
      </c>
      <c r="C369" s="282" t="s">
        <v>2953</v>
      </c>
      <c r="D369" s="282" t="s">
        <v>3003</v>
      </c>
      <c r="E369" s="282" t="s">
        <v>2997</v>
      </c>
      <c r="F369" s="282" t="s">
        <v>2985</v>
      </c>
      <c r="G369" s="282" t="s">
        <v>2986</v>
      </c>
      <c r="H369" s="282" t="s">
        <v>2989</v>
      </c>
      <c r="I369" s="282" t="s">
        <v>2962</v>
      </c>
      <c r="J369" s="282" t="s">
        <v>60</v>
      </c>
      <c r="K369" s="282" t="s">
        <v>2958</v>
      </c>
      <c r="L369" s="282" t="s">
        <v>45</v>
      </c>
      <c r="M369" s="283" t="s">
        <v>1527</v>
      </c>
      <c r="N369" s="282" t="s">
        <v>1526</v>
      </c>
      <c r="O369" s="282" t="s">
        <v>50</v>
      </c>
      <c r="P369" s="282" t="s">
        <v>51</v>
      </c>
      <c r="Q369" s="284" t="s">
        <v>45</v>
      </c>
      <c r="R369" s="282" t="s">
        <v>45</v>
      </c>
      <c r="S369" s="285">
        <v>45513</v>
      </c>
      <c r="T369" s="285">
        <v>45461</v>
      </c>
      <c r="U369" s="284" t="s">
        <v>45</v>
      </c>
      <c r="V369" s="285">
        <v>45461</v>
      </c>
      <c r="W369" s="285">
        <v>45513</v>
      </c>
      <c r="X369" s="285">
        <v>45569</v>
      </c>
      <c r="Y369" s="286">
        <v>69000</v>
      </c>
      <c r="Z369" s="286">
        <v>69000</v>
      </c>
      <c r="AA369" s="286">
        <v>20000</v>
      </c>
      <c r="AB369" s="286">
        <v>69000</v>
      </c>
      <c r="AC369" s="287" t="s">
        <v>197</v>
      </c>
      <c r="AD369" s="284" t="s">
        <v>60</v>
      </c>
      <c r="AE369" s="287" t="s">
        <v>45</v>
      </c>
      <c r="AF369" s="286">
        <v>69000</v>
      </c>
      <c r="AG369" s="286">
        <v>400</v>
      </c>
      <c r="AH369" s="286">
        <v>27600000</v>
      </c>
      <c r="AI369" s="286">
        <v>8000000</v>
      </c>
      <c r="AJ369" s="286">
        <v>400</v>
      </c>
      <c r="AK369" s="286">
        <v>27600000</v>
      </c>
      <c r="AL369" s="286">
        <v>8000000</v>
      </c>
      <c r="AM369" s="286"/>
      <c r="AN369" s="286"/>
      <c r="AO369" s="286">
        <v>0</v>
      </c>
      <c r="AP369" s="286">
        <v>442</v>
      </c>
      <c r="AQ369" s="286">
        <v>30498000</v>
      </c>
      <c r="AR369" s="286">
        <v>8840000</v>
      </c>
      <c r="AS369" s="286">
        <v>442</v>
      </c>
      <c r="AT369" s="286">
        <v>30498000</v>
      </c>
      <c r="AU369" s="286">
        <v>8840000</v>
      </c>
      <c r="AV369" s="286"/>
      <c r="AW369" s="286"/>
      <c r="AX369" s="286">
        <v>0</v>
      </c>
      <c r="AY369" s="286">
        <v>338</v>
      </c>
      <c r="AZ369" s="286">
        <v>23322000</v>
      </c>
      <c r="BA369" s="286"/>
      <c r="BB369" s="286"/>
      <c r="BC369" s="286">
        <v>43</v>
      </c>
      <c r="BD369" s="286">
        <v>2967000</v>
      </c>
      <c r="BE369" s="286">
        <v>2571957</v>
      </c>
      <c r="BF369" s="286">
        <v>860000</v>
      </c>
      <c r="BG369" s="286">
        <v>335</v>
      </c>
      <c r="BH369" s="286">
        <v>23115000</v>
      </c>
      <c r="BI369" s="286">
        <v>17087580</v>
      </c>
      <c r="BJ369" s="286">
        <v>6700000</v>
      </c>
      <c r="BK369" s="286">
        <v>3</v>
      </c>
      <c r="BL369" s="286">
        <v>104</v>
      </c>
      <c r="BM369" s="286">
        <v>107</v>
      </c>
      <c r="BN369" s="286">
        <v>7383000</v>
      </c>
      <c r="BO369" s="286">
        <v>2140000</v>
      </c>
      <c r="BP369" s="287" t="s">
        <v>3552</v>
      </c>
      <c r="BQ369" s="287" t="s">
        <v>3456</v>
      </c>
      <c r="BR369" t="s">
        <v>45</v>
      </c>
    </row>
    <row r="370" spans="1:70" x14ac:dyDescent="0.3">
      <c r="A370" s="281">
        <v>367</v>
      </c>
      <c r="B370" s="288" t="s">
        <v>2952</v>
      </c>
      <c r="C370" s="288" t="s">
        <v>2953</v>
      </c>
      <c r="D370" s="288" t="s">
        <v>3003</v>
      </c>
      <c r="E370" s="288" t="s">
        <v>2997</v>
      </c>
      <c r="F370" s="288" t="s">
        <v>2985</v>
      </c>
      <c r="G370" s="288" t="s">
        <v>2986</v>
      </c>
      <c r="H370" s="288" t="s">
        <v>2989</v>
      </c>
      <c r="I370" s="288" t="s">
        <v>2962</v>
      </c>
      <c r="J370" s="288" t="s">
        <v>60</v>
      </c>
      <c r="K370" s="288" t="s">
        <v>2958</v>
      </c>
      <c r="L370" s="288" t="s">
        <v>45</v>
      </c>
      <c r="M370" s="289" t="s">
        <v>1525</v>
      </c>
      <c r="N370" s="288" t="s">
        <v>1523</v>
      </c>
      <c r="O370" s="288" t="s">
        <v>50</v>
      </c>
      <c r="P370" s="288" t="s">
        <v>120</v>
      </c>
      <c r="Q370" s="290" t="s">
        <v>45</v>
      </c>
      <c r="R370" s="288" t="s">
        <v>45</v>
      </c>
      <c r="S370" s="1">
        <v>45596</v>
      </c>
      <c r="T370" s="1">
        <v>45554</v>
      </c>
      <c r="U370" s="290" t="s">
        <v>45</v>
      </c>
      <c r="V370" s="1">
        <v>45554</v>
      </c>
      <c r="W370" s="1">
        <v>45596</v>
      </c>
      <c r="X370" s="1">
        <v>45611</v>
      </c>
      <c r="Y370" s="291">
        <v>63000</v>
      </c>
      <c r="Z370" s="291">
        <v>78000</v>
      </c>
      <c r="AA370" s="291">
        <v>17500</v>
      </c>
      <c r="AB370" s="291">
        <v>78000</v>
      </c>
      <c r="AC370" s="292" t="s">
        <v>1432</v>
      </c>
      <c r="AD370" s="290" t="s">
        <v>60</v>
      </c>
      <c r="AE370" s="292" t="s">
        <v>45</v>
      </c>
      <c r="AF370" s="291">
        <v>63000</v>
      </c>
      <c r="AG370" s="291">
        <v>1100</v>
      </c>
      <c r="AH370" s="291">
        <v>85800000</v>
      </c>
      <c r="AI370" s="291">
        <v>19250000</v>
      </c>
      <c r="AJ370" s="291">
        <v>1100</v>
      </c>
      <c r="AK370" s="291">
        <v>85800000</v>
      </c>
      <c r="AL370" s="291">
        <v>19250000</v>
      </c>
      <c r="AM370" s="291"/>
      <c r="AN370" s="291"/>
      <c r="AO370" s="291">
        <v>0</v>
      </c>
      <c r="AP370" s="291">
        <v>1106</v>
      </c>
      <c r="AQ370" s="291">
        <v>86268000</v>
      </c>
      <c r="AR370" s="291">
        <v>19355000</v>
      </c>
      <c r="AS370" s="291">
        <v>1106</v>
      </c>
      <c r="AT370" s="291">
        <v>86268000</v>
      </c>
      <c r="AU370" s="291">
        <v>19355000</v>
      </c>
      <c r="AV370" s="291"/>
      <c r="AW370" s="291"/>
      <c r="AX370" s="291">
        <v>0</v>
      </c>
      <c r="AY370" s="291">
        <v>555</v>
      </c>
      <c r="AZ370" s="291">
        <v>43290000</v>
      </c>
      <c r="BA370" s="291">
        <v>-9</v>
      </c>
      <c r="BB370" s="291">
        <v>-702000</v>
      </c>
      <c r="BC370" s="291">
        <v>201</v>
      </c>
      <c r="BD370" s="291">
        <v>15678000</v>
      </c>
      <c r="BE370" s="291">
        <v>8429326</v>
      </c>
      <c r="BF370" s="291">
        <v>3517500</v>
      </c>
      <c r="BG370" s="291">
        <v>539</v>
      </c>
      <c r="BH370" s="291">
        <v>42042000</v>
      </c>
      <c r="BI370" s="291">
        <v>21377171</v>
      </c>
      <c r="BJ370" s="291">
        <v>9432500</v>
      </c>
      <c r="BK370" s="291">
        <v>16</v>
      </c>
      <c r="BL370" s="291">
        <v>551</v>
      </c>
      <c r="BM370" s="291">
        <v>567</v>
      </c>
      <c r="BN370" s="291">
        <v>44226000</v>
      </c>
      <c r="BO370" s="291">
        <v>9922500</v>
      </c>
      <c r="BP370" s="292" t="s">
        <v>3890</v>
      </c>
      <c r="BQ370" s="292" t="s">
        <v>4037</v>
      </c>
      <c r="BR370" t="s">
        <v>45</v>
      </c>
    </row>
    <row r="371" spans="1:70" x14ac:dyDescent="0.3">
      <c r="A371" s="281">
        <v>368</v>
      </c>
      <c r="B371" s="282" t="s">
        <v>2952</v>
      </c>
      <c r="C371" s="282" t="s">
        <v>2953</v>
      </c>
      <c r="D371" s="282" t="s">
        <v>3003</v>
      </c>
      <c r="E371" s="282" t="s">
        <v>2997</v>
      </c>
      <c r="F371" s="282" t="s">
        <v>2985</v>
      </c>
      <c r="G371" s="282" t="s">
        <v>2986</v>
      </c>
      <c r="H371" s="282" t="s">
        <v>2989</v>
      </c>
      <c r="I371" s="282" t="s">
        <v>2962</v>
      </c>
      <c r="J371" s="282" t="s">
        <v>60</v>
      </c>
      <c r="K371" s="282" t="s">
        <v>2958</v>
      </c>
      <c r="L371" s="282" t="s">
        <v>45</v>
      </c>
      <c r="M371" s="283" t="s">
        <v>1524</v>
      </c>
      <c r="N371" s="282" t="s">
        <v>1523</v>
      </c>
      <c r="O371" s="282" t="s">
        <v>50</v>
      </c>
      <c r="P371" s="282" t="s">
        <v>120</v>
      </c>
      <c r="Q371" s="284" t="s">
        <v>45</v>
      </c>
      <c r="R371" s="282" t="s">
        <v>45</v>
      </c>
      <c r="S371" s="285">
        <v>45596</v>
      </c>
      <c r="T371" s="285">
        <v>45554</v>
      </c>
      <c r="U371" s="284" t="s">
        <v>45</v>
      </c>
      <c r="V371" s="285">
        <v>45554</v>
      </c>
      <c r="W371" s="285">
        <v>45596</v>
      </c>
      <c r="X371" s="285">
        <v>45611</v>
      </c>
      <c r="Y371" s="286">
        <v>63000</v>
      </c>
      <c r="Z371" s="286">
        <v>78000</v>
      </c>
      <c r="AA371" s="286">
        <v>17500</v>
      </c>
      <c r="AB371" s="286">
        <v>78000</v>
      </c>
      <c r="AC371" s="287" t="s">
        <v>1432</v>
      </c>
      <c r="AD371" s="284" t="s">
        <v>60</v>
      </c>
      <c r="AE371" s="287" t="s">
        <v>45</v>
      </c>
      <c r="AF371" s="286">
        <v>63000</v>
      </c>
      <c r="AG371" s="286">
        <v>900</v>
      </c>
      <c r="AH371" s="286">
        <v>70200000</v>
      </c>
      <c r="AI371" s="286">
        <v>15750000</v>
      </c>
      <c r="AJ371" s="286">
        <v>900</v>
      </c>
      <c r="AK371" s="286">
        <v>70200000</v>
      </c>
      <c r="AL371" s="286">
        <v>15750000</v>
      </c>
      <c r="AM371" s="286"/>
      <c r="AN371" s="286"/>
      <c r="AO371" s="286">
        <v>0</v>
      </c>
      <c r="AP371" s="286">
        <v>899</v>
      </c>
      <c r="AQ371" s="286">
        <v>70122000</v>
      </c>
      <c r="AR371" s="286">
        <v>15732500</v>
      </c>
      <c r="AS371" s="286">
        <v>899</v>
      </c>
      <c r="AT371" s="286">
        <v>70122000</v>
      </c>
      <c r="AU371" s="286">
        <v>15732500</v>
      </c>
      <c r="AV371" s="286"/>
      <c r="AW371" s="286"/>
      <c r="AX371" s="286">
        <v>0</v>
      </c>
      <c r="AY371" s="286">
        <v>285</v>
      </c>
      <c r="AZ371" s="286">
        <v>22230000</v>
      </c>
      <c r="BA371" s="286">
        <v>-3</v>
      </c>
      <c r="BB371" s="286">
        <v>-234000</v>
      </c>
      <c r="BC371" s="286">
        <v>100</v>
      </c>
      <c r="BD371" s="286">
        <v>7800000</v>
      </c>
      <c r="BE371" s="286">
        <v>4715487</v>
      </c>
      <c r="BF371" s="286">
        <v>1750000</v>
      </c>
      <c r="BG371" s="286">
        <v>277</v>
      </c>
      <c r="BH371" s="286">
        <v>21606000</v>
      </c>
      <c r="BI371" s="286">
        <v>11191015</v>
      </c>
      <c r="BJ371" s="286">
        <v>4847500</v>
      </c>
      <c r="BK371" s="286">
        <v>8</v>
      </c>
      <c r="BL371" s="286">
        <v>614</v>
      </c>
      <c r="BM371" s="286">
        <v>622</v>
      </c>
      <c r="BN371" s="286">
        <v>48516000</v>
      </c>
      <c r="BO371" s="286">
        <v>10885000</v>
      </c>
      <c r="BP371" s="287" t="s">
        <v>4033</v>
      </c>
      <c r="BQ371" s="287" t="s">
        <v>3980</v>
      </c>
      <c r="BR371" t="s">
        <v>45</v>
      </c>
    </row>
    <row r="372" spans="1:70" x14ac:dyDescent="0.3">
      <c r="A372" s="281">
        <v>369</v>
      </c>
      <c r="B372" s="288" t="s">
        <v>2952</v>
      </c>
      <c r="C372" s="288" t="s">
        <v>2953</v>
      </c>
      <c r="D372" s="288" t="s">
        <v>3003</v>
      </c>
      <c r="E372" s="288" t="s">
        <v>2997</v>
      </c>
      <c r="F372" s="288" t="s">
        <v>2956</v>
      </c>
      <c r="G372" s="288" t="s">
        <v>2956</v>
      </c>
      <c r="H372" s="288" t="s">
        <v>3000</v>
      </c>
      <c r="I372" s="288" t="s">
        <v>2962</v>
      </c>
      <c r="J372" s="288" t="s">
        <v>60</v>
      </c>
      <c r="K372" s="288" t="s">
        <v>2958</v>
      </c>
      <c r="L372" s="288" t="s">
        <v>45</v>
      </c>
      <c r="M372" s="289" t="s">
        <v>1521</v>
      </c>
      <c r="N372" s="288" t="s">
        <v>1520</v>
      </c>
      <c r="O372" s="288" t="s">
        <v>50</v>
      </c>
      <c r="P372" s="288" t="s">
        <v>51</v>
      </c>
      <c r="Q372" s="290" t="s">
        <v>45</v>
      </c>
      <c r="R372" s="288" t="s">
        <v>45</v>
      </c>
      <c r="S372" s="1">
        <v>45538</v>
      </c>
      <c r="T372" s="1">
        <v>45461</v>
      </c>
      <c r="U372" s="290" t="s">
        <v>45</v>
      </c>
      <c r="V372" s="1">
        <v>45461</v>
      </c>
      <c r="W372" s="1">
        <v>45538</v>
      </c>
      <c r="X372" s="1">
        <v>45545</v>
      </c>
      <c r="Y372" s="291">
        <v>27000</v>
      </c>
      <c r="Z372" s="291">
        <v>27000</v>
      </c>
      <c r="AA372" s="291">
        <v>5800</v>
      </c>
      <c r="AB372" s="291">
        <v>27000</v>
      </c>
      <c r="AC372" s="292" t="s">
        <v>1522</v>
      </c>
      <c r="AD372" s="290" t="s">
        <v>60</v>
      </c>
      <c r="AE372" s="292" t="s">
        <v>45</v>
      </c>
      <c r="AF372" s="291">
        <v>27000</v>
      </c>
      <c r="AG372" s="291">
        <v>400</v>
      </c>
      <c r="AH372" s="291">
        <v>10800000</v>
      </c>
      <c r="AI372" s="291">
        <v>2320000</v>
      </c>
      <c r="AJ372" s="291">
        <v>400</v>
      </c>
      <c r="AK372" s="291">
        <v>10800000</v>
      </c>
      <c r="AL372" s="291">
        <v>2320000</v>
      </c>
      <c r="AM372" s="291"/>
      <c r="AN372" s="291"/>
      <c r="AO372" s="291">
        <v>0</v>
      </c>
      <c r="AP372" s="291">
        <v>395</v>
      </c>
      <c r="AQ372" s="291">
        <v>10665000</v>
      </c>
      <c r="AR372" s="291">
        <v>2291000</v>
      </c>
      <c r="AS372" s="291">
        <v>395</v>
      </c>
      <c r="AT372" s="291">
        <v>10665000</v>
      </c>
      <c r="AU372" s="291">
        <v>2291000</v>
      </c>
      <c r="AV372" s="291"/>
      <c r="AW372" s="291"/>
      <c r="AX372" s="291">
        <v>0</v>
      </c>
      <c r="AY372" s="291">
        <v>391</v>
      </c>
      <c r="AZ372" s="291">
        <v>10557000</v>
      </c>
      <c r="BA372" s="291">
        <v>-10</v>
      </c>
      <c r="BB372" s="291">
        <v>-270000</v>
      </c>
      <c r="BC372" s="291">
        <v>114</v>
      </c>
      <c r="BD372" s="291">
        <v>3078000</v>
      </c>
      <c r="BE372" s="291">
        <v>2353814</v>
      </c>
      <c r="BF372" s="291">
        <v>661200</v>
      </c>
      <c r="BG372" s="291">
        <v>370</v>
      </c>
      <c r="BH372" s="291">
        <v>9990000</v>
      </c>
      <c r="BI372" s="291">
        <v>8366251</v>
      </c>
      <c r="BJ372" s="291">
        <v>2146000</v>
      </c>
      <c r="BK372" s="291">
        <v>21</v>
      </c>
      <c r="BL372" s="291">
        <v>4</v>
      </c>
      <c r="BM372" s="291">
        <v>25</v>
      </c>
      <c r="BN372" s="291">
        <v>675000</v>
      </c>
      <c r="BO372" s="291">
        <v>145000</v>
      </c>
      <c r="BP372" s="292" t="s">
        <v>3711</v>
      </c>
      <c r="BQ372" s="292" t="s">
        <v>3417</v>
      </c>
      <c r="BR372" t="s">
        <v>45</v>
      </c>
    </row>
    <row r="373" spans="1:70" x14ac:dyDescent="0.3">
      <c r="A373" s="281">
        <v>370</v>
      </c>
      <c r="B373" s="282" t="s">
        <v>2952</v>
      </c>
      <c r="C373" s="282" t="s">
        <v>2953</v>
      </c>
      <c r="D373" s="282" t="s">
        <v>3007</v>
      </c>
      <c r="E373" s="282" t="s">
        <v>2959</v>
      </c>
      <c r="F373" s="282" t="s">
        <v>2955</v>
      </c>
      <c r="G373" s="282" t="s">
        <v>2960</v>
      </c>
      <c r="H373" s="282" t="s">
        <v>2963</v>
      </c>
      <c r="I373" s="282" t="s">
        <v>2962</v>
      </c>
      <c r="J373" s="282" t="s">
        <v>60</v>
      </c>
      <c r="K373" s="282" t="s">
        <v>2958</v>
      </c>
      <c r="L373" s="282" t="s">
        <v>45</v>
      </c>
      <c r="M373" s="283" t="s">
        <v>1519</v>
      </c>
      <c r="N373" s="282" t="s">
        <v>1518</v>
      </c>
      <c r="O373" s="282" t="s">
        <v>50</v>
      </c>
      <c r="P373" s="282" t="s">
        <v>51</v>
      </c>
      <c r="Q373" s="284" t="s">
        <v>45</v>
      </c>
      <c r="R373" s="282" t="s">
        <v>45</v>
      </c>
      <c r="S373" s="285">
        <v>45622</v>
      </c>
      <c r="T373" s="285">
        <v>45586</v>
      </c>
      <c r="U373" s="284" t="s">
        <v>45</v>
      </c>
      <c r="V373" s="285">
        <v>45586</v>
      </c>
      <c r="W373" s="285">
        <v>45621</v>
      </c>
      <c r="X373" s="285">
        <v>45625</v>
      </c>
      <c r="Y373" s="286">
        <v>79000</v>
      </c>
      <c r="Z373" s="286">
        <v>79000</v>
      </c>
      <c r="AA373" s="286">
        <v>21000</v>
      </c>
      <c r="AB373" s="286">
        <v>79000</v>
      </c>
      <c r="AC373" s="287" t="s">
        <v>531</v>
      </c>
      <c r="AD373" s="284" t="s">
        <v>60</v>
      </c>
      <c r="AE373" s="287" t="s">
        <v>45</v>
      </c>
      <c r="AF373" s="286">
        <v>79000</v>
      </c>
      <c r="AG373" s="286">
        <v>500</v>
      </c>
      <c r="AH373" s="286">
        <v>39500000</v>
      </c>
      <c r="AI373" s="286">
        <v>10500000</v>
      </c>
      <c r="AJ373" s="286">
        <v>500</v>
      </c>
      <c r="AK373" s="286">
        <v>39500000</v>
      </c>
      <c r="AL373" s="286">
        <v>10500000</v>
      </c>
      <c r="AM373" s="286"/>
      <c r="AN373" s="286"/>
      <c r="AO373" s="286">
        <v>0</v>
      </c>
      <c r="AP373" s="286">
        <v>494</v>
      </c>
      <c r="AQ373" s="286">
        <v>39026000</v>
      </c>
      <c r="AR373" s="286">
        <v>10374000</v>
      </c>
      <c r="AS373" s="286">
        <v>494</v>
      </c>
      <c r="AT373" s="286">
        <v>39026000</v>
      </c>
      <c r="AU373" s="286">
        <v>10374000</v>
      </c>
      <c r="AV373" s="286"/>
      <c r="AW373" s="286"/>
      <c r="AX373" s="286">
        <v>0</v>
      </c>
      <c r="AY373" s="286">
        <v>392</v>
      </c>
      <c r="AZ373" s="286">
        <v>30968000</v>
      </c>
      <c r="BA373" s="286">
        <v>-1</v>
      </c>
      <c r="BB373" s="286">
        <v>-79000</v>
      </c>
      <c r="BC373" s="286">
        <v>130</v>
      </c>
      <c r="BD373" s="286">
        <v>10270000</v>
      </c>
      <c r="BE373" s="286">
        <v>7475945</v>
      </c>
      <c r="BF373" s="286">
        <v>2730000</v>
      </c>
      <c r="BG373" s="286">
        <v>401</v>
      </c>
      <c r="BH373" s="286">
        <v>31679000</v>
      </c>
      <c r="BI373" s="286">
        <v>20058556</v>
      </c>
      <c r="BJ373" s="286">
        <v>8421000</v>
      </c>
      <c r="BK373" s="286">
        <v>-9</v>
      </c>
      <c r="BL373" s="286">
        <v>102</v>
      </c>
      <c r="BM373" s="286">
        <v>93</v>
      </c>
      <c r="BN373" s="286">
        <v>7347000</v>
      </c>
      <c r="BO373" s="286">
        <v>1953000</v>
      </c>
      <c r="BP373" s="287" t="s">
        <v>1113</v>
      </c>
      <c r="BQ373" s="287" t="s">
        <v>1099</v>
      </c>
      <c r="BR373" t="s">
        <v>45</v>
      </c>
    </row>
    <row r="374" spans="1:70" x14ac:dyDescent="0.3">
      <c r="A374" s="281">
        <v>371</v>
      </c>
      <c r="B374" s="288" t="s">
        <v>2952</v>
      </c>
      <c r="C374" s="288" t="s">
        <v>2953</v>
      </c>
      <c r="D374" s="288" t="s">
        <v>3007</v>
      </c>
      <c r="E374" s="288" t="s">
        <v>2959</v>
      </c>
      <c r="F374" s="288" t="s">
        <v>2955</v>
      </c>
      <c r="G374" s="288" t="s">
        <v>2960</v>
      </c>
      <c r="H374" s="288" t="s">
        <v>2964</v>
      </c>
      <c r="I374" s="288" t="s">
        <v>2962</v>
      </c>
      <c r="J374" s="288" t="s">
        <v>60</v>
      </c>
      <c r="K374" s="288" t="s">
        <v>2958</v>
      </c>
      <c r="L374" s="288" t="s">
        <v>45</v>
      </c>
      <c r="M374" s="289" t="s">
        <v>1517</v>
      </c>
      <c r="N374" s="288" t="s">
        <v>1516</v>
      </c>
      <c r="O374" s="288" t="s">
        <v>50</v>
      </c>
      <c r="P374" s="288" t="s">
        <v>74</v>
      </c>
      <c r="Q374" s="290" t="s">
        <v>45</v>
      </c>
      <c r="R374" s="288" t="s">
        <v>45</v>
      </c>
      <c r="S374" s="1">
        <v>45589</v>
      </c>
      <c r="T374" s="1">
        <v>45554</v>
      </c>
      <c r="U374" s="290" t="s">
        <v>45</v>
      </c>
      <c r="V374" s="1">
        <v>45554</v>
      </c>
      <c r="W374" s="1">
        <v>45589</v>
      </c>
      <c r="X374" s="1">
        <v>45597</v>
      </c>
      <c r="Y374" s="291">
        <v>59000</v>
      </c>
      <c r="Z374" s="291">
        <v>59000</v>
      </c>
      <c r="AA374" s="291">
        <v>16800</v>
      </c>
      <c r="AB374" s="291">
        <v>59000</v>
      </c>
      <c r="AC374" s="292" t="s">
        <v>187</v>
      </c>
      <c r="AD374" s="290" t="s">
        <v>60</v>
      </c>
      <c r="AE374" s="292" t="s">
        <v>45</v>
      </c>
      <c r="AF374" s="291">
        <v>59000</v>
      </c>
      <c r="AG374" s="291">
        <v>1200</v>
      </c>
      <c r="AH374" s="291">
        <v>70800000</v>
      </c>
      <c r="AI374" s="291">
        <v>20160000</v>
      </c>
      <c r="AJ374" s="291">
        <v>1200</v>
      </c>
      <c r="AK374" s="291">
        <v>70800000</v>
      </c>
      <c r="AL374" s="291">
        <v>20160000</v>
      </c>
      <c r="AM374" s="291"/>
      <c r="AN374" s="291"/>
      <c r="AO374" s="291">
        <v>0</v>
      </c>
      <c r="AP374" s="291">
        <v>1265</v>
      </c>
      <c r="AQ374" s="291">
        <v>74635000</v>
      </c>
      <c r="AR374" s="291">
        <v>21252000</v>
      </c>
      <c r="AS374" s="291">
        <v>1265</v>
      </c>
      <c r="AT374" s="291">
        <v>74635000</v>
      </c>
      <c r="AU374" s="291">
        <v>21252000</v>
      </c>
      <c r="AV374" s="291"/>
      <c r="AW374" s="291"/>
      <c r="AX374" s="291">
        <v>0</v>
      </c>
      <c r="AY374" s="291">
        <v>377</v>
      </c>
      <c r="AZ374" s="291">
        <v>22243000</v>
      </c>
      <c r="BA374" s="291">
        <v>-2</v>
      </c>
      <c r="BB374" s="291">
        <v>-118000</v>
      </c>
      <c r="BC374" s="291">
        <v>115</v>
      </c>
      <c r="BD374" s="291">
        <v>6785000</v>
      </c>
      <c r="BE374" s="291">
        <v>4918535</v>
      </c>
      <c r="BF374" s="291">
        <v>1932000</v>
      </c>
      <c r="BG374" s="291">
        <v>374</v>
      </c>
      <c r="BH374" s="291">
        <v>22066000</v>
      </c>
      <c r="BI374" s="291">
        <v>15721556</v>
      </c>
      <c r="BJ374" s="291">
        <v>6283200</v>
      </c>
      <c r="BK374" s="291">
        <v>3</v>
      </c>
      <c r="BL374" s="291">
        <v>888</v>
      </c>
      <c r="BM374" s="291">
        <v>891</v>
      </c>
      <c r="BN374" s="291">
        <v>52569000</v>
      </c>
      <c r="BO374" s="291">
        <v>14968800</v>
      </c>
      <c r="BP374" s="292" t="s">
        <v>3753</v>
      </c>
      <c r="BQ374" s="292" t="s">
        <v>4009</v>
      </c>
      <c r="BR374" t="s">
        <v>45</v>
      </c>
    </row>
    <row r="375" spans="1:70" x14ac:dyDescent="0.3">
      <c r="A375" s="281">
        <v>372</v>
      </c>
      <c r="B375" s="282" t="s">
        <v>2952</v>
      </c>
      <c r="C375" s="282" t="s">
        <v>2953</v>
      </c>
      <c r="D375" s="282" t="s">
        <v>3007</v>
      </c>
      <c r="E375" s="282" t="s">
        <v>2959</v>
      </c>
      <c r="F375" s="282" t="s">
        <v>2955</v>
      </c>
      <c r="G375" s="282" t="s">
        <v>2960</v>
      </c>
      <c r="H375" s="282" t="s">
        <v>2964</v>
      </c>
      <c r="I375" s="282" t="s">
        <v>2962</v>
      </c>
      <c r="J375" s="282" t="s">
        <v>60</v>
      </c>
      <c r="K375" s="282" t="s">
        <v>2958</v>
      </c>
      <c r="L375" s="282" t="s">
        <v>45</v>
      </c>
      <c r="M375" s="283" t="s">
        <v>1515</v>
      </c>
      <c r="N375" s="282" t="s">
        <v>1514</v>
      </c>
      <c r="O375" s="282" t="s">
        <v>50</v>
      </c>
      <c r="P375" s="282" t="s">
        <v>74</v>
      </c>
      <c r="Q375" s="284" t="s">
        <v>45</v>
      </c>
      <c r="R375" s="282" t="s">
        <v>45</v>
      </c>
      <c r="S375" s="285">
        <v>45565</v>
      </c>
      <c r="T375" s="285">
        <v>45554</v>
      </c>
      <c r="U375" s="284" t="s">
        <v>45</v>
      </c>
      <c r="V375" s="285">
        <v>45554</v>
      </c>
      <c r="W375" s="285">
        <v>45565</v>
      </c>
      <c r="X375" s="285">
        <v>45581</v>
      </c>
      <c r="Y375" s="286">
        <v>59000</v>
      </c>
      <c r="Z375" s="286">
        <v>59000</v>
      </c>
      <c r="AA375" s="286">
        <v>16800</v>
      </c>
      <c r="AB375" s="286">
        <v>59000</v>
      </c>
      <c r="AC375" s="287" t="s">
        <v>187</v>
      </c>
      <c r="AD375" s="284" t="s">
        <v>60</v>
      </c>
      <c r="AE375" s="287" t="s">
        <v>45</v>
      </c>
      <c r="AF375" s="286">
        <v>59000</v>
      </c>
      <c r="AG375" s="286">
        <v>800</v>
      </c>
      <c r="AH375" s="286">
        <v>47200000</v>
      </c>
      <c r="AI375" s="286">
        <v>13440000</v>
      </c>
      <c r="AJ375" s="286">
        <v>800</v>
      </c>
      <c r="AK375" s="286">
        <v>47200000</v>
      </c>
      <c r="AL375" s="286">
        <v>13440000</v>
      </c>
      <c r="AM375" s="286"/>
      <c r="AN375" s="286"/>
      <c r="AO375" s="286">
        <v>0</v>
      </c>
      <c r="AP375" s="286">
        <v>864</v>
      </c>
      <c r="AQ375" s="286">
        <v>50976000</v>
      </c>
      <c r="AR375" s="286">
        <v>14515200</v>
      </c>
      <c r="AS375" s="286">
        <v>864</v>
      </c>
      <c r="AT375" s="286">
        <v>50976000</v>
      </c>
      <c r="AU375" s="286">
        <v>14515200</v>
      </c>
      <c r="AV375" s="286"/>
      <c r="AW375" s="286"/>
      <c r="AX375" s="286">
        <v>0</v>
      </c>
      <c r="AY375" s="286">
        <v>209</v>
      </c>
      <c r="AZ375" s="286">
        <v>12331000</v>
      </c>
      <c r="BA375" s="286">
        <v>-1</v>
      </c>
      <c r="BB375" s="286">
        <v>-59000</v>
      </c>
      <c r="BC375" s="286">
        <v>39</v>
      </c>
      <c r="BD375" s="286">
        <v>2301000</v>
      </c>
      <c r="BE375" s="286">
        <v>1228363</v>
      </c>
      <c r="BF375" s="286">
        <v>655200</v>
      </c>
      <c r="BG375" s="286">
        <v>186</v>
      </c>
      <c r="BH375" s="286">
        <v>10974000</v>
      </c>
      <c r="BI375" s="286">
        <v>6337593</v>
      </c>
      <c r="BJ375" s="286">
        <v>3124800</v>
      </c>
      <c r="BK375" s="286">
        <v>23</v>
      </c>
      <c r="BL375" s="286">
        <v>655</v>
      </c>
      <c r="BM375" s="286">
        <v>678</v>
      </c>
      <c r="BN375" s="286">
        <v>40002000</v>
      </c>
      <c r="BO375" s="286">
        <v>11390400</v>
      </c>
      <c r="BP375" s="287" t="s">
        <v>3991</v>
      </c>
      <c r="BQ375" s="287" t="s">
        <v>3997</v>
      </c>
      <c r="BR375" t="s">
        <v>45</v>
      </c>
    </row>
    <row r="376" spans="1:70" x14ac:dyDescent="0.3">
      <c r="A376" s="281">
        <v>373</v>
      </c>
      <c r="B376" s="288" t="s">
        <v>2952</v>
      </c>
      <c r="C376" s="288" t="s">
        <v>2953</v>
      </c>
      <c r="D376" s="288" t="s">
        <v>3007</v>
      </c>
      <c r="E376" s="288" t="s">
        <v>2959</v>
      </c>
      <c r="F376" s="288" t="s">
        <v>2955</v>
      </c>
      <c r="G376" s="288" t="s">
        <v>2960</v>
      </c>
      <c r="H376" s="288" t="s">
        <v>2964</v>
      </c>
      <c r="I376" s="288" t="s">
        <v>2962</v>
      </c>
      <c r="J376" s="288" t="s">
        <v>60</v>
      </c>
      <c r="K376" s="288" t="s">
        <v>2958</v>
      </c>
      <c r="L376" s="288" t="s">
        <v>45</v>
      </c>
      <c r="M376" s="289" t="s">
        <v>1513</v>
      </c>
      <c r="N376" s="288" t="s">
        <v>1512</v>
      </c>
      <c r="O376" s="288" t="s">
        <v>50</v>
      </c>
      <c r="P376" s="288" t="s">
        <v>74</v>
      </c>
      <c r="Q376" s="290" t="s">
        <v>45</v>
      </c>
      <c r="R376" s="288" t="s">
        <v>45</v>
      </c>
      <c r="S376" s="1">
        <v>45565</v>
      </c>
      <c r="T376" s="1">
        <v>45554</v>
      </c>
      <c r="U376" s="290" t="s">
        <v>45</v>
      </c>
      <c r="V376" s="1">
        <v>45554</v>
      </c>
      <c r="W376" s="1">
        <v>45565</v>
      </c>
      <c r="X376" s="1">
        <v>45581</v>
      </c>
      <c r="Y376" s="291">
        <v>59000</v>
      </c>
      <c r="Z376" s="291">
        <v>59000</v>
      </c>
      <c r="AA376" s="291">
        <v>16800</v>
      </c>
      <c r="AB376" s="291">
        <v>59000</v>
      </c>
      <c r="AC376" s="292" t="s">
        <v>187</v>
      </c>
      <c r="AD376" s="290" t="s">
        <v>60</v>
      </c>
      <c r="AE376" s="292" t="s">
        <v>45</v>
      </c>
      <c r="AF376" s="291">
        <v>59000</v>
      </c>
      <c r="AG376" s="291">
        <v>800</v>
      </c>
      <c r="AH376" s="291">
        <v>47200000</v>
      </c>
      <c r="AI376" s="291">
        <v>13440000</v>
      </c>
      <c r="AJ376" s="291">
        <v>800</v>
      </c>
      <c r="AK376" s="291">
        <v>47200000</v>
      </c>
      <c r="AL376" s="291">
        <v>13440000</v>
      </c>
      <c r="AM376" s="291"/>
      <c r="AN376" s="291"/>
      <c r="AO376" s="291">
        <v>0</v>
      </c>
      <c r="AP376" s="291">
        <v>822</v>
      </c>
      <c r="AQ376" s="291">
        <v>48498000</v>
      </c>
      <c r="AR376" s="291">
        <v>13809600</v>
      </c>
      <c r="AS376" s="291">
        <v>822</v>
      </c>
      <c r="AT376" s="291">
        <v>48498000</v>
      </c>
      <c r="AU376" s="291">
        <v>13809600</v>
      </c>
      <c r="AV376" s="291"/>
      <c r="AW376" s="291"/>
      <c r="AX376" s="291">
        <v>0</v>
      </c>
      <c r="AY376" s="291">
        <v>149</v>
      </c>
      <c r="AZ376" s="291">
        <v>8791000</v>
      </c>
      <c r="BA376" s="291"/>
      <c r="BB376" s="291"/>
      <c r="BC376" s="291">
        <v>19</v>
      </c>
      <c r="BD376" s="291">
        <v>1121000</v>
      </c>
      <c r="BE376" s="291">
        <v>688886</v>
      </c>
      <c r="BF376" s="291">
        <v>319200</v>
      </c>
      <c r="BG376" s="291">
        <v>147</v>
      </c>
      <c r="BH376" s="291">
        <v>8673000</v>
      </c>
      <c r="BI376" s="291">
        <v>5371015</v>
      </c>
      <c r="BJ376" s="291">
        <v>2469600</v>
      </c>
      <c r="BK376" s="291">
        <v>2</v>
      </c>
      <c r="BL376" s="291">
        <v>673</v>
      </c>
      <c r="BM376" s="291">
        <v>675</v>
      </c>
      <c r="BN376" s="291">
        <v>39825000</v>
      </c>
      <c r="BO376" s="291">
        <v>11340000</v>
      </c>
      <c r="BP376" s="292" t="s">
        <v>4017</v>
      </c>
      <c r="BQ376" s="292" t="s">
        <v>4091</v>
      </c>
      <c r="BR376" t="s">
        <v>45</v>
      </c>
    </row>
    <row r="377" spans="1:70" x14ac:dyDescent="0.3">
      <c r="A377" s="281">
        <v>374</v>
      </c>
      <c r="B377" s="282" t="s">
        <v>2952</v>
      </c>
      <c r="C377" s="282" t="s">
        <v>2953</v>
      </c>
      <c r="D377" s="282" t="s">
        <v>3007</v>
      </c>
      <c r="E377" s="282" t="s">
        <v>2959</v>
      </c>
      <c r="F377" s="282" t="s">
        <v>2955</v>
      </c>
      <c r="G377" s="282" t="s">
        <v>2960</v>
      </c>
      <c r="H377" s="282" t="s">
        <v>2964</v>
      </c>
      <c r="I377" s="282" t="s">
        <v>2962</v>
      </c>
      <c r="J377" s="282" t="s">
        <v>60</v>
      </c>
      <c r="K377" s="282" t="s">
        <v>2958</v>
      </c>
      <c r="L377" s="282" t="s">
        <v>45</v>
      </c>
      <c r="M377" s="283" t="s">
        <v>1511</v>
      </c>
      <c r="N377" s="282" t="s">
        <v>1510</v>
      </c>
      <c r="O377" s="282" t="s">
        <v>50</v>
      </c>
      <c r="P377" s="282" t="s">
        <v>74</v>
      </c>
      <c r="Q377" s="284" t="s">
        <v>45</v>
      </c>
      <c r="R377" s="282" t="s">
        <v>45</v>
      </c>
      <c r="S377" s="285">
        <v>45565</v>
      </c>
      <c r="T377" s="285">
        <v>45554</v>
      </c>
      <c r="U377" s="284" t="s">
        <v>45</v>
      </c>
      <c r="V377" s="285">
        <v>45554</v>
      </c>
      <c r="W377" s="285">
        <v>45565</v>
      </c>
      <c r="X377" s="285">
        <v>45581</v>
      </c>
      <c r="Y377" s="286">
        <v>69000</v>
      </c>
      <c r="Z377" s="286">
        <v>69000</v>
      </c>
      <c r="AA377" s="286">
        <v>20900</v>
      </c>
      <c r="AB377" s="286">
        <v>69000</v>
      </c>
      <c r="AC377" s="287" t="s">
        <v>1356</v>
      </c>
      <c r="AD377" s="284" t="s">
        <v>60</v>
      </c>
      <c r="AE377" s="287" t="s">
        <v>45</v>
      </c>
      <c r="AF377" s="286">
        <v>69000</v>
      </c>
      <c r="AG377" s="286">
        <v>800</v>
      </c>
      <c r="AH377" s="286">
        <v>55200000</v>
      </c>
      <c r="AI377" s="286">
        <v>16720000</v>
      </c>
      <c r="AJ377" s="286">
        <v>800</v>
      </c>
      <c r="AK377" s="286">
        <v>55200000</v>
      </c>
      <c r="AL377" s="286">
        <v>16720000</v>
      </c>
      <c r="AM377" s="286"/>
      <c r="AN377" s="286"/>
      <c r="AO377" s="286">
        <v>0</v>
      </c>
      <c r="AP377" s="286">
        <v>832</v>
      </c>
      <c r="AQ377" s="286">
        <v>57408000</v>
      </c>
      <c r="AR377" s="286">
        <v>17388800</v>
      </c>
      <c r="AS377" s="286">
        <v>832</v>
      </c>
      <c r="AT377" s="286">
        <v>57408000</v>
      </c>
      <c r="AU377" s="286">
        <v>17388800</v>
      </c>
      <c r="AV377" s="286"/>
      <c r="AW377" s="286"/>
      <c r="AX377" s="286">
        <v>0</v>
      </c>
      <c r="AY377" s="286">
        <v>212</v>
      </c>
      <c r="AZ377" s="286">
        <v>14628000</v>
      </c>
      <c r="BA377" s="286">
        <v>1</v>
      </c>
      <c r="BB377" s="286">
        <v>69000</v>
      </c>
      <c r="BC377" s="286">
        <v>74</v>
      </c>
      <c r="BD377" s="286">
        <v>5106000</v>
      </c>
      <c r="BE377" s="286">
        <v>3002277</v>
      </c>
      <c r="BF377" s="286">
        <v>1546600</v>
      </c>
      <c r="BG377" s="286">
        <v>204</v>
      </c>
      <c r="BH377" s="286">
        <v>14076000</v>
      </c>
      <c r="BI377" s="286">
        <v>8405880</v>
      </c>
      <c r="BJ377" s="286">
        <v>4263600</v>
      </c>
      <c r="BK377" s="286">
        <v>8</v>
      </c>
      <c r="BL377" s="286">
        <v>620</v>
      </c>
      <c r="BM377" s="286">
        <v>628</v>
      </c>
      <c r="BN377" s="286">
        <v>43332000</v>
      </c>
      <c r="BO377" s="286">
        <v>13125200</v>
      </c>
      <c r="BP377" s="287" t="s">
        <v>3955</v>
      </c>
      <c r="BQ377" s="287" t="s">
        <v>3968</v>
      </c>
      <c r="BR377" t="s">
        <v>45</v>
      </c>
    </row>
    <row r="378" spans="1:70" x14ac:dyDescent="0.3">
      <c r="A378" s="281">
        <v>375</v>
      </c>
      <c r="B378" s="288" t="s">
        <v>2952</v>
      </c>
      <c r="C378" s="288" t="s">
        <v>2953</v>
      </c>
      <c r="D378" s="288" t="s">
        <v>3007</v>
      </c>
      <c r="E378" s="288" t="s">
        <v>2959</v>
      </c>
      <c r="F378" s="288" t="s">
        <v>2955</v>
      </c>
      <c r="G378" s="288" t="s">
        <v>2960</v>
      </c>
      <c r="H378" s="288" t="s">
        <v>2964</v>
      </c>
      <c r="I378" s="288" t="s">
        <v>2962</v>
      </c>
      <c r="J378" s="288" t="s">
        <v>60</v>
      </c>
      <c r="K378" s="288" t="s">
        <v>2958</v>
      </c>
      <c r="L378" s="288" t="s">
        <v>45</v>
      </c>
      <c r="M378" s="289" t="s">
        <v>1509</v>
      </c>
      <c r="N378" s="288" t="s">
        <v>1508</v>
      </c>
      <c r="O378" s="288" t="s">
        <v>50</v>
      </c>
      <c r="P378" s="288" t="s">
        <v>74</v>
      </c>
      <c r="Q378" s="290" t="s">
        <v>45</v>
      </c>
      <c r="R378" s="288" t="s">
        <v>45</v>
      </c>
      <c r="S378" s="1">
        <v>45590</v>
      </c>
      <c r="T378" s="1">
        <v>45554</v>
      </c>
      <c r="U378" s="290" t="s">
        <v>45</v>
      </c>
      <c r="V378" s="1">
        <v>45554</v>
      </c>
      <c r="W378" s="1">
        <v>45590</v>
      </c>
      <c r="X378" s="1">
        <v>45593</v>
      </c>
      <c r="Y378" s="291">
        <v>65000</v>
      </c>
      <c r="Z378" s="291">
        <v>65000</v>
      </c>
      <c r="AA378" s="291">
        <v>17700</v>
      </c>
      <c r="AB378" s="291">
        <v>65000</v>
      </c>
      <c r="AC378" s="292" t="s">
        <v>386</v>
      </c>
      <c r="AD378" s="290" t="s">
        <v>60</v>
      </c>
      <c r="AE378" s="292" t="s">
        <v>45</v>
      </c>
      <c r="AF378" s="291">
        <v>65000</v>
      </c>
      <c r="AG378" s="291">
        <v>600</v>
      </c>
      <c r="AH378" s="291">
        <v>39000000</v>
      </c>
      <c r="AI378" s="291">
        <v>10620000</v>
      </c>
      <c r="AJ378" s="291">
        <v>600</v>
      </c>
      <c r="AK378" s="291">
        <v>39000000</v>
      </c>
      <c r="AL378" s="291">
        <v>10620000</v>
      </c>
      <c r="AM378" s="291"/>
      <c r="AN378" s="291"/>
      <c r="AO378" s="291">
        <v>0</v>
      </c>
      <c r="AP378" s="291">
        <v>671</v>
      </c>
      <c r="AQ378" s="291">
        <v>43615000</v>
      </c>
      <c r="AR378" s="291">
        <v>11876700</v>
      </c>
      <c r="AS378" s="291">
        <v>671</v>
      </c>
      <c r="AT378" s="291">
        <v>43615000</v>
      </c>
      <c r="AU378" s="291">
        <v>11876700</v>
      </c>
      <c r="AV378" s="291"/>
      <c r="AW378" s="291"/>
      <c r="AX378" s="291">
        <v>0</v>
      </c>
      <c r="AY378" s="291">
        <v>226</v>
      </c>
      <c r="AZ378" s="291">
        <v>14690000</v>
      </c>
      <c r="BA378" s="291">
        <v>6</v>
      </c>
      <c r="BB378" s="291">
        <v>390000</v>
      </c>
      <c r="BC378" s="291">
        <v>77</v>
      </c>
      <c r="BD378" s="291">
        <v>5005000</v>
      </c>
      <c r="BE378" s="291">
        <v>3352883</v>
      </c>
      <c r="BF378" s="291">
        <v>1362900</v>
      </c>
      <c r="BG378" s="291">
        <v>219</v>
      </c>
      <c r="BH378" s="291">
        <v>14235000</v>
      </c>
      <c r="BI378" s="291">
        <v>9527729</v>
      </c>
      <c r="BJ378" s="291">
        <v>3876300</v>
      </c>
      <c r="BK378" s="291">
        <v>7</v>
      </c>
      <c r="BL378" s="291">
        <v>445</v>
      </c>
      <c r="BM378" s="291">
        <v>452</v>
      </c>
      <c r="BN378" s="291">
        <v>29380000</v>
      </c>
      <c r="BO378" s="291">
        <v>8000400</v>
      </c>
      <c r="BP378" s="292" t="s">
        <v>2175</v>
      </c>
      <c r="BQ378" s="292" t="s">
        <v>4170</v>
      </c>
      <c r="BR378" t="s">
        <v>45</v>
      </c>
    </row>
    <row r="379" spans="1:70" x14ac:dyDescent="0.3">
      <c r="A379" s="281">
        <v>376</v>
      </c>
      <c r="B379" s="282" t="s">
        <v>2952</v>
      </c>
      <c r="C379" s="282" t="s">
        <v>2953</v>
      </c>
      <c r="D379" s="282" t="s">
        <v>3007</v>
      </c>
      <c r="E379" s="282" t="s">
        <v>2959</v>
      </c>
      <c r="F379" s="282" t="s">
        <v>2955</v>
      </c>
      <c r="G379" s="282" t="s">
        <v>2960</v>
      </c>
      <c r="H379" s="282" t="s">
        <v>2964</v>
      </c>
      <c r="I379" s="282" t="s">
        <v>2962</v>
      </c>
      <c r="J379" s="282" t="s">
        <v>60</v>
      </c>
      <c r="K379" s="282" t="s">
        <v>2958</v>
      </c>
      <c r="L379" s="282" t="s">
        <v>45</v>
      </c>
      <c r="M379" s="283" t="s">
        <v>1507</v>
      </c>
      <c r="N379" s="282" t="s">
        <v>1506</v>
      </c>
      <c r="O379" s="282" t="s">
        <v>50</v>
      </c>
      <c r="P379" s="282" t="s">
        <v>74</v>
      </c>
      <c r="Q379" s="284" t="s">
        <v>45</v>
      </c>
      <c r="R379" s="282" t="s">
        <v>45</v>
      </c>
      <c r="S379" s="285">
        <v>45590</v>
      </c>
      <c r="T379" s="285">
        <v>45554</v>
      </c>
      <c r="U379" s="284" t="s">
        <v>45</v>
      </c>
      <c r="V379" s="285">
        <v>45554</v>
      </c>
      <c r="W379" s="285">
        <v>45590</v>
      </c>
      <c r="X379" s="285">
        <v>45593</v>
      </c>
      <c r="Y379" s="286">
        <v>67000</v>
      </c>
      <c r="Z379" s="286">
        <v>67000</v>
      </c>
      <c r="AA379" s="286">
        <v>17900</v>
      </c>
      <c r="AB379" s="286">
        <v>67000</v>
      </c>
      <c r="AC379" s="287" t="s">
        <v>208</v>
      </c>
      <c r="AD379" s="284" t="s">
        <v>60</v>
      </c>
      <c r="AE379" s="287" t="s">
        <v>45</v>
      </c>
      <c r="AF379" s="286">
        <v>67000</v>
      </c>
      <c r="AG379" s="286">
        <v>600</v>
      </c>
      <c r="AH379" s="286">
        <v>40200000</v>
      </c>
      <c r="AI379" s="286">
        <v>10740000</v>
      </c>
      <c r="AJ379" s="286">
        <v>600</v>
      </c>
      <c r="AK379" s="286">
        <v>40200000</v>
      </c>
      <c r="AL379" s="286">
        <v>10740000</v>
      </c>
      <c r="AM379" s="286"/>
      <c r="AN379" s="286"/>
      <c r="AO379" s="286">
        <v>0</v>
      </c>
      <c r="AP379" s="286">
        <v>650</v>
      </c>
      <c r="AQ379" s="286">
        <v>43550000</v>
      </c>
      <c r="AR379" s="286">
        <v>11635000</v>
      </c>
      <c r="AS379" s="286">
        <v>650</v>
      </c>
      <c r="AT379" s="286">
        <v>43550000</v>
      </c>
      <c r="AU379" s="286">
        <v>11635000</v>
      </c>
      <c r="AV379" s="286"/>
      <c r="AW379" s="286"/>
      <c r="AX379" s="286">
        <v>0</v>
      </c>
      <c r="AY379" s="286">
        <v>262</v>
      </c>
      <c r="AZ379" s="286">
        <v>17554000</v>
      </c>
      <c r="BA379" s="286">
        <v>2</v>
      </c>
      <c r="BB379" s="286">
        <v>134000</v>
      </c>
      <c r="BC379" s="286">
        <v>110</v>
      </c>
      <c r="BD379" s="286">
        <v>7370000</v>
      </c>
      <c r="BE379" s="286">
        <v>4796864</v>
      </c>
      <c r="BF379" s="286">
        <v>1969000</v>
      </c>
      <c r="BG379" s="286">
        <v>261</v>
      </c>
      <c r="BH379" s="286">
        <v>17487000</v>
      </c>
      <c r="BI379" s="286">
        <v>11288165</v>
      </c>
      <c r="BJ379" s="286">
        <v>4671900</v>
      </c>
      <c r="BK379" s="286">
        <v>1</v>
      </c>
      <c r="BL379" s="286">
        <v>388</v>
      </c>
      <c r="BM379" s="286">
        <v>389</v>
      </c>
      <c r="BN379" s="286">
        <v>26063000</v>
      </c>
      <c r="BO379" s="286">
        <v>6963100</v>
      </c>
      <c r="BP379" s="287" t="s">
        <v>3498</v>
      </c>
      <c r="BQ379" s="287" t="s">
        <v>3953</v>
      </c>
      <c r="BR379" t="s">
        <v>45</v>
      </c>
    </row>
    <row r="380" spans="1:70" x14ac:dyDescent="0.3">
      <c r="A380" s="281">
        <v>377</v>
      </c>
      <c r="B380" s="288" t="s">
        <v>2952</v>
      </c>
      <c r="C380" s="288" t="s">
        <v>2953</v>
      </c>
      <c r="D380" s="288" t="s">
        <v>3007</v>
      </c>
      <c r="E380" s="288" t="s">
        <v>2959</v>
      </c>
      <c r="F380" s="288" t="s">
        <v>2955</v>
      </c>
      <c r="G380" s="288" t="s">
        <v>2960</v>
      </c>
      <c r="H380" s="288" t="s">
        <v>2965</v>
      </c>
      <c r="I380" s="288" t="s">
        <v>2962</v>
      </c>
      <c r="J380" s="288" t="s">
        <v>60</v>
      </c>
      <c r="K380" s="288" t="s">
        <v>2958</v>
      </c>
      <c r="L380" s="288" t="s">
        <v>45</v>
      </c>
      <c r="M380" s="289" t="s">
        <v>1505</v>
      </c>
      <c r="N380" s="288" t="s">
        <v>1504</v>
      </c>
      <c r="O380" s="288" t="s">
        <v>50</v>
      </c>
      <c r="P380" s="288" t="s">
        <v>1503</v>
      </c>
      <c r="Q380" s="290" t="s">
        <v>45</v>
      </c>
      <c r="R380" s="288" t="s">
        <v>45</v>
      </c>
      <c r="S380" s="1">
        <v>45555</v>
      </c>
      <c r="T380" s="1">
        <v>45533</v>
      </c>
      <c r="U380" s="290" t="s">
        <v>45</v>
      </c>
      <c r="V380" s="1">
        <v>45533</v>
      </c>
      <c r="W380" s="1">
        <v>45555</v>
      </c>
      <c r="X380" s="1">
        <v>45569</v>
      </c>
      <c r="Y380" s="291">
        <v>29000</v>
      </c>
      <c r="Z380" s="291">
        <v>39000</v>
      </c>
      <c r="AA380" s="291">
        <v>7000</v>
      </c>
      <c r="AB380" s="291">
        <v>39000</v>
      </c>
      <c r="AC380" s="292" t="s">
        <v>920</v>
      </c>
      <c r="AD380" s="290" t="s">
        <v>60</v>
      </c>
      <c r="AE380" s="292" t="s">
        <v>45</v>
      </c>
      <c r="AF380" s="291">
        <v>29000</v>
      </c>
      <c r="AG380" s="291">
        <v>7000</v>
      </c>
      <c r="AH380" s="291">
        <v>273000000</v>
      </c>
      <c r="AI380" s="291">
        <v>49000000</v>
      </c>
      <c r="AJ380" s="291">
        <v>7000</v>
      </c>
      <c r="AK380" s="291">
        <v>273000000</v>
      </c>
      <c r="AL380" s="291">
        <v>49000000</v>
      </c>
      <c r="AM380" s="291"/>
      <c r="AN380" s="291"/>
      <c r="AO380" s="291">
        <v>0</v>
      </c>
      <c r="AP380" s="291">
        <v>7044</v>
      </c>
      <c r="AQ380" s="291">
        <v>274716000</v>
      </c>
      <c r="AR380" s="291">
        <v>49308000</v>
      </c>
      <c r="AS380" s="291">
        <v>7044</v>
      </c>
      <c r="AT380" s="291">
        <v>274716000</v>
      </c>
      <c r="AU380" s="291">
        <v>49308000</v>
      </c>
      <c r="AV380" s="291"/>
      <c r="AW380" s="291"/>
      <c r="AX380" s="291">
        <v>0</v>
      </c>
      <c r="AY380" s="291">
        <v>3279</v>
      </c>
      <c r="AZ380" s="291">
        <v>127881000</v>
      </c>
      <c r="BA380" s="291">
        <v>-1</v>
      </c>
      <c r="BB380" s="291">
        <v>-39000</v>
      </c>
      <c r="BC380" s="291">
        <v>701</v>
      </c>
      <c r="BD380" s="291">
        <v>27339000</v>
      </c>
      <c r="BE380" s="291">
        <v>16820820</v>
      </c>
      <c r="BF380" s="291">
        <v>4907000</v>
      </c>
      <c r="BG380" s="291">
        <v>3153</v>
      </c>
      <c r="BH380" s="291">
        <v>122967000</v>
      </c>
      <c r="BI380" s="291">
        <v>66496925</v>
      </c>
      <c r="BJ380" s="291">
        <v>22071000</v>
      </c>
      <c r="BK380" s="291">
        <v>126</v>
      </c>
      <c r="BL380" s="291">
        <v>3765</v>
      </c>
      <c r="BM380" s="291">
        <v>3891</v>
      </c>
      <c r="BN380" s="291">
        <v>151749000</v>
      </c>
      <c r="BO380" s="291">
        <v>27237000</v>
      </c>
      <c r="BP380" s="292" t="s">
        <v>3884</v>
      </c>
      <c r="BQ380" s="292" t="s">
        <v>4087</v>
      </c>
      <c r="BR380" t="s">
        <v>45</v>
      </c>
    </row>
    <row r="381" spans="1:70" x14ac:dyDescent="0.3">
      <c r="A381" s="281">
        <v>378</v>
      </c>
      <c r="B381" s="282" t="s">
        <v>2952</v>
      </c>
      <c r="C381" s="282" t="s">
        <v>2953</v>
      </c>
      <c r="D381" s="282" t="s">
        <v>3007</v>
      </c>
      <c r="E381" s="282" t="s">
        <v>2959</v>
      </c>
      <c r="F381" s="282" t="s">
        <v>2955</v>
      </c>
      <c r="G381" s="282" t="s">
        <v>2960</v>
      </c>
      <c r="H381" s="282" t="s">
        <v>2965</v>
      </c>
      <c r="I381" s="282" t="s">
        <v>2962</v>
      </c>
      <c r="J381" s="282" t="s">
        <v>60</v>
      </c>
      <c r="K381" s="282" t="s">
        <v>2958</v>
      </c>
      <c r="L381" s="282" t="s">
        <v>45</v>
      </c>
      <c r="M381" s="283" t="s">
        <v>1502</v>
      </c>
      <c r="N381" s="282" t="s">
        <v>1501</v>
      </c>
      <c r="O381" s="282" t="s">
        <v>50</v>
      </c>
      <c r="P381" s="282" t="s">
        <v>1503</v>
      </c>
      <c r="Q381" s="284" t="s">
        <v>45</v>
      </c>
      <c r="R381" s="282" t="s">
        <v>45</v>
      </c>
      <c r="S381" s="285">
        <v>45565</v>
      </c>
      <c r="T381" s="285">
        <v>45533</v>
      </c>
      <c r="U381" s="284" t="s">
        <v>45</v>
      </c>
      <c r="V381" s="285">
        <v>45533</v>
      </c>
      <c r="W381" s="285">
        <v>45565</v>
      </c>
      <c r="X381" s="285">
        <v>45569</v>
      </c>
      <c r="Y381" s="286">
        <v>29000</v>
      </c>
      <c r="Z381" s="286">
        <v>39000</v>
      </c>
      <c r="AA381" s="286">
        <v>7000</v>
      </c>
      <c r="AB381" s="286">
        <v>39000</v>
      </c>
      <c r="AC381" s="287" t="s">
        <v>920</v>
      </c>
      <c r="AD381" s="284" t="s">
        <v>60</v>
      </c>
      <c r="AE381" s="287" t="s">
        <v>45</v>
      </c>
      <c r="AF381" s="286">
        <v>29000</v>
      </c>
      <c r="AG381" s="286">
        <v>13000</v>
      </c>
      <c r="AH381" s="286">
        <v>507000000</v>
      </c>
      <c r="AI381" s="286">
        <v>91000000</v>
      </c>
      <c r="AJ381" s="286">
        <v>13000</v>
      </c>
      <c r="AK381" s="286">
        <v>507000000</v>
      </c>
      <c r="AL381" s="286">
        <v>91000000</v>
      </c>
      <c r="AM381" s="286"/>
      <c r="AN381" s="286"/>
      <c r="AO381" s="286">
        <v>0</v>
      </c>
      <c r="AP381" s="286">
        <v>12998</v>
      </c>
      <c r="AQ381" s="286">
        <v>506922000</v>
      </c>
      <c r="AR381" s="286">
        <v>90986000</v>
      </c>
      <c r="AS381" s="286">
        <v>12998</v>
      </c>
      <c r="AT381" s="286">
        <v>506922000</v>
      </c>
      <c r="AU381" s="286">
        <v>90986000</v>
      </c>
      <c r="AV381" s="286"/>
      <c r="AW381" s="286"/>
      <c r="AX381" s="286">
        <v>0</v>
      </c>
      <c r="AY381" s="286">
        <v>4477</v>
      </c>
      <c r="AZ381" s="286">
        <v>174603000</v>
      </c>
      <c r="BA381" s="286">
        <v>-1</v>
      </c>
      <c r="BB381" s="286">
        <v>-39000</v>
      </c>
      <c r="BC381" s="286">
        <v>702</v>
      </c>
      <c r="BD381" s="286">
        <v>27378000</v>
      </c>
      <c r="BE381" s="286">
        <v>16124032</v>
      </c>
      <c r="BF381" s="286">
        <v>4914000</v>
      </c>
      <c r="BG381" s="286">
        <v>4415</v>
      </c>
      <c r="BH381" s="286">
        <v>172185000</v>
      </c>
      <c r="BI381" s="286">
        <v>85218831</v>
      </c>
      <c r="BJ381" s="286">
        <v>30905000</v>
      </c>
      <c r="BK381" s="286">
        <v>62</v>
      </c>
      <c r="BL381" s="286">
        <v>8521</v>
      </c>
      <c r="BM381" s="286">
        <v>8583</v>
      </c>
      <c r="BN381" s="286">
        <v>334737000</v>
      </c>
      <c r="BO381" s="286">
        <v>60081000</v>
      </c>
      <c r="BP381" s="287" t="s">
        <v>3970</v>
      </c>
      <c r="BQ381" s="287" t="s">
        <v>3945</v>
      </c>
      <c r="BR381" t="s">
        <v>45</v>
      </c>
    </row>
    <row r="382" spans="1:70" x14ac:dyDescent="0.3">
      <c r="A382" s="281">
        <v>379</v>
      </c>
      <c r="B382" s="288" t="s">
        <v>2952</v>
      </c>
      <c r="C382" s="288" t="s">
        <v>2953</v>
      </c>
      <c r="D382" s="288" t="s">
        <v>3007</v>
      </c>
      <c r="E382" s="288" t="s">
        <v>2959</v>
      </c>
      <c r="F382" s="288" t="s">
        <v>2955</v>
      </c>
      <c r="G382" s="288" t="s">
        <v>2960</v>
      </c>
      <c r="H382" s="288" t="s">
        <v>2965</v>
      </c>
      <c r="I382" s="288" t="s">
        <v>2962</v>
      </c>
      <c r="J382" s="288" t="s">
        <v>60</v>
      </c>
      <c r="K382" s="288" t="s">
        <v>2958</v>
      </c>
      <c r="L382" s="288" t="s">
        <v>45</v>
      </c>
      <c r="M382" s="289" t="s">
        <v>1500</v>
      </c>
      <c r="N382" s="288" t="s">
        <v>1499</v>
      </c>
      <c r="O382" s="288" t="s">
        <v>50</v>
      </c>
      <c r="P382" s="288" t="s">
        <v>74</v>
      </c>
      <c r="Q382" s="290" t="s">
        <v>45</v>
      </c>
      <c r="R382" s="288" t="s">
        <v>45</v>
      </c>
      <c r="S382" s="1">
        <v>45544</v>
      </c>
      <c r="T382" s="1">
        <v>45533</v>
      </c>
      <c r="U382" s="290" t="s">
        <v>45</v>
      </c>
      <c r="V382" s="1">
        <v>45533</v>
      </c>
      <c r="W382" s="1">
        <v>45544</v>
      </c>
      <c r="X382" s="1">
        <v>45555</v>
      </c>
      <c r="Y382" s="291">
        <v>43000</v>
      </c>
      <c r="Z382" s="291">
        <v>43000</v>
      </c>
      <c r="AA382" s="291">
        <v>11400</v>
      </c>
      <c r="AB382" s="291">
        <v>43000</v>
      </c>
      <c r="AC382" s="292" t="s">
        <v>52</v>
      </c>
      <c r="AD382" s="290" t="s">
        <v>60</v>
      </c>
      <c r="AE382" s="292" t="s">
        <v>45</v>
      </c>
      <c r="AF382" s="291">
        <v>43000</v>
      </c>
      <c r="AG382" s="291">
        <v>800</v>
      </c>
      <c r="AH382" s="291">
        <v>34400000</v>
      </c>
      <c r="AI382" s="291">
        <v>9120000</v>
      </c>
      <c r="AJ382" s="291">
        <v>800</v>
      </c>
      <c r="AK382" s="291">
        <v>34400000</v>
      </c>
      <c r="AL382" s="291">
        <v>9120000</v>
      </c>
      <c r="AM382" s="291"/>
      <c r="AN382" s="291"/>
      <c r="AO382" s="291">
        <v>0</v>
      </c>
      <c r="AP382" s="291">
        <v>770</v>
      </c>
      <c r="AQ382" s="291">
        <v>33110000</v>
      </c>
      <c r="AR382" s="291">
        <v>8778000</v>
      </c>
      <c r="AS382" s="291">
        <v>770</v>
      </c>
      <c r="AT382" s="291">
        <v>33110000</v>
      </c>
      <c r="AU382" s="291">
        <v>8778000</v>
      </c>
      <c r="AV382" s="291"/>
      <c r="AW382" s="291"/>
      <c r="AX382" s="291">
        <v>0</v>
      </c>
      <c r="AY382" s="291">
        <v>223</v>
      </c>
      <c r="AZ382" s="291">
        <v>9589000</v>
      </c>
      <c r="BA382" s="291">
        <v>-3</v>
      </c>
      <c r="BB382" s="291">
        <v>-129000</v>
      </c>
      <c r="BC382" s="291">
        <v>79</v>
      </c>
      <c r="BD382" s="291">
        <v>3397000</v>
      </c>
      <c r="BE382" s="291">
        <v>2223835</v>
      </c>
      <c r="BF382" s="291">
        <v>900600</v>
      </c>
      <c r="BG382" s="291">
        <v>223</v>
      </c>
      <c r="BH382" s="291">
        <v>9589000</v>
      </c>
      <c r="BI382" s="291">
        <v>6986167</v>
      </c>
      <c r="BJ382" s="291">
        <v>2542200</v>
      </c>
      <c r="BK382" s="291"/>
      <c r="BL382" s="291">
        <v>547</v>
      </c>
      <c r="BM382" s="291">
        <v>547</v>
      </c>
      <c r="BN382" s="291">
        <v>23521000</v>
      </c>
      <c r="BO382" s="291">
        <v>6235800</v>
      </c>
      <c r="BP382" s="292" t="s">
        <v>4171</v>
      </c>
      <c r="BQ382" s="292" t="s">
        <v>4009</v>
      </c>
      <c r="BR382" t="s">
        <v>45</v>
      </c>
    </row>
    <row r="383" spans="1:70" x14ac:dyDescent="0.3">
      <c r="A383" s="281">
        <v>380</v>
      </c>
      <c r="B383" s="282" t="s">
        <v>2952</v>
      </c>
      <c r="C383" s="282" t="s">
        <v>2953</v>
      </c>
      <c r="D383" s="282" t="s">
        <v>3007</v>
      </c>
      <c r="E383" s="282" t="s">
        <v>2959</v>
      </c>
      <c r="F383" s="282" t="s">
        <v>2955</v>
      </c>
      <c r="G383" s="282" t="s">
        <v>2960</v>
      </c>
      <c r="H383" s="282" t="s">
        <v>2965</v>
      </c>
      <c r="I383" s="282" t="s">
        <v>2962</v>
      </c>
      <c r="J383" s="282" t="s">
        <v>60</v>
      </c>
      <c r="K383" s="282" t="s">
        <v>2958</v>
      </c>
      <c r="L383" s="282" t="s">
        <v>45</v>
      </c>
      <c r="M383" s="283" t="s">
        <v>1498</v>
      </c>
      <c r="N383" s="282" t="s">
        <v>1497</v>
      </c>
      <c r="O383" s="282" t="s">
        <v>50</v>
      </c>
      <c r="P383" s="282" t="s">
        <v>74</v>
      </c>
      <c r="Q383" s="284" t="s">
        <v>45</v>
      </c>
      <c r="R383" s="282" t="s">
        <v>45</v>
      </c>
      <c r="S383" s="285">
        <v>45565</v>
      </c>
      <c r="T383" s="285">
        <v>45533</v>
      </c>
      <c r="U383" s="284" t="s">
        <v>45</v>
      </c>
      <c r="V383" s="285">
        <v>45533</v>
      </c>
      <c r="W383" s="285">
        <v>45565</v>
      </c>
      <c r="X383" s="285">
        <v>45575</v>
      </c>
      <c r="Y383" s="286">
        <v>59000</v>
      </c>
      <c r="Z383" s="286">
        <v>59000</v>
      </c>
      <c r="AA383" s="286">
        <v>18500</v>
      </c>
      <c r="AB383" s="286">
        <v>59000</v>
      </c>
      <c r="AC383" s="287" t="s">
        <v>1363</v>
      </c>
      <c r="AD383" s="284" t="s">
        <v>60</v>
      </c>
      <c r="AE383" s="287" t="s">
        <v>45</v>
      </c>
      <c r="AF383" s="286">
        <v>59000</v>
      </c>
      <c r="AG383" s="286">
        <v>750</v>
      </c>
      <c r="AH383" s="286">
        <v>44250000</v>
      </c>
      <c r="AI383" s="286">
        <v>13875000</v>
      </c>
      <c r="AJ383" s="286">
        <v>750</v>
      </c>
      <c r="AK383" s="286">
        <v>44250000</v>
      </c>
      <c r="AL383" s="286">
        <v>13875000</v>
      </c>
      <c r="AM383" s="286"/>
      <c r="AN383" s="286"/>
      <c r="AO383" s="286">
        <v>0</v>
      </c>
      <c r="AP383" s="286">
        <v>847</v>
      </c>
      <c r="AQ383" s="286">
        <v>49973000</v>
      </c>
      <c r="AR383" s="286">
        <v>15669500</v>
      </c>
      <c r="AS383" s="286">
        <v>847</v>
      </c>
      <c r="AT383" s="286">
        <v>49973000</v>
      </c>
      <c r="AU383" s="286">
        <v>15669500</v>
      </c>
      <c r="AV383" s="286"/>
      <c r="AW383" s="286"/>
      <c r="AX383" s="286">
        <v>0</v>
      </c>
      <c r="AY383" s="286">
        <v>92</v>
      </c>
      <c r="AZ383" s="286">
        <v>5428000</v>
      </c>
      <c r="BA383" s="286">
        <v>2</v>
      </c>
      <c r="BB383" s="286">
        <v>118000</v>
      </c>
      <c r="BC383" s="286">
        <v>13</v>
      </c>
      <c r="BD383" s="286">
        <v>767000</v>
      </c>
      <c r="BE383" s="286">
        <v>1405111</v>
      </c>
      <c r="BF383" s="286">
        <v>240500</v>
      </c>
      <c r="BG383" s="286">
        <v>57</v>
      </c>
      <c r="BH383" s="286">
        <v>3363000</v>
      </c>
      <c r="BI383" s="286">
        <v>2625825</v>
      </c>
      <c r="BJ383" s="286">
        <v>1054500</v>
      </c>
      <c r="BK383" s="286">
        <v>35</v>
      </c>
      <c r="BL383" s="286">
        <v>755</v>
      </c>
      <c r="BM383" s="286">
        <v>790</v>
      </c>
      <c r="BN383" s="286">
        <v>46610000</v>
      </c>
      <c r="BO383" s="286">
        <v>14615000</v>
      </c>
      <c r="BP383" s="287" t="s">
        <v>3705</v>
      </c>
      <c r="BQ383" s="287" t="s">
        <v>3478</v>
      </c>
      <c r="BR383" t="s">
        <v>45</v>
      </c>
    </row>
    <row r="384" spans="1:70" x14ac:dyDescent="0.3">
      <c r="A384" s="281">
        <v>381</v>
      </c>
      <c r="B384" s="288" t="s">
        <v>2952</v>
      </c>
      <c r="C384" s="288" t="s">
        <v>2953</v>
      </c>
      <c r="D384" s="288" t="s">
        <v>3007</v>
      </c>
      <c r="E384" s="288" t="s">
        <v>2959</v>
      </c>
      <c r="F384" s="288" t="s">
        <v>2955</v>
      </c>
      <c r="G384" s="288" t="s">
        <v>2960</v>
      </c>
      <c r="H384" s="288" t="s">
        <v>2965</v>
      </c>
      <c r="I384" s="288" t="s">
        <v>2962</v>
      </c>
      <c r="J384" s="288" t="s">
        <v>60</v>
      </c>
      <c r="K384" s="288" t="s">
        <v>2958</v>
      </c>
      <c r="L384" s="288" t="s">
        <v>45</v>
      </c>
      <c r="M384" s="289" t="s">
        <v>1496</v>
      </c>
      <c r="N384" s="288" t="s">
        <v>1495</v>
      </c>
      <c r="O384" s="288" t="s">
        <v>50</v>
      </c>
      <c r="P384" s="288" t="s">
        <v>74</v>
      </c>
      <c r="Q384" s="290" t="s">
        <v>45</v>
      </c>
      <c r="R384" s="288" t="s">
        <v>45</v>
      </c>
      <c r="S384" s="1">
        <v>45580</v>
      </c>
      <c r="T384" s="1">
        <v>45533</v>
      </c>
      <c r="U384" s="290" t="s">
        <v>45</v>
      </c>
      <c r="V384" s="1">
        <v>45533</v>
      </c>
      <c r="W384" s="1">
        <v>45544</v>
      </c>
      <c r="X384" s="1">
        <v>45554</v>
      </c>
      <c r="Y384" s="291">
        <v>43000</v>
      </c>
      <c r="Z384" s="291">
        <v>43000</v>
      </c>
      <c r="AA384" s="291">
        <v>10500</v>
      </c>
      <c r="AB384" s="291">
        <v>43000</v>
      </c>
      <c r="AC384" s="292" t="s">
        <v>1425</v>
      </c>
      <c r="AD384" s="290" t="s">
        <v>60</v>
      </c>
      <c r="AE384" s="292" t="s">
        <v>45</v>
      </c>
      <c r="AF384" s="291">
        <v>43000</v>
      </c>
      <c r="AG384" s="291">
        <v>1340</v>
      </c>
      <c r="AH384" s="291">
        <v>57620000</v>
      </c>
      <c r="AI384" s="291">
        <v>14070000</v>
      </c>
      <c r="AJ384" s="291">
        <v>600</v>
      </c>
      <c r="AK384" s="291">
        <v>25800000</v>
      </c>
      <c r="AL384" s="291">
        <v>6300000</v>
      </c>
      <c r="AM384" s="291">
        <v>740</v>
      </c>
      <c r="AN384" s="291">
        <v>31820000</v>
      </c>
      <c r="AO384" s="291">
        <v>7770000</v>
      </c>
      <c r="AP384" s="291">
        <v>1361</v>
      </c>
      <c r="AQ384" s="291">
        <v>58523000</v>
      </c>
      <c r="AR384" s="291">
        <v>14290500</v>
      </c>
      <c r="AS384" s="291">
        <v>1361</v>
      </c>
      <c r="AT384" s="291">
        <v>58523000</v>
      </c>
      <c r="AU384" s="291">
        <v>14290500</v>
      </c>
      <c r="AV384" s="291"/>
      <c r="AW384" s="291"/>
      <c r="AX384" s="291">
        <v>0</v>
      </c>
      <c r="AY384" s="291">
        <v>447</v>
      </c>
      <c r="AZ384" s="291">
        <v>19221000</v>
      </c>
      <c r="BA384" s="291">
        <v>18</v>
      </c>
      <c r="BB384" s="291">
        <v>774000</v>
      </c>
      <c r="BC384" s="291">
        <v>82</v>
      </c>
      <c r="BD384" s="291">
        <v>3526000</v>
      </c>
      <c r="BE384" s="291">
        <v>2419752</v>
      </c>
      <c r="BF384" s="291">
        <v>861000</v>
      </c>
      <c r="BG384" s="291">
        <v>444</v>
      </c>
      <c r="BH384" s="291">
        <v>19092000</v>
      </c>
      <c r="BI384" s="291">
        <v>13856974</v>
      </c>
      <c r="BJ384" s="291">
        <v>4662000</v>
      </c>
      <c r="BK384" s="291">
        <v>3</v>
      </c>
      <c r="BL384" s="291">
        <v>914</v>
      </c>
      <c r="BM384" s="291">
        <v>917</v>
      </c>
      <c r="BN384" s="291">
        <v>39431000</v>
      </c>
      <c r="BO384" s="291">
        <v>9628500</v>
      </c>
      <c r="BP384" s="292" t="s">
        <v>2175</v>
      </c>
      <c r="BQ384" s="292" t="s">
        <v>3943</v>
      </c>
      <c r="BR384" t="s">
        <v>45</v>
      </c>
    </row>
    <row r="385" spans="1:70" x14ac:dyDescent="0.3">
      <c r="A385" s="281">
        <v>382</v>
      </c>
      <c r="B385" s="282" t="s">
        <v>2952</v>
      </c>
      <c r="C385" s="282" t="s">
        <v>2953</v>
      </c>
      <c r="D385" s="282" t="s">
        <v>3007</v>
      </c>
      <c r="E385" s="282" t="s">
        <v>2959</v>
      </c>
      <c r="F385" s="282" t="s">
        <v>2955</v>
      </c>
      <c r="G385" s="282" t="s">
        <v>2960</v>
      </c>
      <c r="H385" s="282" t="s">
        <v>2965</v>
      </c>
      <c r="I385" s="282" t="s">
        <v>2962</v>
      </c>
      <c r="J385" s="282" t="s">
        <v>60</v>
      </c>
      <c r="K385" s="282" t="s">
        <v>2958</v>
      </c>
      <c r="L385" s="282" t="s">
        <v>45</v>
      </c>
      <c r="M385" s="283" t="s">
        <v>1494</v>
      </c>
      <c r="N385" s="282" t="s">
        <v>1493</v>
      </c>
      <c r="O385" s="282" t="s">
        <v>50</v>
      </c>
      <c r="P385" s="282" t="s">
        <v>74</v>
      </c>
      <c r="Q385" s="284" t="s">
        <v>45</v>
      </c>
      <c r="R385" s="282" t="s">
        <v>45</v>
      </c>
      <c r="S385" s="285">
        <v>45555</v>
      </c>
      <c r="T385" s="285">
        <v>45533</v>
      </c>
      <c r="U385" s="284" t="s">
        <v>45</v>
      </c>
      <c r="V385" s="285">
        <v>45533</v>
      </c>
      <c r="W385" s="285">
        <v>45555</v>
      </c>
      <c r="X385" s="285">
        <v>45558</v>
      </c>
      <c r="Y385" s="286">
        <v>39000</v>
      </c>
      <c r="Z385" s="286">
        <v>49000</v>
      </c>
      <c r="AA385" s="286">
        <v>9800</v>
      </c>
      <c r="AB385" s="286">
        <v>49000</v>
      </c>
      <c r="AC385" s="287" t="s">
        <v>1019</v>
      </c>
      <c r="AD385" s="284" t="s">
        <v>60</v>
      </c>
      <c r="AE385" s="287" t="s">
        <v>45</v>
      </c>
      <c r="AF385" s="286">
        <v>39000</v>
      </c>
      <c r="AG385" s="286">
        <v>2000</v>
      </c>
      <c r="AH385" s="286">
        <v>98000000</v>
      </c>
      <c r="AI385" s="286">
        <v>19600000</v>
      </c>
      <c r="AJ385" s="286">
        <v>2000</v>
      </c>
      <c r="AK385" s="286">
        <v>98000000</v>
      </c>
      <c r="AL385" s="286">
        <v>19600000</v>
      </c>
      <c r="AM385" s="286"/>
      <c r="AN385" s="286"/>
      <c r="AO385" s="286">
        <v>0</v>
      </c>
      <c r="AP385" s="286">
        <v>2150</v>
      </c>
      <c r="AQ385" s="286">
        <v>105350000</v>
      </c>
      <c r="AR385" s="286">
        <v>21070000</v>
      </c>
      <c r="AS385" s="286">
        <v>2150</v>
      </c>
      <c r="AT385" s="286">
        <v>105350000</v>
      </c>
      <c r="AU385" s="286">
        <v>21070000</v>
      </c>
      <c r="AV385" s="286"/>
      <c r="AW385" s="286"/>
      <c r="AX385" s="286">
        <v>0</v>
      </c>
      <c r="AY385" s="286">
        <v>1239</v>
      </c>
      <c r="AZ385" s="286">
        <v>60711000</v>
      </c>
      <c r="BA385" s="286">
        <v>6</v>
      </c>
      <c r="BB385" s="286">
        <v>294000</v>
      </c>
      <c r="BC385" s="286">
        <v>443</v>
      </c>
      <c r="BD385" s="286">
        <v>21707000</v>
      </c>
      <c r="BE385" s="286">
        <v>12168939</v>
      </c>
      <c r="BF385" s="286">
        <v>4341400</v>
      </c>
      <c r="BG385" s="286">
        <v>1210</v>
      </c>
      <c r="BH385" s="286">
        <v>59290000</v>
      </c>
      <c r="BI385" s="286">
        <v>35229563</v>
      </c>
      <c r="BJ385" s="286">
        <v>11858000</v>
      </c>
      <c r="BK385" s="286">
        <v>29</v>
      </c>
      <c r="BL385" s="286">
        <v>911</v>
      </c>
      <c r="BM385" s="286">
        <v>940</v>
      </c>
      <c r="BN385" s="286">
        <v>46060000</v>
      </c>
      <c r="BO385" s="286">
        <v>9212000</v>
      </c>
      <c r="BP385" s="287" t="s">
        <v>3855</v>
      </c>
      <c r="BQ385" s="287" t="s">
        <v>4092</v>
      </c>
      <c r="BR385" t="s">
        <v>45</v>
      </c>
    </row>
    <row r="386" spans="1:70" x14ac:dyDescent="0.3">
      <c r="A386" s="281">
        <v>383</v>
      </c>
      <c r="B386" s="288" t="s">
        <v>2952</v>
      </c>
      <c r="C386" s="288" t="s">
        <v>2953</v>
      </c>
      <c r="D386" s="288" t="s">
        <v>3007</v>
      </c>
      <c r="E386" s="288" t="s">
        <v>2959</v>
      </c>
      <c r="F386" s="288" t="s">
        <v>2955</v>
      </c>
      <c r="G386" s="288" t="s">
        <v>2960</v>
      </c>
      <c r="H386" s="288" t="s">
        <v>2965</v>
      </c>
      <c r="I386" s="288" t="s">
        <v>2962</v>
      </c>
      <c r="J386" s="288" t="s">
        <v>60</v>
      </c>
      <c r="K386" s="288" t="s">
        <v>2958</v>
      </c>
      <c r="L386" s="288" t="s">
        <v>45</v>
      </c>
      <c r="M386" s="289" t="s">
        <v>1492</v>
      </c>
      <c r="N386" s="288" t="s">
        <v>1491</v>
      </c>
      <c r="O386" s="288" t="s">
        <v>50</v>
      </c>
      <c r="P386" s="288" t="s">
        <v>74</v>
      </c>
      <c r="Q386" s="290" t="s">
        <v>45</v>
      </c>
      <c r="R386" s="288" t="s">
        <v>45</v>
      </c>
      <c r="S386" s="1">
        <v>45622</v>
      </c>
      <c r="T386" s="1">
        <v>45586</v>
      </c>
      <c r="U386" s="290" t="s">
        <v>45</v>
      </c>
      <c r="V386" s="1">
        <v>45586</v>
      </c>
      <c r="W386" s="1">
        <v>45622</v>
      </c>
      <c r="X386" s="1">
        <v>45625</v>
      </c>
      <c r="Y386" s="291">
        <v>75000</v>
      </c>
      <c r="Z386" s="291">
        <v>75000</v>
      </c>
      <c r="AA386" s="291">
        <v>19300</v>
      </c>
      <c r="AB386" s="291">
        <v>75000</v>
      </c>
      <c r="AC386" s="292" t="s">
        <v>540</v>
      </c>
      <c r="AD386" s="290" t="s">
        <v>60</v>
      </c>
      <c r="AE386" s="292" t="s">
        <v>45</v>
      </c>
      <c r="AF386" s="291">
        <v>75000</v>
      </c>
      <c r="AG386" s="291">
        <v>600</v>
      </c>
      <c r="AH386" s="291">
        <v>45000000</v>
      </c>
      <c r="AI386" s="291">
        <v>11580000</v>
      </c>
      <c r="AJ386" s="291">
        <v>600</v>
      </c>
      <c r="AK386" s="291">
        <v>45000000</v>
      </c>
      <c r="AL386" s="291">
        <v>11580000</v>
      </c>
      <c r="AM386" s="291"/>
      <c r="AN386" s="291"/>
      <c r="AO386" s="291">
        <v>0</v>
      </c>
      <c r="AP386" s="291">
        <v>653</v>
      </c>
      <c r="AQ386" s="291">
        <v>48975000</v>
      </c>
      <c r="AR386" s="291">
        <v>12602900</v>
      </c>
      <c r="AS386" s="291">
        <v>653</v>
      </c>
      <c r="AT386" s="291">
        <v>48975000</v>
      </c>
      <c r="AU386" s="291">
        <v>12602900</v>
      </c>
      <c r="AV386" s="291"/>
      <c r="AW386" s="291"/>
      <c r="AX386" s="291">
        <v>0</v>
      </c>
      <c r="AY386" s="291">
        <v>251</v>
      </c>
      <c r="AZ386" s="291">
        <v>18825000</v>
      </c>
      <c r="BA386" s="291"/>
      <c r="BB386" s="291"/>
      <c r="BC386" s="291">
        <v>144</v>
      </c>
      <c r="BD386" s="291">
        <v>10800000</v>
      </c>
      <c r="BE386" s="291">
        <v>7576470</v>
      </c>
      <c r="BF386" s="291">
        <v>2779200</v>
      </c>
      <c r="BG386" s="291">
        <v>259</v>
      </c>
      <c r="BH386" s="291">
        <v>19425000</v>
      </c>
      <c r="BI386" s="291">
        <v>12619200</v>
      </c>
      <c r="BJ386" s="291">
        <v>4998700</v>
      </c>
      <c r="BK386" s="291">
        <v>-8</v>
      </c>
      <c r="BL386" s="291">
        <v>402</v>
      </c>
      <c r="BM386" s="291">
        <v>394</v>
      </c>
      <c r="BN386" s="291">
        <v>29550000</v>
      </c>
      <c r="BO386" s="291">
        <v>7604200</v>
      </c>
      <c r="BP386" s="292" t="s">
        <v>3390</v>
      </c>
      <c r="BQ386" s="292" t="s">
        <v>4044</v>
      </c>
      <c r="BR386" t="s">
        <v>45</v>
      </c>
    </row>
    <row r="387" spans="1:70" x14ac:dyDescent="0.3">
      <c r="A387" s="281">
        <v>384</v>
      </c>
      <c r="B387" s="282" t="s">
        <v>2952</v>
      </c>
      <c r="C387" s="282" t="s">
        <v>2953</v>
      </c>
      <c r="D387" s="282" t="s">
        <v>3007</v>
      </c>
      <c r="E387" s="282" t="s">
        <v>2959</v>
      </c>
      <c r="F387" s="282" t="s">
        <v>2955</v>
      </c>
      <c r="G387" s="282" t="s">
        <v>2966</v>
      </c>
      <c r="H387" s="282" t="s">
        <v>2967</v>
      </c>
      <c r="I387" s="282" t="s">
        <v>2962</v>
      </c>
      <c r="J387" s="282" t="s">
        <v>60</v>
      </c>
      <c r="K387" s="282" t="s">
        <v>2958</v>
      </c>
      <c r="L387" s="282" t="s">
        <v>45</v>
      </c>
      <c r="M387" s="283" t="s">
        <v>1490</v>
      </c>
      <c r="N387" s="282" t="s">
        <v>1489</v>
      </c>
      <c r="O387" s="282" t="s">
        <v>50</v>
      </c>
      <c r="P387" s="282" t="s">
        <v>51</v>
      </c>
      <c r="Q387" s="284" t="s">
        <v>45</v>
      </c>
      <c r="R387" s="282" t="s">
        <v>45</v>
      </c>
      <c r="S387" s="285">
        <v>45554</v>
      </c>
      <c r="T387" s="285">
        <v>45554</v>
      </c>
      <c r="U387" s="284" t="s">
        <v>45</v>
      </c>
      <c r="V387" s="285">
        <v>45554</v>
      </c>
      <c r="W387" s="285">
        <v>45555</v>
      </c>
      <c r="X387" s="285">
        <v>45559</v>
      </c>
      <c r="Y387" s="286">
        <v>37000</v>
      </c>
      <c r="Z387" s="286">
        <v>49000</v>
      </c>
      <c r="AA387" s="286">
        <v>10200</v>
      </c>
      <c r="AB387" s="286">
        <v>49000</v>
      </c>
      <c r="AC387" s="287" t="s">
        <v>662</v>
      </c>
      <c r="AD387" s="284" t="s">
        <v>60</v>
      </c>
      <c r="AE387" s="287" t="s">
        <v>45</v>
      </c>
      <c r="AF387" s="286">
        <v>37000</v>
      </c>
      <c r="AG387" s="286">
        <v>8</v>
      </c>
      <c r="AH387" s="286">
        <v>392000</v>
      </c>
      <c r="AI387" s="286">
        <v>81600</v>
      </c>
      <c r="AJ387" s="286">
        <v>8</v>
      </c>
      <c r="AK387" s="286">
        <v>392000</v>
      </c>
      <c r="AL387" s="286">
        <v>81600</v>
      </c>
      <c r="AM387" s="286"/>
      <c r="AN387" s="286"/>
      <c r="AO387" s="286">
        <v>0</v>
      </c>
      <c r="AP387" s="286">
        <v>1354</v>
      </c>
      <c r="AQ387" s="286">
        <v>66346000</v>
      </c>
      <c r="AR387" s="286">
        <v>13810800</v>
      </c>
      <c r="AS387" s="286">
        <v>1354</v>
      </c>
      <c r="AT387" s="286">
        <v>66346000</v>
      </c>
      <c r="AU387" s="286">
        <v>13810800</v>
      </c>
      <c r="AV387" s="286"/>
      <c r="AW387" s="286"/>
      <c r="AX387" s="286">
        <v>0</v>
      </c>
      <c r="AY387" s="286">
        <v>1345</v>
      </c>
      <c r="AZ387" s="286">
        <v>65905000</v>
      </c>
      <c r="BA387" s="286">
        <v>1</v>
      </c>
      <c r="BB387" s="286">
        <v>49000</v>
      </c>
      <c r="BC387" s="286">
        <v>940</v>
      </c>
      <c r="BD387" s="286">
        <v>46060000</v>
      </c>
      <c r="BE387" s="286">
        <v>24158176</v>
      </c>
      <c r="BF387" s="286">
        <v>9588000</v>
      </c>
      <c r="BG387" s="286">
        <v>1345</v>
      </c>
      <c r="BH387" s="286">
        <v>65905000</v>
      </c>
      <c r="BI387" s="286">
        <v>30030128</v>
      </c>
      <c r="BJ387" s="286">
        <v>13719000</v>
      </c>
      <c r="BK387" s="286"/>
      <c r="BL387" s="286">
        <v>9</v>
      </c>
      <c r="BM387" s="286">
        <v>9</v>
      </c>
      <c r="BN387" s="286">
        <v>441000</v>
      </c>
      <c r="BO387" s="286">
        <v>91800</v>
      </c>
      <c r="BP387" s="287" t="s">
        <v>4075</v>
      </c>
      <c r="BQ387" s="287" t="s">
        <v>1937</v>
      </c>
      <c r="BR387" t="s">
        <v>45</v>
      </c>
    </row>
    <row r="388" spans="1:70" x14ac:dyDescent="0.3">
      <c r="A388" s="281">
        <v>385</v>
      </c>
      <c r="B388" s="288" t="s">
        <v>2952</v>
      </c>
      <c r="C388" s="288" t="s">
        <v>2953</v>
      </c>
      <c r="D388" s="288" t="s">
        <v>3007</v>
      </c>
      <c r="E388" s="288" t="s">
        <v>2959</v>
      </c>
      <c r="F388" s="288" t="s">
        <v>2955</v>
      </c>
      <c r="G388" s="288" t="s">
        <v>2966</v>
      </c>
      <c r="H388" s="288" t="s">
        <v>2967</v>
      </c>
      <c r="I388" s="288" t="s">
        <v>2962</v>
      </c>
      <c r="J388" s="288" t="s">
        <v>60</v>
      </c>
      <c r="K388" s="288" t="s">
        <v>2958</v>
      </c>
      <c r="L388" s="288" t="s">
        <v>45</v>
      </c>
      <c r="M388" s="289" t="s">
        <v>1488</v>
      </c>
      <c r="N388" s="288" t="s">
        <v>1487</v>
      </c>
      <c r="O388" s="288" t="s">
        <v>50</v>
      </c>
      <c r="P388" s="288" t="s">
        <v>51</v>
      </c>
      <c r="Q388" s="290" t="s">
        <v>45</v>
      </c>
      <c r="R388" s="288" t="s">
        <v>45</v>
      </c>
      <c r="S388" s="1">
        <v>45611</v>
      </c>
      <c r="T388" s="1">
        <v>45554</v>
      </c>
      <c r="U388" s="290" t="s">
        <v>45</v>
      </c>
      <c r="V388" s="1">
        <v>45554</v>
      </c>
      <c r="W388" s="1">
        <v>45611</v>
      </c>
      <c r="X388" s="1">
        <v>45611</v>
      </c>
      <c r="Y388" s="291">
        <v>55000</v>
      </c>
      <c r="Z388" s="291">
        <v>55000</v>
      </c>
      <c r="AA388" s="291">
        <v>14300</v>
      </c>
      <c r="AB388" s="291">
        <v>55000</v>
      </c>
      <c r="AC388" s="292" t="s">
        <v>201</v>
      </c>
      <c r="AD388" s="290" t="s">
        <v>60</v>
      </c>
      <c r="AE388" s="292" t="s">
        <v>45</v>
      </c>
      <c r="AF388" s="291">
        <v>55000</v>
      </c>
      <c r="AG388" s="291">
        <v>1900</v>
      </c>
      <c r="AH388" s="291">
        <v>104500000</v>
      </c>
      <c r="AI388" s="291">
        <v>27170000</v>
      </c>
      <c r="AJ388" s="291">
        <v>1900</v>
      </c>
      <c r="AK388" s="291">
        <v>104500000</v>
      </c>
      <c r="AL388" s="291">
        <v>27170000</v>
      </c>
      <c r="AM388" s="291"/>
      <c r="AN388" s="291"/>
      <c r="AO388" s="291">
        <v>0</v>
      </c>
      <c r="AP388" s="291">
        <v>2112</v>
      </c>
      <c r="AQ388" s="291">
        <v>116160000</v>
      </c>
      <c r="AR388" s="291">
        <v>30201600</v>
      </c>
      <c r="AS388" s="291">
        <v>2112</v>
      </c>
      <c r="AT388" s="291">
        <v>116160000</v>
      </c>
      <c r="AU388" s="291">
        <v>30201600</v>
      </c>
      <c r="AV388" s="291"/>
      <c r="AW388" s="291"/>
      <c r="AX388" s="291">
        <v>0</v>
      </c>
      <c r="AY388" s="291">
        <v>944</v>
      </c>
      <c r="AZ388" s="291">
        <v>51920000</v>
      </c>
      <c r="BA388" s="291">
        <v>-1</v>
      </c>
      <c r="BB388" s="291">
        <v>-55000</v>
      </c>
      <c r="BC388" s="291">
        <v>675</v>
      </c>
      <c r="BD388" s="291">
        <v>37125000</v>
      </c>
      <c r="BE388" s="291">
        <v>22602681</v>
      </c>
      <c r="BF388" s="291">
        <v>9652500</v>
      </c>
      <c r="BG388" s="291">
        <v>916</v>
      </c>
      <c r="BH388" s="291">
        <v>50380000</v>
      </c>
      <c r="BI388" s="291">
        <v>30270539</v>
      </c>
      <c r="BJ388" s="291">
        <v>13098800</v>
      </c>
      <c r="BK388" s="291">
        <v>28</v>
      </c>
      <c r="BL388" s="291">
        <v>1168</v>
      </c>
      <c r="BM388" s="291">
        <v>1196</v>
      </c>
      <c r="BN388" s="291">
        <v>65780000</v>
      </c>
      <c r="BO388" s="291">
        <v>17102800</v>
      </c>
      <c r="BP388" s="292" t="s">
        <v>3302</v>
      </c>
      <c r="BQ388" s="292" t="s">
        <v>4172</v>
      </c>
      <c r="BR388" t="s">
        <v>45</v>
      </c>
    </row>
    <row r="389" spans="1:70" x14ac:dyDescent="0.3">
      <c r="A389" s="281">
        <v>386</v>
      </c>
      <c r="B389" s="282" t="s">
        <v>2952</v>
      </c>
      <c r="C389" s="282" t="s">
        <v>2953</v>
      </c>
      <c r="D389" s="282" t="s">
        <v>3007</v>
      </c>
      <c r="E389" s="282" t="s">
        <v>2959</v>
      </c>
      <c r="F389" s="282" t="s">
        <v>2955</v>
      </c>
      <c r="G389" s="282" t="s">
        <v>2966</v>
      </c>
      <c r="H389" s="282" t="s">
        <v>2967</v>
      </c>
      <c r="I389" s="282" t="s">
        <v>2962</v>
      </c>
      <c r="J389" s="282" t="s">
        <v>60</v>
      </c>
      <c r="K389" s="282" t="s">
        <v>2958</v>
      </c>
      <c r="L389" s="282" t="s">
        <v>45</v>
      </c>
      <c r="M389" s="283" t="s">
        <v>1485</v>
      </c>
      <c r="N389" s="282" t="s">
        <v>1484</v>
      </c>
      <c r="O389" s="282" t="s">
        <v>50</v>
      </c>
      <c r="P389" s="282" t="s">
        <v>51</v>
      </c>
      <c r="Q389" s="284" t="s">
        <v>45</v>
      </c>
      <c r="R389" s="282" t="s">
        <v>45</v>
      </c>
      <c r="S389" s="285">
        <v>45583</v>
      </c>
      <c r="T389" s="285">
        <v>45534</v>
      </c>
      <c r="U389" s="284" t="s">
        <v>45</v>
      </c>
      <c r="V389" s="285">
        <v>45534</v>
      </c>
      <c r="W389" s="285">
        <v>45579</v>
      </c>
      <c r="X389" s="285">
        <v>45586</v>
      </c>
      <c r="Y389" s="286">
        <v>49000</v>
      </c>
      <c r="Z389" s="286">
        <v>49000</v>
      </c>
      <c r="AA389" s="286">
        <v>12500</v>
      </c>
      <c r="AB389" s="286">
        <v>49000</v>
      </c>
      <c r="AC389" s="287" t="s">
        <v>983</v>
      </c>
      <c r="AD389" s="284" t="s">
        <v>60</v>
      </c>
      <c r="AE389" s="287" t="s">
        <v>45</v>
      </c>
      <c r="AF389" s="286">
        <v>49000</v>
      </c>
      <c r="AG389" s="286">
        <v>1200</v>
      </c>
      <c r="AH389" s="286">
        <v>58800000</v>
      </c>
      <c r="AI389" s="286">
        <v>15000000</v>
      </c>
      <c r="AJ389" s="286">
        <v>1200</v>
      </c>
      <c r="AK389" s="286">
        <v>58800000</v>
      </c>
      <c r="AL389" s="286">
        <v>15000000</v>
      </c>
      <c r="AM389" s="286"/>
      <c r="AN389" s="286"/>
      <c r="AO389" s="286">
        <v>0</v>
      </c>
      <c r="AP389" s="286">
        <v>1228</v>
      </c>
      <c r="AQ389" s="286">
        <v>60172000</v>
      </c>
      <c r="AR389" s="286">
        <v>15350000</v>
      </c>
      <c r="AS389" s="286">
        <v>1228</v>
      </c>
      <c r="AT389" s="286">
        <v>60172000</v>
      </c>
      <c r="AU389" s="286">
        <v>15350000</v>
      </c>
      <c r="AV389" s="286"/>
      <c r="AW389" s="286"/>
      <c r="AX389" s="286">
        <v>0</v>
      </c>
      <c r="AY389" s="286">
        <v>718</v>
      </c>
      <c r="AZ389" s="286">
        <v>35182000</v>
      </c>
      <c r="BA389" s="286">
        <v>1</v>
      </c>
      <c r="BB389" s="286">
        <v>49000</v>
      </c>
      <c r="BC389" s="286">
        <v>405</v>
      </c>
      <c r="BD389" s="286">
        <v>19845000</v>
      </c>
      <c r="BE389" s="286">
        <v>14033949</v>
      </c>
      <c r="BF389" s="286">
        <v>5062500</v>
      </c>
      <c r="BG389" s="286">
        <v>687</v>
      </c>
      <c r="BH389" s="286">
        <v>33663000</v>
      </c>
      <c r="BI389" s="286">
        <v>24707509</v>
      </c>
      <c r="BJ389" s="286">
        <v>8587500</v>
      </c>
      <c r="BK389" s="286">
        <v>31</v>
      </c>
      <c r="BL389" s="286">
        <v>510</v>
      </c>
      <c r="BM389" s="286">
        <v>541</v>
      </c>
      <c r="BN389" s="286">
        <v>26509000</v>
      </c>
      <c r="BO389" s="286">
        <v>6762500</v>
      </c>
      <c r="BP389" s="287" t="s">
        <v>3495</v>
      </c>
      <c r="BQ389" s="287" t="s">
        <v>756</v>
      </c>
      <c r="BR389" t="s">
        <v>45</v>
      </c>
    </row>
    <row r="390" spans="1:70" x14ac:dyDescent="0.3">
      <c r="A390" s="281">
        <v>387</v>
      </c>
      <c r="B390" s="288" t="s">
        <v>2952</v>
      </c>
      <c r="C390" s="288" t="s">
        <v>2953</v>
      </c>
      <c r="D390" s="288" t="s">
        <v>3007</v>
      </c>
      <c r="E390" s="288" t="s">
        <v>2959</v>
      </c>
      <c r="F390" s="288" t="s">
        <v>2955</v>
      </c>
      <c r="G390" s="288" t="s">
        <v>2968</v>
      </c>
      <c r="H390" s="288" t="s">
        <v>2969</v>
      </c>
      <c r="I390" s="288" t="s">
        <v>2962</v>
      </c>
      <c r="J390" s="288" t="s">
        <v>60</v>
      </c>
      <c r="K390" s="288" t="s">
        <v>2958</v>
      </c>
      <c r="L390" s="288" t="s">
        <v>45</v>
      </c>
      <c r="M390" s="289" t="s">
        <v>1483</v>
      </c>
      <c r="N390" s="288" t="s">
        <v>1482</v>
      </c>
      <c r="O390" s="288" t="s">
        <v>50</v>
      </c>
      <c r="P390" s="288" t="s">
        <v>51</v>
      </c>
      <c r="Q390" s="290" t="s">
        <v>45</v>
      </c>
      <c r="R390" s="288" t="s">
        <v>45</v>
      </c>
      <c r="S390" s="1">
        <v>45567</v>
      </c>
      <c r="T390" s="1">
        <v>45534</v>
      </c>
      <c r="U390" s="290" t="s">
        <v>45</v>
      </c>
      <c r="V390" s="1">
        <v>45534</v>
      </c>
      <c r="W390" s="1">
        <v>45555</v>
      </c>
      <c r="X390" s="1">
        <v>45572</v>
      </c>
      <c r="Y390" s="291">
        <v>69000</v>
      </c>
      <c r="Z390" s="291">
        <v>69000</v>
      </c>
      <c r="AA390" s="291">
        <v>17700</v>
      </c>
      <c r="AB390" s="291">
        <v>69000</v>
      </c>
      <c r="AC390" s="292" t="s">
        <v>796</v>
      </c>
      <c r="AD390" s="290" t="s">
        <v>60</v>
      </c>
      <c r="AE390" s="292" t="s">
        <v>45</v>
      </c>
      <c r="AF390" s="291">
        <v>69000</v>
      </c>
      <c r="AG390" s="291">
        <v>1200</v>
      </c>
      <c r="AH390" s="291">
        <v>82800000</v>
      </c>
      <c r="AI390" s="291">
        <v>21240000</v>
      </c>
      <c r="AJ390" s="291">
        <v>1200</v>
      </c>
      <c r="AK390" s="291">
        <v>82800000</v>
      </c>
      <c r="AL390" s="291">
        <v>21240000</v>
      </c>
      <c r="AM390" s="291"/>
      <c r="AN390" s="291"/>
      <c r="AO390" s="291">
        <v>0</v>
      </c>
      <c r="AP390" s="291">
        <v>1141</v>
      </c>
      <c r="AQ390" s="291">
        <v>78729000</v>
      </c>
      <c r="AR390" s="291">
        <v>20195700</v>
      </c>
      <c r="AS390" s="291">
        <v>1141</v>
      </c>
      <c r="AT390" s="291">
        <v>78729000</v>
      </c>
      <c r="AU390" s="291">
        <v>20195700</v>
      </c>
      <c r="AV390" s="291"/>
      <c r="AW390" s="291"/>
      <c r="AX390" s="291">
        <v>0</v>
      </c>
      <c r="AY390" s="291">
        <v>243</v>
      </c>
      <c r="AZ390" s="291">
        <v>16767000</v>
      </c>
      <c r="BA390" s="291"/>
      <c r="BB390" s="291"/>
      <c r="BC390" s="291">
        <v>93</v>
      </c>
      <c r="BD390" s="291">
        <v>6417000</v>
      </c>
      <c r="BE390" s="291">
        <v>6402203</v>
      </c>
      <c r="BF390" s="291">
        <v>1646100</v>
      </c>
      <c r="BG390" s="291">
        <v>203</v>
      </c>
      <c r="BH390" s="291">
        <v>14007000</v>
      </c>
      <c r="BI390" s="291">
        <v>10873854</v>
      </c>
      <c r="BJ390" s="291">
        <v>3593100</v>
      </c>
      <c r="BK390" s="291">
        <v>40</v>
      </c>
      <c r="BL390" s="291">
        <v>898</v>
      </c>
      <c r="BM390" s="291">
        <v>938</v>
      </c>
      <c r="BN390" s="291">
        <v>64722000</v>
      </c>
      <c r="BO390" s="291">
        <v>16602600</v>
      </c>
      <c r="BP390" s="292" t="s">
        <v>3763</v>
      </c>
      <c r="BQ390" s="292" t="s">
        <v>4015</v>
      </c>
      <c r="BR390" t="s">
        <v>45</v>
      </c>
    </row>
    <row r="391" spans="1:70" x14ac:dyDescent="0.3">
      <c r="A391" s="281">
        <v>388</v>
      </c>
      <c r="B391" s="282" t="s">
        <v>2952</v>
      </c>
      <c r="C391" s="282" t="s">
        <v>2953</v>
      </c>
      <c r="D391" s="282" t="s">
        <v>3007</v>
      </c>
      <c r="E391" s="282" t="s">
        <v>2959</v>
      </c>
      <c r="F391" s="282" t="s">
        <v>2955</v>
      </c>
      <c r="G391" s="282" t="s">
        <v>2968</v>
      </c>
      <c r="H391" s="282" t="s">
        <v>2969</v>
      </c>
      <c r="I391" s="282" t="s">
        <v>2962</v>
      </c>
      <c r="J391" s="282" t="s">
        <v>60</v>
      </c>
      <c r="K391" s="282" t="s">
        <v>2958</v>
      </c>
      <c r="L391" s="282" t="s">
        <v>45</v>
      </c>
      <c r="M391" s="283" t="s">
        <v>1481</v>
      </c>
      <c r="N391" s="282" t="s">
        <v>1480</v>
      </c>
      <c r="O391" s="282" t="s">
        <v>50</v>
      </c>
      <c r="P391" s="282" t="s">
        <v>51</v>
      </c>
      <c r="Q391" s="284" t="s">
        <v>45</v>
      </c>
      <c r="R391" s="282" t="s">
        <v>45</v>
      </c>
      <c r="S391" s="285">
        <v>45587</v>
      </c>
      <c r="T391" s="285">
        <v>45586</v>
      </c>
      <c r="U391" s="284" t="s">
        <v>45</v>
      </c>
      <c r="V391" s="285">
        <v>45586</v>
      </c>
      <c r="W391" s="285">
        <v>45587</v>
      </c>
      <c r="X391" s="285">
        <v>45609</v>
      </c>
      <c r="Y391" s="286">
        <v>63000</v>
      </c>
      <c r="Z391" s="286">
        <v>63000</v>
      </c>
      <c r="AA391" s="286">
        <v>15900</v>
      </c>
      <c r="AB391" s="286">
        <v>63000</v>
      </c>
      <c r="AC391" s="287" t="s">
        <v>442</v>
      </c>
      <c r="AD391" s="284" t="s">
        <v>60</v>
      </c>
      <c r="AE391" s="287" t="s">
        <v>45</v>
      </c>
      <c r="AF391" s="286">
        <v>63000</v>
      </c>
      <c r="AG391" s="286">
        <v>600</v>
      </c>
      <c r="AH391" s="286">
        <v>37800000</v>
      </c>
      <c r="AI391" s="286">
        <v>9540000</v>
      </c>
      <c r="AJ391" s="286">
        <v>600</v>
      </c>
      <c r="AK391" s="286">
        <v>37800000</v>
      </c>
      <c r="AL391" s="286">
        <v>9540000</v>
      </c>
      <c r="AM391" s="286"/>
      <c r="AN391" s="286"/>
      <c r="AO391" s="286">
        <v>0</v>
      </c>
      <c r="AP391" s="286">
        <v>601</v>
      </c>
      <c r="AQ391" s="286">
        <v>37863000</v>
      </c>
      <c r="AR391" s="286">
        <v>9555900</v>
      </c>
      <c r="AS391" s="286">
        <v>601</v>
      </c>
      <c r="AT391" s="286">
        <v>37863000</v>
      </c>
      <c r="AU391" s="286">
        <v>9555900</v>
      </c>
      <c r="AV391" s="286"/>
      <c r="AW391" s="286"/>
      <c r="AX391" s="286">
        <v>0</v>
      </c>
      <c r="AY391" s="286">
        <v>263</v>
      </c>
      <c r="AZ391" s="286">
        <v>16569000</v>
      </c>
      <c r="BA391" s="286"/>
      <c r="BB391" s="286"/>
      <c r="BC391" s="286">
        <v>74</v>
      </c>
      <c r="BD391" s="286">
        <v>4662000</v>
      </c>
      <c r="BE391" s="286">
        <v>4086105</v>
      </c>
      <c r="BF391" s="286">
        <v>1176600</v>
      </c>
      <c r="BG391" s="286">
        <v>263</v>
      </c>
      <c r="BH391" s="286">
        <v>16569000</v>
      </c>
      <c r="BI391" s="286">
        <v>12466196</v>
      </c>
      <c r="BJ391" s="286">
        <v>4181700</v>
      </c>
      <c r="BK391" s="286"/>
      <c r="BL391" s="286">
        <v>338</v>
      </c>
      <c r="BM391" s="286">
        <v>338</v>
      </c>
      <c r="BN391" s="286">
        <v>21294000</v>
      </c>
      <c r="BO391" s="286">
        <v>5374200</v>
      </c>
      <c r="BP391" s="287" t="s">
        <v>3967</v>
      </c>
      <c r="BQ391" s="287" t="s">
        <v>3819</v>
      </c>
      <c r="BR391" t="s">
        <v>45</v>
      </c>
    </row>
    <row r="392" spans="1:70" x14ac:dyDescent="0.3">
      <c r="A392" s="281">
        <v>389</v>
      </c>
      <c r="B392" s="288" t="s">
        <v>2952</v>
      </c>
      <c r="C392" s="288" t="s">
        <v>2953</v>
      </c>
      <c r="D392" s="288" t="s">
        <v>3007</v>
      </c>
      <c r="E392" s="288" t="s">
        <v>2959</v>
      </c>
      <c r="F392" s="288" t="s">
        <v>2955</v>
      </c>
      <c r="G392" s="288" t="s">
        <v>2968</v>
      </c>
      <c r="H392" s="288" t="s">
        <v>2969</v>
      </c>
      <c r="I392" s="288" t="s">
        <v>2962</v>
      </c>
      <c r="J392" s="288" t="s">
        <v>60</v>
      </c>
      <c r="K392" s="288" t="s">
        <v>2958</v>
      </c>
      <c r="L392" s="288" t="s">
        <v>45</v>
      </c>
      <c r="M392" s="289" t="s">
        <v>1479</v>
      </c>
      <c r="N392" s="288" t="s">
        <v>1478</v>
      </c>
      <c r="O392" s="288" t="s">
        <v>50</v>
      </c>
      <c r="P392" s="288" t="s">
        <v>51</v>
      </c>
      <c r="Q392" s="290" t="s">
        <v>45</v>
      </c>
      <c r="R392" s="288" t="s">
        <v>45</v>
      </c>
      <c r="S392" s="1">
        <v>45596</v>
      </c>
      <c r="T392" s="1">
        <v>45586</v>
      </c>
      <c r="U392" s="290" t="s">
        <v>45</v>
      </c>
      <c r="V392" s="1">
        <v>45586</v>
      </c>
      <c r="W392" s="1">
        <v>45596</v>
      </c>
      <c r="X392" s="1">
        <v>45611</v>
      </c>
      <c r="Y392" s="291">
        <v>63000</v>
      </c>
      <c r="Z392" s="291">
        <v>63000</v>
      </c>
      <c r="AA392" s="291">
        <v>17600</v>
      </c>
      <c r="AB392" s="291">
        <v>63000</v>
      </c>
      <c r="AC392" s="292" t="s">
        <v>1247</v>
      </c>
      <c r="AD392" s="290" t="s">
        <v>60</v>
      </c>
      <c r="AE392" s="292" t="s">
        <v>45</v>
      </c>
      <c r="AF392" s="291">
        <v>63000</v>
      </c>
      <c r="AG392" s="291">
        <v>400</v>
      </c>
      <c r="AH392" s="291">
        <v>25200000</v>
      </c>
      <c r="AI392" s="291">
        <v>7040000</v>
      </c>
      <c r="AJ392" s="291">
        <v>400</v>
      </c>
      <c r="AK392" s="291">
        <v>25200000</v>
      </c>
      <c r="AL392" s="291">
        <v>7040000</v>
      </c>
      <c r="AM392" s="291"/>
      <c r="AN392" s="291"/>
      <c r="AO392" s="291">
        <v>0</v>
      </c>
      <c r="AP392" s="291">
        <v>392</v>
      </c>
      <c r="AQ392" s="291">
        <v>24696000</v>
      </c>
      <c r="AR392" s="291">
        <v>6899200</v>
      </c>
      <c r="AS392" s="291">
        <v>392</v>
      </c>
      <c r="AT392" s="291">
        <v>24696000</v>
      </c>
      <c r="AU392" s="291">
        <v>6899200</v>
      </c>
      <c r="AV392" s="291"/>
      <c r="AW392" s="291"/>
      <c r="AX392" s="291">
        <v>0</v>
      </c>
      <c r="AY392" s="291">
        <v>222</v>
      </c>
      <c r="AZ392" s="291">
        <v>13986000</v>
      </c>
      <c r="BA392" s="291">
        <v>-3</v>
      </c>
      <c r="BB392" s="291">
        <v>-189000</v>
      </c>
      <c r="BC392" s="291">
        <v>64</v>
      </c>
      <c r="BD392" s="291">
        <v>4032000</v>
      </c>
      <c r="BE392" s="291">
        <v>3169359</v>
      </c>
      <c r="BF392" s="291">
        <v>1126400</v>
      </c>
      <c r="BG392" s="291">
        <v>220</v>
      </c>
      <c r="BH392" s="291">
        <v>13860000</v>
      </c>
      <c r="BI392" s="291">
        <v>10108998</v>
      </c>
      <c r="BJ392" s="291">
        <v>3872000</v>
      </c>
      <c r="BK392" s="291">
        <v>2</v>
      </c>
      <c r="BL392" s="291">
        <v>170</v>
      </c>
      <c r="BM392" s="291">
        <v>172</v>
      </c>
      <c r="BN392" s="291">
        <v>10836000</v>
      </c>
      <c r="BO392" s="291">
        <v>3027200</v>
      </c>
      <c r="BP392" s="292" t="s">
        <v>3951</v>
      </c>
      <c r="BQ392" s="292" t="s">
        <v>3496</v>
      </c>
      <c r="BR392" t="s">
        <v>45</v>
      </c>
    </row>
    <row r="393" spans="1:70" x14ac:dyDescent="0.3">
      <c r="A393" s="281">
        <v>390</v>
      </c>
      <c r="B393" s="282" t="s">
        <v>2952</v>
      </c>
      <c r="C393" s="282" t="s">
        <v>2953</v>
      </c>
      <c r="D393" s="282" t="s">
        <v>3007</v>
      </c>
      <c r="E393" s="282" t="s">
        <v>2959</v>
      </c>
      <c r="F393" s="282" t="s">
        <v>2970</v>
      </c>
      <c r="G393" s="282" t="s">
        <v>2971</v>
      </c>
      <c r="H393" s="282" t="s">
        <v>2972</v>
      </c>
      <c r="I393" s="282" t="s">
        <v>2962</v>
      </c>
      <c r="J393" s="282" t="s">
        <v>60</v>
      </c>
      <c r="K393" s="282" t="s">
        <v>2958</v>
      </c>
      <c r="L393" s="282" t="s">
        <v>45</v>
      </c>
      <c r="M393" s="283" t="s">
        <v>1477</v>
      </c>
      <c r="N393" s="282" t="s">
        <v>1476</v>
      </c>
      <c r="O393" s="282" t="s">
        <v>50</v>
      </c>
      <c r="P393" s="282" t="s">
        <v>51</v>
      </c>
      <c r="Q393" s="284" t="s">
        <v>45</v>
      </c>
      <c r="R393" s="282" t="s">
        <v>45</v>
      </c>
      <c r="S393" s="285">
        <v>45575</v>
      </c>
      <c r="T393" s="285">
        <v>45512</v>
      </c>
      <c r="U393" s="284" t="s">
        <v>45</v>
      </c>
      <c r="V393" s="285">
        <v>45512</v>
      </c>
      <c r="W393" s="285">
        <v>45575</v>
      </c>
      <c r="X393" s="285">
        <v>45581</v>
      </c>
      <c r="Y393" s="286">
        <v>69000</v>
      </c>
      <c r="Z393" s="286">
        <v>69000</v>
      </c>
      <c r="AA393" s="286">
        <v>18700</v>
      </c>
      <c r="AB393" s="286">
        <v>69000</v>
      </c>
      <c r="AC393" s="287" t="s">
        <v>874</v>
      </c>
      <c r="AD393" s="284" t="s">
        <v>60</v>
      </c>
      <c r="AE393" s="287" t="s">
        <v>45</v>
      </c>
      <c r="AF393" s="286">
        <v>69000</v>
      </c>
      <c r="AG393" s="286">
        <v>750</v>
      </c>
      <c r="AH393" s="286">
        <v>51750000</v>
      </c>
      <c r="AI393" s="286">
        <v>14025000</v>
      </c>
      <c r="AJ393" s="286">
        <v>750</v>
      </c>
      <c r="AK393" s="286">
        <v>51750000</v>
      </c>
      <c r="AL393" s="286">
        <v>14025000</v>
      </c>
      <c r="AM393" s="286"/>
      <c r="AN393" s="286"/>
      <c r="AO393" s="286">
        <v>0</v>
      </c>
      <c r="AP393" s="286">
        <v>624</v>
      </c>
      <c r="AQ393" s="286">
        <v>43056000</v>
      </c>
      <c r="AR393" s="286">
        <v>11668800</v>
      </c>
      <c r="AS393" s="286">
        <v>624</v>
      </c>
      <c r="AT393" s="286">
        <v>43056000</v>
      </c>
      <c r="AU393" s="286">
        <v>11668800</v>
      </c>
      <c r="AV393" s="286"/>
      <c r="AW393" s="286"/>
      <c r="AX393" s="286">
        <v>0</v>
      </c>
      <c r="AY393" s="286">
        <v>336</v>
      </c>
      <c r="AZ393" s="286">
        <v>23184000</v>
      </c>
      <c r="BA393" s="286"/>
      <c r="BB393" s="286"/>
      <c r="BC393" s="286">
        <v>73</v>
      </c>
      <c r="BD393" s="286">
        <v>5037000</v>
      </c>
      <c r="BE393" s="286">
        <v>3456688</v>
      </c>
      <c r="BF393" s="286">
        <v>1365100</v>
      </c>
      <c r="BG393" s="286">
        <v>332</v>
      </c>
      <c r="BH393" s="286">
        <v>22908000</v>
      </c>
      <c r="BI393" s="286">
        <v>16197515</v>
      </c>
      <c r="BJ393" s="286">
        <v>6208400</v>
      </c>
      <c r="BK393" s="286">
        <v>4</v>
      </c>
      <c r="BL393" s="286">
        <v>288</v>
      </c>
      <c r="BM393" s="286">
        <v>292</v>
      </c>
      <c r="BN393" s="286">
        <v>20148000</v>
      </c>
      <c r="BO393" s="286">
        <v>5460400</v>
      </c>
      <c r="BP393" s="287" t="s">
        <v>3114</v>
      </c>
      <c r="BQ393" s="287" t="s">
        <v>3990</v>
      </c>
      <c r="BR393" t="s">
        <v>45</v>
      </c>
    </row>
    <row r="394" spans="1:70" x14ac:dyDescent="0.3">
      <c r="A394" s="281">
        <v>391</v>
      </c>
      <c r="B394" s="288" t="s">
        <v>2952</v>
      </c>
      <c r="C394" s="288" t="s">
        <v>2953</v>
      </c>
      <c r="D394" s="288" t="s">
        <v>3007</v>
      </c>
      <c r="E394" s="288" t="s">
        <v>2959</v>
      </c>
      <c r="F394" s="288" t="s">
        <v>2970</v>
      </c>
      <c r="G394" s="288" t="s">
        <v>2971</v>
      </c>
      <c r="H394" s="288" t="s">
        <v>2972</v>
      </c>
      <c r="I394" s="288" t="s">
        <v>2962</v>
      </c>
      <c r="J394" s="288" t="s">
        <v>60</v>
      </c>
      <c r="K394" s="288" t="s">
        <v>2958</v>
      </c>
      <c r="L394" s="288" t="s">
        <v>45</v>
      </c>
      <c r="M394" s="289" t="s">
        <v>1474</v>
      </c>
      <c r="N394" s="288" t="s">
        <v>1473</v>
      </c>
      <c r="O394" s="288" t="s">
        <v>50</v>
      </c>
      <c r="P394" s="288" t="s">
        <v>51</v>
      </c>
      <c r="Q394" s="290" t="s">
        <v>45</v>
      </c>
      <c r="R394" s="288" t="s">
        <v>45</v>
      </c>
      <c r="S394" s="1">
        <v>45575</v>
      </c>
      <c r="T394" s="1">
        <v>45512</v>
      </c>
      <c r="U394" s="290" t="s">
        <v>45</v>
      </c>
      <c r="V394" s="1">
        <v>45512</v>
      </c>
      <c r="W394" s="1">
        <v>45575</v>
      </c>
      <c r="X394" s="1">
        <v>45583</v>
      </c>
      <c r="Y394" s="291">
        <v>69000</v>
      </c>
      <c r="Z394" s="291">
        <v>69000</v>
      </c>
      <c r="AA394" s="291">
        <v>19500</v>
      </c>
      <c r="AB394" s="291">
        <v>69000</v>
      </c>
      <c r="AC394" s="292" t="s">
        <v>357</v>
      </c>
      <c r="AD394" s="290" t="s">
        <v>60</v>
      </c>
      <c r="AE394" s="292" t="s">
        <v>45</v>
      </c>
      <c r="AF394" s="291">
        <v>69000</v>
      </c>
      <c r="AG394" s="291">
        <v>500</v>
      </c>
      <c r="AH394" s="291">
        <v>34500000</v>
      </c>
      <c r="AI394" s="291">
        <v>9750000</v>
      </c>
      <c r="AJ394" s="291">
        <v>500</v>
      </c>
      <c r="AK394" s="291">
        <v>34500000</v>
      </c>
      <c r="AL394" s="291">
        <v>9750000</v>
      </c>
      <c r="AM394" s="291"/>
      <c r="AN394" s="291"/>
      <c r="AO394" s="291">
        <v>0</v>
      </c>
      <c r="AP394" s="291">
        <v>497</v>
      </c>
      <c r="AQ394" s="291">
        <v>34293000</v>
      </c>
      <c r="AR394" s="291">
        <v>9691500</v>
      </c>
      <c r="AS394" s="291">
        <v>497</v>
      </c>
      <c r="AT394" s="291">
        <v>34293000</v>
      </c>
      <c r="AU394" s="291">
        <v>9691500</v>
      </c>
      <c r="AV394" s="291"/>
      <c r="AW394" s="291"/>
      <c r="AX394" s="291">
        <v>0</v>
      </c>
      <c r="AY394" s="291">
        <v>394</v>
      </c>
      <c r="AZ394" s="291">
        <v>27186000</v>
      </c>
      <c r="BA394" s="291">
        <v>-3</v>
      </c>
      <c r="BB394" s="291">
        <v>-207000</v>
      </c>
      <c r="BC394" s="291">
        <v>69</v>
      </c>
      <c r="BD394" s="291">
        <v>4761000</v>
      </c>
      <c r="BE394" s="291">
        <v>3677504</v>
      </c>
      <c r="BF394" s="291">
        <v>1345500</v>
      </c>
      <c r="BG394" s="291">
        <v>386</v>
      </c>
      <c r="BH394" s="291">
        <v>26634000</v>
      </c>
      <c r="BI394" s="291">
        <v>20214241</v>
      </c>
      <c r="BJ394" s="291">
        <v>7527000</v>
      </c>
      <c r="BK394" s="291">
        <v>8</v>
      </c>
      <c r="BL394" s="291">
        <v>103</v>
      </c>
      <c r="BM394" s="291">
        <v>111</v>
      </c>
      <c r="BN394" s="291">
        <v>7659000</v>
      </c>
      <c r="BO394" s="291">
        <v>2164500</v>
      </c>
      <c r="BP394" s="292" t="s">
        <v>3421</v>
      </c>
      <c r="BQ394" s="292" t="s">
        <v>898</v>
      </c>
      <c r="BR394" t="s">
        <v>45</v>
      </c>
    </row>
    <row r="395" spans="1:70" x14ac:dyDescent="0.3">
      <c r="A395" s="281">
        <v>392</v>
      </c>
      <c r="B395" s="282" t="s">
        <v>2952</v>
      </c>
      <c r="C395" s="282" t="s">
        <v>2953</v>
      </c>
      <c r="D395" s="282" t="s">
        <v>3007</v>
      </c>
      <c r="E395" s="282" t="s">
        <v>2959</v>
      </c>
      <c r="F395" s="282" t="s">
        <v>2970</v>
      </c>
      <c r="G395" s="282" t="s">
        <v>2971</v>
      </c>
      <c r="H395" s="282" t="s">
        <v>2972</v>
      </c>
      <c r="I395" s="282" t="s">
        <v>2962</v>
      </c>
      <c r="J395" s="282" t="s">
        <v>60</v>
      </c>
      <c r="K395" s="282" t="s">
        <v>2958</v>
      </c>
      <c r="L395" s="282" t="s">
        <v>45</v>
      </c>
      <c r="M395" s="283" t="s">
        <v>1472</v>
      </c>
      <c r="N395" s="282" t="s">
        <v>1471</v>
      </c>
      <c r="O395" s="282" t="s">
        <v>50</v>
      </c>
      <c r="P395" s="282" t="s">
        <v>51</v>
      </c>
      <c r="Q395" s="284" t="s">
        <v>45</v>
      </c>
      <c r="R395" s="282" t="s">
        <v>45</v>
      </c>
      <c r="S395" s="285">
        <v>45596</v>
      </c>
      <c r="T395" s="285">
        <v>45512</v>
      </c>
      <c r="U395" s="284" t="s">
        <v>45</v>
      </c>
      <c r="V395" s="285">
        <v>45512</v>
      </c>
      <c r="W395" s="285">
        <v>45596</v>
      </c>
      <c r="X395" s="285">
        <v>45607</v>
      </c>
      <c r="Y395" s="286">
        <v>79000</v>
      </c>
      <c r="Z395" s="286">
        <v>79000</v>
      </c>
      <c r="AA395" s="286">
        <v>22500</v>
      </c>
      <c r="AB395" s="286">
        <v>79000</v>
      </c>
      <c r="AC395" s="287" t="s">
        <v>187</v>
      </c>
      <c r="AD395" s="284" t="s">
        <v>60</v>
      </c>
      <c r="AE395" s="287" t="s">
        <v>45</v>
      </c>
      <c r="AF395" s="286">
        <v>79000</v>
      </c>
      <c r="AG395" s="286">
        <v>460</v>
      </c>
      <c r="AH395" s="286">
        <v>36340000</v>
      </c>
      <c r="AI395" s="286">
        <v>10350000</v>
      </c>
      <c r="AJ395" s="286">
        <v>460</v>
      </c>
      <c r="AK395" s="286">
        <v>36340000</v>
      </c>
      <c r="AL395" s="286">
        <v>10350000</v>
      </c>
      <c r="AM395" s="286"/>
      <c r="AN395" s="286"/>
      <c r="AO395" s="286">
        <v>0</v>
      </c>
      <c r="AP395" s="286">
        <v>462</v>
      </c>
      <c r="AQ395" s="286">
        <v>36498000</v>
      </c>
      <c r="AR395" s="286">
        <v>10395000</v>
      </c>
      <c r="AS395" s="286">
        <v>462</v>
      </c>
      <c r="AT395" s="286">
        <v>36498000</v>
      </c>
      <c r="AU395" s="286">
        <v>10395000</v>
      </c>
      <c r="AV395" s="286"/>
      <c r="AW395" s="286"/>
      <c r="AX395" s="286">
        <v>0</v>
      </c>
      <c r="AY395" s="286">
        <v>379</v>
      </c>
      <c r="AZ395" s="286">
        <v>29941000</v>
      </c>
      <c r="BA395" s="286"/>
      <c r="BB395" s="286"/>
      <c r="BC395" s="286">
        <v>144</v>
      </c>
      <c r="BD395" s="286">
        <v>11376000</v>
      </c>
      <c r="BE395" s="286">
        <v>7751275</v>
      </c>
      <c r="BF395" s="286">
        <v>3240000</v>
      </c>
      <c r="BG395" s="286">
        <v>371</v>
      </c>
      <c r="BH395" s="286">
        <v>29309000</v>
      </c>
      <c r="BI395" s="286">
        <v>20228919</v>
      </c>
      <c r="BJ395" s="286">
        <v>8347500</v>
      </c>
      <c r="BK395" s="286">
        <v>8</v>
      </c>
      <c r="BL395" s="286">
        <v>83</v>
      </c>
      <c r="BM395" s="286">
        <v>91</v>
      </c>
      <c r="BN395" s="286">
        <v>7189000</v>
      </c>
      <c r="BO395" s="286">
        <v>2047500</v>
      </c>
      <c r="BP395" s="287" t="s">
        <v>4058</v>
      </c>
      <c r="BQ395" s="287" t="s">
        <v>3828</v>
      </c>
      <c r="BR395" t="s">
        <v>45</v>
      </c>
    </row>
    <row r="396" spans="1:70" x14ac:dyDescent="0.3">
      <c r="A396" s="281">
        <v>393</v>
      </c>
      <c r="B396" s="288" t="s">
        <v>2952</v>
      </c>
      <c r="C396" s="288" t="s">
        <v>2953</v>
      </c>
      <c r="D396" s="288" t="s">
        <v>3007</v>
      </c>
      <c r="E396" s="288" t="s">
        <v>2959</v>
      </c>
      <c r="F396" s="288" t="s">
        <v>2970</v>
      </c>
      <c r="G396" s="288" t="s">
        <v>2971</v>
      </c>
      <c r="H396" s="288" t="s">
        <v>2972</v>
      </c>
      <c r="I396" s="288" t="s">
        <v>2962</v>
      </c>
      <c r="J396" s="288" t="s">
        <v>60</v>
      </c>
      <c r="K396" s="288" t="s">
        <v>2958</v>
      </c>
      <c r="L396" s="288" t="s">
        <v>45</v>
      </c>
      <c r="M396" s="289" t="s">
        <v>1470</v>
      </c>
      <c r="N396" s="288" t="s">
        <v>1469</v>
      </c>
      <c r="O396" s="288" t="s">
        <v>50</v>
      </c>
      <c r="P396" s="288" t="s">
        <v>51</v>
      </c>
      <c r="Q396" s="290" t="s">
        <v>45</v>
      </c>
      <c r="R396" s="288" t="s">
        <v>45</v>
      </c>
      <c r="S396" s="1">
        <v>45573</v>
      </c>
      <c r="T396" s="1">
        <v>45547</v>
      </c>
      <c r="U396" s="290" t="s">
        <v>45</v>
      </c>
      <c r="V396" s="1">
        <v>45547</v>
      </c>
      <c r="W396" s="1">
        <v>45573</v>
      </c>
      <c r="X396" s="1">
        <v>45583</v>
      </c>
      <c r="Y396" s="291">
        <v>69000</v>
      </c>
      <c r="Z396" s="291">
        <v>69000</v>
      </c>
      <c r="AA396" s="291">
        <v>18000</v>
      </c>
      <c r="AB396" s="291">
        <v>69000</v>
      </c>
      <c r="AC396" s="292" t="s">
        <v>527</v>
      </c>
      <c r="AD396" s="290" t="s">
        <v>60</v>
      </c>
      <c r="AE396" s="292" t="s">
        <v>45</v>
      </c>
      <c r="AF396" s="291">
        <v>69000</v>
      </c>
      <c r="AG396" s="291">
        <v>1400</v>
      </c>
      <c r="AH396" s="291">
        <v>96600000</v>
      </c>
      <c r="AI396" s="291">
        <v>25200000</v>
      </c>
      <c r="AJ396" s="291">
        <v>1400</v>
      </c>
      <c r="AK396" s="291">
        <v>96600000</v>
      </c>
      <c r="AL396" s="291">
        <v>25200000</v>
      </c>
      <c r="AM396" s="291"/>
      <c r="AN396" s="291"/>
      <c r="AO396" s="291">
        <v>0</v>
      </c>
      <c r="AP396" s="291">
        <v>1464</v>
      </c>
      <c r="AQ396" s="291">
        <v>101016000</v>
      </c>
      <c r="AR396" s="291">
        <v>26352000</v>
      </c>
      <c r="AS396" s="291">
        <v>1464</v>
      </c>
      <c r="AT396" s="291">
        <v>101016000</v>
      </c>
      <c r="AU396" s="291">
        <v>26352000</v>
      </c>
      <c r="AV396" s="291"/>
      <c r="AW396" s="291"/>
      <c r="AX396" s="291">
        <v>0</v>
      </c>
      <c r="AY396" s="291">
        <v>1033</v>
      </c>
      <c r="AZ396" s="291">
        <v>71277000</v>
      </c>
      <c r="BA396" s="291">
        <v>-1</v>
      </c>
      <c r="BB396" s="291">
        <v>-69000</v>
      </c>
      <c r="BC396" s="291">
        <v>279</v>
      </c>
      <c r="BD396" s="291">
        <v>19251000</v>
      </c>
      <c r="BE396" s="291">
        <v>13714435</v>
      </c>
      <c r="BF396" s="291">
        <v>5022000</v>
      </c>
      <c r="BG396" s="291">
        <v>1013</v>
      </c>
      <c r="BH396" s="291">
        <v>69897000</v>
      </c>
      <c r="BI396" s="291">
        <v>37755547</v>
      </c>
      <c r="BJ396" s="291">
        <v>18234000</v>
      </c>
      <c r="BK396" s="291">
        <v>20</v>
      </c>
      <c r="BL396" s="291">
        <v>431</v>
      </c>
      <c r="BM396" s="291">
        <v>451</v>
      </c>
      <c r="BN396" s="291">
        <v>31119000</v>
      </c>
      <c r="BO396" s="291">
        <v>8118000</v>
      </c>
      <c r="BP396" s="292" t="s">
        <v>3425</v>
      </c>
      <c r="BQ396" s="292" t="s">
        <v>4093</v>
      </c>
      <c r="BR396" t="s">
        <v>45</v>
      </c>
    </row>
    <row r="397" spans="1:70" x14ac:dyDescent="0.3">
      <c r="A397" s="281">
        <v>394</v>
      </c>
      <c r="B397" s="282" t="s">
        <v>2952</v>
      </c>
      <c r="C397" s="282" t="s">
        <v>2953</v>
      </c>
      <c r="D397" s="282" t="s">
        <v>3007</v>
      </c>
      <c r="E397" s="282" t="s">
        <v>2959</v>
      </c>
      <c r="F397" s="282" t="s">
        <v>2970</v>
      </c>
      <c r="G397" s="282" t="s">
        <v>2971</v>
      </c>
      <c r="H397" s="282" t="s">
        <v>2972</v>
      </c>
      <c r="I397" s="282" t="s">
        <v>2962</v>
      </c>
      <c r="J397" s="282" t="s">
        <v>60</v>
      </c>
      <c r="K397" s="282" t="s">
        <v>2958</v>
      </c>
      <c r="L397" s="282" t="s">
        <v>45</v>
      </c>
      <c r="M397" s="283" t="s">
        <v>1466</v>
      </c>
      <c r="N397" s="282" t="s">
        <v>1465</v>
      </c>
      <c r="O397" s="282" t="s">
        <v>50</v>
      </c>
      <c r="P397" s="282" t="s">
        <v>51</v>
      </c>
      <c r="Q397" s="284" t="s">
        <v>45</v>
      </c>
      <c r="R397" s="282" t="s">
        <v>45</v>
      </c>
      <c r="S397" s="285">
        <v>45573</v>
      </c>
      <c r="T397" s="285">
        <v>45533</v>
      </c>
      <c r="U397" s="284" t="s">
        <v>45</v>
      </c>
      <c r="V397" s="285">
        <v>45533</v>
      </c>
      <c r="W397" s="285">
        <v>45573</v>
      </c>
      <c r="X397" s="285">
        <v>45575</v>
      </c>
      <c r="Y397" s="286">
        <v>89000</v>
      </c>
      <c r="Z397" s="286">
        <v>89000</v>
      </c>
      <c r="AA397" s="286">
        <v>25000</v>
      </c>
      <c r="AB397" s="286">
        <v>89000</v>
      </c>
      <c r="AC397" s="287" t="s">
        <v>1467</v>
      </c>
      <c r="AD397" s="284" t="s">
        <v>60</v>
      </c>
      <c r="AE397" s="287" t="s">
        <v>45</v>
      </c>
      <c r="AF397" s="286">
        <v>89000</v>
      </c>
      <c r="AG397" s="286">
        <v>800</v>
      </c>
      <c r="AH397" s="286">
        <v>71200000</v>
      </c>
      <c r="AI397" s="286">
        <v>20000000</v>
      </c>
      <c r="AJ397" s="286">
        <v>800</v>
      </c>
      <c r="AK397" s="286">
        <v>71200000</v>
      </c>
      <c r="AL397" s="286">
        <v>20000000</v>
      </c>
      <c r="AM397" s="286"/>
      <c r="AN397" s="286"/>
      <c r="AO397" s="286">
        <v>0</v>
      </c>
      <c r="AP397" s="286">
        <v>795</v>
      </c>
      <c r="AQ397" s="286">
        <v>70755000</v>
      </c>
      <c r="AR397" s="286">
        <v>19875000</v>
      </c>
      <c r="AS397" s="286">
        <v>795</v>
      </c>
      <c r="AT397" s="286">
        <v>70755000</v>
      </c>
      <c r="AU397" s="286">
        <v>19875000</v>
      </c>
      <c r="AV397" s="286"/>
      <c r="AW397" s="286"/>
      <c r="AX397" s="286">
        <v>0</v>
      </c>
      <c r="AY397" s="286">
        <v>735</v>
      </c>
      <c r="AZ397" s="286">
        <v>65415000</v>
      </c>
      <c r="BA397" s="286">
        <v>-5</v>
      </c>
      <c r="BB397" s="286">
        <v>-445000</v>
      </c>
      <c r="BC397" s="286">
        <v>70</v>
      </c>
      <c r="BD397" s="286">
        <v>6230000</v>
      </c>
      <c r="BE397" s="286">
        <v>4647828</v>
      </c>
      <c r="BF397" s="286">
        <v>1750000</v>
      </c>
      <c r="BG397" s="286">
        <v>707</v>
      </c>
      <c r="BH397" s="286">
        <v>62923000</v>
      </c>
      <c r="BI397" s="286">
        <v>45865928</v>
      </c>
      <c r="BJ397" s="286">
        <v>17675000</v>
      </c>
      <c r="BK397" s="286">
        <v>28</v>
      </c>
      <c r="BL397" s="286">
        <v>60</v>
      </c>
      <c r="BM397" s="286">
        <v>88</v>
      </c>
      <c r="BN397" s="286">
        <v>7832000</v>
      </c>
      <c r="BO397" s="286">
        <v>2200000</v>
      </c>
      <c r="BP397" s="287" t="s">
        <v>513</v>
      </c>
      <c r="BQ397" s="287" t="s">
        <v>3565</v>
      </c>
      <c r="BR397" t="s">
        <v>45</v>
      </c>
    </row>
    <row r="398" spans="1:70" x14ac:dyDescent="0.3">
      <c r="A398" s="281">
        <v>395</v>
      </c>
      <c r="B398" s="288" t="s">
        <v>2952</v>
      </c>
      <c r="C398" s="288" t="s">
        <v>2953</v>
      </c>
      <c r="D398" s="288" t="s">
        <v>3007</v>
      </c>
      <c r="E398" s="288" t="s">
        <v>2959</v>
      </c>
      <c r="F398" s="288" t="s">
        <v>2970</v>
      </c>
      <c r="G398" s="288" t="s">
        <v>2971</v>
      </c>
      <c r="H398" s="288" t="s">
        <v>2972</v>
      </c>
      <c r="I398" s="288" t="s">
        <v>2962</v>
      </c>
      <c r="J398" s="288" t="s">
        <v>60</v>
      </c>
      <c r="K398" s="288" t="s">
        <v>2958</v>
      </c>
      <c r="L398" s="288" t="s">
        <v>45</v>
      </c>
      <c r="M398" s="289" t="s">
        <v>1464</v>
      </c>
      <c r="N398" s="288" t="s">
        <v>1463</v>
      </c>
      <c r="O398" s="288" t="s">
        <v>50</v>
      </c>
      <c r="P398" s="288" t="s">
        <v>51</v>
      </c>
      <c r="Q398" s="290" t="s">
        <v>45</v>
      </c>
      <c r="R398" s="288" t="s">
        <v>45</v>
      </c>
      <c r="S398" s="1">
        <v>45575</v>
      </c>
      <c r="T398" s="1">
        <v>45547</v>
      </c>
      <c r="U398" s="290" t="s">
        <v>45</v>
      </c>
      <c r="V398" s="1">
        <v>45547</v>
      </c>
      <c r="W398" s="1">
        <v>45575</v>
      </c>
      <c r="X398" s="1">
        <v>45586</v>
      </c>
      <c r="Y398" s="291">
        <v>69000</v>
      </c>
      <c r="Z398" s="291">
        <v>69000</v>
      </c>
      <c r="AA398" s="291">
        <v>19200</v>
      </c>
      <c r="AB398" s="291">
        <v>69000</v>
      </c>
      <c r="AC398" s="292" t="s">
        <v>1432</v>
      </c>
      <c r="AD398" s="290" t="s">
        <v>60</v>
      </c>
      <c r="AE398" s="292" t="s">
        <v>45</v>
      </c>
      <c r="AF398" s="291">
        <v>69000</v>
      </c>
      <c r="AG398" s="291">
        <v>1000</v>
      </c>
      <c r="AH398" s="291">
        <v>69000000</v>
      </c>
      <c r="AI398" s="291">
        <v>19200000</v>
      </c>
      <c r="AJ398" s="291">
        <v>1000</v>
      </c>
      <c r="AK398" s="291">
        <v>69000000</v>
      </c>
      <c r="AL398" s="291">
        <v>19200000</v>
      </c>
      <c r="AM398" s="291"/>
      <c r="AN398" s="291"/>
      <c r="AO398" s="291">
        <v>0</v>
      </c>
      <c r="AP398" s="291">
        <v>963</v>
      </c>
      <c r="AQ398" s="291">
        <v>66447000</v>
      </c>
      <c r="AR398" s="291">
        <v>18489600</v>
      </c>
      <c r="AS398" s="291">
        <v>963</v>
      </c>
      <c r="AT398" s="291">
        <v>66447000</v>
      </c>
      <c r="AU398" s="291">
        <v>18489600</v>
      </c>
      <c r="AV398" s="291"/>
      <c r="AW398" s="291"/>
      <c r="AX398" s="291">
        <v>0</v>
      </c>
      <c r="AY398" s="291">
        <v>697</v>
      </c>
      <c r="AZ398" s="291">
        <v>48093000</v>
      </c>
      <c r="BA398" s="291"/>
      <c r="BB398" s="291"/>
      <c r="BC398" s="291">
        <v>250</v>
      </c>
      <c r="BD398" s="291">
        <v>17250000</v>
      </c>
      <c r="BE398" s="291">
        <v>12973891</v>
      </c>
      <c r="BF398" s="291">
        <v>4800000</v>
      </c>
      <c r="BG398" s="291">
        <v>693</v>
      </c>
      <c r="BH398" s="291">
        <v>47817000</v>
      </c>
      <c r="BI398" s="291">
        <v>35859421</v>
      </c>
      <c r="BJ398" s="291">
        <v>13305600</v>
      </c>
      <c r="BK398" s="291">
        <v>4</v>
      </c>
      <c r="BL398" s="291">
        <v>266</v>
      </c>
      <c r="BM398" s="291">
        <v>270</v>
      </c>
      <c r="BN398" s="291">
        <v>18630000</v>
      </c>
      <c r="BO398" s="291">
        <v>5184000</v>
      </c>
      <c r="BP398" s="292" t="s">
        <v>761</v>
      </c>
      <c r="BQ398" s="292" t="s">
        <v>3545</v>
      </c>
      <c r="BR398" t="s">
        <v>45</v>
      </c>
    </row>
    <row r="399" spans="1:70" x14ac:dyDescent="0.3">
      <c r="A399" s="281">
        <v>396</v>
      </c>
      <c r="B399" s="282" t="s">
        <v>2952</v>
      </c>
      <c r="C399" s="282" t="s">
        <v>2953</v>
      </c>
      <c r="D399" s="282" t="s">
        <v>3007</v>
      </c>
      <c r="E399" s="282" t="s">
        <v>2959</v>
      </c>
      <c r="F399" s="282" t="s">
        <v>2970</v>
      </c>
      <c r="G399" s="282" t="s">
        <v>2971</v>
      </c>
      <c r="H399" s="282" t="s">
        <v>2972</v>
      </c>
      <c r="I399" s="282" t="s">
        <v>2962</v>
      </c>
      <c r="J399" s="282" t="s">
        <v>60</v>
      </c>
      <c r="K399" s="282" t="s">
        <v>2958</v>
      </c>
      <c r="L399" s="282" t="s">
        <v>45</v>
      </c>
      <c r="M399" s="283" t="s">
        <v>1462</v>
      </c>
      <c r="N399" s="282" t="s">
        <v>1461</v>
      </c>
      <c r="O399" s="282" t="s">
        <v>50</v>
      </c>
      <c r="P399" s="282" t="s">
        <v>51</v>
      </c>
      <c r="Q399" s="284" t="s">
        <v>45</v>
      </c>
      <c r="R399" s="282" t="s">
        <v>45</v>
      </c>
      <c r="S399" s="285">
        <v>45573</v>
      </c>
      <c r="T399" s="285">
        <v>45533</v>
      </c>
      <c r="U399" s="284" t="s">
        <v>45</v>
      </c>
      <c r="V399" s="285">
        <v>45533</v>
      </c>
      <c r="W399" s="285">
        <v>45573</v>
      </c>
      <c r="X399" s="285">
        <v>45581</v>
      </c>
      <c r="Y399" s="286">
        <v>69000</v>
      </c>
      <c r="Z399" s="286">
        <v>69000</v>
      </c>
      <c r="AA399" s="286">
        <v>18000</v>
      </c>
      <c r="AB399" s="286">
        <v>69000</v>
      </c>
      <c r="AC399" s="287" t="s">
        <v>527</v>
      </c>
      <c r="AD399" s="284" t="s">
        <v>60</v>
      </c>
      <c r="AE399" s="287" t="s">
        <v>45</v>
      </c>
      <c r="AF399" s="286">
        <v>69000</v>
      </c>
      <c r="AG399" s="286">
        <v>1110</v>
      </c>
      <c r="AH399" s="286">
        <v>76590000</v>
      </c>
      <c r="AI399" s="286">
        <v>19980000</v>
      </c>
      <c r="AJ399" s="286">
        <v>1110</v>
      </c>
      <c r="AK399" s="286">
        <v>76590000</v>
      </c>
      <c r="AL399" s="286">
        <v>19980000</v>
      </c>
      <c r="AM399" s="286"/>
      <c r="AN399" s="286"/>
      <c r="AO399" s="286">
        <v>0</v>
      </c>
      <c r="AP399" s="286">
        <v>1066</v>
      </c>
      <c r="AQ399" s="286">
        <v>73554000</v>
      </c>
      <c r="AR399" s="286">
        <v>19188000</v>
      </c>
      <c r="AS399" s="286">
        <v>1066</v>
      </c>
      <c r="AT399" s="286">
        <v>73554000</v>
      </c>
      <c r="AU399" s="286">
        <v>19188000</v>
      </c>
      <c r="AV399" s="286"/>
      <c r="AW399" s="286"/>
      <c r="AX399" s="286">
        <v>0</v>
      </c>
      <c r="AY399" s="286">
        <v>866</v>
      </c>
      <c r="AZ399" s="286">
        <v>59754000</v>
      </c>
      <c r="BA399" s="286"/>
      <c r="BB399" s="286"/>
      <c r="BC399" s="286">
        <v>276</v>
      </c>
      <c r="BD399" s="286">
        <v>19044000</v>
      </c>
      <c r="BE399" s="286">
        <v>12744827</v>
      </c>
      <c r="BF399" s="286">
        <v>4968000</v>
      </c>
      <c r="BG399" s="286">
        <v>839</v>
      </c>
      <c r="BH399" s="286">
        <v>57891000</v>
      </c>
      <c r="BI399" s="286">
        <v>41765183</v>
      </c>
      <c r="BJ399" s="286">
        <v>15102000</v>
      </c>
      <c r="BK399" s="286">
        <v>27</v>
      </c>
      <c r="BL399" s="286">
        <v>200</v>
      </c>
      <c r="BM399" s="286">
        <v>227</v>
      </c>
      <c r="BN399" s="286">
        <v>15663000</v>
      </c>
      <c r="BO399" s="286">
        <v>4086000</v>
      </c>
      <c r="BP399" s="287" t="s">
        <v>3419</v>
      </c>
      <c r="BQ399" s="287" t="s">
        <v>1364</v>
      </c>
      <c r="BR399" t="s">
        <v>45</v>
      </c>
    </row>
    <row r="400" spans="1:70" x14ac:dyDescent="0.3">
      <c r="A400" s="281">
        <v>397</v>
      </c>
      <c r="B400" s="288" t="s">
        <v>2952</v>
      </c>
      <c r="C400" s="288" t="s">
        <v>2953</v>
      </c>
      <c r="D400" s="288" t="s">
        <v>3007</v>
      </c>
      <c r="E400" s="288" t="s">
        <v>2959</v>
      </c>
      <c r="F400" s="288" t="s">
        <v>2970</v>
      </c>
      <c r="G400" s="288" t="s">
        <v>2971</v>
      </c>
      <c r="H400" s="288" t="s">
        <v>2972</v>
      </c>
      <c r="I400" s="288" t="s">
        <v>2962</v>
      </c>
      <c r="J400" s="288" t="s">
        <v>60</v>
      </c>
      <c r="K400" s="288" t="s">
        <v>2958</v>
      </c>
      <c r="L400" s="288" t="s">
        <v>45</v>
      </c>
      <c r="M400" s="289" t="s">
        <v>486</v>
      </c>
      <c r="N400" s="288" t="s">
        <v>368</v>
      </c>
      <c r="O400" s="288" t="s">
        <v>50</v>
      </c>
      <c r="P400" s="288" t="s">
        <v>139</v>
      </c>
      <c r="Q400" s="290" t="s">
        <v>45</v>
      </c>
      <c r="R400" s="288" t="s">
        <v>45</v>
      </c>
      <c r="S400" s="1">
        <v>2958465</v>
      </c>
      <c r="T400" s="1">
        <v>45910</v>
      </c>
      <c r="U400" s="290" t="s">
        <v>45</v>
      </c>
      <c r="V400" s="1">
        <v>45910</v>
      </c>
      <c r="W400" s="1">
        <v>45565</v>
      </c>
      <c r="X400" s="1">
        <v>45573</v>
      </c>
      <c r="Y400" s="291">
        <v>79000</v>
      </c>
      <c r="Z400" s="291">
        <v>99000</v>
      </c>
      <c r="AA400" s="291">
        <v>17000</v>
      </c>
      <c r="AB400" s="291">
        <v>99000</v>
      </c>
      <c r="AC400" s="292" t="s">
        <v>1459</v>
      </c>
      <c r="AD400" s="290" t="s">
        <v>60</v>
      </c>
      <c r="AE400" s="292" t="s">
        <v>45</v>
      </c>
      <c r="AF400" s="291">
        <v>79000</v>
      </c>
      <c r="AG400" s="291">
        <v>55880</v>
      </c>
      <c r="AH400" s="291">
        <v>5532120000</v>
      </c>
      <c r="AI400" s="291">
        <v>949960000</v>
      </c>
      <c r="AJ400" s="291">
        <v>2000</v>
      </c>
      <c r="AK400" s="291">
        <v>198000000</v>
      </c>
      <c r="AL400" s="291">
        <v>34000000</v>
      </c>
      <c r="AM400" s="291">
        <v>53880</v>
      </c>
      <c r="AN400" s="291">
        <v>5334120000</v>
      </c>
      <c r="AO400" s="291">
        <v>915960000</v>
      </c>
      <c r="AP400" s="291">
        <v>18897</v>
      </c>
      <c r="AQ400" s="291">
        <v>1870803000</v>
      </c>
      <c r="AR400" s="291">
        <v>321249000</v>
      </c>
      <c r="AS400" s="291">
        <v>18897</v>
      </c>
      <c r="AT400" s="291">
        <v>1870803000</v>
      </c>
      <c r="AU400" s="291">
        <v>321249000</v>
      </c>
      <c r="AV400" s="291"/>
      <c r="AW400" s="291"/>
      <c r="AX400" s="291">
        <v>0</v>
      </c>
      <c r="AY400" s="291">
        <v>18570</v>
      </c>
      <c r="AZ400" s="291">
        <v>1838430000</v>
      </c>
      <c r="BA400" s="291">
        <v>-11</v>
      </c>
      <c r="BB400" s="291">
        <v>-1089000</v>
      </c>
      <c r="BC400" s="291">
        <v>3135</v>
      </c>
      <c r="BD400" s="291">
        <v>310365000</v>
      </c>
      <c r="BE400" s="291">
        <v>189905689</v>
      </c>
      <c r="BF400" s="291">
        <v>53295000</v>
      </c>
      <c r="BG400" s="291">
        <v>18593</v>
      </c>
      <c r="BH400" s="291">
        <v>1840707000</v>
      </c>
      <c r="BI400" s="291">
        <v>1135445930</v>
      </c>
      <c r="BJ400" s="291">
        <v>316081000</v>
      </c>
      <c r="BK400" s="291">
        <v>-23</v>
      </c>
      <c r="BL400" s="291">
        <v>327</v>
      </c>
      <c r="BM400" s="291">
        <v>304</v>
      </c>
      <c r="BN400" s="291">
        <v>30096000</v>
      </c>
      <c r="BO400" s="291">
        <v>5168000</v>
      </c>
      <c r="BP400" s="292" t="s">
        <v>1451</v>
      </c>
      <c r="BQ400" s="292" t="s">
        <v>4079</v>
      </c>
      <c r="BR400" t="s">
        <v>3793</v>
      </c>
    </row>
    <row r="401" spans="1:70" x14ac:dyDescent="0.3">
      <c r="A401" s="281">
        <v>398</v>
      </c>
      <c r="B401" s="282" t="s">
        <v>2952</v>
      </c>
      <c r="C401" s="282" t="s">
        <v>2953</v>
      </c>
      <c r="D401" s="282" t="s">
        <v>3007</v>
      </c>
      <c r="E401" s="282" t="s">
        <v>2959</v>
      </c>
      <c r="F401" s="282" t="s">
        <v>2970</v>
      </c>
      <c r="G401" s="282" t="s">
        <v>2971</v>
      </c>
      <c r="H401" s="282" t="s">
        <v>2972</v>
      </c>
      <c r="I401" s="282" t="s">
        <v>2962</v>
      </c>
      <c r="J401" s="282" t="s">
        <v>60</v>
      </c>
      <c r="K401" s="282" t="s">
        <v>2958</v>
      </c>
      <c r="L401" s="282" t="s">
        <v>45</v>
      </c>
      <c r="M401" s="283" t="s">
        <v>1458</v>
      </c>
      <c r="N401" s="282" t="s">
        <v>1457</v>
      </c>
      <c r="O401" s="282" t="s">
        <v>50</v>
      </c>
      <c r="P401" s="282" t="s">
        <v>51</v>
      </c>
      <c r="Q401" s="284" t="s">
        <v>45</v>
      </c>
      <c r="R401" s="282" t="s">
        <v>45</v>
      </c>
      <c r="S401" s="285">
        <v>45597</v>
      </c>
      <c r="T401" s="285">
        <v>45547</v>
      </c>
      <c r="U401" s="284" t="s">
        <v>45</v>
      </c>
      <c r="V401" s="285">
        <v>45547</v>
      </c>
      <c r="W401" s="285">
        <v>45597</v>
      </c>
      <c r="X401" s="285">
        <v>45607</v>
      </c>
      <c r="Y401" s="286">
        <v>53000</v>
      </c>
      <c r="Z401" s="286">
        <v>65000</v>
      </c>
      <c r="AA401" s="286">
        <v>14700</v>
      </c>
      <c r="AB401" s="286">
        <v>65000</v>
      </c>
      <c r="AC401" s="287" t="s">
        <v>379</v>
      </c>
      <c r="AD401" s="284" t="s">
        <v>60</v>
      </c>
      <c r="AE401" s="287" t="s">
        <v>45</v>
      </c>
      <c r="AF401" s="286">
        <v>53000</v>
      </c>
      <c r="AG401" s="286">
        <v>2000</v>
      </c>
      <c r="AH401" s="286">
        <v>130000000</v>
      </c>
      <c r="AI401" s="286">
        <v>29400000</v>
      </c>
      <c r="AJ401" s="286">
        <v>2000</v>
      </c>
      <c r="AK401" s="286">
        <v>130000000</v>
      </c>
      <c r="AL401" s="286">
        <v>29400000</v>
      </c>
      <c r="AM401" s="286"/>
      <c r="AN401" s="286"/>
      <c r="AO401" s="286">
        <v>0</v>
      </c>
      <c r="AP401" s="286">
        <v>1981</v>
      </c>
      <c r="AQ401" s="286">
        <v>128765000</v>
      </c>
      <c r="AR401" s="286">
        <v>29120700</v>
      </c>
      <c r="AS401" s="286">
        <v>1981</v>
      </c>
      <c r="AT401" s="286">
        <v>128765000</v>
      </c>
      <c r="AU401" s="286">
        <v>29120700</v>
      </c>
      <c r="AV401" s="286"/>
      <c r="AW401" s="286"/>
      <c r="AX401" s="286">
        <v>0</v>
      </c>
      <c r="AY401" s="286">
        <v>1458</v>
      </c>
      <c r="AZ401" s="286">
        <v>94770000</v>
      </c>
      <c r="BA401" s="286">
        <v>1</v>
      </c>
      <c r="BB401" s="286">
        <v>65000</v>
      </c>
      <c r="BC401" s="286">
        <v>663</v>
      </c>
      <c r="BD401" s="286">
        <v>43095000</v>
      </c>
      <c r="BE401" s="286">
        <v>26850426</v>
      </c>
      <c r="BF401" s="286">
        <v>9746100</v>
      </c>
      <c r="BG401" s="286">
        <v>1443</v>
      </c>
      <c r="BH401" s="286">
        <v>93795000</v>
      </c>
      <c r="BI401" s="286">
        <v>59087494</v>
      </c>
      <c r="BJ401" s="286">
        <v>21212100</v>
      </c>
      <c r="BK401" s="286">
        <v>15</v>
      </c>
      <c r="BL401" s="286">
        <v>523</v>
      </c>
      <c r="BM401" s="286">
        <v>538</v>
      </c>
      <c r="BN401" s="286">
        <v>34970000</v>
      </c>
      <c r="BO401" s="286">
        <v>7908600</v>
      </c>
      <c r="BP401" s="287" t="s">
        <v>3671</v>
      </c>
      <c r="BQ401" s="287" t="s">
        <v>3760</v>
      </c>
      <c r="BR401" t="s">
        <v>45</v>
      </c>
    </row>
    <row r="402" spans="1:70" x14ac:dyDescent="0.3">
      <c r="A402" s="281">
        <v>399</v>
      </c>
      <c r="B402" s="288" t="s">
        <v>2952</v>
      </c>
      <c r="C402" s="288" t="s">
        <v>2953</v>
      </c>
      <c r="D402" s="288" t="s">
        <v>3007</v>
      </c>
      <c r="E402" s="288" t="s">
        <v>2959</v>
      </c>
      <c r="F402" s="288" t="s">
        <v>2970</v>
      </c>
      <c r="G402" s="288" t="s">
        <v>2971</v>
      </c>
      <c r="H402" s="288" t="s">
        <v>2972</v>
      </c>
      <c r="I402" s="288" t="s">
        <v>2962</v>
      </c>
      <c r="J402" s="288" t="s">
        <v>60</v>
      </c>
      <c r="K402" s="288" t="s">
        <v>2958</v>
      </c>
      <c r="L402" s="288" t="s">
        <v>45</v>
      </c>
      <c r="M402" s="289" t="s">
        <v>1455</v>
      </c>
      <c r="N402" s="288" t="s">
        <v>1454</v>
      </c>
      <c r="O402" s="288" t="s">
        <v>50</v>
      </c>
      <c r="P402" s="288" t="s">
        <v>51</v>
      </c>
      <c r="Q402" s="290" t="s">
        <v>45</v>
      </c>
      <c r="R402" s="288" t="s">
        <v>45</v>
      </c>
      <c r="S402" s="1">
        <v>45596</v>
      </c>
      <c r="T402" s="1">
        <v>45547</v>
      </c>
      <c r="U402" s="290" t="s">
        <v>45</v>
      </c>
      <c r="V402" s="1">
        <v>45547</v>
      </c>
      <c r="W402" s="1">
        <v>45596</v>
      </c>
      <c r="X402" s="1">
        <v>45602</v>
      </c>
      <c r="Y402" s="291">
        <v>65000</v>
      </c>
      <c r="Z402" s="291">
        <v>65000</v>
      </c>
      <c r="AA402" s="291">
        <v>17500</v>
      </c>
      <c r="AB402" s="291">
        <v>65000</v>
      </c>
      <c r="AC402" s="292" t="s">
        <v>399</v>
      </c>
      <c r="AD402" s="290" t="s">
        <v>60</v>
      </c>
      <c r="AE402" s="292" t="s">
        <v>45</v>
      </c>
      <c r="AF402" s="291">
        <v>65000</v>
      </c>
      <c r="AG402" s="291">
        <v>1600</v>
      </c>
      <c r="AH402" s="291">
        <v>104000000</v>
      </c>
      <c r="AI402" s="291">
        <v>28000000</v>
      </c>
      <c r="AJ402" s="291">
        <v>1600</v>
      </c>
      <c r="AK402" s="291">
        <v>104000000</v>
      </c>
      <c r="AL402" s="291">
        <v>28000000</v>
      </c>
      <c r="AM402" s="291"/>
      <c r="AN402" s="291"/>
      <c r="AO402" s="291">
        <v>0</v>
      </c>
      <c r="AP402" s="291">
        <v>1523</v>
      </c>
      <c r="AQ402" s="291">
        <v>98995000</v>
      </c>
      <c r="AR402" s="291">
        <v>26652500</v>
      </c>
      <c r="AS402" s="291">
        <v>1523</v>
      </c>
      <c r="AT402" s="291">
        <v>98995000</v>
      </c>
      <c r="AU402" s="291">
        <v>26652500</v>
      </c>
      <c r="AV402" s="291"/>
      <c r="AW402" s="291"/>
      <c r="AX402" s="291">
        <v>0</v>
      </c>
      <c r="AY402" s="291">
        <v>1496</v>
      </c>
      <c r="AZ402" s="291">
        <v>97240000</v>
      </c>
      <c r="BA402" s="291">
        <v>-3</v>
      </c>
      <c r="BB402" s="291">
        <v>-195000</v>
      </c>
      <c r="BC402" s="291">
        <v>183</v>
      </c>
      <c r="BD402" s="291">
        <v>11895000</v>
      </c>
      <c r="BE402" s="291">
        <v>9516349</v>
      </c>
      <c r="BF402" s="291">
        <v>3202500</v>
      </c>
      <c r="BG402" s="291">
        <v>1472</v>
      </c>
      <c r="BH402" s="291">
        <v>95680000</v>
      </c>
      <c r="BI402" s="291">
        <v>74099015</v>
      </c>
      <c r="BJ402" s="291">
        <v>25760000</v>
      </c>
      <c r="BK402" s="291">
        <v>24</v>
      </c>
      <c r="BL402" s="291">
        <v>27</v>
      </c>
      <c r="BM402" s="291">
        <v>51</v>
      </c>
      <c r="BN402" s="291">
        <v>3315000</v>
      </c>
      <c r="BO402" s="291">
        <v>892500</v>
      </c>
      <c r="BP402" s="292" t="s">
        <v>3851</v>
      </c>
      <c r="BQ402" s="292" t="s">
        <v>3420</v>
      </c>
      <c r="BR402" t="s">
        <v>45</v>
      </c>
    </row>
    <row r="403" spans="1:70" x14ac:dyDescent="0.3">
      <c r="A403" s="281">
        <v>400</v>
      </c>
      <c r="B403" s="282" t="s">
        <v>2952</v>
      </c>
      <c r="C403" s="282" t="s">
        <v>2953</v>
      </c>
      <c r="D403" s="282" t="s">
        <v>3007</v>
      </c>
      <c r="E403" s="282" t="s">
        <v>2959</v>
      </c>
      <c r="F403" s="282" t="s">
        <v>2970</v>
      </c>
      <c r="G403" s="282" t="s">
        <v>2971</v>
      </c>
      <c r="H403" s="282" t="s">
        <v>2972</v>
      </c>
      <c r="I403" s="282" t="s">
        <v>2962</v>
      </c>
      <c r="J403" s="282" t="s">
        <v>60</v>
      </c>
      <c r="K403" s="282" t="s">
        <v>2958</v>
      </c>
      <c r="L403" s="282" t="s">
        <v>45</v>
      </c>
      <c r="M403" s="283" t="s">
        <v>1453</v>
      </c>
      <c r="N403" s="282" t="s">
        <v>1452</v>
      </c>
      <c r="O403" s="282" t="s">
        <v>50</v>
      </c>
      <c r="P403" s="282" t="s">
        <v>51</v>
      </c>
      <c r="Q403" s="284" t="s">
        <v>45</v>
      </c>
      <c r="R403" s="282" t="s">
        <v>45</v>
      </c>
      <c r="S403" s="285">
        <v>45609</v>
      </c>
      <c r="T403" s="285">
        <v>45586</v>
      </c>
      <c r="U403" s="284" t="s">
        <v>45</v>
      </c>
      <c r="V403" s="285">
        <v>45586</v>
      </c>
      <c r="W403" s="285">
        <v>45609</v>
      </c>
      <c r="X403" s="285">
        <v>45617</v>
      </c>
      <c r="Y403" s="286">
        <v>59000</v>
      </c>
      <c r="Z403" s="286">
        <v>59000</v>
      </c>
      <c r="AA403" s="286">
        <v>15700</v>
      </c>
      <c r="AB403" s="286">
        <v>59000</v>
      </c>
      <c r="AC403" s="287" t="s">
        <v>531</v>
      </c>
      <c r="AD403" s="284" t="s">
        <v>60</v>
      </c>
      <c r="AE403" s="287" t="s">
        <v>45</v>
      </c>
      <c r="AF403" s="286">
        <v>59000</v>
      </c>
      <c r="AG403" s="286">
        <v>3600</v>
      </c>
      <c r="AH403" s="286">
        <v>212400000</v>
      </c>
      <c r="AI403" s="286">
        <v>56520000</v>
      </c>
      <c r="AJ403" s="286">
        <v>3600</v>
      </c>
      <c r="AK403" s="286">
        <v>212400000</v>
      </c>
      <c r="AL403" s="286">
        <v>56520000</v>
      </c>
      <c r="AM403" s="286"/>
      <c r="AN403" s="286"/>
      <c r="AO403" s="286">
        <v>0</v>
      </c>
      <c r="AP403" s="286">
        <v>1817</v>
      </c>
      <c r="AQ403" s="286">
        <v>107203000</v>
      </c>
      <c r="AR403" s="286">
        <v>28526900</v>
      </c>
      <c r="AS403" s="286">
        <v>1817</v>
      </c>
      <c r="AT403" s="286">
        <v>107203000</v>
      </c>
      <c r="AU403" s="286">
        <v>28526900</v>
      </c>
      <c r="AV403" s="286"/>
      <c r="AW403" s="286"/>
      <c r="AX403" s="286">
        <v>0</v>
      </c>
      <c r="AY403" s="286">
        <v>869</v>
      </c>
      <c r="AZ403" s="286">
        <v>51271000</v>
      </c>
      <c r="BA403" s="286">
        <v>29</v>
      </c>
      <c r="BB403" s="286">
        <v>1711000</v>
      </c>
      <c r="BC403" s="286">
        <v>407</v>
      </c>
      <c r="BD403" s="286">
        <v>24013000</v>
      </c>
      <c r="BE403" s="286">
        <v>15876614</v>
      </c>
      <c r="BF403" s="286">
        <v>6389900</v>
      </c>
      <c r="BG403" s="286">
        <v>888</v>
      </c>
      <c r="BH403" s="286">
        <v>52392000</v>
      </c>
      <c r="BI403" s="286">
        <v>36723097</v>
      </c>
      <c r="BJ403" s="286">
        <v>13941600</v>
      </c>
      <c r="BK403" s="286">
        <v>-19</v>
      </c>
      <c r="BL403" s="286">
        <v>948</v>
      </c>
      <c r="BM403" s="286">
        <v>929</v>
      </c>
      <c r="BN403" s="286">
        <v>54811000</v>
      </c>
      <c r="BO403" s="286">
        <v>14585300</v>
      </c>
      <c r="BP403" s="287" t="s">
        <v>1460</v>
      </c>
      <c r="BQ403" s="287" t="s">
        <v>3966</v>
      </c>
      <c r="BR403" t="s">
        <v>45</v>
      </c>
    </row>
    <row r="404" spans="1:70" x14ac:dyDescent="0.3">
      <c r="A404" s="281">
        <v>401</v>
      </c>
      <c r="B404" s="288" t="s">
        <v>2952</v>
      </c>
      <c r="C404" s="288" t="s">
        <v>2953</v>
      </c>
      <c r="D404" s="288" t="s">
        <v>3007</v>
      </c>
      <c r="E404" s="288" t="s">
        <v>2959</v>
      </c>
      <c r="F404" s="288" t="s">
        <v>2970</v>
      </c>
      <c r="G404" s="288" t="s">
        <v>2971</v>
      </c>
      <c r="H404" s="288" t="s">
        <v>2973</v>
      </c>
      <c r="I404" s="288" t="s">
        <v>2962</v>
      </c>
      <c r="J404" s="288" t="s">
        <v>60</v>
      </c>
      <c r="K404" s="288" t="s">
        <v>2958</v>
      </c>
      <c r="L404" s="288" t="s">
        <v>45</v>
      </c>
      <c r="M404" s="289" t="s">
        <v>1450</v>
      </c>
      <c r="N404" s="288" t="s">
        <v>1449</v>
      </c>
      <c r="O404" s="288" t="s">
        <v>50</v>
      </c>
      <c r="P404" s="288" t="s">
        <v>51</v>
      </c>
      <c r="Q404" s="290" t="s">
        <v>45</v>
      </c>
      <c r="R404" s="288" t="s">
        <v>45</v>
      </c>
      <c r="S404" s="1">
        <v>45580</v>
      </c>
      <c r="T404" s="1">
        <v>45534</v>
      </c>
      <c r="U404" s="290" t="s">
        <v>45</v>
      </c>
      <c r="V404" s="1">
        <v>45534</v>
      </c>
      <c r="W404" s="1">
        <v>45559</v>
      </c>
      <c r="X404" s="1">
        <v>45561</v>
      </c>
      <c r="Y404" s="291">
        <v>57000</v>
      </c>
      <c r="Z404" s="291">
        <v>69000</v>
      </c>
      <c r="AA404" s="291">
        <v>15000</v>
      </c>
      <c r="AB404" s="291">
        <v>69000</v>
      </c>
      <c r="AC404" s="292" t="s">
        <v>421</v>
      </c>
      <c r="AD404" s="290" t="s">
        <v>60</v>
      </c>
      <c r="AE404" s="292" t="s">
        <v>45</v>
      </c>
      <c r="AF404" s="291">
        <v>57000</v>
      </c>
      <c r="AG404" s="291">
        <v>5100</v>
      </c>
      <c r="AH404" s="291">
        <v>351900000</v>
      </c>
      <c r="AI404" s="291">
        <v>76500000</v>
      </c>
      <c r="AJ404" s="291">
        <v>4000</v>
      </c>
      <c r="AK404" s="291">
        <v>276000000</v>
      </c>
      <c r="AL404" s="291">
        <v>60000000</v>
      </c>
      <c r="AM404" s="291">
        <v>1100</v>
      </c>
      <c r="AN404" s="291">
        <v>75900000</v>
      </c>
      <c r="AO404" s="291">
        <v>16500000</v>
      </c>
      <c r="AP404" s="291">
        <v>5137</v>
      </c>
      <c r="AQ404" s="291">
        <v>354453000</v>
      </c>
      <c r="AR404" s="291">
        <v>77055000</v>
      </c>
      <c r="AS404" s="291">
        <v>5137</v>
      </c>
      <c r="AT404" s="291">
        <v>354453000</v>
      </c>
      <c r="AU404" s="291">
        <v>77055000</v>
      </c>
      <c r="AV404" s="291"/>
      <c r="AW404" s="291"/>
      <c r="AX404" s="291">
        <v>0</v>
      </c>
      <c r="AY404" s="291">
        <v>3889</v>
      </c>
      <c r="AZ404" s="291">
        <v>268341000</v>
      </c>
      <c r="BA404" s="291">
        <v>50</v>
      </c>
      <c r="BB404" s="291">
        <v>3450000</v>
      </c>
      <c r="BC404" s="291">
        <v>1816</v>
      </c>
      <c r="BD404" s="291">
        <v>125304000</v>
      </c>
      <c r="BE404" s="291">
        <v>72075816</v>
      </c>
      <c r="BF404" s="291">
        <v>27240000</v>
      </c>
      <c r="BG404" s="291">
        <v>3867</v>
      </c>
      <c r="BH404" s="291">
        <v>266823000</v>
      </c>
      <c r="BI404" s="291">
        <v>161056724</v>
      </c>
      <c r="BJ404" s="291">
        <v>58005000</v>
      </c>
      <c r="BK404" s="291">
        <v>22</v>
      </c>
      <c r="BL404" s="291">
        <v>1248</v>
      </c>
      <c r="BM404" s="291">
        <v>1270</v>
      </c>
      <c r="BN404" s="291">
        <v>87630000</v>
      </c>
      <c r="BO404" s="291">
        <v>19050000</v>
      </c>
      <c r="BP404" s="292" t="s">
        <v>3835</v>
      </c>
      <c r="BQ404" s="292" t="s">
        <v>3547</v>
      </c>
      <c r="BR404" t="s">
        <v>45</v>
      </c>
    </row>
    <row r="405" spans="1:70" x14ac:dyDescent="0.3">
      <c r="A405" s="281">
        <v>402</v>
      </c>
      <c r="B405" s="282" t="s">
        <v>2952</v>
      </c>
      <c r="C405" s="282" t="s">
        <v>2953</v>
      </c>
      <c r="D405" s="282" t="s">
        <v>3007</v>
      </c>
      <c r="E405" s="282" t="s">
        <v>2959</v>
      </c>
      <c r="F405" s="282" t="s">
        <v>2970</v>
      </c>
      <c r="G405" s="282" t="s">
        <v>2974</v>
      </c>
      <c r="H405" s="282" t="s">
        <v>2975</v>
      </c>
      <c r="I405" s="282" t="s">
        <v>2962</v>
      </c>
      <c r="J405" s="282" t="s">
        <v>60</v>
      </c>
      <c r="K405" s="282" t="s">
        <v>2958</v>
      </c>
      <c r="L405" s="282" t="s">
        <v>45</v>
      </c>
      <c r="M405" s="283" t="s">
        <v>1448</v>
      </c>
      <c r="N405" s="282" t="s">
        <v>1447</v>
      </c>
      <c r="O405" s="282" t="s">
        <v>50</v>
      </c>
      <c r="P405" s="282" t="s">
        <v>51</v>
      </c>
      <c r="Q405" s="284" t="s">
        <v>45</v>
      </c>
      <c r="R405" s="282" t="s">
        <v>45</v>
      </c>
      <c r="S405" s="285">
        <v>45580</v>
      </c>
      <c r="T405" s="285">
        <v>45534</v>
      </c>
      <c r="U405" s="284" t="s">
        <v>45</v>
      </c>
      <c r="V405" s="285">
        <v>45534</v>
      </c>
      <c r="W405" s="285">
        <v>45547</v>
      </c>
      <c r="X405" s="285">
        <v>45565</v>
      </c>
      <c r="Y405" s="286">
        <v>43000</v>
      </c>
      <c r="Z405" s="286">
        <v>55000</v>
      </c>
      <c r="AA405" s="286">
        <v>11000</v>
      </c>
      <c r="AB405" s="286">
        <v>55000</v>
      </c>
      <c r="AC405" s="287" t="s">
        <v>546</v>
      </c>
      <c r="AD405" s="284" t="s">
        <v>60</v>
      </c>
      <c r="AE405" s="287" t="s">
        <v>45</v>
      </c>
      <c r="AF405" s="286">
        <v>43000</v>
      </c>
      <c r="AG405" s="286">
        <v>5100</v>
      </c>
      <c r="AH405" s="286">
        <v>280500000</v>
      </c>
      <c r="AI405" s="286">
        <v>56100000</v>
      </c>
      <c r="AJ405" s="286">
        <v>4000</v>
      </c>
      <c r="AK405" s="286">
        <v>220000000</v>
      </c>
      <c r="AL405" s="286">
        <v>44000000</v>
      </c>
      <c r="AM405" s="286">
        <v>1100</v>
      </c>
      <c r="AN405" s="286">
        <v>60500000</v>
      </c>
      <c r="AO405" s="286">
        <v>12100000</v>
      </c>
      <c r="AP405" s="286">
        <v>5095</v>
      </c>
      <c r="AQ405" s="286">
        <v>280225000</v>
      </c>
      <c r="AR405" s="286">
        <v>56045000</v>
      </c>
      <c r="AS405" s="286">
        <v>5095</v>
      </c>
      <c r="AT405" s="286">
        <v>280225000</v>
      </c>
      <c r="AU405" s="286">
        <v>56045000</v>
      </c>
      <c r="AV405" s="286"/>
      <c r="AW405" s="286"/>
      <c r="AX405" s="286">
        <v>0</v>
      </c>
      <c r="AY405" s="286">
        <v>1992</v>
      </c>
      <c r="AZ405" s="286">
        <v>109560000</v>
      </c>
      <c r="BA405" s="286">
        <v>4</v>
      </c>
      <c r="BB405" s="286">
        <v>220000</v>
      </c>
      <c r="BC405" s="286">
        <v>516</v>
      </c>
      <c r="BD405" s="286">
        <v>28380000</v>
      </c>
      <c r="BE405" s="286">
        <v>16759201</v>
      </c>
      <c r="BF405" s="286">
        <v>5676000</v>
      </c>
      <c r="BG405" s="286">
        <v>1980</v>
      </c>
      <c r="BH405" s="286">
        <v>108900000</v>
      </c>
      <c r="BI405" s="286">
        <v>65730824</v>
      </c>
      <c r="BJ405" s="286">
        <v>21780000</v>
      </c>
      <c r="BK405" s="286">
        <v>12</v>
      </c>
      <c r="BL405" s="286">
        <v>3103</v>
      </c>
      <c r="BM405" s="286">
        <v>3115</v>
      </c>
      <c r="BN405" s="286">
        <v>171325000</v>
      </c>
      <c r="BO405" s="286">
        <v>34265000</v>
      </c>
      <c r="BP405" s="287" t="s">
        <v>891</v>
      </c>
      <c r="BQ405" s="287" t="s">
        <v>4173</v>
      </c>
      <c r="BR405" t="s">
        <v>45</v>
      </c>
    </row>
    <row r="406" spans="1:70" x14ac:dyDescent="0.3">
      <c r="A406" s="281">
        <v>403</v>
      </c>
      <c r="B406" s="288" t="s">
        <v>2952</v>
      </c>
      <c r="C406" s="288" t="s">
        <v>2953</v>
      </c>
      <c r="D406" s="288" t="s">
        <v>3007</v>
      </c>
      <c r="E406" s="288" t="s">
        <v>2959</v>
      </c>
      <c r="F406" s="288" t="s">
        <v>2970</v>
      </c>
      <c r="G406" s="288" t="s">
        <v>2974</v>
      </c>
      <c r="H406" s="288" t="s">
        <v>2976</v>
      </c>
      <c r="I406" s="288" t="s">
        <v>2962</v>
      </c>
      <c r="J406" s="288" t="s">
        <v>60</v>
      </c>
      <c r="K406" s="288" t="s">
        <v>2958</v>
      </c>
      <c r="L406" s="288" t="s">
        <v>45</v>
      </c>
      <c r="M406" s="289" t="s">
        <v>1446</v>
      </c>
      <c r="N406" s="288" t="s">
        <v>1444</v>
      </c>
      <c r="O406" s="288" t="s">
        <v>50</v>
      </c>
      <c r="P406" s="288" t="s">
        <v>51</v>
      </c>
      <c r="Q406" s="290" t="s">
        <v>45</v>
      </c>
      <c r="R406" s="288" t="s">
        <v>45</v>
      </c>
      <c r="S406" s="1">
        <v>45922</v>
      </c>
      <c r="T406" s="1">
        <v>45922</v>
      </c>
      <c r="U406" s="290" t="s">
        <v>45</v>
      </c>
      <c r="V406" s="1">
        <v>45922</v>
      </c>
      <c r="W406" s="290" t="s">
        <v>45</v>
      </c>
      <c r="X406" s="290" t="s">
        <v>45</v>
      </c>
      <c r="Y406" s="291">
        <v>1</v>
      </c>
      <c r="Z406" s="291">
        <v>1</v>
      </c>
      <c r="AA406" s="291">
        <v>18500</v>
      </c>
      <c r="AB406" s="291">
        <v>1</v>
      </c>
      <c r="AC406" s="292" t="s">
        <v>45</v>
      </c>
      <c r="AD406" s="290" t="s">
        <v>60</v>
      </c>
      <c r="AE406" s="292" t="s">
        <v>45</v>
      </c>
      <c r="AF406" s="291">
        <v>1</v>
      </c>
      <c r="AG406" s="291">
        <v>1</v>
      </c>
      <c r="AH406" s="291">
        <v>1</v>
      </c>
      <c r="AI406" s="291">
        <v>18500</v>
      </c>
      <c r="AJ406" s="291">
        <v>1</v>
      </c>
      <c r="AK406" s="291">
        <v>1</v>
      </c>
      <c r="AL406" s="291">
        <v>18500</v>
      </c>
      <c r="AM406" s="291"/>
      <c r="AN406" s="291"/>
      <c r="AO406" s="291">
        <v>0</v>
      </c>
      <c r="AP406" s="291"/>
      <c r="AQ406" s="291"/>
      <c r="AR406" s="291">
        <v>0</v>
      </c>
      <c r="AS406" s="291"/>
      <c r="AT406" s="291"/>
      <c r="AU406" s="291">
        <v>0</v>
      </c>
      <c r="AV406" s="291"/>
      <c r="AW406" s="291"/>
      <c r="AX406" s="291">
        <v>0</v>
      </c>
      <c r="AY406" s="291"/>
      <c r="AZ406" s="291"/>
      <c r="BA406" s="291"/>
      <c r="BB406" s="291"/>
      <c r="BC406" s="291"/>
      <c r="BD406" s="291"/>
      <c r="BE406" s="291"/>
      <c r="BF406" s="291">
        <v>0</v>
      </c>
      <c r="BG406" s="291"/>
      <c r="BH406" s="291"/>
      <c r="BI406" s="291"/>
      <c r="BJ406" s="291">
        <v>0</v>
      </c>
      <c r="BK406" s="291"/>
      <c r="BL406" s="291"/>
      <c r="BM406" s="291"/>
      <c r="BN406" s="291"/>
      <c r="BO406" s="291"/>
      <c r="BP406" s="292" t="s">
        <v>45</v>
      </c>
      <c r="BQ406" s="292" t="s">
        <v>45</v>
      </c>
      <c r="BR406" t="s">
        <v>45</v>
      </c>
    </row>
    <row r="407" spans="1:70" x14ac:dyDescent="0.3">
      <c r="A407" s="281">
        <v>404</v>
      </c>
      <c r="B407" s="282" t="s">
        <v>2952</v>
      </c>
      <c r="C407" s="282" t="s">
        <v>2953</v>
      </c>
      <c r="D407" s="282" t="s">
        <v>3007</v>
      </c>
      <c r="E407" s="282" t="s">
        <v>2959</v>
      </c>
      <c r="F407" s="282" t="s">
        <v>2970</v>
      </c>
      <c r="G407" s="282" t="s">
        <v>2974</v>
      </c>
      <c r="H407" s="282" t="s">
        <v>2976</v>
      </c>
      <c r="I407" s="282" t="s">
        <v>2962</v>
      </c>
      <c r="J407" s="282" t="s">
        <v>60</v>
      </c>
      <c r="K407" s="282" t="s">
        <v>2958</v>
      </c>
      <c r="L407" s="282" t="s">
        <v>45</v>
      </c>
      <c r="M407" s="283" t="s">
        <v>1445</v>
      </c>
      <c r="N407" s="282" t="s">
        <v>1444</v>
      </c>
      <c r="O407" s="282" t="s">
        <v>50</v>
      </c>
      <c r="P407" s="282" t="s">
        <v>51</v>
      </c>
      <c r="Q407" s="284" t="s">
        <v>45</v>
      </c>
      <c r="R407" s="282" t="s">
        <v>45</v>
      </c>
      <c r="S407" s="285">
        <v>45597</v>
      </c>
      <c r="T407" s="285">
        <v>45554</v>
      </c>
      <c r="U407" s="284" t="s">
        <v>45</v>
      </c>
      <c r="V407" s="285">
        <v>45554</v>
      </c>
      <c r="W407" s="285">
        <v>45597</v>
      </c>
      <c r="X407" s="285">
        <v>45610</v>
      </c>
      <c r="Y407" s="286">
        <v>67000</v>
      </c>
      <c r="Z407" s="286">
        <v>67000</v>
      </c>
      <c r="AA407" s="286">
        <v>18500</v>
      </c>
      <c r="AB407" s="286">
        <v>67000</v>
      </c>
      <c r="AC407" s="287" t="s">
        <v>687</v>
      </c>
      <c r="AD407" s="284" t="s">
        <v>60</v>
      </c>
      <c r="AE407" s="287" t="s">
        <v>45</v>
      </c>
      <c r="AF407" s="286">
        <v>67000</v>
      </c>
      <c r="AG407" s="286">
        <v>750</v>
      </c>
      <c r="AH407" s="286">
        <v>50250000</v>
      </c>
      <c r="AI407" s="286">
        <v>13875000</v>
      </c>
      <c r="AJ407" s="286">
        <v>750</v>
      </c>
      <c r="AK407" s="286">
        <v>50250000</v>
      </c>
      <c r="AL407" s="286">
        <v>13875000</v>
      </c>
      <c r="AM407" s="286"/>
      <c r="AN407" s="286"/>
      <c r="AO407" s="286">
        <v>0</v>
      </c>
      <c r="AP407" s="286">
        <v>781</v>
      </c>
      <c r="AQ407" s="286">
        <v>52327000</v>
      </c>
      <c r="AR407" s="286">
        <v>14448500</v>
      </c>
      <c r="AS407" s="286">
        <v>781</v>
      </c>
      <c r="AT407" s="286">
        <v>52327000</v>
      </c>
      <c r="AU407" s="286">
        <v>14448500</v>
      </c>
      <c r="AV407" s="286"/>
      <c r="AW407" s="286"/>
      <c r="AX407" s="286">
        <v>0</v>
      </c>
      <c r="AY407" s="286">
        <v>194</v>
      </c>
      <c r="AZ407" s="286">
        <v>12998000</v>
      </c>
      <c r="BA407" s="286">
        <v>-2</v>
      </c>
      <c r="BB407" s="286">
        <v>-134000</v>
      </c>
      <c r="BC407" s="286">
        <v>79</v>
      </c>
      <c r="BD407" s="286">
        <v>5293000</v>
      </c>
      <c r="BE407" s="286">
        <v>3690270</v>
      </c>
      <c r="BF407" s="286">
        <v>1461500</v>
      </c>
      <c r="BG407" s="286">
        <v>186</v>
      </c>
      <c r="BH407" s="286">
        <v>12462000</v>
      </c>
      <c r="BI407" s="286">
        <v>7850432</v>
      </c>
      <c r="BJ407" s="286">
        <v>3441000</v>
      </c>
      <c r="BK407" s="286">
        <v>8</v>
      </c>
      <c r="BL407" s="286">
        <v>587</v>
      </c>
      <c r="BM407" s="286">
        <v>595</v>
      </c>
      <c r="BN407" s="286">
        <v>39865000</v>
      </c>
      <c r="BO407" s="286">
        <v>11007500</v>
      </c>
      <c r="BP407" s="287" t="s">
        <v>4020</v>
      </c>
      <c r="BQ407" s="287" t="s">
        <v>4174</v>
      </c>
      <c r="BR407" t="s">
        <v>45</v>
      </c>
    </row>
    <row r="408" spans="1:70" x14ac:dyDescent="0.3">
      <c r="A408" s="281">
        <v>405</v>
      </c>
      <c r="B408" s="288" t="s">
        <v>2952</v>
      </c>
      <c r="C408" s="288" t="s">
        <v>2953</v>
      </c>
      <c r="D408" s="288" t="s">
        <v>3007</v>
      </c>
      <c r="E408" s="288" t="s">
        <v>2959</v>
      </c>
      <c r="F408" s="288" t="s">
        <v>2970</v>
      </c>
      <c r="G408" s="288" t="s">
        <v>2974</v>
      </c>
      <c r="H408" s="288" t="s">
        <v>2976</v>
      </c>
      <c r="I408" s="288" t="s">
        <v>2962</v>
      </c>
      <c r="J408" s="288" t="s">
        <v>60</v>
      </c>
      <c r="K408" s="288" t="s">
        <v>2958</v>
      </c>
      <c r="L408" s="288" t="s">
        <v>45</v>
      </c>
      <c r="M408" s="289" t="s">
        <v>1443</v>
      </c>
      <c r="N408" s="288" t="s">
        <v>1442</v>
      </c>
      <c r="O408" s="288" t="s">
        <v>50</v>
      </c>
      <c r="P408" s="288" t="s">
        <v>142</v>
      </c>
      <c r="Q408" s="290" t="s">
        <v>45</v>
      </c>
      <c r="R408" s="288" t="s">
        <v>45</v>
      </c>
      <c r="S408" s="1">
        <v>2958465</v>
      </c>
      <c r="T408" s="1">
        <v>45554</v>
      </c>
      <c r="U408" s="290" t="s">
        <v>45</v>
      </c>
      <c r="V408" s="1">
        <v>45554</v>
      </c>
      <c r="W408" s="1">
        <v>45596</v>
      </c>
      <c r="X408" s="1">
        <v>45609</v>
      </c>
      <c r="Y408" s="291">
        <v>69000</v>
      </c>
      <c r="Z408" s="291">
        <v>69000</v>
      </c>
      <c r="AA408" s="291">
        <v>18800</v>
      </c>
      <c r="AB408" s="291">
        <v>69000</v>
      </c>
      <c r="AC408" s="292" t="s">
        <v>386</v>
      </c>
      <c r="AD408" s="290" t="s">
        <v>60</v>
      </c>
      <c r="AE408" s="292" t="s">
        <v>45</v>
      </c>
      <c r="AF408" s="291">
        <v>69000</v>
      </c>
      <c r="AG408" s="291">
        <v>5170</v>
      </c>
      <c r="AH408" s="291">
        <v>356730000</v>
      </c>
      <c r="AI408" s="291">
        <v>97196000</v>
      </c>
      <c r="AJ408" s="291">
        <v>1770</v>
      </c>
      <c r="AK408" s="291">
        <v>122130000</v>
      </c>
      <c r="AL408" s="291">
        <v>33276000</v>
      </c>
      <c r="AM408" s="291">
        <v>3400</v>
      </c>
      <c r="AN408" s="291">
        <v>234600000</v>
      </c>
      <c r="AO408" s="291">
        <v>63920000</v>
      </c>
      <c r="AP408" s="291">
        <v>1092</v>
      </c>
      <c r="AQ408" s="291">
        <v>75348000</v>
      </c>
      <c r="AR408" s="291">
        <v>20529600</v>
      </c>
      <c r="AS408" s="291">
        <v>1092</v>
      </c>
      <c r="AT408" s="291">
        <v>75348000</v>
      </c>
      <c r="AU408" s="291">
        <v>20529600</v>
      </c>
      <c r="AV408" s="291"/>
      <c r="AW408" s="291"/>
      <c r="AX408" s="291">
        <v>0</v>
      </c>
      <c r="AY408" s="291">
        <v>1043</v>
      </c>
      <c r="AZ408" s="291">
        <v>71967000</v>
      </c>
      <c r="BA408" s="291">
        <v>-3</v>
      </c>
      <c r="BB408" s="291">
        <v>-207000</v>
      </c>
      <c r="BC408" s="291">
        <v>89</v>
      </c>
      <c r="BD408" s="291">
        <v>6141000</v>
      </c>
      <c r="BE408" s="291">
        <v>4629736</v>
      </c>
      <c r="BF408" s="291">
        <v>1673200</v>
      </c>
      <c r="BG408" s="291">
        <v>1043</v>
      </c>
      <c r="BH408" s="291">
        <v>71967000</v>
      </c>
      <c r="BI408" s="291">
        <v>55112381</v>
      </c>
      <c r="BJ408" s="291">
        <v>19608400</v>
      </c>
      <c r="BK408" s="291"/>
      <c r="BL408" s="291">
        <v>49</v>
      </c>
      <c r="BM408" s="291">
        <v>49</v>
      </c>
      <c r="BN408" s="291">
        <v>3381000</v>
      </c>
      <c r="BO408" s="291">
        <v>921200</v>
      </c>
      <c r="BP408" s="292" t="s">
        <v>3463</v>
      </c>
      <c r="BQ408" s="292" t="s">
        <v>3833</v>
      </c>
      <c r="BR408" t="s">
        <v>45</v>
      </c>
    </row>
    <row r="409" spans="1:70" x14ac:dyDescent="0.3">
      <c r="A409" s="281">
        <v>406</v>
      </c>
      <c r="B409" s="282" t="s">
        <v>2952</v>
      </c>
      <c r="C409" s="282" t="s">
        <v>2953</v>
      </c>
      <c r="D409" s="282" t="s">
        <v>3007</v>
      </c>
      <c r="E409" s="282" t="s">
        <v>2959</v>
      </c>
      <c r="F409" s="282" t="s">
        <v>2970</v>
      </c>
      <c r="G409" s="282" t="s">
        <v>2974</v>
      </c>
      <c r="H409" s="282" t="s">
        <v>2976</v>
      </c>
      <c r="I409" s="282" t="s">
        <v>2962</v>
      </c>
      <c r="J409" s="282" t="s">
        <v>60</v>
      </c>
      <c r="K409" s="282" t="s">
        <v>2958</v>
      </c>
      <c r="L409" s="282" t="s">
        <v>45</v>
      </c>
      <c r="M409" s="283" t="s">
        <v>1441</v>
      </c>
      <c r="N409" s="282" t="s">
        <v>1440</v>
      </c>
      <c r="O409" s="282" t="s">
        <v>50</v>
      </c>
      <c r="P409" s="282" t="s">
        <v>51</v>
      </c>
      <c r="Q409" s="284" t="s">
        <v>45</v>
      </c>
      <c r="R409" s="282" t="s">
        <v>45</v>
      </c>
      <c r="S409" s="285">
        <v>45586</v>
      </c>
      <c r="T409" s="285">
        <v>45586</v>
      </c>
      <c r="U409" s="284" t="s">
        <v>45</v>
      </c>
      <c r="V409" s="285">
        <v>45586</v>
      </c>
      <c r="W409" s="284" t="s">
        <v>45</v>
      </c>
      <c r="X409" s="284" t="s">
        <v>45</v>
      </c>
      <c r="Y409" s="286">
        <v>63000</v>
      </c>
      <c r="Z409" s="286">
        <v>63000</v>
      </c>
      <c r="AA409" s="286">
        <v>15300</v>
      </c>
      <c r="AB409" s="286">
        <v>63000</v>
      </c>
      <c r="AC409" s="287" t="s">
        <v>601</v>
      </c>
      <c r="AD409" s="284" t="s">
        <v>60</v>
      </c>
      <c r="AE409" s="287" t="s">
        <v>45</v>
      </c>
      <c r="AF409" s="286">
        <v>63000</v>
      </c>
      <c r="AG409" s="286">
        <v>6</v>
      </c>
      <c r="AH409" s="286">
        <v>378000</v>
      </c>
      <c r="AI409" s="286">
        <v>91800</v>
      </c>
      <c r="AJ409" s="286">
        <v>6</v>
      </c>
      <c r="AK409" s="286">
        <v>378000</v>
      </c>
      <c r="AL409" s="286">
        <v>91800</v>
      </c>
      <c r="AM409" s="286"/>
      <c r="AN409" s="286"/>
      <c r="AO409" s="286">
        <v>0</v>
      </c>
      <c r="AP409" s="286"/>
      <c r="AQ409" s="286"/>
      <c r="AR409" s="286">
        <v>0</v>
      </c>
      <c r="AS409" s="286"/>
      <c r="AT409" s="286"/>
      <c r="AU409" s="286">
        <v>0</v>
      </c>
      <c r="AV409" s="286"/>
      <c r="AW409" s="286"/>
      <c r="AX409" s="286">
        <v>0</v>
      </c>
      <c r="AY409" s="286"/>
      <c r="AZ409" s="286"/>
      <c r="BA409" s="286"/>
      <c r="BB409" s="286"/>
      <c r="BC409" s="286"/>
      <c r="BD409" s="286"/>
      <c r="BE409" s="286"/>
      <c r="BF409" s="286">
        <v>0</v>
      </c>
      <c r="BG409" s="286"/>
      <c r="BH409" s="286"/>
      <c r="BI409" s="286"/>
      <c r="BJ409" s="286">
        <v>0</v>
      </c>
      <c r="BK409" s="286"/>
      <c r="BL409" s="286"/>
      <c r="BM409" s="286"/>
      <c r="BN409" s="286"/>
      <c r="BO409" s="286"/>
      <c r="BP409" s="287" t="s">
        <v>45</v>
      </c>
      <c r="BQ409" s="287" t="s">
        <v>45</v>
      </c>
      <c r="BR409" t="s">
        <v>45</v>
      </c>
    </row>
    <row r="410" spans="1:70" x14ac:dyDescent="0.3">
      <c r="A410" s="281">
        <v>407</v>
      </c>
      <c r="B410" s="288" t="s">
        <v>2952</v>
      </c>
      <c r="C410" s="288" t="s">
        <v>2953</v>
      </c>
      <c r="D410" s="288" t="s">
        <v>3007</v>
      </c>
      <c r="E410" s="288" t="s">
        <v>2959</v>
      </c>
      <c r="F410" s="288" t="s">
        <v>2970</v>
      </c>
      <c r="G410" s="288" t="s">
        <v>2974</v>
      </c>
      <c r="H410" s="288" t="s">
        <v>2976</v>
      </c>
      <c r="I410" s="288" t="s">
        <v>2962</v>
      </c>
      <c r="J410" s="288" t="s">
        <v>60</v>
      </c>
      <c r="K410" s="288" t="s">
        <v>2958</v>
      </c>
      <c r="L410" s="288" t="s">
        <v>45</v>
      </c>
      <c r="M410" s="289" t="s">
        <v>1438</v>
      </c>
      <c r="N410" s="288" t="s">
        <v>1437</v>
      </c>
      <c r="O410" s="288" t="s">
        <v>50</v>
      </c>
      <c r="P410" s="288" t="s">
        <v>142</v>
      </c>
      <c r="Q410" s="290" t="s">
        <v>45</v>
      </c>
      <c r="R410" s="288" t="s">
        <v>45</v>
      </c>
      <c r="S410" s="1">
        <v>45575</v>
      </c>
      <c r="T410" s="1">
        <v>45530</v>
      </c>
      <c r="U410" s="290" t="s">
        <v>45</v>
      </c>
      <c r="V410" s="1">
        <v>45530</v>
      </c>
      <c r="W410" s="1">
        <v>45530</v>
      </c>
      <c r="X410" s="1">
        <v>45544</v>
      </c>
      <c r="Y410" s="291">
        <v>57000</v>
      </c>
      <c r="Z410" s="291">
        <v>57000</v>
      </c>
      <c r="AA410" s="291">
        <v>15800</v>
      </c>
      <c r="AB410" s="291">
        <v>57000</v>
      </c>
      <c r="AC410" s="292" t="s">
        <v>379</v>
      </c>
      <c r="AD410" s="290" t="s">
        <v>60</v>
      </c>
      <c r="AE410" s="292" t="s">
        <v>45</v>
      </c>
      <c r="AF410" s="291">
        <v>57000</v>
      </c>
      <c r="AG410" s="291">
        <v>1650</v>
      </c>
      <c r="AH410" s="291">
        <v>94050000</v>
      </c>
      <c r="AI410" s="291">
        <v>26070000</v>
      </c>
      <c r="AJ410" s="291">
        <v>800</v>
      </c>
      <c r="AK410" s="291">
        <v>45600000</v>
      </c>
      <c r="AL410" s="291">
        <v>12640000</v>
      </c>
      <c r="AM410" s="291">
        <v>850</v>
      </c>
      <c r="AN410" s="291">
        <v>48450000</v>
      </c>
      <c r="AO410" s="291">
        <v>13430000</v>
      </c>
      <c r="AP410" s="291">
        <v>1633</v>
      </c>
      <c r="AQ410" s="291">
        <v>93081000</v>
      </c>
      <c r="AR410" s="291">
        <v>25801400</v>
      </c>
      <c r="AS410" s="291">
        <v>1633</v>
      </c>
      <c r="AT410" s="291">
        <v>93081000</v>
      </c>
      <c r="AU410" s="291">
        <v>25801400</v>
      </c>
      <c r="AV410" s="291"/>
      <c r="AW410" s="291"/>
      <c r="AX410" s="291">
        <v>0</v>
      </c>
      <c r="AY410" s="291">
        <v>1123</v>
      </c>
      <c r="AZ410" s="291">
        <v>64011000</v>
      </c>
      <c r="BA410" s="291">
        <v>-11</v>
      </c>
      <c r="BB410" s="291">
        <v>-627000</v>
      </c>
      <c r="BC410" s="291">
        <v>220</v>
      </c>
      <c r="BD410" s="291">
        <v>12540000</v>
      </c>
      <c r="BE410" s="291">
        <v>9823311</v>
      </c>
      <c r="BF410" s="291">
        <v>3476000</v>
      </c>
      <c r="BG410" s="291">
        <v>1118</v>
      </c>
      <c r="BH410" s="291">
        <v>63726000</v>
      </c>
      <c r="BI410" s="291">
        <v>50860535</v>
      </c>
      <c r="BJ410" s="291">
        <v>17664400</v>
      </c>
      <c r="BK410" s="291">
        <v>5</v>
      </c>
      <c r="BL410" s="291">
        <v>510</v>
      </c>
      <c r="BM410" s="291">
        <v>515</v>
      </c>
      <c r="BN410" s="291">
        <v>29355000</v>
      </c>
      <c r="BO410" s="291">
        <v>8137000</v>
      </c>
      <c r="BP410" s="292" t="s">
        <v>3829</v>
      </c>
      <c r="BQ410" s="292" t="s">
        <v>747</v>
      </c>
      <c r="BR410" t="s">
        <v>45</v>
      </c>
    </row>
    <row r="411" spans="1:70" x14ac:dyDescent="0.3">
      <c r="A411" s="281">
        <v>408</v>
      </c>
      <c r="B411" s="282" t="s">
        <v>2952</v>
      </c>
      <c r="C411" s="282" t="s">
        <v>2953</v>
      </c>
      <c r="D411" s="282" t="s">
        <v>3007</v>
      </c>
      <c r="E411" s="282" t="s">
        <v>2959</v>
      </c>
      <c r="F411" s="282" t="s">
        <v>2970</v>
      </c>
      <c r="G411" s="282" t="s">
        <v>2974</v>
      </c>
      <c r="H411" s="282" t="s">
        <v>2976</v>
      </c>
      <c r="I411" s="282" t="s">
        <v>2962</v>
      </c>
      <c r="J411" s="282" t="s">
        <v>60</v>
      </c>
      <c r="K411" s="282" t="s">
        <v>2958</v>
      </c>
      <c r="L411" s="282" t="s">
        <v>45</v>
      </c>
      <c r="M411" s="283" t="s">
        <v>1436</v>
      </c>
      <c r="N411" s="282" t="s">
        <v>1435</v>
      </c>
      <c r="O411" s="282" t="s">
        <v>50</v>
      </c>
      <c r="P411" s="282" t="s">
        <v>142</v>
      </c>
      <c r="Q411" s="284" t="s">
        <v>45</v>
      </c>
      <c r="R411" s="282" t="s">
        <v>45</v>
      </c>
      <c r="S411" s="285">
        <v>45530</v>
      </c>
      <c r="T411" s="285">
        <v>45530</v>
      </c>
      <c r="U411" s="284" t="s">
        <v>45</v>
      </c>
      <c r="V411" s="285">
        <v>45530</v>
      </c>
      <c r="W411" s="285">
        <v>45530</v>
      </c>
      <c r="X411" s="285">
        <v>45583</v>
      </c>
      <c r="Y411" s="286">
        <v>57000</v>
      </c>
      <c r="Z411" s="286">
        <v>57000</v>
      </c>
      <c r="AA411" s="286">
        <v>15300</v>
      </c>
      <c r="AB411" s="286">
        <v>57000</v>
      </c>
      <c r="AC411" s="287" t="s">
        <v>121</v>
      </c>
      <c r="AD411" s="284" t="s">
        <v>60</v>
      </c>
      <c r="AE411" s="287" t="s">
        <v>45</v>
      </c>
      <c r="AF411" s="286">
        <v>57000</v>
      </c>
      <c r="AG411" s="286">
        <v>1100</v>
      </c>
      <c r="AH411" s="286">
        <v>62700000</v>
      </c>
      <c r="AI411" s="286">
        <v>16830000</v>
      </c>
      <c r="AJ411" s="286">
        <v>1100</v>
      </c>
      <c r="AK411" s="286">
        <v>62700000</v>
      </c>
      <c r="AL411" s="286">
        <v>16830000</v>
      </c>
      <c r="AM411" s="286"/>
      <c r="AN411" s="286"/>
      <c r="AO411" s="286">
        <v>0</v>
      </c>
      <c r="AP411" s="286">
        <v>1100</v>
      </c>
      <c r="AQ411" s="286">
        <v>62700000</v>
      </c>
      <c r="AR411" s="286">
        <v>16830000</v>
      </c>
      <c r="AS411" s="286">
        <v>1100</v>
      </c>
      <c r="AT411" s="286">
        <v>62700000</v>
      </c>
      <c r="AU411" s="286">
        <v>16830000</v>
      </c>
      <c r="AV411" s="286"/>
      <c r="AW411" s="286"/>
      <c r="AX411" s="286">
        <v>0</v>
      </c>
      <c r="AY411" s="286">
        <v>647</v>
      </c>
      <c r="AZ411" s="286">
        <v>36879000</v>
      </c>
      <c r="BA411" s="286">
        <v>-1</v>
      </c>
      <c r="BB411" s="286">
        <v>-57000</v>
      </c>
      <c r="BC411" s="286">
        <v>165</v>
      </c>
      <c r="BD411" s="286">
        <v>9405000</v>
      </c>
      <c r="BE411" s="286">
        <v>7122780</v>
      </c>
      <c r="BF411" s="286">
        <v>2524500</v>
      </c>
      <c r="BG411" s="286">
        <v>650</v>
      </c>
      <c r="BH411" s="286">
        <v>37050000</v>
      </c>
      <c r="BI411" s="286">
        <v>27014653</v>
      </c>
      <c r="BJ411" s="286">
        <v>9945000</v>
      </c>
      <c r="BK411" s="286">
        <v>-3</v>
      </c>
      <c r="BL411" s="286">
        <v>453</v>
      </c>
      <c r="BM411" s="286">
        <v>450</v>
      </c>
      <c r="BN411" s="286">
        <v>25650000</v>
      </c>
      <c r="BO411" s="286">
        <v>6885000</v>
      </c>
      <c r="BP411" s="287" t="s">
        <v>3869</v>
      </c>
      <c r="BQ411" s="287" t="s">
        <v>760</v>
      </c>
      <c r="BR411" t="s">
        <v>45</v>
      </c>
    </row>
    <row r="412" spans="1:70" x14ac:dyDescent="0.3">
      <c r="A412" s="281">
        <v>409</v>
      </c>
      <c r="B412" s="288" t="s">
        <v>2952</v>
      </c>
      <c r="C412" s="288" t="s">
        <v>2953</v>
      </c>
      <c r="D412" s="288" t="s">
        <v>3007</v>
      </c>
      <c r="E412" s="288" t="s">
        <v>2959</v>
      </c>
      <c r="F412" s="288" t="s">
        <v>2970</v>
      </c>
      <c r="G412" s="288" t="s">
        <v>2974</v>
      </c>
      <c r="H412" s="288" t="s">
        <v>2976</v>
      </c>
      <c r="I412" s="288" t="s">
        <v>2962</v>
      </c>
      <c r="J412" s="288" t="s">
        <v>60</v>
      </c>
      <c r="K412" s="288" t="s">
        <v>2958</v>
      </c>
      <c r="L412" s="288" t="s">
        <v>45</v>
      </c>
      <c r="M412" s="289" t="s">
        <v>1434</v>
      </c>
      <c r="N412" s="288" t="s">
        <v>1433</v>
      </c>
      <c r="O412" s="288" t="s">
        <v>50</v>
      </c>
      <c r="P412" s="288" t="s">
        <v>51</v>
      </c>
      <c r="Q412" s="290" t="s">
        <v>45</v>
      </c>
      <c r="R412" s="288" t="s">
        <v>45</v>
      </c>
      <c r="S412" s="1">
        <v>45559</v>
      </c>
      <c r="T412" s="1">
        <v>45533</v>
      </c>
      <c r="U412" s="290" t="s">
        <v>45</v>
      </c>
      <c r="V412" s="1">
        <v>45533</v>
      </c>
      <c r="W412" s="1">
        <v>45559</v>
      </c>
      <c r="X412" s="1">
        <v>45561</v>
      </c>
      <c r="Y412" s="291">
        <v>53000</v>
      </c>
      <c r="Z412" s="291">
        <v>53000</v>
      </c>
      <c r="AA412" s="291">
        <v>13500</v>
      </c>
      <c r="AB412" s="291">
        <v>53000</v>
      </c>
      <c r="AC412" s="292" t="s">
        <v>839</v>
      </c>
      <c r="AD412" s="290" t="s">
        <v>60</v>
      </c>
      <c r="AE412" s="292" t="s">
        <v>45</v>
      </c>
      <c r="AF412" s="291">
        <v>53000</v>
      </c>
      <c r="AG412" s="291">
        <v>1350</v>
      </c>
      <c r="AH412" s="291">
        <v>71550000</v>
      </c>
      <c r="AI412" s="291">
        <v>18225000</v>
      </c>
      <c r="AJ412" s="291">
        <v>1350</v>
      </c>
      <c r="AK412" s="291">
        <v>71550000</v>
      </c>
      <c r="AL412" s="291">
        <v>18225000</v>
      </c>
      <c r="AM412" s="291"/>
      <c r="AN412" s="291"/>
      <c r="AO412" s="291">
        <v>0</v>
      </c>
      <c r="AP412" s="291">
        <v>1356</v>
      </c>
      <c r="AQ412" s="291">
        <v>71868000</v>
      </c>
      <c r="AR412" s="291">
        <v>18306000</v>
      </c>
      <c r="AS412" s="291">
        <v>1356</v>
      </c>
      <c r="AT412" s="291">
        <v>71868000</v>
      </c>
      <c r="AU412" s="291">
        <v>18306000</v>
      </c>
      <c r="AV412" s="291"/>
      <c r="AW412" s="291"/>
      <c r="AX412" s="291">
        <v>0</v>
      </c>
      <c r="AY412" s="291">
        <v>962</v>
      </c>
      <c r="AZ412" s="291">
        <v>50986000</v>
      </c>
      <c r="BA412" s="291">
        <v>-2</v>
      </c>
      <c r="BB412" s="291">
        <v>-106000</v>
      </c>
      <c r="BC412" s="291">
        <v>355</v>
      </c>
      <c r="BD412" s="291">
        <v>18815000</v>
      </c>
      <c r="BE412" s="291">
        <v>12194638</v>
      </c>
      <c r="BF412" s="291">
        <v>4792500</v>
      </c>
      <c r="BG412" s="291">
        <v>940</v>
      </c>
      <c r="BH412" s="291">
        <v>49820000</v>
      </c>
      <c r="BI412" s="291">
        <v>35735360</v>
      </c>
      <c r="BJ412" s="291">
        <v>12690000</v>
      </c>
      <c r="BK412" s="291">
        <v>22</v>
      </c>
      <c r="BL412" s="291">
        <v>394</v>
      </c>
      <c r="BM412" s="291">
        <v>416</v>
      </c>
      <c r="BN412" s="291">
        <v>22048000</v>
      </c>
      <c r="BO412" s="291">
        <v>5616000</v>
      </c>
      <c r="BP412" s="292" t="s">
        <v>3889</v>
      </c>
      <c r="BQ412" s="292" t="s">
        <v>4175</v>
      </c>
      <c r="BR412" t="s">
        <v>45</v>
      </c>
    </row>
    <row r="413" spans="1:70" x14ac:dyDescent="0.3">
      <c r="A413" s="281">
        <v>410</v>
      </c>
      <c r="B413" s="282" t="s">
        <v>2952</v>
      </c>
      <c r="C413" s="282" t="s">
        <v>2953</v>
      </c>
      <c r="D413" s="282" t="s">
        <v>3007</v>
      </c>
      <c r="E413" s="282" t="s">
        <v>2959</v>
      </c>
      <c r="F413" s="282" t="s">
        <v>2970</v>
      </c>
      <c r="G413" s="282" t="s">
        <v>2974</v>
      </c>
      <c r="H413" s="282" t="s">
        <v>2976</v>
      </c>
      <c r="I413" s="282" t="s">
        <v>2962</v>
      </c>
      <c r="J413" s="282" t="s">
        <v>60</v>
      </c>
      <c r="K413" s="282" t="s">
        <v>2958</v>
      </c>
      <c r="L413" s="282" t="s">
        <v>45</v>
      </c>
      <c r="M413" s="283" t="s">
        <v>1431</v>
      </c>
      <c r="N413" s="282" t="s">
        <v>1430</v>
      </c>
      <c r="O413" s="282" t="s">
        <v>50</v>
      </c>
      <c r="P413" s="282" t="s">
        <v>51</v>
      </c>
      <c r="Q413" s="284" t="s">
        <v>45</v>
      </c>
      <c r="R413" s="282" t="s">
        <v>45</v>
      </c>
      <c r="S413" s="285">
        <v>45586</v>
      </c>
      <c r="T413" s="285">
        <v>45547</v>
      </c>
      <c r="U413" s="284" t="s">
        <v>45</v>
      </c>
      <c r="V413" s="285">
        <v>45547</v>
      </c>
      <c r="W413" s="285">
        <v>45547</v>
      </c>
      <c r="X413" s="285">
        <v>45559</v>
      </c>
      <c r="Y413" s="286">
        <v>63000</v>
      </c>
      <c r="Z413" s="286">
        <v>63000</v>
      </c>
      <c r="AA413" s="286">
        <v>17500</v>
      </c>
      <c r="AB413" s="286">
        <v>63000</v>
      </c>
      <c r="AC413" s="287" t="s">
        <v>1432</v>
      </c>
      <c r="AD413" s="284" t="s">
        <v>60</v>
      </c>
      <c r="AE413" s="287" t="s">
        <v>45</v>
      </c>
      <c r="AF413" s="286">
        <v>63000</v>
      </c>
      <c r="AG413" s="286">
        <v>2150</v>
      </c>
      <c r="AH413" s="286">
        <v>135450000</v>
      </c>
      <c r="AI413" s="286">
        <v>37625000</v>
      </c>
      <c r="AJ413" s="286">
        <v>1450</v>
      </c>
      <c r="AK413" s="286">
        <v>91350000</v>
      </c>
      <c r="AL413" s="286">
        <v>25375000</v>
      </c>
      <c r="AM413" s="286">
        <v>700</v>
      </c>
      <c r="AN413" s="286">
        <v>44100000</v>
      </c>
      <c r="AO413" s="286">
        <v>12250000</v>
      </c>
      <c r="AP413" s="286">
        <v>2112</v>
      </c>
      <c r="AQ413" s="286">
        <v>133056000</v>
      </c>
      <c r="AR413" s="286">
        <v>36960000</v>
      </c>
      <c r="AS413" s="286">
        <v>2112</v>
      </c>
      <c r="AT413" s="286">
        <v>133056000</v>
      </c>
      <c r="AU413" s="286">
        <v>36960000</v>
      </c>
      <c r="AV413" s="286"/>
      <c r="AW413" s="286"/>
      <c r="AX413" s="286">
        <v>0</v>
      </c>
      <c r="AY413" s="286">
        <v>1097</v>
      </c>
      <c r="AZ413" s="286">
        <v>69111000</v>
      </c>
      <c r="BA413" s="286">
        <v>-4</v>
      </c>
      <c r="BB413" s="286">
        <v>-252000</v>
      </c>
      <c r="BC413" s="286">
        <v>267</v>
      </c>
      <c r="BD413" s="286">
        <v>16821000</v>
      </c>
      <c r="BE413" s="286">
        <v>12247094</v>
      </c>
      <c r="BF413" s="286">
        <v>4672500</v>
      </c>
      <c r="BG413" s="286">
        <v>1084</v>
      </c>
      <c r="BH413" s="286">
        <v>68292000</v>
      </c>
      <c r="BI413" s="286">
        <v>49382668</v>
      </c>
      <c r="BJ413" s="286">
        <v>18970000</v>
      </c>
      <c r="BK413" s="286">
        <v>13</v>
      </c>
      <c r="BL413" s="286">
        <v>1015</v>
      </c>
      <c r="BM413" s="286">
        <v>1028</v>
      </c>
      <c r="BN413" s="286">
        <v>64764000</v>
      </c>
      <c r="BO413" s="286">
        <v>17990000</v>
      </c>
      <c r="BP413" s="287" t="s">
        <v>781</v>
      </c>
      <c r="BQ413" s="287" t="s">
        <v>3534</v>
      </c>
      <c r="BR413" t="s">
        <v>45</v>
      </c>
    </row>
    <row r="414" spans="1:70" x14ac:dyDescent="0.3">
      <c r="A414" s="281">
        <v>411</v>
      </c>
      <c r="B414" s="288" t="s">
        <v>2952</v>
      </c>
      <c r="C414" s="288" t="s">
        <v>2953</v>
      </c>
      <c r="D414" s="288" t="s">
        <v>3007</v>
      </c>
      <c r="E414" s="288" t="s">
        <v>2959</v>
      </c>
      <c r="F414" s="288" t="s">
        <v>2970</v>
      </c>
      <c r="G414" s="288" t="s">
        <v>2974</v>
      </c>
      <c r="H414" s="288" t="s">
        <v>2976</v>
      </c>
      <c r="I414" s="288" t="s">
        <v>2962</v>
      </c>
      <c r="J414" s="288" t="s">
        <v>60</v>
      </c>
      <c r="K414" s="288" t="s">
        <v>2958</v>
      </c>
      <c r="L414" s="288" t="s">
        <v>45</v>
      </c>
      <c r="M414" s="289" t="s">
        <v>1429</v>
      </c>
      <c r="N414" s="288" t="s">
        <v>1428</v>
      </c>
      <c r="O414" s="288" t="s">
        <v>50</v>
      </c>
      <c r="P414" s="288" t="s">
        <v>51</v>
      </c>
      <c r="Q414" s="290" t="s">
        <v>45</v>
      </c>
      <c r="R414" s="288" t="s">
        <v>45</v>
      </c>
      <c r="S414" s="1">
        <v>45538</v>
      </c>
      <c r="T414" s="1">
        <v>45533</v>
      </c>
      <c r="U414" s="290" t="s">
        <v>45</v>
      </c>
      <c r="V414" s="1">
        <v>45533</v>
      </c>
      <c r="W414" s="1">
        <v>45538</v>
      </c>
      <c r="X414" s="1">
        <v>45548</v>
      </c>
      <c r="Y414" s="291">
        <v>65000</v>
      </c>
      <c r="Z414" s="291">
        <v>65000</v>
      </c>
      <c r="AA414" s="291">
        <v>17400</v>
      </c>
      <c r="AB414" s="291">
        <v>65000</v>
      </c>
      <c r="AC414" s="292" t="s">
        <v>208</v>
      </c>
      <c r="AD414" s="290" t="s">
        <v>60</v>
      </c>
      <c r="AE414" s="292" t="s">
        <v>45</v>
      </c>
      <c r="AF414" s="291">
        <v>65000</v>
      </c>
      <c r="AG414" s="291">
        <v>600</v>
      </c>
      <c r="AH414" s="291">
        <v>39000000</v>
      </c>
      <c r="AI414" s="291">
        <v>10440000</v>
      </c>
      <c r="AJ414" s="291">
        <v>600</v>
      </c>
      <c r="AK414" s="291">
        <v>39000000</v>
      </c>
      <c r="AL414" s="291">
        <v>10440000</v>
      </c>
      <c r="AM414" s="291"/>
      <c r="AN414" s="291"/>
      <c r="AO414" s="291">
        <v>0</v>
      </c>
      <c r="AP414" s="291">
        <v>594</v>
      </c>
      <c r="AQ414" s="291">
        <v>38610000</v>
      </c>
      <c r="AR414" s="291">
        <v>10335600</v>
      </c>
      <c r="AS414" s="291">
        <v>594</v>
      </c>
      <c r="AT414" s="291">
        <v>38610000</v>
      </c>
      <c r="AU414" s="291">
        <v>10335600</v>
      </c>
      <c r="AV414" s="291"/>
      <c r="AW414" s="291"/>
      <c r="AX414" s="291">
        <v>0</v>
      </c>
      <c r="AY414" s="291">
        <v>208</v>
      </c>
      <c r="AZ414" s="291">
        <v>13520000</v>
      </c>
      <c r="BA414" s="291">
        <v>-5</v>
      </c>
      <c r="BB414" s="291">
        <v>-325000</v>
      </c>
      <c r="BC414" s="291">
        <v>22</v>
      </c>
      <c r="BD414" s="291">
        <v>1430000</v>
      </c>
      <c r="BE414" s="291">
        <v>1127312</v>
      </c>
      <c r="BF414" s="291">
        <v>382800</v>
      </c>
      <c r="BG414" s="291">
        <v>189</v>
      </c>
      <c r="BH414" s="291">
        <v>12285000</v>
      </c>
      <c r="BI414" s="291">
        <v>9530671</v>
      </c>
      <c r="BJ414" s="291">
        <v>3288600</v>
      </c>
      <c r="BK414" s="291">
        <v>19</v>
      </c>
      <c r="BL414" s="291">
        <v>386</v>
      </c>
      <c r="BM414" s="291">
        <v>405</v>
      </c>
      <c r="BN414" s="291">
        <v>26325000</v>
      </c>
      <c r="BO414" s="291">
        <v>7047000</v>
      </c>
      <c r="BP414" s="292" t="s">
        <v>3982</v>
      </c>
      <c r="BQ414" s="292" t="s">
        <v>4176</v>
      </c>
      <c r="BR414" t="s">
        <v>45</v>
      </c>
    </row>
    <row r="415" spans="1:70" x14ac:dyDescent="0.3">
      <c r="A415" s="281">
        <v>412</v>
      </c>
      <c r="B415" s="282" t="s">
        <v>2952</v>
      </c>
      <c r="C415" s="282" t="s">
        <v>2953</v>
      </c>
      <c r="D415" s="282" t="s">
        <v>3007</v>
      </c>
      <c r="E415" s="282" t="s">
        <v>2959</v>
      </c>
      <c r="F415" s="282" t="s">
        <v>2970</v>
      </c>
      <c r="G415" s="282" t="s">
        <v>2974</v>
      </c>
      <c r="H415" s="282" t="s">
        <v>2976</v>
      </c>
      <c r="I415" s="282" t="s">
        <v>2962</v>
      </c>
      <c r="J415" s="282" t="s">
        <v>60</v>
      </c>
      <c r="K415" s="282" t="s">
        <v>2958</v>
      </c>
      <c r="L415" s="282" t="s">
        <v>45</v>
      </c>
      <c r="M415" s="283" t="s">
        <v>1427</v>
      </c>
      <c r="N415" s="282" t="s">
        <v>1426</v>
      </c>
      <c r="O415" s="282" t="s">
        <v>50</v>
      </c>
      <c r="P415" s="282" t="s">
        <v>51</v>
      </c>
      <c r="Q415" s="284" t="s">
        <v>45</v>
      </c>
      <c r="R415" s="282" t="s">
        <v>45</v>
      </c>
      <c r="S415" s="285">
        <v>45581</v>
      </c>
      <c r="T415" s="285">
        <v>45533</v>
      </c>
      <c r="U415" s="284" t="s">
        <v>45</v>
      </c>
      <c r="V415" s="285">
        <v>45533</v>
      </c>
      <c r="W415" s="285">
        <v>45579</v>
      </c>
      <c r="X415" s="285">
        <v>45586</v>
      </c>
      <c r="Y415" s="286">
        <v>47000</v>
      </c>
      <c r="Z415" s="286">
        <v>57000</v>
      </c>
      <c r="AA415" s="286">
        <v>12300</v>
      </c>
      <c r="AB415" s="286">
        <v>57000</v>
      </c>
      <c r="AC415" s="287" t="s">
        <v>672</v>
      </c>
      <c r="AD415" s="284" t="s">
        <v>60</v>
      </c>
      <c r="AE415" s="287" t="s">
        <v>45</v>
      </c>
      <c r="AF415" s="286">
        <v>47000</v>
      </c>
      <c r="AG415" s="286">
        <v>1800</v>
      </c>
      <c r="AH415" s="286">
        <v>102600000</v>
      </c>
      <c r="AI415" s="286">
        <v>22140000</v>
      </c>
      <c r="AJ415" s="286">
        <v>1800</v>
      </c>
      <c r="AK415" s="286">
        <v>102600000</v>
      </c>
      <c r="AL415" s="286">
        <v>22140000</v>
      </c>
      <c r="AM415" s="286"/>
      <c r="AN415" s="286"/>
      <c r="AO415" s="286">
        <v>0</v>
      </c>
      <c r="AP415" s="286">
        <v>1710</v>
      </c>
      <c r="AQ415" s="286">
        <v>97470000</v>
      </c>
      <c r="AR415" s="286">
        <v>21033000</v>
      </c>
      <c r="AS415" s="286">
        <v>1710</v>
      </c>
      <c r="AT415" s="286">
        <v>97470000</v>
      </c>
      <c r="AU415" s="286">
        <v>21033000</v>
      </c>
      <c r="AV415" s="286"/>
      <c r="AW415" s="286"/>
      <c r="AX415" s="286">
        <v>0</v>
      </c>
      <c r="AY415" s="286">
        <v>595</v>
      </c>
      <c r="AZ415" s="286">
        <v>33915000</v>
      </c>
      <c r="BA415" s="286">
        <v>-6</v>
      </c>
      <c r="BB415" s="286">
        <v>-342000</v>
      </c>
      <c r="BC415" s="286">
        <v>244</v>
      </c>
      <c r="BD415" s="286">
        <v>13908000</v>
      </c>
      <c r="BE415" s="286">
        <v>7355835</v>
      </c>
      <c r="BF415" s="286">
        <v>3001200</v>
      </c>
      <c r="BG415" s="286">
        <v>590</v>
      </c>
      <c r="BH415" s="286">
        <v>33630000</v>
      </c>
      <c r="BI415" s="286">
        <v>19442863</v>
      </c>
      <c r="BJ415" s="286">
        <v>7257000</v>
      </c>
      <c r="BK415" s="286">
        <v>5</v>
      </c>
      <c r="BL415" s="286">
        <v>1115</v>
      </c>
      <c r="BM415" s="286">
        <v>1120</v>
      </c>
      <c r="BN415" s="286">
        <v>63840000</v>
      </c>
      <c r="BO415" s="286">
        <v>13776000</v>
      </c>
      <c r="BP415" s="287" t="s">
        <v>3098</v>
      </c>
      <c r="BQ415" s="287" t="s">
        <v>3834</v>
      </c>
      <c r="BR415" t="s">
        <v>45</v>
      </c>
    </row>
    <row r="416" spans="1:70" x14ac:dyDescent="0.3">
      <c r="A416" s="281">
        <v>413</v>
      </c>
      <c r="B416" s="288" t="s">
        <v>2952</v>
      </c>
      <c r="C416" s="288" t="s">
        <v>2953</v>
      </c>
      <c r="D416" s="288" t="s">
        <v>3007</v>
      </c>
      <c r="E416" s="288" t="s">
        <v>2959</v>
      </c>
      <c r="F416" s="288" t="s">
        <v>2970</v>
      </c>
      <c r="G416" s="288" t="s">
        <v>2974</v>
      </c>
      <c r="H416" s="288" t="s">
        <v>2976</v>
      </c>
      <c r="I416" s="288" t="s">
        <v>2962</v>
      </c>
      <c r="J416" s="288" t="s">
        <v>60</v>
      </c>
      <c r="K416" s="288" t="s">
        <v>2958</v>
      </c>
      <c r="L416" s="288" t="s">
        <v>45</v>
      </c>
      <c r="M416" s="289" t="s">
        <v>1424</v>
      </c>
      <c r="N416" s="288" t="s">
        <v>1423</v>
      </c>
      <c r="O416" s="288" t="s">
        <v>50</v>
      </c>
      <c r="P416" s="288" t="s">
        <v>51</v>
      </c>
      <c r="Q416" s="290" t="s">
        <v>45</v>
      </c>
      <c r="R416" s="288" t="s">
        <v>45</v>
      </c>
      <c r="S416" s="1">
        <v>45544</v>
      </c>
      <c r="T416" s="1">
        <v>45533</v>
      </c>
      <c r="U416" s="290" t="s">
        <v>45</v>
      </c>
      <c r="V416" s="1">
        <v>45533</v>
      </c>
      <c r="W416" s="1">
        <v>45540</v>
      </c>
      <c r="X416" s="1">
        <v>45548</v>
      </c>
      <c r="Y416" s="291">
        <v>43000</v>
      </c>
      <c r="Z416" s="291">
        <v>43000</v>
      </c>
      <c r="AA416" s="291">
        <v>10500</v>
      </c>
      <c r="AB416" s="291">
        <v>43000</v>
      </c>
      <c r="AC416" s="292" t="s">
        <v>1425</v>
      </c>
      <c r="AD416" s="290" t="s">
        <v>60</v>
      </c>
      <c r="AE416" s="292" t="s">
        <v>45</v>
      </c>
      <c r="AF416" s="291">
        <v>43000</v>
      </c>
      <c r="AG416" s="291">
        <v>700</v>
      </c>
      <c r="AH416" s="291">
        <v>30100000</v>
      </c>
      <c r="AI416" s="291">
        <v>7350000</v>
      </c>
      <c r="AJ416" s="291">
        <v>700</v>
      </c>
      <c r="AK416" s="291">
        <v>30100000</v>
      </c>
      <c r="AL416" s="291">
        <v>7350000</v>
      </c>
      <c r="AM416" s="291"/>
      <c r="AN416" s="291"/>
      <c r="AO416" s="291">
        <v>0</v>
      </c>
      <c r="AP416" s="291">
        <v>714</v>
      </c>
      <c r="AQ416" s="291">
        <v>30702000</v>
      </c>
      <c r="AR416" s="291">
        <v>7497000</v>
      </c>
      <c r="AS416" s="291">
        <v>714</v>
      </c>
      <c r="AT416" s="291">
        <v>30702000</v>
      </c>
      <c r="AU416" s="291">
        <v>7497000</v>
      </c>
      <c r="AV416" s="291"/>
      <c r="AW416" s="291"/>
      <c r="AX416" s="291">
        <v>0</v>
      </c>
      <c r="AY416" s="291">
        <v>195</v>
      </c>
      <c r="AZ416" s="291">
        <v>8385000</v>
      </c>
      <c r="BA416" s="291">
        <v>-10</v>
      </c>
      <c r="BB416" s="291">
        <v>-430000</v>
      </c>
      <c r="BC416" s="291">
        <v>26</v>
      </c>
      <c r="BD416" s="291">
        <v>1118000</v>
      </c>
      <c r="BE416" s="291">
        <v>1446295</v>
      </c>
      <c r="BF416" s="291">
        <v>273000</v>
      </c>
      <c r="BG416" s="291">
        <v>173</v>
      </c>
      <c r="BH416" s="291">
        <v>7439000</v>
      </c>
      <c r="BI416" s="291">
        <v>5560895</v>
      </c>
      <c r="BJ416" s="291">
        <v>1816500</v>
      </c>
      <c r="BK416" s="291">
        <v>22</v>
      </c>
      <c r="BL416" s="291">
        <v>519</v>
      </c>
      <c r="BM416" s="291">
        <v>541</v>
      </c>
      <c r="BN416" s="291">
        <v>23263000</v>
      </c>
      <c r="BO416" s="291">
        <v>5680500</v>
      </c>
      <c r="BP416" s="292" t="s">
        <v>4087</v>
      </c>
      <c r="BQ416" s="292" t="s">
        <v>4177</v>
      </c>
      <c r="BR416" t="s">
        <v>45</v>
      </c>
    </row>
    <row r="417" spans="1:70" x14ac:dyDescent="0.3">
      <c r="A417" s="281">
        <v>414</v>
      </c>
      <c r="B417" s="282" t="s">
        <v>2952</v>
      </c>
      <c r="C417" s="282" t="s">
        <v>2953</v>
      </c>
      <c r="D417" s="282" t="s">
        <v>3007</v>
      </c>
      <c r="E417" s="282" t="s">
        <v>2959</v>
      </c>
      <c r="F417" s="282" t="s">
        <v>2970</v>
      </c>
      <c r="G417" s="282" t="s">
        <v>2974</v>
      </c>
      <c r="H417" s="282" t="s">
        <v>2976</v>
      </c>
      <c r="I417" s="282" t="s">
        <v>2962</v>
      </c>
      <c r="J417" s="282" t="s">
        <v>60</v>
      </c>
      <c r="K417" s="282" t="s">
        <v>2958</v>
      </c>
      <c r="L417" s="282" t="s">
        <v>45</v>
      </c>
      <c r="M417" s="283" t="s">
        <v>1422</v>
      </c>
      <c r="N417" s="282" t="s">
        <v>1421</v>
      </c>
      <c r="O417" s="282" t="s">
        <v>50</v>
      </c>
      <c r="P417" s="282" t="s">
        <v>51</v>
      </c>
      <c r="Q417" s="284" t="s">
        <v>45</v>
      </c>
      <c r="R417" s="282" t="s">
        <v>45</v>
      </c>
      <c r="S417" s="285">
        <v>45544</v>
      </c>
      <c r="T417" s="285">
        <v>45533</v>
      </c>
      <c r="U417" s="284" t="s">
        <v>45</v>
      </c>
      <c r="V417" s="285">
        <v>45533</v>
      </c>
      <c r="W417" s="285">
        <v>45544</v>
      </c>
      <c r="X417" s="285">
        <v>45555</v>
      </c>
      <c r="Y417" s="286">
        <v>55000</v>
      </c>
      <c r="Z417" s="286">
        <v>55000</v>
      </c>
      <c r="AA417" s="286">
        <v>14200</v>
      </c>
      <c r="AB417" s="286">
        <v>55000</v>
      </c>
      <c r="AC417" s="287" t="s">
        <v>566</v>
      </c>
      <c r="AD417" s="284" t="s">
        <v>60</v>
      </c>
      <c r="AE417" s="287" t="s">
        <v>45</v>
      </c>
      <c r="AF417" s="286">
        <v>55000</v>
      </c>
      <c r="AG417" s="286">
        <v>1050</v>
      </c>
      <c r="AH417" s="286">
        <v>57750000</v>
      </c>
      <c r="AI417" s="286">
        <v>14910000</v>
      </c>
      <c r="AJ417" s="286">
        <v>1050</v>
      </c>
      <c r="AK417" s="286">
        <v>57750000</v>
      </c>
      <c r="AL417" s="286">
        <v>14910000</v>
      </c>
      <c r="AM417" s="286"/>
      <c r="AN417" s="286"/>
      <c r="AO417" s="286">
        <v>0</v>
      </c>
      <c r="AP417" s="286">
        <v>1052</v>
      </c>
      <c r="AQ417" s="286">
        <v>57860000</v>
      </c>
      <c r="AR417" s="286">
        <v>14938400</v>
      </c>
      <c r="AS417" s="286">
        <v>1052</v>
      </c>
      <c r="AT417" s="286">
        <v>57860000</v>
      </c>
      <c r="AU417" s="286">
        <v>14938400</v>
      </c>
      <c r="AV417" s="286"/>
      <c r="AW417" s="286"/>
      <c r="AX417" s="286">
        <v>0</v>
      </c>
      <c r="AY417" s="286">
        <v>236</v>
      </c>
      <c r="AZ417" s="286">
        <v>12980000</v>
      </c>
      <c r="BA417" s="286">
        <v>1</v>
      </c>
      <c r="BB417" s="286">
        <v>55000</v>
      </c>
      <c r="BC417" s="286">
        <v>36</v>
      </c>
      <c r="BD417" s="286">
        <v>1980000</v>
      </c>
      <c r="BE417" s="286">
        <v>2284824</v>
      </c>
      <c r="BF417" s="286">
        <v>511200</v>
      </c>
      <c r="BG417" s="286">
        <v>211</v>
      </c>
      <c r="BH417" s="286">
        <v>11605000</v>
      </c>
      <c r="BI417" s="286">
        <v>8535183</v>
      </c>
      <c r="BJ417" s="286">
        <v>2996200</v>
      </c>
      <c r="BK417" s="286">
        <v>25</v>
      </c>
      <c r="BL417" s="286">
        <v>816</v>
      </c>
      <c r="BM417" s="286">
        <v>841</v>
      </c>
      <c r="BN417" s="286">
        <v>46255000</v>
      </c>
      <c r="BO417" s="286">
        <v>11942200</v>
      </c>
      <c r="BP417" s="287" t="s">
        <v>4003</v>
      </c>
      <c r="BQ417" s="287" t="s">
        <v>3113</v>
      </c>
      <c r="BR417" t="s">
        <v>45</v>
      </c>
    </row>
    <row r="418" spans="1:70" x14ac:dyDescent="0.3">
      <c r="A418" s="281">
        <v>415</v>
      </c>
      <c r="B418" s="288" t="s">
        <v>2952</v>
      </c>
      <c r="C418" s="288" t="s">
        <v>2953</v>
      </c>
      <c r="D418" s="288" t="s">
        <v>3007</v>
      </c>
      <c r="E418" s="288" t="s">
        <v>2959</v>
      </c>
      <c r="F418" s="288" t="s">
        <v>2970</v>
      </c>
      <c r="G418" s="288" t="s">
        <v>2974</v>
      </c>
      <c r="H418" s="288" t="s">
        <v>2976</v>
      </c>
      <c r="I418" s="288" t="s">
        <v>2962</v>
      </c>
      <c r="J418" s="288" t="s">
        <v>60</v>
      </c>
      <c r="K418" s="288" t="s">
        <v>2958</v>
      </c>
      <c r="L418" s="288" t="s">
        <v>45</v>
      </c>
      <c r="M418" s="289" t="s">
        <v>1420</v>
      </c>
      <c r="N418" s="288" t="s">
        <v>1419</v>
      </c>
      <c r="O418" s="288" t="s">
        <v>50</v>
      </c>
      <c r="P418" s="288" t="s">
        <v>51</v>
      </c>
      <c r="Q418" s="290" t="s">
        <v>45</v>
      </c>
      <c r="R418" s="288" t="s">
        <v>45</v>
      </c>
      <c r="S418" s="1">
        <v>45586</v>
      </c>
      <c r="T418" s="1">
        <v>45547</v>
      </c>
      <c r="U418" s="290" t="s">
        <v>45</v>
      </c>
      <c r="V418" s="1">
        <v>45547</v>
      </c>
      <c r="W418" s="1">
        <v>45586</v>
      </c>
      <c r="X418" s="1">
        <v>45588</v>
      </c>
      <c r="Y418" s="291">
        <v>33000</v>
      </c>
      <c r="Z418" s="291">
        <v>43000</v>
      </c>
      <c r="AA418" s="291">
        <v>8200</v>
      </c>
      <c r="AB418" s="291">
        <v>43000</v>
      </c>
      <c r="AC418" s="292" t="s">
        <v>789</v>
      </c>
      <c r="AD418" s="290" t="s">
        <v>60</v>
      </c>
      <c r="AE418" s="292" t="s">
        <v>45</v>
      </c>
      <c r="AF418" s="291">
        <v>33000</v>
      </c>
      <c r="AG418" s="291">
        <v>14000</v>
      </c>
      <c r="AH418" s="291">
        <v>602000000</v>
      </c>
      <c r="AI418" s="291">
        <v>114800000</v>
      </c>
      <c r="AJ418" s="291">
        <v>14000</v>
      </c>
      <c r="AK418" s="291">
        <v>602000000</v>
      </c>
      <c r="AL418" s="291">
        <v>114800000</v>
      </c>
      <c r="AM418" s="291"/>
      <c r="AN418" s="291"/>
      <c r="AO418" s="291">
        <v>0</v>
      </c>
      <c r="AP418" s="291">
        <v>13896</v>
      </c>
      <c r="AQ418" s="291">
        <v>597528000</v>
      </c>
      <c r="AR418" s="291">
        <v>113947200</v>
      </c>
      <c r="AS418" s="291">
        <v>13896</v>
      </c>
      <c r="AT418" s="291">
        <v>597528000</v>
      </c>
      <c r="AU418" s="291">
        <v>113947200</v>
      </c>
      <c r="AV418" s="291"/>
      <c r="AW418" s="291"/>
      <c r="AX418" s="291">
        <v>0</v>
      </c>
      <c r="AY418" s="291">
        <v>3813</v>
      </c>
      <c r="AZ418" s="291">
        <v>163959000</v>
      </c>
      <c r="BA418" s="291">
        <v>59</v>
      </c>
      <c r="BB418" s="291">
        <v>2537000</v>
      </c>
      <c r="BC418" s="291">
        <v>1191</v>
      </c>
      <c r="BD418" s="291">
        <v>51213000</v>
      </c>
      <c r="BE418" s="291">
        <v>34142636</v>
      </c>
      <c r="BF418" s="291">
        <v>9766200</v>
      </c>
      <c r="BG418" s="291">
        <v>3569</v>
      </c>
      <c r="BH418" s="291">
        <v>153467000</v>
      </c>
      <c r="BI418" s="291">
        <v>92176902</v>
      </c>
      <c r="BJ418" s="291">
        <v>29265800</v>
      </c>
      <c r="BK418" s="291">
        <v>244</v>
      </c>
      <c r="BL418" s="291">
        <v>10083</v>
      </c>
      <c r="BM418" s="291">
        <v>10327</v>
      </c>
      <c r="BN418" s="291">
        <v>444061000</v>
      </c>
      <c r="BO418" s="291">
        <v>84681400</v>
      </c>
      <c r="BP418" s="292" t="s">
        <v>3401</v>
      </c>
      <c r="BQ418" s="292" t="s">
        <v>4178</v>
      </c>
      <c r="BR418" t="s">
        <v>45</v>
      </c>
    </row>
    <row r="419" spans="1:70" x14ac:dyDescent="0.3">
      <c r="A419" s="281">
        <v>416</v>
      </c>
      <c r="B419" s="282" t="s">
        <v>2952</v>
      </c>
      <c r="C419" s="282" t="s">
        <v>2953</v>
      </c>
      <c r="D419" s="282" t="s">
        <v>3007</v>
      </c>
      <c r="E419" s="282" t="s">
        <v>2959</v>
      </c>
      <c r="F419" s="282" t="s">
        <v>2970</v>
      </c>
      <c r="G419" s="282" t="s">
        <v>2974</v>
      </c>
      <c r="H419" s="282" t="s">
        <v>2976</v>
      </c>
      <c r="I419" s="282" t="s">
        <v>2962</v>
      </c>
      <c r="J419" s="282" t="s">
        <v>60</v>
      </c>
      <c r="K419" s="282" t="s">
        <v>2958</v>
      </c>
      <c r="L419" s="282" t="s">
        <v>45</v>
      </c>
      <c r="M419" s="283" t="s">
        <v>1417</v>
      </c>
      <c r="N419" s="282" t="s">
        <v>1416</v>
      </c>
      <c r="O419" s="282" t="s">
        <v>50</v>
      </c>
      <c r="P419" s="282" t="s">
        <v>51</v>
      </c>
      <c r="Q419" s="284" t="s">
        <v>45</v>
      </c>
      <c r="R419" s="282" t="s">
        <v>45</v>
      </c>
      <c r="S419" s="285">
        <v>45596</v>
      </c>
      <c r="T419" s="285">
        <v>45547</v>
      </c>
      <c r="U419" s="284" t="s">
        <v>45</v>
      </c>
      <c r="V419" s="285">
        <v>45547</v>
      </c>
      <c r="W419" s="285">
        <v>45587</v>
      </c>
      <c r="X419" s="285">
        <v>45601</v>
      </c>
      <c r="Y419" s="286">
        <v>53000</v>
      </c>
      <c r="Z419" s="286">
        <v>65000</v>
      </c>
      <c r="AA419" s="286">
        <v>14500</v>
      </c>
      <c r="AB419" s="286">
        <v>65000</v>
      </c>
      <c r="AC419" s="287" t="s">
        <v>374</v>
      </c>
      <c r="AD419" s="284" t="s">
        <v>60</v>
      </c>
      <c r="AE419" s="287" t="s">
        <v>45</v>
      </c>
      <c r="AF419" s="286">
        <v>53000</v>
      </c>
      <c r="AG419" s="286">
        <v>1200</v>
      </c>
      <c r="AH419" s="286">
        <v>78000000</v>
      </c>
      <c r="AI419" s="286">
        <v>17400000</v>
      </c>
      <c r="AJ419" s="286">
        <v>1200</v>
      </c>
      <c r="AK419" s="286">
        <v>78000000</v>
      </c>
      <c r="AL419" s="286">
        <v>17400000</v>
      </c>
      <c r="AM419" s="286"/>
      <c r="AN419" s="286"/>
      <c r="AO419" s="286">
        <v>0</v>
      </c>
      <c r="AP419" s="286">
        <v>1217</v>
      </c>
      <c r="AQ419" s="286">
        <v>79105000</v>
      </c>
      <c r="AR419" s="286">
        <v>17646500</v>
      </c>
      <c r="AS419" s="286">
        <v>1217</v>
      </c>
      <c r="AT419" s="286">
        <v>79105000</v>
      </c>
      <c r="AU419" s="286">
        <v>17646500</v>
      </c>
      <c r="AV419" s="286"/>
      <c r="AW419" s="286"/>
      <c r="AX419" s="286">
        <v>0</v>
      </c>
      <c r="AY419" s="286">
        <v>568</v>
      </c>
      <c r="AZ419" s="286">
        <v>36920000</v>
      </c>
      <c r="BA419" s="286">
        <v>-1</v>
      </c>
      <c r="BB419" s="286">
        <v>-65000</v>
      </c>
      <c r="BC419" s="286">
        <v>270</v>
      </c>
      <c r="BD419" s="286">
        <v>17550000</v>
      </c>
      <c r="BE419" s="286">
        <v>10421320</v>
      </c>
      <c r="BF419" s="286">
        <v>3915000</v>
      </c>
      <c r="BG419" s="286">
        <v>530</v>
      </c>
      <c r="BH419" s="286">
        <v>34450000</v>
      </c>
      <c r="BI419" s="286">
        <v>20641449</v>
      </c>
      <c r="BJ419" s="286">
        <v>7685000</v>
      </c>
      <c r="BK419" s="286">
        <v>38</v>
      </c>
      <c r="BL419" s="286">
        <v>649</v>
      </c>
      <c r="BM419" s="286">
        <v>687</v>
      </c>
      <c r="BN419" s="286">
        <v>44655000</v>
      </c>
      <c r="BO419" s="286">
        <v>9961500</v>
      </c>
      <c r="BP419" s="287" t="s">
        <v>3312</v>
      </c>
      <c r="BQ419" s="287" t="s">
        <v>4172</v>
      </c>
      <c r="BR419" t="s">
        <v>45</v>
      </c>
    </row>
    <row r="420" spans="1:70" x14ac:dyDescent="0.3">
      <c r="A420" s="281">
        <v>417</v>
      </c>
      <c r="B420" s="288" t="s">
        <v>2952</v>
      </c>
      <c r="C420" s="288" t="s">
        <v>2953</v>
      </c>
      <c r="D420" s="288" t="s">
        <v>3007</v>
      </c>
      <c r="E420" s="288" t="s">
        <v>2959</v>
      </c>
      <c r="F420" s="288" t="s">
        <v>2970</v>
      </c>
      <c r="G420" s="288" t="s">
        <v>2974</v>
      </c>
      <c r="H420" s="288" t="s">
        <v>2976</v>
      </c>
      <c r="I420" s="288" t="s">
        <v>2962</v>
      </c>
      <c r="J420" s="288" t="s">
        <v>60</v>
      </c>
      <c r="K420" s="288" t="s">
        <v>2958</v>
      </c>
      <c r="L420" s="288" t="s">
        <v>45</v>
      </c>
      <c r="M420" s="289" t="s">
        <v>1415</v>
      </c>
      <c r="N420" s="288" t="s">
        <v>1414</v>
      </c>
      <c r="O420" s="288" t="s">
        <v>50</v>
      </c>
      <c r="P420" s="288" t="s">
        <v>51</v>
      </c>
      <c r="Q420" s="290" t="s">
        <v>45</v>
      </c>
      <c r="R420" s="288" t="s">
        <v>45</v>
      </c>
      <c r="S420" s="1">
        <v>45579</v>
      </c>
      <c r="T420" s="1">
        <v>45547</v>
      </c>
      <c r="U420" s="290" t="s">
        <v>45</v>
      </c>
      <c r="V420" s="1">
        <v>45547</v>
      </c>
      <c r="W420" s="1">
        <v>45579</v>
      </c>
      <c r="X420" s="1">
        <v>45586</v>
      </c>
      <c r="Y420" s="291">
        <v>59000</v>
      </c>
      <c r="Z420" s="291">
        <v>59000</v>
      </c>
      <c r="AA420" s="291">
        <v>16000</v>
      </c>
      <c r="AB420" s="291">
        <v>59000</v>
      </c>
      <c r="AC420" s="292" t="s">
        <v>874</v>
      </c>
      <c r="AD420" s="290" t="s">
        <v>60</v>
      </c>
      <c r="AE420" s="292" t="s">
        <v>45</v>
      </c>
      <c r="AF420" s="291">
        <v>59000</v>
      </c>
      <c r="AG420" s="291">
        <v>1300</v>
      </c>
      <c r="AH420" s="291">
        <v>76700000</v>
      </c>
      <c r="AI420" s="291">
        <v>20800000</v>
      </c>
      <c r="AJ420" s="291">
        <v>1300</v>
      </c>
      <c r="AK420" s="291">
        <v>76700000</v>
      </c>
      <c r="AL420" s="291">
        <v>20800000</v>
      </c>
      <c r="AM420" s="291"/>
      <c r="AN420" s="291"/>
      <c r="AO420" s="291">
        <v>0</v>
      </c>
      <c r="AP420" s="291">
        <v>1303</v>
      </c>
      <c r="AQ420" s="291">
        <v>76877000</v>
      </c>
      <c r="AR420" s="291">
        <v>20848000</v>
      </c>
      <c r="AS420" s="291">
        <v>1303</v>
      </c>
      <c r="AT420" s="291">
        <v>76877000</v>
      </c>
      <c r="AU420" s="291">
        <v>20848000</v>
      </c>
      <c r="AV420" s="291"/>
      <c r="AW420" s="291"/>
      <c r="AX420" s="291">
        <v>0</v>
      </c>
      <c r="AY420" s="291">
        <v>859</v>
      </c>
      <c r="AZ420" s="291">
        <v>50681000</v>
      </c>
      <c r="BA420" s="291">
        <v>-2</v>
      </c>
      <c r="BB420" s="291">
        <v>-118000</v>
      </c>
      <c r="BC420" s="291">
        <v>255</v>
      </c>
      <c r="BD420" s="291">
        <v>15045000</v>
      </c>
      <c r="BE420" s="291">
        <v>11229439</v>
      </c>
      <c r="BF420" s="291">
        <v>4080000</v>
      </c>
      <c r="BG420" s="291">
        <v>795</v>
      </c>
      <c r="BH420" s="291">
        <v>46905000</v>
      </c>
      <c r="BI420" s="291">
        <v>32544339</v>
      </c>
      <c r="BJ420" s="291">
        <v>12720000</v>
      </c>
      <c r="BK420" s="291">
        <v>64</v>
      </c>
      <c r="BL420" s="291">
        <v>444</v>
      </c>
      <c r="BM420" s="291">
        <v>508</v>
      </c>
      <c r="BN420" s="291">
        <v>29972000</v>
      </c>
      <c r="BO420" s="291">
        <v>8128000</v>
      </c>
      <c r="BP420" s="292" t="s">
        <v>3928</v>
      </c>
      <c r="BQ420" s="292" t="s">
        <v>3433</v>
      </c>
      <c r="BR420" t="s">
        <v>45</v>
      </c>
    </row>
    <row r="421" spans="1:70" x14ac:dyDescent="0.3">
      <c r="A421" s="281">
        <v>418</v>
      </c>
      <c r="B421" s="282" t="s">
        <v>2952</v>
      </c>
      <c r="C421" s="282" t="s">
        <v>2953</v>
      </c>
      <c r="D421" s="282" t="s">
        <v>3007</v>
      </c>
      <c r="E421" s="282" t="s">
        <v>2959</v>
      </c>
      <c r="F421" s="282" t="s">
        <v>2970</v>
      </c>
      <c r="G421" s="282" t="s">
        <v>2974</v>
      </c>
      <c r="H421" s="282" t="s">
        <v>2976</v>
      </c>
      <c r="I421" s="282" t="s">
        <v>2962</v>
      </c>
      <c r="J421" s="282" t="s">
        <v>60</v>
      </c>
      <c r="K421" s="282" t="s">
        <v>2958</v>
      </c>
      <c r="L421" s="282" t="s">
        <v>45</v>
      </c>
      <c r="M421" s="283" t="s">
        <v>1413</v>
      </c>
      <c r="N421" s="282" t="s">
        <v>1412</v>
      </c>
      <c r="O421" s="282" t="s">
        <v>50</v>
      </c>
      <c r="P421" s="282" t="s">
        <v>51</v>
      </c>
      <c r="Q421" s="284" t="s">
        <v>45</v>
      </c>
      <c r="R421" s="282" t="s">
        <v>45</v>
      </c>
      <c r="S421" s="285">
        <v>45601</v>
      </c>
      <c r="T421" s="285">
        <v>45547</v>
      </c>
      <c r="U421" s="284" t="s">
        <v>45</v>
      </c>
      <c r="V421" s="285">
        <v>45547</v>
      </c>
      <c r="W421" s="285">
        <v>45587</v>
      </c>
      <c r="X421" s="285">
        <v>45597</v>
      </c>
      <c r="Y421" s="286">
        <v>49000</v>
      </c>
      <c r="Z421" s="286">
        <v>49000</v>
      </c>
      <c r="AA421" s="286">
        <v>13300</v>
      </c>
      <c r="AB421" s="286">
        <v>49000</v>
      </c>
      <c r="AC421" s="287" t="s">
        <v>874</v>
      </c>
      <c r="AD421" s="284" t="s">
        <v>60</v>
      </c>
      <c r="AE421" s="287" t="s">
        <v>45</v>
      </c>
      <c r="AF421" s="286">
        <v>49000</v>
      </c>
      <c r="AG421" s="286">
        <v>1300</v>
      </c>
      <c r="AH421" s="286">
        <v>63700000</v>
      </c>
      <c r="AI421" s="286">
        <v>17290000</v>
      </c>
      <c r="AJ421" s="286">
        <v>1300</v>
      </c>
      <c r="AK421" s="286">
        <v>63700000</v>
      </c>
      <c r="AL421" s="286">
        <v>17290000</v>
      </c>
      <c r="AM421" s="286"/>
      <c r="AN421" s="286"/>
      <c r="AO421" s="286">
        <v>0</v>
      </c>
      <c r="AP421" s="286">
        <v>1246</v>
      </c>
      <c r="AQ421" s="286">
        <v>61054000</v>
      </c>
      <c r="AR421" s="286">
        <v>16571800</v>
      </c>
      <c r="AS421" s="286">
        <v>1246</v>
      </c>
      <c r="AT421" s="286">
        <v>61054000</v>
      </c>
      <c r="AU421" s="286">
        <v>16571800</v>
      </c>
      <c r="AV421" s="286"/>
      <c r="AW421" s="286"/>
      <c r="AX421" s="286">
        <v>0</v>
      </c>
      <c r="AY421" s="286">
        <v>957</v>
      </c>
      <c r="AZ421" s="286">
        <v>46893000</v>
      </c>
      <c r="BA421" s="286">
        <v>-6</v>
      </c>
      <c r="BB421" s="286">
        <v>-294000</v>
      </c>
      <c r="BC421" s="286">
        <v>230</v>
      </c>
      <c r="BD421" s="286">
        <v>11270000</v>
      </c>
      <c r="BE421" s="286">
        <v>8787534</v>
      </c>
      <c r="BF421" s="286">
        <v>3059000</v>
      </c>
      <c r="BG421" s="286">
        <v>951</v>
      </c>
      <c r="BH421" s="286">
        <v>46599000</v>
      </c>
      <c r="BI421" s="286">
        <v>33491040</v>
      </c>
      <c r="BJ421" s="286">
        <v>12648300</v>
      </c>
      <c r="BK421" s="286">
        <v>6</v>
      </c>
      <c r="BL421" s="286">
        <v>289</v>
      </c>
      <c r="BM421" s="286">
        <v>295</v>
      </c>
      <c r="BN421" s="286">
        <v>14455000</v>
      </c>
      <c r="BO421" s="286">
        <v>3923500</v>
      </c>
      <c r="BP421" s="287" t="s">
        <v>3497</v>
      </c>
      <c r="BQ421" s="287" t="s">
        <v>1799</v>
      </c>
      <c r="BR421" t="s">
        <v>45</v>
      </c>
    </row>
    <row r="422" spans="1:70" x14ac:dyDescent="0.3">
      <c r="A422" s="281">
        <v>419</v>
      </c>
      <c r="B422" s="288" t="s">
        <v>2952</v>
      </c>
      <c r="C422" s="288" t="s">
        <v>2953</v>
      </c>
      <c r="D422" s="288" t="s">
        <v>3007</v>
      </c>
      <c r="E422" s="288" t="s">
        <v>2959</v>
      </c>
      <c r="F422" s="288" t="s">
        <v>2970</v>
      </c>
      <c r="G422" s="288" t="s">
        <v>2974</v>
      </c>
      <c r="H422" s="288" t="s">
        <v>2976</v>
      </c>
      <c r="I422" s="288" t="s">
        <v>2962</v>
      </c>
      <c r="J422" s="288" t="s">
        <v>60</v>
      </c>
      <c r="K422" s="288" t="s">
        <v>2958</v>
      </c>
      <c r="L422" s="288" t="s">
        <v>45</v>
      </c>
      <c r="M422" s="289" t="s">
        <v>1411</v>
      </c>
      <c r="N422" s="288" t="s">
        <v>1410</v>
      </c>
      <c r="O422" s="288" t="s">
        <v>50</v>
      </c>
      <c r="P422" s="288" t="s">
        <v>51</v>
      </c>
      <c r="Q422" s="290" t="s">
        <v>45</v>
      </c>
      <c r="R422" s="288" t="s">
        <v>45</v>
      </c>
      <c r="S422" s="1">
        <v>45621</v>
      </c>
      <c r="T422" s="1">
        <v>45586</v>
      </c>
      <c r="U422" s="290" t="s">
        <v>45</v>
      </c>
      <c r="V422" s="1">
        <v>45586</v>
      </c>
      <c r="W422" s="1">
        <v>45621</v>
      </c>
      <c r="X422" s="1">
        <v>45625</v>
      </c>
      <c r="Y422" s="291">
        <v>65000</v>
      </c>
      <c r="Z422" s="291">
        <v>65000</v>
      </c>
      <c r="AA422" s="291">
        <v>17500</v>
      </c>
      <c r="AB422" s="291">
        <v>65000</v>
      </c>
      <c r="AC422" s="292" t="s">
        <v>399</v>
      </c>
      <c r="AD422" s="290" t="s">
        <v>60</v>
      </c>
      <c r="AE422" s="292" t="s">
        <v>45</v>
      </c>
      <c r="AF422" s="291">
        <v>65000</v>
      </c>
      <c r="AG422" s="291">
        <v>800</v>
      </c>
      <c r="AH422" s="291">
        <v>52000000</v>
      </c>
      <c r="AI422" s="291">
        <v>14000000</v>
      </c>
      <c r="AJ422" s="291">
        <v>800</v>
      </c>
      <c r="AK422" s="291">
        <v>52000000</v>
      </c>
      <c r="AL422" s="291">
        <v>14000000</v>
      </c>
      <c r="AM422" s="291"/>
      <c r="AN422" s="291"/>
      <c r="AO422" s="291">
        <v>0</v>
      </c>
      <c r="AP422" s="291">
        <v>795</v>
      </c>
      <c r="AQ422" s="291">
        <v>51675000</v>
      </c>
      <c r="AR422" s="291">
        <v>13912500</v>
      </c>
      <c r="AS422" s="291">
        <v>795</v>
      </c>
      <c r="AT422" s="291">
        <v>51675000</v>
      </c>
      <c r="AU422" s="291">
        <v>13912500</v>
      </c>
      <c r="AV422" s="291"/>
      <c r="AW422" s="291"/>
      <c r="AX422" s="291">
        <v>0</v>
      </c>
      <c r="AY422" s="291">
        <v>348</v>
      </c>
      <c r="AZ422" s="291">
        <v>22620000</v>
      </c>
      <c r="BA422" s="291">
        <v>-4</v>
      </c>
      <c r="BB422" s="291">
        <v>-260000</v>
      </c>
      <c r="BC422" s="291">
        <v>163</v>
      </c>
      <c r="BD422" s="291">
        <v>10595000</v>
      </c>
      <c r="BE422" s="291">
        <v>8038820</v>
      </c>
      <c r="BF422" s="291">
        <v>2852500</v>
      </c>
      <c r="BG422" s="291">
        <v>346</v>
      </c>
      <c r="BH422" s="291">
        <v>22490000</v>
      </c>
      <c r="BI422" s="291">
        <v>15968352</v>
      </c>
      <c r="BJ422" s="291">
        <v>6055000</v>
      </c>
      <c r="BK422" s="291">
        <v>2</v>
      </c>
      <c r="BL422" s="291">
        <v>447</v>
      </c>
      <c r="BM422" s="291">
        <v>449</v>
      </c>
      <c r="BN422" s="291">
        <v>29185000</v>
      </c>
      <c r="BO422" s="291">
        <v>7857500</v>
      </c>
      <c r="BP422" s="292" t="s">
        <v>3312</v>
      </c>
      <c r="BQ422" s="292" t="s">
        <v>3511</v>
      </c>
      <c r="BR422" t="s">
        <v>45</v>
      </c>
    </row>
    <row r="423" spans="1:70" x14ac:dyDescent="0.3">
      <c r="A423" s="281">
        <v>420</v>
      </c>
      <c r="B423" s="282" t="s">
        <v>2952</v>
      </c>
      <c r="C423" s="282" t="s">
        <v>2953</v>
      </c>
      <c r="D423" s="282" t="s">
        <v>3007</v>
      </c>
      <c r="E423" s="282" t="s">
        <v>2959</v>
      </c>
      <c r="F423" s="282" t="s">
        <v>2970</v>
      </c>
      <c r="G423" s="282" t="s">
        <v>2974</v>
      </c>
      <c r="H423" s="282" t="s">
        <v>2976</v>
      </c>
      <c r="I423" s="282" t="s">
        <v>2962</v>
      </c>
      <c r="J423" s="282" t="s">
        <v>60</v>
      </c>
      <c r="K423" s="282" t="s">
        <v>2958</v>
      </c>
      <c r="L423" s="282" t="s">
        <v>45</v>
      </c>
      <c r="M423" s="283" t="s">
        <v>1408</v>
      </c>
      <c r="N423" s="282" t="s">
        <v>1407</v>
      </c>
      <c r="O423" s="282" t="s">
        <v>50</v>
      </c>
      <c r="P423" s="282" t="s">
        <v>51</v>
      </c>
      <c r="Q423" s="284" t="s">
        <v>45</v>
      </c>
      <c r="R423" s="282" t="s">
        <v>45</v>
      </c>
      <c r="S423" s="285">
        <v>45587</v>
      </c>
      <c r="T423" s="285">
        <v>45586</v>
      </c>
      <c r="U423" s="284" t="s">
        <v>45</v>
      </c>
      <c r="V423" s="285">
        <v>45586</v>
      </c>
      <c r="W423" s="285">
        <v>45587</v>
      </c>
      <c r="X423" s="285">
        <v>45593</v>
      </c>
      <c r="Y423" s="286">
        <v>65000</v>
      </c>
      <c r="Z423" s="286">
        <v>65000</v>
      </c>
      <c r="AA423" s="286">
        <v>17000</v>
      </c>
      <c r="AB423" s="286">
        <v>65000</v>
      </c>
      <c r="AC423" s="287" t="s">
        <v>527</v>
      </c>
      <c r="AD423" s="284" t="s">
        <v>60</v>
      </c>
      <c r="AE423" s="287" t="s">
        <v>45</v>
      </c>
      <c r="AF423" s="286">
        <v>65000</v>
      </c>
      <c r="AG423" s="286">
        <v>700</v>
      </c>
      <c r="AH423" s="286">
        <v>45500000</v>
      </c>
      <c r="AI423" s="286">
        <v>11900000</v>
      </c>
      <c r="AJ423" s="286">
        <v>700</v>
      </c>
      <c r="AK423" s="286">
        <v>45500000</v>
      </c>
      <c r="AL423" s="286">
        <v>11900000</v>
      </c>
      <c r="AM423" s="286"/>
      <c r="AN423" s="286"/>
      <c r="AO423" s="286">
        <v>0</v>
      </c>
      <c r="AP423" s="286">
        <v>712</v>
      </c>
      <c r="AQ423" s="286">
        <v>46280000</v>
      </c>
      <c r="AR423" s="286">
        <v>12104000</v>
      </c>
      <c r="AS423" s="286">
        <v>712</v>
      </c>
      <c r="AT423" s="286">
        <v>46280000</v>
      </c>
      <c r="AU423" s="286">
        <v>12104000</v>
      </c>
      <c r="AV423" s="286"/>
      <c r="AW423" s="286"/>
      <c r="AX423" s="286">
        <v>0</v>
      </c>
      <c r="AY423" s="286">
        <v>551</v>
      </c>
      <c r="AZ423" s="286">
        <v>35815000</v>
      </c>
      <c r="BA423" s="286">
        <v>-10</v>
      </c>
      <c r="BB423" s="286">
        <v>-650000</v>
      </c>
      <c r="BC423" s="286">
        <v>80</v>
      </c>
      <c r="BD423" s="286">
        <v>5200000</v>
      </c>
      <c r="BE423" s="286">
        <v>3922088</v>
      </c>
      <c r="BF423" s="286">
        <v>1360000</v>
      </c>
      <c r="BG423" s="286">
        <v>550</v>
      </c>
      <c r="BH423" s="286">
        <v>35750000</v>
      </c>
      <c r="BI423" s="286">
        <v>28882960</v>
      </c>
      <c r="BJ423" s="286">
        <v>9350000</v>
      </c>
      <c r="BK423" s="286">
        <v>1</v>
      </c>
      <c r="BL423" s="286">
        <v>161</v>
      </c>
      <c r="BM423" s="286">
        <v>162</v>
      </c>
      <c r="BN423" s="286">
        <v>10530000</v>
      </c>
      <c r="BO423" s="286">
        <v>2754000</v>
      </c>
      <c r="BP423" s="287" t="s">
        <v>1325</v>
      </c>
      <c r="BQ423" s="287" t="s">
        <v>3986</v>
      </c>
      <c r="BR423" t="s">
        <v>45</v>
      </c>
    </row>
    <row r="424" spans="1:70" x14ac:dyDescent="0.3">
      <c r="A424" s="281">
        <v>421</v>
      </c>
      <c r="B424" s="288" t="s">
        <v>2952</v>
      </c>
      <c r="C424" s="288" t="s">
        <v>2953</v>
      </c>
      <c r="D424" s="288" t="s">
        <v>3007</v>
      </c>
      <c r="E424" s="288" t="s">
        <v>2959</v>
      </c>
      <c r="F424" s="288" t="s">
        <v>2970</v>
      </c>
      <c r="G424" s="288" t="s">
        <v>2974</v>
      </c>
      <c r="H424" s="288" t="s">
        <v>2976</v>
      </c>
      <c r="I424" s="288" t="s">
        <v>2962</v>
      </c>
      <c r="J424" s="288" t="s">
        <v>60</v>
      </c>
      <c r="K424" s="288" t="s">
        <v>2958</v>
      </c>
      <c r="L424" s="288" t="s">
        <v>45</v>
      </c>
      <c r="M424" s="289" t="s">
        <v>1405</v>
      </c>
      <c r="N424" s="288" t="s">
        <v>1404</v>
      </c>
      <c r="O424" s="288" t="s">
        <v>50</v>
      </c>
      <c r="P424" s="288" t="s">
        <v>142</v>
      </c>
      <c r="Q424" s="290" t="s">
        <v>45</v>
      </c>
      <c r="R424" s="288" t="s">
        <v>45</v>
      </c>
      <c r="S424" s="1">
        <v>45596</v>
      </c>
      <c r="T424" s="1">
        <v>45586</v>
      </c>
      <c r="U424" s="290" t="s">
        <v>45</v>
      </c>
      <c r="V424" s="1">
        <v>45586</v>
      </c>
      <c r="W424" s="1">
        <v>45596</v>
      </c>
      <c r="X424" s="1">
        <v>45610</v>
      </c>
      <c r="Y424" s="291">
        <v>65000</v>
      </c>
      <c r="Z424" s="291">
        <v>65000</v>
      </c>
      <c r="AA424" s="291">
        <v>16800</v>
      </c>
      <c r="AB424" s="291">
        <v>65000</v>
      </c>
      <c r="AC424" s="292" t="s">
        <v>566</v>
      </c>
      <c r="AD424" s="290" t="s">
        <v>60</v>
      </c>
      <c r="AE424" s="292" t="s">
        <v>45</v>
      </c>
      <c r="AF424" s="291">
        <v>65000</v>
      </c>
      <c r="AG424" s="291">
        <v>1200</v>
      </c>
      <c r="AH424" s="291">
        <v>78000000</v>
      </c>
      <c r="AI424" s="291">
        <v>20160000</v>
      </c>
      <c r="AJ424" s="291">
        <v>1200</v>
      </c>
      <c r="AK424" s="291">
        <v>78000000</v>
      </c>
      <c r="AL424" s="291">
        <v>20160000</v>
      </c>
      <c r="AM424" s="291"/>
      <c r="AN424" s="291"/>
      <c r="AO424" s="291">
        <v>0</v>
      </c>
      <c r="AP424" s="291">
        <v>1182</v>
      </c>
      <c r="AQ424" s="291">
        <v>76830000</v>
      </c>
      <c r="AR424" s="291">
        <v>19857600</v>
      </c>
      <c r="AS424" s="291">
        <v>1182</v>
      </c>
      <c r="AT424" s="291">
        <v>76830000</v>
      </c>
      <c r="AU424" s="291">
        <v>19857600</v>
      </c>
      <c r="AV424" s="291"/>
      <c r="AW424" s="291"/>
      <c r="AX424" s="291">
        <v>0</v>
      </c>
      <c r="AY424" s="291">
        <v>1099</v>
      </c>
      <c r="AZ424" s="291">
        <v>71435000</v>
      </c>
      <c r="BA424" s="291">
        <v>-2</v>
      </c>
      <c r="BB424" s="291">
        <v>-130000</v>
      </c>
      <c r="BC424" s="291">
        <v>132</v>
      </c>
      <c r="BD424" s="291">
        <v>8580000</v>
      </c>
      <c r="BE424" s="291">
        <v>7129231</v>
      </c>
      <c r="BF424" s="291">
        <v>2217600</v>
      </c>
      <c r="BG424" s="291">
        <v>1084</v>
      </c>
      <c r="BH424" s="291">
        <v>70460000</v>
      </c>
      <c r="BI424" s="291">
        <v>57214914</v>
      </c>
      <c r="BJ424" s="291">
        <v>18211200</v>
      </c>
      <c r="BK424" s="291">
        <v>15</v>
      </c>
      <c r="BL424" s="291">
        <v>83</v>
      </c>
      <c r="BM424" s="291">
        <v>98</v>
      </c>
      <c r="BN424" s="291">
        <v>6370000</v>
      </c>
      <c r="BO424" s="291">
        <v>1646400</v>
      </c>
      <c r="BP424" s="292" t="s">
        <v>3537</v>
      </c>
      <c r="BQ424" s="292" t="s">
        <v>3248</v>
      </c>
      <c r="BR424" t="s">
        <v>45</v>
      </c>
    </row>
    <row r="425" spans="1:70" x14ac:dyDescent="0.3">
      <c r="A425" s="281">
        <v>422</v>
      </c>
      <c r="B425" s="282" t="s">
        <v>2952</v>
      </c>
      <c r="C425" s="282" t="s">
        <v>2953</v>
      </c>
      <c r="D425" s="282" t="s">
        <v>3007</v>
      </c>
      <c r="E425" s="282" t="s">
        <v>2959</v>
      </c>
      <c r="F425" s="282" t="s">
        <v>2970</v>
      </c>
      <c r="G425" s="282" t="s">
        <v>2974</v>
      </c>
      <c r="H425" s="282" t="s">
        <v>2976</v>
      </c>
      <c r="I425" s="282" t="s">
        <v>2962</v>
      </c>
      <c r="J425" s="282" t="s">
        <v>60</v>
      </c>
      <c r="K425" s="282" t="s">
        <v>2958</v>
      </c>
      <c r="L425" s="282" t="s">
        <v>45</v>
      </c>
      <c r="M425" s="283" t="s">
        <v>1403</v>
      </c>
      <c r="N425" s="282" t="s">
        <v>1402</v>
      </c>
      <c r="O425" s="282" t="s">
        <v>50</v>
      </c>
      <c r="P425" s="282" t="s">
        <v>51</v>
      </c>
      <c r="Q425" s="284" t="s">
        <v>45</v>
      </c>
      <c r="R425" s="282" t="s">
        <v>45</v>
      </c>
      <c r="S425" s="285">
        <v>45597</v>
      </c>
      <c r="T425" s="285">
        <v>45586</v>
      </c>
      <c r="U425" s="284" t="s">
        <v>45</v>
      </c>
      <c r="V425" s="285">
        <v>45586</v>
      </c>
      <c r="W425" s="285">
        <v>45597</v>
      </c>
      <c r="X425" s="285">
        <v>45607</v>
      </c>
      <c r="Y425" s="286">
        <v>69000</v>
      </c>
      <c r="Z425" s="286">
        <v>69000</v>
      </c>
      <c r="AA425" s="286">
        <v>17500</v>
      </c>
      <c r="AB425" s="286">
        <v>69000</v>
      </c>
      <c r="AC425" s="287" t="s">
        <v>678</v>
      </c>
      <c r="AD425" s="284" t="s">
        <v>60</v>
      </c>
      <c r="AE425" s="287" t="s">
        <v>45</v>
      </c>
      <c r="AF425" s="286">
        <v>69000</v>
      </c>
      <c r="AG425" s="286">
        <v>1400</v>
      </c>
      <c r="AH425" s="286">
        <v>96600000</v>
      </c>
      <c r="AI425" s="286">
        <v>24500000</v>
      </c>
      <c r="AJ425" s="286">
        <v>1400</v>
      </c>
      <c r="AK425" s="286">
        <v>96600000</v>
      </c>
      <c r="AL425" s="286">
        <v>24500000</v>
      </c>
      <c r="AM425" s="286"/>
      <c r="AN425" s="286"/>
      <c r="AO425" s="286">
        <v>0</v>
      </c>
      <c r="AP425" s="286">
        <v>1421</v>
      </c>
      <c r="AQ425" s="286">
        <v>98049000</v>
      </c>
      <c r="AR425" s="286">
        <v>24867500</v>
      </c>
      <c r="AS425" s="286">
        <v>1421</v>
      </c>
      <c r="AT425" s="286">
        <v>98049000</v>
      </c>
      <c r="AU425" s="286">
        <v>24867500</v>
      </c>
      <c r="AV425" s="286"/>
      <c r="AW425" s="286"/>
      <c r="AX425" s="286">
        <v>0</v>
      </c>
      <c r="AY425" s="286">
        <v>634</v>
      </c>
      <c r="AZ425" s="286">
        <v>43746000</v>
      </c>
      <c r="BA425" s="286">
        <v>4</v>
      </c>
      <c r="BB425" s="286">
        <v>276000</v>
      </c>
      <c r="BC425" s="286">
        <v>219</v>
      </c>
      <c r="BD425" s="286">
        <v>15111000</v>
      </c>
      <c r="BE425" s="286">
        <v>10018807</v>
      </c>
      <c r="BF425" s="286">
        <v>3832500</v>
      </c>
      <c r="BG425" s="286">
        <v>630</v>
      </c>
      <c r="BH425" s="286">
        <v>43470000</v>
      </c>
      <c r="BI425" s="286">
        <v>30269409</v>
      </c>
      <c r="BJ425" s="286">
        <v>11025000</v>
      </c>
      <c r="BK425" s="286">
        <v>4</v>
      </c>
      <c r="BL425" s="286">
        <v>787</v>
      </c>
      <c r="BM425" s="286">
        <v>791</v>
      </c>
      <c r="BN425" s="286">
        <v>54579000</v>
      </c>
      <c r="BO425" s="286">
        <v>13842500</v>
      </c>
      <c r="BP425" s="287" t="s">
        <v>3667</v>
      </c>
      <c r="BQ425" s="287" t="s">
        <v>3511</v>
      </c>
      <c r="BR425" t="s">
        <v>45</v>
      </c>
    </row>
    <row r="426" spans="1:70" x14ac:dyDescent="0.3">
      <c r="A426" s="281">
        <v>423</v>
      </c>
      <c r="B426" s="288" t="s">
        <v>2952</v>
      </c>
      <c r="C426" s="288" t="s">
        <v>2953</v>
      </c>
      <c r="D426" s="288" t="s">
        <v>3007</v>
      </c>
      <c r="E426" s="288" t="s">
        <v>2959</v>
      </c>
      <c r="F426" s="288" t="s">
        <v>2970</v>
      </c>
      <c r="G426" s="288" t="s">
        <v>2974</v>
      </c>
      <c r="H426" s="288" t="s">
        <v>2976</v>
      </c>
      <c r="I426" s="288" t="s">
        <v>2962</v>
      </c>
      <c r="J426" s="288" t="s">
        <v>60</v>
      </c>
      <c r="K426" s="288" t="s">
        <v>2958</v>
      </c>
      <c r="L426" s="288" t="s">
        <v>45</v>
      </c>
      <c r="M426" s="289" t="s">
        <v>1401</v>
      </c>
      <c r="N426" s="288" t="s">
        <v>1400</v>
      </c>
      <c r="O426" s="288" t="s">
        <v>50</v>
      </c>
      <c r="P426" s="288" t="s">
        <v>51</v>
      </c>
      <c r="Q426" s="290" t="s">
        <v>45</v>
      </c>
      <c r="R426" s="288" t="s">
        <v>45</v>
      </c>
      <c r="S426" s="1">
        <v>45610</v>
      </c>
      <c r="T426" s="1">
        <v>45586</v>
      </c>
      <c r="U426" s="290" t="s">
        <v>45</v>
      </c>
      <c r="V426" s="1">
        <v>45586</v>
      </c>
      <c r="W426" s="1">
        <v>45609</v>
      </c>
      <c r="X426" s="1">
        <v>45614</v>
      </c>
      <c r="Y426" s="291">
        <v>63000</v>
      </c>
      <c r="Z426" s="291">
        <v>63000</v>
      </c>
      <c r="AA426" s="291">
        <v>16000</v>
      </c>
      <c r="AB426" s="291">
        <v>63000</v>
      </c>
      <c r="AC426" s="292" t="s">
        <v>678</v>
      </c>
      <c r="AD426" s="290" t="s">
        <v>60</v>
      </c>
      <c r="AE426" s="292" t="s">
        <v>45</v>
      </c>
      <c r="AF426" s="291">
        <v>63000</v>
      </c>
      <c r="AG426" s="291">
        <v>1350</v>
      </c>
      <c r="AH426" s="291">
        <v>85050000</v>
      </c>
      <c r="AI426" s="291">
        <v>21600000</v>
      </c>
      <c r="AJ426" s="291">
        <v>700</v>
      </c>
      <c r="AK426" s="291">
        <v>44100000</v>
      </c>
      <c r="AL426" s="291">
        <v>11200000</v>
      </c>
      <c r="AM426" s="291">
        <v>650</v>
      </c>
      <c r="AN426" s="291">
        <v>40950000</v>
      </c>
      <c r="AO426" s="291">
        <v>10400000</v>
      </c>
      <c r="AP426" s="291">
        <v>1339</v>
      </c>
      <c r="AQ426" s="291">
        <v>84357000</v>
      </c>
      <c r="AR426" s="291">
        <v>21424000</v>
      </c>
      <c r="AS426" s="291">
        <v>1339</v>
      </c>
      <c r="AT426" s="291">
        <v>84357000</v>
      </c>
      <c r="AU426" s="291">
        <v>21424000</v>
      </c>
      <c r="AV426" s="291"/>
      <c r="AW426" s="291"/>
      <c r="AX426" s="291">
        <v>0</v>
      </c>
      <c r="AY426" s="291">
        <v>1156</v>
      </c>
      <c r="AZ426" s="291">
        <v>72828000</v>
      </c>
      <c r="BA426" s="291">
        <v>4</v>
      </c>
      <c r="BB426" s="291">
        <v>252000</v>
      </c>
      <c r="BC426" s="291">
        <v>132</v>
      </c>
      <c r="BD426" s="291">
        <v>8316000</v>
      </c>
      <c r="BE426" s="291">
        <v>6823121</v>
      </c>
      <c r="BF426" s="291">
        <v>2112000</v>
      </c>
      <c r="BG426" s="291">
        <v>1150</v>
      </c>
      <c r="BH426" s="291">
        <v>72450000</v>
      </c>
      <c r="BI426" s="291">
        <v>49806138</v>
      </c>
      <c r="BJ426" s="291">
        <v>18400000</v>
      </c>
      <c r="BK426" s="291">
        <v>6</v>
      </c>
      <c r="BL426" s="291">
        <v>183</v>
      </c>
      <c r="BM426" s="291">
        <v>189</v>
      </c>
      <c r="BN426" s="291">
        <v>11907000</v>
      </c>
      <c r="BO426" s="291">
        <v>3024000</v>
      </c>
      <c r="BP426" s="292" t="s">
        <v>1111</v>
      </c>
      <c r="BQ426" s="292" t="s">
        <v>3836</v>
      </c>
      <c r="BR426" t="s">
        <v>45</v>
      </c>
    </row>
    <row r="427" spans="1:70" x14ac:dyDescent="0.3">
      <c r="A427" s="281">
        <v>424</v>
      </c>
      <c r="B427" s="282" t="s">
        <v>2952</v>
      </c>
      <c r="C427" s="282" t="s">
        <v>2953</v>
      </c>
      <c r="D427" s="282" t="s">
        <v>3007</v>
      </c>
      <c r="E427" s="282" t="s">
        <v>2959</v>
      </c>
      <c r="F427" s="282" t="s">
        <v>2970</v>
      </c>
      <c r="G427" s="282" t="s">
        <v>2974</v>
      </c>
      <c r="H427" s="282" t="s">
        <v>2976</v>
      </c>
      <c r="I427" s="282" t="s">
        <v>2962</v>
      </c>
      <c r="J427" s="282" t="s">
        <v>60</v>
      </c>
      <c r="K427" s="282" t="s">
        <v>2958</v>
      </c>
      <c r="L427" s="282" t="s">
        <v>45</v>
      </c>
      <c r="M427" s="283" t="s">
        <v>1399</v>
      </c>
      <c r="N427" s="282" t="s">
        <v>1398</v>
      </c>
      <c r="O427" s="282" t="s">
        <v>50</v>
      </c>
      <c r="P427" s="282" t="s">
        <v>51</v>
      </c>
      <c r="Q427" s="284" t="s">
        <v>45</v>
      </c>
      <c r="R427" s="282" t="s">
        <v>45</v>
      </c>
      <c r="S427" s="285">
        <v>45580</v>
      </c>
      <c r="T427" s="285">
        <v>45533</v>
      </c>
      <c r="U427" s="284" t="s">
        <v>45</v>
      </c>
      <c r="V427" s="285">
        <v>45533</v>
      </c>
      <c r="W427" s="285">
        <v>45555</v>
      </c>
      <c r="X427" s="285">
        <v>45561</v>
      </c>
      <c r="Y427" s="286">
        <v>55000</v>
      </c>
      <c r="Z427" s="286">
        <v>55000</v>
      </c>
      <c r="AA427" s="286">
        <v>14500</v>
      </c>
      <c r="AB427" s="286">
        <v>55000</v>
      </c>
      <c r="AC427" s="287" t="s">
        <v>421</v>
      </c>
      <c r="AD427" s="284" t="s">
        <v>60</v>
      </c>
      <c r="AE427" s="287" t="s">
        <v>45</v>
      </c>
      <c r="AF427" s="286">
        <v>55000</v>
      </c>
      <c r="AG427" s="286">
        <v>1200</v>
      </c>
      <c r="AH427" s="286">
        <v>66000000</v>
      </c>
      <c r="AI427" s="286">
        <v>17400000</v>
      </c>
      <c r="AJ427" s="286">
        <v>500</v>
      </c>
      <c r="AK427" s="286">
        <v>27500000</v>
      </c>
      <c r="AL427" s="286">
        <v>7250000</v>
      </c>
      <c r="AM427" s="286">
        <v>700</v>
      </c>
      <c r="AN427" s="286">
        <v>38500000</v>
      </c>
      <c r="AO427" s="286">
        <v>10150000</v>
      </c>
      <c r="AP427" s="286">
        <v>1179</v>
      </c>
      <c r="AQ427" s="286">
        <v>64845000</v>
      </c>
      <c r="AR427" s="286">
        <v>17095500</v>
      </c>
      <c r="AS427" s="286">
        <v>1179</v>
      </c>
      <c r="AT427" s="286">
        <v>64845000</v>
      </c>
      <c r="AU427" s="286">
        <v>17095500</v>
      </c>
      <c r="AV427" s="286"/>
      <c r="AW427" s="286"/>
      <c r="AX427" s="286">
        <v>0</v>
      </c>
      <c r="AY427" s="286">
        <v>1017</v>
      </c>
      <c r="AZ427" s="286">
        <v>55935000</v>
      </c>
      <c r="BA427" s="286">
        <v>-6</v>
      </c>
      <c r="BB427" s="286">
        <v>-330000</v>
      </c>
      <c r="BC427" s="286">
        <v>359</v>
      </c>
      <c r="BD427" s="286">
        <v>19745000</v>
      </c>
      <c r="BE427" s="286">
        <v>14298917</v>
      </c>
      <c r="BF427" s="286">
        <v>5205500</v>
      </c>
      <c r="BG427" s="286">
        <v>1006</v>
      </c>
      <c r="BH427" s="286">
        <v>55330000</v>
      </c>
      <c r="BI427" s="286">
        <v>42250123</v>
      </c>
      <c r="BJ427" s="286">
        <v>14587000</v>
      </c>
      <c r="BK427" s="286">
        <v>11</v>
      </c>
      <c r="BL427" s="286">
        <v>162</v>
      </c>
      <c r="BM427" s="286">
        <v>173</v>
      </c>
      <c r="BN427" s="286">
        <v>9515000</v>
      </c>
      <c r="BO427" s="286">
        <v>2508500</v>
      </c>
      <c r="BP427" s="287" t="s">
        <v>1648</v>
      </c>
      <c r="BQ427" s="287" t="s">
        <v>3915</v>
      </c>
      <c r="BR427" t="s">
        <v>45</v>
      </c>
    </row>
    <row r="428" spans="1:70" x14ac:dyDescent="0.3">
      <c r="A428" s="281">
        <v>425</v>
      </c>
      <c r="B428" s="288" t="s">
        <v>2952</v>
      </c>
      <c r="C428" s="288" t="s">
        <v>2953</v>
      </c>
      <c r="D428" s="288" t="s">
        <v>3007</v>
      </c>
      <c r="E428" s="288" t="s">
        <v>2959</v>
      </c>
      <c r="F428" s="288" t="s">
        <v>2977</v>
      </c>
      <c r="G428" s="288" t="s">
        <v>2978</v>
      </c>
      <c r="H428" s="288" t="s">
        <v>2979</v>
      </c>
      <c r="I428" s="288" t="s">
        <v>2962</v>
      </c>
      <c r="J428" s="288" t="s">
        <v>60</v>
      </c>
      <c r="K428" s="288" t="s">
        <v>2958</v>
      </c>
      <c r="L428" s="288" t="s">
        <v>45</v>
      </c>
      <c r="M428" s="289" t="s">
        <v>1397</v>
      </c>
      <c r="N428" s="288" t="s">
        <v>1396</v>
      </c>
      <c r="O428" s="288" t="s">
        <v>50</v>
      </c>
      <c r="P428" s="288" t="s">
        <v>51</v>
      </c>
      <c r="Q428" s="290" t="s">
        <v>45</v>
      </c>
      <c r="R428" s="288" t="s">
        <v>45</v>
      </c>
      <c r="S428" s="1">
        <v>45540</v>
      </c>
      <c r="T428" s="1">
        <v>45534</v>
      </c>
      <c r="U428" s="290" t="s">
        <v>45</v>
      </c>
      <c r="V428" s="1">
        <v>45534</v>
      </c>
      <c r="W428" s="1">
        <v>45540</v>
      </c>
      <c r="X428" s="1">
        <v>45548</v>
      </c>
      <c r="Y428" s="291">
        <v>53000</v>
      </c>
      <c r="Z428" s="291">
        <v>53000</v>
      </c>
      <c r="AA428" s="291">
        <v>13700</v>
      </c>
      <c r="AB428" s="291">
        <v>53000</v>
      </c>
      <c r="AC428" s="292" t="s">
        <v>566</v>
      </c>
      <c r="AD428" s="290" t="s">
        <v>60</v>
      </c>
      <c r="AE428" s="292" t="s">
        <v>45</v>
      </c>
      <c r="AF428" s="291">
        <v>53000</v>
      </c>
      <c r="AG428" s="291">
        <v>1200</v>
      </c>
      <c r="AH428" s="291">
        <v>63600000</v>
      </c>
      <c r="AI428" s="291">
        <v>16440000</v>
      </c>
      <c r="AJ428" s="291">
        <v>1200</v>
      </c>
      <c r="AK428" s="291">
        <v>63600000</v>
      </c>
      <c r="AL428" s="291">
        <v>16440000</v>
      </c>
      <c r="AM428" s="291"/>
      <c r="AN428" s="291"/>
      <c r="AO428" s="291">
        <v>0</v>
      </c>
      <c r="AP428" s="291">
        <v>1194</v>
      </c>
      <c r="AQ428" s="291">
        <v>63282000</v>
      </c>
      <c r="AR428" s="291">
        <v>16357800</v>
      </c>
      <c r="AS428" s="291">
        <v>1194</v>
      </c>
      <c r="AT428" s="291">
        <v>63282000</v>
      </c>
      <c r="AU428" s="291">
        <v>16357800</v>
      </c>
      <c r="AV428" s="291"/>
      <c r="AW428" s="291"/>
      <c r="AX428" s="291">
        <v>0</v>
      </c>
      <c r="AY428" s="291">
        <v>486</v>
      </c>
      <c r="AZ428" s="291">
        <v>25758000</v>
      </c>
      <c r="BA428" s="291">
        <v>-1</v>
      </c>
      <c r="BB428" s="291">
        <v>-53000</v>
      </c>
      <c r="BC428" s="291">
        <v>96</v>
      </c>
      <c r="BD428" s="291">
        <v>5088000</v>
      </c>
      <c r="BE428" s="291">
        <v>4044564</v>
      </c>
      <c r="BF428" s="291">
        <v>1315200</v>
      </c>
      <c r="BG428" s="291">
        <v>465</v>
      </c>
      <c r="BH428" s="291">
        <v>24645000</v>
      </c>
      <c r="BI428" s="291">
        <v>18197323</v>
      </c>
      <c r="BJ428" s="291">
        <v>6370500</v>
      </c>
      <c r="BK428" s="291">
        <v>21</v>
      </c>
      <c r="BL428" s="291">
        <v>708</v>
      </c>
      <c r="BM428" s="291">
        <v>729</v>
      </c>
      <c r="BN428" s="291">
        <v>38637000</v>
      </c>
      <c r="BO428" s="291">
        <v>9987300</v>
      </c>
      <c r="BP428" s="292" t="s">
        <v>891</v>
      </c>
      <c r="BQ428" s="292" t="s">
        <v>723</v>
      </c>
      <c r="BR428" t="s">
        <v>45</v>
      </c>
    </row>
    <row r="429" spans="1:70" x14ac:dyDescent="0.3">
      <c r="A429" s="281">
        <v>426</v>
      </c>
      <c r="B429" s="282" t="s">
        <v>2952</v>
      </c>
      <c r="C429" s="282" t="s">
        <v>2953</v>
      </c>
      <c r="D429" s="282" t="s">
        <v>3007</v>
      </c>
      <c r="E429" s="282" t="s">
        <v>2959</v>
      </c>
      <c r="F429" s="282" t="s">
        <v>2977</v>
      </c>
      <c r="G429" s="282" t="s">
        <v>2978</v>
      </c>
      <c r="H429" s="282" t="s">
        <v>2979</v>
      </c>
      <c r="I429" s="282" t="s">
        <v>2962</v>
      </c>
      <c r="J429" s="282" t="s">
        <v>60</v>
      </c>
      <c r="K429" s="282" t="s">
        <v>2958</v>
      </c>
      <c r="L429" s="282" t="s">
        <v>45</v>
      </c>
      <c r="M429" s="283" t="s">
        <v>1395</v>
      </c>
      <c r="N429" s="282" t="s">
        <v>1394</v>
      </c>
      <c r="O429" s="282" t="s">
        <v>50</v>
      </c>
      <c r="P429" s="282" t="s">
        <v>51</v>
      </c>
      <c r="Q429" s="284" t="s">
        <v>45</v>
      </c>
      <c r="R429" s="282" t="s">
        <v>45</v>
      </c>
      <c r="S429" s="285">
        <v>45587</v>
      </c>
      <c r="T429" s="285">
        <v>45586</v>
      </c>
      <c r="U429" s="284" t="s">
        <v>45</v>
      </c>
      <c r="V429" s="285">
        <v>45586</v>
      </c>
      <c r="W429" s="285">
        <v>45587</v>
      </c>
      <c r="X429" s="285">
        <v>45593</v>
      </c>
      <c r="Y429" s="286">
        <v>47000</v>
      </c>
      <c r="Z429" s="286">
        <v>47000</v>
      </c>
      <c r="AA429" s="286">
        <v>11800</v>
      </c>
      <c r="AB429" s="286">
        <v>47000</v>
      </c>
      <c r="AC429" s="287" t="s">
        <v>1019</v>
      </c>
      <c r="AD429" s="284" t="s">
        <v>60</v>
      </c>
      <c r="AE429" s="287" t="s">
        <v>45</v>
      </c>
      <c r="AF429" s="286">
        <v>47000</v>
      </c>
      <c r="AG429" s="286">
        <v>930</v>
      </c>
      <c r="AH429" s="286">
        <v>43710000</v>
      </c>
      <c r="AI429" s="286">
        <v>10974000</v>
      </c>
      <c r="AJ429" s="286">
        <v>930</v>
      </c>
      <c r="AK429" s="286">
        <v>43710000</v>
      </c>
      <c r="AL429" s="286">
        <v>10974000</v>
      </c>
      <c r="AM429" s="286"/>
      <c r="AN429" s="286"/>
      <c r="AO429" s="286">
        <v>0</v>
      </c>
      <c r="AP429" s="286">
        <v>918</v>
      </c>
      <c r="AQ429" s="286">
        <v>43146000</v>
      </c>
      <c r="AR429" s="286">
        <v>10832400</v>
      </c>
      <c r="AS429" s="286">
        <v>918</v>
      </c>
      <c r="AT429" s="286">
        <v>43146000</v>
      </c>
      <c r="AU429" s="286">
        <v>10832400</v>
      </c>
      <c r="AV429" s="286"/>
      <c r="AW429" s="286"/>
      <c r="AX429" s="286">
        <v>0</v>
      </c>
      <c r="AY429" s="286">
        <v>631</v>
      </c>
      <c r="AZ429" s="286">
        <v>29657000</v>
      </c>
      <c r="BA429" s="286">
        <v>-3</v>
      </c>
      <c r="BB429" s="286">
        <v>-141000</v>
      </c>
      <c r="BC429" s="286">
        <v>240</v>
      </c>
      <c r="BD429" s="286">
        <v>11280000</v>
      </c>
      <c r="BE429" s="286">
        <v>8551363</v>
      </c>
      <c r="BF429" s="286">
        <v>2832000</v>
      </c>
      <c r="BG429" s="286">
        <v>631</v>
      </c>
      <c r="BH429" s="286">
        <v>29657000</v>
      </c>
      <c r="BI429" s="286">
        <v>22617143</v>
      </c>
      <c r="BJ429" s="286">
        <v>7445800</v>
      </c>
      <c r="BK429" s="286"/>
      <c r="BL429" s="286">
        <v>287</v>
      </c>
      <c r="BM429" s="286">
        <v>287</v>
      </c>
      <c r="BN429" s="286">
        <v>13489000</v>
      </c>
      <c r="BO429" s="286">
        <v>3386600</v>
      </c>
      <c r="BP429" s="287" t="s">
        <v>3845</v>
      </c>
      <c r="BQ429" s="287" t="s">
        <v>3911</v>
      </c>
      <c r="BR429" t="s">
        <v>45</v>
      </c>
    </row>
    <row r="430" spans="1:70" x14ac:dyDescent="0.3">
      <c r="A430" s="281">
        <v>427</v>
      </c>
      <c r="B430" s="288" t="s">
        <v>2952</v>
      </c>
      <c r="C430" s="288" t="s">
        <v>2953</v>
      </c>
      <c r="D430" s="288" t="s">
        <v>3007</v>
      </c>
      <c r="E430" s="288" t="s">
        <v>2959</v>
      </c>
      <c r="F430" s="288" t="s">
        <v>2977</v>
      </c>
      <c r="G430" s="288" t="s">
        <v>2978</v>
      </c>
      <c r="H430" s="288" t="s">
        <v>3005</v>
      </c>
      <c r="I430" s="288" t="s">
        <v>2962</v>
      </c>
      <c r="J430" s="288" t="s">
        <v>60</v>
      </c>
      <c r="K430" s="288" t="s">
        <v>2958</v>
      </c>
      <c r="L430" s="288" t="s">
        <v>45</v>
      </c>
      <c r="M430" s="289" t="s">
        <v>1393</v>
      </c>
      <c r="N430" s="288" t="s">
        <v>1392</v>
      </c>
      <c r="O430" s="288" t="s">
        <v>50</v>
      </c>
      <c r="P430" s="288" t="s">
        <v>51</v>
      </c>
      <c r="Q430" s="290" t="s">
        <v>45</v>
      </c>
      <c r="R430" s="288" t="s">
        <v>45</v>
      </c>
      <c r="S430" s="1">
        <v>45587</v>
      </c>
      <c r="T430" s="1">
        <v>45547</v>
      </c>
      <c r="U430" s="290" t="s">
        <v>45</v>
      </c>
      <c r="V430" s="1">
        <v>45547</v>
      </c>
      <c r="W430" s="1">
        <v>45587</v>
      </c>
      <c r="X430" s="1">
        <v>45596</v>
      </c>
      <c r="Y430" s="291">
        <v>109000</v>
      </c>
      <c r="Z430" s="291">
        <v>109000</v>
      </c>
      <c r="AA430" s="291">
        <v>30500</v>
      </c>
      <c r="AB430" s="291">
        <v>109000</v>
      </c>
      <c r="AC430" s="292" t="s">
        <v>1247</v>
      </c>
      <c r="AD430" s="290" t="s">
        <v>60</v>
      </c>
      <c r="AE430" s="292" t="s">
        <v>45</v>
      </c>
      <c r="AF430" s="291">
        <v>109000</v>
      </c>
      <c r="AG430" s="291">
        <v>600</v>
      </c>
      <c r="AH430" s="291">
        <v>65400000</v>
      </c>
      <c r="AI430" s="291">
        <v>18300000</v>
      </c>
      <c r="AJ430" s="291">
        <v>600</v>
      </c>
      <c r="AK430" s="291">
        <v>65400000</v>
      </c>
      <c r="AL430" s="291">
        <v>18300000</v>
      </c>
      <c r="AM430" s="291"/>
      <c r="AN430" s="291"/>
      <c r="AO430" s="291">
        <v>0</v>
      </c>
      <c r="AP430" s="291">
        <v>594</v>
      </c>
      <c r="AQ430" s="291">
        <v>64746000</v>
      </c>
      <c r="AR430" s="291">
        <v>18117000</v>
      </c>
      <c r="AS430" s="291">
        <v>594</v>
      </c>
      <c r="AT430" s="291">
        <v>64746000</v>
      </c>
      <c r="AU430" s="291">
        <v>18117000</v>
      </c>
      <c r="AV430" s="291"/>
      <c r="AW430" s="291"/>
      <c r="AX430" s="291">
        <v>0</v>
      </c>
      <c r="AY430" s="291">
        <v>370</v>
      </c>
      <c r="AZ430" s="291">
        <v>40330000</v>
      </c>
      <c r="BA430" s="291">
        <v>-1</v>
      </c>
      <c r="BB430" s="291">
        <v>-109000</v>
      </c>
      <c r="BC430" s="291">
        <v>140</v>
      </c>
      <c r="BD430" s="291">
        <v>15260000</v>
      </c>
      <c r="BE430" s="291">
        <v>10377383</v>
      </c>
      <c r="BF430" s="291">
        <v>4270000</v>
      </c>
      <c r="BG430" s="291">
        <v>374</v>
      </c>
      <c r="BH430" s="291">
        <v>40766000</v>
      </c>
      <c r="BI430" s="291">
        <v>26674070</v>
      </c>
      <c r="BJ430" s="291">
        <v>11407000</v>
      </c>
      <c r="BK430" s="291">
        <v>-4</v>
      </c>
      <c r="BL430" s="291">
        <v>224</v>
      </c>
      <c r="BM430" s="291">
        <v>220</v>
      </c>
      <c r="BN430" s="291">
        <v>23980000</v>
      </c>
      <c r="BO430" s="291">
        <v>6710000</v>
      </c>
      <c r="BP430" s="292" t="s">
        <v>3895</v>
      </c>
      <c r="BQ430" s="292" t="s">
        <v>519</v>
      </c>
      <c r="BR430" t="s">
        <v>45</v>
      </c>
    </row>
    <row r="431" spans="1:70" x14ac:dyDescent="0.3">
      <c r="A431" s="281">
        <v>428</v>
      </c>
      <c r="B431" s="282" t="s">
        <v>2952</v>
      </c>
      <c r="C431" s="282" t="s">
        <v>2953</v>
      </c>
      <c r="D431" s="282" t="s">
        <v>3007</v>
      </c>
      <c r="E431" s="282" t="s">
        <v>2959</v>
      </c>
      <c r="F431" s="282" t="s">
        <v>2977</v>
      </c>
      <c r="G431" s="282" t="s">
        <v>2978</v>
      </c>
      <c r="H431" s="282" t="s">
        <v>3005</v>
      </c>
      <c r="I431" s="282" t="s">
        <v>2962</v>
      </c>
      <c r="J431" s="282" t="s">
        <v>60</v>
      </c>
      <c r="K431" s="282" t="s">
        <v>2958</v>
      </c>
      <c r="L431" s="282" t="s">
        <v>45</v>
      </c>
      <c r="M431" s="283" t="s">
        <v>1391</v>
      </c>
      <c r="N431" s="282" t="s">
        <v>1390</v>
      </c>
      <c r="O431" s="282" t="s">
        <v>50</v>
      </c>
      <c r="P431" s="282" t="s">
        <v>51</v>
      </c>
      <c r="Q431" s="284" t="s">
        <v>45</v>
      </c>
      <c r="R431" s="282" t="s">
        <v>45</v>
      </c>
      <c r="S431" s="285">
        <v>45611</v>
      </c>
      <c r="T431" s="285">
        <v>45586</v>
      </c>
      <c r="U431" s="284" t="s">
        <v>45</v>
      </c>
      <c r="V431" s="285">
        <v>45586</v>
      </c>
      <c r="W431" s="285">
        <v>45611</v>
      </c>
      <c r="X431" s="285">
        <v>45617</v>
      </c>
      <c r="Y431" s="286">
        <v>57000</v>
      </c>
      <c r="Z431" s="286">
        <v>57000</v>
      </c>
      <c r="AA431" s="286">
        <v>12800</v>
      </c>
      <c r="AB431" s="286">
        <v>57000</v>
      </c>
      <c r="AC431" s="287" t="s">
        <v>593</v>
      </c>
      <c r="AD431" s="284" t="s">
        <v>60</v>
      </c>
      <c r="AE431" s="287" t="s">
        <v>45</v>
      </c>
      <c r="AF431" s="286">
        <v>57000</v>
      </c>
      <c r="AG431" s="286">
        <v>600</v>
      </c>
      <c r="AH431" s="286">
        <v>34200000</v>
      </c>
      <c r="AI431" s="286">
        <v>7680000</v>
      </c>
      <c r="AJ431" s="286">
        <v>600</v>
      </c>
      <c r="AK431" s="286">
        <v>34200000</v>
      </c>
      <c r="AL431" s="286">
        <v>7680000</v>
      </c>
      <c r="AM431" s="286"/>
      <c r="AN431" s="286"/>
      <c r="AO431" s="286">
        <v>0</v>
      </c>
      <c r="AP431" s="286">
        <v>660</v>
      </c>
      <c r="AQ431" s="286">
        <v>37620000</v>
      </c>
      <c r="AR431" s="286">
        <v>8448000</v>
      </c>
      <c r="AS431" s="286">
        <v>660</v>
      </c>
      <c r="AT431" s="286">
        <v>37620000</v>
      </c>
      <c r="AU431" s="286">
        <v>8448000</v>
      </c>
      <c r="AV431" s="286"/>
      <c r="AW431" s="286"/>
      <c r="AX431" s="286">
        <v>0</v>
      </c>
      <c r="AY431" s="286">
        <v>591</v>
      </c>
      <c r="AZ431" s="286">
        <v>33687000</v>
      </c>
      <c r="BA431" s="286">
        <v>-5</v>
      </c>
      <c r="BB431" s="286">
        <v>-285000</v>
      </c>
      <c r="BC431" s="286">
        <v>71</v>
      </c>
      <c r="BD431" s="286">
        <v>4047000</v>
      </c>
      <c r="BE431" s="286">
        <v>3251325</v>
      </c>
      <c r="BF431" s="286">
        <v>908800</v>
      </c>
      <c r="BG431" s="286">
        <v>591</v>
      </c>
      <c r="BH431" s="286">
        <v>33687000</v>
      </c>
      <c r="BI431" s="286">
        <v>24723787</v>
      </c>
      <c r="BJ431" s="286">
        <v>7564800</v>
      </c>
      <c r="BK431" s="286"/>
      <c r="BL431" s="286">
        <v>69</v>
      </c>
      <c r="BM431" s="286">
        <v>69</v>
      </c>
      <c r="BN431" s="286">
        <v>3933000</v>
      </c>
      <c r="BO431" s="286">
        <v>883200</v>
      </c>
      <c r="BP431" s="287" t="s">
        <v>1878</v>
      </c>
      <c r="BQ431" s="287" t="s">
        <v>3499</v>
      </c>
      <c r="BR431" t="s">
        <v>45</v>
      </c>
    </row>
    <row r="432" spans="1:70" x14ac:dyDescent="0.3">
      <c r="A432" s="281">
        <v>429</v>
      </c>
      <c r="B432" s="288" t="s">
        <v>2952</v>
      </c>
      <c r="C432" s="288" t="s">
        <v>2953</v>
      </c>
      <c r="D432" s="288" t="s">
        <v>3007</v>
      </c>
      <c r="E432" s="288" t="s">
        <v>2959</v>
      </c>
      <c r="F432" s="288" t="s">
        <v>2977</v>
      </c>
      <c r="G432" s="288" t="s">
        <v>2980</v>
      </c>
      <c r="H432" s="288" t="s">
        <v>2982</v>
      </c>
      <c r="I432" s="288" t="s">
        <v>2962</v>
      </c>
      <c r="J432" s="288" t="s">
        <v>60</v>
      </c>
      <c r="K432" s="288" t="s">
        <v>2958</v>
      </c>
      <c r="L432" s="288" t="s">
        <v>45</v>
      </c>
      <c r="M432" s="289" t="s">
        <v>1388</v>
      </c>
      <c r="N432" s="288" t="s">
        <v>1387</v>
      </c>
      <c r="O432" s="288" t="s">
        <v>50</v>
      </c>
      <c r="P432" s="288" t="s">
        <v>127</v>
      </c>
      <c r="Q432" s="290" t="s">
        <v>45</v>
      </c>
      <c r="R432" s="288" t="s">
        <v>45</v>
      </c>
      <c r="S432" s="1">
        <v>45581</v>
      </c>
      <c r="T432" s="1">
        <v>45547</v>
      </c>
      <c r="U432" s="290" t="s">
        <v>45</v>
      </c>
      <c r="V432" s="1">
        <v>45547</v>
      </c>
      <c r="W432" s="1">
        <v>45581</v>
      </c>
      <c r="X432" s="1">
        <v>45586</v>
      </c>
      <c r="Y432" s="291">
        <v>159000</v>
      </c>
      <c r="Z432" s="291">
        <v>159000</v>
      </c>
      <c r="AA432" s="291">
        <v>45000</v>
      </c>
      <c r="AB432" s="291">
        <v>159000</v>
      </c>
      <c r="AC432" s="292" t="s">
        <v>346</v>
      </c>
      <c r="AD432" s="290" t="s">
        <v>60</v>
      </c>
      <c r="AE432" s="292" t="s">
        <v>45</v>
      </c>
      <c r="AF432" s="291">
        <v>159000</v>
      </c>
      <c r="AG432" s="291">
        <v>700</v>
      </c>
      <c r="AH432" s="291">
        <v>111300000</v>
      </c>
      <c r="AI432" s="291">
        <v>31500000</v>
      </c>
      <c r="AJ432" s="291">
        <v>700</v>
      </c>
      <c r="AK432" s="291">
        <v>111300000</v>
      </c>
      <c r="AL432" s="291">
        <v>31500000</v>
      </c>
      <c r="AM432" s="291"/>
      <c r="AN432" s="291"/>
      <c r="AO432" s="291">
        <v>0</v>
      </c>
      <c r="AP432" s="291">
        <v>727</v>
      </c>
      <c r="AQ432" s="291">
        <v>115593000</v>
      </c>
      <c r="AR432" s="291">
        <v>32715000</v>
      </c>
      <c r="AS432" s="291">
        <v>727</v>
      </c>
      <c r="AT432" s="291">
        <v>115593000</v>
      </c>
      <c r="AU432" s="291">
        <v>32715000</v>
      </c>
      <c r="AV432" s="291"/>
      <c r="AW432" s="291"/>
      <c r="AX432" s="291">
        <v>0</v>
      </c>
      <c r="AY432" s="291">
        <v>541</v>
      </c>
      <c r="AZ432" s="291">
        <v>86019000</v>
      </c>
      <c r="BA432" s="291">
        <v>3</v>
      </c>
      <c r="BB432" s="291">
        <v>477000</v>
      </c>
      <c r="BC432" s="291">
        <v>155</v>
      </c>
      <c r="BD432" s="291">
        <v>24645000</v>
      </c>
      <c r="BE432" s="291">
        <v>18122076</v>
      </c>
      <c r="BF432" s="291">
        <v>6975000</v>
      </c>
      <c r="BG432" s="291">
        <v>504</v>
      </c>
      <c r="BH432" s="291">
        <v>80136000</v>
      </c>
      <c r="BI432" s="291">
        <v>53649841</v>
      </c>
      <c r="BJ432" s="291">
        <v>22680000</v>
      </c>
      <c r="BK432" s="291">
        <v>37</v>
      </c>
      <c r="BL432" s="291">
        <v>186</v>
      </c>
      <c r="BM432" s="291">
        <v>223</v>
      </c>
      <c r="BN432" s="291">
        <v>35457000</v>
      </c>
      <c r="BO432" s="291">
        <v>10035000</v>
      </c>
      <c r="BP432" s="292" t="s">
        <v>3889</v>
      </c>
      <c r="BQ432" s="292" t="s">
        <v>3411</v>
      </c>
      <c r="BR432" t="s">
        <v>45</v>
      </c>
    </row>
    <row r="433" spans="1:70" x14ac:dyDescent="0.3">
      <c r="A433" s="281">
        <v>430</v>
      </c>
      <c r="B433" s="282" t="s">
        <v>2952</v>
      </c>
      <c r="C433" s="282" t="s">
        <v>2953</v>
      </c>
      <c r="D433" s="282" t="s">
        <v>3007</v>
      </c>
      <c r="E433" s="282" t="s">
        <v>2959</v>
      </c>
      <c r="F433" s="282" t="s">
        <v>2977</v>
      </c>
      <c r="G433" s="282" t="s">
        <v>2980</v>
      </c>
      <c r="H433" s="282" t="s">
        <v>2982</v>
      </c>
      <c r="I433" s="282" t="s">
        <v>2962</v>
      </c>
      <c r="J433" s="282" t="s">
        <v>60</v>
      </c>
      <c r="K433" s="282" t="s">
        <v>2958</v>
      </c>
      <c r="L433" s="282" t="s">
        <v>45</v>
      </c>
      <c r="M433" s="283" t="s">
        <v>1386</v>
      </c>
      <c r="N433" s="282" t="s">
        <v>1385</v>
      </c>
      <c r="O433" s="282" t="s">
        <v>50</v>
      </c>
      <c r="P433" s="282" t="s">
        <v>51</v>
      </c>
      <c r="Q433" s="284" t="s">
        <v>45</v>
      </c>
      <c r="R433" s="282" t="s">
        <v>45</v>
      </c>
      <c r="S433" s="285">
        <v>45617</v>
      </c>
      <c r="T433" s="285">
        <v>45586</v>
      </c>
      <c r="U433" s="284" t="s">
        <v>45</v>
      </c>
      <c r="V433" s="285">
        <v>45586</v>
      </c>
      <c r="W433" s="285">
        <v>45617</v>
      </c>
      <c r="X433" s="285">
        <v>45618</v>
      </c>
      <c r="Y433" s="286">
        <v>159000</v>
      </c>
      <c r="Z433" s="286">
        <v>159000</v>
      </c>
      <c r="AA433" s="286">
        <v>43500</v>
      </c>
      <c r="AB433" s="286">
        <v>159000</v>
      </c>
      <c r="AC433" s="287" t="s">
        <v>374</v>
      </c>
      <c r="AD433" s="284" t="s">
        <v>60</v>
      </c>
      <c r="AE433" s="287" t="s">
        <v>45</v>
      </c>
      <c r="AF433" s="286">
        <v>159000</v>
      </c>
      <c r="AG433" s="286">
        <v>700</v>
      </c>
      <c r="AH433" s="286">
        <v>111300000</v>
      </c>
      <c r="AI433" s="286">
        <v>30450000</v>
      </c>
      <c r="AJ433" s="286">
        <v>700</v>
      </c>
      <c r="AK433" s="286">
        <v>111300000</v>
      </c>
      <c r="AL433" s="286">
        <v>30450000</v>
      </c>
      <c r="AM433" s="286"/>
      <c r="AN433" s="286"/>
      <c r="AO433" s="286">
        <v>0</v>
      </c>
      <c r="AP433" s="286">
        <v>619</v>
      </c>
      <c r="AQ433" s="286">
        <v>98421000</v>
      </c>
      <c r="AR433" s="286">
        <v>26926500</v>
      </c>
      <c r="AS433" s="286">
        <v>619</v>
      </c>
      <c r="AT433" s="286">
        <v>98421000</v>
      </c>
      <c r="AU433" s="286">
        <v>26926500</v>
      </c>
      <c r="AV433" s="286"/>
      <c r="AW433" s="286"/>
      <c r="AX433" s="286">
        <v>0</v>
      </c>
      <c r="AY433" s="286">
        <v>218</v>
      </c>
      <c r="AZ433" s="286">
        <v>34662000</v>
      </c>
      <c r="BA433" s="286">
        <v>-3</v>
      </c>
      <c r="BB433" s="286">
        <v>-477000</v>
      </c>
      <c r="BC433" s="286">
        <v>78</v>
      </c>
      <c r="BD433" s="286">
        <v>12402000</v>
      </c>
      <c r="BE433" s="286">
        <v>10480562</v>
      </c>
      <c r="BF433" s="286">
        <v>3393000</v>
      </c>
      <c r="BG433" s="286">
        <v>192</v>
      </c>
      <c r="BH433" s="286">
        <v>30528000</v>
      </c>
      <c r="BI433" s="286">
        <v>22171419</v>
      </c>
      <c r="BJ433" s="286">
        <v>8352000</v>
      </c>
      <c r="BK433" s="286">
        <v>26</v>
      </c>
      <c r="BL433" s="286">
        <v>401</v>
      </c>
      <c r="BM433" s="286">
        <v>427</v>
      </c>
      <c r="BN433" s="286">
        <v>67893000</v>
      </c>
      <c r="BO433" s="286">
        <v>18574500</v>
      </c>
      <c r="BP433" s="287" t="s">
        <v>3740</v>
      </c>
      <c r="BQ433" s="287" t="s">
        <v>4179</v>
      </c>
      <c r="BR433" t="s">
        <v>45</v>
      </c>
    </row>
    <row r="434" spans="1:70" x14ac:dyDescent="0.3">
      <c r="A434" s="281">
        <v>431</v>
      </c>
      <c r="B434" s="288" t="s">
        <v>2952</v>
      </c>
      <c r="C434" s="288" t="s">
        <v>2953</v>
      </c>
      <c r="D434" s="288" t="s">
        <v>3007</v>
      </c>
      <c r="E434" s="288" t="s">
        <v>2959</v>
      </c>
      <c r="F434" s="288" t="s">
        <v>2977</v>
      </c>
      <c r="G434" s="288" t="s">
        <v>2980</v>
      </c>
      <c r="H434" s="288" t="s">
        <v>2982</v>
      </c>
      <c r="I434" s="288" t="s">
        <v>2962</v>
      </c>
      <c r="J434" s="288" t="s">
        <v>60</v>
      </c>
      <c r="K434" s="288" t="s">
        <v>2958</v>
      </c>
      <c r="L434" s="288" t="s">
        <v>45</v>
      </c>
      <c r="M434" s="289" t="s">
        <v>1384</v>
      </c>
      <c r="N434" s="288" t="s">
        <v>1383</v>
      </c>
      <c r="O434" s="288" t="s">
        <v>50</v>
      </c>
      <c r="P434" s="288" t="s">
        <v>127</v>
      </c>
      <c r="Q434" s="290" t="s">
        <v>45</v>
      </c>
      <c r="R434" s="288" t="s">
        <v>45</v>
      </c>
      <c r="S434" s="1">
        <v>45596</v>
      </c>
      <c r="T434" s="1">
        <v>45547</v>
      </c>
      <c r="U434" s="290" t="s">
        <v>45</v>
      </c>
      <c r="V434" s="1">
        <v>45547</v>
      </c>
      <c r="W434" s="1">
        <v>45596</v>
      </c>
      <c r="X434" s="1">
        <v>45603</v>
      </c>
      <c r="Y434" s="291">
        <v>159000</v>
      </c>
      <c r="Z434" s="291">
        <v>198000</v>
      </c>
      <c r="AA434" s="291">
        <v>46000</v>
      </c>
      <c r="AB434" s="291">
        <v>198000</v>
      </c>
      <c r="AC434" s="292" t="s">
        <v>197</v>
      </c>
      <c r="AD434" s="290" t="s">
        <v>60</v>
      </c>
      <c r="AE434" s="292" t="s">
        <v>45</v>
      </c>
      <c r="AF434" s="291">
        <v>159000</v>
      </c>
      <c r="AG434" s="291">
        <v>800</v>
      </c>
      <c r="AH434" s="291">
        <v>158400000</v>
      </c>
      <c r="AI434" s="291">
        <v>36800000</v>
      </c>
      <c r="AJ434" s="291">
        <v>800</v>
      </c>
      <c r="AK434" s="291">
        <v>158400000</v>
      </c>
      <c r="AL434" s="291">
        <v>36800000</v>
      </c>
      <c r="AM434" s="291"/>
      <c r="AN434" s="291"/>
      <c r="AO434" s="291">
        <v>0</v>
      </c>
      <c r="AP434" s="291">
        <v>703</v>
      </c>
      <c r="AQ434" s="291">
        <v>139194000</v>
      </c>
      <c r="AR434" s="291">
        <v>32338000</v>
      </c>
      <c r="AS434" s="291">
        <v>703</v>
      </c>
      <c r="AT434" s="291">
        <v>139194000</v>
      </c>
      <c r="AU434" s="291">
        <v>32338000</v>
      </c>
      <c r="AV434" s="291"/>
      <c r="AW434" s="291"/>
      <c r="AX434" s="291">
        <v>0</v>
      </c>
      <c r="AY434" s="291">
        <v>692</v>
      </c>
      <c r="AZ434" s="291">
        <v>137016000</v>
      </c>
      <c r="BA434" s="291"/>
      <c r="BB434" s="291"/>
      <c r="BC434" s="291">
        <v>94</v>
      </c>
      <c r="BD434" s="291">
        <v>18612000</v>
      </c>
      <c r="BE434" s="291">
        <v>11583853</v>
      </c>
      <c r="BF434" s="291">
        <v>4324000</v>
      </c>
      <c r="BG434" s="291">
        <v>691</v>
      </c>
      <c r="BH434" s="291">
        <v>136818000</v>
      </c>
      <c r="BI434" s="291">
        <v>82188581</v>
      </c>
      <c r="BJ434" s="291">
        <v>31786000</v>
      </c>
      <c r="BK434" s="291">
        <v>1</v>
      </c>
      <c r="BL434" s="291">
        <v>11</v>
      </c>
      <c r="BM434" s="291">
        <v>12</v>
      </c>
      <c r="BN434" s="291">
        <v>2376000</v>
      </c>
      <c r="BO434" s="291">
        <v>552000</v>
      </c>
      <c r="BP434" s="292" t="s">
        <v>3880</v>
      </c>
      <c r="BQ434" s="292" t="s">
        <v>3836</v>
      </c>
      <c r="BR434" t="s">
        <v>45</v>
      </c>
    </row>
    <row r="435" spans="1:70" x14ac:dyDescent="0.3">
      <c r="A435" s="281">
        <v>432</v>
      </c>
      <c r="B435" s="282" t="s">
        <v>2952</v>
      </c>
      <c r="C435" s="282" t="s">
        <v>2953</v>
      </c>
      <c r="D435" s="282" t="s">
        <v>3007</v>
      </c>
      <c r="E435" s="282" t="s">
        <v>2959</v>
      </c>
      <c r="F435" s="282" t="s">
        <v>2977</v>
      </c>
      <c r="G435" s="282" t="s">
        <v>2980</v>
      </c>
      <c r="H435" s="282" t="s">
        <v>2982</v>
      </c>
      <c r="I435" s="282" t="s">
        <v>2962</v>
      </c>
      <c r="J435" s="282" t="s">
        <v>60</v>
      </c>
      <c r="K435" s="282" t="s">
        <v>2958</v>
      </c>
      <c r="L435" s="282" t="s">
        <v>45</v>
      </c>
      <c r="M435" s="283" t="s">
        <v>1382</v>
      </c>
      <c r="N435" s="282" t="s">
        <v>1381</v>
      </c>
      <c r="O435" s="282" t="s">
        <v>50</v>
      </c>
      <c r="P435" s="282" t="s">
        <v>51</v>
      </c>
      <c r="Q435" s="284" t="s">
        <v>45</v>
      </c>
      <c r="R435" s="282" t="s">
        <v>45</v>
      </c>
      <c r="S435" s="285">
        <v>45588</v>
      </c>
      <c r="T435" s="285">
        <v>45586</v>
      </c>
      <c r="U435" s="284" t="s">
        <v>45</v>
      </c>
      <c r="V435" s="285">
        <v>45586</v>
      </c>
      <c r="W435" s="285">
        <v>45588</v>
      </c>
      <c r="X435" s="285">
        <v>45593</v>
      </c>
      <c r="Y435" s="286">
        <v>119000</v>
      </c>
      <c r="Z435" s="286">
        <v>119000</v>
      </c>
      <c r="AA435" s="286">
        <v>33500</v>
      </c>
      <c r="AB435" s="286">
        <v>119000</v>
      </c>
      <c r="AC435" s="287" t="s">
        <v>204</v>
      </c>
      <c r="AD435" s="284" t="s">
        <v>60</v>
      </c>
      <c r="AE435" s="287" t="s">
        <v>45</v>
      </c>
      <c r="AF435" s="286">
        <v>119000</v>
      </c>
      <c r="AG435" s="286">
        <v>600</v>
      </c>
      <c r="AH435" s="286">
        <v>71400000</v>
      </c>
      <c r="AI435" s="286">
        <v>20100000</v>
      </c>
      <c r="AJ435" s="286">
        <v>600</v>
      </c>
      <c r="AK435" s="286">
        <v>71400000</v>
      </c>
      <c r="AL435" s="286">
        <v>20100000</v>
      </c>
      <c r="AM435" s="286"/>
      <c r="AN435" s="286"/>
      <c r="AO435" s="286">
        <v>0</v>
      </c>
      <c r="AP435" s="286">
        <v>612</v>
      </c>
      <c r="AQ435" s="286">
        <v>72828000</v>
      </c>
      <c r="AR435" s="286">
        <v>20502000</v>
      </c>
      <c r="AS435" s="286">
        <v>612</v>
      </c>
      <c r="AT435" s="286">
        <v>72828000</v>
      </c>
      <c r="AU435" s="286">
        <v>20502000</v>
      </c>
      <c r="AV435" s="286"/>
      <c r="AW435" s="286"/>
      <c r="AX435" s="286">
        <v>0</v>
      </c>
      <c r="AY435" s="286">
        <v>131</v>
      </c>
      <c r="AZ435" s="286">
        <v>15589000</v>
      </c>
      <c r="BA435" s="286"/>
      <c r="BB435" s="286"/>
      <c r="BC435" s="286">
        <v>34</v>
      </c>
      <c r="BD435" s="286">
        <v>4046000</v>
      </c>
      <c r="BE435" s="286">
        <v>3041805</v>
      </c>
      <c r="BF435" s="286">
        <v>1139000</v>
      </c>
      <c r="BG435" s="286">
        <v>128</v>
      </c>
      <c r="BH435" s="286">
        <v>15232000</v>
      </c>
      <c r="BI435" s="286">
        <v>8701743</v>
      </c>
      <c r="BJ435" s="286">
        <v>4288000</v>
      </c>
      <c r="BK435" s="286">
        <v>3</v>
      </c>
      <c r="BL435" s="286">
        <v>481</v>
      </c>
      <c r="BM435" s="286">
        <v>484</v>
      </c>
      <c r="BN435" s="286">
        <v>57596000</v>
      </c>
      <c r="BO435" s="286">
        <v>16214000</v>
      </c>
      <c r="BP435" s="287" t="s">
        <v>3522</v>
      </c>
      <c r="BQ435" s="287" t="s">
        <v>3505</v>
      </c>
      <c r="BR435" t="s">
        <v>45</v>
      </c>
    </row>
    <row r="436" spans="1:70" x14ac:dyDescent="0.3">
      <c r="A436" s="281">
        <v>433</v>
      </c>
      <c r="B436" s="288" t="s">
        <v>2952</v>
      </c>
      <c r="C436" s="288" t="s">
        <v>2953</v>
      </c>
      <c r="D436" s="288" t="s">
        <v>3007</v>
      </c>
      <c r="E436" s="288" t="s">
        <v>2959</v>
      </c>
      <c r="F436" s="288" t="s">
        <v>2977</v>
      </c>
      <c r="G436" s="288" t="s">
        <v>2980</v>
      </c>
      <c r="H436" s="288" t="s">
        <v>2982</v>
      </c>
      <c r="I436" s="288" t="s">
        <v>2962</v>
      </c>
      <c r="J436" s="288" t="s">
        <v>60</v>
      </c>
      <c r="K436" s="288" t="s">
        <v>2958</v>
      </c>
      <c r="L436" s="288" t="s">
        <v>45</v>
      </c>
      <c r="M436" s="289" t="s">
        <v>1380</v>
      </c>
      <c r="N436" s="288" t="s">
        <v>1379</v>
      </c>
      <c r="O436" s="288" t="s">
        <v>50</v>
      </c>
      <c r="P436" s="288" t="s">
        <v>51</v>
      </c>
      <c r="Q436" s="290" t="s">
        <v>45</v>
      </c>
      <c r="R436" s="288" t="s">
        <v>45</v>
      </c>
      <c r="S436" s="1">
        <v>45616</v>
      </c>
      <c r="T436" s="1">
        <v>45586</v>
      </c>
      <c r="U436" s="290" t="s">
        <v>45</v>
      </c>
      <c r="V436" s="1">
        <v>45586</v>
      </c>
      <c r="W436" s="1">
        <v>45611</v>
      </c>
      <c r="X436" s="1">
        <v>45617</v>
      </c>
      <c r="Y436" s="291">
        <v>139000</v>
      </c>
      <c r="Z436" s="291">
        <v>139000</v>
      </c>
      <c r="AA436" s="291">
        <v>37900</v>
      </c>
      <c r="AB436" s="291">
        <v>139000</v>
      </c>
      <c r="AC436" s="292" t="s">
        <v>1013</v>
      </c>
      <c r="AD436" s="290" t="s">
        <v>60</v>
      </c>
      <c r="AE436" s="292" t="s">
        <v>45</v>
      </c>
      <c r="AF436" s="291">
        <v>139000</v>
      </c>
      <c r="AG436" s="291">
        <v>900</v>
      </c>
      <c r="AH436" s="291">
        <v>125100000</v>
      </c>
      <c r="AI436" s="291">
        <v>34110000</v>
      </c>
      <c r="AJ436" s="291">
        <v>900</v>
      </c>
      <c r="AK436" s="291">
        <v>125100000</v>
      </c>
      <c r="AL436" s="291">
        <v>34110000</v>
      </c>
      <c r="AM436" s="291"/>
      <c r="AN436" s="291"/>
      <c r="AO436" s="291">
        <v>0</v>
      </c>
      <c r="AP436" s="291">
        <v>828</v>
      </c>
      <c r="AQ436" s="291">
        <v>115092000</v>
      </c>
      <c r="AR436" s="291">
        <v>31381200</v>
      </c>
      <c r="AS436" s="291">
        <v>828</v>
      </c>
      <c r="AT436" s="291">
        <v>115092000</v>
      </c>
      <c r="AU436" s="291">
        <v>31381200</v>
      </c>
      <c r="AV436" s="291"/>
      <c r="AW436" s="291"/>
      <c r="AX436" s="291">
        <v>0</v>
      </c>
      <c r="AY436" s="291">
        <v>554</v>
      </c>
      <c r="AZ436" s="291">
        <v>77006000</v>
      </c>
      <c r="BA436" s="291">
        <v>2</v>
      </c>
      <c r="BB436" s="291">
        <v>278000</v>
      </c>
      <c r="BC436" s="291">
        <v>376</v>
      </c>
      <c r="BD436" s="291">
        <v>52264000</v>
      </c>
      <c r="BE436" s="291">
        <v>42816723</v>
      </c>
      <c r="BF436" s="291">
        <v>14250400</v>
      </c>
      <c r="BG436" s="291">
        <v>552</v>
      </c>
      <c r="BH436" s="291">
        <v>76728000</v>
      </c>
      <c r="BI436" s="291">
        <v>58511188</v>
      </c>
      <c r="BJ436" s="291">
        <v>20920800</v>
      </c>
      <c r="BK436" s="291">
        <v>2</v>
      </c>
      <c r="BL436" s="291">
        <v>274</v>
      </c>
      <c r="BM436" s="291">
        <v>276</v>
      </c>
      <c r="BN436" s="291">
        <v>38364000</v>
      </c>
      <c r="BO436" s="291">
        <v>10460400</v>
      </c>
      <c r="BP436" s="292" t="s">
        <v>3908</v>
      </c>
      <c r="BQ436" s="292" t="s">
        <v>3546</v>
      </c>
      <c r="BR436" t="s">
        <v>45</v>
      </c>
    </row>
    <row r="437" spans="1:70" x14ac:dyDescent="0.3">
      <c r="A437" s="281">
        <v>434</v>
      </c>
      <c r="B437" s="282" t="s">
        <v>2952</v>
      </c>
      <c r="C437" s="282" t="s">
        <v>2953</v>
      </c>
      <c r="D437" s="282" t="s">
        <v>3007</v>
      </c>
      <c r="E437" s="282" t="s">
        <v>2959</v>
      </c>
      <c r="F437" s="282" t="s">
        <v>2977</v>
      </c>
      <c r="G437" s="282" t="s">
        <v>2980</v>
      </c>
      <c r="H437" s="282" t="s">
        <v>2983</v>
      </c>
      <c r="I437" s="282" t="s">
        <v>2962</v>
      </c>
      <c r="J437" s="282" t="s">
        <v>60</v>
      </c>
      <c r="K437" s="282" t="s">
        <v>2958</v>
      </c>
      <c r="L437" s="282" t="s">
        <v>45</v>
      </c>
      <c r="M437" s="283" t="s">
        <v>1378</v>
      </c>
      <c r="N437" s="282" t="s">
        <v>1377</v>
      </c>
      <c r="O437" s="282" t="s">
        <v>50</v>
      </c>
      <c r="P437" s="282" t="s">
        <v>51</v>
      </c>
      <c r="Q437" s="284" t="s">
        <v>45</v>
      </c>
      <c r="R437" s="282" t="s">
        <v>45</v>
      </c>
      <c r="S437" s="285">
        <v>45618</v>
      </c>
      <c r="T437" s="285">
        <v>45618</v>
      </c>
      <c r="U437" s="284" t="s">
        <v>45</v>
      </c>
      <c r="V437" s="285">
        <v>45618</v>
      </c>
      <c r="W437" s="285">
        <v>45618</v>
      </c>
      <c r="X437" s="285">
        <v>45623</v>
      </c>
      <c r="Y437" s="286">
        <v>95000</v>
      </c>
      <c r="Z437" s="286">
        <v>95000</v>
      </c>
      <c r="AA437" s="286">
        <v>28000</v>
      </c>
      <c r="AB437" s="286">
        <v>95000</v>
      </c>
      <c r="AC437" s="287" t="s">
        <v>1334</v>
      </c>
      <c r="AD437" s="284" t="s">
        <v>60</v>
      </c>
      <c r="AE437" s="287" t="s">
        <v>45</v>
      </c>
      <c r="AF437" s="286">
        <v>95000</v>
      </c>
      <c r="AG437" s="286">
        <v>250</v>
      </c>
      <c r="AH437" s="286">
        <v>23750000</v>
      </c>
      <c r="AI437" s="286">
        <v>7000000</v>
      </c>
      <c r="AJ437" s="286">
        <v>250</v>
      </c>
      <c r="AK437" s="286">
        <v>23750000</v>
      </c>
      <c r="AL437" s="286">
        <v>7000000</v>
      </c>
      <c r="AM437" s="286"/>
      <c r="AN437" s="286"/>
      <c r="AO437" s="286">
        <v>0</v>
      </c>
      <c r="AP437" s="286">
        <v>240</v>
      </c>
      <c r="AQ437" s="286">
        <v>22800000</v>
      </c>
      <c r="AR437" s="286">
        <v>6720000</v>
      </c>
      <c r="AS437" s="286">
        <v>240</v>
      </c>
      <c r="AT437" s="286">
        <v>22800000</v>
      </c>
      <c r="AU437" s="286">
        <v>6720000</v>
      </c>
      <c r="AV437" s="286"/>
      <c r="AW437" s="286"/>
      <c r="AX437" s="286">
        <v>0</v>
      </c>
      <c r="AY437" s="286">
        <v>151</v>
      </c>
      <c r="AZ437" s="286">
        <v>14345000</v>
      </c>
      <c r="BA437" s="286">
        <v>5</v>
      </c>
      <c r="BB437" s="286">
        <v>475000</v>
      </c>
      <c r="BC437" s="286">
        <v>60</v>
      </c>
      <c r="BD437" s="286">
        <v>5700000</v>
      </c>
      <c r="BE437" s="286">
        <v>3629227</v>
      </c>
      <c r="BF437" s="286">
        <v>1680000</v>
      </c>
      <c r="BG437" s="286">
        <v>140</v>
      </c>
      <c r="BH437" s="286">
        <v>13300000</v>
      </c>
      <c r="BI437" s="286">
        <v>7650574</v>
      </c>
      <c r="BJ437" s="286">
        <v>3920000</v>
      </c>
      <c r="BK437" s="286">
        <v>11</v>
      </c>
      <c r="BL437" s="286">
        <v>89</v>
      </c>
      <c r="BM437" s="286">
        <v>100</v>
      </c>
      <c r="BN437" s="286">
        <v>9500000</v>
      </c>
      <c r="BO437" s="286">
        <v>2800000</v>
      </c>
      <c r="BP437" s="287" t="s">
        <v>4094</v>
      </c>
      <c r="BQ437" s="287" t="s">
        <v>3452</v>
      </c>
      <c r="BR437" t="s">
        <v>45</v>
      </c>
    </row>
    <row r="438" spans="1:70" x14ac:dyDescent="0.3">
      <c r="A438" s="281">
        <v>435</v>
      </c>
      <c r="B438" s="288" t="s">
        <v>2952</v>
      </c>
      <c r="C438" s="288" t="s">
        <v>2953</v>
      </c>
      <c r="D438" s="288" t="s">
        <v>3007</v>
      </c>
      <c r="E438" s="288" t="s">
        <v>2959</v>
      </c>
      <c r="F438" s="288" t="s">
        <v>2977</v>
      </c>
      <c r="G438" s="288" t="s">
        <v>2980</v>
      </c>
      <c r="H438" s="288" t="s">
        <v>2983</v>
      </c>
      <c r="I438" s="288" t="s">
        <v>2962</v>
      </c>
      <c r="J438" s="288" t="s">
        <v>60</v>
      </c>
      <c r="K438" s="288" t="s">
        <v>2958</v>
      </c>
      <c r="L438" s="288" t="s">
        <v>45</v>
      </c>
      <c r="M438" s="289" t="s">
        <v>1376</v>
      </c>
      <c r="N438" s="288" t="s">
        <v>1375</v>
      </c>
      <c r="O438" s="288" t="s">
        <v>50</v>
      </c>
      <c r="P438" s="288" t="s">
        <v>74</v>
      </c>
      <c r="Q438" s="290" t="s">
        <v>45</v>
      </c>
      <c r="R438" s="288" t="s">
        <v>45</v>
      </c>
      <c r="S438" s="1">
        <v>45589</v>
      </c>
      <c r="T438" s="1">
        <v>45547</v>
      </c>
      <c r="U438" s="290" t="s">
        <v>45</v>
      </c>
      <c r="V438" s="1">
        <v>45547</v>
      </c>
      <c r="W438" s="1">
        <v>45589</v>
      </c>
      <c r="X438" s="1">
        <v>45589</v>
      </c>
      <c r="Y438" s="291">
        <v>69000</v>
      </c>
      <c r="Z438" s="291">
        <v>110000</v>
      </c>
      <c r="AA438" s="291">
        <v>18900</v>
      </c>
      <c r="AB438" s="291">
        <v>110000</v>
      </c>
      <c r="AC438" s="292" t="s">
        <v>374</v>
      </c>
      <c r="AD438" s="290" t="s">
        <v>60</v>
      </c>
      <c r="AE438" s="292" t="s">
        <v>45</v>
      </c>
      <c r="AF438" s="291">
        <v>69000</v>
      </c>
      <c r="AG438" s="291">
        <v>18000</v>
      </c>
      <c r="AH438" s="291">
        <v>1980000000</v>
      </c>
      <c r="AI438" s="291">
        <v>340200000</v>
      </c>
      <c r="AJ438" s="291">
        <v>10000</v>
      </c>
      <c r="AK438" s="291">
        <v>1100000000</v>
      </c>
      <c r="AL438" s="291">
        <v>189000000</v>
      </c>
      <c r="AM438" s="291">
        <v>8000</v>
      </c>
      <c r="AN438" s="291">
        <v>880000000</v>
      </c>
      <c r="AO438" s="291">
        <v>151200000</v>
      </c>
      <c r="AP438" s="291">
        <v>17945</v>
      </c>
      <c r="AQ438" s="291">
        <v>1973950000</v>
      </c>
      <c r="AR438" s="291">
        <v>339160500</v>
      </c>
      <c r="AS438" s="291">
        <v>17945</v>
      </c>
      <c r="AT438" s="291">
        <v>1973950000</v>
      </c>
      <c r="AU438" s="291">
        <v>339160500</v>
      </c>
      <c r="AV438" s="291"/>
      <c r="AW438" s="291"/>
      <c r="AX438" s="291">
        <v>0</v>
      </c>
      <c r="AY438" s="291">
        <v>6344</v>
      </c>
      <c r="AZ438" s="291">
        <v>697840000</v>
      </c>
      <c r="BA438" s="291">
        <v>-2</v>
      </c>
      <c r="BB438" s="291">
        <v>-220000</v>
      </c>
      <c r="BC438" s="291">
        <v>2256</v>
      </c>
      <c r="BD438" s="291">
        <v>248160000</v>
      </c>
      <c r="BE438" s="291">
        <v>96016056</v>
      </c>
      <c r="BF438" s="291">
        <v>42638400</v>
      </c>
      <c r="BG438" s="291">
        <v>6016</v>
      </c>
      <c r="BH438" s="291">
        <v>661760000</v>
      </c>
      <c r="BI438" s="291">
        <v>245815911</v>
      </c>
      <c r="BJ438" s="291">
        <v>113702400</v>
      </c>
      <c r="BK438" s="291">
        <v>328</v>
      </c>
      <c r="BL438" s="291">
        <v>11601</v>
      </c>
      <c r="BM438" s="291">
        <v>11929</v>
      </c>
      <c r="BN438" s="291">
        <v>1312190000</v>
      </c>
      <c r="BO438" s="291">
        <v>225458100</v>
      </c>
      <c r="BP438" s="292" t="s">
        <v>4163</v>
      </c>
      <c r="BQ438" s="292" t="s">
        <v>4001</v>
      </c>
      <c r="BR438" t="s">
        <v>45</v>
      </c>
    </row>
    <row r="439" spans="1:70" x14ac:dyDescent="0.3">
      <c r="A439" s="281">
        <v>436</v>
      </c>
      <c r="B439" s="282" t="s">
        <v>2952</v>
      </c>
      <c r="C439" s="282" t="s">
        <v>2953</v>
      </c>
      <c r="D439" s="282" t="s">
        <v>3007</v>
      </c>
      <c r="E439" s="282" t="s">
        <v>2959</v>
      </c>
      <c r="F439" s="282" t="s">
        <v>2977</v>
      </c>
      <c r="G439" s="282" t="s">
        <v>2980</v>
      </c>
      <c r="H439" s="282" t="s">
        <v>2983</v>
      </c>
      <c r="I439" s="282" t="s">
        <v>2962</v>
      </c>
      <c r="J439" s="282" t="s">
        <v>60</v>
      </c>
      <c r="K439" s="282" t="s">
        <v>2958</v>
      </c>
      <c r="L439" s="282" t="s">
        <v>45</v>
      </c>
      <c r="M439" s="283" t="s">
        <v>1374</v>
      </c>
      <c r="N439" s="282" t="s">
        <v>1373</v>
      </c>
      <c r="O439" s="282" t="s">
        <v>50</v>
      </c>
      <c r="P439" s="282" t="s">
        <v>51</v>
      </c>
      <c r="Q439" s="284" t="s">
        <v>45</v>
      </c>
      <c r="R439" s="282" t="s">
        <v>45</v>
      </c>
      <c r="S439" s="285">
        <v>45597</v>
      </c>
      <c r="T439" s="285">
        <v>45534</v>
      </c>
      <c r="U439" s="284" t="s">
        <v>45</v>
      </c>
      <c r="V439" s="285">
        <v>45534</v>
      </c>
      <c r="W439" s="285">
        <v>45597</v>
      </c>
      <c r="X439" s="285">
        <v>45607</v>
      </c>
      <c r="Y439" s="286">
        <v>89000</v>
      </c>
      <c r="Z439" s="286">
        <v>115000</v>
      </c>
      <c r="AA439" s="286">
        <v>24500</v>
      </c>
      <c r="AB439" s="286">
        <v>115000</v>
      </c>
      <c r="AC439" s="287" t="s">
        <v>662</v>
      </c>
      <c r="AD439" s="284" t="s">
        <v>60</v>
      </c>
      <c r="AE439" s="287" t="s">
        <v>45</v>
      </c>
      <c r="AF439" s="286">
        <v>89000</v>
      </c>
      <c r="AG439" s="286">
        <v>3000</v>
      </c>
      <c r="AH439" s="286">
        <v>345000000</v>
      </c>
      <c r="AI439" s="286">
        <v>73500000</v>
      </c>
      <c r="AJ439" s="286">
        <v>3000</v>
      </c>
      <c r="AK439" s="286">
        <v>345000000</v>
      </c>
      <c r="AL439" s="286">
        <v>73500000</v>
      </c>
      <c r="AM439" s="286"/>
      <c r="AN439" s="286"/>
      <c r="AO439" s="286">
        <v>0</v>
      </c>
      <c r="AP439" s="286">
        <v>2908</v>
      </c>
      <c r="AQ439" s="286">
        <v>334420000</v>
      </c>
      <c r="AR439" s="286">
        <v>71246000</v>
      </c>
      <c r="AS439" s="286">
        <v>2908</v>
      </c>
      <c r="AT439" s="286">
        <v>334420000</v>
      </c>
      <c r="AU439" s="286">
        <v>71246000</v>
      </c>
      <c r="AV439" s="286"/>
      <c r="AW439" s="286"/>
      <c r="AX439" s="286">
        <v>0</v>
      </c>
      <c r="AY439" s="286">
        <v>720</v>
      </c>
      <c r="AZ439" s="286">
        <v>82800000</v>
      </c>
      <c r="BA439" s="286"/>
      <c r="BB439" s="286"/>
      <c r="BC439" s="286">
        <v>281</v>
      </c>
      <c r="BD439" s="286">
        <v>32315000</v>
      </c>
      <c r="BE439" s="286">
        <v>21143004</v>
      </c>
      <c r="BF439" s="286">
        <v>6884500</v>
      </c>
      <c r="BG439" s="286">
        <v>692</v>
      </c>
      <c r="BH439" s="286">
        <v>79580000</v>
      </c>
      <c r="BI439" s="286">
        <v>44627874</v>
      </c>
      <c r="BJ439" s="286">
        <v>16954000</v>
      </c>
      <c r="BK439" s="286">
        <v>28</v>
      </c>
      <c r="BL439" s="286">
        <v>2188</v>
      </c>
      <c r="BM439" s="286">
        <v>2216</v>
      </c>
      <c r="BN439" s="286">
        <v>254840000</v>
      </c>
      <c r="BO439" s="286">
        <v>54292000</v>
      </c>
      <c r="BP439" s="287" t="s">
        <v>4020</v>
      </c>
      <c r="BQ439" s="287" t="s">
        <v>3756</v>
      </c>
      <c r="BR439" t="s">
        <v>45</v>
      </c>
    </row>
    <row r="440" spans="1:70" x14ac:dyDescent="0.3">
      <c r="A440" s="281">
        <v>437</v>
      </c>
      <c r="B440" s="288" t="s">
        <v>2952</v>
      </c>
      <c r="C440" s="288" t="s">
        <v>2953</v>
      </c>
      <c r="D440" s="288" t="s">
        <v>3007</v>
      </c>
      <c r="E440" s="288" t="s">
        <v>2959</v>
      </c>
      <c r="F440" s="288" t="s">
        <v>2977</v>
      </c>
      <c r="G440" s="288" t="s">
        <v>2980</v>
      </c>
      <c r="H440" s="288" t="s">
        <v>2983</v>
      </c>
      <c r="I440" s="288" t="s">
        <v>2962</v>
      </c>
      <c r="J440" s="288" t="s">
        <v>60</v>
      </c>
      <c r="K440" s="288" t="s">
        <v>2958</v>
      </c>
      <c r="L440" s="288" t="s">
        <v>45</v>
      </c>
      <c r="M440" s="289" t="s">
        <v>1371</v>
      </c>
      <c r="N440" s="288" t="s">
        <v>1370</v>
      </c>
      <c r="O440" s="288" t="s">
        <v>50</v>
      </c>
      <c r="P440" s="288" t="s">
        <v>51</v>
      </c>
      <c r="Q440" s="290" t="s">
        <v>45</v>
      </c>
      <c r="R440" s="288" t="s">
        <v>45</v>
      </c>
      <c r="S440" s="1">
        <v>45618</v>
      </c>
      <c r="T440" s="1">
        <v>45586</v>
      </c>
      <c r="U440" s="290" t="s">
        <v>45</v>
      </c>
      <c r="V440" s="1">
        <v>45586</v>
      </c>
      <c r="W440" s="1">
        <v>45618</v>
      </c>
      <c r="X440" s="1">
        <v>45622</v>
      </c>
      <c r="Y440" s="291">
        <v>149000</v>
      </c>
      <c r="Z440" s="291">
        <v>179000</v>
      </c>
      <c r="AA440" s="291">
        <v>44000</v>
      </c>
      <c r="AB440" s="291">
        <v>179000</v>
      </c>
      <c r="AC440" s="292" t="s">
        <v>1334</v>
      </c>
      <c r="AD440" s="290" t="s">
        <v>60</v>
      </c>
      <c r="AE440" s="292" t="s">
        <v>45</v>
      </c>
      <c r="AF440" s="291">
        <v>149000</v>
      </c>
      <c r="AG440" s="291">
        <v>400</v>
      </c>
      <c r="AH440" s="291">
        <v>71600000</v>
      </c>
      <c r="AI440" s="291">
        <v>17600000</v>
      </c>
      <c r="AJ440" s="291">
        <v>400</v>
      </c>
      <c r="AK440" s="291">
        <v>71600000</v>
      </c>
      <c r="AL440" s="291">
        <v>17600000</v>
      </c>
      <c r="AM440" s="291"/>
      <c r="AN440" s="291"/>
      <c r="AO440" s="291">
        <v>0</v>
      </c>
      <c r="AP440" s="291">
        <v>401</v>
      </c>
      <c r="AQ440" s="291">
        <v>71779000</v>
      </c>
      <c r="AR440" s="291">
        <v>17644000</v>
      </c>
      <c r="AS440" s="291">
        <v>401</v>
      </c>
      <c r="AT440" s="291">
        <v>71779000</v>
      </c>
      <c r="AU440" s="291">
        <v>17644000</v>
      </c>
      <c r="AV440" s="291"/>
      <c r="AW440" s="291"/>
      <c r="AX440" s="291">
        <v>0</v>
      </c>
      <c r="AY440" s="291">
        <v>185</v>
      </c>
      <c r="AZ440" s="291">
        <v>33115000</v>
      </c>
      <c r="BA440" s="291">
        <v>-8</v>
      </c>
      <c r="BB440" s="291">
        <v>-1432000</v>
      </c>
      <c r="BC440" s="291">
        <v>31</v>
      </c>
      <c r="BD440" s="291">
        <v>5549000</v>
      </c>
      <c r="BE440" s="291">
        <v>6609448</v>
      </c>
      <c r="BF440" s="291">
        <v>1364000</v>
      </c>
      <c r="BG440" s="291">
        <v>183</v>
      </c>
      <c r="BH440" s="291">
        <v>32757000</v>
      </c>
      <c r="BI440" s="291">
        <v>19113355</v>
      </c>
      <c r="BJ440" s="291">
        <v>8052000</v>
      </c>
      <c r="BK440" s="291">
        <v>2</v>
      </c>
      <c r="BL440" s="291">
        <v>216</v>
      </c>
      <c r="BM440" s="291">
        <v>218</v>
      </c>
      <c r="BN440" s="291">
        <v>39022000</v>
      </c>
      <c r="BO440" s="291">
        <v>9592000</v>
      </c>
      <c r="BP440" s="292" t="s">
        <v>3964</v>
      </c>
      <c r="BQ440" s="292" t="s">
        <v>3907</v>
      </c>
      <c r="BR440" t="s">
        <v>45</v>
      </c>
    </row>
    <row r="441" spans="1:70" x14ac:dyDescent="0.3">
      <c r="A441" s="281">
        <v>438</v>
      </c>
      <c r="B441" s="282" t="s">
        <v>2952</v>
      </c>
      <c r="C441" s="282" t="s">
        <v>2953</v>
      </c>
      <c r="D441" s="282" t="s">
        <v>3007</v>
      </c>
      <c r="E441" s="282" t="s">
        <v>2959</v>
      </c>
      <c r="F441" s="282" t="s">
        <v>2977</v>
      </c>
      <c r="G441" s="282" t="s">
        <v>2980</v>
      </c>
      <c r="H441" s="282" t="s">
        <v>2984</v>
      </c>
      <c r="I441" s="282" t="s">
        <v>2962</v>
      </c>
      <c r="J441" s="282" t="s">
        <v>60</v>
      </c>
      <c r="K441" s="282" t="s">
        <v>2958</v>
      </c>
      <c r="L441" s="282" t="s">
        <v>45</v>
      </c>
      <c r="M441" s="283" t="s">
        <v>1369</v>
      </c>
      <c r="N441" s="282" t="s">
        <v>1368</v>
      </c>
      <c r="O441" s="282" t="s">
        <v>50</v>
      </c>
      <c r="P441" s="282" t="s">
        <v>51</v>
      </c>
      <c r="Q441" s="284" t="s">
        <v>45</v>
      </c>
      <c r="R441" s="282" t="s">
        <v>45</v>
      </c>
      <c r="S441" s="285">
        <v>45555</v>
      </c>
      <c r="T441" s="285">
        <v>45534</v>
      </c>
      <c r="U441" s="284" t="s">
        <v>45</v>
      </c>
      <c r="V441" s="285">
        <v>45534</v>
      </c>
      <c r="W441" s="285">
        <v>45555</v>
      </c>
      <c r="X441" s="285">
        <v>45562</v>
      </c>
      <c r="Y441" s="286">
        <v>49000</v>
      </c>
      <c r="Z441" s="286">
        <v>49000</v>
      </c>
      <c r="AA441" s="286">
        <v>12900</v>
      </c>
      <c r="AB441" s="286">
        <v>49000</v>
      </c>
      <c r="AC441" s="287" t="s">
        <v>421</v>
      </c>
      <c r="AD441" s="284" t="s">
        <v>60</v>
      </c>
      <c r="AE441" s="287" t="s">
        <v>45</v>
      </c>
      <c r="AF441" s="286">
        <v>49000</v>
      </c>
      <c r="AG441" s="286">
        <v>700</v>
      </c>
      <c r="AH441" s="286">
        <v>34300000</v>
      </c>
      <c r="AI441" s="286">
        <v>9030000</v>
      </c>
      <c r="AJ441" s="286">
        <v>700</v>
      </c>
      <c r="AK441" s="286">
        <v>34300000</v>
      </c>
      <c r="AL441" s="286">
        <v>9030000</v>
      </c>
      <c r="AM441" s="286"/>
      <c r="AN441" s="286"/>
      <c r="AO441" s="286">
        <v>0</v>
      </c>
      <c r="AP441" s="286">
        <v>694</v>
      </c>
      <c r="AQ441" s="286">
        <v>34006000</v>
      </c>
      <c r="AR441" s="286">
        <v>8952600</v>
      </c>
      <c r="AS441" s="286">
        <v>694</v>
      </c>
      <c r="AT441" s="286">
        <v>34006000</v>
      </c>
      <c r="AU441" s="286">
        <v>8952600</v>
      </c>
      <c r="AV441" s="286"/>
      <c r="AW441" s="286"/>
      <c r="AX441" s="286">
        <v>0</v>
      </c>
      <c r="AY441" s="286">
        <v>662</v>
      </c>
      <c r="AZ441" s="286">
        <v>32438000</v>
      </c>
      <c r="BA441" s="286"/>
      <c r="BB441" s="286"/>
      <c r="BC441" s="286">
        <v>181</v>
      </c>
      <c r="BD441" s="286">
        <v>8869000</v>
      </c>
      <c r="BE441" s="286">
        <v>6766459</v>
      </c>
      <c r="BF441" s="286">
        <v>2334900</v>
      </c>
      <c r="BG441" s="286">
        <v>657</v>
      </c>
      <c r="BH441" s="286">
        <v>32193000</v>
      </c>
      <c r="BI441" s="286">
        <v>24186775</v>
      </c>
      <c r="BJ441" s="286">
        <v>8475300</v>
      </c>
      <c r="BK441" s="286">
        <v>5</v>
      </c>
      <c r="BL441" s="286">
        <v>32</v>
      </c>
      <c r="BM441" s="286">
        <v>37</v>
      </c>
      <c r="BN441" s="286">
        <v>1813000</v>
      </c>
      <c r="BO441" s="286">
        <v>477300</v>
      </c>
      <c r="BP441" s="287" t="s">
        <v>3710</v>
      </c>
      <c r="BQ441" s="287" t="s">
        <v>3994</v>
      </c>
      <c r="BR441" t="s">
        <v>45</v>
      </c>
    </row>
    <row r="442" spans="1:70" x14ac:dyDescent="0.3">
      <c r="A442" s="281">
        <v>439</v>
      </c>
      <c r="B442" s="288" t="s">
        <v>2952</v>
      </c>
      <c r="C442" s="288" t="s">
        <v>2953</v>
      </c>
      <c r="D442" s="288" t="s">
        <v>3007</v>
      </c>
      <c r="E442" s="288" t="s">
        <v>2959</v>
      </c>
      <c r="F442" s="288" t="s">
        <v>2977</v>
      </c>
      <c r="G442" s="288" t="s">
        <v>3008</v>
      </c>
      <c r="H442" s="288" t="s">
        <v>3009</v>
      </c>
      <c r="I442" s="288" t="s">
        <v>2962</v>
      </c>
      <c r="J442" s="288" t="s">
        <v>60</v>
      </c>
      <c r="K442" s="288" t="s">
        <v>2958</v>
      </c>
      <c r="L442" s="288" t="s">
        <v>45</v>
      </c>
      <c r="M442" s="289" t="s">
        <v>1366</v>
      </c>
      <c r="N442" s="288" t="s">
        <v>1240</v>
      </c>
      <c r="O442" s="288" t="s">
        <v>50</v>
      </c>
      <c r="P442" s="288" t="s">
        <v>127</v>
      </c>
      <c r="Q442" s="290" t="s">
        <v>45</v>
      </c>
      <c r="R442" s="288" t="s">
        <v>45</v>
      </c>
      <c r="S442" s="1">
        <v>45596</v>
      </c>
      <c r="T442" s="1">
        <v>45534</v>
      </c>
      <c r="U442" s="290" t="s">
        <v>45</v>
      </c>
      <c r="V442" s="1">
        <v>45534</v>
      </c>
      <c r="W442" s="1">
        <v>45596</v>
      </c>
      <c r="X442" s="1">
        <v>45603</v>
      </c>
      <c r="Y442" s="291">
        <v>195000</v>
      </c>
      <c r="Z442" s="291">
        <v>239000</v>
      </c>
      <c r="AA442" s="291">
        <v>56200</v>
      </c>
      <c r="AB442" s="291">
        <v>239000</v>
      </c>
      <c r="AC442" s="292" t="s">
        <v>1186</v>
      </c>
      <c r="AD442" s="290" t="s">
        <v>60</v>
      </c>
      <c r="AE442" s="292" t="s">
        <v>45</v>
      </c>
      <c r="AF442" s="291">
        <v>195000</v>
      </c>
      <c r="AG442" s="291">
        <v>1000</v>
      </c>
      <c r="AH442" s="291">
        <v>239000000</v>
      </c>
      <c r="AI442" s="291">
        <v>56200000</v>
      </c>
      <c r="AJ442" s="291">
        <v>1000</v>
      </c>
      <c r="AK442" s="291">
        <v>239000000</v>
      </c>
      <c r="AL442" s="291">
        <v>56200000</v>
      </c>
      <c r="AM442" s="291"/>
      <c r="AN442" s="291"/>
      <c r="AO442" s="291">
        <v>0</v>
      </c>
      <c r="AP442" s="291">
        <v>938</v>
      </c>
      <c r="AQ442" s="291">
        <v>224182000</v>
      </c>
      <c r="AR442" s="291">
        <v>52715600</v>
      </c>
      <c r="AS442" s="291">
        <v>938</v>
      </c>
      <c r="AT442" s="291">
        <v>224182000</v>
      </c>
      <c r="AU442" s="291">
        <v>52715600</v>
      </c>
      <c r="AV442" s="291"/>
      <c r="AW442" s="291"/>
      <c r="AX442" s="291">
        <v>0</v>
      </c>
      <c r="AY442" s="291">
        <v>715</v>
      </c>
      <c r="AZ442" s="291">
        <v>170885000</v>
      </c>
      <c r="BA442" s="291">
        <v>-3</v>
      </c>
      <c r="BB442" s="291">
        <v>-717000</v>
      </c>
      <c r="BC442" s="291">
        <v>265</v>
      </c>
      <c r="BD442" s="291">
        <v>63335000</v>
      </c>
      <c r="BE442" s="291">
        <v>37856383</v>
      </c>
      <c r="BF442" s="291">
        <v>14893000</v>
      </c>
      <c r="BG442" s="291">
        <v>703</v>
      </c>
      <c r="BH442" s="291">
        <v>168017000</v>
      </c>
      <c r="BI442" s="291">
        <v>92434020</v>
      </c>
      <c r="BJ442" s="291">
        <v>39508600</v>
      </c>
      <c r="BK442" s="291">
        <v>12</v>
      </c>
      <c r="BL442" s="291">
        <v>223</v>
      </c>
      <c r="BM442" s="291">
        <v>235</v>
      </c>
      <c r="BN442" s="291">
        <v>56165000</v>
      </c>
      <c r="BO442" s="291">
        <v>13207000</v>
      </c>
      <c r="BP442" s="292" t="s">
        <v>3420</v>
      </c>
      <c r="BQ442" s="292" t="s">
        <v>519</v>
      </c>
      <c r="BR442" t="s">
        <v>45</v>
      </c>
    </row>
    <row r="443" spans="1:70" x14ac:dyDescent="0.3">
      <c r="A443" s="281">
        <v>440</v>
      </c>
      <c r="B443" s="282" t="s">
        <v>2952</v>
      </c>
      <c r="C443" s="282" t="s">
        <v>2953</v>
      </c>
      <c r="D443" s="282" t="s">
        <v>3007</v>
      </c>
      <c r="E443" s="282" t="s">
        <v>2959</v>
      </c>
      <c r="F443" s="282" t="s">
        <v>2977</v>
      </c>
      <c r="G443" s="282" t="s">
        <v>3008</v>
      </c>
      <c r="H443" s="282" t="s">
        <v>3009</v>
      </c>
      <c r="I443" s="282" t="s">
        <v>2962</v>
      </c>
      <c r="J443" s="282" t="s">
        <v>60</v>
      </c>
      <c r="K443" s="282" t="s">
        <v>2958</v>
      </c>
      <c r="L443" s="282" t="s">
        <v>45</v>
      </c>
      <c r="M443" s="283" t="s">
        <v>1362</v>
      </c>
      <c r="N443" s="282" t="s">
        <v>1361</v>
      </c>
      <c r="O443" s="282" t="s">
        <v>50</v>
      </c>
      <c r="P443" s="282" t="s">
        <v>127</v>
      </c>
      <c r="Q443" s="284" t="s">
        <v>45</v>
      </c>
      <c r="R443" s="282" t="s">
        <v>45</v>
      </c>
      <c r="S443" s="285">
        <v>45600</v>
      </c>
      <c r="T443" s="285">
        <v>45547</v>
      </c>
      <c r="U443" s="284" t="s">
        <v>45</v>
      </c>
      <c r="V443" s="285">
        <v>45547</v>
      </c>
      <c r="W443" s="285">
        <v>45596</v>
      </c>
      <c r="X443" s="285">
        <v>45602</v>
      </c>
      <c r="Y443" s="286">
        <v>198000</v>
      </c>
      <c r="Z443" s="286">
        <v>239000</v>
      </c>
      <c r="AA443" s="286">
        <v>62000</v>
      </c>
      <c r="AB443" s="286">
        <v>239000</v>
      </c>
      <c r="AC443" s="287" t="s">
        <v>1363</v>
      </c>
      <c r="AD443" s="284" t="s">
        <v>60</v>
      </c>
      <c r="AE443" s="287" t="s">
        <v>45</v>
      </c>
      <c r="AF443" s="286">
        <v>198000</v>
      </c>
      <c r="AG443" s="286">
        <v>860</v>
      </c>
      <c r="AH443" s="286">
        <v>205540000</v>
      </c>
      <c r="AI443" s="286">
        <v>53320000</v>
      </c>
      <c r="AJ443" s="286">
        <v>560</v>
      </c>
      <c r="AK443" s="286">
        <v>133840000</v>
      </c>
      <c r="AL443" s="286">
        <v>34720000</v>
      </c>
      <c r="AM443" s="286">
        <v>300</v>
      </c>
      <c r="AN443" s="286">
        <v>71700000</v>
      </c>
      <c r="AO443" s="286">
        <v>18600000</v>
      </c>
      <c r="AP443" s="286">
        <v>843</v>
      </c>
      <c r="AQ443" s="286">
        <v>201477000</v>
      </c>
      <c r="AR443" s="286">
        <v>52266000</v>
      </c>
      <c r="AS443" s="286">
        <v>843</v>
      </c>
      <c r="AT443" s="286">
        <v>201477000</v>
      </c>
      <c r="AU443" s="286">
        <v>52266000</v>
      </c>
      <c r="AV443" s="286"/>
      <c r="AW443" s="286"/>
      <c r="AX443" s="286">
        <v>0</v>
      </c>
      <c r="AY443" s="286">
        <v>825</v>
      </c>
      <c r="AZ443" s="286">
        <v>197175000</v>
      </c>
      <c r="BA443" s="286">
        <v>-21</v>
      </c>
      <c r="BB443" s="286">
        <v>-5019000</v>
      </c>
      <c r="BC443" s="286">
        <v>109</v>
      </c>
      <c r="BD443" s="286">
        <v>26051000</v>
      </c>
      <c r="BE443" s="286">
        <v>13871694</v>
      </c>
      <c r="BF443" s="286">
        <v>6758000</v>
      </c>
      <c r="BG443" s="286">
        <v>819</v>
      </c>
      <c r="BH443" s="286">
        <v>195741000</v>
      </c>
      <c r="BI443" s="286">
        <v>110538878</v>
      </c>
      <c r="BJ443" s="286">
        <v>50778000</v>
      </c>
      <c r="BK443" s="286">
        <v>6</v>
      </c>
      <c r="BL443" s="286">
        <v>18</v>
      </c>
      <c r="BM443" s="286">
        <v>24</v>
      </c>
      <c r="BN443" s="286">
        <v>5736000</v>
      </c>
      <c r="BO443" s="286">
        <v>1488000</v>
      </c>
      <c r="BP443" s="287" t="s">
        <v>3558</v>
      </c>
      <c r="BQ443" s="287" t="s">
        <v>1799</v>
      </c>
      <c r="BR443" t="s">
        <v>45</v>
      </c>
    </row>
    <row r="444" spans="1:70" x14ac:dyDescent="0.3">
      <c r="A444" s="281">
        <v>441</v>
      </c>
      <c r="B444" s="288" t="s">
        <v>2952</v>
      </c>
      <c r="C444" s="288" t="s">
        <v>2953</v>
      </c>
      <c r="D444" s="288" t="s">
        <v>3007</v>
      </c>
      <c r="E444" s="288" t="s">
        <v>2959</v>
      </c>
      <c r="F444" s="288" t="s">
        <v>2977</v>
      </c>
      <c r="G444" s="288" t="s">
        <v>3008</v>
      </c>
      <c r="H444" s="288" t="s">
        <v>3009</v>
      </c>
      <c r="I444" s="288" t="s">
        <v>2962</v>
      </c>
      <c r="J444" s="288" t="s">
        <v>60</v>
      </c>
      <c r="K444" s="288" t="s">
        <v>2958</v>
      </c>
      <c r="L444" s="288" t="s">
        <v>45</v>
      </c>
      <c r="M444" s="289" t="s">
        <v>1358</v>
      </c>
      <c r="N444" s="288" t="s">
        <v>1357</v>
      </c>
      <c r="O444" s="288" t="s">
        <v>50</v>
      </c>
      <c r="P444" s="288" t="s">
        <v>51</v>
      </c>
      <c r="Q444" s="290" t="s">
        <v>45</v>
      </c>
      <c r="R444" s="288" t="s">
        <v>45</v>
      </c>
      <c r="S444" s="1">
        <v>45611</v>
      </c>
      <c r="T444" s="1">
        <v>45586</v>
      </c>
      <c r="U444" s="290" t="s">
        <v>45</v>
      </c>
      <c r="V444" s="1">
        <v>45586</v>
      </c>
      <c r="W444" s="1">
        <v>45611</v>
      </c>
      <c r="X444" s="1">
        <v>45611</v>
      </c>
      <c r="Y444" s="291">
        <v>290000</v>
      </c>
      <c r="Z444" s="291">
        <v>350000</v>
      </c>
      <c r="AA444" s="291">
        <v>88000</v>
      </c>
      <c r="AB444" s="291">
        <v>350000</v>
      </c>
      <c r="AC444" s="292" t="s">
        <v>1356</v>
      </c>
      <c r="AD444" s="290" t="s">
        <v>60</v>
      </c>
      <c r="AE444" s="292" t="s">
        <v>45</v>
      </c>
      <c r="AF444" s="291">
        <v>290000</v>
      </c>
      <c r="AG444" s="291">
        <v>240</v>
      </c>
      <c r="AH444" s="291">
        <v>84000000</v>
      </c>
      <c r="AI444" s="291">
        <v>21120000</v>
      </c>
      <c r="AJ444" s="291">
        <v>240</v>
      </c>
      <c r="AK444" s="291">
        <v>84000000</v>
      </c>
      <c r="AL444" s="291">
        <v>21120000</v>
      </c>
      <c r="AM444" s="291"/>
      <c r="AN444" s="291"/>
      <c r="AO444" s="291">
        <v>0</v>
      </c>
      <c r="AP444" s="291">
        <v>237</v>
      </c>
      <c r="AQ444" s="291">
        <v>82950000</v>
      </c>
      <c r="AR444" s="291">
        <v>20856000</v>
      </c>
      <c r="AS444" s="291">
        <v>237</v>
      </c>
      <c r="AT444" s="291">
        <v>82950000</v>
      </c>
      <c r="AU444" s="291">
        <v>20856000</v>
      </c>
      <c r="AV444" s="291"/>
      <c r="AW444" s="291"/>
      <c r="AX444" s="291">
        <v>0</v>
      </c>
      <c r="AY444" s="291">
        <v>197</v>
      </c>
      <c r="AZ444" s="291">
        <v>68950000</v>
      </c>
      <c r="BA444" s="291"/>
      <c r="BB444" s="291"/>
      <c r="BC444" s="291">
        <v>70</v>
      </c>
      <c r="BD444" s="291">
        <v>24500000</v>
      </c>
      <c r="BE444" s="291">
        <v>13847064</v>
      </c>
      <c r="BF444" s="291">
        <v>6160000</v>
      </c>
      <c r="BG444" s="291">
        <v>198</v>
      </c>
      <c r="BH444" s="291">
        <v>69300000</v>
      </c>
      <c r="BI444" s="291">
        <v>33285114</v>
      </c>
      <c r="BJ444" s="291">
        <v>17424000</v>
      </c>
      <c r="BK444" s="291">
        <v>-1</v>
      </c>
      <c r="BL444" s="291">
        <v>40</v>
      </c>
      <c r="BM444" s="291">
        <v>39</v>
      </c>
      <c r="BN444" s="291">
        <v>13650000</v>
      </c>
      <c r="BO444" s="291">
        <v>3432000</v>
      </c>
      <c r="BP444" s="292" t="s">
        <v>3243</v>
      </c>
      <c r="BQ444" s="292" t="s">
        <v>1055</v>
      </c>
      <c r="BR444" t="s">
        <v>45</v>
      </c>
    </row>
    <row r="445" spans="1:70" x14ac:dyDescent="0.3">
      <c r="A445" s="281">
        <v>442</v>
      </c>
      <c r="B445" s="282" t="s">
        <v>2952</v>
      </c>
      <c r="C445" s="282" t="s">
        <v>2953</v>
      </c>
      <c r="D445" s="282" t="s">
        <v>3007</v>
      </c>
      <c r="E445" s="282" t="s">
        <v>2959</v>
      </c>
      <c r="F445" s="282" t="s">
        <v>2977</v>
      </c>
      <c r="G445" s="282" t="s">
        <v>3008</v>
      </c>
      <c r="H445" s="282" t="s">
        <v>3009</v>
      </c>
      <c r="I445" s="282" t="s">
        <v>2962</v>
      </c>
      <c r="J445" s="282" t="s">
        <v>60</v>
      </c>
      <c r="K445" s="282" t="s">
        <v>2958</v>
      </c>
      <c r="L445" s="282" t="s">
        <v>45</v>
      </c>
      <c r="M445" s="283" t="s">
        <v>1355</v>
      </c>
      <c r="N445" s="282" t="s">
        <v>1354</v>
      </c>
      <c r="O445" s="282" t="s">
        <v>50</v>
      </c>
      <c r="P445" s="282" t="s">
        <v>51</v>
      </c>
      <c r="Q445" s="284" t="s">
        <v>45</v>
      </c>
      <c r="R445" s="282" t="s">
        <v>45</v>
      </c>
      <c r="S445" s="285">
        <v>45611</v>
      </c>
      <c r="T445" s="285">
        <v>45586</v>
      </c>
      <c r="U445" s="284" t="s">
        <v>45</v>
      </c>
      <c r="V445" s="285">
        <v>45586</v>
      </c>
      <c r="W445" s="285">
        <v>45611</v>
      </c>
      <c r="X445" s="285">
        <v>45611</v>
      </c>
      <c r="Y445" s="286">
        <v>290000</v>
      </c>
      <c r="Z445" s="286">
        <v>350000</v>
      </c>
      <c r="AA445" s="286">
        <v>88000</v>
      </c>
      <c r="AB445" s="286">
        <v>350000</v>
      </c>
      <c r="AC445" s="287" t="s">
        <v>1356</v>
      </c>
      <c r="AD445" s="284" t="s">
        <v>60</v>
      </c>
      <c r="AE445" s="287" t="s">
        <v>45</v>
      </c>
      <c r="AF445" s="286">
        <v>290000</v>
      </c>
      <c r="AG445" s="286">
        <v>200</v>
      </c>
      <c r="AH445" s="286">
        <v>70000000</v>
      </c>
      <c r="AI445" s="286">
        <v>17600000</v>
      </c>
      <c r="AJ445" s="286">
        <v>200</v>
      </c>
      <c r="AK445" s="286">
        <v>70000000</v>
      </c>
      <c r="AL445" s="286">
        <v>17600000</v>
      </c>
      <c r="AM445" s="286"/>
      <c r="AN445" s="286"/>
      <c r="AO445" s="286">
        <v>0</v>
      </c>
      <c r="AP445" s="286">
        <v>199</v>
      </c>
      <c r="AQ445" s="286">
        <v>69650000</v>
      </c>
      <c r="AR445" s="286">
        <v>17512000</v>
      </c>
      <c r="AS445" s="286">
        <v>199</v>
      </c>
      <c r="AT445" s="286">
        <v>69650000</v>
      </c>
      <c r="AU445" s="286">
        <v>17512000</v>
      </c>
      <c r="AV445" s="286"/>
      <c r="AW445" s="286"/>
      <c r="AX445" s="286">
        <v>0</v>
      </c>
      <c r="AY445" s="286">
        <v>160</v>
      </c>
      <c r="AZ445" s="286">
        <v>56000000</v>
      </c>
      <c r="BA445" s="286"/>
      <c r="BB445" s="286"/>
      <c r="BC445" s="286">
        <v>57</v>
      </c>
      <c r="BD445" s="286">
        <v>19950000</v>
      </c>
      <c r="BE445" s="286">
        <v>11204551</v>
      </c>
      <c r="BF445" s="286">
        <v>5016000</v>
      </c>
      <c r="BG445" s="286">
        <v>161</v>
      </c>
      <c r="BH445" s="286">
        <v>56350000</v>
      </c>
      <c r="BI445" s="286">
        <v>27393386</v>
      </c>
      <c r="BJ445" s="286">
        <v>14168000</v>
      </c>
      <c r="BK445" s="286">
        <v>-1</v>
      </c>
      <c r="BL445" s="286">
        <v>39</v>
      </c>
      <c r="BM445" s="286">
        <v>38</v>
      </c>
      <c r="BN445" s="286">
        <v>13300000</v>
      </c>
      <c r="BO445" s="286">
        <v>3344000</v>
      </c>
      <c r="BP445" s="287" t="s">
        <v>3881</v>
      </c>
      <c r="BQ445" s="287" t="s">
        <v>3097</v>
      </c>
      <c r="BR445" t="s">
        <v>45</v>
      </c>
    </row>
    <row r="446" spans="1:70" x14ac:dyDescent="0.3">
      <c r="A446" s="281">
        <v>443</v>
      </c>
      <c r="B446" s="288" t="s">
        <v>2952</v>
      </c>
      <c r="C446" s="288" t="s">
        <v>2953</v>
      </c>
      <c r="D446" s="288" t="s">
        <v>3007</v>
      </c>
      <c r="E446" s="288" t="s">
        <v>2959</v>
      </c>
      <c r="F446" s="288" t="s">
        <v>2985</v>
      </c>
      <c r="G446" s="288" t="s">
        <v>2986</v>
      </c>
      <c r="H446" s="288" t="s">
        <v>2988</v>
      </c>
      <c r="I446" s="288" t="s">
        <v>2962</v>
      </c>
      <c r="J446" s="288" t="s">
        <v>60</v>
      </c>
      <c r="K446" s="288" t="s">
        <v>2958</v>
      </c>
      <c r="L446" s="288" t="s">
        <v>45</v>
      </c>
      <c r="M446" s="289" t="s">
        <v>1352</v>
      </c>
      <c r="N446" s="288" t="s">
        <v>1351</v>
      </c>
      <c r="O446" s="288" t="s">
        <v>50</v>
      </c>
      <c r="P446" s="288" t="s">
        <v>51</v>
      </c>
      <c r="Q446" s="290" t="s">
        <v>45</v>
      </c>
      <c r="R446" s="288" t="s">
        <v>45</v>
      </c>
      <c r="S446" s="1">
        <v>45622</v>
      </c>
      <c r="T446" s="1">
        <v>45586</v>
      </c>
      <c r="U446" s="290" t="s">
        <v>45</v>
      </c>
      <c r="V446" s="1">
        <v>45586</v>
      </c>
      <c r="W446" s="1">
        <v>45621</v>
      </c>
      <c r="X446" s="1">
        <v>45625</v>
      </c>
      <c r="Y446" s="291">
        <v>59000</v>
      </c>
      <c r="Z446" s="291">
        <v>59000</v>
      </c>
      <c r="AA446" s="291">
        <v>16000</v>
      </c>
      <c r="AB446" s="291">
        <v>59000</v>
      </c>
      <c r="AC446" s="292" t="s">
        <v>874</v>
      </c>
      <c r="AD446" s="290" t="s">
        <v>60</v>
      </c>
      <c r="AE446" s="292" t="s">
        <v>45</v>
      </c>
      <c r="AF446" s="291">
        <v>59000</v>
      </c>
      <c r="AG446" s="291">
        <v>500</v>
      </c>
      <c r="AH446" s="291">
        <v>29500000</v>
      </c>
      <c r="AI446" s="291">
        <v>8000000</v>
      </c>
      <c r="AJ446" s="291">
        <v>500</v>
      </c>
      <c r="AK446" s="291">
        <v>29500000</v>
      </c>
      <c r="AL446" s="291">
        <v>8000000</v>
      </c>
      <c r="AM446" s="291"/>
      <c r="AN446" s="291"/>
      <c r="AO446" s="291">
        <v>0</v>
      </c>
      <c r="AP446" s="291">
        <v>498</v>
      </c>
      <c r="AQ446" s="291">
        <v>29382000</v>
      </c>
      <c r="AR446" s="291">
        <v>7968000</v>
      </c>
      <c r="AS446" s="291">
        <v>498</v>
      </c>
      <c r="AT446" s="291">
        <v>29382000</v>
      </c>
      <c r="AU446" s="291">
        <v>7968000</v>
      </c>
      <c r="AV446" s="291"/>
      <c r="AW446" s="291"/>
      <c r="AX446" s="291">
        <v>0</v>
      </c>
      <c r="AY446" s="291">
        <v>399</v>
      </c>
      <c r="AZ446" s="291">
        <v>23541000</v>
      </c>
      <c r="BA446" s="291"/>
      <c r="BB446" s="291"/>
      <c r="BC446" s="291">
        <v>118</v>
      </c>
      <c r="BD446" s="291">
        <v>6962000</v>
      </c>
      <c r="BE446" s="291">
        <v>5156366</v>
      </c>
      <c r="BF446" s="291">
        <v>1888000</v>
      </c>
      <c r="BG446" s="291">
        <v>408</v>
      </c>
      <c r="BH446" s="291">
        <v>24072000</v>
      </c>
      <c r="BI446" s="291">
        <v>17122152</v>
      </c>
      <c r="BJ446" s="291">
        <v>6528000</v>
      </c>
      <c r="BK446" s="291">
        <v>-9</v>
      </c>
      <c r="BL446" s="291">
        <v>99</v>
      </c>
      <c r="BM446" s="291">
        <v>90</v>
      </c>
      <c r="BN446" s="291">
        <v>5310000</v>
      </c>
      <c r="BO446" s="291">
        <v>1440000</v>
      </c>
      <c r="BP446" s="292" t="s">
        <v>3416</v>
      </c>
      <c r="BQ446" s="292" t="s">
        <v>4094</v>
      </c>
      <c r="BR446" t="s">
        <v>45</v>
      </c>
    </row>
    <row r="447" spans="1:70" x14ac:dyDescent="0.3">
      <c r="A447" s="281">
        <v>444</v>
      </c>
      <c r="B447" s="282" t="s">
        <v>2952</v>
      </c>
      <c r="C447" s="282" t="s">
        <v>2953</v>
      </c>
      <c r="D447" s="282" t="s">
        <v>3007</v>
      </c>
      <c r="E447" s="282" t="s">
        <v>2959</v>
      </c>
      <c r="F447" s="282" t="s">
        <v>2985</v>
      </c>
      <c r="G447" s="282" t="s">
        <v>2986</v>
      </c>
      <c r="H447" s="282" t="s">
        <v>2989</v>
      </c>
      <c r="I447" s="282" t="s">
        <v>2962</v>
      </c>
      <c r="J447" s="282" t="s">
        <v>60</v>
      </c>
      <c r="K447" s="282" t="s">
        <v>2958</v>
      </c>
      <c r="L447" s="282" t="s">
        <v>45</v>
      </c>
      <c r="M447" s="283" t="s">
        <v>1350</v>
      </c>
      <c r="N447" s="282" t="s">
        <v>1349</v>
      </c>
      <c r="O447" s="282" t="s">
        <v>50</v>
      </c>
      <c r="P447" s="282" t="s">
        <v>120</v>
      </c>
      <c r="Q447" s="284" t="s">
        <v>45</v>
      </c>
      <c r="R447" s="282" t="s">
        <v>45</v>
      </c>
      <c r="S447" s="285">
        <v>45533</v>
      </c>
      <c r="T447" s="285">
        <v>45533</v>
      </c>
      <c r="U447" s="284" t="s">
        <v>45</v>
      </c>
      <c r="V447" s="285">
        <v>45533</v>
      </c>
      <c r="W447" s="285">
        <v>45533</v>
      </c>
      <c r="X447" s="285">
        <v>45548</v>
      </c>
      <c r="Y447" s="286">
        <v>59000</v>
      </c>
      <c r="Z447" s="286">
        <v>75000</v>
      </c>
      <c r="AA447" s="286">
        <v>15500</v>
      </c>
      <c r="AB447" s="286">
        <v>75000</v>
      </c>
      <c r="AC447" s="287" t="s">
        <v>116</v>
      </c>
      <c r="AD447" s="284" t="s">
        <v>60</v>
      </c>
      <c r="AE447" s="287" t="s">
        <v>45</v>
      </c>
      <c r="AF447" s="286">
        <v>59000</v>
      </c>
      <c r="AG447" s="286">
        <v>1850</v>
      </c>
      <c r="AH447" s="286">
        <v>138750000</v>
      </c>
      <c r="AI447" s="286">
        <v>28675000</v>
      </c>
      <c r="AJ447" s="286">
        <v>1850</v>
      </c>
      <c r="AK447" s="286">
        <v>138750000</v>
      </c>
      <c r="AL447" s="286">
        <v>28675000</v>
      </c>
      <c r="AM447" s="286"/>
      <c r="AN447" s="286"/>
      <c r="AO447" s="286">
        <v>0</v>
      </c>
      <c r="AP447" s="286">
        <v>1850</v>
      </c>
      <c r="AQ447" s="286">
        <v>138750000</v>
      </c>
      <c r="AR447" s="286">
        <v>28675000</v>
      </c>
      <c r="AS447" s="286">
        <v>1850</v>
      </c>
      <c r="AT447" s="286">
        <v>138750000</v>
      </c>
      <c r="AU447" s="286">
        <v>28675000</v>
      </c>
      <c r="AV447" s="286"/>
      <c r="AW447" s="286"/>
      <c r="AX447" s="286">
        <v>0</v>
      </c>
      <c r="AY447" s="286">
        <v>1211</v>
      </c>
      <c r="AZ447" s="286">
        <v>90825000</v>
      </c>
      <c r="BA447" s="286">
        <v>3</v>
      </c>
      <c r="BB447" s="286">
        <v>225000</v>
      </c>
      <c r="BC447" s="286">
        <v>424</v>
      </c>
      <c r="BD447" s="286">
        <v>31800000</v>
      </c>
      <c r="BE447" s="286">
        <v>18101523</v>
      </c>
      <c r="BF447" s="286">
        <v>6572000</v>
      </c>
      <c r="BG447" s="286">
        <v>1181</v>
      </c>
      <c r="BH447" s="286">
        <v>88575000</v>
      </c>
      <c r="BI447" s="286">
        <v>48998253</v>
      </c>
      <c r="BJ447" s="286">
        <v>18305500</v>
      </c>
      <c r="BK447" s="286">
        <v>30</v>
      </c>
      <c r="BL447" s="286">
        <v>639</v>
      </c>
      <c r="BM447" s="286">
        <v>669</v>
      </c>
      <c r="BN447" s="286">
        <v>50175000</v>
      </c>
      <c r="BO447" s="286">
        <v>10369500</v>
      </c>
      <c r="BP447" s="287" t="s">
        <v>3840</v>
      </c>
      <c r="BQ447" s="287" t="s">
        <v>3430</v>
      </c>
      <c r="BR447" t="s">
        <v>45</v>
      </c>
    </row>
    <row r="448" spans="1:70" x14ac:dyDescent="0.3">
      <c r="A448" s="281">
        <v>445</v>
      </c>
      <c r="B448" s="288" t="s">
        <v>2952</v>
      </c>
      <c r="C448" s="288" t="s">
        <v>2953</v>
      </c>
      <c r="D448" s="288" t="s">
        <v>3007</v>
      </c>
      <c r="E448" s="288" t="s">
        <v>2959</v>
      </c>
      <c r="F448" s="288" t="s">
        <v>2985</v>
      </c>
      <c r="G448" s="288" t="s">
        <v>2986</v>
      </c>
      <c r="H448" s="288" t="s">
        <v>2989</v>
      </c>
      <c r="I448" s="288" t="s">
        <v>2962</v>
      </c>
      <c r="J448" s="288" t="s">
        <v>60</v>
      </c>
      <c r="K448" s="288" t="s">
        <v>2958</v>
      </c>
      <c r="L448" s="288" t="s">
        <v>45</v>
      </c>
      <c r="M448" s="289" t="s">
        <v>1348</v>
      </c>
      <c r="N448" s="288" t="s">
        <v>1347</v>
      </c>
      <c r="O448" s="288" t="s">
        <v>50</v>
      </c>
      <c r="P448" s="288" t="s">
        <v>51</v>
      </c>
      <c r="Q448" s="290" t="s">
        <v>45</v>
      </c>
      <c r="R448" s="288" t="s">
        <v>45</v>
      </c>
      <c r="S448" s="1">
        <v>45611</v>
      </c>
      <c r="T448" s="1">
        <v>45534</v>
      </c>
      <c r="U448" s="290" t="s">
        <v>45</v>
      </c>
      <c r="V448" s="1">
        <v>45534</v>
      </c>
      <c r="W448" s="1">
        <v>45611</v>
      </c>
      <c r="X448" s="1">
        <v>45621</v>
      </c>
      <c r="Y448" s="291">
        <v>69000</v>
      </c>
      <c r="Z448" s="291">
        <v>85000</v>
      </c>
      <c r="AA448" s="291">
        <v>19500</v>
      </c>
      <c r="AB448" s="291">
        <v>85000</v>
      </c>
      <c r="AC448" s="292" t="s">
        <v>357</v>
      </c>
      <c r="AD448" s="290" t="s">
        <v>60</v>
      </c>
      <c r="AE448" s="292" t="s">
        <v>45</v>
      </c>
      <c r="AF448" s="291">
        <v>69000</v>
      </c>
      <c r="AG448" s="291">
        <v>1400</v>
      </c>
      <c r="AH448" s="291">
        <v>119000000</v>
      </c>
      <c r="AI448" s="291">
        <v>27300000</v>
      </c>
      <c r="AJ448" s="291">
        <v>1400</v>
      </c>
      <c r="AK448" s="291">
        <v>119000000</v>
      </c>
      <c r="AL448" s="291">
        <v>27300000</v>
      </c>
      <c r="AM448" s="291"/>
      <c r="AN448" s="291"/>
      <c r="AO448" s="291">
        <v>0</v>
      </c>
      <c r="AP448" s="291">
        <v>1379</v>
      </c>
      <c r="AQ448" s="291">
        <v>117215000</v>
      </c>
      <c r="AR448" s="291">
        <v>26890500</v>
      </c>
      <c r="AS448" s="291">
        <v>1379</v>
      </c>
      <c r="AT448" s="291">
        <v>117215000</v>
      </c>
      <c r="AU448" s="291">
        <v>26890500</v>
      </c>
      <c r="AV448" s="291"/>
      <c r="AW448" s="291"/>
      <c r="AX448" s="291">
        <v>0</v>
      </c>
      <c r="AY448" s="291">
        <v>1324</v>
      </c>
      <c r="AZ448" s="291">
        <v>112540000</v>
      </c>
      <c r="BA448" s="291">
        <v>1</v>
      </c>
      <c r="BB448" s="291">
        <v>85000</v>
      </c>
      <c r="BC448" s="291">
        <v>921</v>
      </c>
      <c r="BD448" s="291">
        <v>78285000</v>
      </c>
      <c r="BE448" s="291">
        <v>44518029</v>
      </c>
      <c r="BF448" s="291">
        <v>17959500</v>
      </c>
      <c r="BG448" s="291">
        <v>1071</v>
      </c>
      <c r="BH448" s="291">
        <v>91035000</v>
      </c>
      <c r="BI448" s="291">
        <v>51961380</v>
      </c>
      <c r="BJ448" s="291">
        <v>20884500</v>
      </c>
      <c r="BK448" s="291">
        <v>253</v>
      </c>
      <c r="BL448" s="291">
        <v>55</v>
      </c>
      <c r="BM448" s="291">
        <v>308</v>
      </c>
      <c r="BN448" s="291">
        <v>26180000</v>
      </c>
      <c r="BO448" s="291">
        <v>6006000</v>
      </c>
      <c r="BP448" s="292" t="s">
        <v>3421</v>
      </c>
      <c r="BQ448" s="292" t="s">
        <v>3667</v>
      </c>
      <c r="BR448" t="s">
        <v>45</v>
      </c>
    </row>
    <row r="449" spans="1:70" x14ac:dyDescent="0.3">
      <c r="A449" s="281">
        <v>446</v>
      </c>
      <c r="B449" s="282" t="s">
        <v>2952</v>
      </c>
      <c r="C449" s="282" t="s">
        <v>2953</v>
      </c>
      <c r="D449" s="282" t="s">
        <v>3007</v>
      </c>
      <c r="E449" s="282" t="s">
        <v>2959</v>
      </c>
      <c r="F449" s="282" t="s">
        <v>2985</v>
      </c>
      <c r="G449" s="282" t="s">
        <v>2986</v>
      </c>
      <c r="H449" s="282" t="s">
        <v>2989</v>
      </c>
      <c r="I449" s="282" t="s">
        <v>2962</v>
      </c>
      <c r="J449" s="282" t="s">
        <v>60</v>
      </c>
      <c r="K449" s="282" t="s">
        <v>2958</v>
      </c>
      <c r="L449" s="282" t="s">
        <v>45</v>
      </c>
      <c r="M449" s="283" t="s">
        <v>1346</v>
      </c>
      <c r="N449" s="282" t="s">
        <v>1345</v>
      </c>
      <c r="O449" s="282" t="s">
        <v>50</v>
      </c>
      <c r="P449" s="282" t="s">
        <v>51</v>
      </c>
      <c r="Q449" s="284" t="s">
        <v>45</v>
      </c>
      <c r="R449" s="282" t="s">
        <v>45</v>
      </c>
      <c r="S449" s="285">
        <v>45621</v>
      </c>
      <c r="T449" s="285">
        <v>45586</v>
      </c>
      <c r="U449" s="284" t="s">
        <v>45</v>
      </c>
      <c r="V449" s="285">
        <v>45586</v>
      </c>
      <c r="W449" s="285">
        <v>45618</v>
      </c>
      <c r="X449" s="285">
        <v>45623</v>
      </c>
      <c r="Y449" s="286">
        <v>69000</v>
      </c>
      <c r="Z449" s="286">
        <v>69000</v>
      </c>
      <c r="AA449" s="286">
        <v>18800</v>
      </c>
      <c r="AB449" s="286">
        <v>69000</v>
      </c>
      <c r="AC449" s="287" t="s">
        <v>386</v>
      </c>
      <c r="AD449" s="284" t="s">
        <v>60</v>
      </c>
      <c r="AE449" s="287" t="s">
        <v>45</v>
      </c>
      <c r="AF449" s="286">
        <v>69000</v>
      </c>
      <c r="AG449" s="286">
        <v>600</v>
      </c>
      <c r="AH449" s="286">
        <v>41400000</v>
      </c>
      <c r="AI449" s="286">
        <v>11280000</v>
      </c>
      <c r="AJ449" s="286">
        <v>600</v>
      </c>
      <c r="AK449" s="286">
        <v>41400000</v>
      </c>
      <c r="AL449" s="286">
        <v>11280000</v>
      </c>
      <c r="AM449" s="286"/>
      <c r="AN449" s="286"/>
      <c r="AO449" s="286">
        <v>0</v>
      </c>
      <c r="AP449" s="286">
        <v>618</v>
      </c>
      <c r="AQ449" s="286">
        <v>42642000</v>
      </c>
      <c r="AR449" s="286">
        <v>11618400</v>
      </c>
      <c r="AS449" s="286">
        <v>618</v>
      </c>
      <c r="AT449" s="286">
        <v>42642000</v>
      </c>
      <c r="AU449" s="286">
        <v>11618400</v>
      </c>
      <c r="AV449" s="286"/>
      <c r="AW449" s="286"/>
      <c r="AX449" s="286">
        <v>0</v>
      </c>
      <c r="AY449" s="286">
        <v>614</v>
      </c>
      <c r="AZ449" s="286">
        <v>42366000</v>
      </c>
      <c r="BA449" s="286"/>
      <c r="BB449" s="286"/>
      <c r="BC449" s="286">
        <v>57</v>
      </c>
      <c r="BD449" s="286">
        <v>3933000</v>
      </c>
      <c r="BE449" s="286">
        <v>3210074</v>
      </c>
      <c r="BF449" s="286">
        <v>1071600</v>
      </c>
      <c r="BG449" s="286">
        <v>611</v>
      </c>
      <c r="BH449" s="286">
        <v>42159000</v>
      </c>
      <c r="BI449" s="286">
        <v>30583275</v>
      </c>
      <c r="BJ449" s="286">
        <v>11486800</v>
      </c>
      <c r="BK449" s="286">
        <v>3</v>
      </c>
      <c r="BL449" s="286">
        <v>4</v>
      </c>
      <c r="BM449" s="286">
        <v>7</v>
      </c>
      <c r="BN449" s="286">
        <v>483000</v>
      </c>
      <c r="BO449" s="286">
        <v>131600</v>
      </c>
      <c r="BP449" s="287" t="s">
        <v>3859</v>
      </c>
      <c r="BQ449" s="287" t="s">
        <v>3284</v>
      </c>
      <c r="BR449" t="s">
        <v>45</v>
      </c>
    </row>
    <row r="450" spans="1:70" x14ac:dyDescent="0.3">
      <c r="A450" s="281">
        <v>447</v>
      </c>
      <c r="B450" s="288" t="s">
        <v>2952</v>
      </c>
      <c r="C450" s="288" t="s">
        <v>2953</v>
      </c>
      <c r="D450" s="288" t="s">
        <v>3007</v>
      </c>
      <c r="E450" s="288" t="s">
        <v>2959</v>
      </c>
      <c r="F450" s="288" t="s">
        <v>2985</v>
      </c>
      <c r="G450" s="288" t="s">
        <v>2986</v>
      </c>
      <c r="H450" s="288" t="s">
        <v>2990</v>
      </c>
      <c r="I450" s="288" t="s">
        <v>2962</v>
      </c>
      <c r="J450" s="288" t="s">
        <v>60</v>
      </c>
      <c r="K450" s="288" t="s">
        <v>2958</v>
      </c>
      <c r="L450" s="288" t="s">
        <v>45</v>
      </c>
      <c r="M450" s="289" t="s">
        <v>1344</v>
      </c>
      <c r="N450" s="288" t="s">
        <v>1343</v>
      </c>
      <c r="O450" s="288" t="s">
        <v>50</v>
      </c>
      <c r="P450" s="288" t="s">
        <v>51</v>
      </c>
      <c r="Q450" s="290" t="s">
        <v>45</v>
      </c>
      <c r="R450" s="288" t="s">
        <v>45</v>
      </c>
      <c r="S450" s="1">
        <v>45573</v>
      </c>
      <c r="T450" s="1">
        <v>45534</v>
      </c>
      <c r="U450" s="290" t="s">
        <v>45</v>
      </c>
      <c r="V450" s="1">
        <v>45534</v>
      </c>
      <c r="W450" s="1">
        <v>45573</v>
      </c>
      <c r="X450" s="1">
        <v>45575</v>
      </c>
      <c r="Y450" s="291">
        <v>57000</v>
      </c>
      <c r="Z450" s="291">
        <v>57000</v>
      </c>
      <c r="AA450" s="291">
        <v>15000</v>
      </c>
      <c r="AB450" s="291">
        <v>57000</v>
      </c>
      <c r="AC450" s="292" t="s">
        <v>421</v>
      </c>
      <c r="AD450" s="290" t="s">
        <v>60</v>
      </c>
      <c r="AE450" s="292" t="s">
        <v>45</v>
      </c>
      <c r="AF450" s="291">
        <v>57000</v>
      </c>
      <c r="AG450" s="291">
        <v>900</v>
      </c>
      <c r="AH450" s="291">
        <v>51300000</v>
      </c>
      <c r="AI450" s="291">
        <v>13500000</v>
      </c>
      <c r="AJ450" s="291">
        <v>900</v>
      </c>
      <c r="AK450" s="291">
        <v>51300000</v>
      </c>
      <c r="AL450" s="291">
        <v>13500000</v>
      </c>
      <c r="AM450" s="291"/>
      <c r="AN450" s="291"/>
      <c r="AO450" s="291">
        <v>0</v>
      </c>
      <c r="AP450" s="291">
        <v>869</v>
      </c>
      <c r="AQ450" s="291">
        <v>49533000</v>
      </c>
      <c r="AR450" s="291">
        <v>13035000</v>
      </c>
      <c r="AS450" s="291">
        <v>869</v>
      </c>
      <c r="AT450" s="291">
        <v>49533000</v>
      </c>
      <c r="AU450" s="291">
        <v>13035000</v>
      </c>
      <c r="AV450" s="291"/>
      <c r="AW450" s="291"/>
      <c r="AX450" s="291">
        <v>0</v>
      </c>
      <c r="AY450" s="291">
        <v>736</v>
      </c>
      <c r="AZ450" s="291">
        <v>41952000</v>
      </c>
      <c r="BA450" s="291"/>
      <c r="BB450" s="291"/>
      <c r="BC450" s="291">
        <v>216</v>
      </c>
      <c r="BD450" s="291">
        <v>12312000</v>
      </c>
      <c r="BE450" s="291">
        <v>9108447</v>
      </c>
      <c r="BF450" s="291">
        <v>3240000</v>
      </c>
      <c r="BG450" s="291">
        <v>724</v>
      </c>
      <c r="BH450" s="291">
        <v>41268000</v>
      </c>
      <c r="BI450" s="291">
        <v>29664905</v>
      </c>
      <c r="BJ450" s="291">
        <v>10860000</v>
      </c>
      <c r="BK450" s="291">
        <v>12</v>
      </c>
      <c r="BL450" s="291">
        <v>133</v>
      </c>
      <c r="BM450" s="291">
        <v>145</v>
      </c>
      <c r="BN450" s="291">
        <v>8265000</v>
      </c>
      <c r="BO450" s="291">
        <v>2175000</v>
      </c>
      <c r="BP450" s="292" t="s">
        <v>3958</v>
      </c>
      <c r="BQ450" s="292" t="s">
        <v>3242</v>
      </c>
      <c r="BR450" t="s">
        <v>45</v>
      </c>
    </row>
    <row r="451" spans="1:70" x14ac:dyDescent="0.3">
      <c r="A451" s="281">
        <v>448</v>
      </c>
      <c r="B451" s="282" t="s">
        <v>2952</v>
      </c>
      <c r="C451" s="282" t="s">
        <v>2953</v>
      </c>
      <c r="D451" s="282" t="s">
        <v>3007</v>
      </c>
      <c r="E451" s="282" t="s">
        <v>2959</v>
      </c>
      <c r="F451" s="282" t="s">
        <v>2985</v>
      </c>
      <c r="G451" s="282" t="s">
        <v>2991</v>
      </c>
      <c r="H451" s="282" t="s">
        <v>2992</v>
      </c>
      <c r="I451" s="282" t="s">
        <v>2962</v>
      </c>
      <c r="J451" s="282" t="s">
        <v>60</v>
      </c>
      <c r="K451" s="282" t="s">
        <v>2958</v>
      </c>
      <c r="L451" s="282" t="s">
        <v>45</v>
      </c>
      <c r="M451" s="283" t="s">
        <v>1342</v>
      </c>
      <c r="N451" s="282" t="s">
        <v>1341</v>
      </c>
      <c r="O451" s="282" t="s">
        <v>50</v>
      </c>
      <c r="P451" s="282" t="s">
        <v>51</v>
      </c>
      <c r="Q451" s="284" t="s">
        <v>45</v>
      </c>
      <c r="R451" s="282" t="s">
        <v>45</v>
      </c>
      <c r="S451" s="285">
        <v>45600</v>
      </c>
      <c r="T451" s="285">
        <v>45534</v>
      </c>
      <c r="U451" s="284" t="s">
        <v>45</v>
      </c>
      <c r="V451" s="285">
        <v>45534</v>
      </c>
      <c r="W451" s="285">
        <v>45582</v>
      </c>
      <c r="X451" s="285">
        <v>45587</v>
      </c>
      <c r="Y451" s="286">
        <v>55000</v>
      </c>
      <c r="Z451" s="286">
        <v>55000</v>
      </c>
      <c r="AA451" s="286">
        <v>14800</v>
      </c>
      <c r="AB451" s="286">
        <v>55000</v>
      </c>
      <c r="AC451" s="287" t="s">
        <v>399</v>
      </c>
      <c r="AD451" s="284" t="s">
        <v>60</v>
      </c>
      <c r="AE451" s="287" t="s">
        <v>45</v>
      </c>
      <c r="AF451" s="286">
        <v>55000</v>
      </c>
      <c r="AG451" s="286">
        <v>1150</v>
      </c>
      <c r="AH451" s="286">
        <v>63250000</v>
      </c>
      <c r="AI451" s="286">
        <v>17020000</v>
      </c>
      <c r="AJ451" s="286">
        <v>800</v>
      </c>
      <c r="AK451" s="286">
        <v>44000000</v>
      </c>
      <c r="AL451" s="286">
        <v>11840000</v>
      </c>
      <c r="AM451" s="286">
        <v>350</v>
      </c>
      <c r="AN451" s="286">
        <v>19250000</v>
      </c>
      <c r="AO451" s="286">
        <v>5180000</v>
      </c>
      <c r="AP451" s="286">
        <v>1117</v>
      </c>
      <c r="AQ451" s="286">
        <v>61435000</v>
      </c>
      <c r="AR451" s="286">
        <v>16531600</v>
      </c>
      <c r="AS451" s="286">
        <v>1117</v>
      </c>
      <c r="AT451" s="286">
        <v>61435000</v>
      </c>
      <c r="AU451" s="286">
        <v>16531600</v>
      </c>
      <c r="AV451" s="286"/>
      <c r="AW451" s="286"/>
      <c r="AX451" s="286">
        <v>0</v>
      </c>
      <c r="AY451" s="286">
        <v>888</v>
      </c>
      <c r="AZ451" s="286">
        <v>48840000</v>
      </c>
      <c r="BA451" s="286"/>
      <c r="BB451" s="286"/>
      <c r="BC451" s="286">
        <v>143</v>
      </c>
      <c r="BD451" s="286">
        <v>7865000</v>
      </c>
      <c r="BE451" s="286">
        <v>6576807</v>
      </c>
      <c r="BF451" s="286">
        <v>2116400</v>
      </c>
      <c r="BG451" s="286">
        <v>878</v>
      </c>
      <c r="BH451" s="286">
        <v>48290000</v>
      </c>
      <c r="BI451" s="286">
        <v>39310597</v>
      </c>
      <c r="BJ451" s="286">
        <v>12994400</v>
      </c>
      <c r="BK451" s="286">
        <v>10</v>
      </c>
      <c r="BL451" s="286">
        <v>229</v>
      </c>
      <c r="BM451" s="286">
        <v>239</v>
      </c>
      <c r="BN451" s="286">
        <v>13145000</v>
      </c>
      <c r="BO451" s="286">
        <v>3537200</v>
      </c>
      <c r="BP451" s="287" t="s">
        <v>4095</v>
      </c>
      <c r="BQ451" s="287" t="s">
        <v>3557</v>
      </c>
      <c r="BR451" t="s">
        <v>45</v>
      </c>
    </row>
    <row r="452" spans="1:70" x14ac:dyDescent="0.3">
      <c r="A452" s="281">
        <v>449</v>
      </c>
      <c r="B452" s="288" t="s">
        <v>2952</v>
      </c>
      <c r="C452" s="288" t="s">
        <v>2953</v>
      </c>
      <c r="D452" s="288" t="s">
        <v>3007</v>
      </c>
      <c r="E452" s="288" t="s">
        <v>2959</v>
      </c>
      <c r="F452" s="288" t="s">
        <v>2985</v>
      </c>
      <c r="G452" s="288" t="s">
        <v>2991</v>
      </c>
      <c r="H452" s="288" t="s">
        <v>2992</v>
      </c>
      <c r="I452" s="288" t="s">
        <v>2962</v>
      </c>
      <c r="J452" s="288" t="s">
        <v>60</v>
      </c>
      <c r="K452" s="288" t="s">
        <v>2958</v>
      </c>
      <c r="L452" s="288" t="s">
        <v>45</v>
      </c>
      <c r="M452" s="289" t="s">
        <v>1340</v>
      </c>
      <c r="N452" s="288" t="s">
        <v>1339</v>
      </c>
      <c r="O452" s="288" t="s">
        <v>50</v>
      </c>
      <c r="P452" s="288" t="s">
        <v>74</v>
      </c>
      <c r="Q452" s="290" t="s">
        <v>45</v>
      </c>
      <c r="R452" s="288" t="s">
        <v>45</v>
      </c>
      <c r="S452" s="1">
        <v>45544</v>
      </c>
      <c r="T452" s="1">
        <v>45534</v>
      </c>
      <c r="U452" s="290" t="s">
        <v>45</v>
      </c>
      <c r="V452" s="1">
        <v>45534</v>
      </c>
      <c r="W452" s="1">
        <v>45544</v>
      </c>
      <c r="X452" s="1">
        <v>45548</v>
      </c>
      <c r="Y452" s="291">
        <v>63000</v>
      </c>
      <c r="Z452" s="291">
        <v>63000</v>
      </c>
      <c r="AA452" s="291">
        <v>16300</v>
      </c>
      <c r="AB452" s="291">
        <v>63000</v>
      </c>
      <c r="AC452" s="292" t="s">
        <v>396</v>
      </c>
      <c r="AD452" s="290" t="s">
        <v>60</v>
      </c>
      <c r="AE452" s="292" t="s">
        <v>45</v>
      </c>
      <c r="AF452" s="291">
        <v>63000</v>
      </c>
      <c r="AG452" s="291">
        <v>400</v>
      </c>
      <c r="AH452" s="291">
        <v>25200000</v>
      </c>
      <c r="AI452" s="291">
        <v>6520000</v>
      </c>
      <c r="AJ452" s="291">
        <v>400</v>
      </c>
      <c r="AK452" s="291">
        <v>25200000</v>
      </c>
      <c r="AL452" s="291">
        <v>6520000</v>
      </c>
      <c r="AM452" s="291"/>
      <c r="AN452" s="291"/>
      <c r="AO452" s="291">
        <v>0</v>
      </c>
      <c r="AP452" s="291">
        <v>416</v>
      </c>
      <c r="AQ452" s="291">
        <v>26208000</v>
      </c>
      <c r="AR452" s="291">
        <v>6780800</v>
      </c>
      <c r="AS452" s="291">
        <v>416</v>
      </c>
      <c r="AT452" s="291">
        <v>26208000</v>
      </c>
      <c r="AU452" s="291">
        <v>6780800</v>
      </c>
      <c r="AV452" s="291"/>
      <c r="AW452" s="291"/>
      <c r="AX452" s="291">
        <v>0</v>
      </c>
      <c r="AY452" s="291">
        <v>137</v>
      </c>
      <c r="AZ452" s="291">
        <v>8631000</v>
      </c>
      <c r="BA452" s="291">
        <v>12</v>
      </c>
      <c r="BB452" s="291">
        <v>756000</v>
      </c>
      <c r="BC452" s="291">
        <v>32</v>
      </c>
      <c r="BD452" s="291">
        <v>2016000</v>
      </c>
      <c r="BE452" s="291">
        <v>1501465</v>
      </c>
      <c r="BF452" s="291">
        <v>521600</v>
      </c>
      <c r="BG452" s="291">
        <v>129</v>
      </c>
      <c r="BH452" s="291">
        <v>8127000</v>
      </c>
      <c r="BI452" s="291">
        <v>5568276</v>
      </c>
      <c r="BJ452" s="291">
        <v>2102700</v>
      </c>
      <c r="BK452" s="291">
        <v>8</v>
      </c>
      <c r="BL452" s="291">
        <v>279</v>
      </c>
      <c r="BM452" s="291">
        <v>287</v>
      </c>
      <c r="BN452" s="291">
        <v>18081000</v>
      </c>
      <c r="BO452" s="291">
        <v>4678100</v>
      </c>
      <c r="BP452" s="292" t="s">
        <v>3740</v>
      </c>
      <c r="BQ452" s="292" t="s">
        <v>4014</v>
      </c>
      <c r="BR452" t="s">
        <v>45</v>
      </c>
    </row>
    <row r="453" spans="1:70" x14ac:dyDescent="0.3">
      <c r="A453" s="281">
        <v>450</v>
      </c>
      <c r="B453" s="282" t="s">
        <v>2952</v>
      </c>
      <c r="C453" s="282" t="s">
        <v>2953</v>
      </c>
      <c r="D453" s="282" t="s">
        <v>3007</v>
      </c>
      <c r="E453" s="282" t="s">
        <v>2959</v>
      </c>
      <c r="F453" s="282" t="s">
        <v>2985</v>
      </c>
      <c r="G453" s="282" t="s">
        <v>2991</v>
      </c>
      <c r="H453" s="282" t="s">
        <v>2992</v>
      </c>
      <c r="I453" s="282" t="s">
        <v>2962</v>
      </c>
      <c r="J453" s="282" t="s">
        <v>60</v>
      </c>
      <c r="K453" s="282" t="s">
        <v>2958</v>
      </c>
      <c r="L453" s="282" t="s">
        <v>45</v>
      </c>
      <c r="M453" s="283" t="s">
        <v>1338</v>
      </c>
      <c r="N453" s="282" t="s">
        <v>1337</v>
      </c>
      <c r="O453" s="282" t="s">
        <v>50</v>
      </c>
      <c r="P453" s="282" t="s">
        <v>51</v>
      </c>
      <c r="Q453" s="284" t="s">
        <v>45</v>
      </c>
      <c r="R453" s="282" t="s">
        <v>45</v>
      </c>
      <c r="S453" s="285">
        <v>45587</v>
      </c>
      <c r="T453" s="285">
        <v>45534</v>
      </c>
      <c r="U453" s="284" t="s">
        <v>45</v>
      </c>
      <c r="V453" s="285">
        <v>45534</v>
      </c>
      <c r="W453" s="285">
        <v>45587</v>
      </c>
      <c r="X453" s="285">
        <v>45588</v>
      </c>
      <c r="Y453" s="286">
        <v>53000</v>
      </c>
      <c r="Z453" s="286">
        <v>53000</v>
      </c>
      <c r="AA453" s="286">
        <v>13900</v>
      </c>
      <c r="AB453" s="286">
        <v>53000</v>
      </c>
      <c r="AC453" s="287" t="s">
        <v>672</v>
      </c>
      <c r="AD453" s="284" t="s">
        <v>60</v>
      </c>
      <c r="AE453" s="287" t="s">
        <v>45</v>
      </c>
      <c r="AF453" s="286">
        <v>53000</v>
      </c>
      <c r="AG453" s="286">
        <v>1000</v>
      </c>
      <c r="AH453" s="286">
        <v>53000000</v>
      </c>
      <c r="AI453" s="286">
        <v>13900000</v>
      </c>
      <c r="AJ453" s="286">
        <v>1000</v>
      </c>
      <c r="AK453" s="286">
        <v>53000000</v>
      </c>
      <c r="AL453" s="286">
        <v>13900000</v>
      </c>
      <c r="AM453" s="286"/>
      <c r="AN453" s="286"/>
      <c r="AO453" s="286">
        <v>0</v>
      </c>
      <c r="AP453" s="286">
        <v>606</v>
      </c>
      <c r="AQ453" s="286">
        <v>32118000</v>
      </c>
      <c r="AR453" s="286">
        <v>8423400</v>
      </c>
      <c r="AS453" s="286">
        <v>606</v>
      </c>
      <c r="AT453" s="286">
        <v>32118000</v>
      </c>
      <c r="AU453" s="286">
        <v>8423400</v>
      </c>
      <c r="AV453" s="286"/>
      <c r="AW453" s="286"/>
      <c r="AX453" s="286">
        <v>0</v>
      </c>
      <c r="AY453" s="286">
        <v>286</v>
      </c>
      <c r="AZ453" s="286">
        <v>15158000</v>
      </c>
      <c r="BA453" s="286">
        <v>-2</v>
      </c>
      <c r="BB453" s="286">
        <v>-106000</v>
      </c>
      <c r="BC453" s="286">
        <v>99</v>
      </c>
      <c r="BD453" s="286">
        <v>5247000</v>
      </c>
      <c r="BE453" s="286">
        <v>3885838</v>
      </c>
      <c r="BF453" s="286">
        <v>1376100</v>
      </c>
      <c r="BG453" s="286">
        <v>281</v>
      </c>
      <c r="BH453" s="286">
        <v>14893000</v>
      </c>
      <c r="BI453" s="286">
        <v>9901834</v>
      </c>
      <c r="BJ453" s="286">
        <v>3905900</v>
      </c>
      <c r="BK453" s="286">
        <v>5</v>
      </c>
      <c r="BL453" s="286">
        <v>320</v>
      </c>
      <c r="BM453" s="286">
        <v>325</v>
      </c>
      <c r="BN453" s="286">
        <v>17225000</v>
      </c>
      <c r="BO453" s="286">
        <v>4517500</v>
      </c>
      <c r="BP453" s="287" t="s">
        <v>3411</v>
      </c>
      <c r="BQ453" s="287" t="s">
        <v>4033</v>
      </c>
      <c r="BR453" t="s">
        <v>45</v>
      </c>
    </row>
    <row r="454" spans="1:70" x14ac:dyDescent="0.3">
      <c r="A454" s="281">
        <v>451</v>
      </c>
      <c r="B454" s="288" t="s">
        <v>2952</v>
      </c>
      <c r="C454" s="288" t="s">
        <v>2953</v>
      </c>
      <c r="D454" s="288" t="s">
        <v>3007</v>
      </c>
      <c r="E454" s="288" t="s">
        <v>2959</v>
      </c>
      <c r="F454" s="288" t="s">
        <v>2985</v>
      </c>
      <c r="G454" s="288" t="s">
        <v>2991</v>
      </c>
      <c r="H454" s="288" t="s">
        <v>2992</v>
      </c>
      <c r="I454" s="288" t="s">
        <v>2962</v>
      </c>
      <c r="J454" s="288" t="s">
        <v>60</v>
      </c>
      <c r="K454" s="288" t="s">
        <v>2958</v>
      </c>
      <c r="L454" s="288" t="s">
        <v>45</v>
      </c>
      <c r="M454" s="289" t="s">
        <v>1336</v>
      </c>
      <c r="N454" s="288" t="s">
        <v>1335</v>
      </c>
      <c r="O454" s="288" t="s">
        <v>50</v>
      </c>
      <c r="P454" s="288" t="s">
        <v>51</v>
      </c>
      <c r="Q454" s="290" t="s">
        <v>45</v>
      </c>
      <c r="R454" s="288" t="s">
        <v>45</v>
      </c>
      <c r="S454" s="1">
        <v>45593</v>
      </c>
      <c r="T454" s="1">
        <v>45547</v>
      </c>
      <c r="U454" s="290" t="s">
        <v>45</v>
      </c>
      <c r="V454" s="1">
        <v>45547</v>
      </c>
      <c r="W454" s="1">
        <v>45593</v>
      </c>
      <c r="X454" s="1">
        <v>45600</v>
      </c>
      <c r="Y454" s="291">
        <v>57000</v>
      </c>
      <c r="Z454" s="291">
        <v>57000</v>
      </c>
      <c r="AA454" s="291">
        <v>16300</v>
      </c>
      <c r="AB454" s="291">
        <v>57000</v>
      </c>
      <c r="AC454" s="292" t="s">
        <v>1118</v>
      </c>
      <c r="AD454" s="290" t="s">
        <v>60</v>
      </c>
      <c r="AE454" s="292" t="s">
        <v>45</v>
      </c>
      <c r="AF454" s="291">
        <v>57000</v>
      </c>
      <c r="AG454" s="291">
        <v>500</v>
      </c>
      <c r="AH454" s="291">
        <v>28500000</v>
      </c>
      <c r="AI454" s="291">
        <v>8150000</v>
      </c>
      <c r="AJ454" s="291">
        <v>500</v>
      </c>
      <c r="AK454" s="291">
        <v>28500000</v>
      </c>
      <c r="AL454" s="291">
        <v>8150000</v>
      </c>
      <c r="AM454" s="291"/>
      <c r="AN454" s="291"/>
      <c r="AO454" s="291">
        <v>0</v>
      </c>
      <c r="AP454" s="291">
        <v>551</v>
      </c>
      <c r="AQ454" s="291">
        <v>31407000</v>
      </c>
      <c r="AR454" s="291">
        <v>8981300</v>
      </c>
      <c r="AS454" s="291">
        <v>551</v>
      </c>
      <c r="AT454" s="291">
        <v>31407000</v>
      </c>
      <c r="AU454" s="291">
        <v>8981300</v>
      </c>
      <c r="AV454" s="291"/>
      <c r="AW454" s="291"/>
      <c r="AX454" s="291">
        <v>0</v>
      </c>
      <c r="AY454" s="291">
        <v>371</v>
      </c>
      <c r="AZ454" s="291">
        <v>21147000</v>
      </c>
      <c r="BA454" s="291">
        <v>1</v>
      </c>
      <c r="BB454" s="291">
        <v>57000</v>
      </c>
      <c r="BC454" s="291">
        <v>168</v>
      </c>
      <c r="BD454" s="291">
        <v>9576000</v>
      </c>
      <c r="BE454" s="291">
        <v>7030094</v>
      </c>
      <c r="BF454" s="291">
        <v>2738400</v>
      </c>
      <c r="BG454" s="291">
        <v>271</v>
      </c>
      <c r="BH454" s="291">
        <v>15447000</v>
      </c>
      <c r="BI454" s="291">
        <v>11195384</v>
      </c>
      <c r="BJ454" s="291">
        <v>4417300</v>
      </c>
      <c r="BK454" s="291">
        <v>100</v>
      </c>
      <c r="BL454" s="291">
        <v>180</v>
      </c>
      <c r="BM454" s="291">
        <v>280</v>
      </c>
      <c r="BN454" s="291">
        <v>15960000</v>
      </c>
      <c r="BO454" s="291">
        <v>4564000</v>
      </c>
      <c r="BP454" s="292" t="s">
        <v>3305</v>
      </c>
      <c r="BQ454" s="292" t="s">
        <v>4030</v>
      </c>
      <c r="BR454" t="s">
        <v>45</v>
      </c>
    </row>
    <row r="455" spans="1:70" x14ac:dyDescent="0.3">
      <c r="A455" s="281">
        <v>452</v>
      </c>
      <c r="B455" s="282" t="s">
        <v>2952</v>
      </c>
      <c r="C455" s="282" t="s">
        <v>2953</v>
      </c>
      <c r="D455" s="282" t="s">
        <v>3007</v>
      </c>
      <c r="E455" s="282" t="s">
        <v>2959</v>
      </c>
      <c r="F455" s="282" t="s">
        <v>2985</v>
      </c>
      <c r="G455" s="282" t="s">
        <v>2991</v>
      </c>
      <c r="H455" s="282" t="s">
        <v>2992</v>
      </c>
      <c r="I455" s="282" t="s">
        <v>2962</v>
      </c>
      <c r="J455" s="282" t="s">
        <v>60</v>
      </c>
      <c r="K455" s="282" t="s">
        <v>2958</v>
      </c>
      <c r="L455" s="282" t="s">
        <v>45</v>
      </c>
      <c r="M455" s="283" t="s">
        <v>1333</v>
      </c>
      <c r="N455" s="282" t="s">
        <v>1332</v>
      </c>
      <c r="O455" s="282" t="s">
        <v>50</v>
      </c>
      <c r="P455" s="282" t="s">
        <v>51</v>
      </c>
      <c r="Q455" s="284" t="s">
        <v>45</v>
      </c>
      <c r="R455" s="282" t="s">
        <v>45</v>
      </c>
      <c r="S455" s="285">
        <v>45593</v>
      </c>
      <c r="T455" s="285">
        <v>45547</v>
      </c>
      <c r="U455" s="284" t="s">
        <v>45</v>
      </c>
      <c r="V455" s="285">
        <v>45547</v>
      </c>
      <c r="W455" s="285">
        <v>45593</v>
      </c>
      <c r="X455" s="285">
        <v>45600</v>
      </c>
      <c r="Y455" s="286">
        <v>57000</v>
      </c>
      <c r="Z455" s="286">
        <v>57000</v>
      </c>
      <c r="AA455" s="286">
        <v>16800</v>
      </c>
      <c r="AB455" s="286">
        <v>57000</v>
      </c>
      <c r="AC455" s="287" t="s">
        <v>1334</v>
      </c>
      <c r="AD455" s="284" t="s">
        <v>60</v>
      </c>
      <c r="AE455" s="287" t="s">
        <v>45</v>
      </c>
      <c r="AF455" s="286">
        <v>57000</v>
      </c>
      <c r="AG455" s="286">
        <v>610</v>
      </c>
      <c r="AH455" s="286">
        <v>34770000</v>
      </c>
      <c r="AI455" s="286">
        <v>10248000</v>
      </c>
      <c r="AJ455" s="286">
        <v>610</v>
      </c>
      <c r="AK455" s="286">
        <v>34770000</v>
      </c>
      <c r="AL455" s="286">
        <v>10248000</v>
      </c>
      <c r="AM455" s="286"/>
      <c r="AN455" s="286"/>
      <c r="AO455" s="286">
        <v>0</v>
      </c>
      <c r="AP455" s="286">
        <v>614</v>
      </c>
      <c r="AQ455" s="286">
        <v>34998000</v>
      </c>
      <c r="AR455" s="286">
        <v>10315200</v>
      </c>
      <c r="AS455" s="286">
        <v>614</v>
      </c>
      <c r="AT455" s="286">
        <v>34998000</v>
      </c>
      <c r="AU455" s="286">
        <v>10315200</v>
      </c>
      <c r="AV455" s="286"/>
      <c r="AW455" s="286"/>
      <c r="AX455" s="286">
        <v>0</v>
      </c>
      <c r="AY455" s="286">
        <v>527</v>
      </c>
      <c r="AZ455" s="286">
        <v>30039000</v>
      </c>
      <c r="BA455" s="286">
        <v>-1</v>
      </c>
      <c r="BB455" s="286">
        <v>-57000</v>
      </c>
      <c r="BC455" s="286">
        <v>263</v>
      </c>
      <c r="BD455" s="286">
        <v>14991000</v>
      </c>
      <c r="BE455" s="286">
        <v>12338231</v>
      </c>
      <c r="BF455" s="286">
        <v>4418400</v>
      </c>
      <c r="BG455" s="286">
        <v>516</v>
      </c>
      <c r="BH455" s="286">
        <v>29412000</v>
      </c>
      <c r="BI455" s="286">
        <v>22878377</v>
      </c>
      <c r="BJ455" s="286">
        <v>8668800</v>
      </c>
      <c r="BK455" s="286">
        <v>11</v>
      </c>
      <c r="BL455" s="286">
        <v>87</v>
      </c>
      <c r="BM455" s="286">
        <v>98</v>
      </c>
      <c r="BN455" s="286">
        <v>5586000</v>
      </c>
      <c r="BO455" s="286">
        <v>1646400</v>
      </c>
      <c r="BP455" s="287" t="s">
        <v>2132</v>
      </c>
      <c r="BQ455" s="287" t="s">
        <v>640</v>
      </c>
      <c r="BR455" t="s">
        <v>45</v>
      </c>
    </row>
    <row r="456" spans="1:70" x14ac:dyDescent="0.3">
      <c r="A456" s="281">
        <v>453</v>
      </c>
      <c r="B456" s="288" t="s">
        <v>2952</v>
      </c>
      <c r="C456" s="288" t="s">
        <v>2953</v>
      </c>
      <c r="D456" s="288" t="s">
        <v>3007</v>
      </c>
      <c r="E456" s="288" t="s">
        <v>2959</v>
      </c>
      <c r="F456" s="288" t="s">
        <v>2985</v>
      </c>
      <c r="G456" s="288" t="s">
        <v>2991</v>
      </c>
      <c r="H456" s="288" t="s">
        <v>2992</v>
      </c>
      <c r="I456" s="288" t="s">
        <v>2962</v>
      </c>
      <c r="J456" s="288" t="s">
        <v>60</v>
      </c>
      <c r="K456" s="288" t="s">
        <v>2958</v>
      </c>
      <c r="L456" s="288" t="s">
        <v>45</v>
      </c>
      <c r="M456" s="289" t="s">
        <v>1331</v>
      </c>
      <c r="N456" s="288" t="s">
        <v>1329</v>
      </c>
      <c r="O456" s="288" t="s">
        <v>50</v>
      </c>
      <c r="P456" s="288" t="s">
        <v>120</v>
      </c>
      <c r="Q456" s="290" t="s">
        <v>45</v>
      </c>
      <c r="R456" s="288" t="s">
        <v>45</v>
      </c>
      <c r="S456" s="1">
        <v>45596</v>
      </c>
      <c r="T456" s="1">
        <v>45547</v>
      </c>
      <c r="U456" s="290" t="s">
        <v>45</v>
      </c>
      <c r="V456" s="1">
        <v>45547</v>
      </c>
      <c r="W456" s="1">
        <v>45596</v>
      </c>
      <c r="X456" s="1">
        <v>45610</v>
      </c>
      <c r="Y456" s="291">
        <v>59000</v>
      </c>
      <c r="Z456" s="291">
        <v>59000</v>
      </c>
      <c r="AA456" s="291">
        <v>15500</v>
      </c>
      <c r="AB456" s="291">
        <v>59000</v>
      </c>
      <c r="AC456" s="292" t="s">
        <v>116</v>
      </c>
      <c r="AD456" s="290" t="s">
        <v>60</v>
      </c>
      <c r="AE456" s="292" t="s">
        <v>45</v>
      </c>
      <c r="AF456" s="291">
        <v>59000</v>
      </c>
      <c r="AG456" s="291">
        <v>500</v>
      </c>
      <c r="AH456" s="291">
        <v>29500000</v>
      </c>
      <c r="AI456" s="291">
        <v>7750000</v>
      </c>
      <c r="AJ456" s="291">
        <v>500</v>
      </c>
      <c r="AK456" s="291">
        <v>29500000</v>
      </c>
      <c r="AL456" s="291">
        <v>7750000</v>
      </c>
      <c r="AM456" s="291"/>
      <c r="AN456" s="291"/>
      <c r="AO456" s="291">
        <v>0</v>
      </c>
      <c r="AP456" s="291">
        <v>501</v>
      </c>
      <c r="AQ456" s="291">
        <v>29559000</v>
      </c>
      <c r="AR456" s="291">
        <v>7765500</v>
      </c>
      <c r="AS456" s="291">
        <v>501</v>
      </c>
      <c r="AT456" s="291">
        <v>29559000</v>
      </c>
      <c r="AU456" s="291">
        <v>7765500</v>
      </c>
      <c r="AV456" s="291"/>
      <c r="AW456" s="291"/>
      <c r="AX456" s="291">
        <v>0</v>
      </c>
      <c r="AY456" s="291">
        <v>482</v>
      </c>
      <c r="AZ456" s="291">
        <v>28438000</v>
      </c>
      <c r="BA456" s="291">
        <v>-1</v>
      </c>
      <c r="BB456" s="291">
        <v>-59000</v>
      </c>
      <c r="BC456" s="291">
        <v>204</v>
      </c>
      <c r="BD456" s="291">
        <v>12036000</v>
      </c>
      <c r="BE456" s="291">
        <v>4005366</v>
      </c>
      <c r="BF456" s="291">
        <v>3162000</v>
      </c>
      <c r="BG456" s="291">
        <v>482</v>
      </c>
      <c r="BH456" s="291">
        <v>28438000</v>
      </c>
      <c r="BI456" s="291">
        <v>13577325</v>
      </c>
      <c r="BJ456" s="291">
        <v>7471000</v>
      </c>
      <c r="BK456" s="291"/>
      <c r="BL456" s="291">
        <v>19</v>
      </c>
      <c r="BM456" s="291">
        <v>19</v>
      </c>
      <c r="BN456" s="291">
        <v>1121000</v>
      </c>
      <c r="BO456" s="291">
        <v>294500</v>
      </c>
      <c r="BP456" s="292" t="s">
        <v>4046</v>
      </c>
      <c r="BQ456" s="292" t="s">
        <v>3760</v>
      </c>
      <c r="BR456" t="s">
        <v>45</v>
      </c>
    </row>
    <row r="457" spans="1:70" x14ac:dyDescent="0.3">
      <c r="A457" s="281">
        <v>454</v>
      </c>
      <c r="B457" s="282" t="s">
        <v>2952</v>
      </c>
      <c r="C457" s="282" t="s">
        <v>2953</v>
      </c>
      <c r="D457" s="282" t="s">
        <v>3007</v>
      </c>
      <c r="E457" s="282" t="s">
        <v>2959</v>
      </c>
      <c r="F457" s="282" t="s">
        <v>2985</v>
      </c>
      <c r="G457" s="282" t="s">
        <v>2991</v>
      </c>
      <c r="H457" s="282" t="s">
        <v>2992</v>
      </c>
      <c r="I457" s="282" t="s">
        <v>2962</v>
      </c>
      <c r="J457" s="282" t="s">
        <v>60</v>
      </c>
      <c r="K457" s="282" t="s">
        <v>2958</v>
      </c>
      <c r="L457" s="282" t="s">
        <v>45</v>
      </c>
      <c r="M457" s="283" t="s">
        <v>1330</v>
      </c>
      <c r="N457" s="282" t="s">
        <v>1329</v>
      </c>
      <c r="O457" s="282" t="s">
        <v>50</v>
      </c>
      <c r="P457" s="282" t="s">
        <v>120</v>
      </c>
      <c r="Q457" s="284" t="s">
        <v>45</v>
      </c>
      <c r="R457" s="282" t="s">
        <v>45</v>
      </c>
      <c r="S457" s="285">
        <v>45596</v>
      </c>
      <c r="T457" s="285">
        <v>45547</v>
      </c>
      <c r="U457" s="284" t="s">
        <v>45</v>
      </c>
      <c r="V457" s="285">
        <v>45547</v>
      </c>
      <c r="W457" s="285">
        <v>45596</v>
      </c>
      <c r="X457" s="285">
        <v>45610</v>
      </c>
      <c r="Y457" s="286">
        <v>59000</v>
      </c>
      <c r="Z457" s="286">
        <v>59000</v>
      </c>
      <c r="AA457" s="286">
        <v>15500</v>
      </c>
      <c r="AB457" s="286">
        <v>59000</v>
      </c>
      <c r="AC457" s="287" t="s">
        <v>116</v>
      </c>
      <c r="AD457" s="284" t="s">
        <v>60</v>
      </c>
      <c r="AE457" s="287" t="s">
        <v>45</v>
      </c>
      <c r="AF457" s="286">
        <v>59000</v>
      </c>
      <c r="AG457" s="286">
        <v>1000</v>
      </c>
      <c r="AH457" s="286">
        <v>59000000</v>
      </c>
      <c r="AI457" s="286">
        <v>15500000</v>
      </c>
      <c r="AJ457" s="286">
        <v>1000</v>
      </c>
      <c r="AK457" s="286">
        <v>59000000</v>
      </c>
      <c r="AL457" s="286">
        <v>15500000</v>
      </c>
      <c r="AM457" s="286"/>
      <c r="AN457" s="286"/>
      <c r="AO457" s="286">
        <v>0</v>
      </c>
      <c r="AP457" s="286">
        <v>1012</v>
      </c>
      <c r="AQ457" s="286">
        <v>59708000</v>
      </c>
      <c r="AR457" s="286">
        <v>15686000</v>
      </c>
      <c r="AS457" s="286">
        <v>1012</v>
      </c>
      <c r="AT457" s="286">
        <v>59708000</v>
      </c>
      <c r="AU457" s="286">
        <v>15686000</v>
      </c>
      <c r="AV457" s="286"/>
      <c r="AW457" s="286"/>
      <c r="AX457" s="286">
        <v>0</v>
      </c>
      <c r="AY457" s="286">
        <v>897</v>
      </c>
      <c r="AZ457" s="286">
        <v>52923000</v>
      </c>
      <c r="BA457" s="286">
        <v>-7</v>
      </c>
      <c r="BB457" s="286">
        <v>-413000</v>
      </c>
      <c r="BC457" s="286">
        <v>270</v>
      </c>
      <c r="BD457" s="286">
        <v>15930000</v>
      </c>
      <c r="BE457" s="286">
        <v>11786850</v>
      </c>
      <c r="BF457" s="286">
        <v>4185000</v>
      </c>
      <c r="BG457" s="286">
        <v>880</v>
      </c>
      <c r="BH457" s="286">
        <v>51920000</v>
      </c>
      <c r="BI457" s="286">
        <v>37087813</v>
      </c>
      <c r="BJ457" s="286">
        <v>13640000</v>
      </c>
      <c r="BK457" s="286">
        <v>17</v>
      </c>
      <c r="BL457" s="286">
        <v>115</v>
      </c>
      <c r="BM457" s="286">
        <v>132</v>
      </c>
      <c r="BN457" s="286">
        <v>7788000</v>
      </c>
      <c r="BO457" s="286">
        <v>2046000</v>
      </c>
      <c r="BP457" s="287" t="s">
        <v>3962</v>
      </c>
      <c r="BQ457" s="287" t="s">
        <v>3484</v>
      </c>
      <c r="BR457" t="s">
        <v>45</v>
      </c>
    </row>
    <row r="458" spans="1:70" x14ac:dyDescent="0.3">
      <c r="A458" s="281">
        <v>455</v>
      </c>
      <c r="B458" s="288" t="s">
        <v>2952</v>
      </c>
      <c r="C458" s="288" t="s">
        <v>2953</v>
      </c>
      <c r="D458" s="288" t="s">
        <v>3007</v>
      </c>
      <c r="E458" s="288" t="s">
        <v>2959</v>
      </c>
      <c r="F458" s="288" t="s">
        <v>2956</v>
      </c>
      <c r="G458" s="288" t="s">
        <v>2956</v>
      </c>
      <c r="H458" s="288" t="s">
        <v>2993</v>
      </c>
      <c r="I458" s="288" t="s">
        <v>2962</v>
      </c>
      <c r="J458" s="288" t="s">
        <v>60</v>
      </c>
      <c r="K458" s="288" t="s">
        <v>2958</v>
      </c>
      <c r="L458" s="288" t="s">
        <v>45</v>
      </c>
      <c r="M458" s="289" t="s">
        <v>1327</v>
      </c>
      <c r="N458" s="288" t="s">
        <v>1326</v>
      </c>
      <c r="O458" s="288" t="s">
        <v>50</v>
      </c>
      <c r="P458" s="288" t="s">
        <v>585</v>
      </c>
      <c r="Q458" s="290" t="s">
        <v>45</v>
      </c>
      <c r="R458" s="288" t="s">
        <v>45</v>
      </c>
      <c r="S458" s="1">
        <v>45523</v>
      </c>
      <c r="T458" s="1">
        <v>45523</v>
      </c>
      <c r="U458" s="290" t="s">
        <v>45</v>
      </c>
      <c r="V458" s="1">
        <v>45523</v>
      </c>
      <c r="W458" s="1">
        <v>45523</v>
      </c>
      <c r="X458" s="1">
        <v>45524</v>
      </c>
      <c r="Y458" s="291">
        <v>1</v>
      </c>
      <c r="Z458" s="291">
        <v>1</v>
      </c>
      <c r="AA458" s="291"/>
      <c r="AB458" s="291">
        <v>1</v>
      </c>
      <c r="AC458" s="292" t="s">
        <v>45</v>
      </c>
      <c r="AD458" s="290" t="s">
        <v>60</v>
      </c>
      <c r="AE458" s="292" t="s">
        <v>45</v>
      </c>
      <c r="AF458" s="291">
        <v>1</v>
      </c>
      <c r="AG458" s="291">
        <v>1</v>
      </c>
      <c r="AH458" s="291">
        <v>1</v>
      </c>
      <c r="AI458" s="291">
        <v>0</v>
      </c>
      <c r="AJ458" s="291">
        <v>1</v>
      </c>
      <c r="AK458" s="291">
        <v>1</v>
      </c>
      <c r="AL458" s="291">
        <v>0</v>
      </c>
      <c r="AM458" s="291"/>
      <c r="AN458" s="291"/>
      <c r="AO458" s="291">
        <v>0</v>
      </c>
      <c r="AP458" s="291">
        <v>7945</v>
      </c>
      <c r="AQ458" s="291">
        <v>7945</v>
      </c>
      <c r="AR458" s="291">
        <v>0</v>
      </c>
      <c r="AS458" s="291">
        <v>7945</v>
      </c>
      <c r="AT458" s="291">
        <v>7945</v>
      </c>
      <c r="AU458" s="291">
        <v>0</v>
      </c>
      <c r="AV458" s="291"/>
      <c r="AW458" s="291"/>
      <c r="AX458" s="291">
        <v>0</v>
      </c>
      <c r="AY458" s="291">
        <v>7796</v>
      </c>
      <c r="AZ458" s="291">
        <v>7796</v>
      </c>
      <c r="BA458" s="291"/>
      <c r="BB458" s="291"/>
      <c r="BC458" s="291">
        <v>70</v>
      </c>
      <c r="BD458" s="291">
        <v>70</v>
      </c>
      <c r="BE458" s="291"/>
      <c r="BF458" s="291">
        <v>0</v>
      </c>
      <c r="BG458" s="291">
        <v>6927</v>
      </c>
      <c r="BH458" s="291">
        <v>6927</v>
      </c>
      <c r="BI458" s="291">
        <v>14</v>
      </c>
      <c r="BJ458" s="291">
        <v>0</v>
      </c>
      <c r="BK458" s="291">
        <v>869</v>
      </c>
      <c r="BL458" s="291">
        <v>149</v>
      </c>
      <c r="BM458" s="291">
        <v>1018</v>
      </c>
      <c r="BN458" s="291">
        <v>1018</v>
      </c>
      <c r="BO458" s="291"/>
      <c r="BP458" s="292" t="s">
        <v>3275</v>
      </c>
      <c r="BQ458" s="292" t="s">
        <v>150</v>
      </c>
      <c r="BR458" t="s">
        <v>45</v>
      </c>
    </row>
    <row r="459" spans="1:70" x14ac:dyDescent="0.3">
      <c r="A459" s="281">
        <v>456</v>
      </c>
      <c r="B459" s="282" t="s">
        <v>2952</v>
      </c>
      <c r="C459" s="282" t="s">
        <v>2953</v>
      </c>
      <c r="D459" s="282" t="s">
        <v>3007</v>
      </c>
      <c r="E459" s="282" t="s">
        <v>2959</v>
      </c>
      <c r="F459" s="282" t="s">
        <v>2956</v>
      </c>
      <c r="G459" s="282" t="s">
        <v>2956</v>
      </c>
      <c r="H459" s="282" t="s">
        <v>2993</v>
      </c>
      <c r="I459" s="282" t="s">
        <v>2962</v>
      </c>
      <c r="J459" s="282" t="s">
        <v>60</v>
      </c>
      <c r="K459" s="282" t="s">
        <v>2958</v>
      </c>
      <c r="L459" s="282" t="s">
        <v>45</v>
      </c>
      <c r="M459" s="283" t="s">
        <v>1324</v>
      </c>
      <c r="N459" s="282" t="s">
        <v>1323</v>
      </c>
      <c r="O459" s="282" t="s">
        <v>50</v>
      </c>
      <c r="P459" s="282" t="s">
        <v>51</v>
      </c>
      <c r="Q459" s="284" t="s">
        <v>45</v>
      </c>
      <c r="R459" s="282" t="s">
        <v>45</v>
      </c>
      <c r="S459" s="285">
        <v>45545</v>
      </c>
      <c r="T459" s="285">
        <v>45545</v>
      </c>
      <c r="U459" s="284" t="s">
        <v>45</v>
      </c>
      <c r="V459" s="285">
        <v>45545</v>
      </c>
      <c r="W459" s="285">
        <v>45581</v>
      </c>
      <c r="X459" s="285">
        <v>45616</v>
      </c>
      <c r="Y459" s="286">
        <v>65000</v>
      </c>
      <c r="Z459" s="286">
        <v>65000</v>
      </c>
      <c r="AA459" s="286">
        <v>15500</v>
      </c>
      <c r="AB459" s="286">
        <v>65000</v>
      </c>
      <c r="AC459" s="287" t="s">
        <v>413</v>
      </c>
      <c r="AD459" s="284" t="s">
        <v>60</v>
      </c>
      <c r="AE459" s="287" t="s">
        <v>45</v>
      </c>
      <c r="AF459" s="286">
        <v>65000</v>
      </c>
      <c r="AG459" s="286">
        <v>900</v>
      </c>
      <c r="AH459" s="286">
        <v>58500000</v>
      </c>
      <c r="AI459" s="286">
        <v>13950000</v>
      </c>
      <c r="AJ459" s="286">
        <v>900</v>
      </c>
      <c r="AK459" s="286">
        <v>58500000</v>
      </c>
      <c r="AL459" s="286">
        <v>13950000</v>
      </c>
      <c r="AM459" s="286"/>
      <c r="AN459" s="286"/>
      <c r="AO459" s="286">
        <v>0</v>
      </c>
      <c r="AP459" s="286">
        <v>899</v>
      </c>
      <c r="AQ459" s="286">
        <v>58435000</v>
      </c>
      <c r="AR459" s="286">
        <v>13934500</v>
      </c>
      <c r="AS459" s="286">
        <v>899</v>
      </c>
      <c r="AT459" s="286">
        <v>58435000</v>
      </c>
      <c r="AU459" s="286">
        <v>13934500</v>
      </c>
      <c r="AV459" s="286"/>
      <c r="AW459" s="286"/>
      <c r="AX459" s="286">
        <v>0</v>
      </c>
      <c r="AY459" s="286">
        <v>859</v>
      </c>
      <c r="AZ459" s="286">
        <v>55835000</v>
      </c>
      <c r="BA459" s="286">
        <v>4</v>
      </c>
      <c r="BB459" s="286">
        <v>260000</v>
      </c>
      <c r="BC459" s="286">
        <v>695</v>
      </c>
      <c r="BD459" s="286">
        <v>45175000</v>
      </c>
      <c r="BE459" s="286">
        <v>36714774</v>
      </c>
      <c r="BF459" s="286">
        <v>10772500</v>
      </c>
      <c r="BG459" s="286">
        <v>797</v>
      </c>
      <c r="BH459" s="286">
        <v>51805000</v>
      </c>
      <c r="BI459" s="286">
        <v>40637674</v>
      </c>
      <c r="BJ459" s="286">
        <v>12353500</v>
      </c>
      <c r="BK459" s="286">
        <v>62</v>
      </c>
      <c r="BL459" s="286">
        <v>40</v>
      </c>
      <c r="BM459" s="286">
        <v>102</v>
      </c>
      <c r="BN459" s="286">
        <v>6630000</v>
      </c>
      <c r="BO459" s="286">
        <v>1581000</v>
      </c>
      <c r="BP459" s="287" t="s">
        <v>3538</v>
      </c>
      <c r="BQ459" s="287" t="s">
        <v>3909</v>
      </c>
      <c r="BR459" t="s">
        <v>45</v>
      </c>
    </row>
    <row r="460" spans="1:70" x14ac:dyDescent="0.3">
      <c r="A460" s="281">
        <v>457</v>
      </c>
      <c r="B460" s="288" t="s">
        <v>2952</v>
      </c>
      <c r="C460" s="288" t="s">
        <v>2953</v>
      </c>
      <c r="D460" s="288" t="s">
        <v>3007</v>
      </c>
      <c r="E460" s="288" t="s">
        <v>2959</v>
      </c>
      <c r="F460" s="288" t="s">
        <v>2956</v>
      </c>
      <c r="G460" s="288" t="s">
        <v>2956</v>
      </c>
      <c r="H460" s="288" t="s">
        <v>2993</v>
      </c>
      <c r="I460" s="288" t="s">
        <v>2962</v>
      </c>
      <c r="J460" s="288" t="s">
        <v>60</v>
      </c>
      <c r="K460" s="288" t="s">
        <v>2958</v>
      </c>
      <c r="L460" s="288" t="s">
        <v>45</v>
      </c>
      <c r="M460" s="289" t="s">
        <v>1322</v>
      </c>
      <c r="N460" s="288" t="s">
        <v>1321</v>
      </c>
      <c r="O460" s="288" t="s">
        <v>50</v>
      </c>
      <c r="P460" s="288" t="s">
        <v>585</v>
      </c>
      <c r="Q460" s="290" t="s">
        <v>45</v>
      </c>
      <c r="R460" s="288" t="s">
        <v>45</v>
      </c>
      <c r="S460" s="1">
        <v>45581</v>
      </c>
      <c r="T460" s="1">
        <v>45534</v>
      </c>
      <c r="U460" s="290" t="s">
        <v>45</v>
      </c>
      <c r="V460" s="1">
        <v>45534</v>
      </c>
      <c r="W460" s="1">
        <v>45581</v>
      </c>
      <c r="X460" s="1">
        <v>45583</v>
      </c>
      <c r="Y460" s="291">
        <v>69000</v>
      </c>
      <c r="Z460" s="291">
        <v>69000</v>
      </c>
      <c r="AA460" s="291">
        <v>15100</v>
      </c>
      <c r="AB460" s="291">
        <v>69000</v>
      </c>
      <c r="AC460" s="292" t="s">
        <v>639</v>
      </c>
      <c r="AD460" s="290" t="s">
        <v>60</v>
      </c>
      <c r="AE460" s="292" t="s">
        <v>45</v>
      </c>
      <c r="AF460" s="291">
        <v>69000</v>
      </c>
      <c r="AG460" s="291">
        <v>500</v>
      </c>
      <c r="AH460" s="291">
        <v>34500000</v>
      </c>
      <c r="AI460" s="291">
        <v>7550000</v>
      </c>
      <c r="AJ460" s="291">
        <v>500</v>
      </c>
      <c r="AK460" s="291">
        <v>34500000</v>
      </c>
      <c r="AL460" s="291">
        <v>7550000</v>
      </c>
      <c r="AM460" s="291"/>
      <c r="AN460" s="291"/>
      <c r="AO460" s="291">
        <v>0</v>
      </c>
      <c r="AP460" s="291">
        <v>1391</v>
      </c>
      <c r="AQ460" s="291">
        <v>95979000</v>
      </c>
      <c r="AR460" s="291">
        <v>21004100</v>
      </c>
      <c r="AS460" s="291">
        <v>1391</v>
      </c>
      <c r="AT460" s="291">
        <v>95979000</v>
      </c>
      <c r="AU460" s="291">
        <v>21004100</v>
      </c>
      <c r="AV460" s="291"/>
      <c r="AW460" s="291"/>
      <c r="AX460" s="291">
        <v>0</v>
      </c>
      <c r="AY460" s="291">
        <v>752</v>
      </c>
      <c r="AZ460" s="291">
        <v>51888000</v>
      </c>
      <c r="BA460" s="291">
        <v>12</v>
      </c>
      <c r="BB460" s="291">
        <v>828000</v>
      </c>
      <c r="BC460" s="291">
        <v>346</v>
      </c>
      <c r="BD460" s="291">
        <v>23874000</v>
      </c>
      <c r="BE460" s="291">
        <v>20983310</v>
      </c>
      <c r="BF460" s="291">
        <v>5224600</v>
      </c>
      <c r="BG460" s="291">
        <v>720</v>
      </c>
      <c r="BH460" s="291">
        <v>49680000</v>
      </c>
      <c r="BI460" s="291">
        <v>43654398</v>
      </c>
      <c r="BJ460" s="291">
        <v>10872000</v>
      </c>
      <c r="BK460" s="291">
        <v>32</v>
      </c>
      <c r="BL460" s="291">
        <v>639</v>
      </c>
      <c r="BM460" s="291">
        <v>671</v>
      </c>
      <c r="BN460" s="291">
        <v>46299000</v>
      </c>
      <c r="BO460" s="291">
        <v>10132100</v>
      </c>
      <c r="BP460" s="292" t="s">
        <v>963</v>
      </c>
      <c r="BQ460" s="292" t="s">
        <v>4096</v>
      </c>
      <c r="BR460" t="s">
        <v>45</v>
      </c>
    </row>
    <row r="461" spans="1:70" x14ac:dyDescent="0.3">
      <c r="A461" s="281">
        <v>458</v>
      </c>
      <c r="B461" s="282" t="s">
        <v>2952</v>
      </c>
      <c r="C461" s="282" t="s">
        <v>2953</v>
      </c>
      <c r="D461" s="282" t="s">
        <v>3007</v>
      </c>
      <c r="E461" s="282" t="s">
        <v>2959</v>
      </c>
      <c r="F461" s="282" t="s">
        <v>2956</v>
      </c>
      <c r="G461" s="282" t="s">
        <v>2956</v>
      </c>
      <c r="H461" s="282" t="s">
        <v>2993</v>
      </c>
      <c r="I461" s="282" t="s">
        <v>2962</v>
      </c>
      <c r="J461" s="282" t="s">
        <v>60</v>
      </c>
      <c r="K461" s="282" t="s">
        <v>2958</v>
      </c>
      <c r="L461" s="282" t="s">
        <v>45</v>
      </c>
      <c r="M461" s="283" t="s">
        <v>1320</v>
      </c>
      <c r="N461" s="282" t="s">
        <v>1319</v>
      </c>
      <c r="O461" s="282" t="s">
        <v>50</v>
      </c>
      <c r="P461" s="282" t="s">
        <v>585</v>
      </c>
      <c r="Q461" s="284" t="s">
        <v>45</v>
      </c>
      <c r="R461" s="282" t="s">
        <v>45</v>
      </c>
      <c r="S461" s="285">
        <v>45643</v>
      </c>
      <c r="T461" s="285">
        <v>45547</v>
      </c>
      <c r="U461" s="284" t="s">
        <v>45</v>
      </c>
      <c r="V461" s="285">
        <v>45547</v>
      </c>
      <c r="W461" s="285">
        <v>45616</v>
      </c>
      <c r="X461" s="285">
        <v>45618</v>
      </c>
      <c r="Y461" s="286">
        <v>49000</v>
      </c>
      <c r="Z461" s="286">
        <v>49000</v>
      </c>
      <c r="AA461" s="286">
        <v>11600</v>
      </c>
      <c r="AB461" s="286">
        <v>49000</v>
      </c>
      <c r="AC461" s="287" t="s">
        <v>1146</v>
      </c>
      <c r="AD461" s="284" t="s">
        <v>60</v>
      </c>
      <c r="AE461" s="287" t="s">
        <v>45</v>
      </c>
      <c r="AF461" s="286">
        <v>49000</v>
      </c>
      <c r="AG461" s="286">
        <v>1050</v>
      </c>
      <c r="AH461" s="286">
        <v>51450000</v>
      </c>
      <c r="AI461" s="286">
        <v>12180000</v>
      </c>
      <c r="AJ461" s="286">
        <v>400</v>
      </c>
      <c r="AK461" s="286">
        <v>19600000</v>
      </c>
      <c r="AL461" s="286">
        <v>4640000</v>
      </c>
      <c r="AM461" s="286">
        <v>650</v>
      </c>
      <c r="AN461" s="286">
        <v>31850000</v>
      </c>
      <c r="AO461" s="286">
        <v>7540000</v>
      </c>
      <c r="AP461" s="286">
        <v>1021</v>
      </c>
      <c r="AQ461" s="286">
        <v>50029000</v>
      </c>
      <c r="AR461" s="286">
        <v>11843600</v>
      </c>
      <c r="AS461" s="286">
        <v>1021</v>
      </c>
      <c r="AT461" s="286">
        <v>50029000</v>
      </c>
      <c r="AU461" s="286">
        <v>11843600</v>
      </c>
      <c r="AV461" s="286"/>
      <c r="AW461" s="286"/>
      <c r="AX461" s="286">
        <v>0</v>
      </c>
      <c r="AY461" s="286">
        <v>1011</v>
      </c>
      <c r="AZ461" s="286">
        <v>49539000</v>
      </c>
      <c r="BA461" s="286">
        <v>1</v>
      </c>
      <c r="BB461" s="286">
        <v>49000</v>
      </c>
      <c r="BC461" s="286">
        <v>670</v>
      </c>
      <c r="BD461" s="286">
        <v>32830000</v>
      </c>
      <c r="BE461" s="286">
        <v>26818172</v>
      </c>
      <c r="BF461" s="286">
        <v>7772000</v>
      </c>
      <c r="BG461" s="286">
        <v>965</v>
      </c>
      <c r="BH461" s="286">
        <v>47285000</v>
      </c>
      <c r="BI461" s="286">
        <v>36591039</v>
      </c>
      <c r="BJ461" s="286">
        <v>11194000</v>
      </c>
      <c r="BK461" s="286">
        <v>46</v>
      </c>
      <c r="BL461" s="286">
        <v>10</v>
      </c>
      <c r="BM461" s="286">
        <v>56</v>
      </c>
      <c r="BN461" s="286">
        <v>2744000</v>
      </c>
      <c r="BO461" s="286">
        <v>649600</v>
      </c>
      <c r="BP461" s="287" t="s">
        <v>3462</v>
      </c>
      <c r="BQ461" s="287" t="s">
        <v>3833</v>
      </c>
      <c r="BR461" t="s">
        <v>45</v>
      </c>
    </row>
    <row r="462" spans="1:70" x14ac:dyDescent="0.3">
      <c r="A462" s="281">
        <v>459</v>
      </c>
      <c r="B462" s="288" t="s">
        <v>2952</v>
      </c>
      <c r="C462" s="288" t="s">
        <v>2953</v>
      </c>
      <c r="D462" s="288" t="s">
        <v>3007</v>
      </c>
      <c r="E462" s="288" t="s">
        <v>2959</v>
      </c>
      <c r="F462" s="288" t="s">
        <v>2956</v>
      </c>
      <c r="G462" s="288" t="s">
        <v>2956</v>
      </c>
      <c r="H462" s="288" t="s">
        <v>2993</v>
      </c>
      <c r="I462" s="288" t="s">
        <v>2962</v>
      </c>
      <c r="J462" s="288" t="s">
        <v>60</v>
      </c>
      <c r="K462" s="288" t="s">
        <v>2958</v>
      </c>
      <c r="L462" s="288" t="s">
        <v>45</v>
      </c>
      <c r="M462" s="289" t="s">
        <v>1318</v>
      </c>
      <c r="N462" s="288" t="s">
        <v>1317</v>
      </c>
      <c r="O462" s="288" t="s">
        <v>50</v>
      </c>
      <c r="P462" s="288" t="s">
        <v>585</v>
      </c>
      <c r="Q462" s="290" t="s">
        <v>45</v>
      </c>
      <c r="R462" s="288" t="s">
        <v>45</v>
      </c>
      <c r="S462" s="1">
        <v>45643</v>
      </c>
      <c r="T462" s="1">
        <v>45547</v>
      </c>
      <c r="U462" s="290" t="s">
        <v>45</v>
      </c>
      <c r="V462" s="1">
        <v>45547</v>
      </c>
      <c r="W462" s="1">
        <v>45616</v>
      </c>
      <c r="X462" s="1">
        <v>45621</v>
      </c>
      <c r="Y462" s="291">
        <v>55000</v>
      </c>
      <c r="Z462" s="291">
        <v>55000</v>
      </c>
      <c r="AA462" s="291">
        <v>12600</v>
      </c>
      <c r="AB462" s="291">
        <v>55000</v>
      </c>
      <c r="AC462" s="292" t="s">
        <v>1169</v>
      </c>
      <c r="AD462" s="290" t="s">
        <v>60</v>
      </c>
      <c r="AE462" s="292" t="s">
        <v>45</v>
      </c>
      <c r="AF462" s="291">
        <v>55000</v>
      </c>
      <c r="AG462" s="291">
        <v>850</v>
      </c>
      <c r="AH462" s="291">
        <v>46750000</v>
      </c>
      <c r="AI462" s="291">
        <v>10710000</v>
      </c>
      <c r="AJ462" s="291">
        <v>400</v>
      </c>
      <c r="AK462" s="291">
        <v>22000000</v>
      </c>
      <c r="AL462" s="291">
        <v>5040000</v>
      </c>
      <c r="AM462" s="291">
        <v>450</v>
      </c>
      <c r="AN462" s="291">
        <v>24750000</v>
      </c>
      <c r="AO462" s="291">
        <v>5670000</v>
      </c>
      <c r="AP462" s="291">
        <v>1726</v>
      </c>
      <c r="AQ462" s="291">
        <v>94930000</v>
      </c>
      <c r="AR462" s="291">
        <v>21747600</v>
      </c>
      <c r="AS462" s="291">
        <v>1726</v>
      </c>
      <c r="AT462" s="291">
        <v>94930000</v>
      </c>
      <c r="AU462" s="291">
        <v>21747600</v>
      </c>
      <c r="AV462" s="291"/>
      <c r="AW462" s="291"/>
      <c r="AX462" s="291">
        <v>0</v>
      </c>
      <c r="AY462" s="291">
        <v>1673</v>
      </c>
      <c r="AZ462" s="291">
        <v>92015000</v>
      </c>
      <c r="BA462" s="291">
        <v>-2</v>
      </c>
      <c r="BB462" s="291">
        <v>-110000</v>
      </c>
      <c r="BC462" s="291">
        <v>1231</v>
      </c>
      <c r="BD462" s="291">
        <v>67705000</v>
      </c>
      <c r="BE462" s="291">
        <v>68426151</v>
      </c>
      <c r="BF462" s="291">
        <v>15510600</v>
      </c>
      <c r="BG462" s="291">
        <v>1504</v>
      </c>
      <c r="BH462" s="291">
        <v>82720000</v>
      </c>
      <c r="BI462" s="291">
        <v>80290949</v>
      </c>
      <c r="BJ462" s="291">
        <v>18950400</v>
      </c>
      <c r="BK462" s="291">
        <v>169</v>
      </c>
      <c r="BL462" s="291">
        <v>53</v>
      </c>
      <c r="BM462" s="291">
        <v>222</v>
      </c>
      <c r="BN462" s="291">
        <v>12210000</v>
      </c>
      <c r="BO462" s="291">
        <v>2797200</v>
      </c>
      <c r="BP462" s="292" t="s">
        <v>1328</v>
      </c>
      <c r="BQ462" s="292" t="s">
        <v>3287</v>
      </c>
      <c r="BR462" t="s">
        <v>45</v>
      </c>
    </row>
    <row r="463" spans="1:70" x14ac:dyDescent="0.3">
      <c r="A463" s="281">
        <v>460</v>
      </c>
      <c r="B463" s="282" t="s">
        <v>2952</v>
      </c>
      <c r="C463" s="282" t="s">
        <v>2953</v>
      </c>
      <c r="D463" s="282" t="s">
        <v>3007</v>
      </c>
      <c r="E463" s="282" t="s">
        <v>2959</v>
      </c>
      <c r="F463" s="282" t="s">
        <v>2956</v>
      </c>
      <c r="G463" s="282" t="s">
        <v>2956</v>
      </c>
      <c r="H463" s="282" t="s">
        <v>2993</v>
      </c>
      <c r="I463" s="282" t="s">
        <v>2962</v>
      </c>
      <c r="J463" s="282" t="s">
        <v>60</v>
      </c>
      <c r="K463" s="282" t="s">
        <v>2958</v>
      </c>
      <c r="L463" s="282" t="s">
        <v>45</v>
      </c>
      <c r="M463" s="283" t="s">
        <v>1316</v>
      </c>
      <c r="N463" s="282" t="s">
        <v>1315</v>
      </c>
      <c r="O463" s="282" t="s">
        <v>50</v>
      </c>
      <c r="P463" s="282" t="s">
        <v>585</v>
      </c>
      <c r="Q463" s="284" t="s">
        <v>45</v>
      </c>
      <c r="R463" s="282" t="s">
        <v>45</v>
      </c>
      <c r="S463" s="285">
        <v>45632</v>
      </c>
      <c r="T463" s="285">
        <v>45609</v>
      </c>
      <c r="U463" s="284" t="s">
        <v>45</v>
      </c>
      <c r="V463" s="285">
        <v>45609</v>
      </c>
      <c r="W463" s="285">
        <v>45632</v>
      </c>
      <c r="X463" s="285">
        <v>45637</v>
      </c>
      <c r="Y463" s="286">
        <v>69000</v>
      </c>
      <c r="Z463" s="286">
        <v>69000</v>
      </c>
      <c r="AA463" s="286">
        <v>13800</v>
      </c>
      <c r="AB463" s="286">
        <v>69000</v>
      </c>
      <c r="AC463" s="287" t="s">
        <v>1136</v>
      </c>
      <c r="AD463" s="284" t="s">
        <v>60</v>
      </c>
      <c r="AE463" s="287" t="s">
        <v>45</v>
      </c>
      <c r="AF463" s="286">
        <v>69000</v>
      </c>
      <c r="AG463" s="286">
        <v>800</v>
      </c>
      <c r="AH463" s="286">
        <v>55200000</v>
      </c>
      <c r="AI463" s="286">
        <v>11040000</v>
      </c>
      <c r="AJ463" s="286">
        <v>800</v>
      </c>
      <c r="AK463" s="286">
        <v>55200000</v>
      </c>
      <c r="AL463" s="286">
        <v>11040000</v>
      </c>
      <c r="AM463" s="286"/>
      <c r="AN463" s="286"/>
      <c r="AO463" s="286">
        <v>0</v>
      </c>
      <c r="AP463" s="286">
        <v>776</v>
      </c>
      <c r="AQ463" s="286">
        <v>53544000</v>
      </c>
      <c r="AR463" s="286">
        <v>10708800</v>
      </c>
      <c r="AS463" s="286">
        <v>776</v>
      </c>
      <c r="AT463" s="286">
        <v>53544000</v>
      </c>
      <c r="AU463" s="286">
        <v>10708800</v>
      </c>
      <c r="AV463" s="286"/>
      <c r="AW463" s="286"/>
      <c r="AX463" s="286">
        <v>0</v>
      </c>
      <c r="AY463" s="286">
        <v>330</v>
      </c>
      <c r="AZ463" s="286">
        <v>22770000</v>
      </c>
      <c r="BA463" s="286">
        <v>-2</v>
      </c>
      <c r="BB463" s="286">
        <v>-138000</v>
      </c>
      <c r="BC463" s="286">
        <v>209</v>
      </c>
      <c r="BD463" s="286">
        <v>14421000</v>
      </c>
      <c r="BE463" s="286">
        <v>10417702</v>
      </c>
      <c r="BF463" s="286">
        <v>2884200</v>
      </c>
      <c r="BG463" s="286">
        <v>329</v>
      </c>
      <c r="BH463" s="286">
        <v>22701000</v>
      </c>
      <c r="BI463" s="286">
        <v>15589795</v>
      </c>
      <c r="BJ463" s="286">
        <v>4540200</v>
      </c>
      <c r="BK463" s="286">
        <v>1</v>
      </c>
      <c r="BL463" s="286">
        <v>446</v>
      </c>
      <c r="BM463" s="286">
        <v>447</v>
      </c>
      <c r="BN463" s="286">
        <v>30843000</v>
      </c>
      <c r="BO463" s="286">
        <v>6168600</v>
      </c>
      <c r="BP463" s="287" t="s">
        <v>4153</v>
      </c>
      <c r="BQ463" s="287" t="s">
        <v>4180</v>
      </c>
      <c r="BR463" t="s">
        <v>45</v>
      </c>
    </row>
    <row r="464" spans="1:70" x14ac:dyDescent="0.3">
      <c r="A464" s="281">
        <v>461</v>
      </c>
      <c r="B464" s="288" t="s">
        <v>2952</v>
      </c>
      <c r="C464" s="288" t="s">
        <v>2953</v>
      </c>
      <c r="D464" s="288" t="s">
        <v>3007</v>
      </c>
      <c r="E464" s="288" t="s">
        <v>2959</v>
      </c>
      <c r="F464" s="288" t="s">
        <v>2956</v>
      </c>
      <c r="G464" s="288" t="s">
        <v>2956</v>
      </c>
      <c r="H464" s="288" t="s">
        <v>2993</v>
      </c>
      <c r="I464" s="288" t="s">
        <v>2962</v>
      </c>
      <c r="J464" s="288" t="s">
        <v>60</v>
      </c>
      <c r="K464" s="288" t="s">
        <v>2958</v>
      </c>
      <c r="L464" s="288" t="s">
        <v>45</v>
      </c>
      <c r="M464" s="289" t="s">
        <v>1314</v>
      </c>
      <c r="N464" s="288" t="s">
        <v>1313</v>
      </c>
      <c r="O464" s="288" t="s">
        <v>50</v>
      </c>
      <c r="P464" s="288" t="s">
        <v>585</v>
      </c>
      <c r="Q464" s="290" t="s">
        <v>45</v>
      </c>
      <c r="R464" s="288" t="s">
        <v>45</v>
      </c>
      <c r="S464" s="1">
        <v>45533</v>
      </c>
      <c r="T464" s="1">
        <v>45533</v>
      </c>
      <c r="U464" s="290" t="s">
        <v>45</v>
      </c>
      <c r="V464" s="1">
        <v>45533</v>
      </c>
      <c r="W464" s="1">
        <v>45533</v>
      </c>
      <c r="X464" s="1">
        <v>45544</v>
      </c>
      <c r="Y464" s="291">
        <v>37000</v>
      </c>
      <c r="Z464" s="291">
        <v>37000</v>
      </c>
      <c r="AA464" s="291">
        <v>6200</v>
      </c>
      <c r="AB464" s="291">
        <v>37000</v>
      </c>
      <c r="AC464" s="292" t="s">
        <v>619</v>
      </c>
      <c r="AD464" s="290" t="s">
        <v>60</v>
      </c>
      <c r="AE464" s="292" t="s">
        <v>45</v>
      </c>
      <c r="AF464" s="291">
        <v>37000</v>
      </c>
      <c r="AG464" s="291">
        <v>1200</v>
      </c>
      <c r="AH464" s="291">
        <v>44400000</v>
      </c>
      <c r="AI464" s="291">
        <v>7440000</v>
      </c>
      <c r="AJ464" s="291">
        <v>1200</v>
      </c>
      <c r="AK464" s="291">
        <v>44400000</v>
      </c>
      <c r="AL464" s="291">
        <v>7440000</v>
      </c>
      <c r="AM464" s="291"/>
      <c r="AN464" s="291"/>
      <c r="AO464" s="291">
        <v>0</v>
      </c>
      <c r="AP464" s="291">
        <v>1202</v>
      </c>
      <c r="AQ464" s="291">
        <v>44474000</v>
      </c>
      <c r="AR464" s="291">
        <v>7452400</v>
      </c>
      <c r="AS464" s="291">
        <v>1202</v>
      </c>
      <c r="AT464" s="291">
        <v>44474000</v>
      </c>
      <c r="AU464" s="291">
        <v>7452400</v>
      </c>
      <c r="AV464" s="291"/>
      <c r="AW464" s="291"/>
      <c r="AX464" s="291">
        <v>0</v>
      </c>
      <c r="AY464" s="291">
        <v>1006</v>
      </c>
      <c r="AZ464" s="291">
        <v>37222000</v>
      </c>
      <c r="BA464" s="291">
        <v>-2</v>
      </c>
      <c r="BB464" s="291">
        <v>-74000</v>
      </c>
      <c r="BC464" s="291">
        <v>338</v>
      </c>
      <c r="BD464" s="291">
        <v>12506000</v>
      </c>
      <c r="BE464" s="291">
        <v>10353236</v>
      </c>
      <c r="BF464" s="291">
        <v>2095600</v>
      </c>
      <c r="BG464" s="291">
        <v>849</v>
      </c>
      <c r="BH464" s="291">
        <v>31413000</v>
      </c>
      <c r="BI464" s="291">
        <v>22815140</v>
      </c>
      <c r="BJ464" s="291">
        <v>5263800</v>
      </c>
      <c r="BK464" s="291">
        <v>157</v>
      </c>
      <c r="BL464" s="291">
        <v>196</v>
      </c>
      <c r="BM464" s="291">
        <v>353</v>
      </c>
      <c r="BN464" s="291">
        <v>13061000</v>
      </c>
      <c r="BO464" s="291">
        <v>2188600</v>
      </c>
      <c r="BP464" s="292" t="s">
        <v>3109</v>
      </c>
      <c r="BQ464" s="292" t="s">
        <v>781</v>
      </c>
      <c r="BR464" t="s">
        <v>45</v>
      </c>
    </row>
    <row r="465" spans="1:70" x14ac:dyDescent="0.3">
      <c r="A465" s="281">
        <v>462</v>
      </c>
      <c r="B465" s="282" t="s">
        <v>2952</v>
      </c>
      <c r="C465" s="282" t="s">
        <v>2953</v>
      </c>
      <c r="D465" s="282" t="s">
        <v>3007</v>
      </c>
      <c r="E465" s="282" t="s">
        <v>2959</v>
      </c>
      <c r="F465" s="282" t="s">
        <v>2956</v>
      </c>
      <c r="G465" s="282" t="s">
        <v>2956</v>
      </c>
      <c r="H465" s="282" t="s">
        <v>3000</v>
      </c>
      <c r="I465" s="282" t="s">
        <v>2962</v>
      </c>
      <c r="J465" s="282" t="s">
        <v>60</v>
      </c>
      <c r="K465" s="282" t="s">
        <v>2958</v>
      </c>
      <c r="L465" s="282" t="s">
        <v>45</v>
      </c>
      <c r="M465" s="283" t="s">
        <v>1311</v>
      </c>
      <c r="N465" s="282" t="s">
        <v>1310</v>
      </c>
      <c r="O465" s="282" t="s">
        <v>50</v>
      </c>
      <c r="P465" s="282" t="s">
        <v>51</v>
      </c>
      <c r="Q465" s="284" t="s">
        <v>45</v>
      </c>
      <c r="R465" s="282" t="s">
        <v>45</v>
      </c>
      <c r="S465" s="285">
        <v>45582</v>
      </c>
      <c r="T465" s="285">
        <v>45525</v>
      </c>
      <c r="U465" s="284" t="s">
        <v>45</v>
      </c>
      <c r="V465" s="285">
        <v>45525</v>
      </c>
      <c r="W465" s="285">
        <v>45582</v>
      </c>
      <c r="X465" s="285">
        <v>45586</v>
      </c>
      <c r="Y465" s="286">
        <v>29000</v>
      </c>
      <c r="Z465" s="286">
        <v>29000</v>
      </c>
      <c r="AA465" s="286">
        <v>6000</v>
      </c>
      <c r="AB465" s="286">
        <v>29000</v>
      </c>
      <c r="AC465" s="287" t="s">
        <v>1312</v>
      </c>
      <c r="AD465" s="284" t="s">
        <v>60</v>
      </c>
      <c r="AE465" s="287" t="s">
        <v>45</v>
      </c>
      <c r="AF465" s="286">
        <v>29000</v>
      </c>
      <c r="AG465" s="286">
        <v>300</v>
      </c>
      <c r="AH465" s="286">
        <v>8700000</v>
      </c>
      <c r="AI465" s="286">
        <v>1800000</v>
      </c>
      <c r="AJ465" s="286">
        <v>300</v>
      </c>
      <c r="AK465" s="286">
        <v>8700000</v>
      </c>
      <c r="AL465" s="286">
        <v>1800000</v>
      </c>
      <c r="AM465" s="286"/>
      <c r="AN465" s="286"/>
      <c r="AO465" s="286">
        <v>0</v>
      </c>
      <c r="AP465" s="286">
        <v>303</v>
      </c>
      <c r="AQ465" s="286">
        <v>8787000</v>
      </c>
      <c r="AR465" s="286">
        <v>1818000</v>
      </c>
      <c r="AS465" s="286">
        <v>303</v>
      </c>
      <c r="AT465" s="286">
        <v>8787000</v>
      </c>
      <c r="AU465" s="286">
        <v>1818000</v>
      </c>
      <c r="AV465" s="286"/>
      <c r="AW465" s="286"/>
      <c r="AX465" s="286">
        <v>0</v>
      </c>
      <c r="AY465" s="286">
        <v>297</v>
      </c>
      <c r="AZ465" s="286">
        <v>8613000</v>
      </c>
      <c r="BA465" s="286">
        <v>-1</v>
      </c>
      <c r="BB465" s="286">
        <v>-29000</v>
      </c>
      <c r="BC465" s="286">
        <v>192</v>
      </c>
      <c r="BD465" s="286">
        <v>5568000</v>
      </c>
      <c r="BE465" s="286">
        <v>4477372</v>
      </c>
      <c r="BF465" s="286">
        <v>1152000</v>
      </c>
      <c r="BG465" s="286">
        <v>266</v>
      </c>
      <c r="BH465" s="286">
        <v>7714000</v>
      </c>
      <c r="BI465" s="286">
        <v>6165344</v>
      </c>
      <c r="BJ465" s="286">
        <v>1596000</v>
      </c>
      <c r="BK465" s="286">
        <v>31</v>
      </c>
      <c r="BL465" s="286">
        <v>6</v>
      </c>
      <c r="BM465" s="286">
        <v>37</v>
      </c>
      <c r="BN465" s="286">
        <v>1073000</v>
      </c>
      <c r="BO465" s="286">
        <v>222000</v>
      </c>
      <c r="BP465" s="287" t="s">
        <v>4147</v>
      </c>
      <c r="BQ465" s="287" t="s">
        <v>3535</v>
      </c>
      <c r="BR465" t="s">
        <v>45</v>
      </c>
    </row>
    <row r="466" spans="1:70" x14ac:dyDescent="0.3">
      <c r="A466" s="281">
        <v>463</v>
      </c>
      <c r="B466" s="288" t="s">
        <v>2952</v>
      </c>
      <c r="C466" s="288" t="s">
        <v>2953</v>
      </c>
      <c r="D466" s="288" t="s">
        <v>3007</v>
      </c>
      <c r="E466" s="288" t="s">
        <v>2959</v>
      </c>
      <c r="F466" s="288" t="s">
        <v>2956</v>
      </c>
      <c r="G466" s="288" t="s">
        <v>2956</v>
      </c>
      <c r="H466" s="288" t="s">
        <v>3000</v>
      </c>
      <c r="I466" s="288" t="s">
        <v>2962</v>
      </c>
      <c r="J466" s="288" t="s">
        <v>60</v>
      </c>
      <c r="K466" s="288" t="s">
        <v>2958</v>
      </c>
      <c r="L466" s="288" t="s">
        <v>45</v>
      </c>
      <c r="M466" s="289" t="s">
        <v>1309</v>
      </c>
      <c r="N466" s="288" t="s">
        <v>1308</v>
      </c>
      <c r="O466" s="288" t="s">
        <v>50</v>
      </c>
      <c r="P466" s="288" t="s">
        <v>51</v>
      </c>
      <c r="Q466" s="290" t="s">
        <v>45</v>
      </c>
      <c r="R466" s="288" t="s">
        <v>45</v>
      </c>
      <c r="S466" s="1">
        <v>45555</v>
      </c>
      <c r="T466" s="1">
        <v>45533</v>
      </c>
      <c r="U466" s="290" t="s">
        <v>45</v>
      </c>
      <c r="V466" s="1">
        <v>45533</v>
      </c>
      <c r="W466" s="1">
        <v>45555</v>
      </c>
      <c r="X466" s="1">
        <v>45565</v>
      </c>
      <c r="Y466" s="291">
        <v>25000</v>
      </c>
      <c r="Z466" s="291">
        <v>25000</v>
      </c>
      <c r="AA466" s="291">
        <v>5000</v>
      </c>
      <c r="AB466" s="291">
        <v>25000</v>
      </c>
      <c r="AC466" s="292" t="s">
        <v>1136</v>
      </c>
      <c r="AD466" s="290" t="s">
        <v>60</v>
      </c>
      <c r="AE466" s="292" t="s">
        <v>45</v>
      </c>
      <c r="AF466" s="291">
        <v>25000</v>
      </c>
      <c r="AG466" s="291">
        <v>500</v>
      </c>
      <c r="AH466" s="291">
        <v>12500000</v>
      </c>
      <c r="AI466" s="291">
        <v>2500000</v>
      </c>
      <c r="AJ466" s="291">
        <v>500</v>
      </c>
      <c r="AK466" s="291">
        <v>12500000</v>
      </c>
      <c r="AL466" s="291">
        <v>2500000</v>
      </c>
      <c r="AM466" s="291"/>
      <c r="AN466" s="291"/>
      <c r="AO466" s="291">
        <v>0</v>
      </c>
      <c r="AP466" s="291">
        <v>516</v>
      </c>
      <c r="AQ466" s="291">
        <v>12900000</v>
      </c>
      <c r="AR466" s="291">
        <v>2580000</v>
      </c>
      <c r="AS466" s="291">
        <v>516</v>
      </c>
      <c r="AT466" s="291">
        <v>12900000</v>
      </c>
      <c r="AU466" s="291">
        <v>2580000</v>
      </c>
      <c r="AV466" s="291"/>
      <c r="AW466" s="291"/>
      <c r="AX466" s="291">
        <v>0</v>
      </c>
      <c r="AY466" s="291">
        <v>518</v>
      </c>
      <c r="AZ466" s="291">
        <v>12950000</v>
      </c>
      <c r="BA466" s="291">
        <v>-2</v>
      </c>
      <c r="BB466" s="291">
        <v>-50000</v>
      </c>
      <c r="BC466" s="291">
        <v>79</v>
      </c>
      <c r="BD466" s="291">
        <v>1975000</v>
      </c>
      <c r="BE466" s="291">
        <v>1486859</v>
      </c>
      <c r="BF466" s="291">
        <v>395000</v>
      </c>
      <c r="BG466" s="291">
        <v>485</v>
      </c>
      <c r="BH466" s="291">
        <v>12125000</v>
      </c>
      <c r="BI466" s="291">
        <v>9846994</v>
      </c>
      <c r="BJ466" s="291">
        <v>2425000</v>
      </c>
      <c r="BK466" s="291">
        <v>33</v>
      </c>
      <c r="BL466" s="291">
        <v>-2</v>
      </c>
      <c r="BM466" s="291">
        <v>31</v>
      </c>
      <c r="BN466" s="291">
        <v>775000</v>
      </c>
      <c r="BO466" s="291">
        <v>155000</v>
      </c>
      <c r="BP466" s="292" t="s">
        <v>3319</v>
      </c>
      <c r="BQ466" s="292" t="s">
        <v>3497</v>
      </c>
      <c r="BR466" t="s">
        <v>45</v>
      </c>
    </row>
    <row r="467" spans="1:70" x14ac:dyDescent="0.3">
      <c r="A467" s="281">
        <v>464</v>
      </c>
      <c r="B467" s="282" t="s">
        <v>2952</v>
      </c>
      <c r="C467" s="282" t="s">
        <v>2953</v>
      </c>
      <c r="D467" s="282" t="s">
        <v>3007</v>
      </c>
      <c r="E467" s="282" t="s">
        <v>2959</v>
      </c>
      <c r="F467" s="282" t="s">
        <v>2956</v>
      </c>
      <c r="G467" s="282" t="s">
        <v>2956</v>
      </c>
      <c r="H467" s="282" t="s">
        <v>3000</v>
      </c>
      <c r="I467" s="282" t="s">
        <v>2962</v>
      </c>
      <c r="J467" s="282" t="s">
        <v>60</v>
      </c>
      <c r="K467" s="282" t="s">
        <v>2958</v>
      </c>
      <c r="L467" s="282" t="s">
        <v>45</v>
      </c>
      <c r="M467" s="283" t="s">
        <v>1307</v>
      </c>
      <c r="N467" s="282" t="s">
        <v>1306</v>
      </c>
      <c r="O467" s="282" t="s">
        <v>50</v>
      </c>
      <c r="P467" s="282" t="s">
        <v>51</v>
      </c>
      <c r="Q467" s="284" t="s">
        <v>45</v>
      </c>
      <c r="R467" s="282" t="s">
        <v>45</v>
      </c>
      <c r="S467" s="285">
        <v>45583</v>
      </c>
      <c r="T467" s="285">
        <v>45533</v>
      </c>
      <c r="U467" s="284" t="s">
        <v>45</v>
      </c>
      <c r="V467" s="285">
        <v>45533</v>
      </c>
      <c r="W467" s="285">
        <v>45583</v>
      </c>
      <c r="X467" s="285">
        <v>45593</v>
      </c>
      <c r="Y467" s="286">
        <v>29000</v>
      </c>
      <c r="Z467" s="286">
        <v>29000</v>
      </c>
      <c r="AA467" s="286">
        <v>5300</v>
      </c>
      <c r="AB467" s="286">
        <v>29000</v>
      </c>
      <c r="AC467" s="287" t="s">
        <v>518</v>
      </c>
      <c r="AD467" s="284" t="s">
        <v>60</v>
      </c>
      <c r="AE467" s="287" t="s">
        <v>45</v>
      </c>
      <c r="AF467" s="286">
        <v>29000</v>
      </c>
      <c r="AG467" s="286">
        <v>400</v>
      </c>
      <c r="AH467" s="286">
        <v>11600000</v>
      </c>
      <c r="AI467" s="286">
        <v>2120000</v>
      </c>
      <c r="AJ467" s="286">
        <v>400</v>
      </c>
      <c r="AK467" s="286">
        <v>11600000</v>
      </c>
      <c r="AL467" s="286">
        <v>2120000</v>
      </c>
      <c r="AM467" s="286"/>
      <c r="AN467" s="286"/>
      <c r="AO467" s="286">
        <v>0</v>
      </c>
      <c r="AP467" s="286">
        <v>399</v>
      </c>
      <c r="AQ467" s="286">
        <v>11571000</v>
      </c>
      <c r="AR467" s="286">
        <v>2114700</v>
      </c>
      <c r="AS467" s="286">
        <v>399</v>
      </c>
      <c r="AT467" s="286">
        <v>11571000</v>
      </c>
      <c r="AU467" s="286">
        <v>2114700</v>
      </c>
      <c r="AV467" s="286"/>
      <c r="AW467" s="286"/>
      <c r="AX467" s="286">
        <v>0</v>
      </c>
      <c r="AY467" s="286">
        <v>391</v>
      </c>
      <c r="AZ467" s="286">
        <v>11339000</v>
      </c>
      <c r="BA467" s="286">
        <v>7</v>
      </c>
      <c r="BB467" s="286">
        <v>203000</v>
      </c>
      <c r="BC467" s="286">
        <v>183</v>
      </c>
      <c r="BD467" s="286">
        <v>5307000</v>
      </c>
      <c r="BE467" s="286">
        <v>4521283</v>
      </c>
      <c r="BF467" s="286">
        <v>969900</v>
      </c>
      <c r="BG467" s="286">
        <v>396</v>
      </c>
      <c r="BH467" s="286">
        <v>11484000</v>
      </c>
      <c r="BI467" s="286">
        <v>9762131</v>
      </c>
      <c r="BJ467" s="286">
        <v>2098800</v>
      </c>
      <c r="BK467" s="286">
        <v>-5</v>
      </c>
      <c r="BL467" s="286">
        <v>8</v>
      </c>
      <c r="BM467" s="286">
        <v>3</v>
      </c>
      <c r="BN467" s="286">
        <v>87000</v>
      </c>
      <c r="BO467" s="286">
        <v>15900</v>
      </c>
      <c r="BP467" s="287" t="s">
        <v>919</v>
      </c>
      <c r="BQ467" s="287" t="s">
        <v>4019</v>
      </c>
      <c r="BR467" t="s">
        <v>45</v>
      </c>
    </row>
    <row r="468" spans="1:70" x14ac:dyDescent="0.3">
      <c r="A468" s="281">
        <v>465</v>
      </c>
      <c r="B468" s="288" t="s">
        <v>2952</v>
      </c>
      <c r="C468" s="288" t="s">
        <v>2953</v>
      </c>
      <c r="D468" s="288" t="s">
        <v>3007</v>
      </c>
      <c r="E468" s="288" t="s">
        <v>2959</v>
      </c>
      <c r="F468" s="288" t="s">
        <v>2956</v>
      </c>
      <c r="G468" s="288" t="s">
        <v>2956</v>
      </c>
      <c r="H468" s="288" t="s">
        <v>2994</v>
      </c>
      <c r="I468" s="288" t="s">
        <v>2962</v>
      </c>
      <c r="J468" s="288" t="s">
        <v>60</v>
      </c>
      <c r="K468" s="288" t="s">
        <v>2958</v>
      </c>
      <c r="L468" s="288" t="s">
        <v>45</v>
      </c>
      <c r="M468" s="289" t="s">
        <v>1305</v>
      </c>
      <c r="N468" s="288" t="s">
        <v>1304</v>
      </c>
      <c r="O468" s="288" t="s">
        <v>50</v>
      </c>
      <c r="P468" s="288" t="s">
        <v>51</v>
      </c>
      <c r="Q468" s="290" t="s">
        <v>45</v>
      </c>
      <c r="R468" s="288" t="s">
        <v>45</v>
      </c>
      <c r="S468" s="1">
        <v>45581</v>
      </c>
      <c r="T468" s="1">
        <v>45554</v>
      </c>
      <c r="U468" s="290" t="s">
        <v>45</v>
      </c>
      <c r="V468" s="1">
        <v>45554</v>
      </c>
      <c r="W468" s="1">
        <v>45581</v>
      </c>
      <c r="X468" s="1">
        <v>45586</v>
      </c>
      <c r="Y468" s="291">
        <v>29000</v>
      </c>
      <c r="Z468" s="291">
        <v>29000</v>
      </c>
      <c r="AA468" s="291">
        <v>6900</v>
      </c>
      <c r="AB468" s="291">
        <v>29000</v>
      </c>
      <c r="AC468" s="292" t="s">
        <v>404</v>
      </c>
      <c r="AD468" s="290" t="s">
        <v>60</v>
      </c>
      <c r="AE468" s="292" t="s">
        <v>45</v>
      </c>
      <c r="AF468" s="291">
        <v>29000</v>
      </c>
      <c r="AG468" s="291">
        <v>1000</v>
      </c>
      <c r="AH468" s="291">
        <v>29000000</v>
      </c>
      <c r="AI468" s="291">
        <v>6900000</v>
      </c>
      <c r="AJ468" s="291">
        <v>1000</v>
      </c>
      <c r="AK468" s="291">
        <v>29000000</v>
      </c>
      <c r="AL468" s="291">
        <v>6900000</v>
      </c>
      <c r="AM468" s="291"/>
      <c r="AN468" s="291"/>
      <c r="AO468" s="291">
        <v>0</v>
      </c>
      <c r="AP468" s="291">
        <v>990</v>
      </c>
      <c r="AQ468" s="291">
        <v>28710000</v>
      </c>
      <c r="AR468" s="291">
        <v>6831000</v>
      </c>
      <c r="AS468" s="291">
        <v>990</v>
      </c>
      <c r="AT468" s="291">
        <v>28710000</v>
      </c>
      <c r="AU468" s="291">
        <v>6831000</v>
      </c>
      <c r="AV468" s="291"/>
      <c r="AW468" s="291"/>
      <c r="AX468" s="291">
        <v>0</v>
      </c>
      <c r="AY468" s="291">
        <v>554</v>
      </c>
      <c r="AZ468" s="291">
        <v>16066000</v>
      </c>
      <c r="BA468" s="291">
        <v>-13</v>
      </c>
      <c r="BB468" s="291">
        <v>-377000</v>
      </c>
      <c r="BC468" s="291">
        <v>331</v>
      </c>
      <c r="BD468" s="291">
        <v>9599000</v>
      </c>
      <c r="BE468" s="291">
        <v>7025505</v>
      </c>
      <c r="BF468" s="291">
        <v>2283900</v>
      </c>
      <c r="BG468" s="291">
        <v>436</v>
      </c>
      <c r="BH468" s="291">
        <v>12644000</v>
      </c>
      <c r="BI468" s="291">
        <v>9196273</v>
      </c>
      <c r="BJ468" s="291">
        <v>3008400</v>
      </c>
      <c r="BK468" s="291">
        <v>118</v>
      </c>
      <c r="BL468" s="291">
        <v>436</v>
      </c>
      <c r="BM468" s="291">
        <v>554</v>
      </c>
      <c r="BN468" s="291">
        <v>16066000</v>
      </c>
      <c r="BO468" s="291">
        <v>3822600</v>
      </c>
      <c r="BP468" s="292" t="s">
        <v>3324</v>
      </c>
      <c r="BQ468" s="292" t="s">
        <v>3932</v>
      </c>
      <c r="BR468" t="s">
        <v>45</v>
      </c>
    </row>
    <row r="469" spans="1:70" x14ac:dyDescent="0.3">
      <c r="A469" s="281">
        <v>466</v>
      </c>
      <c r="B469" s="282" t="s">
        <v>2952</v>
      </c>
      <c r="C469" s="282" t="s">
        <v>2953</v>
      </c>
      <c r="D469" s="282" t="s">
        <v>3007</v>
      </c>
      <c r="E469" s="282" t="s">
        <v>2959</v>
      </c>
      <c r="F469" s="282" t="s">
        <v>2956</v>
      </c>
      <c r="G469" s="282" t="s">
        <v>2956</v>
      </c>
      <c r="H469" s="282" t="s">
        <v>2994</v>
      </c>
      <c r="I469" s="282" t="s">
        <v>2962</v>
      </c>
      <c r="J469" s="282" t="s">
        <v>60</v>
      </c>
      <c r="K469" s="282" t="s">
        <v>2958</v>
      </c>
      <c r="L469" s="282" t="s">
        <v>45</v>
      </c>
      <c r="M469" s="283" t="s">
        <v>1302</v>
      </c>
      <c r="N469" s="282" t="s">
        <v>1301</v>
      </c>
      <c r="O469" s="282" t="s">
        <v>50</v>
      </c>
      <c r="P469" s="282" t="s">
        <v>51</v>
      </c>
      <c r="Q469" s="284" t="s">
        <v>45</v>
      </c>
      <c r="R469" s="282" t="s">
        <v>45</v>
      </c>
      <c r="S469" s="285">
        <v>45547</v>
      </c>
      <c r="T469" s="285">
        <v>45534</v>
      </c>
      <c r="U469" s="284" t="s">
        <v>45</v>
      </c>
      <c r="V469" s="285">
        <v>45534</v>
      </c>
      <c r="W469" s="285">
        <v>45547</v>
      </c>
      <c r="X469" s="285">
        <v>45588</v>
      </c>
      <c r="Y469" s="286">
        <v>39000</v>
      </c>
      <c r="Z469" s="286">
        <v>39000</v>
      </c>
      <c r="AA469" s="286">
        <v>7900</v>
      </c>
      <c r="AB469" s="286">
        <v>39000</v>
      </c>
      <c r="AC469" s="287" t="s">
        <v>1207</v>
      </c>
      <c r="AD469" s="284" t="s">
        <v>60</v>
      </c>
      <c r="AE469" s="287" t="s">
        <v>45</v>
      </c>
      <c r="AF469" s="286">
        <v>39000</v>
      </c>
      <c r="AG469" s="286">
        <v>1800</v>
      </c>
      <c r="AH469" s="286">
        <v>70200000</v>
      </c>
      <c r="AI469" s="286">
        <v>14220000</v>
      </c>
      <c r="AJ469" s="286">
        <v>1800</v>
      </c>
      <c r="AK469" s="286">
        <v>70200000</v>
      </c>
      <c r="AL469" s="286">
        <v>14220000</v>
      </c>
      <c r="AM469" s="286"/>
      <c r="AN469" s="286"/>
      <c r="AO469" s="286">
        <v>0</v>
      </c>
      <c r="AP469" s="286">
        <v>930</v>
      </c>
      <c r="AQ469" s="286">
        <v>36270000</v>
      </c>
      <c r="AR469" s="286">
        <v>7347000</v>
      </c>
      <c r="AS469" s="286">
        <v>930</v>
      </c>
      <c r="AT469" s="286">
        <v>36270000</v>
      </c>
      <c r="AU469" s="286">
        <v>7347000</v>
      </c>
      <c r="AV469" s="286"/>
      <c r="AW469" s="286"/>
      <c r="AX469" s="286">
        <v>0</v>
      </c>
      <c r="AY469" s="286">
        <v>925</v>
      </c>
      <c r="AZ469" s="286">
        <v>36075000</v>
      </c>
      <c r="BA469" s="286"/>
      <c r="BB469" s="286"/>
      <c r="BC469" s="286">
        <v>15</v>
      </c>
      <c r="BD469" s="286">
        <v>585000</v>
      </c>
      <c r="BE469" s="286">
        <v>494684</v>
      </c>
      <c r="BF469" s="286">
        <v>118500</v>
      </c>
      <c r="BG469" s="286">
        <v>933</v>
      </c>
      <c r="BH469" s="286">
        <v>36387000</v>
      </c>
      <c r="BI469" s="286">
        <v>28757179</v>
      </c>
      <c r="BJ469" s="286">
        <v>7370700</v>
      </c>
      <c r="BK469" s="286">
        <v>-8</v>
      </c>
      <c r="BL469" s="286">
        <v>5</v>
      </c>
      <c r="BM469" s="286">
        <v>-3</v>
      </c>
      <c r="BN469" s="286">
        <v>-117000</v>
      </c>
      <c r="BO469" s="286">
        <v>-23700</v>
      </c>
      <c r="BP469" s="287" t="s">
        <v>4097</v>
      </c>
      <c r="BQ469" s="287" t="s">
        <v>3878</v>
      </c>
      <c r="BR469" t="s">
        <v>45</v>
      </c>
    </row>
    <row r="470" spans="1:70" x14ac:dyDescent="0.3">
      <c r="A470" s="281">
        <v>467</v>
      </c>
      <c r="B470" s="288" t="s">
        <v>2952</v>
      </c>
      <c r="C470" s="288" t="s">
        <v>2953</v>
      </c>
      <c r="D470" s="288" t="s">
        <v>3007</v>
      </c>
      <c r="E470" s="288" t="s">
        <v>2959</v>
      </c>
      <c r="F470" s="288" t="s">
        <v>2956</v>
      </c>
      <c r="G470" s="288" t="s">
        <v>2956</v>
      </c>
      <c r="H470" s="288" t="s">
        <v>2994</v>
      </c>
      <c r="I470" s="288" t="s">
        <v>2962</v>
      </c>
      <c r="J470" s="288" t="s">
        <v>60</v>
      </c>
      <c r="K470" s="288" t="s">
        <v>2958</v>
      </c>
      <c r="L470" s="288" t="s">
        <v>45</v>
      </c>
      <c r="M470" s="289" t="s">
        <v>1298</v>
      </c>
      <c r="N470" s="288" t="s">
        <v>1297</v>
      </c>
      <c r="O470" s="288" t="s">
        <v>50</v>
      </c>
      <c r="P470" s="288" t="s">
        <v>142</v>
      </c>
      <c r="Q470" s="290" t="s">
        <v>45</v>
      </c>
      <c r="R470" s="288" t="s">
        <v>45</v>
      </c>
      <c r="S470" s="1">
        <v>45569</v>
      </c>
      <c r="T470" s="1">
        <v>45547</v>
      </c>
      <c r="U470" s="290" t="s">
        <v>45</v>
      </c>
      <c r="V470" s="1">
        <v>45547</v>
      </c>
      <c r="W470" s="1">
        <v>45569</v>
      </c>
      <c r="X470" s="1">
        <v>45593</v>
      </c>
      <c r="Y470" s="291">
        <v>39000</v>
      </c>
      <c r="Z470" s="291">
        <v>39000</v>
      </c>
      <c r="AA470" s="291">
        <v>9000</v>
      </c>
      <c r="AB470" s="291">
        <v>39000</v>
      </c>
      <c r="AC470" s="292" t="s">
        <v>909</v>
      </c>
      <c r="AD470" s="290" t="s">
        <v>60</v>
      </c>
      <c r="AE470" s="292" t="s">
        <v>45</v>
      </c>
      <c r="AF470" s="291">
        <v>39000</v>
      </c>
      <c r="AG470" s="291">
        <v>2000</v>
      </c>
      <c r="AH470" s="291">
        <v>78000000</v>
      </c>
      <c r="AI470" s="291">
        <v>18000000</v>
      </c>
      <c r="AJ470" s="291">
        <v>2000</v>
      </c>
      <c r="AK470" s="291">
        <v>78000000</v>
      </c>
      <c r="AL470" s="291">
        <v>18000000</v>
      </c>
      <c r="AM470" s="291"/>
      <c r="AN470" s="291"/>
      <c r="AO470" s="291">
        <v>0</v>
      </c>
      <c r="AP470" s="291">
        <v>1935</v>
      </c>
      <c r="AQ470" s="291">
        <v>75465000</v>
      </c>
      <c r="AR470" s="291">
        <v>17415000</v>
      </c>
      <c r="AS470" s="291">
        <v>1935</v>
      </c>
      <c r="AT470" s="291">
        <v>75465000</v>
      </c>
      <c r="AU470" s="291">
        <v>17415000</v>
      </c>
      <c r="AV470" s="291"/>
      <c r="AW470" s="291"/>
      <c r="AX470" s="291">
        <v>0</v>
      </c>
      <c r="AY470" s="291">
        <v>1547</v>
      </c>
      <c r="AZ470" s="291">
        <v>60333000</v>
      </c>
      <c r="BA470" s="291"/>
      <c r="BB470" s="291"/>
      <c r="BC470" s="291">
        <v>260</v>
      </c>
      <c r="BD470" s="291">
        <v>10140000</v>
      </c>
      <c r="BE470" s="291">
        <v>7873182</v>
      </c>
      <c r="BF470" s="291">
        <v>2340000</v>
      </c>
      <c r="BG470" s="291">
        <v>1434</v>
      </c>
      <c r="BH470" s="291">
        <v>55926000</v>
      </c>
      <c r="BI470" s="291">
        <v>44434105</v>
      </c>
      <c r="BJ470" s="291">
        <v>12906000</v>
      </c>
      <c r="BK470" s="291">
        <v>113</v>
      </c>
      <c r="BL470" s="291">
        <v>388</v>
      </c>
      <c r="BM470" s="291">
        <v>501</v>
      </c>
      <c r="BN470" s="291">
        <v>19539000</v>
      </c>
      <c r="BO470" s="291">
        <v>4509000</v>
      </c>
      <c r="BP470" s="292" t="s">
        <v>3494</v>
      </c>
      <c r="BQ470" s="292" t="s">
        <v>898</v>
      </c>
      <c r="BR470" t="s">
        <v>45</v>
      </c>
    </row>
    <row r="471" spans="1:70" x14ac:dyDescent="0.3">
      <c r="A471" s="281">
        <v>468</v>
      </c>
      <c r="B471" s="282" t="s">
        <v>2952</v>
      </c>
      <c r="C471" s="282" t="s">
        <v>2953</v>
      </c>
      <c r="D471" s="282" t="s">
        <v>3007</v>
      </c>
      <c r="E471" s="282" t="s">
        <v>2959</v>
      </c>
      <c r="F471" s="282" t="s">
        <v>2956</v>
      </c>
      <c r="G471" s="282" t="s">
        <v>2956</v>
      </c>
      <c r="H471" s="282" t="s">
        <v>2994</v>
      </c>
      <c r="I471" s="282" t="s">
        <v>2962</v>
      </c>
      <c r="J471" s="282" t="s">
        <v>60</v>
      </c>
      <c r="K471" s="282" t="s">
        <v>2958</v>
      </c>
      <c r="L471" s="282" t="s">
        <v>45</v>
      </c>
      <c r="M471" s="283" t="s">
        <v>1296</v>
      </c>
      <c r="N471" s="282" t="s">
        <v>1295</v>
      </c>
      <c r="O471" s="282" t="s">
        <v>50</v>
      </c>
      <c r="P471" s="282" t="s">
        <v>51</v>
      </c>
      <c r="Q471" s="284" t="s">
        <v>45</v>
      </c>
      <c r="R471" s="282" t="s">
        <v>45</v>
      </c>
      <c r="S471" s="285">
        <v>45567</v>
      </c>
      <c r="T471" s="285">
        <v>45547</v>
      </c>
      <c r="U471" s="284" t="s">
        <v>45</v>
      </c>
      <c r="V471" s="285">
        <v>45547</v>
      </c>
      <c r="W471" s="285">
        <v>45567</v>
      </c>
      <c r="X471" s="285">
        <v>45573</v>
      </c>
      <c r="Y471" s="286">
        <v>29000</v>
      </c>
      <c r="Z471" s="286">
        <v>29000</v>
      </c>
      <c r="AA471" s="286">
        <v>6900</v>
      </c>
      <c r="AB471" s="286">
        <v>29000</v>
      </c>
      <c r="AC471" s="287" t="s">
        <v>404</v>
      </c>
      <c r="AD471" s="284" t="s">
        <v>60</v>
      </c>
      <c r="AE471" s="287" t="s">
        <v>45</v>
      </c>
      <c r="AF471" s="286">
        <v>29000</v>
      </c>
      <c r="AG471" s="286">
        <v>700</v>
      </c>
      <c r="AH471" s="286">
        <v>20300000</v>
      </c>
      <c r="AI471" s="286">
        <v>4830000</v>
      </c>
      <c r="AJ471" s="286">
        <v>700</v>
      </c>
      <c r="AK471" s="286">
        <v>20300000</v>
      </c>
      <c r="AL471" s="286">
        <v>4830000</v>
      </c>
      <c r="AM471" s="286"/>
      <c r="AN471" s="286"/>
      <c r="AO471" s="286">
        <v>0</v>
      </c>
      <c r="AP471" s="286">
        <v>687</v>
      </c>
      <c r="AQ471" s="286">
        <v>19923000</v>
      </c>
      <c r="AR471" s="286">
        <v>4740300</v>
      </c>
      <c r="AS471" s="286">
        <v>687</v>
      </c>
      <c r="AT471" s="286">
        <v>19923000</v>
      </c>
      <c r="AU471" s="286">
        <v>4740300</v>
      </c>
      <c r="AV471" s="286"/>
      <c r="AW471" s="286"/>
      <c r="AX471" s="286">
        <v>0</v>
      </c>
      <c r="AY471" s="286">
        <v>226</v>
      </c>
      <c r="AZ471" s="286">
        <v>6554000</v>
      </c>
      <c r="BA471" s="286"/>
      <c r="BB471" s="286"/>
      <c r="BC471" s="286">
        <v>97</v>
      </c>
      <c r="BD471" s="286">
        <v>2813000</v>
      </c>
      <c r="BE471" s="286">
        <v>2138769</v>
      </c>
      <c r="BF471" s="286">
        <v>669300</v>
      </c>
      <c r="BG471" s="286">
        <v>216</v>
      </c>
      <c r="BH471" s="286">
        <v>6264000</v>
      </c>
      <c r="BI471" s="286">
        <v>4671919</v>
      </c>
      <c r="BJ471" s="286">
        <v>1490400</v>
      </c>
      <c r="BK471" s="286">
        <v>10</v>
      </c>
      <c r="BL471" s="286">
        <v>461</v>
      </c>
      <c r="BM471" s="286">
        <v>471</v>
      </c>
      <c r="BN471" s="286">
        <v>13659000</v>
      </c>
      <c r="BO471" s="286">
        <v>3249900</v>
      </c>
      <c r="BP471" s="287" t="s">
        <v>3933</v>
      </c>
      <c r="BQ471" s="287" t="s">
        <v>3832</v>
      </c>
      <c r="BR471" t="s">
        <v>45</v>
      </c>
    </row>
    <row r="472" spans="1:70" x14ac:dyDescent="0.3">
      <c r="A472" s="281">
        <v>469</v>
      </c>
      <c r="B472" s="288" t="s">
        <v>2952</v>
      </c>
      <c r="C472" s="288" t="s">
        <v>2953</v>
      </c>
      <c r="D472" s="288" t="s">
        <v>3007</v>
      </c>
      <c r="E472" s="288" t="s">
        <v>2959</v>
      </c>
      <c r="F472" s="288" t="s">
        <v>2956</v>
      </c>
      <c r="G472" s="288" t="s">
        <v>2956</v>
      </c>
      <c r="H472" s="288" t="s">
        <v>2994</v>
      </c>
      <c r="I472" s="288" t="s">
        <v>2962</v>
      </c>
      <c r="J472" s="288" t="s">
        <v>60</v>
      </c>
      <c r="K472" s="288" t="s">
        <v>2958</v>
      </c>
      <c r="L472" s="288" t="s">
        <v>45</v>
      </c>
      <c r="M472" s="289" t="s">
        <v>1293</v>
      </c>
      <c r="N472" s="288" t="s">
        <v>1292</v>
      </c>
      <c r="O472" s="288" t="s">
        <v>50</v>
      </c>
      <c r="P472" s="288" t="s">
        <v>142</v>
      </c>
      <c r="Q472" s="290" t="s">
        <v>45</v>
      </c>
      <c r="R472" s="288" t="s">
        <v>45</v>
      </c>
      <c r="S472" s="1">
        <v>45569</v>
      </c>
      <c r="T472" s="1">
        <v>45561</v>
      </c>
      <c r="U472" s="290" t="s">
        <v>45</v>
      </c>
      <c r="V472" s="1">
        <v>45561</v>
      </c>
      <c r="W472" s="1">
        <v>45569</v>
      </c>
      <c r="X472" s="1">
        <v>45610</v>
      </c>
      <c r="Y472" s="291">
        <v>45000</v>
      </c>
      <c r="Z472" s="291">
        <v>45000</v>
      </c>
      <c r="AA472" s="291">
        <v>9600</v>
      </c>
      <c r="AB472" s="291">
        <v>45000</v>
      </c>
      <c r="AC472" s="292" t="s">
        <v>1294</v>
      </c>
      <c r="AD472" s="290" t="s">
        <v>60</v>
      </c>
      <c r="AE472" s="292" t="s">
        <v>45</v>
      </c>
      <c r="AF472" s="291">
        <v>45000</v>
      </c>
      <c r="AG472" s="291">
        <v>900</v>
      </c>
      <c r="AH472" s="291">
        <v>40500000</v>
      </c>
      <c r="AI472" s="291">
        <v>8640000</v>
      </c>
      <c r="AJ472" s="291">
        <v>900</v>
      </c>
      <c r="AK472" s="291">
        <v>40500000</v>
      </c>
      <c r="AL472" s="291">
        <v>8640000</v>
      </c>
      <c r="AM472" s="291"/>
      <c r="AN472" s="291"/>
      <c r="AO472" s="291">
        <v>0</v>
      </c>
      <c r="AP472" s="291">
        <v>852</v>
      </c>
      <c r="AQ472" s="291">
        <v>38340000</v>
      </c>
      <c r="AR472" s="291">
        <v>8179200</v>
      </c>
      <c r="AS472" s="291">
        <v>852</v>
      </c>
      <c r="AT472" s="291">
        <v>38340000</v>
      </c>
      <c r="AU472" s="291">
        <v>8179200</v>
      </c>
      <c r="AV472" s="291"/>
      <c r="AW472" s="291"/>
      <c r="AX472" s="291">
        <v>0</v>
      </c>
      <c r="AY472" s="291">
        <v>296</v>
      </c>
      <c r="AZ472" s="291">
        <v>13320000</v>
      </c>
      <c r="BA472" s="291">
        <v>-6</v>
      </c>
      <c r="BB472" s="291">
        <v>-270000</v>
      </c>
      <c r="BC472" s="291">
        <v>106</v>
      </c>
      <c r="BD472" s="291">
        <v>4770000</v>
      </c>
      <c r="BE472" s="291">
        <v>3789987</v>
      </c>
      <c r="BF472" s="291">
        <v>1017600</v>
      </c>
      <c r="BG472" s="291">
        <v>275</v>
      </c>
      <c r="BH472" s="291">
        <v>12375000</v>
      </c>
      <c r="BI472" s="291">
        <v>9011684</v>
      </c>
      <c r="BJ472" s="291">
        <v>2640000</v>
      </c>
      <c r="BK472" s="291">
        <v>21</v>
      </c>
      <c r="BL472" s="291">
        <v>556</v>
      </c>
      <c r="BM472" s="291">
        <v>577</v>
      </c>
      <c r="BN472" s="291">
        <v>25965000</v>
      </c>
      <c r="BO472" s="291">
        <v>5539200</v>
      </c>
      <c r="BP472" s="292" t="s">
        <v>835</v>
      </c>
      <c r="BQ472" s="292" t="s">
        <v>4173</v>
      </c>
      <c r="BR472" t="s">
        <v>45</v>
      </c>
    </row>
    <row r="473" spans="1:70" x14ac:dyDescent="0.3">
      <c r="A473" s="281">
        <v>470</v>
      </c>
      <c r="B473" s="282" t="s">
        <v>2952</v>
      </c>
      <c r="C473" s="282" t="s">
        <v>2953</v>
      </c>
      <c r="D473" s="282" t="s">
        <v>3007</v>
      </c>
      <c r="E473" s="282" t="s">
        <v>2959</v>
      </c>
      <c r="F473" s="282" t="s">
        <v>2956</v>
      </c>
      <c r="G473" s="282" t="s">
        <v>2956</v>
      </c>
      <c r="H473" s="282" t="s">
        <v>2994</v>
      </c>
      <c r="I473" s="282" t="s">
        <v>2962</v>
      </c>
      <c r="J473" s="282" t="s">
        <v>60</v>
      </c>
      <c r="K473" s="282" t="s">
        <v>2958</v>
      </c>
      <c r="L473" s="282" t="s">
        <v>45</v>
      </c>
      <c r="M473" s="283" t="s">
        <v>1290</v>
      </c>
      <c r="N473" s="282" t="s">
        <v>1289</v>
      </c>
      <c r="O473" s="282" t="s">
        <v>50</v>
      </c>
      <c r="P473" s="282" t="s">
        <v>585</v>
      </c>
      <c r="Q473" s="284" t="s">
        <v>45</v>
      </c>
      <c r="R473" s="282" t="s">
        <v>45</v>
      </c>
      <c r="S473" s="285">
        <v>45615</v>
      </c>
      <c r="T473" s="285">
        <v>45607</v>
      </c>
      <c r="U473" s="284" t="s">
        <v>45</v>
      </c>
      <c r="V473" s="285">
        <v>45607</v>
      </c>
      <c r="W473" s="285">
        <v>45615</v>
      </c>
      <c r="X473" s="285">
        <v>45616</v>
      </c>
      <c r="Y473" s="286">
        <v>29000</v>
      </c>
      <c r="Z473" s="286">
        <v>29000</v>
      </c>
      <c r="AA473" s="286">
        <v>5900</v>
      </c>
      <c r="AB473" s="286">
        <v>29000</v>
      </c>
      <c r="AC473" s="287" t="s">
        <v>1291</v>
      </c>
      <c r="AD473" s="284" t="s">
        <v>60</v>
      </c>
      <c r="AE473" s="287" t="s">
        <v>45</v>
      </c>
      <c r="AF473" s="286">
        <v>29000</v>
      </c>
      <c r="AG473" s="286">
        <v>500</v>
      </c>
      <c r="AH473" s="286">
        <v>14500000</v>
      </c>
      <c r="AI473" s="286">
        <v>2950000</v>
      </c>
      <c r="AJ473" s="286">
        <v>500</v>
      </c>
      <c r="AK473" s="286">
        <v>14500000</v>
      </c>
      <c r="AL473" s="286">
        <v>2950000</v>
      </c>
      <c r="AM473" s="286"/>
      <c r="AN473" s="286"/>
      <c r="AO473" s="286">
        <v>0</v>
      </c>
      <c r="AP473" s="286">
        <v>496</v>
      </c>
      <c r="AQ473" s="286">
        <v>14384000</v>
      </c>
      <c r="AR473" s="286">
        <v>2926400</v>
      </c>
      <c r="AS473" s="286">
        <v>496</v>
      </c>
      <c r="AT473" s="286">
        <v>14384000</v>
      </c>
      <c r="AU473" s="286">
        <v>2926400</v>
      </c>
      <c r="AV473" s="286"/>
      <c r="AW473" s="286"/>
      <c r="AX473" s="286">
        <v>0</v>
      </c>
      <c r="AY473" s="286">
        <v>181</v>
      </c>
      <c r="AZ473" s="286">
        <v>5249000</v>
      </c>
      <c r="BA473" s="286">
        <v>1</v>
      </c>
      <c r="BB473" s="286">
        <v>29000</v>
      </c>
      <c r="BC473" s="286">
        <v>87</v>
      </c>
      <c r="BD473" s="286">
        <v>2523000</v>
      </c>
      <c r="BE473" s="286">
        <v>1924070</v>
      </c>
      <c r="BF473" s="286">
        <v>513300</v>
      </c>
      <c r="BG473" s="286">
        <v>98</v>
      </c>
      <c r="BH473" s="286">
        <v>2842000</v>
      </c>
      <c r="BI473" s="286">
        <v>2121080</v>
      </c>
      <c r="BJ473" s="286">
        <v>578200</v>
      </c>
      <c r="BK473" s="286">
        <v>83</v>
      </c>
      <c r="BL473" s="286">
        <v>315</v>
      </c>
      <c r="BM473" s="286">
        <v>398</v>
      </c>
      <c r="BN473" s="286">
        <v>11542000</v>
      </c>
      <c r="BO473" s="286">
        <v>2348200</v>
      </c>
      <c r="BP473" s="287" t="s">
        <v>4098</v>
      </c>
      <c r="BQ473" s="287" t="s">
        <v>3525</v>
      </c>
      <c r="BR473" t="s">
        <v>45</v>
      </c>
    </row>
    <row r="474" spans="1:70" x14ac:dyDescent="0.3">
      <c r="A474" s="281">
        <v>471</v>
      </c>
      <c r="B474" s="288" t="s">
        <v>2952</v>
      </c>
      <c r="C474" s="288" t="s">
        <v>2953</v>
      </c>
      <c r="D474" s="288" t="s">
        <v>3007</v>
      </c>
      <c r="E474" s="288" t="s">
        <v>2959</v>
      </c>
      <c r="F474" s="288" t="s">
        <v>2956</v>
      </c>
      <c r="G474" s="288" t="s">
        <v>2956</v>
      </c>
      <c r="H474" s="288" t="s">
        <v>2995</v>
      </c>
      <c r="I474" s="288" t="s">
        <v>2962</v>
      </c>
      <c r="J474" s="288" t="s">
        <v>60</v>
      </c>
      <c r="K474" s="288" t="s">
        <v>2958</v>
      </c>
      <c r="L474" s="288" t="s">
        <v>45</v>
      </c>
      <c r="M474" s="289" t="s">
        <v>1288</v>
      </c>
      <c r="N474" s="288" t="s">
        <v>1272</v>
      </c>
      <c r="O474" s="288" t="s">
        <v>50</v>
      </c>
      <c r="P474" s="288" t="s">
        <v>585</v>
      </c>
      <c r="Q474" s="290" t="s">
        <v>45</v>
      </c>
      <c r="R474" s="288" t="s">
        <v>45</v>
      </c>
      <c r="S474" s="1">
        <v>45586</v>
      </c>
      <c r="T474" s="1">
        <v>45586</v>
      </c>
      <c r="U474" s="290" t="s">
        <v>45</v>
      </c>
      <c r="V474" s="1">
        <v>45586</v>
      </c>
      <c r="W474" s="1">
        <v>45623</v>
      </c>
      <c r="X474" s="1">
        <v>45628</v>
      </c>
      <c r="Y474" s="291">
        <v>1</v>
      </c>
      <c r="Z474" s="291">
        <v>1</v>
      </c>
      <c r="AA474" s="291">
        <v>3000</v>
      </c>
      <c r="AB474" s="291">
        <v>1</v>
      </c>
      <c r="AC474" s="292" t="s">
        <v>45</v>
      </c>
      <c r="AD474" s="290" t="s">
        <v>60</v>
      </c>
      <c r="AE474" s="292" t="s">
        <v>45</v>
      </c>
      <c r="AF474" s="291">
        <v>1</v>
      </c>
      <c r="AG474" s="291">
        <v>1</v>
      </c>
      <c r="AH474" s="291">
        <v>1</v>
      </c>
      <c r="AI474" s="291">
        <v>3000</v>
      </c>
      <c r="AJ474" s="291">
        <v>1</v>
      </c>
      <c r="AK474" s="291">
        <v>1</v>
      </c>
      <c r="AL474" s="291">
        <v>3000</v>
      </c>
      <c r="AM474" s="291"/>
      <c r="AN474" s="291"/>
      <c r="AO474" s="291">
        <v>0</v>
      </c>
      <c r="AP474" s="291">
        <v>1500</v>
      </c>
      <c r="AQ474" s="291">
        <v>1500</v>
      </c>
      <c r="AR474" s="291">
        <v>4500000</v>
      </c>
      <c r="AS474" s="291">
        <v>1500</v>
      </c>
      <c r="AT474" s="291">
        <v>1500</v>
      </c>
      <c r="AU474" s="291">
        <v>4500000</v>
      </c>
      <c r="AV474" s="291"/>
      <c r="AW474" s="291"/>
      <c r="AX474" s="291">
        <v>0</v>
      </c>
      <c r="AY474" s="291">
        <v>768</v>
      </c>
      <c r="AZ474" s="291">
        <v>768</v>
      </c>
      <c r="BA474" s="291"/>
      <c r="BB474" s="291"/>
      <c r="BC474" s="291">
        <v>-476</v>
      </c>
      <c r="BD474" s="291">
        <v>-476</v>
      </c>
      <c r="BE474" s="291"/>
      <c r="BF474" s="291">
        <v>-1428000</v>
      </c>
      <c r="BG474" s="291">
        <v>-132</v>
      </c>
      <c r="BH474" s="291">
        <v>-132</v>
      </c>
      <c r="BI474" s="291"/>
      <c r="BJ474" s="291">
        <v>-396000</v>
      </c>
      <c r="BK474" s="291">
        <v>900</v>
      </c>
      <c r="BL474" s="291">
        <v>732</v>
      </c>
      <c r="BM474" s="291">
        <v>1632</v>
      </c>
      <c r="BN474" s="291">
        <v>1632</v>
      </c>
      <c r="BO474" s="291">
        <v>4896000</v>
      </c>
      <c r="BP474" s="292" t="s">
        <v>4181</v>
      </c>
      <c r="BQ474" s="292" t="s">
        <v>45</v>
      </c>
      <c r="BR474" t="s">
        <v>45</v>
      </c>
    </row>
    <row r="475" spans="1:70" x14ac:dyDescent="0.3">
      <c r="A475" s="281">
        <v>472</v>
      </c>
      <c r="B475" s="282" t="s">
        <v>2952</v>
      </c>
      <c r="C475" s="282" t="s">
        <v>2953</v>
      </c>
      <c r="D475" s="282" t="s">
        <v>3007</v>
      </c>
      <c r="E475" s="282" t="s">
        <v>2959</v>
      </c>
      <c r="F475" s="282" t="s">
        <v>2956</v>
      </c>
      <c r="G475" s="282" t="s">
        <v>2956</v>
      </c>
      <c r="H475" s="282" t="s">
        <v>2995</v>
      </c>
      <c r="I475" s="282" t="s">
        <v>2962</v>
      </c>
      <c r="J475" s="282" t="s">
        <v>60</v>
      </c>
      <c r="K475" s="282" t="s">
        <v>2958</v>
      </c>
      <c r="L475" s="282" t="s">
        <v>45</v>
      </c>
      <c r="M475" s="283" t="s">
        <v>1286</v>
      </c>
      <c r="N475" s="282" t="s">
        <v>1285</v>
      </c>
      <c r="O475" s="282" t="s">
        <v>50</v>
      </c>
      <c r="P475" s="282" t="s">
        <v>585</v>
      </c>
      <c r="Q475" s="284" t="s">
        <v>45</v>
      </c>
      <c r="R475" s="282" t="s">
        <v>45</v>
      </c>
      <c r="S475" s="285">
        <v>45554</v>
      </c>
      <c r="T475" s="285">
        <v>45554</v>
      </c>
      <c r="U475" s="284" t="s">
        <v>45</v>
      </c>
      <c r="V475" s="285">
        <v>45554</v>
      </c>
      <c r="W475" s="285">
        <v>45583</v>
      </c>
      <c r="X475" s="285">
        <v>45586</v>
      </c>
      <c r="Y475" s="286">
        <v>1</v>
      </c>
      <c r="Z475" s="286">
        <v>1</v>
      </c>
      <c r="AA475" s="286">
        <v>3300</v>
      </c>
      <c r="AB475" s="286">
        <v>1</v>
      </c>
      <c r="AC475" s="287" t="s">
        <v>45</v>
      </c>
      <c r="AD475" s="284" t="s">
        <v>60</v>
      </c>
      <c r="AE475" s="287" t="s">
        <v>45</v>
      </c>
      <c r="AF475" s="286">
        <v>1</v>
      </c>
      <c r="AG475" s="286">
        <v>1</v>
      </c>
      <c r="AH475" s="286">
        <v>1</v>
      </c>
      <c r="AI475" s="286">
        <v>3300</v>
      </c>
      <c r="AJ475" s="286">
        <v>1</v>
      </c>
      <c r="AK475" s="286">
        <v>1</v>
      </c>
      <c r="AL475" s="286">
        <v>3300</v>
      </c>
      <c r="AM475" s="286"/>
      <c r="AN475" s="286"/>
      <c r="AO475" s="286">
        <v>0</v>
      </c>
      <c r="AP475" s="286">
        <v>3510</v>
      </c>
      <c r="AQ475" s="286">
        <v>3510</v>
      </c>
      <c r="AR475" s="286">
        <v>11583000</v>
      </c>
      <c r="AS475" s="286">
        <v>3510</v>
      </c>
      <c r="AT475" s="286">
        <v>3510</v>
      </c>
      <c r="AU475" s="286">
        <v>11583000</v>
      </c>
      <c r="AV475" s="286"/>
      <c r="AW475" s="286"/>
      <c r="AX475" s="286">
        <v>0</v>
      </c>
      <c r="AY475" s="286">
        <v>2669</v>
      </c>
      <c r="AZ475" s="286">
        <v>2669</v>
      </c>
      <c r="BA475" s="286">
        <v>1</v>
      </c>
      <c r="BB475" s="286">
        <v>1</v>
      </c>
      <c r="BC475" s="286">
        <v>711</v>
      </c>
      <c r="BD475" s="286">
        <v>711</v>
      </c>
      <c r="BE475" s="286"/>
      <c r="BF475" s="286">
        <v>2346300</v>
      </c>
      <c r="BG475" s="286">
        <v>2669</v>
      </c>
      <c r="BH475" s="286">
        <v>2669</v>
      </c>
      <c r="BI475" s="286"/>
      <c r="BJ475" s="286">
        <v>8807700</v>
      </c>
      <c r="BK475" s="286"/>
      <c r="BL475" s="286">
        <v>841</v>
      </c>
      <c r="BM475" s="286">
        <v>841</v>
      </c>
      <c r="BN475" s="286">
        <v>841</v>
      </c>
      <c r="BO475" s="286">
        <v>2775300</v>
      </c>
      <c r="BP475" s="287" t="s">
        <v>3387</v>
      </c>
      <c r="BQ475" s="287" t="s">
        <v>45</v>
      </c>
      <c r="BR475" t="s">
        <v>45</v>
      </c>
    </row>
    <row r="476" spans="1:70" x14ac:dyDescent="0.3">
      <c r="A476" s="281">
        <v>473</v>
      </c>
      <c r="B476" s="288" t="s">
        <v>2952</v>
      </c>
      <c r="C476" s="288" t="s">
        <v>2953</v>
      </c>
      <c r="D476" s="288" t="s">
        <v>3007</v>
      </c>
      <c r="E476" s="288" t="s">
        <v>2959</v>
      </c>
      <c r="F476" s="288" t="s">
        <v>2956</v>
      </c>
      <c r="G476" s="288" t="s">
        <v>2956</v>
      </c>
      <c r="H476" s="288" t="s">
        <v>2995</v>
      </c>
      <c r="I476" s="288" t="s">
        <v>2962</v>
      </c>
      <c r="J476" s="288" t="s">
        <v>60</v>
      </c>
      <c r="K476" s="288" t="s">
        <v>2958</v>
      </c>
      <c r="L476" s="288" t="s">
        <v>45</v>
      </c>
      <c r="M476" s="289" t="s">
        <v>1283</v>
      </c>
      <c r="N476" s="288" t="s">
        <v>1282</v>
      </c>
      <c r="O476" s="288" t="s">
        <v>50</v>
      </c>
      <c r="P476" s="288" t="s">
        <v>51</v>
      </c>
      <c r="Q476" s="290" t="s">
        <v>45</v>
      </c>
      <c r="R476" s="288" t="s">
        <v>45</v>
      </c>
      <c r="S476" s="1">
        <v>45644</v>
      </c>
      <c r="T476" s="1">
        <v>45644</v>
      </c>
      <c r="U476" s="290" t="s">
        <v>45</v>
      </c>
      <c r="V476" s="1">
        <v>45644</v>
      </c>
      <c r="W476" s="1">
        <v>45653</v>
      </c>
      <c r="X476" s="1">
        <v>45657</v>
      </c>
      <c r="Y476" s="291">
        <v>135000</v>
      </c>
      <c r="Z476" s="291">
        <v>135000</v>
      </c>
      <c r="AA476" s="291">
        <v>79091</v>
      </c>
      <c r="AB476" s="291">
        <v>135000</v>
      </c>
      <c r="AC476" s="292" t="s">
        <v>1284</v>
      </c>
      <c r="AD476" s="290" t="s">
        <v>60</v>
      </c>
      <c r="AE476" s="292" t="s">
        <v>45</v>
      </c>
      <c r="AF476" s="291">
        <v>135000</v>
      </c>
      <c r="AG476" s="291">
        <v>1</v>
      </c>
      <c r="AH476" s="291">
        <v>135000</v>
      </c>
      <c r="AI476" s="291">
        <v>79091</v>
      </c>
      <c r="AJ476" s="291">
        <v>1</v>
      </c>
      <c r="AK476" s="291">
        <v>135000</v>
      </c>
      <c r="AL476" s="291">
        <v>79091</v>
      </c>
      <c r="AM476" s="291"/>
      <c r="AN476" s="291"/>
      <c r="AO476" s="291">
        <v>0</v>
      </c>
      <c r="AP476" s="291">
        <v>100</v>
      </c>
      <c r="AQ476" s="291">
        <v>13500000</v>
      </c>
      <c r="AR476" s="291">
        <v>7909100</v>
      </c>
      <c r="AS476" s="291">
        <v>100</v>
      </c>
      <c r="AT476" s="291">
        <v>13500000</v>
      </c>
      <c r="AU476" s="291">
        <v>7909100</v>
      </c>
      <c r="AV476" s="291"/>
      <c r="AW476" s="291"/>
      <c r="AX476" s="291">
        <v>0</v>
      </c>
      <c r="AY476" s="291">
        <v>100</v>
      </c>
      <c r="AZ476" s="291">
        <v>13500000</v>
      </c>
      <c r="BA476" s="291"/>
      <c r="BB476" s="291"/>
      <c r="BC476" s="291">
        <v>55</v>
      </c>
      <c r="BD476" s="291">
        <v>7425000</v>
      </c>
      <c r="BE476" s="291">
        <v>7631250</v>
      </c>
      <c r="BF476" s="291">
        <v>4350005</v>
      </c>
      <c r="BG476" s="291">
        <v>100</v>
      </c>
      <c r="BH476" s="291">
        <v>13500000</v>
      </c>
      <c r="BI476" s="291">
        <v>13875000</v>
      </c>
      <c r="BJ476" s="291">
        <v>7909100</v>
      </c>
      <c r="BK476" s="291"/>
      <c r="BL476" s="291"/>
      <c r="BM476" s="291"/>
      <c r="BN476" s="291"/>
      <c r="BO476" s="291"/>
      <c r="BP476" s="292" t="s">
        <v>507</v>
      </c>
      <c r="BQ476" s="292" t="s">
        <v>4099</v>
      </c>
      <c r="BR476" t="s">
        <v>45</v>
      </c>
    </row>
    <row r="477" spans="1:70" x14ac:dyDescent="0.3">
      <c r="A477" s="281">
        <v>474</v>
      </c>
      <c r="B477" s="282" t="s">
        <v>2952</v>
      </c>
      <c r="C477" s="282" t="s">
        <v>2953</v>
      </c>
      <c r="D477" s="282" t="s">
        <v>3007</v>
      </c>
      <c r="E477" s="282" t="s">
        <v>2959</v>
      </c>
      <c r="F477" s="282" t="s">
        <v>2956</v>
      </c>
      <c r="G477" s="282" t="s">
        <v>2956</v>
      </c>
      <c r="H477" s="282" t="s">
        <v>2995</v>
      </c>
      <c r="I477" s="282" t="s">
        <v>2962</v>
      </c>
      <c r="J477" s="282" t="s">
        <v>60</v>
      </c>
      <c r="K477" s="282" t="s">
        <v>2958</v>
      </c>
      <c r="L477" s="282" t="s">
        <v>45</v>
      </c>
      <c r="M477" s="283" t="s">
        <v>1280</v>
      </c>
      <c r="N477" s="282" t="s">
        <v>1279</v>
      </c>
      <c r="O477" s="282" t="s">
        <v>50</v>
      </c>
      <c r="P477" s="282" t="s">
        <v>51</v>
      </c>
      <c r="Q477" s="284" t="s">
        <v>45</v>
      </c>
      <c r="R477" s="282" t="s">
        <v>45</v>
      </c>
      <c r="S477" s="285">
        <v>45559</v>
      </c>
      <c r="T477" s="285">
        <v>45534</v>
      </c>
      <c r="U477" s="284" t="s">
        <v>45</v>
      </c>
      <c r="V477" s="285">
        <v>45534</v>
      </c>
      <c r="W477" s="285">
        <v>45559</v>
      </c>
      <c r="X477" s="285">
        <v>45582</v>
      </c>
      <c r="Y477" s="286">
        <v>39000</v>
      </c>
      <c r="Z477" s="286">
        <v>39000</v>
      </c>
      <c r="AA477" s="286">
        <v>8800</v>
      </c>
      <c r="AB477" s="286">
        <v>39000</v>
      </c>
      <c r="AC477" s="287" t="s">
        <v>1281</v>
      </c>
      <c r="AD477" s="284" t="s">
        <v>60</v>
      </c>
      <c r="AE477" s="287" t="s">
        <v>45</v>
      </c>
      <c r="AF477" s="286">
        <v>39000</v>
      </c>
      <c r="AG477" s="286">
        <v>500</v>
      </c>
      <c r="AH477" s="286">
        <v>19500000</v>
      </c>
      <c r="AI477" s="286">
        <v>4400000</v>
      </c>
      <c r="AJ477" s="286">
        <v>500</v>
      </c>
      <c r="AK477" s="286">
        <v>19500000</v>
      </c>
      <c r="AL477" s="286">
        <v>4400000</v>
      </c>
      <c r="AM477" s="286"/>
      <c r="AN477" s="286"/>
      <c r="AO477" s="286">
        <v>0</v>
      </c>
      <c r="AP477" s="286">
        <v>496</v>
      </c>
      <c r="AQ477" s="286">
        <v>19344000</v>
      </c>
      <c r="AR477" s="286">
        <v>4364800</v>
      </c>
      <c r="AS477" s="286">
        <v>496</v>
      </c>
      <c r="AT477" s="286">
        <v>19344000</v>
      </c>
      <c r="AU477" s="286">
        <v>4364800</v>
      </c>
      <c r="AV477" s="286"/>
      <c r="AW477" s="286"/>
      <c r="AX477" s="286">
        <v>0</v>
      </c>
      <c r="AY477" s="286">
        <v>436</v>
      </c>
      <c r="AZ477" s="286">
        <v>17004000</v>
      </c>
      <c r="BA477" s="286">
        <v>1</v>
      </c>
      <c r="BB477" s="286">
        <v>39000</v>
      </c>
      <c r="BC477" s="286">
        <v>60</v>
      </c>
      <c r="BD477" s="286">
        <v>2340000</v>
      </c>
      <c r="BE477" s="286">
        <v>1954133</v>
      </c>
      <c r="BF477" s="286">
        <v>528000</v>
      </c>
      <c r="BG477" s="286">
        <v>422</v>
      </c>
      <c r="BH477" s="286">
        <v>16458000</v>
      </c>
      <c r="BI477" s="286">
        <v>14189802</v>
      </c>
      <c r="BJ477" s="286">
        <v>3713600</v>
      </c>
      <c r="BK477" s="286">
        <v>14</v>
      </c>
      <c r="BL477" s="286">
        <v>60</v>
      </c>
      <c r="BM477" s="286">
        <v>74</v>
      </c>
      <c r="BN477" s="286">
        <v>2886000</v>
      </c>
      <c r="BO477" s="286">
        <v>651200</v>
      </c>
      <c r="BP477" s="287" t="s">
        <v>3916</v>
      </c>
      <c r="BQ477" s="287" t="s">
        <v>3738</v>
      </c>
      <c r="BR477" t="s">
        <v>45</v>
      </c>
    </row>
    <row r="478" spans="1:70" x14ac:dyDescent="0.3">
      <c r="A478" s="281">
        <v>475</v>
      </c>
      <c r="B478" s="288" t="s">
        <v>2952</v>
      </c>
      <c r="C478" s="288" t="s">
        <v>2953</v>
      </c>
      <c r="D478" s="288" t="s">
        <v>3007</v>
      </c>
      <c r="E478" s="288" t="s">
        <v>2959</v>
      </c>
      <c r="F478" s="288" t="s">
        <v>2956</v>
      </c>
      <c r="G478" s="288" t="s">
        <v>2956</v>
      </c>
      <c r="H478" s="288" t="s">
        <v>2995</v>
      </c>
      <c r="I478" s="288" t="s">
        <v>2962</v>
      </c>
      <c r="J478" s="288" t="s">
        <v>60</v>
      </c>
      <c r="K478" s="288" t="s">
        <v>2958</v>
      </c>
      <c r="L478" s="288" t="s">
        <v>45</v>
      </c>
      <c r="M478" s="289" t="s">
        <v>1277</v>
      </c>
      <c r="N478" s="288" t="s">
        <v>1276</v>
      </c>
      <c r="O478" s="288" t="s">
        <v>50</v>
      </c>
      <c r="P478" s="288" t="s">
        <v>585</v>
      </c>
      <c r="Q478" s="290" t="s">
        <v>45</v>
      </c>
      <c r="R478" s="288" t="s">
        <v>45</v>
      </c>
      <c r="S478" s="1">
        <v>45593</v>
      </c>
      <c r="T478" s="1">
        <v>45593</v>
      </c>
      <c r="U478" s="290" t="s">
        <v>45</v>
      </c>
      <c r="V478" s="1">
        <v>45593</v>
      </c>
      <c r="W478" s="1">
        <v>45593</v>
      </c>
      <c r="X478" s="1">
        <v>45610</v>
      </c>
      <c r="Y478" s="291">
        <v>15000</v>
      </c>
      <c r="Z478" s="291">
        <v>15000</v>
      </c>
      <c r="AA478" s="291">
        <v>2800</v>
      </c>
      <c r="AB478" s="291">
        <v>15000</v>
      </c>
      <c r="AC478" s="292" t="s">
        <v>1278</v>
      </c>
      <c r="AD478" s="290" t="s">
        <v>60</v>
      </c>
      <c r="AE478" s="292" t="s">
        <v>45</v>
      </c>
      <c r="AF478" s="291">
        <v>15000</v>
      </c>
      <c r="AG478" s="291">
        <v>1000</v>
      </c>
      <c r="AH478" s="291">
        <v>15000000</v>
      </c>
      <c r="AI478" s="291">
        <v>2800000</v>
      </c>
      <c r="AJ478" s="291">
        <v>1000</v>
      </c>
      <c r="AK478" s="291">
        <v>15000000</v>
      </c>
      <c r="AL478" s="291">
        <v>2800000</v>
      </c>
      <c r="AM478" s="291"/>
      <c r="AN478" s="291"/>
      <c r="AO478" s="291">
        <v>0</v>
      </c>
      <c r="AP478" s="291">
        <v>1028</v>
      </c>
      <c r="AQ478" s="291">
        <v>15420000</v>
      </c>
      <c r="AR478" s="291">
        <v>2878400</v>
      </c>
      <c r="AS478" s="291">
        <v>1028</v>
      </c>
      <c r="AT478" s="291">
        <v>15420000</v>
      </c>
      <c r="AU478" s="291">
        <v>2878400</v>
      </c>
      <c r="AV478" s="291"/>
      <c r="AW478" s="291"/>
      <c r="AX478" s="291">
        <v>0</v>
      </c>
      <c r="AY478" s="291">
        <v>261</v>
      </c>
      <c r="AZ478" s="291">
        <v>3915000</v>
      </c>
      <c r="BA478" s="291">
        <v>2</v>
      </c>
      <c r="BB478" s="291">
        <v>30000</v>
      </c>
      <c r="BC478" s="291">
        <v>122</v>
      </c>
      <c r="BD478" s="291">
        <v>1830000</v>
      </c>
      <c r="BE478" s="291">
        <v>1663693</v>
      </c>
      <c r="BF478" s="291">
        <v>341600</v>
      </c>
      <c r="BG478" s="291">
        <v>183</v>
      </c>
      <c r="BH478" s="291">
        <v>2745000</v>
      </c>
      <c r="BI478" s="291">
        <v>2506551</v>
      </c>
      <c r="BJ478" s="291">
        <v>512400</v>
      </c>
      <c r="BK478" s="291">
        <v>78</v>
      </c>
      <c r="BL478" s="291">
        <v>767</v>
      </c>
      <c r="BM478" s="291">
        <v>845</v>
      </c>
      <c r="BN478" s="291">
        <v>12675000</v>
      </c>
      <c r="BO478" s="291">
        <v>2366000</v>
      </c>
      <c r="BP478" s="292" t="s">
        <v>3763</v>
      </c>
      <c r="BQ478" s="292" t="s">
        <v>4182</v>
      </c>
      <c r="BR478" t="s">
        <v>45</v>
      </c>
    </row>
    <row r="479" spans="1:70" x14ac:dyDescent="0.3">
      <c r="A479" s="281">
        <v>476</v>
      </c>
      <c r="B479" s="282" t="s">
        <v>2952</v>
      </c>
      <c r="C479" s="282" t="s">
        <v>2953</v>
      </c>
      <c r="D479" s="282" t="s">
        <v>3007</v>
      </c>
      <c r="E479" s="282" t="s">
        <v>2959</v>
      </c>
      <c r="F479" s="282" t="s">
        <v>2956</v>
      </c>
      <c r="G479" s="282" t="s">
        <v>2956</v>
      </c>
      <c r="H479" s="282" t="s">
        <v>2995</v>
      </c>
      <c r="I479" s="282" t="s">
        <v>2962</v>
      </c>
      <c r="J479" s="282" t="s">
        <v>60</v>
      </c>
      <c r="K479" s="282" t="s">
        <v>2958</v>
      </c>
      <c r="L479" s="282" t="s">
        <v>45</v>
      </c>
      <c r="M479" s="283" t="s">
        <v>1273</v>
      </c>
      <c r="N479" s="282" t="s">
        <v>1272</v>
      </c>
      <c r="O479" s="282" t="s">
        <v>50</v>
      </c>
      <c r="P479" s="282" t="s">
        <v>585</v>
      </c>
      <c r="Q479" s="284" t="s">
        <v>45</v>
      </c>
      <c r="R479" s="282" t="s">
        <v>45</v>
      </c>
      <c r="S479" s="285">
        <v>45615</v>
      </c>
      <c r="T479" s="285">
        <v>45586</v>
      </c>
      <c r="U479" s="284" t="s">
        <v>45</v>
      </c>
      <c r="V479" s="285">
        <v>45586</v>
      </c>
      <c r="W479" s="285">
        <v>45615</v>
      </c>
      <c r="X479" s="285">
        <v>45617</v>
      </c>
      <c r="Y479" s="286">
        <v>25000</v>
      </c>
      <c r="Z479" s="286">
        <v>25000</v>
      </c>
      <c r="AA479" s="286">
        <v>3000</v>
      </c>
      <c r="AB479" s="286">
        <v>25000</v>
      </c>
      <c r="AC479" s="287" t="s">
        <v>1275</v>
      </c>
      <c r="AD479" s="284" t="s">
        <v>60</v>
      </c>
      <c r="AE479" s="287" t="s">
        <v>45</v>
      </c>
      <c r="AF479" s="286">
        <v>25000</v>
      </c>
      <c r="AG479" s="286">
        <v>100</v>
      </c>
      <c r="AH479" s="286">
        <v>2500000</v>
      </c>
      <c r="AI479" s="286">
        <v>300000</v>
      </c>
      <c r="AJ479" s="286">
        <v>100</v>
      </c>
      <c r="AK479" s="286">
        <v>2500000</v>
      </c>
      <c r="AL479" s="286">
        <v>300000</v>
      </c>
      <c r="AM479" s="286"/>
      <c r="AN479" s="286"/>
      <c r="AO479" s="286">
        <v>0</v>
      </c>
      <c r="AP479" s="286">
        <v>100</v>
      </c>
      <c r="AQ479" s="286">
        <v>2500000</v>
      </c>
      <c r="AR479" s="286">
        <v>300000</v>
      </c>
      <c r="AS479" s="286">
        <v>100</v>
      </c>
      <c r="AT479" s="286">
        <v>2500000</v>
      </c>
      <c r="AU479" s="286">
        <v>300000</v>
      </c>
      <c r="AV479" s="286"/>
      <c r="AW479" s="286"/>
      <c r="AX479" s="286">
        <v>0</v>
      </c>
      <c r="AY479" s="286">
        <v>61</v>
      </c>
      <c r="AZ479" s="286">
        <v>1525000</v>
      </c>
      <c r="BA479" s="286"/>
      <c r="BB479" s="286"/>
      <c r="BC479" s="286">
        <v>39</v>
      </c>
      <c r="BD479" s="286">
        <v>975000</v>
      </c>
      <c r="BE479" s="286">
        <v>829976</v>
      </c>
      <c r="BF479" s="286">
        <v>117000</v>
      </c>
      <c r="BG479" s="286">
        <v>52</v>
      </c>
      <c r="BH479" s="286">
        <v>1300000</v>
      </c>
      <c r="BI479" s="286">
        <v>1144520</v>
      </c>
      <c r="BJ479" s="286">
        <v>156000</v>
      </c>
      <c r="BK479" s="286">
        <v>9</v>
      </c>
      <c r="BL479" s="286">
        <v>39</v>
      </c>
      <c r="BM479" s="286">
        <v>48</v>
      </c>
      <c r="BN479" s="286">
        <v>1200000</v>
      </c>
      <c r="BO479" s="286">
        <v>144000</v>
      </c>
      <c r="BP479" s="287" t="s">
        <v>1096</v>
      </c>
      <c r="BQ479" s="287" t="s">
        <v>4050</v>
      </c>
      <c r="BR479" t="s">
        <v>45</v>
      </c>
    </row>
    <row r="480" spans="1:70" x14ac:dyDescent="0.3">
      <c r="A480" s="281">
        <v>477</v>
      </c>
      <c r="B480" s="288" t="s">
        <v>2952</v>
      </c>
      <c r="C480" s="288" t="s">
        <v>2953</v>
      </c>
      <c r="D480" s="288" t="s">
        <v>3007</v>
      </c>
      <c r="E480" s="288" t="s">
        <v>2959</v>
      </c>
      <c r="F480" s="288" t="s">
        <v>2956</v>
      </c>
      <c r="G480" s="288" t="s">
        <v>2956</v>
      </c>
      <c r="H480" s="288" t="s">
        <v>3010</v>
      </c>
      <c r="I480" s="288" t="s">
        <v>2962</v>
      </c>
      <c r="J480" s="288" t="s">
        <v>60</v>
      </c>
      <c r="K480" s="288" t="s">
        <v>2958</v>
      </c>
      <c r="L480" s="288" t="s">
        <v>45</v>
      </c>
      <c r="M480" s="289" t="s">
        <v>1271</v>
      </c>
      <c r="N480" s="288" t="s">
        <v>1268</v>
      </c>
      <c r="O480" s="288" t="s">
        <v>50</v>
      </c>
      <c r="P480" s="288" t="s">
        <v>585</v>
      </c>
      <c r="Q480" s="290" t="s">
        <v>45</v>
      </c>
      <c r="R480" s="288" t="s">
        <v>45</v>
      </c>
      <c r="S480" s="1">
        <v>45533</v>
      </c>
      <c r="T480" s="1">
        <v>45533</v>
      </c>
      <c r="U480" s="290" t="s">
        <v>45</v>
      </c>
      <c r="V480" s="1">
        <v>45533</v>
      </c>
      <c r="W480" s="1">
        <v>45560</v>
      </c>
      <c r="X480" s="1">
        <v>45596</v>
      </c>
      <c r="Y480" s="291">
        <v>1</v>
      </c>
      <c r="Z480" s="291">
        <v>1</v>
      </c>
      <c r="AA480" s="291">
        <v>1500</v>
      </c>
      <c r="AB480" s="291">
        <v>1</v>
      </c>
      <c r="AC480" s="292" t="s">
        <v>45</v>
      </c>
      <c r="AD480" s="290" t="s">
        <v>60</v>
      </c>
      <c r="AE480" s="292" t="s">
        <v>45</v>
      </c>
      <c r="AF480" s="291">
        <v>1</v>
      </c>
      <c r="AG480" s="291">
        <v>5</v>
      </c>
      <c r="AH480" s="291">
        <v>5</v>
      </c>
      <c r="AI480" s="291">
        <v>7500</v>
      </c>
      <c r="AJ480" s="291">
        <v>5</v>
      </c>
      <c r="AK480" s="291">
        <v>5</v>
      </c>
      <c r="AL480" s="291">
        <v>7500</v>
      </c>
      <c r="AM480" s="291"/>
      <c r="AN480" s="291"/>
      <c r="AO480" s="291">
        <v>0</v>
      </c>
      <c r="AP480" s="291">
        <v>10545</v>
      </c>
      <c r="AQ480" s="291">
        <v>10545</v>
      </c>
      <c r="AR480" s="291">
        <v>15817500</v>
      </c>
      <c r="AS480" s="291">
        <v>10545</v>
      </c>
      <c r="AT480" s="291">
        <v>10545</v>
      </c>
      <c r="AU480" s="291">
        <v>15817500</v>
      </c>
      <c r="AV480" s="291"/>
      <c r="AW480" s="291"/>
      <c r="AX480" s="291">
        <v>0</v>
      </c>
      <c r="AY480" s="291">
        <v>9735</v>
      </c>
      <c r="AZ480" s="291">
        <v>9735</v>
      </c>
      <c r="BA480" s="291">
        <v>-50</v>
      </c>
      <c r="BB480" s="291">
        <v>-50</v>
      </c>
      <c r="BC480" s="291">
        <v>1740</v>
      </c>
      <c r="BD480" s="291">
        <v>1740</v>
      </c>
      <c r="BE480" s="291">
        <v>45000</v>
      </c>
      <c r="BF480" s="291">
        <v>2610000</v>
      </c>
      <c r="BG480" s="291">
        <v>9228</v>
      </c>
      <c r="BH480" s="291">
        <v>9228</v>
      </c>
      <c r="BI480" s="291">
        <v>45000</v>
      </c>
      <c r="BJ480" s="291">
        <v>13842000</v>
      </c>
      <c r="BK480" s="291">
        <v>507</v>
      </c>
      <c r="BL480" s="291">
        <v>810</v>
      </c>
      <c r="BM480" s="291">
        <v>1317</v>
      </c>
      <c r="BN480" s="291">
        <v>1317</v>
      </c>
      <c r="BO480" s="291">
        <v>1975500</v>
      </c>
      <c r="BP480" s="292" t="s">
        <v>1084</v>
      </c>
      <c r="BQ480" s="292" t="s">
        <v>4100</v>
      </c>
      <c r="BR480" t="s">
        <v>45</v>
      </c>
    </row>
    <row r="481" spans="1:70" x14ac:dyDescent="0.3">
      <c r="A481" s="281">
        <v>478</v>
      </c>
      <c r="B481" s="282" t="s">
        <v>2952</v>
      </c>
      <c r="C481" s="282" t="s">
        <v>2953</v>
      </c>
      <c r="D481" s="282" t="s">
        <v>3007</v>
      </c>
      <c r="E481" s="282" t="s">
        <v>2959</v>
      </c>
      <c r="F481" s="282" t="s">
        <v>2956</v>
      </c>
      <c r="G481" s="282" t="s">
        <v>2956</v>
      </c>
      <c r="H481" s="282" t="s">
        <v>3010</v>
      </c>
      <c r="I481" s="282" t="s">
        <v>2962</v>
      </c>
      <c r="J481" s="282" t="s">
        <v>60</v>
      </c>
      <c r="K481" s="282" t="s">
        <v>2958</v>
      </c>
      <c r="L481" s="282" t="s">
        <v>45</v>
      </c>
      <c r="M481" s="283" t="s">
        <v>1269</v>
      </c>
      <c r="N481" s="282" t="s">
        <v>1268</v>
      </c>
      <c r="O481" s="282" t="s">
        <v>50</v>
      </c>
      <c r="P481" s="282" t="s">
        <v>585</v>
      </c>
      <c r="Q481" s="284" t="s">
        <v>45</v>
      </c>
      <c r="R481" s="282" t="s">
        <v>45</v>
      </c>
      <c r="S481" s="285">
        <v>45560</v>
      </c>
      <c r="T481" s="285">
        <v>45533</v>
      </c>
      <c r="U481" s="284" t="s">
        <v>45</v>
      </c>
      <c r="V481" s="285">
        <v>45533</v>
      </c>
      <c r="W481" s="285">
        <v>45560</v>
      </c>
      <c r="X481" s="285">
        <v>45588</v>
      </c>
      <c r="Y481" s="286">
        <v>15000</v>
      </c>
      <c r="Z481" s="286">
        <v>25000</v>
      </c>
      <c r="AA481" s="286">
        <v>1500</v>
      </c>
      <c r="AB481" s="286">
        <v>25000</v>
      </c>
      <c r="AC481" s="287" t="s">
        <v>1270</v>
      </c>
      <c r="AD481" s="284" t="s">
        <v>60</v>
      </c>
      <c r="AE481" s="287" t="s">
        <v>45</v>
      </c>
      <c r="AF481" s="286">
        <v>15000</v>
      </c>
      <c r="AG481" s="286">
        <v>2500</v>
      </c>
      <c r="AH481" s="286">
        <v>62500000</v>
      </c>
      <c r="AI481" s="286">
        <v>3750000</v>
      </c>
      <c r="AJ481" s="286">
        <v>2500</v>
      </c>
      <c r="AK481" s="286">
        <v>62500000</v>
      </c>
      <c r="AL481" s="286">
        <v>3750000</v>
      </c>
      <c r="AM481" s="286"/>
      <c r="AN481" s="286"/>
      <c r="AO481" s="286">
        <v>0</v>
      </c>
      <c r="AP481" s="286">
        <v>850</v>
      </c>
      <c r="AQ481" s="286">
        <v>21250000</v>
      </c>
      <c r="AR481" s="286">
        <v>1275000</v>
      </c>
      <c r="AS481" s="286">
        <v>850</v>
      </c>
      <c r="AT481" s="286">
        <v>21250000</v>
      </c>
      <c r="AU481" s="286">
        <v>1275000</v>
      </c>
      <c r="AV481" s="286"/>
      <c r="AW481" s="286"/>
      <c r="AX481" s="286">
        <v>0</v>
      </c>
      <c r="AY481" s="286">
        <v>717</v>
      </c>
      <c r="AZ481" s="286">
        <v>17925000</v>
      </c>
      <c r="BA481" s="286">
        <v>50</v>
      </c>
      <c r="BB481" s="286">
        <v>1250000</v>
      </c>
      <c r="BC481" s="286">
        <v>84</v>
      </c>
      <c r="BD481" s="286">
        <v>2100000</v>
      </c>
      <c r="BE481" s="286">
        <v>1359373</v>
      </c>
      <c r="BF481" s="286">
        <v>126000</v>
      </c>
      <c r="BG481" s="286">
        <v>707</v>
      </c>
      <c r="BH481" s="286">
        <v>17675000</v>
      </c>
      <c r="BI481" s="286">
        <v>7791545</v>
      </c>
      <c r="BJ481" s="286">
        <v>1060500</v>
      </c>
      <c r="BK481" s="286">
        <v>10</v>
      </c>
      <c r="BL481" s="286">
        <v>133</v>
      </c>
      <c r="BM481" s="286">
        <v>143</v>
      </c>
      <c r="BN481" s="286">
        <v>3575000</v>
      </c>
      <c r="BO481" s="286">
        <v>214500</v>
      </c>
      <c r="BP481" s="287" t="s">
        <v>545</v>
      </c>
      <c r="BQ481" s="287" t="s">
        <v>3391</v>
      </c>
      <c r="BR481" t="s">
        <v>45</v>
      </c>
    </row>
    <row r="482" spans="1:70" x14ac:dyDescent="0.3">
      <c r="A482" s="281">
        <v>479</v>
      </c>
      <c r="B482" s="288" t="s">
        <v>2952</v>
      </c>
      <c r="C482" s="288" t="s">
        <v>2953</v>
      </c>
      <c r="D482" s="288" t="s">
        <v>3007</v>
      </c>
      <c r="E482" s="288" t="s">
        <v>2959</v>
      </c>
      <c r="F482" s="288" t="s">
        <v>2956</v>
      </c>
      <c r="G482" s="288" t="s">
        <v>2956</v>
      </c>
      <c r="H482" s="288" t="s">
        <v>2996</v>
      </c>
      <c r="I482" s="288" t="s">
        <v>2962</v>
      </c>
      <c r="J482" s="288" t="s">
        <v>60</v>
      </c>
      <c r="K482" s="288" t="s">
        <v>2958</v>
      </c>
      <c r="L482" s="288" t="s">
        <v>45</v>
      </c>
      <c r="M482" s="289" t="s">
        <v>1267</v>
      </c>
      <c r="N482" s="288" t="s">
        <v>1266</v>
      </c>
      <c r="O482" s="288" t="s">
        <v>50</v>
      </c>
      <c r="P482" s="288" t="s">
        <v>585</v>
      </c>
      <c r="Q482" s="290" t="s">
        <v>45</v>
      </c>
      <c r="R482" s="288" t="s">
        <v>45</v>
      </c>
      <c r="S482" s="1">
        <v>45523</v>
      </c>
      <c r="T482" s="1">
        <v>45523</v>
      </c>
      <c r="U482" s="290" t="s">
        <v>45</v>
      </c>
      <c r="V482" s="1">
        <v>45523</v>
      </c>
      <c r="W482" s="1">
        <v>45524</v>
      </c>
      <c r="X482" s="1">
        <v>45526</v>
      </c>
      <c r="Y482" s="291">
        <v>1</v>
      </c>
      <c r="Z482" s="291">
        <v>1</v>
      </c>
      <c r="AA482" s="291"/>
      <c r="AB482" s="291">
        <v>1</v>
      </c>
      <c r="AC482" s="292" t="s">
        <v>45</v>
      </c>
      <c r="AD482" s="290" t="s">
        <v>60</v>
      </c>
      <c r="AE482" s="292" t="s">
        <v>45</v>
      </c>
      <c r="AF482" s="291">
        <v>1</v>
      </c>
      <c r="AG482" s="291">
        <v>1</v>
      </c>
      <c r="AH482" s="291">
        <v>1</v>
      </c>
      <c r="AI482" s="291">
        <v>0</v>
      </c>
      <c r="AJ482" s="291">
        <v>1</v>
      </c>
      <c r="AK482" s="291">
        <v>1</v>
      </c>
      <c r="AL482" s="291">
        <v>0</v>
      </c>
      <c r="AM482" s="291"/>
      <c r="AN482" s="291"/>
      <c r="AO482" s="291">
        <v>0</v>
      </c>
      <c r="AP482" s="291">
        <v>90715</v>
      </c>
      <c r="AQ482" s="291">
        <v>90715</v>
      </c>
      <c r="AR482" s="291">
        <v>0</v>
      </c>
      <c r="AS482" s="291">
        <v>90715</v>
      </c>
      <c r="AT482" s="291">
        <v>90715</v>
      </c>
      <c r="AU482" s="291">
        <v>0</v>
      </c>
      <c r="AV482" s="291"/>
      <c r="AW482" s="291"/>
      <c r="AX482" s="291">
        <v>0</v>
      </c>
      <c r="AY482" s="291">
        <v>90683</v>
      </c>
      <c r="AZ482" s="291">
        <v>90683</v>
      </c>
      <c r="BA482" s="291">
        <v>-16</v>
      </c>
      <c r="BB482" s="291">
        <v>-16</v>
      </c>
      <c r="BC482" s="291">
        <v>145</v>
      </c>
      <c r="BD482" s="291">
        <v>145</v>
      </c>
      <c r="BE482" s="291"/>
      <c r="BF482" s="291">
        <v>0</v>
      </c>
      <c r="BG482" s="291">
        <v>89556</v>
      </c>
      <c r="BH482" s="291">
        <v>89556</v>
      </c>
      <c r="BI482" s="291">
        <v>2</v>
      </c>
      <c r="BJ482" s="291">
        <v>0</v>
      </c>
      <c r="BK482" s="291">
        <v>1127</v>
      </c>
      <c r="BL482" s="291">
        <v>32</v>
      </c>
      <c r="BM482" s="291">
        <v>1159</v>
      </c>
      <c r="BN482" s="291">
        <v>1159</v>
      </c>
      <c r="BO482" s="291"/>
      <c r="BP482" s="292" t="s">
        <v>3896</v>
      </c>
      <c r="BQ482" s="292" t="s">
        <v>45</v>
      </c>
      <c r="BR482" t="s">
        <v>45</v>
      </c>
    </row>
    <row r="483" spans="1:70" x14ac:dyDescent="0.3">
      <c r="A483" s="281">
        <v>480</v>
      </c>
      <c r="B483" s="282" t="s">
        <v>2952</v>
      </c>
      <c r="C483" s="282" t="s">
        <v>2953</v>
      </c>
      <c r="D483" s="282" t="s">
        <v>3007</v>
      </c>
      <c r="E483" s="282" t="s">
        <v>2959</v>
      </c>
      <c r="F483" s="282" t="s">
        <v>2956</v>
      </c>
      <c r="G483" s="282" t="s">
        <v>2956</v>
      </c>
      <c r="H483" s="282" t="s">
        <v>2996</v>
      </c>
      <c r="I483" s="282" t="s">
        <v>2962</v>
      </c>
      <c r="J483" s="282" t="s">
        <v>60</v>
      </c>
      <c r="K483" s="282" t="s">
        <v>2958</v>
      </c>
      <c r="L483" s="282" t="s">
        <v>45</v>
      </c>
      <c r="M483" s="283" t="s">
        <v>1264</v>
      </c>
      <c r="N483" s="282" t="s">
        <v>1263</v>
      </c>
      <c r="O483" s="282" t="s">
        <v>50</v>
      </c>
      <c r="P483" s="282" t="s">
        <v>51</v>
      </c>
      <c r="Q483" s="284" t="s">
        <v>45</v>
      </c>
      <c r="R483" s="282" t="s">
        <v>45</v>
      </c>
      <c r="S483" s="285">
        <v>45559</v>
      </c>
      <c r="T483" s="285">
        <v>45534</v>
      </c>
      <c r="U483" s="284" t="s">
        <v>45</v>
      </c>
      <c r="V483" s="285">
        <v>45534</v>
      </c>
      <c r="W483" s="285">
        <v>45559</v>
      </c>
      <c r="X483" s="285">
        <v>45583</v>
      </c>
      <c r="Y483" s="286">
        <v>25000</v>
      </c>
      <c r="Z483" s="286">
        <v>25000</v>
      </c>
      <c r="AA483" s="286">
        <v>5600</v>
      </c>
      <c r="AB483" s="286">
        <v>25000</v>
      </c>
      <c r="AC483" s="287" t="s">
        <v>1265</v>
      </c>
      <c r="AD483" s="284" t="s">
        <v>60</v>
      </c>
      <c r="AE483" s="287" t="s">
        <v>45</v>
      </c>
      <c r="AF483" s="286">
        <v>25000</v>
      </c>
      <c r="AG483" s="286">
        <v>600</v>
      </c>
      <c r="AH483" s="286">
        <v>15000000</v>
      </c>
      <c r="AI483" s="286">
        <v>3360000</v>
      </c>
      <c r="AJ483" s="286">
        <v>600</v>
      </c>
      <c r="AK483" s="286">
        <v>15000000</v>
      </c>
      <c r="AL483" s="286">
        <v>3360000</v>
      </c>
      <c r="AM483" s="286"/>
      <c r="AN483" s="286"/>
      <c r="AO483" s="286">
        <v>0</v>
      </c>
      <c r="AP483" s="286">
        <v>596</v>
      </c>
      <c r="AQ483" s="286">
        <v>14900000</v>
      </c>
      <c r="AR483" s="286">
        <v>3337600</v>
      </c>
      <c r="AS483" s="286">
        <v>596</v>
      </c>
      <c r="AT483" s="286">
        <v>14900000</v>
      </c>
      <c r="AU483" s="286">
        <v>3337600</v>
      </c>
      <c r="AV483" s="286"/>
      <c r="AW483" s="286"/>
      <c r="AX483" s="286">
        <v>0</v>
      </c>
      <c r="AY483" s="286">
        <v>584</v>
      </c>
      <c r="AZ483" s="286">
        <v>14600000</v>
      </c>
      <c r="BA483" s="286">
        <v>-1</v>
      </c>
      <c r="BB483" s="286">
        <v>-25000</v>
      </c>
      <c r="BC483" s="286">
        <v>16</v>
      </c>
      <c r="BD483" s="286">
        <v>400000</v>
      </c>
      <c r="BE483" s="286">
        <v>373376</v>
      </c>
      <c r="BF483" s="286">
        <v>89600</v>
      </c>
      <c r="BG483" s="286">
        <v>575</v>
      </c>
      <c r="BH483" s="286">
        <v>14375000</v>
      </c>
      <c r="BI483" s="286">
        <v>11829184</v>
      </c>
      <c r="BJ483" s="286">
        <v>3220000</v>
      </c>
      <c r="BK483" s="286">
        <v>9</v>
      </c>
      <c r="BL483" s="286">
        <v>12</v>
      </c>
      <c r="BM483" s="286">
        <v>21</v>
      </c>
      <c r="BN483" s="286">
        <v>525000</v>
      </c>
      <c r="BO483" s="286">
        <v>117600</v>
      </c>
      <c r="BP483" s="287" t="s">
        <v>3849</v>
      </c>
      <c r="BQ483" s="287" t="s">
        <v>3731</v>
      </c>
      <c r="BR483" t="s">
        <v>45</v>
      </c>
    </row>
    <row r="484" spans="1:70" x14ac:dyDescent="0.3">
      <c r="A484" s="281">
        <v>481</v>
      </c>
      <c r="B484" s="288" t="s">
        <v>2952</v>
      </c>
      <c r="C484" s="288" t="s">
        <v>2953</v>
      </c>
      <c r="D484" s="288" t="s">
        <v>3007</v>
      </c>
      <c r="E484" s="288" t="s">
        <v>2997</v>
      </c>
      <c r="F484" s="288" t="s">
        <v>2970</v>
      </c>
      <c r="G484" s="288" t="s">
        <v>2971</v>
      </c>
      <c r="H484" s="288" t="s">
        <v>2972</v>
      </c>
      <c r="I484" s="288" t="s">
        <v>2962</v>
      </c>
      <c r="J484" s="288" t="s">
        <v>60</v>
      </c>
      <c r="K484" s="288" t="s">
        <v>2958</v>
      </c>
      <c r="L484" s="288" t="s">
        <v>45</v>
      </c>
      <c r="M484" s="289" t="s">
        <v>1262</v>
      </c>
      <c r="N484" s="288" t="s">
        <v>1261</v>
      </c>
      <c r="O484" s="288" t="s">
        <v>50</v>
      </c>
      <c r="P484" s="288" t="s">
        <v>51</v>
      </c>
      <c r="Q484" s="290" t="s">
        <v>45</v>
      </c>
      <c r="R484" s="288" t="s">
        <v>45</v>
      </c>
      <c r="S484" s="1">
        <v>45609</v>
      </c>
      <c r="T484" s="1">
        <v>45554</v>
      </c>
      <c r="U484" s="290" t="s">
        <v>45</v>
      </c>
      <c r="V484" s="1">
        <v>45554</v>
      </c>
      <c r="W484" s="1">
        <v>45609</v>
      </c>
      <c r="X484" s="1">
        <v>45617</v>
      </c>
      <c r="Y484" s="291">
        <v>75000</v>
      </c>
      <c r="Z484" s="291">
        <v>75000</v>
      </c>
      <c r="AA484" s="291">
        <v>20500</v>
      </c>
      <c r="AB484" s="291">
        <v>75000</v>
      </c>
      <c r="AC484" s="292" t="s">
        <v>1013</v>
      </c>
      <c r="AD484" s="290" t="s">
        <v>60</v>
      </c>
      <c r="AE484" s="292" t="s">
        <v>45</v>
      </c>
      <c r="AF484" s="291">
        <v>75000</v>
      </c>
      <c r="AG484" s="291">
        <v>450</v>
      </c>
      <c r="AH484" s="291">
        <v>33750000</v>
      </c>
      <c r="AI484" s="291">
        <v>9225000</v>
      </c>
      <c r="AJ484" s="291">
        <v>450</v>
      </c>
      <c r="AK484" s="291">
        <v>33750000</v>
      </c>
      <c r="AL484" s="291">
        <v>9225000</v>
      </c>
      <c r="AM484" s="291"/>
      <c r="AN484" s="291"/>
      <c r="AO484" s="291">
        <v>0</v>
      </c>
      <c r="AP484" s="291">
        <v>449</v>
      </c>
      <c r="AQ484" s="291">
        <v>33675000</v>
      </c>
      <c r="AR484" s="291">
        <v>9204500</v>
      </c>
      <c r="AS484" s="291">
        <v>449</v>
      </c>
      <c r="AT484" s="291">
        <v>33675000</v>
      </c>
      <c r="AU484" s="291">
        <v>9204500</v>
      </c>
      <c r="AV484" s="291"/>
      <c r="AW484" s="291"/>
      <c r="AX484" s="291">
        <v>0</v>
      </c>
      <c r="AY484" s="291">
        <v>384</v>
      </c>
      <c r="AZ484" s="291">
        <v>28800000</v>
      </c>
      <c r="BA484" s="291">
        <v>-6</v>
      </c>
      <c r="BB484" s="291">
        <v>-450000</v>
      </c>
      <c r="BC484" s="291">
        <v>156</v>
      </c>
      <c r="BD484" s="291">
        <v>11700000</v>
      </c>
      <c r="BE484" s="291">
        <v>9032628</v>
      </c>
      <c r="BF484" s="291">
        <v>3198000</v>
      </c>
      <c r="BG484" s="291">
        <v>382</v>
      </c>
      <c r="BH484" s="291">
        <v>28650000</v>
      </c>
      <c r="BI484" s="291">
        <v>19662326</v>
      </c>
      <c r="BJ484" s="291">
        <v>7831000</v>
      </c>
      <c r="BK484" s="291">
        <v>2</v>
      </c>
      <c r="BL484" s="291">
        <v>65</v>
      </c>
      <c r="BM484" s="291">
        <v>67</v>
      </c>
      <c r="BN484" s="291">
        <v>5025000</v>
      </c>
      <c r="BO484" s="291">
        <v>1373500</v>
      </c>
      <c r="BP484" s="292" t="s">
        <v>3916</v>
      </c>
      <c r="BQ484" s="292" t="s">
        <v>3899</v>
      </c>
      <c r="BR484" t="s">
        <v>45</v>
      </c>
    </row>
    <row r="485" spans="1:70" x14ac:dyDescent="0.3">
      <c r="A485" s="281">
        <v>482</v>
      </c>
      <c r="B485" s="282" t="s">
        <v>2952</v>
      </c>
      <c r="C485" s="282" t="s">
        <v>2953</v>
      </c>
      <c r="D485" s="282" t="s">
        <v>3007</v>
      </c>
      <c r="E485" s="282" t="s">
        <v>2997</v>
      </c>
      <c r="F485" s="282" t="s">
        <v>2970</v>
      </c>
      <c r="G485" s="282" t="s">
        <v>2971</v>
      </c>
      <c r="H485" s="282" t="s">
        <v>2972</v>
      </c>
      <c r="I485" s="282" t="s">
        <v>2962</v>
      </c>
      <c r="J485" s="282" t="s">
        <v>60</v>
      </c>
      <c r="K485" s="282" t="s">
        <v>2958</v>
      </c>
      <c r="L485" s="282" t="s">
        <v>45</v>
      </c>
      <c r="M485" s="283" t="s">
        <v>1259</v>
      </c>
      <c r="N485" s="282" t="s">
        <v>1258</v>
      </c>
      <c r="O485" s="282" t="s">
        <v>50</v>
      </c>
      <c r="P485" s="282" t="s">
        <v>51</v>
      </c>
      <c r="Q485" s="284" t="s">
        <v>45</v>
      </c>
      <c r="R485" s="282" t="s">
        <v>45</v>
      </c>
      <c r="S485" s="285">
        <v>45609</v>
      </c>
      <c r="T485" s="285">
        <v>45602</v>
      </c>
      <c r="U485" s="284" t="s">
        <v>45</v>
      </c>
      <c r="V485" s="285">
        <v>45602</v>
      </c>
      <c r="W485" s="285">
        <v>45609</v>
      </c>
      <c r="X485" s="285">
        <v>45618</v>
      </c>
      <c r="Y485" s="286">
        <v>75000</v>
      </c>
      <c r="Z485" s="286">
        <v>75000</v>
      </c>
      <c r="AA485" s="286">
        <v>22000</v>
      </c>
      <c r="AB485" s="286">
        <v>75000</v>
      </c>
      <c r="AC485" s="287" t="s">
        <v>1260</v>
      </c>
      <c r="AD485" s="284" t="s">
        <v>60</v>
      </c>
      <c r="AE485" s="287" t="s">
        <v>45</v>
      </c>
      <c r="AF485" s="286">
        <v>75000</v>
      </c>
      <c r="AG485" s="286">
        <v>300</v>
      </c>
      <c r="AH485" s="286">
        <v>22500000</v>
      </c>
      <c r="AI485" s="286">
        <v>6600000</v>
      </c>
      <c r="AJ485" s="286">
        <v>300</v>
      </c>
      <c r="AK485" s="286">
        <v>22500000</v>
      </c>
      <c r="AL485" s="286">
        <v>6600000</v>
      </c>
      <c r="AM485" s="286"/>
      <c r="AN485" s="286"/>
      <c r="AO485" s="286">
        <v>0</v>
      </c>
      <c r="AP485" s="286">
        <v>298</v>
      </c>
      <c r="AQ485" s="286">
        <v>22350000</v>
      </c>
      <c r="AR485" s="286">
        <v>6556000</v>
      </c>
      <c r="AS485" s="286">
        <v>298</v>
      </c>
      <c r="AT485" s="286">
        <v>22350000</v>
      </c>
      <c r="AU485" s="286">
        <v>6556000</v>
      </c>
      <c r="AV485" s="286"/>
      <c r="AW485" s="286"/>
      <c r="AX485" s="286">
        <v>0</v>
      </c>
      <c r="AY485" s="286">
        <v>291</v>
      </c>
      <c r="AZ485" s="286">
        <v>21825000</v>
      </c>
      <c r="BA485" s="286">
        <v>-2</v>
      </c>
      <c r="BB485" s="286">
        <v>-150000</v>
      </c>
      <c r="BC485" s="286">
        <v>51</v>
      </c>
      <c r="BD485" s="286">
        <v>3825000</v>
      </c>
      <c r="BE485" s="286">
        <v>2971688</v>
      </c>
      <c r="BF485" s="286">
        <v>1122000</v>
      </c>
      <c r="BG485" s="286">
        <v>290</v>
      </c>
      <c r="BH485" s="286">
        <v>21750000</v>
      </c>
      <c r="BI485" s="286">
        <v>16207926</v>
      </c>
      <c r="BJ485" s="286">
        <v>6380000</v>
      </c>
      <c r="BK485" s="286">
        <v>1</v>
      </c>
      <c r="BL485" s="286">
        <v>7</v>
      </c>
      <c r="BM485" s="286">
        <v>8</v>
      </c>
      <c r="BN485" s="286">
        <v>600000</v>
      </c>
      <c r="BO485" s="286">
        <v>176000</v>
      </c>
      <c r="BP485" s="287" t="s">
        <v>3281</v>
      </c>
      <c r="BQ485" s="287" t="s">
        <v>3841</v>
      </c>
      <c r="BR485" t="s">
        <v>45</v>
      </c>
    </row>
    <row r="486" spans="1:70" x14ac:dyDescent="0.3">
      <c r="A486" s="281">
        <v>483</v>
      </c>
      <c r="B486" s="288" t="s">
        <v>2952</v>
      </c>
      <c r="C486" s="288" t="s">
        <v>2953</v>
      </c>
      <c r="D486" s="288" t="s">
        <v>3007</v>
      </c>
      <c r="E486" s="288" t="s">
        <v>2997</v>
      </c>
      <c r="F486" s="288" t="s">
        <v>2970</v>
      </c>
      <c r="G486" s="288" t="s">
        <v>2974</v>
      </c>
      <c r="H486" s="288" t="s">
        <v>2976</v>
      </c>
      <c r="I486" s="288" t="s">
        <v>2962</v>
      </c>
      <c r="J486" s="288" t="s">
        <v>60</v>
      </c>
      <c r="K486" s="288" t="s">
        <v>2958</v>
      </c>
      <c r="L486" s="288" t="s">
        <v>45</v>
      </c>
      <c r="M486" s="289" t="s">
        <v>1257</v>
      </c>
      <c r="N486" s="288" t="s">
        <v>1256</v>
      </c>
      <c r="O486" s="288" t="s">
        <v>50</v>
      </c>
      <c r="P486" s="288" t="s">
        <v>51</v>
      </c>
      <c r="Q486" s="290" t="s">
        <v>45</v>
      </c>
      <c r="R486" s="288" t="s">
        <v>45</v>
      </c>
      <c r="S486" s="1">
        <v>45575</v>
      </c>
      <c r="T486" s="1">
        <v>45512</v>
      </c>
      <c r="U486" s="290" t="s">
        <v>45</v>
      </c>
      <c r="V486" s="1">
        <v>45512</v>
      </c>
      <c r="W486" s="1">
        <v>45575</v>
      </c>
      <c r="X486" s="1">
        <v>45583</v>
      </c>
      <c r="Y486" s="291">
        <v>59000</v>
      </c>
      <c r="Z486" s="291">
        <v>59000</v>
      </c>
      <c r="AA486" s="291">
        <v>16700</v>
      </c>
      <c r="AB486" s="291">
        <v>59000</v>
      </c>
      <c r="AC486" s="292" t="s">
        <v>346</v>
      </c>
      <c r="AD486" s="290" t="s">
        <v>60</v>
      </c>
      <c r="AE486" s="292" t="s">
        <v>45</v>
      </c>
      <c r="AF486" s="291">
        <v>59000</v>
      </c>
      <c r="AG486" s="291">
        <v>550</v>
      </c>
      <c r="AH486" s="291">
        <v>32450000</v>
      </c>
      <c r="AI486" s="291">
        <v>9185000</v>
      </c>
      <c r="AJ486" s="291">
        <v>550</v>
      </c>
      <c r="AK486" s="291">
        <v>32450000</v>
      </c>
      <c r="AL486" s="291">
        <v>9185000</v>
      </c>
      <c r="AM486" s="291"/>
      <c r="AN486" s="291"/>
      <c r="AO486" s="291">
        <v>0</v>
      </c>
      <c r="AP486" s="291">
        <v>546</v>
      </c>
      <c r="AQ486" s="291">
        <v>32214000</v>
      </c>
      <c r="AR486" s="291">
        <v>9118200</v>
      </c>
      <c r="AS486" s="291">
        <v>546</v>
      </c>
      <c r="AT486" s="291">
        <v>32214000</v>
      </c>
      <c r="AU486" s="291">
        <v>9118200</v>
      </c>
      <c r="AV486" s="291"/>
      <c r="AW486" s="291"/>
      <c r="AX486" s="291">
        <v>0</v>
      </c>
      <c r="AY486" s="291">
        <v>474</v>
      </c>
      <c r="AZ486" s="291">
        <v>27966000</v>
      </c>
      <c r="BA486" s="291">
        <v>-2</v>
      </c>
      <c r="BB486" s="291">
        <v>-118000</v>
      </c>
      <c r="BC486" s="291">
        <v>91</v>
      </c>
      <c r="BD486" s="291">
        <v>5369000</v>
      </c>
      <c r="BE486" s="291">
        <v>4172472</v>
      </c>
      <c r="BF486" s="291">
        <v>1519700</v>
      </c>
      <c r="BG486" s="291">
        <v>468</v>
      </c>
      <c r="BH486" s="291">
        <v>27612000</v>
      </c>
      <c r="BI486" s="291">
        <v>20931410</v>
      </c>
      <c r="BJ486" s="291">
        <v>7815600</v>
      </c>
      <c r="BK486" s="291">
        <v>6</v>
      </c>
      <c r="BL486" s="291">
        <v>72</v>
      </c>
      <c r="BM486" s="291">
        <v>78</v>
      </c>
      <c r="BN486" s="291">
        <v>4602000</v>
      </c>
      <c r="BO486" s="291">
        <v>1302600</v>
      </c>
      <c r="BP486" s="292" t="s">
        <v>3838</v>
      </c>
      <c r="BQ486" s="292" t="s">
        <v>3454</v>
      </c>
      <c r="BR486" t="s">
        <v>45</v>
      </c>
    </row>
    <row r="487" spans="1:70" x14ac:dyDescent="0.3">
      <c r="A487" s="281">
        <v>484</v>
      </c>
      <c r="B487" s="282" t="s">
        <v>2952</v>
      </c>
      <c r="C487" s="282" t="s">
        <v>2953</v>
      </c>
      <c r="D487" s="282" t="s">
        <v>3007</v>
      </c>
      <c r="E487" s="282" t="s">
        <v>2997</v>
      </c>
      <c r="F487" s="282" t="s">
        <v>2970</v>
      </c>
      <c r="G487" s="282" t="s">
        <v>2974</v>
      </c>
      <c r="H487" s="282" t="s">
        <v>2976</v>
      </c>
      <c r="I487" s="282" t="s">
        <v>2962</v>
      </c>
      <c r="J487" s="282" t="s">
        <v>60</v>
      </c>
      <c r="K487" s="282" t="s">
        <v>2958</v>
      </c>
      <c r="L487" s="282" t="s">
        <v>45</v>
      </c>
      <c r="M487" s="283" t="s">
        <v>1255</v>
      </c>
      <c r="N487" s="282" t="s">
        <v>1254</v>
      </c>
      <c r="O487" s="282" t="s">
        <v>50</v>
      </c>
      <c r="P487" s="282" t="s">
        <v>51</v>
      </c>
      <c r="Q487" s="284" t="s">
        <v>45</v>
      </c>
      <c r="R487" s="282" t="s">
        <v>45</v>
      </c>
      <c r="S487" s="285">
        <v>45587</v>
      </c>
      <c r="T487" s="285">
        <v>45554</v>
      </c>
      <c r="U487" s="284" t="s">
        <v>45</v>
      </c>
      <c r="V487" s="285">
        <v>45554</v>
      </c>
      <c r="W487" s="285">
        <v>45587</v>
      </c>
      <c r="X487" s="285">
        <v>45602</v>
      </c>
      <c r="Y487" s="286">
        <v>65000</v>
      </c>
      <c r="Z487" s="286">
        <v>65000</v>
      </c>
      <c r="AA487" s="286">
        <v>17600</v>
      </c>
      <c r="AB487" s="286">
        <v>65000</v>
      </c>
      <c r="AC487" s="287" t="s">
        <v>211</v>
      </c>
      <c r="AD487" s="284" t="s">
        <v>60</v>
      </c>
      <c r="AE487" s="287" t="s">
        <v>45</v>
      </c>
      <c r="AF487" s="286">
        <v>65000</v>
      </c>
      <c r="AG487" s="286">
        <v>300</v>
      </c>
      <c r="AH487" s="286">
        <v>19500000</v>
      </c>
      <c r="AI487" s="286">
        <v>5280000</v>
      </c>
      <c r="AJ487" s="286">
        <v>300</v>
      </c>
      <c r="AK487" s="286">
        <v>19500000</v>
      </c>
      <c r="AL487" s="286">
        <v>5280000</v>
      </c>
      <c r="AM487" s="286"/>
      <c r="AN487" s="286"/>
      <c r="AO487" s="286">
        <v>0</v>
      </c>
      <c r="AP487" s="286">
        <v>305</v>
      </c>
      <c r="AQ487" s="286">
        <v>19825000</v>
      </c>
      <c r="AR487" s="286">
        <v>5368000</v>
      </c>
      <c r="AS487" s="286">
        <v>305</v>
      </c>
      <c r="AT487" s="286">
        <v>19825000</v>
      </c>
      <c r="AU487" s="286">
        <v>5368000</v>
      </c>
      <c r="AV487" s="286"/>
      <c r="AW487" s="286"/>
      <c r="AX487" s="286">
        <v>0</v>
      </c>
      <c r="AY487" s="286">
        <v>267</v>
      </c>
      <c r="AZ487" s="286">
        <v>17355000</v>
      </c>
      <c r="BA487" s="286">
        <v>-5</v>
      </c>
      <c r="BB487" s="286">
        <v>-325000</v>
      </c>
      <c r="BC487" s="286">
        <v>74</v>
      </c>
      <c r="BD487" s="286">
        <v>4810000</v>
      </c>
      <c r="BE487" s="286">
        <v>3629665</v>
      </c>
      <c r="BF487" s="286">
        <v>1302400</v>
      </c>
      <c r="BG487" s="286">
        <v>258</v>
      </c>
      <c r="BH487" s="286">
        <v>16770000</v>
      </c>
      <c r="BI487" s="286">
        <v>12352366</v>
      </c>
      <c r="BJ487" s="286">
        <v>4540800</v>
      </c>
      <c r="BK487" s="286">
        <v>9</v>
      </c>
      <c r="BL487" s="286">
        <v>38</v>
      </c>
      <c r="BM487" s="286">
        <v>47</v>
      </c>
      <c r="BN487" s="286">
        <v>3055000</v>
      </c>
      <c r="BO487" s="286">
        <v>827200</v>
      </c>
      <c r="BP487" s="287" t="s">
        <v>3287</v>
      </c>
      <c r="BQ487" s="287" t="s">
        <v>3320</v>
      </c>
      <c r="BR487" t="s">
        <v>45</v>
      </c>
    </row>
    <row r="488" spans="1:70" x14ac:dyDescent="0.3">
      <c r="A488" s="281">
        <v>485</v>
      </c>
      <c r="B488" s="288" t="s">
        <v>2952</v>
      </c>
      <c r="C488" s="288" t="s">
        <v>2953</v>
      </c>
      <c r="D488" s="288" t="s">
        <v>3007</v>
      </c>
      <c r="E488" s="288" t="s">
        <v>2997</v>
      </c>
      <c r="F488" s="288" t="s">
        <v>2970</v>
      </c>
      <c r="G488" s="288" t="s">
        <v>2974</v>
      </c>
      <c r="H488" s="288" t="s">
        <v>2976</v>
      </c>
      <c r="I488" s="288" t="s">
        <v>2962</v>
      </c>
      <c r="J488" s="288" t="s">
        <v>60</v>
      </c>
      <c r="K488" s="288" t="s">
        <v>2958</v>
      </c>
      <c r="L488" s="288" t="s">
        <v>45</v>
      </c>
      <c r="M488" s="289" t="s">
        <v>1252</v>
      </c>
      <c r="N488" s="288" t="s">
        <v>1251</v>
      </c>
      <c r="O488" s="288" t="s">
        <v>50</v>
      </c>
      <c r="P488" s="288" t="s">
        <v>51</v>
      </c>
      <c r="Q488" s="290" t="s">
        <v>45</v>
      </c>
      <c r="R488" s="288" t="s">
        <v>45</v>
      </c>
      <c r="S488" s="1">
        <v>45597</v>
      </c>
      <c r="T488" s="1">
        <v>45554</v>
      </c>
      <c r="U488" s="290" t="s">
        <v>45</v>
      </c>
      <c r="V488" s="1">
        <v>45554</v>
      </c>
      <c r="W488" s="1">
        <v>45597</v>
      </c>
      <c r="X488" s="1">
        <v>45610</v>
      </c>
      <c r="Y488" s="291">
        <v>69000</v>
      </c>
      <c r="Z488" s="291">
        <v>69000</v>
      </c>
      <c r="AA488" s="291">
        <v>20500</v>
      </c>
      <c r="AB488" s="291">
        <v>69000</v>
      </c>
      <c r="AC488" s="292" t="s">
        <v>1253</v>
      </c>
      <c r="AD488" s="290" t="s">
        <v>60</v>
      </c>
      <c r="AE488" s="292" t="s">
        <v>45</v>
      </c>
      <c r="AF488" s="291">
        <v>69000</v>
      </c>
      <c r="AG488" s="291">
        <v>300</v>
      </c>
      <c r="AH488" s="291">
        <v>20700000</v>
      </c>
      <c r="AI488" s="291">
        <v>6150000</v>
      </c>
      <c r="AJ488" s="291">
        <v>300</v>
      </c>
      <c r="AK488" s="291">
        <v>20700000</v>
      </c>
      <c r="AL488" s="291">
        <v>6150000</v>
      </c>
      <c r="AM488" s="291"/>
      <c r="AN488" s="291"/>
      <c r="AO488" s="291">
        <v>0</v>
      </c>
      <c r="AP488" s="291">
        <v>296</v>
      </c>
      <c r="AQ488" s="291">
        <v>20424000</v>
      </c>
      <c r="AR488" s="291">
        <v>6068000</v>
      </c>
      <c r="AS488" s="291">
        <v>296</v>
      </c>
      <c r="AT488" s="291">
        <v>20424000</v>
      </c>
      <c r="AU488" s="291">
        <v>6068000</v>
      </c>
      <c r="AV488" s="291"/>
      <c r="AW488" s="291"/>
      <c r="AX488" s="291">
        <v>0</v>
      </c>
      <c r="AY488" s="291">
        <v>279</v>
      </c>
      <c r="AZ488" s="291">
        <v>19251000</v>
      </c>
      <c r="BA488" s="291">
        <v>-5</v>
      </c>
      <c r="BB488" s="291">
        <v>-345000</v>
      </c>
      <c r="BC488" s="291">
        <v>68</v>
      </c>
      <c r="BD488" s="291">
        <v>4692000</v>
      </c>
      <c r="BE488" s="291">
        <v>3735698</v>
      </c>
      <c r="BF488" s="291">
        <v>1394000</v>
      </c>
      <c r="BG488" s="291">
        <v>278</v>
      </c>
      <c r="BH488" s="291">
        <v>19182000</v>
      </c>
      <c r="BI488" s="291">
        <v>14118378</v>
      </c>
      <c r="BJ488" s="291">
        <v>5699000</v>
      </c>
      <c r="BK488" s="291">
        <v>1</v>
      </c>
      <c r="BL488" s="291">
        <v>17</v>
      </c>
      <c r="BM488" s="291">
        <v>18</v>
      </c>
      <c r="BN488" s="291">
        <v>1242000</v>
      </c>
      <c r="BO488" s="291">
        <v>369000</v>
      </c>
      <c r="BP488" s="292" t="s">
        <v>1635</v>
      </c>
      <c r="BQ488" s="292" t="s">
        <v>3956</v>
      </c>
      <c r="BR488" t="s">
        <v>45</v>
      </c>
    </row>
    <row r="489" spans="1:70" x14ac:dyDescent="0.3">
      <c r="A489" s="281">
        <v>486</v>
      </c>
      <c r="B489" s="282" t="s">
        <v>2952</v>
      </c>
      <c r="C489" s="282" t="s">
        <v>2953</v>
      </c>
      <c r="D489" s="282" t="s">
        <v>3007</v>
      </c>
      <c r="E489" s="282" t="s">
        <v>2997</v>
      </c>
      <c r="F489" s="282" t="s">
        <v>2970</v>
      </c>
      <c r="G489" s="282" t="s">
        <v>2974</v>
      </c>
      <c r="H489" s="282" t="s">
        <v>2976</v>
      </c>
      <c r="I489" s="282" t="s">
        <v>2962</v>
      </c>
      <c r="J489" s="282" t="s">
        <v>60</v>
      </c>
      <c r="K489" s="282" t="s">
        <v>2958</v>
      </c>
      <c r="L489" s="282" t="s">
        <v>45</v>
      </c>
      <c r="M489" s="283" t="s">
        <v>1249</v>
      </c>
      <c r="N489" s="282" t="s">
        <v>1248</v>
      </c>
      <c r="O489" s="282" t="s">
        <v>50</v>
      </c>
      <c r="P489" s="282" t="s">
        <v>51</v>
      </c>
      <c r="Q489" s="284" t="s">
        <v>45</v>
      </c>
      <c r="R489" s="282" t="s">
        <v>45</v>
      </c>
      <c r="S489" s="285">
        <v>45609</v>
      </c>
      <c r="T489" s="285">
        <v>45586</v>
      </c>
      <c r="U489" s="284" t="s">
        <v>45</v>
      </c>
      <c r="V489" s="285">
        <v>45586</v>
      </c>
      <c r="W489" s="285">
        <v>45609</v>
      </c>
      <c r="X489" s="285">
        <v>45618</v>
      </c>
      <c r="Y489" s="286">
        <v>69000</v>
      </c>
      <c r="Z489" s="286">
        <v>69000</v>
      </c>
      <c r="AA489" s="286">
        <v>18900</v>
      </c>
      <c r="AB489" s="286">
        <v>69000</v>
      </c>
      <c r="AC489" s="287" t="s">
        <v>374</v>
      </c>
      <c r="AD489" s="284" t="s">
        <v>60</v>
      </c>
      <c r="AE489" s="287" t="s">
        <v>45</v>
      </c>
      <c r="AF489" s="286">
        <v>69000</v>
      </c>
      <c r="AG489" s="286">
        <v>420</v>
      </c>
      <c r="AH489" s="286">
        <v>28980000</v>
      </c>
      <c r="AI489" s="286">
        <v>7938000</v>
      </c>
      <c r="AJ489" s="286">
        <v>420</v>
      </c>
      <c r="AK489" s="286">
        <v>28980000</v>
      </c>
      <c r="AL489" s="286">
        <v>7938000</v>
      </c>
      <c r="AM489" s="286"/>
      <c r="AN489" s="286"/>
      <c r="AO489" s="286">
        <v>0</v>
      </c>
      <c r="AP489" s="286">
        <v>427</v>
      </c>
      <c r="AQ489" s="286">
        <v>29463000</v>
      </c>
      <c r="AR489" s="286">
        <v>8070300</v>
      </c>
      <c r="AS489" s="286">
        <v>427</v>
      </c>
      <c r="AT489" s="286">
        <v>29463000</v>
      </c>
      <c r="AU489" s="286">
        <v>8070300</v>
      </c>
      <c r="AV489" s="286"/>
      <c r="AW489" s="286"/>
      <c r="AX489" s="286">
        <v>0</v>
      </c>
      <c r="AY489" s="286">
        <v>169</v>
      </c>
      <c r="AZ489" s="286">
        <v>11661000</v>
      </c>
      <c r="BA489" s="286">
        <v>1</v>
      </c>
      <c r="BB489" s="286">
        <v>69000</v>
      </c>
      <c r="BC489" s="286">
        <v>101</v>
      </c>
      <c r="BD489" s="286">
        <v>6969000</v>
      </c>
      <c r="BE489" s="286">
        <v>4818653</v>
      </c>
      <c r="BF489" s="286">
        <v>1908900</v>
      </c>
      <c r="BG489" s="286">
        <v>169</v>
      </c>
      <c r="BH489" s="286">
        <v>11661000</v>
      </c>
      <c r="BI489" s="286">
        <v>7824214</v>
      </c>
      <c r="BJ489" s="286">
        <v>3194100</v>
      </c>
      <c r="BK489" s="286"/>
      <c r="BL489" s="286">
        <v>258</v>
      </c>
      <c r="BM489" s="286">
        <v>258</v>
      </c>
      <c r="BN489" s="286">
        <v>17802000</v>
      </c>
      <c r="BO489" s="286">
        <v>4876200</v>
      </c>
      <c r="BP489" s="287" t="s">
        <v>4101</v>
      </c>
      <c r="BQ489" s="287" t="s">
        <v>3907</v>
      </c>
      <c r="BR489" t="s">
        <v>45</v>
      </c>
    </row>
    <row r="490" spans="1:70" x14ac:dyDescent="0.3">
      <c r="A490" s="281">
        <v>487</v>
      </c>
      <c r="B490" s="288" t="s">
        <v>2952</v>
      </c>
      <c r="C490" s="288" t="s">
        <v>2953</v>
      </c>
      <c r="D490" s="288" t="s">
        <v>3007</v>
      </c>
      <c r="E490" s="288" t="s">
        <v>2997</v>
      </c>
      <c r="F490" s="288" t="s">
        <v>2977</v>
      </c>
      <c r="G490" s="288" t="s">
        <v>2980</v>
      </c>
      <c r="H490" s="288" t="s">
        <v>2982</v>
      </c>
      <c r="I490" s="288" t="s">
        <v>2962</v>
      </c>
      <c r="J490" s="288" t="s">
        <v>60</v>
      </c>
      <c r="K490" s="288" t="s">
        <v>2958</v>
      </c>
      <c r="L490" s="288" t="s">
        <v>45</v>
      </c>
      <c r="M490" s="289" t="s">
        <v>1246</v>
      </c>
      <c r="N490" s="288" t="s">
        <v>1245</v>
      </c>
      <c r="O490" s="288" t="s">
        <v>50</v>
      </c>
      <c r="P490" s="288" t="s">
        <v>51</v>
      </c>
      <c r="Q490" s="290" t="s">
        <v>45</v>
      </c>
      <c r="R490" s="288" t="s">
        <v>45</v>
      </c>
      <c r="S490" s="1">
        <v>45546</v>
      </c>
      <c r="T490" s="1">
        <v>45512</v>
      </c>
      <c r="U490" s="290" t="s">
        <v>45</v>
      </c>
      <c r="V490" s="1">
        <v>45512</v>
      </c>
      <c r="W490" s="1">
        <v>45546</v>
      </c>
      <c r="X490" s="1">
        <v>45547</v>
      </c>
      <c r="Y490" s="291">
        <v>125000</v>
      </c>
      <c r="Z490" s="291">
        <v>149000</v>
      </c>
      <c r="AA490" s="291">
        <v>35000</v>
      </c>
      <c r="AB490" s="291">
        <v>149000</v>
      </c>
      <c r="AC490" s="292" t="s">
        <v>1247</v>
      </c>
      <c r="AD490" s="290" t="s">
        <v>60</v>
      </c>
      <c r="AE490" s="292" t="s">
        <v>45</v>
      </c>
      <c r="AF490" s="291">
        <v>125000</v>
      </c>
      <c r="AG490" s="291">
        <v>300</v>
      </c>
      <c r="AH490" s="291">
        <v>44700000</v>
      </c>
      <c r="AI490" s="291">
        <v>10500000</v>
      </c>
      <c r="AJ490" s="291">
        <v>300</v>
      </c>
      <c r="AK490" s="291">
        <v>44700000</v>
      </c>
      <c r="AL490" s="291">
        <v>10500000</v>
      </c>
      <c r="AM490" s="291"/>
      <c r="AN490" s="291"/>
      <c r="AO490" s="291">
        <v>0</v>
      </c>
      <c r="AP490" s="291">
        <v>283</v>
      </c>
      <c r="AQ490" s="291">
        <v>42167000</v>
      </c>
      <c r="AR490" s="291">
        <v>9905000</v>
      </c>
      <c r="AS490" s="291">
        <v>283</v>
      </c>
      <c r="AT490" s="291">
        <v>42167000</v>
      </c>
      <c r="AU490" s="291">
        <v>9905000</v>
      </c>
      <c r="AV490" s="291"/>
      <c r="AW490" s="291"/>
      <c r="AX490" s="291">
        <v>0</v>
      </c>
      <c r="AY490" s="291">
        <v>280</v>
      </c>
      <c r="AZ490" s="291">
        <v>41720000</v>
      </c>
      <c r="BA490" s="291">
        <v>-4</v>
      </c>
      <c r="BB490" s="291">
        <v>-596000</v>
      </c>
      <c r="BC490" s="291">
        <v>31</v>
      </c>
      <c r="BD490" s="291">
        <v>4619000</v>
      </c>
      <c r="BE490" s="291">
        <v>2727140</v>
      </c>
      <c r="BF490" s="291">
        <v>1085000</v>
      </c>
      <c r="BG490" s="291">
        <v>276</v>
      </c>
      <c r="BH490" s="291">
        <v>41124000</v>
      </c>
      <c r="BI490" s="291">
        <v>25432258</v>
      </c>
      <c r="BJ490" s="291">
        <v>9660000</v>
      </c>
      <c r="BK490" s="291">
        <v>4</v>
      </c>
      <c r="BL490" s="291">
        <v>3</v>
      </c>
      <c r="BM490" s="291">
        <v>7</v>
      </c>
      <c r="BN490" s="291">
        <v>1043000</v>
      </c>
      <c r="BO490" s="291">
        <v>245000</v>
      </c>
      <c r="BP490" s="292" t="s">
        <v>700</v>
      </c>
      <c r="BQ490" s="292" t="s">
        <v>3919</v>
      </c>
      <c r="BR490" t="s">
        <v>45</v>
      </c>
    </row>
    <row r="491" spans="1:70" x14ac:dyDescent="0.3">
      <c r="A491" s="281">
        <v>488</v>
      </c>
      <c r="B491" s="282" t="s">
        <v>2952</v>
      </c>
      <c r="C491" s="282" t="s">
        <v>2953</v>
      </c>
      <c r="D491" s="282" t="s">
        <v>3007</v>
      </c>
      <c r="E491" s="282" t="s">
        <v>2997</v>
      </c>
      <c r="F491" s="282" t="s">
        <v>2977</v>
      </c>
      <c r="G491" s="282" t="s">
        <v>2980</v>
      </c>
      <c r="H491" s="282" t="s">
        <v>2983</v>
      </c>
      <c r="I491" s="282" t="s">
        <v>2962</v>
      </c>
      <c r="J491" s="282" t="s">
        <v>60</v>
      </c>
      <c r="K491" s="282" t="s">
        <v>2958</v>
      </c>
      <c r="L491" s="282" t="s">
        <v>45</v>
      </c>
      <c r="M491" s="283" t="s">
        <v>1244</v>
      </c>
      <c r="N491" s="282" t="s">
        <v>1243</v>
      </c>
      <c r="O491" s="282" t="s">
        <v>50</v>
      </c>
      <c r="P491" s="282" t="s">
        <v>51</v>
      </c>
      <c r="Q491" s="284" t="s">
        <v>45</v>
      </c>
      <c r="R491" s="282" t="s">
        <v>45</v>
      </c>
      <c r="S491" s="285">
        <v>45575</v>
      </c>
      <c r="T491" s="285">
        <v>45525</v>
      </c>
      <c r="U491" s="284" t="s">
        <v>45</v>
      </c>
      <c r="V491" s="285">
        <v>45525</v>
      </c>
      <c r="W491" s="285">
        <v>45575</v>
      </c>
      <c r="X491" s="285">
        <v>45581</v>
      </c>
      <c r="Y491" s="286">
        <v>115000</v>
      </c>
      <c r="Z491" s="286">
        <v>115000</v>
      </c>
      <c r="AA491" s="286">
        <v>32500</v>
      </c>
      <c r="AB491" s="286">
        <v>115000</v>
      </c>
      <c r="AC491" s="287" t="s">
        <v>357</v>
      </c>
      <c r="AD491" s="284" t="s">
        <v>60</v>
      </c>
      <c r="AE491" s="287" t="s">
        <v>45</v>
      </c>
      <c r="AF491" s="286">
        <v>115000</v>
      </c>
      <c r="AG491" s="286">
        <v>200</v>
      </c>
      <c r="AH491" s="286">
        <v>23000000</v>
      </c>
      <c r="AI491" s="286">
        <v>6500000</v>
      </c>
      <c r="AJ491" s="286">
        <v>200</v>
      </c>
      <c r="AK491" s="286">
        <v>23000000</v>
      </c>
      <c r="AL491" s="286">
        <v>6500000</v>
      </c>
      <c r="AM491" s="286"/>
      <c r="AN491" s="286"/>
      <c r="AO491" s="286">
        <v>0</v>
      </c>
      <c r="AP491" s="286">
        <v>187</v>
      </c>
      <c r="AQ491" s="286">
        <v>21505000</v>
      </c>
      <c r="AR491" s="286">
        <v>6077500</v>
      </c>
      <c r="AS491" s="286">
        <v>187</v>
      </c>
      <c r="AT491" s="286">
        <v>21505000</v>
      </c>
      <c r="AU491" s="286">
        <v>6077500</v>
      </c>
      <c r="AV491" s="286"/>
      <c r="AW491" s="286"/>
      <c r="AX491" s="286">
        <v>0</v>
      </c>
      <c r="AY491" s="286">
        <v>160</v>
      </c>
      <c r="AZ491" s="286">
        <v>18400000</v>
      </c>
      <c r="BA491" s="286"/>
      <c r="BB491" s="286"/>
      <c r="BC491" s="286">
        <v>35</v>
      </c>
      <c r="BD491" s="286">
        <v>4025000</v>
      </c>
      <c r="BE491" s="286">
        <v>2643544</v>
      </c>
      <c r="BF491" s="286">
        <v>1137500</v>
      </c>
      <c r="BG491" s="286">
        <v>161</v>
      </c>
      <c r="BH491" s="286">
        <v>18515000</v>
      </c>
      <c r="BI491" s="286">
        <v>12246370</v>
      </c>
      <c r="BJ491" s="286">
        <v>5232500</v>
      </c>
      <c r="BK491" s="286">
        <v>-1</v>
      </c>
      <c r="BL491" s="286">
        <v>27</v>
      </c>
      <c r="BM491" s="286">
        <v>26</v>
      </c>
      <c r="BN491" s="286">
        <v>2990000</v>
      </c>
      <c r="BO491" s="286">
        <v>845000</v>
      </c>
      <c r="BP491" s="287" t="s">
        <v>3903</v>
      </c>
      <c r="BQ491" s="287" t="s">
        <v>3981</v>
      </c>
      <c r="BR491" t="s">
        <v>45</v>
      </c>
    </row>
    <row r="492" spans="1:70" x14ac:dyDescent="0.3">
      <c r="A492" s="281">
        <v>489</v>
      </c>
      <c r="B492" s="288" t="s">
        <v>2952</v>
      </c>
      <c r="C492" s="288" t="s">
        <v>2953</v>
      </c>
      <c r="D492" s="288" t="s">
        <v>3007</v>
      </c>
      <c r="E492" s="288" t="s">
        <v>2997</v>
      </c>
      <c r="F492" s="288" t="s">
        <v>2977</v>
      </c>
      <c r="G492" s="288" t="s">
        <v>3008</v>
      </c>
      <c r="H492" s="288" t="s">
        <v>3009</v>
      </c>
      <c r="I492" s="288" t="s">
        <v>2962</v>
      </c>
      <c r="J492" s="288" t="s">
        <v>60</v>
      </c>
      <c r="K492" s="288" t="s">
        <v>2958</v>
      </c>
      <c r="L492" s="288" t="s">
        <v>45</v>
      </c>
      <c r="M492" s="289" t="s">
        <v>1241</v>
      </c>
      <c r="N492" s="288" t="s">
        <v>1240</v>
      </c>
      <c r="O492" s="288" t="s">
        <v>50</v>
      </c>
      <c r="P492" s="288" t="s">
        <v>127</v>
      </c>
      <c r="Q492" s="290" t="s">
        <v>45</v>
      </c>
      <c r="R492" s="288" t="s">
        <v>45</v>
      </c>
      <c r="S492" s="1">
        <v>45596</v>
      </c>
      <c r="T492" s="1">
        <v>45512</v>
      </c>
      <c r="U492" s="290" t="s">
        <v>45</v>
      </c>
      <c r="V492" s="1">
        <v>45512</v>
      </c>
      <c r="W492" s="1">
        <v>45596</v>
      </c>
      <c r="X492" s="1">
        <v>45603</v>
      </c>
      <c r="Y492" s="291">
        <v>198000</v>
      </c>
      <c r="Z492" s="291">
        <v>198000</v>
      </c>
      <c r="AA492" s="291">
        <v>60272</v>
      </c>
      <c r="AB492" s="291">
        <v>198000</v>
      </c>
      <c r="AC492" s="292" t="s">
        <v>1242</v>
      </c>
      <c r="AD492" s="290" t="s">
        <v>60</v>
      </c>
      <c r="AE492" s="292" t="s">
        <v>45</v>
      </c>
      <c r="AF492" s="291">
        <v>198000</v>
      </c>
      <c r="AG492" s="291">
        <v>300</v>
      </c>
      <c r="AH492" s="291">
        <v>59400000</v>
      </c>
      <c r="AI492" s="291">
        <v>18081600</v>
      </c>
      <c r="AJ492" s="291">
        <v>300</v>
      </c>
      <c r="AK492" s="291">
        <v>59400000</v>
      </c>
      <c r="AL492" s="291">
        <v>18081600</v>
      </c>
      <c r="AM492" s="291"/>
      <c r="AN492" s="291"/>
      <c r="AO492" s="291">
        <v>0</v>
      </c>
      <c r="AP492" s="291">
        <v>313</v>
      </c>
      <c r="AQ492" s="291">
        <v>61974000</v>
      </c>
      <c r="AR492" s="291">
        <v>18865136</v>
      </c>
      <c r="AS492" s="291">
        <v>313</v>
      </c>
      <c r="AT492" s="291">
        <v>61974000</v>
      </c>
      <c r="AU492" s="291">
        <v>18865136</v>
      </c>
      <c r="AV492" s="291"/>
      <c r="AW492" s="291"/>
      <c r="AX492" s="291">
        <v>0</v>
      </c>
      <c r="AY492" s="291">
        <v>156</v>
      </c>
      <c r="AZ492" s="291">
        <v>30888000</v>
      </c>
      <c r="BA492" s="291">
        <v>-1</v>
      </c>
      <c r="BB492" s="291">
        <v>-198000</v>
      </c>
      <c r="BC492" s="291">
        <v>43</v>
      </c>
      <c r="BD492" s="291">
        <v>8514000</v>
      </c>
      <c r="BE492" s="291">
        <v>5849487</v>
      </c>
      <c r="BF492" s="291">
        <v>2591696</v>
      </c>
      <c r="BG492" s="291">
        <v>149</v>
      </c>
      <c r="BH492" s="291">
        <v>29502000</v>
      </c>
      <c r="BI492" s="291">
        <v>17326121</v>
      </c>
      <c r="BJ492" s="291">
        <v>8980528</v>
      </c>
      <c r="BK492" s="291">
        <v>7</v>
      </c>
      <c r="BL492" s="291">
        <v>157</v>
      </c>
      <c r="BM492" s="291">
        <v>164</v>
      </c>
      <c r="BN492" s="291">
        <v>32472000</v>
      </c>
      <c r="BO492" s="291">
        <v>9884608</v>
      </c>
      <c r="BP492" s="292" t="s">
        <v>524</v>
      </c>
      <c r="BQ492" s="292" t="s">
        <v>3854</v>
      </c>
      <c r="BR492" t="s">
        <v>45</v>
      </c>
    </row>
    <row r="493" spans="1:70" x14ac:dyDescent="0.3">
      <c r="A493" s="281">
        <v>490</v>
      </c>
      <c r="B493" s="282" t="s">
        <v>2952</v>
      </c>
      <c r="C493" s="282" t="s">
        <v>2953</v>
      </c>
      <c r="D493" s="282" t="s">
        <v>3007</v>
      </c>
      <c r="E493" s="282" t="s">
        <v>2997</v>
      </c>
      <c r="F493" s="282" t="s">
        <v>2985</v>
      </c>
      <c r="G493" s="282" t="s">
        <v>2986</v>
      </c>
      <c r="H493" s="282" t="s">
        <v>2989</v>
      </c>
      <c r="I493" s="282" t="s">
        <v>2962</v>
      </c>
      <c r="J493" s="282" t="s">
        <v>60</v>
      </c>
      <c r="K493" s="282" t="s">
        <v>2958</v>
      </c>
      <c r="L493" s="282" t="s">
        <v>45</v>
      </c>
      <c r="M493" s="283" t="s">
        <v>1237</v>
      </c>
      <c r="N493" s="282" t="s">
        <v>1236</v>
      </c>
      <c r="O493" s="282" t="s">
        <v>50</v>
      </c>
      <c r="P493" s="282" t="s">
        <v>51</v>
      </c>
      <c r="Q493" s="284" t="s">
        <v>45</v>
      </c>
      <c r="R493" s="282" t="s">
        <v>45</v>
      </c>
      <c r="S493" s="285">
        <v>45594</v>
      </c>
      <c r="T493" s="285">
        <v>45554</v>
      </c>
      <c r="U493" s="284" t="s">
        <v>45</v>
      </c>
      <c r="V493" s="285">
        <v>45554</v>
      </c>
      <c r="W493" s="285">
        <v>45594</v>
      </c>
      <c r="X493" s="285">
        <v>45601</v>
      </c>
      <c r="Y493" s="286">
        <v>59000</v>
      </c>
      <c r="Z493" s="286">
        <v>59000</v>
      </c>
      <c r="AA493" s="286">
        <v>15800</v>
      </c>
      <c r="AB493" s="286">
        <v>59000</v>
      </c>
      <c r="AC493" s="287" t="s">
        <v>121</v>
      </c>
      <c r="AD493" s="284" t="s">
        <v>60</v>
      </c>
      <c r="AE493" s="287" t="s">
        <v>45</v>
      </c>
      <c r="AF493" s="286">
        <v>59000</v>
      </c>
      <c r="AG493" s="286">
        <v>500</v>
      </c>
      <c r="AH493" s="286">
        <v>29500000</v>
      </c>
      <c r="AI493" s="286">
        <v>7900000</v>
      </c>
      <c r="AJ493" s="286">
        <v>500</v>
      </c>
      <c r="AK493" s="286">
        <v>29500000</v>
      </c>
      <c r="AL493" s="286">
        <v>7900000</v>
      </c>
      <c r="AM493" s="286"/>
      <c r="AN493" s="286"/>
      <c r="AO493" s="286">
        <v>0</v>
      </c>
      <c r="AP493" s="286">
        <v>426</v>
      </c>
      <c r="AQ493" s="286">
        <v>25134000</v>
      </c>
      <c r="AR493" s="286">
        <v>6730800</v>
      </c>
      <c r="AS493" s="286">
        <v>426</v>
      </c>
      <c r="AT493" s="286">
        <v>25134000</v>
      </c>
      <c r="AU493" s="286">
        <v>6730800</v>
      </c>
      <c r="AV493" s="286"/>
      <c r="AW493" s="286"/>
      <c r="AX493" s="286">
        <v>0</v>
      </c>
      <c r="AY493" s="286">
        <v>401</v>
      </c>
      <c r="AZ493" s="286">
        <v>23659000</v>
      </c>
      <c r="BA493" s="286">
        <v>-2</v>
      </c>
      <c r="BB493" s="286">
        <v>-118000</v>
      </c>
      <c r="BC493" s="286">
        <v>71</v>
      </c>
      <c r="BD493" s="286">
        <v>4189000</v>
      </c>
      <c r="BE493" s="286">
        <v>3177912</v>
      </c>
      <c r="BF493" s="286">
        <v>1121800</v>
      </c>
      <c r="BG493" s="286">
        <v>398</v>
      </c>
      <c r="BH493" s="286">
        <v>23482000</v>
      </c>
      <c r="BI493" s="286">
        <v>17465072</v>
      </c>
      <c r="BJ493" s="286">
        <v>6288400</v>
      </c>
      <c r="BK493" s="286">
        <v>3</v>
      </c>
      <c r="BL493" s="286">
        <v>25</v>
      </c>
      <c r="BM493" s="286">
        <v>28</v>
      </c>
      <c r="BN493" s="286">
        <v>1652000</v>
      </c>
      <c r="BO493" s="286">
        <v>442400</v>
      </c>
      <c r="BP493" s="287" t="s">
        <v>688</v>
      </c>
      <c r="BQ493" s="287" t="s">
        <v>3909</v>
      </c>
      <c r="BR493" t="s">
        <v>45</v>
      </c>
    </row>
    <row r="494" spans="1:70" x14ac:dyDescent="0.3">
      <c r="A494" s="281">
        <v>491</v>
      </c>
      <c r="B494" s="288" t="s">
        <v>2952</v>
      </c>
      <c r="C494" s="288" t="s">
        <v>2953</v>
      </c>
      <c r="D494" s="288" t="s">
        <v>3007</v>
      </c>
      <c r="E494" s="288" t="s">
        <v>2997</v>
      </c>
      <c r="F494" s="288" t="s">
        <v>2985</v>
      </c>
      <c r="G494" s="288" t="s">
        <v>2986</v>
      </c>
      <c r="H494" s="288" t="s">
        <v>2989</v>
      </c>
      <c r="I494" s="288" t="s">
        <v>2962</v>
      </c>
      <c r="J494" s="288" t="s">
        <v>60</v>
      </c>
      <c r="K494" s="288" t="s">
        <v>2958</v>
      </c>
      <c r="L494" s="288" t="s">
        <v>45</v>
      </c>
      <c r="M494" s="289" t="s">
        <v>1235</v>
      </c>
      <c r="N494" s="288" t="s">
        <v>1234</v>
      </c>
      <c r="O494" s="288" t="s">
        <v>50</v>
      </c>
      <c r="P494" s="288" t="s">
        <v>51</v>
      </c>
      <c r="Q494" s="290" t="s">
        <v>45</v>
      </c>
      <c r="R494" s="288" t="s">
        <v>45</v>
      </c>
      <c r="S494" s="1">
        <v>45611</v>
      </c>
      <c r="T494" s="1">
        <v>45586</v>
      </c>
      <c r="U494" s="290" t="s">
        <v>45</v>
      </c>
      <c r="V494" s="1">
        <v>45586</v>
      </c>
      <c r="W494" s="1">
        <v>45611</v>
      </c>
      <c r="X494" s="1">
        <v>45618</v>
      </c>
      <c r="Y494" s="291">
        <v>65000</v>
      </c>
      <c r="Z494" s="291">
        <v>65000</v>
      </c>
      <c r="AA494" s="291">
        <v>17500</v>
      </c>
      <c r="AB494" s="291">
        <v>65000</v>
      </c>
      <c r="AC494" s="292" t="s">
        <v>399</v>
      </c>
      <c r="AD494" s="290" t="s">
        <v>60</v>
      </c>
      <c r="AE494" s="292" t="s">
        <v>45</v>
      </c>
      <c r="AF494" s="291">
        <v>65000</v>
      </c>
      <c r="AG494" s="291">
        <v>360</v>
      </c>
      <c r="AH494" s="291">
        <v>23400000</v>
      </c>
      <c r="AI494" s="291">
        <v>6300000</v>
      </c>
      <c r="AJ494" s="291">
        <v>360</v>
      </c>
      <c r="AK494" s="291">
        <v>23400000</v>
      </c>
      <c r="AL494" s="291">
        <v>6300000</v>
      </c>
      <c r="AM494" s="291"/>
      <c r="AN494" s="291"/>
      <c r="AO494" s="291">
        <v>0</v>
      </c>
      <c r="AP494" s="291">
        <v>285</v>
      </c>
      <c r="AQ494" s="291">
        <v>18525000</v>
      </c>
      <c r="AR494" s="291">
        <v>4987500</v>
      </c>
      <c r="AS494" s="291">
        <v>285</v>
      </c>
      <c r="AT494" s="291">
        <v>18525000</v>
      </c>
      <c r="AU494" s="291">
        <v>4987500</v>
      </c>
      <c r="AV494" s="291"/>
      <c r="AW494" s="291"/>
      <c r="AX494" s="291">
        <v>0</v>
      </c>
      <c r="AY494" s="291">
        <v>174</v>
      </c>
      <c r="AZ494" s="291">
        <v>11310000</v>
      </c>
      <c r="BA494" s="291">
        <v>1</v>
      </c>
      <c r="BB494" s="291">
        <v>65000</v>
      </c>
      <c r="BC494" s="291">
        <v>58</v>
      </c>
      <c r="BD494" s="291">
        <v>3770000</v>
      </c>
      <c r="BE494" s="291">
        <v>2921244</v>
      </c>
      <c r="BF494" s="291">
        <v>1015000</v>
      </c>
      <c r="BG494" s="291">
        <v>193</v>
      </c>
      <c r="BH494" s="291">
        <v>12545000</v>
      </c>
      <c r="BI494" s="291">
        <v>8790873</v>
      </c>
      <c r="BJ494" s="291">
        <v>3377500</v>
      </c>
      <c r="BK494" s="291">
        <v>-19</v>
      </c>
      <c r="BL494" s="291">
        <v>111</v>
      </c>
      <c r="BM494" s="291">
        <v>92</v>
      </c>
      <c r="BN494" s="291">
        <v>5980000</v>
      </c>
      <c r="BO494" s="291">
        <v>1610000</v>
      </c>
      <c r="BP494" s="292" t="s">
        <v>3674</v>
      </c>
      <c r="BQ494" s="292" t="s">
        <v>4060</v>
      </c>
      <c r="BR494" t="s">
        <v>45</v>
      </c>
    </row>
    <row r="495" spans="1:70" x14ac:dyDescent="0.3">
      <c r="A495" s="281">
        <v>492</v>
      </c>
      <c r="B495" s="282" t="s">
        <v>2952</v>
      </c>
      <c r="C495" s="282" t="s">
        <v>3011</v>
      </c>
      <c r="D495" s="282" t="s">
        <v>2954</v>
      </c>
      <c r="E495" s="282" t="s">
        <v>2959</v>
      </c>
      <c r="F495" s="282" t="s">
        <v>2955</v>
      </c>
      <c r="G495" s="282" t="s">
        <v>2960</v>
      </c>
      <c r="H495" s="282" t="s">
        <v>2964</v>
      </c>
      <c r="I495" s="282" t="s">
        <v>2962</v>
      </c>
      <c r="J495" s="282" t="s">
        <v>60</v>
      </c>
      <c r="K495" s="282" t="s">
        <v>2958</v>
      </c>
      <c r="L495" s="282" t="s">
        <v>45</v>
      </c>
      <c r="M495" s="283" t="s">
        <v>2370</v>
      </c>
      <c r="N495" s="282" t="s">
        <v>2371</v>
      </c>
      <c r="O495" s="282" t="s">
        <v>50</v>
      </c>
      <c r="P495" s="282" t="s">
        <v>74</v>
      </c>
      <c r="Q495" s="284" t="s">
        <v>45</v>
      </c>
      <c r="R495" s="282" t="s">
        <v>45</v>
      </c>
      <c r="S495" s="285">
        <v>45665</v>
      </c>
      <c r="T495" s="285">
        <v>45629</v>
      </c>
      <c r="U495" s="285">
        <v>46086</v>
      </c>
      <c r="V495" s="285">
        <v>45629</v>
      </c>
      <c r="W495" s="285">
        <v>45665</v>
      </c>
      <c r="X495" s="285">
        <v>45673</v>
      </c>
      <c r="Y495" s="286">
        <v>53000</v>
      </c>
      <c r="Z495" s="286">
        <v>53000</v>
      </c>
      <c r="AA495" s="286">
        <v>16900</v>
      </c>
      <c r="AB495" s="286">
        <v>53000</v>
      </c>
      <c r="AC495" s="287" t="s">
        <v>1769</v>
      </c>
      <c r="AD495" s="284" t="s">
        <v>60</v>
      </c>
      <c r="AE495" s="287" t="s">
        <v>45</v>
      </c>
      <c r="AF495" s="286">
        <v>53000</v>
      </c>
      <c r="AG495" s="286">
        <v>900</v>
      </c>
      <c r="AH495" s="286">
        <v>47700000</v>
      </c>
      <c r="AI495" s="286">
        <v>15210000</v>
      </c>
      <c r="AJ495" s="286">
        <v>900</v>
      </c>
      <c r="AK495" s="286">
        <v>47700000</v>
      </c>
      <c r="AL495" s="286">
        <v>15210000</v>
      </c>
      <c r="AM495" s="286"/>
      <c r="AN495" s="286"/>
      <c r="AO495" s="286">
        <v>0</v>
      </c>
      <c r="AP495" s="286">
        <v>949</v>
      </c>
      <c r="AQ495" s="286">
        <v>50297000</v>
      </c>
      <c r="AR495" s="286">
        <v>16038100</v>
      </c>
      <c r="AS495" s="286">
        <v>949</v>
      </c>
      <c r="AT495" s="286">
        <v>50297000</v>
      </c>
      <c r="AU495" s="286">
        <v>16038100</v>
      </c>
      <c r="AV495" s="286"/>
      <c r="AW495" s="286"/>
      <c r="AX495" s="286">
        <v>0</v>
      </c>
      <c r="AY495" s="286">
        <v>503</v>
      </c>
      <c r="AZ495" s="286">
        <v>26659000</v>
      </c>
      <c r="BA495" s="286"/>
      <c r="BB495" s="286"/>
      <c r="BC495" s="286">
        <v>443</v>
      </c>
      <c r="BD495" s="286">
        <v>23479000</v>
      </c>
      <c r="BE495" s="286">
        <v>15546065</v>
      </c>
      <c r="BF495" s="286">
        <v>7486700</v>
      </c>
      <c r="BG495" s="286">
        <v>443</v>
      </c>
      <c r="BH495" s="286">
        <v>23479000</v>
      </c>
      <c r="BI495" s="286">
        <v>15546065</v>
      </c>
      <c r="BJ495" s="286">
        <v>7486700</v>
      </c>
      <c r="BK495" s="286">
        <v>60</v>
      </c>
      <c r="BL495" s="286">
        <v>446</v>
      </c>
      <c r="BM495" s="286">
        <v>506</v>
      </c>
      <c r="BN495" s="286">
        <v>26818000</v>
      </c>
      <c r="BO495" s="286">
        <v>8551400</v>
      </c>
      <c r="BP495" s="287" t="s">
        <v>3727</v>
      </c>
      <c r="BQ495" s="287" t="s">
        <v>3511</v>
      </c>
      <c r="BR495" t="s">
        <v>45</v>
      </c>
    </row>
    <row r="496" spans="1:70" x14ac:dyDescent="0.3">
      <c r="A496" s="281">
        <v>493</v>
      </c>
      <c r="B496" s="288" t="s">
        <v>2952</v>
      </c>
      <c r="C496" s="288" t="s">
        <v>3011</v>
      </c>
      <c r="D496" s="288" t="s">
        <v>2954</v>
      </c>
      <c r="E496" s="288" t="s">
        <v>2959</v>
      </c>
      <c r="F496" s="288" t="s">
        <v>2955</v>
      </c>
      <c r="G496" s="288" t="s">
        <v>2960</v>
      </c>
      <c r="H496" s="288" t="s">
        <v>2964</v>
      </c>
      <c r="I496" s="288" t="s">
        <v>2962</v>
      </c>
      <c r="J496" s="288" t="s">
        <v>60</v>
      </c>
      <c r="K496" s="288" t="s">
        <v>2958</v>
      </c>
      <c r="L496" s="288" t="s">
        <v>45</v>
      </c>
      <c r="M496" s="289" t="s">
        <v>2372</v>
      </c>
      <c r="N496" s="288" t="s">
        <v>2373</v>
      </c>
      <c r="O496" s="288" t="s">
        <v>50</v>
      </c>
      <c r="P496" s="288" t="s">
        <v>74</v>
      </c>
      <c r="Q496" s="290" t="s">
        <v>45</v>
      </c>
      <c r="R496" s="288" t="s">
        <v>45</v>
      </c>
      <c r="S496" s="1">
        <v>45665</v>
      </c>
      <c r="T496" s="1">
        <v>45632</v>
      </c>
      <c r="U496" s="290" t="s">
        <v>45</v>
      </c>
      <c r="V496" s="1">
        <v>45632</v>
      </c>
      <c r="W496" s="1">
        <v>45665</v>
      </c>
      <c r="X496" s="1">
        <v>45672</v>
      </c>
      <c r="Y496" s="291">
        <v>63000</v>
      </c>
      <c r="Z496" s="291">
        <v>63000</v>
      </c>
      <c r="AA496" s="291">
        <v>17600</v>
      </c>
      <c r="AB496" s="291">
        <v>63000</v>
      </c>
      <c r="AC496" s="292" t="s">
        <v>1247</v>
      </c>
      <c r="AD496" s="290" t="s">
        <v>60</v>
      </c>
      <c r="AE496" s="292" t="s">
        <v>45</v>
      </c>
      <c r="AF496" s="291">
        <v>63000</v>
      </c>
      <c r="AG496" s="291">
        <v>700</v>
      </c>
      <c r="AH496" s="291">
        <v>44100000</v>
      </c>
      <c r="AI496" s="291">
        <v>12320000</v>
      </c>
      <c r="AJ496" s="291">
        <v>700</v>
      </c>
      <c r="AK496" s="291">
        <v>44100000</v>
      </c>
      <c r="AL496" s="291">
        <v>12320000</v>
      </c>
      <c r="AM496" s="291"/>
      <c r="AN496" s="291"/>
      <c r="AO496" s="291">
        <v>0</v>
      </c>
      <c r="AP496" s="291">
        <v>716</v>
      </c>
      <c r="AQ496" s="291">
        <v>45108000</v>
      </c>
      <c r="AR496" s="291">
        <v>12601600</v>
      </c>
      <c r="AS496" s="291">
        <v>716</v>
      </c>
      <c r="AT496" s="291">
        <v>45108000</v>
      </c>
      <c r="AU496" s="291">
        <v>12601600</v>
      </c>
      <c r="AV496" s="291"/>
      <c r="AW496" s="291"/>
      <c r="AX496" s="291">
        <v>0</v>
      </c>
      <c r="AY496" s="291">
        <v>241</v>
      </c>
      <c r="AZ496" s="291">
        <v>15183000</v>
      </c>
      <c r="BA496" s="291"/>
      <c r="BB496" s="291"/>
      <c r="BC496" s="291">
        <v>224</v>
      </c>
      <c r="BD496" s="291">
        <v>14112000</v>
      </c>
      <c r="BE496" s="291">
        <v>7910896</v>
      </c>
      <c r="BF496" s="291">
        <v>3942400</v>
      </c>
      <c r="BG496" s="291">
        <v>224</v>
      </c>
      <c r="BH496" s="291">
        <v>14112000</v>
      </c>
      <c r="BI496" s="291">
        <v>7910896</v>
      </c>
      <c r="BJ496" s="291">
        <v>3942400</v>
      </c>
      <c r="BK496" s="291">
        <v>17</v>
      </c>
      <c r="BL496" s="291">
        <v>475</v>
      </c>
      <c r="BM496" s="291">
        <v>492</v>
      </c>
      <c r="BN496" s="291">
        <v>30996000</v>
      </c>
      <c r="BO496" s="291">
        <v>8659200</v>
      </c>
      <c r="BP496" s="292" t="s">
        <v>4023</v>
      </c>
      <c r="BQ496" s="292" t="s">
        <v>4183</v>
      </c>
      <c r="BR496" t="s">
        <v>45</v>
      </c>
    </row>
    <row r="497" spans="1:70" x14ac:dyDescent="0.3">
      <c r="A497" s="281">
        <v>494</v>
      </c>
      <c r="B497" s="282" t="s">
        <v>2952</v>
      </c>
      <c r="C497" s="282" t="s">
        <v>3011</v>
      </c>
      <c r="D497" s="282" t="s">
        <v>2954</v>
      </c>
      <c r="E497" s="282" t="s">
        <v>2959</v>
      </c>
      <c r="F497" s="282" t="s">
        <v>2955</v>
      </c>
      <c r="G497" s="282" t="s">
        <v>2960</v>
      </c>
      <c r="H497" s="282" t="s">
        <v>2964</v>
      </c>
      <c r="I497" s="282" t="s">
        <v>2962</v>
      </c>
      <c r="J497" s="282" t="s">
        <v>60</v>
      </c>
      <c r="K497" s="282" t="s">
        <v>2958</v>
      </c>
      <c r="L497" s="282" t="s">
        <v>45</v>
      </c>
      <c r="M497" s="283" t="s">
        <v>2374</v>
      </c>
      <c r="N497" s="282" t="s">
        <v>2375</v>
      </c>
      <c r="O497" s="282" t="s">
        <v>50</v>
      </c>
      <c r="P497" s="282" t="s">
        <v>74</v>
      </c>
      <c r="Q497" s="284" t="s">
        <v>45</v>
      </c>
      <c r="R497" s="282" t="s">
        <v>45</v>
      </c>
      <c r="S497" s="285">
        <v>45723</v>
      </c>
      <c r="T497" s="285">
        <v>45680</v>
      </c>
      <c r="U497" s="284" t="s">
        <v>45</v>
      </c>
      <c r="V497" s="285">
        <v>45680</v>
      </c>
      <c r="W497" s="285">
        <v>45723</v>
      </c>
      <c r="X497" s="285">
        <v>45727</v>
      </c>
      <c r="Y497" s="286">
        <v>63000</v>
      </c>
      <c r="Z497" s="286">
        <v>63000</v>
      </c>
      <c r="AA497" s="286">
        <v>16700</v>
      </c>
      <c r="AB497" s="286">
        <v>63000</v>
      </c>
      <c r="AC497" s="287" t="s">
        <v>52</v>
      </c>
      <c r="AD497" s="284" t="s">
        <v>60</v>
      </c>
      <c r="AE497" s="287" t="s">
        <v>45</v>
      </c>
      <c r="AF497" s="286">
        <v>63000</v>
      </c>
      <c r="AG497" s="286">
        <v>1400</v>
      </c>
      <c r="AH497" s="286">
        <v>88200000</v>
      </c>
      <c r="AI497" s="286">
        <v>23380000</v>
      </c>
      <c r="AJ497" s="286">
        <v>1400</v>
      </c>
      <c r="AK497" s="286">
        <v>88200000</v>
      </c>
      <c r="AL497" s="286">
        <v>23380000</v>
      </c>
      <c r="AM497" s="286"/>
      <c r="AN497" s="286"/>
      <c r="AO497" s="286">
        <v>0</v>
      </c>
      <c r="AP497" s="286">
        <v>1515</v>
      </c>
      <c r="AQ497" s="286">
        <v>95445000</v>
      </c>
      <c r="AR497" s="286">
        <v>25300500</v>
      </c>
      <c r="AS497" s="286">
        <v>1515</v>
      </c>
      <c r="AT497" s="286">
        <v>95445000</v>
      </c>
      <c r="AU497" s="286">
        <v>25300500</v>
      </c>
      <c r="AV497" s="286"/>
      <c r="AW497" s="286"/>
      <c r="AX497" s="286">
        <v>0</v>
      </c>
      <c r="AY497" s="286">
        <v>439</v>
      </c>
      <c r="AZ497" s="286">
        <v>27657000</v>
      </c>
      <c r="BA497" s="286"/>
      <c r="BB497" s="286"/>
      <c r="BC497" s="286">
        <v>393</v>
      </c>
      <c r="BD497" s="286">
        <v>24759000</v>
      </c>
      <c r="BE497" s="286">
        <v>14298227</v>
      </c>
      <c r="BF497" s="286">
        <v>6563100</v>
      </c>
      <c r="BG497" s="286">
        <v>393</v>
      </c>
      <c r="BH497" s="286">
        <v>24759000</v>
      </c>
      <c r="BI497" s="286">
        <v>14298227</v>
      </c>
      <c r="BJ497" s="286">
        <v>6563100</v>
      </c>
      <c r="BK497" s="286">
        <v>46</v>
      </c>
      <c r="BL497" s="286">
        <v>1076</v>
      </c>
      <c r="BM497" s="286">
        <v>1122</v>
      </c>
      <c r="BN497" s="286">
        <v>70686000</v>
      </c>
      <c r="BO497" s="286">
        <v>18737400</v>
      </c>
      <c r="BP497" s="287" t="s">
        <v>3953</v>
      </c>
      <c r="BQ497" s="287" t="s">
        <v>4174</v>
      </c>
      <c r="BR497" t="s">
        <v>45</v>
      </c>
    </row>
    <row r="498" spans="1:70" x14ac:dyDescent="0.3">
      <c r="A498" s="281">
        <v>495</v>
      </c>
      <c r="B498" s="288" t="s">
        <v>2952</v>
      </c>
      <c r="C498" s="288" t="s">
        <v>3011</v>
      </c>
      <c r="D498" s="288" t="s">
        <v>2954</v>
      </c>
      <c r="E498" s="288" t="s">
        <v>2959</v>
      </c>
      <c r="F498" s="288" t="s">
        <v>2955</v>
      </c>
      <c r="G498" s="288" t="s">
        <v>2960</v>
      </c>
      <c r="H498" s="288" t="s">
        <v>2964</v>
      </c>
      <c r="I498" s="288" t="s">
        <v>2962</v>
      </c>
      <c r="J498" s="288" t="s">
        <v>60</v>
      </c>
      <c r="K498" s="288" t="s">
        <v>2958</v>
      </c>
      <c r="L498" s="288" t="s">
        <v>45</v>
      </c>
      <c r="M498" s="289" t="s">
        <v>2376</v>
      </c>
      <c r="N498" s="288" t="s">
        <v>2377</v>
      </c>
      <c r="O498" s="288" t="s">
        <v>50</v>
      </c>
      <c r="P498" s="288" t="s">
        <v>74</v>
      </c>
      <c r="Q498" s="290" t="s">
        <v>45</v>
      </c>
      <c r="R498" s="288" t="s">
        <v>45</v>
      </c>
      <c r="S498" s="1">
        <v>45688</v>
      </c>
      <c r="T498" s="1">
        <v>45609</v>
      </c>
      <c r="U498" s="290" t="s">
        <v>45</v>
      </c>
      <c r="V498" s="1">
        <v>45609</v>
      </c>
      <c r="W498" s="1">
        <v>45656</v>
      </c>
      <c r="X498" s="1">
        <v>45665</v>
      </c>
      <c r="Y498" s="291">
        <v>49000</v>
      </c>
      <c r="Z498" s="291">
        <v>49000</v>
      </c>
      <c r="AA498" s="291">
        <v>12900</v>
      </c>
      <c r="AB498" s="291">
        <v>49000</v>
      </c>
      <c r="AC498" s="292" t="s">
        <v>421</v>
      </c>
      <c r="AD498" s="290" t="s">
        <v>60</v>
      </c>
      <c r="AE498" s="292" t="s">
        <v>45</v>
      </c>
      <c r="AF498" s="291">
        <v>49000</v>
      </c>
      <c r="AG498" s="291">
        <v>1580</v>
      </c>
      <c r="AH498" s="291">
        <v>77420000</v>
      </c>
      <c r="AI498" s="291">
        <v>20382000</v>
      </c>
      <c r="AJ498" s="291">
        <v>1000</v>
      </c>
      <c r="AK498" s="291">
        <v>49000000</v>
      </c>
      <c r="AL498" s="291">
        <v>12900000</v>
      </c>
      <c r="AM498" s="291">
        <v>580</v>
      </c>
      <c r="AN498" s="291">
        <v>28420000</v>
      </c>
      <c r="AO498" s="291">
        <v>7482000</v>
      </c>
      <c r="AP498" s="291">
        <v>1588</v>
      </c>
      <c r="AQ498" s="291">
        <v>77812000</v>
      </c>
      <c r="AR498" s="291">
        <v>20485200</v>
      </c>
      <c r="AS498" s="291">
        <v>1588</v>
      </c>
      <c r="AT498" s="291">
        <v>77812000</v>
      </c>
      <c r="AU498" s="291">
        <v>20485200</v>
      </c>
      <c r="AV498" s="291"/>
      <c r="AW498" s="291"/>
      <c r="AX498" s="291">
        <v>0</v>
      </c>
      <c r="AY498" s="291">
        <v>1274</v>
      </c>
      <c r="AZ498" s="291">
        <v>62426000</v>
      </c>
      <c r="BA498" s="291"/>
      <c r="BB498" s="291"/>
      <c r="BC498" s="291">
        <v>1197</v>
      </c>
      <c r="BD498" s="291">
        <v>58653000</v>
      </c>
      <c r="BE498" s="291">
        <v>45960245</v>
      </c>
      <c r="BF498" s="291">
        <v>15441300</v>
      </c>
      <c r="BG498" s="291">
        <v>1197</v>
      </c>
      <c r="BH498" s="291">
        <v>58653000</v>
      </c>
      <c r="BI498" s="291">
        <v>45960245</v>
      </c>
      <c r="BJ498" s="291">
        <v>15441300</v>
      </c>
      <c r="BK498" s="291">
        <v>77</v>
      </c>
      <c r="BL498" s="291">
        <v>314</v>
      </c>
      <c r="BM498" s="291">
        <v>391</v>
      </c>
      <c r="BN498" s="291">
        <v>19159000</v>
      </c>
      <c r="BO498" s="291">
        <v>5043900</v>
      </c>
      <c r="BP498" s="292" t="s">
        <v>3886</v>
      </c>
      <c r="BQ498" s="292" t="s">
        <v>3869</v>
      </c>
      <c r="BR498" t="s">
        <v>45</v>
      </c>
    </row>
    <row r="499" spans="1:70" x14ac:dyDescent="0.3">
      <c r="A499" s="281">
        <v>496</v>
      </c>
      <c r="B499" s="282" t="s">
        <v>2952</v>
      </c>
      <c r="C499" s="282" t="s">
        <v>3011</v>
      </c>
      <c r="D499" s="282" t="s">
        <v>2954</v>
      </c>
      <c r="E499" s="282" t="s">
        <v>2959</v>
      </c>
      <c r="F499" s="282" t="s">
        <v>2955</v>
      </c>
      <c r="G499" s="282" t="s">
        <v>2960</v>
      </c>
      <c r="H499" s="282" t="s">
        <v>2964</v>
      </c>
      <c r="I499" s="282" t="s">
        <v>2962</v>
      </c>
      <c r="J499" s="282" t="s">
        <v>60</v>
      </c>
      <c r="K499" s="282" t="s">
        <v>2958</v>
      </c>
      <c r="L499" s="282" t="s">
        <v>45</v>
      </c>
      <c r="M499" s="283" t="s">
        <v>2378</v>
      </c>
      <c r="N499" s="282" t="s">
        <v>2379</v>
      </c>
      <c r="O499" s="282" t="s">
        <v>50</v>
      </c>
      <c r="P499" s="282" t="s">
        <v>74</v>
      </c>
      <c r="Q499" s="284" t="s">
        <v>45</v>
      </c>
      <c r="R499" s="282" t="s">
        <v>45</v>
      </c>
      <c r="S499" s="285">
        <v>45694</v>
      </c>
      <c r="T499" s="285">
        <v>45666</v>
      </c>
      <c r="U499" s="284" t="s">
        <v>45</v>
      </c>
      <c r="V499" s="285">
        <v>45666</v>
      </c>
      <c r="W499" s="285">
        <v>45694</v>
      </c>
      <c r="X499" s="285">
        <v>45695</v>
      </c>
      <c r="Y499" s="286">
        <v>62000</v>
      </c>
      <c r="Z499" s="286">
        <v>79000</v>
      </c>
      <c r="AA499" s="286">
        <v>16900</v>
      </c>
      <c r="AB499" s="286">
        <v>79000</v>
      </c>
      <c r="AC499" s="287" t="s">
        <v>386</v>
      </c>
      <c r="AD499" s="284" t="s">
        <v>60</v>
      </c>
      <c r="AE499" s="287" t="s">
        <v>45</v>
      </c>
      <c r="AF499" s="286">
        <v>62000</v>
      </c>
      <c r="AG499" s="286">
        <v>1020</v>
      </c>
      <c r="AH499" s="286">
        <v>80580000</v>
      </c>
      <c r="AI499" s="286">
        <v>17238000</v>
      </c>
      <c r="AJ499" s="286">
        <v>1020</v>
      </c>
      <c r="AK499" s="286">
        <v>80580000</v>
      </c>
      <c r="AL499" s="286">
        <v>17238000</v>
      </c>
      <c r="AM499" s="286"/>
      <c r="AN499" s="286"/>
      <c r="AO499" s="286">
        <v>0</v>
      </c>
      <c r="AP499" s="286">
        <v>1004</v>
      </c>
      <c r="AQ499" s="286">
        <v>79316000</v>
      </c>
      <c r="AR499" s="286">
        <v>16967600</v>
      </c>
      <c r="AS499" s="286">
        <v>1004</v>
      </c>
      <c r="AT499" s="286">
        <v>79316000</v>
      </c>
      <c r="AU499" s="286">
        <v>16967600</v>
      </c>
      <c r="AV499" s="286"/>
      <c r="AW499" s="286"/>
      <c r="AX499" s="286">
        <v>0</v>
      </c>
      <c r="AY499" s="286">
        <v>864</v>
      </c>
      <c r="AZ499" s="286">
        <v>68256000</v>
      </c>
      <c r="BA499" s="286"/>
      <c r="BB499" s="286"/>
      <c r="BC499" s="286">
        <v>840</v>
      </c>
      <c r="BD499" s="286">
        <v>66360000</v>
      </c>
      <c r="BE499" s="286">
        <v>38189428</v>
      </c>
      <c r="BF499" s="286">
        <v>14196000</v>
      </c>
      <c r="BG499" s="286">
        <v>840</v>
      </c>
      <c r="BH499" s="286">
        <v>66360000</v>
      </c>
      <c r="BI499" s="286">
        <v>38189428</v>
      </c>
      <c r="BJ499" s="286">
        <v>14196000</v>
      </c>
      <c r="BK499" s="286">
        <v>24</v>
      </c>
      <c r="BL499" s="286">
        <v>140</v>
      </c>
      <c r="BM499" s="286">
        <v>164</v>
      </c>
      <c r="BN499" s="286">
        <v>12956000</v>
      </c>
      <c r="BO499" s="286">
        <v>2771600</v>
      </c>
      <c r="BP499" s="287" t="s">
        <v>3862</v>
      </c>
      <c r="BQ499" s="287" t="s">
        <v>3742</v>
      </c>
      <c r="BR499" t="s">
        <v>45</v>
      </c>
    </row>
    <row r="500" spans="1:70" x14ac:dyDescent="0.3">
      <c r="A500" s="281">
        <v>497</v>
      </c>
      <c r="B500" s="288" t="s">
        <v>2952</v>
      </c>
      <c r="C500" s="288" t="s">
        <v>3011</v>
      </c>
      <c r="D500" s="288" t="s">
        <v>2954</v>
      </c>
      <c r="E500" s="288" t="s">
        <v>2959</v>
      </c>
      <c r="F500" s="288" t="s">
        <v>2955</v>
      </c>
      <c r="G500" s="288" t="s">
        <v>2960</v>
      </c>
      <c r="H500" s="288" t="s">
        <v>2964</v>
      </c>
      <c r="I500" s="288" t="s">
        <v>2962</v>
      </c>
      <c r="J500" s="288" t="s">
        <v>60</v>
      </c>
      <c r="K500" s="288" t="s">
        <v>2958</v>
      </c>
      <c r="L500" s="288" t="s">
        <v>45</v>
      </c>
      <c r="M500" s="289" t="s">
        <v>2380</v>
      </c>
      <c r="N500" s="288" t="s">
        <v>2381</v>
      </c>
      <c r="O500" s="288" t="s">
        <v>50</v>
      </c>
      <c r="P500" s="288" t="s">
        <v>51</v>
      </c>
      <c r="Q500" s="290" t="s">
        <v>45</v>
      </c>
      <c r="R500" s="288" t="s">
        <v>45</v>
      </c>
      <c r="S500" s="1">
        <v>45722</v>
      </c>
      <c r="T500" s="1">
        <v>45616</v>
      </c>
      <c r="U500" s="290" t="s">
        <v>45</v>
      </c>
      <c r="V500" s="1">
        <v>45616</v>
      </c>
      <c r="W500" s="1">
        <v>45722</v>
      </c>
      <c r="X500" s="1">
        <v>45727</v>
      </c>
      <c r="Y500" s="291">
        <v>49000</v>
      </c>
      <c r="Z500" s="291">
        <v>49000</v>
      </c>
      <c r="AA500" s="291">
        <v>12100</v>
      </c>
      <c r="AB500" s="291">
        <v>49000</v>
      </c>
      <c r="AC500" s="292" t="s">
        <v>998</v>
      </c>
      <c r="AD500" s="290" t="s">
        <v>60</v>
      </c>
      <c r="AE500" s="292" t="s">
        <v>45</v>
      </c>
      <c r="AF500" s="291">
        <v>49000</v>
      </c>
      <c r="AG500" s="291">
        <v>800</v>
      </c>
      <c r="AH500" s="291">
        <v>39200000</v>
      </c>
      <c r="AI500" s="291">
        <v>9680000</v>
      </c>
      <c r="AJ500" s="291">
        <v>800</v>
      </c>
      <c r="AK500" s="291">
        <v>39200000</v>
      </c>
      <c r="AL500" s="291">
        <v>9680000</v>
      </c>
      <c r="AM500" s="291"/>
      <c r="AN500" s="291"/>
      <c r="AO500" s="291">
        <v>0</v>
      </c>
      <c r="AP500" s="291">
        <v>780</v>
      </c>
      <c r="AQ500" s="291">
        <v>38220000</v>
      </c>
      <c r="AR500" s="291">
        <v>9438000</v>
      </c>
      <c r="AS500" s="291">
        <v>780</v>
      </c>
      <c r="AT500" s="291">
        <v>38220000</v>
      </c>
      <c r="AU500" s="291">
        <v>9438000</v>
      </c>
      <c r="AV500" s="291"/>
      <c r="AW500" s="291"/>
      <c r="AX500" s="291">
        <v>0</v>
      </c>
      <c r="AY500" s="291">
        <v>637</v>
      </c>
      <c r="AZ500" s="291">
        <v>31213000</v>
      </c>
      <c r="BA500" s="291"/>
      <c r="BB500" s="291"/>
      <c r="BC500" s="291">
        <v>584</v>
      </c>
      <c r="BD500" s="291">
        <v>28616000</v>
      </c>
      <c r="BE500" s="291">
        <v>18877709</v>
      </c>
      <c r="BF500" s="291">
        <v>7066400</v>
      </c>
      <c r="BG500" s="291">
        <v>584</v>
      </c>
      <c r="BH500" s="291">
        <v>28616000</v>
      </c>
      <c r="BI500" s="291">
        <v>18877709</v>
      </c>
      <c r="BJ500" s="291">
        <v>7066400</v>
      </c>
      <c r="BK500" s="291">
        <v>53</v>
      </c>
      <c r="BL500" s="291">
        <v>143</v>
      </c>
      <c r="BM500" s="291">
        <v>196</v>
      </c>
      <c r="BN500" s="291">
        <v>9604000</v>
      </c>
      <c r="BO500" s="291">
        <v>2371600</v>
      </c>
      <c r="BP500" s="292" t="s">
        <v>3420</v>
      </c>
      <c r="BQ500" s="292" t="s">
        <v>3384</v>
      </c>
      <c r="BR500" t="s">
        <v>45</v>
      </c>
    </row>
    <row r="501" spans="1:70" x14ac:dyDescent="0.3">
      <c r="A501" s="281">
        <v>498</v>
      </c>
      <c r="B501" s="282" t="s">
        <v>2952</v>
      </c>
      <c r="C501" s="282" t="s">
        <v>3011</v>
      </c>
      <c r="D501" s="282" t="s">
        <v>2954</v>
      </c>
      <c r="E501" s="282" t="s">
        <v>2959</v>
      </c>
      <c r="F501" s="282" t="s">
        <v>2955</v>
      </c>
      <c r="G501" s="282" t="s">
        <v>2960</v>
      </c>
      <c r="H501" s="282" t="s">
        <v>2964</v>
      </c>
      <c r="I501" s="282" t="s">
        <v>2962</v>
      </c>
      <c r="J501" s="282" t="s">
        <v>60</v>
      </c>
      <c r="K501" s="282" t="s">
        <v>2958</v>
      </c>
      <c r="L501" s="282" t="s">
        <v>45</v>
      </c>
      <c r="M501" s="283" t="s">
        <v>2382</v>
      </c>
      <c r="N501" s="282" t="s">
        <v>2383</v>
      </c>
      <c r="O501" s="282" t="s">
        <v>50</v>
      </c>
      <c r="P501" s="282" t="s">
        <v>74</v>
      </c>
      <c r="Q501" s="284" t="s">
        <v>45</v>
      </c>
      <c r="R501" s="282" t="s">
        <v>45</v>
      </c>
      <c r="S501" s="285">
        <v>45672</v>
      </c>
      <c r="T501" s="285">
        <v>45643</v>
      </c>
      <c r="U501" s="284" t="s">
        <v>45</v>
      </c>
      <c r="V501" s="285">
        <v>45643</v>
      </c>
      <c r="W501" s="285">
        <v>45656</v>
      </c>
      <c r="X501" s="285">
        <v>45664</v>
      </c>
      <c r="Y501" s="286">
        <v>67000</v>
      </c>
      <c r="Z501" s="286">
        <v>67000</v>
      </c>
      <c r="AA501" s="286">
        <v>17500</v>
      </c>
      <c r="AB501" s="286">
        <v>67000</v>
      </c>
      <c r="AC501" s="287" t="s">
        <v>527</v>
      </c>
      <c r="AD501" s="284" t="s">
        <v>60</v>
      </c>
      <c r="AE501" s="287" t="s">
        <v>45</v>
      </c>
      <c r="AF501" s="286">
        <v>67000</v>
      </c>
      <c r="AG501" s="286">
        <v>1460</v>
      </c>
      <c r="AH501" s="286">
        <v>97820000</v>
      </c>
      <c r="AI501" s="286">
        <v>25550000</v>
      </c>
      <c r="AJ501" s="286">
        <v>1110</v>
      </c>
      <c r="AK501" s="286">
        <v>74370000</v>
      </c>
      <c r="AL501" s="286">
        <v>19425000</v>
      </c>
      <c r="AM501" s="286">
        <v>350</v>
      </c>
      <c r="AN501" s="286">
        <v>23450000</v>
      </c>
      <c r="AO501" s="286">
        <v>6125000</v>
      </c>
      <c r="AP501" s="286">
        <v>1592</v>
      </c>
      <c r="AQ501" s="286">
        <v>106664000</v>
      </c>
      <c r="AR501" s="286">
        <v>27860000</v>
      </c>
      <c r="AS501" s="286">
        <v>1592</v>
      </c>
      <c r="AT501" s="286">
        <v>106664000</v>
      </c>
      <c r="AU501" s="286">
        <v>27860000</v>
      </c>
      <c r="AV501" s="286"/>
      <c r="AW501" s="286"/>
      <c r="AX501" s="286">
        <v>0</v>
      </c>
      <c r="AY501" s="286">
        <v>1433</v>
      </c>
      <c r="AZ501" s="286">
        <v>96011000</v>
      </c>
      <c r="BA501" s="286"/>
      <c r="BB501" s="286"/>
      <c r="BC501" s="286">
        <v>1378</v>
      </c>
      <c r="BD501" s="286">
        <v>92326000</v>
      </c>
      <c r="BE501" s="286">
        <v>69408860</v>
      </c>
      <c r="BF501" s="286">
        <v>24115000</v>
      </c>
      <c r="BG501" s="286">
        <v>1378</v>
      </c>
      <c r="BH501" s="286">
        <v>92326000</v>
      </c>
      <c r="BI501" s="286">
        <v>69408860</v>
      </c>
      <c r="BJ501" s="286">
        <v>24115000</v>
      </c>
      <c r="BK501" s="286">
        <v>55</v>
      </c>
      <c r="BL501" s="286">
        <v>159</v>
      </c>
      <c r="BM501" s="286">
        <v>214</v>
      </c>
      <c r="BN501" s="286">
        <v>14338000</v>
      </c>
      <c r="BO501" s="286">
        <v>3745000</v>
      </c>
      <c r="BP501" s="287" t="s">
        <v>1418</v>
      </c>
      <c r="BQ501" s="287" t="s">
        <v>3874</v>
      </c>
      <c r="BR501" t="s">
        <v>45</v>
      </c>
    </row>
    <row r="502" spans="1:70" x14ac:dyDescent="0.3">
      <c r="A502" s="281">
        <v>499</v>
      </c>
      <c r="B502" s="288" t="s">
        <v>2952</v>
      </c>
      <c r="C502" s="288" t="s">
        <v>3011</v>
      </c>
      <c r="D502" s="288" t="s">
        <v>2954</v>
      </c>
      <c r="E502" s="288" t="s">
        <v>2959</v>
      </c>
      <c r="F502" s="288" t="s">
        <v>2955</v>
      </c>
      <c r="G502" s="288" t="s">
        <v>2960</v>
      </c>
      <c r="H502" s="288" t="s">
        <v>2965</v>
      </c>
      <c r="I502" s="288" t="s">
        <v>2962</v>
      </c>
      <c r="J502" s="288" t="s">
        <v>60</v>
      </c>
      <c r="K502" s="288" t="s">
        <v>2958</v>
      </c>
      <c r="L502" s="288" t="s">
        <v>45</v>
      </c>
      <c r="M502" s="289" t="s">
        <v>2384</v>
      </c>
      <c r="N502" s="288" t="s">
        <v>1790</v>
      </c>
      <c r="O502" s="288" t="s">
        <v>50</v>
      </c>
      <c r="P502" s="288" t="s">
        <v>74</v>
      </c>
      <c r="Q502" s="290" t="s">
        <v>45</v>
      </c>
      <c r="R502" s="288" t="s">
        <v>45</v>
      </c>
      <c r="S502" s="1">
        <v>45664</v>
      </c>
      <c r="T502" s="1">
        <v>45617</v>
      </c>
      <c r="U502" s="290" t="s">
        <v>45</v>
      </c>
      <c r="V502" s="1">
        <v>45617</v>
      </c>
      <c r="W502" s="1">
        <v>45664</v>
      </c>
      <c r="X502" s="1">
        <v>45672</v>
      </c>
      <c r="Y502" s="291">
        <v>43000</v>
      </c>
      <c r="Z502" s="291">
        <v>43000</v>
      </c>
      <c r="AA502" s="291">
        <v>11700</v>
      </c>
      <c r="AB502" s="291">
        <v>43000</v>
      </c>
      <c r="AC502" s="292" t="s">
        <v>386</v>
      </c>
      <c r="AD502" s="290" t="s">
        <v>60</v>
      </c>
      <c r="AE502" s="292" t="s">
        <v>45</v>
      </c>
      <c r="AF502" s="291">
        <v>43000</v>
      </c>
      <c r="AG502" s="291">
        <v>2400</v>
      </c>
      <c r="AH502" s="291">
        <v>103200000</v>
      </c>
      <c r="AI502" s="291">
        <v>28080000</v>
      </c>
      <c r="AJ502" s="291">
        <v>2400</v>
      </c>
      <c r="AK502" s="291">
        <v>103200000</v>
      </c>
      <c r="AL502" s="291">
        <v>28080000</v>
      </c>
      <c r="AM502" s="291"/>
      <c r="AN502" s="291"/>
      <c r="AO502" s="291">
        <v>0</v>
      </c>
      <c r="AP502" s="291">
        <v>2540</v>
      </c>
      <c r="AQ502" s="291">
        <v>109220000</v>
      </c>
      <c r="AR502" s="291">
        <v>29718000</v>
      </c>
      <c r="AS502" s="291">
        <v>2540</v>
      </c>
      <c r="AT502" s="291">
        <v>109220000</v>
      </c>
      <c r="AU502" s="291">
        <v>29718000</v>
      </c>
      <c r="AV502" s="291"/>
      <c r="AW502" s="291"/>
      <c r="AX502" s="291">
        <v>0</v>
      </c>
      <c r="AY502" s="291">
        <v>1104</v>
      </c>
      <c r="AZ502" s="291">
        <v>47472000</v>
      </c>
      <c r="BA502" s="291"/>
      <c r="BB502" s="291"/>
      <c r="BC502" s="291">
        <v>1048</v>
      </c>
      <c r="BD502" s="291">
        <v>45064000</v>
      </c>
      <c r="BE502" s="291">
        <v>30365059</v>
      </c>
      <c r="BF502" s="291">
        <v>12261600</v>
      </c>
      <c r="BG502" s="291">
        <v>1048</v>
      </c>
      <c r="BH502" s="291">
        <v>45064000</v>
      </c>
      <c r="BI502" s="291">
        <v>30365059</v>
      </c>
      <c r="BJ502" s="291">
        <v>12261600</v>
      </c>
      <c r="BK502" s="291">
        <v>56</v>
      </c>
      <c r="BL502" s="291">
        <v>1436</v>
      </c>
      <c r="BM502" s="291">
        <v>1492</v>
      </c>
      <c r="BN502" s="291">
        <v>64156000</v>
      </c>
      <c r="BO502" s="291">
        <v>17456400</v>
      </c>
      <c r="BP502" s="292" t="s">
        <v>3857</v>
      </c>
      <c r="BQ502" s="292" t="s">
        <v>1005</v>
      </c>
      <c r="BR502" t="s">
        <v>45</v>
      </c>
    </row>
    <row r="503" spans="1:70" x14ac:dyDescent="0.3">
      <c r="A503" s="281">
        <v>500</v>
      </c>
      <c r="B503" s="282" t="s">
        <v>2952</v>
      </c>
      <c r="C503" s="282" t="s">
        <v>3011</v>
      </c>
      <c r="D503" s="282" t="s">
        <v>2954</v>
      </c>
      <c r="E503" s="282" t="s">
        <v>2959</v>
      </c>
      <c r="F503" s="282" t="s">
        <v>2955</v>
      </c>
      <c r="G503" s="282" t="s">
        <v>2960</v>
      </c>
      <c r="H503" s="282" t="s">
        <v>2965</v>
      </c>
      <c r="I503" s="282" t="s">
        <v>2962</v>
      </c>
      <c r="J503" s="282" t="s">
        <v>60</v>
      </c>
      <c r="K503" s="282" t="s">
        <v>2958</v>
      </c>
      <c r="L503" s="282" t="s">
        <v>45</v>
      </c>
      <c r="M503" s="283" t="s">
        <v>2385</v>
      </c>
      <c r="N503" s="282" t="s">
        <v>2386</v>
      </c>
      <c r="O503" s="282" t="s">
        <v>50</v>
      </c>
      <c r="P503" s="282" t="s">
        <v>74</v>
      </c>
      <c r="Q503" s="284" t="s">
        <v>45</v>
      </c>
      <c r="R503" s="282" t="s">
        <v>45</v>
      </c>
      <c r="S503" s="285">
        <v>45693</v>
      </c>
      <c r="T503" s="285">
        <v>45624</v>
      </c>
      <c r="U503" s="284" t="s">
        <v>45</v>
      </c>
      <c r="V503" s="285">
        <v>45624</v>
      </c>
      <c r="W503" s="285">
        <v>45693</v>
      </c>
      <c r="X503" s="285">
        <v>45695</v>
      </c>
      <c r="Y503" s="286">
        <v>35000</v>
      </c>
      <c r="Z503" s="286">
        <v>35000</v>
      </c>
      <c r="AA503" s="286">
        <v>8900</v>
      </c>
      <c r="AB503" s="286">
        <v>35000</v>
      </c>
      <c r="AC503" s="287" t="s">
        <v>678</v>
      </c>
      <c r="AD503" s="284" t="s">
        <v>60</v>
      </c>
      <c r="AE503" s="287" t="s">
        <v>45</v>
      </c>
      <c r="AF503" s="286">
        <v>35000</v>
      </c>
      <c r="AG503" s="286">
        <v>1520</v>
      </c>
      <c r="AH503" s="286">
        <v>53200000</v>
      </c>
      <c r="AI503" s="286">
        <v>13528000</v>
      </c>
      <c r="AJ503" s="286">
        <v>1520</v>
      </c>
      <c r="AK503" s="286">
        <v>53200000</v>
      </c>
      <c r="AL503" s="286">
        <v>13528000</v>
      </c>
      <c r="AM503" s="286"/>
      <c r="AN503" s="286"/>
      <c r="AO503" s="286">
        <v>0</v>
      </c>
      <c r="AP503" s="286">
        <v>1566</v>
      </c>
      <c r="AQ503" s="286">
        <v>54810000</v>
      </c>
      <c r="AR503" s="286">
        <v>13937400</v>
      </c>
      <c r="AS503" s="286">
        <v>1566</v>
      </c>
      <c r="AT503" s="286">
        <v>54810000</v>
      </c>
      <c r="AU503" s="286">
        <v>13937400</v>
      </c>
      <c r="AV503" s="286"/>
      <c r="AW503" s="286"/>
      <c r="AX503" s="286">
        <v>0</v>
      </c>
      <c r="AY503" s="286">
        <v>613</v>
      </c>
      <c r="AZ503" s="286">
        <v>21455000</v>
      </c>
      <c r="BA503" s="286"/>
      <c r="BB503" s="286"/>
      <c r="BC503" s="286">
        <v>515</v>
      </c>
      <c r="BD503" s="286">
        <v>18025000</v>
      </c>
      <c r="BE503" s="286">
        <v>12033769</v>
      </c>
      <c r="BF503" s="286">
        <v>4583500</v>
      </c>
      <c r="BG503" s="286">
        <v>515</v>
      </c>
      <c r="BH503" s="286">
        <v>18025000</v>
      </c>
      <c r="BI503" s="286">
        <v>12033769</v>
      </c>
      <c r="BJ503" s="286">
        <v>4583500</v>
      </c>
      <c r="BK503" s="286">
        <v>98</v>
      </c>
      <c r="BL503" s="286">
        <v>953</v>
      </c>
      <c r="BM503" s="286">
        <v>1051</v>
      </c>
      <c r="BN503" s="286">
        <v>36785000</v>
      </c>
      <c r="BO503" s="286">
        <v>9353900</v>
      </c>
      <c r="BP503" s="287" t="s">
        <v>3819</v>
      </c>
      <c r="BQ503" s="287" t="s">
        <v>3975</v>
      </c>
      <c r="BR503" t="s">
        <v>45</v>
      </c>
    </row>
    <row r="504" spans="1:70" x14ac:dyDescent="0.3">
      <c r="A504" s="281">
        <v>501</v>
      </c>
      <c r="B504" s="288" t="s">
        <v>2952</v>
      </c>
      <c r="C504" s="288" t="s">
        <v>3011</v>
      </c>
      <c r="D504" s="288" t="s">
        <v>2954</v>
      </c>
      <c r="E504" s="288" t="s">
        <v>2959</v>
      </c>
      <c r="F504" s="288" t="s">
        <v>2955</v>
      </c>
      <c r="G504" s="288" t="s">
        <v>2960</v>
      </c>
      <c r="H504" s="288" t="s">
        <v>2965</v>
      </c>
      <c r="I504" s="288" t="s">
        <v>2962</v>
      </c>
      <c r="J504" s="288" t="s">
        <v>60</v>
      </c>
      <c r="K504" s="288" t="s">
        <v>2958</v>
      </c>
      <c r="L504" s="288" t="s">
        <v>45</v>
      </c>
      <c r="M504" s="289" t="s">
        <v>2387</v>
      </c>
      <c r="N504" s="288" t="s">
        <v>2388</v>
      </c>
      <c r="O504" s="288" t="s">
        <v>50</v>
      </c>
      <c r="P504" s="288" t="s">
        <v>74</v>
      </c>
      <c r="Q504" s="290" t="s">
        <v>45</v>
      </c>
      <c r="R504" s="288" t="s">
        <v>45</v>
      </c>
      <c r="S504" s="1">
        <v>45671</v>
      </c>
      <c r="T504" s="1">
        <v>45624</v>
      </c>
      <c r="U504" s="290" t="s">
        <v>45</v>
      </c>
      <c r="V504" s="1">
        <v>45624</v>
      </c>
      <c r="W504" s="1">
        <v>45671</v>
      </c>
      <c r="X504" s="1">
        <v>45680</v>
      </c>
      <c r="Y504" s="291">
        <v>49000</v>
      </c>
      <c r="Z504" s="291">
        <v>49000</v>
      </c>
      <c r="AA504" s="291">
        <v>12900</v>
      </c>
      <c r="AB504" s="291">
        <v>49000</v>
      </c>
      <c r="AC504" s="292" t="s">
        <v>421</v>
      </c>
      <c r="AD504" s="290" t="s">
        <v>60</v>
      </c>
      <c r="AE504" s="292" t="s">
        <v>45</v>
      </c>
      <c r="AF504" s="291">
        <v>49000</v>
      </c>
      <c r="AG504" s="291">
        <v>1260</v>
      </c>
      <c r="AH504" s="291">
        <v>61740000</v>
      </c>
      <c r="AI504" s="291">
        <v>16254000</v>
      </c>
      <c r="AJ504" s="291">
        <v>1260</v>
      </c>
      <c r="AK504" s="291">
        <v>61740000</v>
      </c>
      <c r="AL504" s="291">
        <v>16254000</v>
      </c>
      <c r="AM504" s="291"/>
      <c r="AN504" s="291"/>
      <c r="AO504" s="291">
        <v>0</v>
      </c>
      <c r="AP504" s="291">
        <v>1263</v>
      </c>
      <c r="AQ504" s="291">
        <v>61887000</v>
      </c>
      <c r="AR504" s="291">
        <v>16292700</v>
      </c>
      <c r="AS504" s="291">
        <v>1263</v>
      </c>
      <c r="AT504" s="291">
        <v>61887000</v>
      </c>
      <c r="AU504" s="291">
        <v>16292700</v>
      </c>
      <c r="AV504" s="291"/>
      <c r="AW504" s="291"/>
      <c r="AX504" s="291">
        <v>0</v>
      </c>
      <c r="AY504" s="291">
        <v>745</v>
      </c>
      <c r="AZ504" s="291">
        <v>36505000</v>
      </c>
      <c r="BA504" s="291"/>
      <c r="BB504" s="291"/>
      <c r="BC504" s="291">
        <v>665</v>
      </c>
      <c r="BD504" s="291">
        <v>32585000</v>
      </c>
      <c r="BE504" s="291">
        <v>23078953</v>
      </c>
      <c r="BF504" s="291">
        <v>8578500</v>
      </c>
      <c r="BG504" s="291">
        <v>665</v>
      </c>
      <c r="BH504" s="291">
        <v>32585000</v>
      </c>
      <c r="BI504" s="291">
        <v>23078953</v>
      </c>
      <c r="BJ504" s="291">
        <v>8578500</v>
      </c>
      <c r="BK504" s="291">
        <v>80</v>
      </c>
      <c r="BL504" s="291">
        <v>518</v>
      </c>
      <c r="BM504" s="291">
        <v>598</v>
      </c>
      <c r="BN504" s="291">
        <v>29302000</v>
      </c>
      <c r="BO504" s="291">
        <v>7714200</v>
      </c>
      <c r="BP504" s="292" t="s">
        <v>3475</v>
      </c>
      <c r="BQ504" s="292" t="s">
        <v>4024</v>
      </c>
      <c r="BR504" t="s">
        <v>45</v>
      </c>
    </row>
    <row r="505" spans="1:70" x14ac:dyDescent="0.3">
      <c r="A505" s="281">
        <v>502</v>
      </c>
      <c r="B505" s="282" t="s">
        <v>2952</v>
      </c>
      <c r="C505" s="282" t="s">
        <v>3011</v>
      </c>
      <c r="D505" s="282" t="s">
        <v>2954</v>
      </c>
      <c r="E505" s="282" t="s">
        <v>2959</v>
      </c>
      <c r="F505" s="282" t="s">
        <v>2955</v>
      </c>
      <c r="G505" s="282" t="s">
        <v>2960</v>
      </c>
      <c r="H505" s="282" t="s">
        <v>2965</v>
      </c>
      <c r="I505" s="282" t="s">
        <v>2962</v>
      </c>
      <c r="J505" s="282" t="s">
        <v>60</v>
      </c>
      <c r="K505" s="282" t="s">
        <v>2958</v>
      </c>
      <c r="L505" s="282" t="s">
        <v>45</v>
      </c>
      <c r="M505" s="283" t="s">
        <v>2389</v>
      </c>
      <c r="N505" s="282" t="s">
        <v>2390</v>
      </c>
      <c r="O505" s="282" t="s">
        <v>50</v>
      </c>
      <c r="P505" s="282" t="s">
        <v>74</v>
      </c>
      <c r="Q505" s="284" t="s">
        <v>45</v>
      </c>
      <c r="R505" s="282" t="s">
        <v>45</v>
      </c>
      <c r="S505" s="285">
        <v>45715</v>
      </c>
      <c r="T505" s="285">
        <v>45636</v>
      </c>
      <c r="U505" s="284" t="s">
        <v>45</v>
      </c>
      <c r="V505" s="285">
        <v>45636</v>
      </c>
      <c r="W505" s="285">
        <v>45715</v>
      </c>
      <c r="X505" s="285">
        <v>45727</v>
      </c>
      <c r="Y505" s="286">
        <v>49000</v>
      </c>
      <c r="Z505" s="286">
        <v>49000</v>
      </c>
      <c r="AA505" s="286">
        <v>12800</v>
      </c>
      <c r="AB505" s="286">
        <v>49000</v>
      </c>
      <c r="AC505" s="287" t="s">
        <v>527</v>
      </c>
      <c r="AD505" s="284" t="s">
        <v>60</v>
      </c>
      <c r="AE505" s="287" t="s">
        <v>45</v>
      </c>
      <c r="AF505" s="286">
        <v>49000</v>
      </c>
      <c r="AG505" s="286">
        <v>1310</v>
      </c>
      <c r="AH505" s="286">
        <v>64190000</v>
      </c>
      <c r="AI505" s="286">
        <v>16768000</v>
      </c>
      <c r="AJ505" s="286">
        <v>1310</v>
      </c>
      <c r="AK505" s="286">
        <v>64190000</v>
      </c>
      <c r="AL505" s="286">
        <v>16768000</v>
      </c>
      <c r="AM505" s="286"/>
      <c r="AN505" s="286"/>
      <c r="AO505" s="286">
        <v>0</v>
      </c>
      <c r="AP505" s="286">
        <v>1191</v>
      </c>
      <c r="AQ505" s="286">
        <v>58359000</v>
      </c>
      <c r="AR505" s="286">
        <v>15244800</v>
      </c>
      <c r="AS505" s="286">
        <v>1191</v>
      </c>
      <c r="AT505" s="286">
        <v>58359000</v>
      </c>
      <c r="AU505" s="286">
        <v>15244800</v>
      </c>
      <c r="AV505" s="286"/>
      <c r="AW505" s="286"/>
      <c r="AX505" s="286">
        <v>0</v>
      </c>
      <c r="AY505" s="286">
        <v>993</v>
      </c>
      <c r="AZ505" s="286">
        <v>48657000</v>
      </c>
      <c r="BA505" s="286"/>
      <c r="BB505" s="286"/>
      <c r="BC505" s="286">
        <v>948</v>
      </c>
      <c r="BD505" s="286">
        <v>46452000</v>
      </c>
      <c r="BE505" s="286">
        <v>33468259</v>
      </c>
      <c r="BF505" s="286">
        <v>12134400</v>
      </c>
      <c r="BG505" s="286">
        <v>948</v>
      </c>
      <c r="BH505" s="286">
        <v>46452000</v>
      </c>
      <c r="BI505" s="286">
        <v>33468259</v>
      </c>
      <c r="BJ505" s="286">
        <v>12134400</v>
      </c>
      <c r="BK505" s="286">
        <v>45</v>
      </c>
      <c r="BL505" s="286">
        <v>198</v>
      </c>
      <c r="BM505" s="286">
        <v>243</v>
      </c>
      <c r="BN505" s="286">
        <v>11907000</v>
      </c>
      <c r="BO505" s="286">
        <v>3110400</v>
      </c>
      <c r="BP505" s="287" t="s">
        <v>1091</v>
      </c>
      <c r="BQ505" s="287" t="s">
        <v>3304</v>
      </c>
      <c r="BR505" t="s">
        <v>45</v>
      </c>
    </row>
    <row r="506" spans="1:70" x14ac:dyDescent="0.3">
      <c r="A506" s="281">
        <v>503</v>
      </c>
      <c r="B506" s="288" t="s">
        <v>2952</v>
      </c>
      <c r="C506" s="288" t="s">
        <v>3011</v>
      </c>
      <c r="D506" s="288" t="s">
        <v>2954</v>
      </c>
      <c r="E506" s="288" t="s">
        <v>2959</v>
      </c>
      <c r="F506" s="288" t="s">
        <v>2955</v>
      </c>
      <c r="G506" s="288" t="s">
        <v>2960</v>
      </c>
      <c r="H506" s="288" t="s">
        <v>2965</v>
      </c>
      <c r="I506" s="288" t="s">
        <v>2962</v>
      </c>
      <c r="J506" s="288" t="s">
        <v>60</v>
      </c>
      <c r="K506" s="288" t="s">
        <v>2958</v>
      </c>
      <c r="L506" s="288" t="s">
        <v>45</v>
      </c>
      <c r="M506" s="289" t="s">
        <v>2391</v>
      </c>
      <c r="N506" s="288" t="s">
        <v>2392</v>
      </c>
      <c r="O506" s="288" t="s">
        <v>50</v>
      </c>
      <c r="P506" s="288" t="s">
        <v>74</v>
      </c>
      <c r="Q506" s="290" t="s">
        <v>45</v>
      </c>
      <c r="R506" s="288" t="s">
        <v>45</v>
      </c>
      <c r="S506" s="1">
        <v>45706</v>
      </c>
      <c r="T506" s="1">
        <v>45629</v>
      </c>
      <c r="U506" s="290" t="s">
        <v>45</v>
      </c>
      <c r="V506" s="1">
        <v>45629</v>
      </c>
      <c r="W506" s="1">
        <v>45693</v>
      </c>
      <c r="X506" s="1">
        <v>45693</v>
      </c>
      <c r="Y506" s="291">
        <v>69000</v>
      </c>
      <c r="Z506" s="291">
        <v>69000</v>
      </c>
      <c r="AA506" s="291">
        <v>18800</v>
      </c>
      <c r="AB506" s="291">
        <v>69000</v>
      </c>
      <c r="AC506" s="292" t="s">
        <v>386</v>
      </c>
      <c r="AD506" s="290" t="s">
        <v>60</v>
      </c>
      <c r="AE506" s="292" t="s">
        <v>45</v>
      </c>
      <c r="AF506" s="291">
        <v>69000</v>
      </c>
      <c r="AG506" s="291">
        <v>2800</v>
      </c>
      <c r="AH506" s="291">
        <v>193200000</v>
      </c>
      <c r="AI506" s="291">
        <v>52640000</v>
      </c>
      <c r="AJ506" s="291">
        <v>1200</v>
      </c>
      <c r="AK506" s="291">
        <v>82800000</v>
      </c>
      <c r="AL506" s="291">
        <v>22560000</v>
      </c>
      <c r="AM506" s="291">
        <v>1600</v>
      </c>
      <c r="AN506" s="291">
        <v>110400000</v>
      </c>
      <c r="AO506" s="291">
        <v>30080000</v>
      </c>
      <c r="AP506" s="291">
        <v>2623</v>
      </c>
      <c r="AQ506" s="291">
        <v>180987000</v>
      </c>
      <c r="AR506" s="291">
        <v>49312400</v>
      </c>
      <c r="AS506" s="291">
        <v>2623</v>
      </c>
      <c r="AT506" s="291">
        <v>180987000</v>
      </c>
      <c r="AU506" s="291">
        <v>49312400</v>
      </c>
      <c r="AV506" s="291"/>
      <c r="AW506" s="291"/>
      <c r="AX506" s="291">
        <v>0</v>
      </c>
      <c r="AY506" s="291">
        <v>1632</v>
      </c>
      <c r="AZ506" s="291">
        <v>112608000</v>
      </c>
      <c r="BA506" s="291"/>
      <c r="BB506" s="291"/>
      <c r="BC506" s="291">
        <v>1637</v>
      </c>
      <c r="BD506" s="291">
        <v>112953000</v>
      </c>
      <c r="BE506" s="291">
        <v>66744037</v>
      </c>
      <c r="BF506" s="291">
        <v>30775600</v>
      </c>
      <c r="BG506" s="291">
        <v>1637</v>
      </c>
      <c r="BH506" s="291">
        <v>112953000</v>
      </c>
      <c r="BI506" s="291">
        <v>66744037</v>
      </c>
      <c r="BJ506" s="291">
        <v>30775600</v>
      </c>
      <c r="BK506" s="291">
        <v>-5</v>
      </c>
      <c r="BL506" s="291">
        <v>991</v>
      </c>
      <c r="BM506" s="291">
        <v>986</v>
      </c>
      <c r="BN506" s="291">
        <v>68034000</v>
      </c>
      <c r="BO506" s="291">
        <v>18536800</v>
      </c>
      <c r="BP506" s="292" t="s">
        <v>3986</v>
      </c>
      <c r="BQ506" s="292" t="s">
        <v>4184</v>
      </c>
      <c r="BR506" t="s">
        <v>45</v>
      </c>
    </row>
    <row r="507" spans="1:70" x14ac:dyDescent="0.3">
      <c r="A507" s="281">
        <v>504</v>
      </c>
      <c r="B507" s="282" t="s">
        <v>2952</v>
      </c>
      <c r="C507" s="282" t="s">
        <v>3011</v>
      </c>
      <c r="D507" s="282" t="s">
        <v>2954</v>
      </c>
      <c r="E507" s="282" t="s">
        <v>2959</v>
      </c>
      <c r="F507" s="282" t="s">
        <v>2955</v>
      </c>
      <c r="G507" s="282" t="s">
        <v>2960</v>
      </c>
      <c r="H507" s="282" t="s">
        <v>2965</v>
      </c>
      <c r="I507" s="282" t="s">
        <v>2962</v>
      </c>
      <c r="J507" s="282" t="s">
        <v>60</v>
      </c>
      <c r="K507" s="282" t="s">
        <v>2958</v>
      </c>
      <c r="L507" s="282" t="s">
        <v>45</v>
      </c>
      <c r="M507" s="283" t="s">
        <v>2393</v>
      </c>
      <c r="N507" s="282" t="s">
        <v>1949</v>
      </c>
      <c r="O507" s="282" t="s">
        <v>50</v>
      </c>
      <c r="P507" s="282" t="s">
        <v>74</v>
      </c>
      <c r="Q507" s="284" t="s">
        <v>45</v>
      </c>
      <c r="R507" s="282" t="s">
        <v>45</v>
      </c>
      <c r="S507" s="285">
        <v>45804</v>
      </c>
      <c r="T507" s="285">
        <v>45609</v>
      </c>
      <c r="U507" s="284" t="s">
        <v>45</v>
      </c>
      <c r="V507" s="285">
        <v>45609</v>
      </c>
      <c r="W507" s="285">
        <v>45622</v>
      </c>
      <c r="X507" s="285">
        <v>45674</v>
      </c>
      <c r="Y507" s="286">
        <v>35000</v>
      </c>
      <c r="Z507" s="286">
        <v>47000</v>
      </c>
      <c r="AA507" s="286">
        <v>9100</v>
      </c>
      <c r="AB507" s="286">
        <v>47000</v>
      </c>
      <c r="AC507" s="287" t="s">
        <v>201</v>
      </c>
      <c r="AD507" s="284" t="s">
        <v>60</v>
      </c>
      <c r="AE507" s="287" t="s">
        <v>45</v>
      </c>
      <c r="AF507" s="286">
        <v>35000</v>
      </c>
      <c r="AG507" s="286">
        <v>7040</v>
      </c>
      <c r="AH507" s="286">
        <v>330880000</v>
      </c>
      <c r="AI507" s="286">
        <v>64064000</v>
      </c>
      <c r="AJ507" s="286">
        <v>3000</v>
      </c>
      <c r="AK507" s="286">
        <v>141000000</v>
      </c>
      <c r="AL507" s="286">
        <v>27300000</v>
      </c>
      <c r="AM507" s="286">
        <v>4040</v>
      </c>
      <c r="AN507" s="286">
        <v>189880000</v>
      </c>
      <c r="AO507" s="286">
        <v>36764000</v>
      </c>
      <c r="AP507" s="286">
        <v>7362</v>
      </c>
      <c r="AQ507" s="286">
        <v>346014000</v>
      </c>
      <c r="AR507" s="286">
        <v>66994200</v>
      </c>
      <c r="AS507" s="286">
        <v>7362</v>
      </c>
      <c r="AT507" s="286">
        <v>346014000</v>
      </c>
      <c r="AU507" s="286">
        <v>66994200</v>
      </c>
      <c r="AV507" s="286"/>
      <c r="AW507" s="286"/>
      <c r="AX507" s="286">
        <v>0</v>
      </c>
      <c r="AY507" s="286">
        <v>7172</v>
      </c>
      <c r="AZ507" s="286">
        <v>337084000</v>
      </c>
      <c r="BA507" s="286">
        <v>-4</v>
      </c>
      <c r="BB507" s="286">
        <v>-188000</v>
      </c>
      <c r="BC507" s="286">
        <v>6786</v>
      </c>
      <c r="BD507" s="286">
        <v>318942000</v>
      </c>
      <c r="BE507" s="286">
        <v>199966459</v>
      </c>
      <c r="BF507" s="286">
        <v>61752600</v>
      </c>
      <c r="BG507" s="286">
        <v>6786</v>
      </c>
      <c r="BH507" s="286">
        <v>318942000</v>
      </c>
      <c r="BI507" s="286">
        <v>199966459</v>
      </c>
      <c r="BJ507" s="286">
        <v>61752600</v>
      </c>
      <c r="BK507" s="286">
        <v>386</v>
      </c>
      <c r="BL507" s="286">
        <v>190</v>
      </c>
      <c r="BM507" s="286">
        <v>576</v>
      </c>
      <c r="BN507" s="286">
        <v>27072000</v>
      </c>
      <c r="BO507" s="286">
        <v>5241600</v>
      </c>
      <c r="BP507" s="287" t="s">
        <v>3938</v>
      </c>
      <c r="BQ507" s="287" t="s">
        <v>3472</v>
      </c>
      <c r="BR507" t="s">
        <v>45</v>
      </c>
    </row>
    <row r="508" spans="1:70" x14ac:dyDescent="0.3">
      <c r="A508" s="281">
        <v>505</v>
      </c>
      <c r="B508" s="288" t="s">
        <v>2952</v>
      </c>
      <c r="C508" s="288" t="s">
        <v>3011</v>
      </c>
      <c r="D508" s="288" t="s">
        <v>2954</v>
      </c>
      <c r="E508" s="288" t="s">
        <v>2959</v>
      </c>
      <c r="F508" s="288" t="s">
        <v>2955</v>
      </c>
      <c r="G508" s="288" t="s">
        <v>2960</v>
      </c>
      <c r="H508" s="288" t="s">
        <v>2965</v>
      </c>
      <c r="I508" s="288" t="s">
        <v>2962</v>
      </c>
      <c r="J508" s="288" t="s">
        <v>60</v>
      </c>
      <c r="K508" s="288" t="s">
        <v>2958</v>
      </c>
      <c r="L508" s="288" t="s">
        <v>45</v>
      </c>
      <c r="M508" s="289" t="s">
        <v>2394</v>
      </c>
      <c r="N508" s="288" t="s">
        <v>2395</v>
      </c>
      <c r="O508" s="288" t="s">
        <v>50</v>
      </c>
      <c r="P508" s="288" t="s">
        <v>74</v>
      </c>
      <c r="Q508" s="290" t="s">
        <v>45</v>
      </c>
      <c r="R508" s="288" t="s">
        <v>45</v>
      </c>
      <c r="S508" s="1">
        <v>45664</v>
      </c>
      <c r="T508" s="1">
        <v>45609</v>
      </c>
      <c r="U508" s="290" t="s">
        <v>45</v>
      </c>
      <c r="V508" s="1">
        <v>45609</v>
      </c>
      <c r="W508" s="1">
        <v>45664</v>
      </c>
      <c r="X508" s="1">
        <v>45672</v>
      </c>
      <c r="Y508" s="291">
        <v>33000</v>
      </c>
      <c r="Z508" s="291">
        <v>34000</v>
      </c>
      <c r="AA508" s="291">
        <v>8700</v>
      </c>
      <c r="AB508" s="291">
        <v>34000</v>
      </c>
      <c r="AC508" s="292" t="s">
        <v>421</v>
      </c>
      <c r="AD508" s="290" t="s">
        <v>60</v>
      </c>
      <c r="AE508" s="292" t="s">
        <v>45</v>
      </c>
      <c r="AF508" s="291">
        <v>33000</v>
      </c>
      <c r="AG508" s="291">
        <v>2065</v>
      </c>
      <c r="AH508" s="291">
        <v>70210000</v>
      </c>
      <c r="AI508" s="291">
        <v>17965500</v>
      </c>
      <c r="AJ508" s="291">
        <v>2065</v>
      </c>
      <c r="AK508" s="291">
        <v>70210000</v>
      </c>
      <c r="AL508" s="291">
        <v>17965500</v>
      </c>
      <c r="AM508" s="291"/>
      <c r="AN508" s="291"/>
      <c r="AO508" s="291">
        <v>0</v>
      </c>
      <c r="AP508" s="291">
        <v>2039</v>
      </c>
      <c r="AQ508" s="291">
        <v>69326000</v>
      </c>
      <c r="AR508" s="291">
        <v>17739300</v>
      </c>
      <c r="AS508" s="291">
        <v>2039</v>
      </c>
      <c r="AT508" s="291">
        <v>69326000</v>
      </c>
      <c r="AU508" s="291">
        <v>17739300</v>
      </c>
      <c r="AV508" s="291"/>
      <c r="AW508" s="291"/>
      <c r="AX508" s="291">
        <v>0</v>
      </c>
      <c r="AY508" s="291">
        <v>894</v>
      </c>
      <c r="AZ508" s="291">
        <v>30396000</v>
      </c>
      <c r="BA508" s="291"/>
      <c r="BB508" s="291"/>
      <c r="BC508" s="291">
        <v>803</v>
      </c>
      <c r="BD508" s="291">
        <v>27302000</v>
      </c>
      <c r="BE508" s="291">
        <v>21830191</v>
      </c>
      <c r="BF508" s="291">
        <v>6986100</v>
      </c>
      <c r="BG508" s="291">
        <v>803</v>
      </c>
      <c r="BH508" s="291">
        <v>27302000</v>
      </c>
      <c r="BI508" s="291">
        <v>21830191</v>
      </c>
      <c r="BJ508" s="291">
        <v>6986100</v>
      </c>
      <c r="BK508" s="291">
        <v>91</v>
      </c>
      <c r="BL508" s="291">
        <v>1145</v>
      </c>
      <c r="BM508" s="291">
        <v>1236</v>
      </c>
      <c r="BN508" s="291">
        <v>42024000</v>
      </c>
      <c r="BO508" s="291">
        <v>10753200</v>
      </c>
      <c r="BP508" s="292" t="s">
        <v>3317</v>
      </c>
      <c r="BQ508" s="292" t="s">
        <v>4140</v>
      </c>
      <c r="BR508" t="s">
        <v>45</v>
      </c>
    </row>
    <row r="509" spans="1:70" x14ac:dyDescent="0.3">
      <c r="A509" s="281">
        <v>506</v>
      </c>
      <c r="B509" s="282" t="s">
        <v>2952</v>
      </c>
      <c r="C509" s="282" t="s">
        <v>3011</v>
      </c>
      <c r="D509" s="282" t="s">
        <v>2954</v>
      </c>
      <c r="E509" s="282" t="s">
        <v>2959</v>
      </c>
      <c r="F509" s="282" t="s">
        <v>2955</v>
      </c>
      <c r="G509" s="282" t="s">
        <v>2960</v>
      </c>
      <c r="H509" s="282" t="s">
        <v>2965</v>
      </c>
      <c r="I509" s="282" t="s">
        <v>2962</v>
      </c>
      <c r="J509" s="282" t="s">
        <v>60</v>
      </c>
      <c r="K509" s="282" t="s">
        <v>2958</v>
      </c>
      <c r="L509" s="282" t="s">
        <v>45</v>
      </c>
      <c r="M509" s="283" t="s">
        <v>2396</v>
      </c>
      <c r="N509" s="282" t="s">
        <v>2397</v>
      </c>
      <c r="O509" s="282" t="s">
        <v>50</v>
      </c>
      <c r="P509" s="282" t="s">
        <v>74</v>
      </c>
      <c r="Q509" s="284" t="s">
        <v>45</v>
      </c>
      <c r="R509" s="282" t="s">
        <v>45</v>
      </c>
      <c r="S509" s="285">
        <v>45664</v>
      </c>
      <c r="T509" s="285">
        <v>45609</v>
      </c>
      <c r="U509" s="284" t="s">
        <v>45</v>
      </c>
      <c r="V509" s="285">
        <v>45609</v>
      </c>
      <c r="W509" s="285">
        <v>45664</v>
      </c>
      <c r="X509" s="285">
        <v>45680</v>
      </c>
      <c r="Y509" s="286">
        <v>33000</v>
      </c>
      <c r="Z509" s="286">
        <v>34000</v>
      </c>
      <c r="AA509" s="286">
        <v>8700</v>
      </c>
      <c r="AB509" s="286">
        <v>34000</v>
      </c>
      <c r="AC509" s="287" t="s">
        <v>421</v>
      </c>
      <c r="AD509" s="284" t="s">
        <v>60</v>
      </c>
      <c r="AE509" s="287" t="s">
        <v>45</v>
      </c>
      <c r="AF509" s="286">
        <v>33000</v>
      </c>
      <c r="AG509" s="286">
        <v>940</v>
      </c>
      <c r="AH509" s="286">
        <v>31960000</v>
      </c>
      <c r="AI509" s="286">
        <v>8178000</v>
      </c>
      <c r="AJ509" s="286">
        <v>940</v>
      </c>
      <c r="AK509" s="286">
        <v>31960000</v>
      </c>
      <c r="AL509" s="286">
        <v>8178000</v>
      </c>
      <c r="AM509" s="286"/>
      <c r="AN509" s="286"/>
      <c r="AO509" s="286">
        <v>0</v>
      </c>
      <c r="AP509" s="286">
        <v>973</v>
      </c>
      <c r="AQ509" s="286">
        <v>33082000</v>
      </c>
      <c r="AR509" s="286">
        <v>8465100</v>
      </c>
      <c r="AS509" s="286">
        <v>973</v>
      </c>
      <c r="AT509" s="286">
        <v>33082000</v>
      </c>
      <c r="AU509" s="286">
        <v>8465100</v>
      </c>
      <c r="AV509" s="286"/>
      <c r="AW509" s="286"/>
      <c r="AX509" s="286">
        <v>0</v>
      </c>
      <c r="AY509" s="286">
        <v>448</v>
      </c>
      <c r="AZ509" s="286">
        <v>15232000</v>
      </c>
      <c r="BA509" s="286"/>
      <c r="BB509" s="286"/>
      <c r="BC509" s="286">
        <v>372</v>
      </c>
      <c r="BD509" s="286">
        <v>12648000</v>
      </c>
      <c r="BE509" s="286">
        <v>10670890</v>
      </c>
      <c r="BF509" s="286">
        <v>3236400</v>
      </c>
      <c r="BG509" s="286">
        <v>372</v>
      </c>
      <c r="BH509" s="286">
        <v>12648000</v>
      </c>
      <c r="BI509" s="286">
        <v>10670890</v>
      </c>
      <c r="BJ509" s="286">
        <v>3236400</v>
      </c>
      <c r="BK509" s="286">
        <v>76</v>
      </c>
      <c r="BL509" s="286">
        <v>525</v>
      </c>
      <c r="BM509" s="286">
        <v>601</v>
      </c>
      <c r="BN509" s="286">
        <v>20434000</v>
      </c>
      <c r="BO509" s="286">
        <v>5228700</v>
      </c>
      <c r="BP509" s="287" t="s">
        <v>3291</v>
      </c>
      <c r="BQ509" s="287" t="s">
        <v>835</v>
      </c>
      <c r="BR509" t="s">
        <v>45</v>
      </c>
    </row>
    <row r="510" spans="1:70" x14ac:dyDescent="0.3">
      <c r="A510" s="281">
        <v>507</v>
      </c>
      <c r="B510" s="288" t="s">
        <v>2952</v>
      </c>
      <c r="C510" s="288" t="s">
        <v>3011</v>
      </c>
      <c r="D510" s="288" t="s">
        <v>2954</v>
      </c>
      <c r="E510" s="288" t="s">
        <v>2959</v>
      </c>
      <c r="F510" s="288" t="s">
        <v>2955</v>
      </c>
      <c r="G510" s="288" t="s">
        <v>2960</v>
      </c>
      <c r="H510" s="288" t="s">
        <v>2965</v>
      </c>
      <c r="I510" s="288" t="s">
        <v>2962</v>
      </c>
      <c r="J510" s="288" t="s">
        <v>60</v>
      </c>
      <c r="K510" s="288" t="s">
        <v>2958</v>
      </c>
      <c r="L510" s="288" t="s">
        <v>45</v>
      </c>
      <c r="M510" s="289" t="s">
        <v>2398</v>
      </c>
      <c r="N510" s="288" t="s">
        <v>2399</v>
      </c>
      <c r="O510" s="288" t="s">
        <v>50</v>
      </c>
      <c r="P510" s="288" t="s">
        <v>74</v>
      </c>
      <c r="Q510" s="290" t="s">
        <v>45</v>
      </c>
      <c r="R510" s="288" t="s">
        <v>45</v>
      </c>
      <c r="S510" s="1">
        <v>45664</v>
      </c>
      <c r="T510" s="1">
        <v>45609</v>
      </c>
      <c r="U510" s="290" t="s">
        <v>45</v>
      </c>
      <c r="V510" s="1">
        <v>45609</v>
      </c>
      <c r="W510" s="1">
        <v>45664</v>
      </c>
      <c r="X510" s="1">
        <v>45680</v>
      </c>
      <c r="Y510" s="291">
        <v>33000</v>
      </c>
      <c r="Z510" s="291">
        <v>33000</v>
      </c>
      <c r="AA510" s="291">
        <v>8500</v>
      </c>
      <c r="AB510" s="291">
        <v>33000</v>
      </c>
      <c r="AC510" s="292" t="s">
        <v>540</v>
      </c>
      <c r="AD510" s="290" t="s">
        <v>60</v>
      </c>
      <c r="AE510" s="292" t="s">
        <v>45</v>
      </c>
      <c r="AF510" s="291">
        <v>33000</v>
      </c>
      <c r="AG510" s="291">
        <v>940</v>
      </c>
      <c r="AH510" s="291">
        <v>31020000</v>
      </c>
      <c r="AI510" s="291">
        <v>7990000</v>
      </c>
      <c r="AJ510" s="291">
        <v>940</v>
      </c>
      <c r="AK510" s="291">
        <v>31020000</v>
      </c>
      <c r="AL510" s="291">
        <v>7990000</v>
      </c>
      <c r="AM510" s="291"/>
      <c r="AN510" s="291"/>
      <c r="AO510" s="291">
        <v>0</v>
      </c>
      <c r="AP510" s="291">
        <v>956</v>
      </c>
      <c r="AQ510" s="291">
        <v>31548000</v>
      </c>
      <c r="AR510" s="291">
        <v>8126000</v>
      </c>
      <c r="AS510" s="291">
        <v>956</v>
      </c>
      <c r="AT510" s="291">
        <v>31548000</v>
      </c>
      <c r="AU510" s="291">
        <v>8126000</v>
      </c>
      <c r="AV510" s="291"/>
      <c r="AW510" s="291"/>
      <c r="AX510" s="291">
        <v>0</v>
      </c>
      <c r="AY510" s="291">
        <v>309</v>
      </c>
      <c r="AZ510" s="291">
        <v>10197000</v>
      </c>
      <c r="BA510" s="291"/>
      <c r="BB510" s="291"/>
      <c r="BC510" s="291">
        <v>251</v>
      </c>
      <c r="BD510" s="291">
        <v>8283000</v>
      </c>
      <c r="BE510" s="291">
        <v>7776585</v>
      </c>
      <c r="BF510" s="291">
        <v>2133500</v>
      </c>
      <c r="BG510" s="291">
        <v>251</v>
      </c>
      <c r="BH510" s="291">
        <v>8283000</v>
      </c>
      <c r="BI510" s="291">
        <v>7776585</v>
      </c>
      <c r="BJ510" s="291">
        <v>2133500</v>
      </c>
      <c r="BK510" s="291">
        <v>58</v>
      </c>
      <c r="BL510" s="291">
        <v>647</v>
      </c>
      <c r="BM510" s="291">
        <v>705</v>
      </c>
      <c r="BN510" s="291">
        <v>23265000</v>
      </c>
      <c r="BO510" s="291">
        <v>5992500</v>
      </c>
      <c r="BP510" s="292" t="s">
        <v>4185</v>
      </c>
      <c r="BQ510" s="292" t="s">
        <v>4176</v>
      </c>
      <c r="BR510" t="s">
        <v>45</v>
      </c>
    </row>
    <row r="511" spans="1:70" x14ac:dyDescent="0.3">
      <c r="A511" s="281">
        <v>508</v>
      </c>
      <c r="B511" s="282" t="s">
        <v>2952</v>
      </c>
      <c r="C511" s="282" t="s">
        <v>3011</v>
      </c>
      <c r="D511" s="282" t="s">
        <v>2954</v>
      </c>
      <c r="E511" s="282" t="s">
        <v>2959</v>
      </c>
      <c r="F511" s="282" t="s">
        <v>2955</v>
      </c>
      <c r="G511" s="282" t="s">
        <v>2960</v>
      </c>
      <c r="H511" s="282" t="s">
        <v>2965</v>
      </c>
      <c r="I511" s="282" t="s">
        <v>2962</v>
      </c>
      <c r="J511" s="282" t="s">
        <v>60</v>
      </c>
      <c r="K511" s="282" t="s">
        <v>2958</v>
      </c>
      <c r="L511" s="282" t="s">
        <v>45</v>
      </c>
      <c r="M511" s="283" t="s">
        <v>2400</v>
      </c>
      <c r="N511" s="282" t="s">
        <v>2401</v>
      </c>
      <c r="O511" s="282" t="s">
        <v>50</v>
      </c>
      <c r="P511" s="282" t="s">
        <v>74</v>
      </c>
      <c r="Q511" s="284" t="s">
        <v>45</v>
      </c>
      <c r="R511" s="282" t="s">
        <v>45</v>
      </c>
      <c r="S511" s="285">
        <v>45664</v>
      </c>
      <c r="T511" s="285">
        <v>45609</v>
      </c>
      <c r="U511" s="284" t="s">
        <v>45</v>
      </c>
      <c r="V511" s="285">
        <v>45609</v>
      </c>
      <c r="W511" s="285">
        <v>45664</v>
      </c>
      <c r="X511" s="285">
        <v>45679</v>
      </c>
      <c r="Y511" s="286">
        <v>33000</v>
      </c>
      <c r="Z511" s="286">
        <v>33000</v>
      </c>
      <c r="AA511" s="286">
        <v>8700</v>
      </c>
      <c r="AB511" s="286">
        <v>33000</v>
      </c>
      <c r="AC511" s="287" t="s">
        <v>421</v>
      </c>
      <c r="AD511" s="284" t="s">
        <v>60</v>
      </c>
      <c r="AE511" s="287" t="s">
        <v>45</v>
      </c>
      <c r="AF511" s="286">
        <v>33000</v>
      </c>
      <c r="AG511" s="286">
        <v>1410</v>
      </c>
      <c r="AH511" s="286">
        <v>46530000</v>
      </c>
      <c r="AI511" s="286">
        <v>12267000</v>
      </c>
      <c r="AJ511" s="286">
        <v>1410</v>
      </c>
      <c r="AK511" s="286">
        <v>46530000</v>
      </c>
      <c r="AL511" s="286">
        <v>12267000</v>
      </c>
      <c r="AM511" s="286"/>
      <c r="AN511" s="286"/>
      <c r="AO511" s="286">
        <v>0</v>
      </c>
      <c r="AP511" s="286">
        <v>1468</v>
      </c>
      <c r="AQ511" s="286">
        <v>48444000</v>
      </c>
      <c r="AR511" s="286">
        <v>12771600</v>
      </c>
      <c r="AS511" s="286">
        <v>1468</v>
      </c>
      <c r="AT511" s="286">
        <v>48444000</v>
      </c>
      <c r="AU511" s="286">
        <v>12771600</v>
      </c>
      <c r="AV511" s="286"/>
      <c r="AW511" s="286"/>
      <c r="AX511" s="286">
        <v>0</v>
      </c>
      <c r="AY511" s="286">
        <v>733</v>
      </c>
      <c r="AZ511" s="286">
        <v>24189000</v>
      </c>
      <c r="BA511" s="286"/>
      <c r="BB511" s="286"/>
      <c r="BC511" s="286">
        <v>644</v>
      </c>
      <c r="BD511" s="286">
        <v>21252000</v>
      </c>
      <c r="BE511" s="286">
        <v>18704268</v>
      </c>
      <c r="BF511" s="286">
        <v>5602800</v>
      </c>
      <c r="BG511" s="286">
        <v>644</v>
      </c>
      <c r="BH511" s="286">
        <v>21252000</v>
      </c>
      <c r="BI511" s="286">
        <v>18704268</v>
      </c>
      <c r="BJ511" s="286">
        <v>5602800</v>
      </c>
      <c r="BK511" s="286">
        <v>89</v>
      </c>
      <c r="BL511" s="286">
        <v>735</v>
      </c>
      <c r="BM511" s="286">
        <v>824</v>
      </c>
      <c r="BN511" s="286">
        <v>27192000</v>
      </c>
      <c r="BO511" s="286">
        <v>7168800</v>
      </c>
      <c r="BP511" s="287" t="s">
        <v>4141</v>
      </c>
      <c r="BQ511" s="287" t="s">
        <v>528</v>
      </c>
      <c r="BR511" t="s">
        <v>45</v>
      </c>
    </row>
    <row r="512" spans="1:70" x14ac:dyDescent="0.3">
      <c r="A512" s="281">
        <v>509</v>
      </c>
      <c r="B512" s="288" t="s">
        <v>2952</v>
      </c>
      <c r="C512" s="288" t="s">
        <v>3011</v>
      </c>
      <c r="D512" s="288" t="s">
        <v>2954</v>
      </c>
      <c r="E512" s="288" t="s">
        <v>2959</v>
      </c>
      <c r="F512" s="288" t="s">
        <v>2955</v>
      </c>
      <c r="G512" s="288" t="s">
        <v>2960</v>
      </c>
      <c r="H512" s="288" t="s">
        <v>2965</v>
      </c>
      <c r="I512" s="288" t="s">
        <v>2962</v>
      </c>
      <c r="J512" s="288" t="s">
        <v>60</v>
      </c>
      <c r="K512" s="288" t="s">
        <v>2958</v>
      </c>
      <c r="L512" s="288" t="s">
        <v>45</v>
      </c>
      <c r="M512" s="289" t="s">
        <v>2402</v>
      </c>
      <c r="N512" s="288" t="s">
        <v>2403</v>
      </c>
      <c r="O512" s="288" t="s">
        <v>50</v>
      </c>
      <c r="P512" s="288" t="s">
        <v>74</v>
      </c>
      <c r="Q512" s="290" t="s">
        <v>45</v>
      </c>
      <c r="R512" s="288" t="s">
        <v>45</v>
      </c>
      <c r="S512" s="1">
        <v>45671</v>
      </c>
      <c r="T512" s="1">
        <v>45609</v>
      </c>
      <c r="U512" s="290" t="s">
        <v>45</v>
      </c>
      <c r="V512" s="1">
        <v>45609</v>
      </c>
      <c r="W512" s="1">
        <v>45671</v>
      </c>
      <c r="X512" s="1">
        <v>45693</v>
      </c>
      <c r="Y512" s="291">
        <v>35000</v>
      </c>
      <c r="Z512" s="291">
        <v>35000</v>
      </c>
      <c r="AA512" s="291">
        <v>8900</v>
      </c>
      <c r="AB512" s="291">
        <v>35000</v>
      </c>
      <c r="AC512" s="292" t="s">
        <v>678</v>
      </c>
      <c r="AD512" s="290" t="s">
        <v>60</v>
      </c>
      <c r="AE512" s="292" t="s">
        <v>45</v>
      </c>
      <c r="AF512" s="291">
        <v>35000</v>
      </c>
      <c r="AG512" s="291">
        <v>1210</v>
      </c>
      <c r="AH512" s="291">
        <v>42350000</v>
      </c>
      <c r="AI512" s="291">
        <v>10769000</v>
      </c>
      <c r="AJ512" s="291">
        <v>1210</v>
      </c>
      <c r="AK512" s="291">
        <v>42350000</v>
      </c>
      <c r="AL512" s="291">
        <v>10769000</v>
      </c>
      <c r="AM512" s="291"/>
      <c r="AN512" s="291"/>
      <c r="AO512" s="291">
        <v>0</v>
      </c>
      <c r="AP512" s="291">
        <v>1578</v>
      </c>
      <c r="AQ512" s="291">
        <v>55230000</v>
      </c>
      <c r="AR512" s="291">
        <v>14044200</v>
      </c>
      <c r="AS512" s="291">
        <v>1578</v>
      </c>
      <c r="AT512" s="291">
        <v>55230000</v>
      </c>
      <c r="AU512" s="291">
        <v>14044200</v>
      </c>
      <c r="AV512" s="291"/>
      <c r="AW512" s="291"/>
      <c r="AX512" s="291">
        <v>0</v>
      </c>
      <c r="AY512" s="291">
        <v>765</v>
      </c>
      <c r="AZ512" s="291">
        <v>26775000</v>
      </c>
      <c r="BA512" s="291"/>
      <c r="BB512" s="291"/>
      <c r="BC512" s="291">
        <v>685</v>
      </c>
      <c r="BD512" s="291">
        <v>23975000</v>
      </c>
      <c r="BE512" s="291">
        <v>17585221</v>
      </c>
      <c r="BF512" s="291">
        <v>6096500</v>
      </c>
      <c r="BG512" s="291">
        <v>685</v>
      </c>
      <c r="BH512" s="291">
        <v>23975000</v>
      </c>
      <c r="BI512" s="291">
        <v>17585221</v>
      </c>
      <c r="BJ512" s="291">
        <v>6096500</v>
      </c>
      <c r="BK512" s="291">
        <v>80</v>
      </c>
      <c r="BL512" s="291">
        <v>813</v>
      </c>
      <c r="BM512" s="291">
        <v>893</v>
      </c>
      <c r="BN512" s="291">
        <v>31255000</v>
      </c>
      <c r="BO512" s="291">
        <v>7947700</v>
      </c>
      <c r="BP512" s="292" t="s">
        <v>3302</v>
      </c>
      <c r="BQ512" s="292" t="s">
        <v>3982</v>
      </c>
      <c r="BR512" t="s">
        <v>45</v>
      </c>
    </row>
    <row r="513" spans="1:70" x14ac:dyDescent="0.3">
      <c r="A513" s="281">
        <v>510</v>
      </c>
      <c r="B513" s="282" t="s">
        <v>2952</v>
      </c>
      <c r="C513" s="282" t="s">
        <v>3011</v>
      </c>
      <c r="D513" s="282" t="s">
        <v>2954</v>
      </c>
      <c r="E513" s="282" t="s">
        <v>2959</v>
      </c>
      <c r="F513" s="282" t="s">
        <v>2955</v>
      </c>
      <c r="G513" s="282" t="s">
        <v>2960</v>
      </c>
      <c r="H513" s="282" t="s">
        <v>2965</v>
      </c>
      <c r="I513" s="282" t="s">
        <v>2962</v>
      </c>
      <c r="J513" s="282" t="s">
        <v>60</v>
      </c>
      <c r="K513" s="282" t="s">
        <v>2958</v>
      </c>
      <c r="L513" s="282" t="s">
        <v>45</v>
      </c>
      <c r="M513" s="283" t="s">
        <v>2404</v>
      </c>
      <c r="N513" s="282" t="s">
        <v>2405</v>
      </c>
      <c r="O513" s="282" t="s">
        <v>50</v>
      </c>
      <c r="P513" s="282" t="s">
        <v>74</v>
      </c>
      <c r="Q513" s="284" t="s">
        <v>45</v>
      </c>
      <c r="R513" s="282" t="s">
        <v>45</v>
      </c>
      <c r="S513" s="285">
        <v>45671</v>
      </c>
      <c r="T513" s="285">
        <v>45623</v>
      </c>
      <c r="U513" s="284" t="s">
        <v>45</v>
      </c>
      <c r="V513" s="285">
        <v>45623</v>
      </c>
      <c r="W513" s="285">
        <v>45671</v>
      </c>
      <c r="X513" s="285">
        <v>45707</v>
      </c>
      <c r="Y513" s="286">
        <v>34000</v>
      </c>
      <c r="Z513" s="286">
        <v>34000</v>
      </c>
      <c r="AA513" s="286">
        <v>8800</v>
      </c>
      <c r="AB513" s="286">
        <v>34000</v>
      </c>
      <c r="AC513" s="287" t="s">
        <v>396</v>
      </c>
      <c r="AD513" s="284" t="s">
        <v>60</v>
      </c>
      <c r="AE513" s="287" t="s">
        <v>45</v>
      </c>
      <c r="AF513" s="286">
        <v>34000</v>
      </c>
      <c r="AG513" s="286">
        <v>1900</v>
      </c>
      <c r="AH513" s="286">
        <v>64600000</v>
      </c>
      <c r="AI513" s="286">
        <v>16720000</v>
      </c>
      <c r="AJ513" s="286">
        <v>1900</v>
      </c>
      <c r="AK513" s="286">
        <v>64600000</v>
      </c>
      <c r="AL513" s="286">
        <v>16720000</v>
      </c>
      <c r="AM513" s="286"/>
      <c r="AN513" s="286"/>
      <c r="AO513" s="286">
        <v>0</v>
      </c>
      <c r="AP513" s="286">
        <v>1857</v>
      </c>
      <c r="AQ513" s="286">
        <v>63138000</v>
      </c>
      <c r="AR513" s="286">
        <v>16341600</v>
      </c>
      <c r="AS513" s="286">
        <v>1857</v>
      </c>
      <c r="AT513" s="286">
        <v>63138000</v>
      </c>
      <c r="AU513" s="286">
        <v>16341600</v>
      </c>
      <c r="AV513" s="286"/>
      <c r="AW513" s="286"/>
      <c r="AX513" s="286">
        <v>0</v>
      </c>
      <c r="AY513" s="286">
        <v>207</v>
      </c>
      <c r="AZ513" s="286">
        <v>7038000</v>
      </c>
      <c r="BA513" s="286"/>
      <c r="BB513" s="286"/>
      <c r="BC513" s="286">
        <v>187</v>
      </c>
      <c r="BD513" s="286">
        <v>6358000</v>
      </c>
      <c r="BE513" s="286">
        <v>4688048</v>
      </c>
      <c r="BF513" s="286">
        <v>1645600</v>
      </c>
      <c r="BG513" s="286">
        <v>187</v>
      </c>
      <c r="BH513" s="286">
        <v>6358000</v>
      </c>
      <c r="BI513" s="286">
        <v>4688048</v>
      </c>
      <c r="BJ513" s="286">
        <v>1645600</v>
      </c>
      <c r="BK513" s="286">
        <v>20</v>
      </c>
      <c r="BL513" s="286">
        <v>1650</v>
      </c>
      <c r="BM513" s="286">
        <v>1670</v>
      </c>
      <c r="BN513" s="286">
        <v>56780000</v>
      </c>
      <c r="BO513" s="286">
        <v>14696000</v>
      </c>
      <c r="BP513" s="287" t="s">
        <v>3607</v>
      </c>
      <c r="BQ513" s="287" t="s">
        <v>3871</v>
      </c>
      <c r="BR513" t="s">
        <v>45</v>
      </c>
    </row>
    <row r="514" spans="1:70" x14ac:dyDescent="0.3">
      <c r="A514" s="281">
        <v>511</v>
      </c>
      <c r="B514" s="288" t="s">
        <v>2952</v>
      </c>
      <c r="C514" s="288" t="s">
        <v>3011</v>
      </c>
      <c r="D514" s="288" t="s">
        <v>2954</v>
      </c>
      <c r="E514" s="288" t="s">
        <v>2959</v>
      </c>
      <c r="F514" s="288" t="s">
        <v>2955</v>
      </c>
      <c r="G514" s="288" t="s">
        <v>2960</v>
      </c>
      <c r="H514" s="288" t="s">
        <v>2965</v>
      </c>
      <c r="I514" s="288" t="s">
        <v>2962</v>
      </c>
      <c r="J514" s="288" t="s">
        <v>60</v>
      </c>
      <c r="K514" s="288" t="s">
        <v>2958</v>
      </c>
      <c r="L514" s="288" t="s">
        <v>45</v>
      </c>
      <c r="M514" s="289" t="s">
        <v>2406</v>
      </c>
      <c r="N514" s="288" t="s">
        <v>2407</v>
      </c>
      <c r="O514" s="288" t="s">
        <v>50</v>
      </c>
      <c r="P514" s="288" t="s">
        <v>51</v>
      </c>
      <c r="Q514" s="290" t="s">
        <v>45</v>
      </c>
      <c r="R514" s="288" t="s">
        <v>45</v>
      </c>
      <c r="S514" s="1">
        <v>45664</v>
      </c>
      <c r="T514" s="1">
        <v>45611</v>
      </c>
      <c r="U514" s="290" t="s">
        <v>45</v>
      </c>
      <c r="V514" s="1">
        <v>45611</v>
      </c>
      <c r="W514" s="1">
        <v>45664</v>
      </c>
      <c r="X514" s="1">
        <v>45673</v>
      </c>
      <c r="Y514" s="291">
        <v>29000</v>
      </c>
      <c r="Z514" s="291">
        <v>29000</v>
      </c>
      <c r="AA514" s="291">
        <v>7000</v>
      </c>
      <c r="AB514" s="291">
        <v>29000</v>
      </c>
      <c r="AC514" s="292" t="s">
        <v>920</v>
      </c>
      <c r="AD514" s="290" t="s">
        <v>60</v>
      </c>
      <c r="AE514" s="292" t="s">
        <v>45</v>
      </c>
      <c r="AF514" s="291">
        <v>29000</v>
      </c>
      <c r="AG514" s="291">
        <v>2600</v>
      </c>
      <c r="AH514" s="291">
        <v>75400000</v>
      </c>
      <c r="AI514" s="291">
        <v>18200000</v>
      </c>
      <c r="AJ514" s="291">
        <v>2600</v>
      </c>
      <c r="AK514" s="291">
        <v>75400000</v>
      </c>
      <c r="AL514" s="291">
        <v>18200000</v>
      </c>
      <c r="AM514" s="291"/>
      <c r="AN514" s="291"/>
      <c r="AO514" s="291">
        <v>0</v>
      </c>
      <c r="AP514" s="291">
        <v>2209</v>
      </c>
      <c r="AQ514" s="291">
        <v>64061000</v>
      </c>
      <c r="AR514" s="291">
        <v>15463000</v>
      </c>
      <c r="AS514" s="291">
        <v>2209</v>
      </c>
      <c r="AT514" s="291">
        <v>64061000</v>
      </c>
      <c r="AU514" s="291">
        <v>15463000</v>
      </c>
      <c r="AV514" s="291"/>
      <c r="AW514" s="291"/>
      <c r="AX514" s="291">
        <v>0</v>
      </c>
      <c r="AY514" s="291">
        <v>1771</v>
      </c>
      <c r="AZ514" s="291">
        <v>51359000</v>
      </c>
      <c r="BA514" s="291"/>
      <c r="BB514" s="291"/>
      <c r="BC514" s="291">
        <v>1556</v>
      </c>
      <c r="BD514" s="291">
        <v>45124000</v>
      </c>
      <c r="BE514" s="291">
        <v>36311496</v>
      </c>
      <c r="BF514" s="291">
        <v>10892000</v>
      </c>
      <c r="BG514" s="291">
        <v>1556</v>
      </c>
      <c r="BH514" s="291">
        <v>45124000</v>
      </c>
      <c r="BI514" s="291">
        <v>36311496</v>
      </c>
      <c r="BJ514" s="291">
        <v>10892000</v>
      </c>
      <c r="BK514" s="291">
        <v>215</v>
      </c>
      <c r="BL514" s="291">
        <v>438</v>
      </c>
      <c r="BM514" s="291">
        <v>653</v>
      </c>
      <c r="BN514" s="291">
        <v>18937000</v>
      </c>
      <c r="BO514" s="291">
        <v>4571000</v>
      </c>
      <c r="BP514" s="292" t="s">
        <v>1475</v>
      </c>
      <c r="BQ514" s="292" t="s">
        <v>4025</v>
      </c>
      <c r="BR514" t="s">
        <v>45</v>
      </c>
    </row>
    <row r="515" spans="1:70" x14ac:dyDescent="0.3">
      <c r="A515" s="281">
        <v>512</v>
      </c>
      <c r="B515" s="282" t="s">
        <v>2952</v>
      </c>
      <c r="C515" s="282" t="s">
        <v>3011</v>
      </c>
      <c r="D515" s="282" t="s">
        <v>2954</v>
      </c>
      <c r="E515" s="282" t="s">
        <v>2959</v>
      </c>
      <c r="F515" s="282" t="s">
        <v>2955</v>
      </c>
      <c r="G515" s="282" t="s">
        <v>2960</v>
      </c>
      <c r="H515" s="282" t="s">
        <v>2965</v>
      </c>
      <c r="I515" s="282" t="s">
        <v>2962</v>
      </c>
      <c r="J515" s="282" t="s">
        <v>60</v>
      </c>
      <c r="K515" s="282" t="s">
        <v>2958</v>
      </c>
      <c r="L515" s="282" t="s">
        <v>45</v>
      </c>
      <c r="M515" s="283" t="s">
        <v>2408</v>
      </c>
      <c r="N515" s="282" t="s">
        <v>2409</v>
      </c>
      <c r="O515" s="282" t="s">
        <v>50</v>
      </c>
      <c r="P515" s="282" t="s">
        <v>74</v>
      </c>
      <c r="Q515" s="284" t="s">
        <v>45</v>
      </c>
      <c r="R515" s="282" t="s">
        <v>45</v>
      </c>
      <c r="S515" s="285">
        <v>45693</v>
      </c>
      <c r="T515" s="285">
        <v>45632</v>
      </c>
      <c r="U515" s="284" t="s">
        <v>45</v>
      </c>
      <c r="V515" s="285">
        <v>45632</v>
      </c>
      <c r="W515" s="285">
        <v>45693</v>
      </c>
      <c r="X515" s="285">
        <v>45694</v>
      </c>
      <c r="Y515" s="286">
        <v>49000</v>
      </c>
      <c r="Z515" s="286">
        <v>49000</v>
      </c>
      <c r="AA515" s="286">
        <v>13200</v>
      </c>
      <c r="AB515" s="286">
        <v>49000</v>
      </c>
      <c r="AC515" s="287" t="s">
        <v>302</v>
      </c>
      <c r="AD515" s="284" t="s">
        <v>60</v>
      </c>
      <c r="AE515" s="287" t="s">
        <v>45</v>
      </c>
      <c r="AF515" s="286">
        <v>49000</v>
      </c>
      <c r="AG515" s="286">
        <v>1300</v>
      </c>
      <c r="AH515" s="286">
        <v>63700000</v>
      </c>
      <c r="AI515" s="286">
        <v>17160000</v>
      </c>
      <c r="AJ515" s="286">
        <v>1300</v>
      </c>
      <c r="AK515" s="286">
        <v>63700000</v>
      </c>
      <c r="AL515" s="286">
        <v>17160000</v>
      </c>
      <c r="AM515" s="286"/>
      <c r="AN515" s="286"/>
      <c r="AO515" s="286">
        <v>0</v>
      </c>
      <c r="AP515" s="286">
        <v>1327</v>
      </c>
      <c r="AQ515" s="286">
        <v>65023000</v>
      </c>
      <c r="AR515" s="286">
        <v>17516400</v>
      </c>
      <c r="AS515" s="286">
        <v>1327</v>
      </c>
      <c r="AT515" s="286">
        <v>65023000</v>
      </c>
      <c r="AU515" s="286">
        <v>17516400</v>
      </c>
      <c r="AV515" s="286"/>
      <c r="AW515" s="286"/>
      <c r="AX515" s="286">
        <v>0</v>
      </c>
      <c r="AY515" s="286">
        <v>980</v>
      </c>
      <c r="AZ515" s="286">
        <v>48020000</v>
      </c>
      <c r="BA515" s="286"/>
      <c r="BB515" s="286"/>
      <c r="BC515" s="286">
        <v>961</v>
      </c>
      <c r="BD515" s="286">
        <v>47089000</v>
      </c>
      <c r="BE515" s="286">
        <v>33780483</v>
      </c>
      <c r="BF515" s="286">
        <v>12685200</v>
      </c>
      <c r="BG515" s="286">
        <v>961</v>
      </c>
      <c r="BH515" s="286">
        <v>47089000</v>
      </c>
      <c r="BI515" s="286">
        <v>33780483</v>
      </c>
      <c r="BJ515" s="286">
        <v>12685200</v>
      </c>
      <c r="BK515" s="286">
        <v>19</v>
      </c>
      <c r="BL515" s="286">
        <v>347</v>
      </c>
      <c r="BM515" s="286">
        <v>366</v>
      </c>
      <c r="BN515" s="286">
        <v>17934000</v>
      </c>
      <c r="BO515" s="286">
        <v>4831200</v>
      </c>
      <c r="BP515" s="287" t="s">
        <v>1486</v>
      </c>
      <c r="BQ515" s="287" t="s">
        <v>1096</v>
      </c>
      <c r="BR515" t="s">
        <v>45</v>
      </c>
    </row>
    <row r="516" spans="1:70" x14ac:dyDescent="0.3">
      <c r="A516" s="281">
        <v>513</v>
      </c>
      <c r="B516" s="288" t="s">
        <v>2952</v>
      </c>
      <c r="C516" s="288" t="s">
        <v>3011</v>
      </c>
      <c r="D516" s="288" t="s">
        <v>2954</v>
      </c>
      <c r="E516" s="288" t="s">
        <v>2959</v>
      </c>
      <c r="F516" s="288" t="s">
        <v>2955</v>
      </c>
      <c r="G516" s="288" t="s">
        <v>2960</v>
      </c>
      <c r="H516" s="288" t="s">
        <v>2965</v>
      </c>
      <c r="I516" s="288" t="s">
        <v>2962</v>
      </c>
      <c r="J516" s="288" t="s">
        <v>60</v>
      </c>
      <c r="K516" s="288" t="s">
        <v>2958</v>
      </c>
      <c r="L516" s="288" t="s">
        <v>45</v>
      </c>
      <c r="M516" s="289" t="s">
        <v>2410</v>
      </c>
      <c r="N516" s="288" t="s">
        <v>2411</v>
      </c>
      <c r="O516" s="288" t="s">
        <v>50</v>
      </c>
      <c r="P516" s="288" t="s">
        <v>74</v>
      </c>
      <c r="Q516" s="290" t="s">
        <v>45</v>
      </c>
      <c r="R516" s="288" t="s">
        <v>45</v>
      </c>
      <c r="S516" s="1">
        <v>45713</v>
      </c>
      <c r="T516" s="1">
        <v>45632</v>
      </c>
      <c r="U516" s="290" t="s">
        <v>45</v>
      </c>
      <c r="V516" s="1">
        <v>45632</v>
      </c>
      <c r="W516" s="1">
        <v>45671</v>
      </c>
      <c r="X516" s="1">
        <v>45673</v>
      </c>
      <c r="Y516" s="291">
        <v>33000</v>
      </c>
      <c r="Z516" s="291">
        <v>33000</v>
      </c>
      <c r="AA516" s="291">
        <v>7900</v>
      </c>
      <c r="AB516" s="291">
        <v>33000</v>
      </c>
      <c r="AC516" s="292" t="s">
        <v>1896</v>
      </c>
      <c r="AD516" s="290" t="s">
        <v>60</v>
      </c>
      <c r="AE516" s="292" t="s">
        <v>45</v>
      </c>
      <c r="AF516" s="291">
        <v>33000</v>
      </c>
      <c r="AG516" s="291">
        <v>1820</v>
      </c>
      <c r="AH516" s="291">
        <v>60060000</v>
      </c>
      <c r="AI516" s="291">
        <v>14378000</v>
      </c>
      <c r="AJ516" s="291">
        <v>1120</v>
      </c>
      <c r="AK516" s="291">
        <v>36960000</v>
      </c>
      <c r="AL516" s="291">
        <v>8848000</v>
      </c>
      <c r="AM516" s="291">
        <v>700</v>
      </c>
      <c r="AN516" s="291">
        <v>23100000</v>
      </c>
      <c r="AO516" s="291">
        <v>5530000</v>
      </c>
      <c r="AP516" s="291">
        <v>1929</v>
      </c>
      <c r="AQ516" s="291">
        <v>63657000</v>
      </c>
      <c r="AR516" s="291">
        <v>15239100</v>
      </c>
      <c r="AS516" s="291">
        <v>1929</v>
      </c>
      <c r="AT516" s="291">
        <v>63657000</v>
      </c>
      <c r="AU516" s="291">
        <v>15239100</v>
      </c>
      <c r="AV516" s="291"/>
      <c r="AW516" s="291"/>
      <c r="AX516" s="291">
        <v>0</v>
      </c>
      <c r="AY516" s="291">
        <v>1312</v>
      </c>
      <c r="AZ516" s="291">
        <v>43296000</v>
      </c>
      <c r="BA516" s="291"/>
      <c r="BB516" s="291"/>
      <c r="BC516" s="291">
        <v>1149</v>
      </c>
      <c r="BD516" s="291">
        <v>37917000</v>
      </c>
      <c r="BE516" s="291">
        <v>29376719</v>
      </c>
      <c r="BF516" s="291">
        <v>9077100</v>
      </c>
      <c r="BG516" s="291">
        <v>1149</v>
      </c>
      <c r="BH516" s="291">
        <v>37917000</v>
      </c>
      <c r="BI516" s="291">
        <v>29376719</v>
      </c>
      <c r="BJ516" s="291">
        <v>9077100</v>
      </c>
      <c r="BK516" s="291">
        <v>163</v>
      </c>
      <c r="BL516" s="291">
        <v>617</v>
      </c>
      <c r="BM516" s="291">
        <v>780</v>
      </c>
      <c r="BN516" s="291">
        <v>25740000</v>
      </c>
      <c r="BO516" s="291">
        <v>6162000</v>
      </c>
      <c r="BP516" s="292" t="s">
        <v>3826</v>
      </c>
      <c r="BQ516" s="292" t="s">
        <v>3512</v>
      </c>
      <c r="BR516" t="s">
        <v>45</v>
      </c>
    </row>
    <row r="517" spans="1:70" x14ac:dyDescent="0.3">
      <c r="A517" s="281">
        <v>514</v>
      </c>
      <c r="B517" s="282" t="s">
        <v>2952</v>
      </c>
      <c r="C517" s="282" t="s">
        <v>3011</v>
      </c>
      <c r="D517" s="282" t="s">
        <v>2954</v>
      </c>
      <c r="E517" s="282" t="s">
        <v>2959</v>
      </c>
      <c r="F517" s="282" t="s">
        <v>2955</v>
      </c>
      <c r="G517" s="282" t="s">
        <v>2960</v>
      </c>
      <c r="H517" s="282" t="s">
        <v>2965</v>
      </c>
      <c r="I517" s="282" t="s">
        <v>2962</v>
      </c>
      <c r="J517" s="282" t="s">
        <v>60</v>
      </c>
      <c r="K517" s="282" t="s">
        <v>2958</v>
      </c>
      <c r="L517" s="282" t="s">
        <v>45</v>
      </c>
      <c r="M517" s="283" t="s">
        <v>2412</v>
      </c>
      <c r="N517" s="282" t="s">
        <v>2413</v>
      </c>
      <c r="O517" s="282" t="s">
        <v>50</v>
      </c>
      <c r="P517" s="282" t="s">
        <v>51</v>
      </c>
      <c r="Q517" s="284" t="s">
        <v>45</v>
      </c>
      <c r="R517" s="282" t="s">
        <v>45</v>
      </c>
      <c r="S517" s="285">
        <v>45723</v>
      </c>
      <c r="T517" s="285">
        <v>45646</v>
      </c>
      <c r="U517" s="284" t="s">
        <v>45</v>
      </c>
      <c r="V517" s="285">
        <v>45646</v>
      </c>
      <c r="W517" s="285">
        <v>45722</v>
      </c>
      <c r="X517" s="285">
        <v>45722</v>
      </c>
      <c r="Y517" s="286">
        <v>36000</v>
      </c>
      <c r="Z517" s="286">
        <v>36000</v>
      </c>
      <c r="AA517" s="286">
        <v>6300</v>
      </c>
      <c r="AB517" s="286">
        <v>36000</v>
      </c>
      <c r="AC517" s="287" t="s">
        <v>1872</v>
      </c>
      <c r="AD517" s="284" t="s">
        <v>60</v>
      </c>
      <c r="AE517" s="287" t="s">
        <v>45</v>
      </c>
      <c r="AF517" s="286">
        <v>36000</v>
      </c>
      <c r="AG517" s="286">
        <v>2800</v>
      </c>
      <c r="AH517" s="286">
        <v>100800000</v>
      </c>
      <c r="AI517" s="286">
        <v>17640000</v>
      </c>
      <c r="AJ517" s="286">
        <v>2800</v>
      </c>
      <c r="AK517" s="286">
        <v>100800000</v>
      </c>
      <c r="AL517" s="286">
        <v>17640000</v>
      </c>
      <c r="AM517" s="286"/>
      <c r="AN517" s="286"/>
      <c r="AO517" s="286">
        <v>0</v>
      </c>
      <c r="AP517" s="286">
        <v>2766</v>
      </c>
      <c r="AQ517" s="286">
        <v>99576000</v>
      </c>
      <c r="AR517" s="286">
        <v>17425800</v>
      </c>
      <c r="AS517" s="286">
        <v>2766</v>
      </c>
      <c r="AT517" s="286">
        <v>99576000</v>
      </c>
      <c r="AU517" s="286">
        <v>17425800</v>
      </c>
      <c r="AV517" s="286"/>
      <c r="AW517" s="286"/>
      <c r="AX517" s="286">
        <v>0</v>
      </c>
      <c r="AY517" s="286">
        <v>1308</v>
      </c>
      <c r="AZ517" s="286">
        <v>47088000</v>
      </c>
      <c r="BA517" s="286"/>
      <c r="BB517" s="286"/>
      <c r="BC517" s="286">
        <v>1254</v>
      </c>
      <c r="BD517" s="286">
        <v>45144000</v>
      </c>
      <c r="BE517" s="286">
        <v>30309077</v>
      </c>
      <c r="BF517" s="286">
        <v>7900200</v>
      </c>
      <c r="BG517" s="286">
        <v>1254</v>
      </c>
      <c r="BH517" s="286">
        <v>45144000</v>
      </c>
      <c r="BI517" s="286">
        <v>30309077</v>
      </c>
      <c r="BJ517" s="286">
        <v>7900200</v>
      </c>
      <c r="BK517" s="286">
        <v>54</v>
      </c>
      <c r="BL517" s="286">
        <v>1458</v>
      </c>
      <c r="BM517" s="286">
        <v>1512</v>
      </c>
      <c r="BN517" s="286">
        <v>54432000</v>
      </c>
      <c r="BO517" s="286">
        <v>9525600</v>
      </c>
      <c r="BP517" s="287" t="s">
        <v>1937</v>
      </c>
      <c r="BQ517" s="287" t="s">
        <v>3719</v>
      </c>
      <c r="BR517" t="s">
        <v>45</v>
      </c>
    </row>
    <row r="518" spans="1:70" x14ac:dyDescent="0.3">
      <c r="A518" s="281">
        <v>515</v>
      </c>
      <c r="B518" s="288" t="s">
        <v>2952</v>
      </c>
      <c r="C518" s="288" t="s">
        <v>3011</v>
      </c>
      <c r="D518" s="288" t="s">
        <v>2954</v>
      </c>
      <c r="E518" s="288" t="s">
        <v>2959</v>
      </c>
      <c r="F518" s="288" t="s">
        <v>2955</v>
      </c>
      <c r="G518" s="288" t="s">
        <v>2966</v>
      </c>
      <c r="H518" s="288" t="s">
        <v>2967</v>
      </c>
      <c r="I518" s="288" t="s">
        <v>2962</v>
      </c>
      <c r="J518" s="288" t="s">
        <v>60</v>
      </c>
      <c r="K518" s="288" t="s">
        <v>2958</v>
      </c>
      <c r="L518" s="288" t="s">
        <v>45</v>
      </c>
      <c r="M518" s="289" t="s">
        <v>2414</v>
      </c>
      <c r="N518" s="288" t="s">
        <v>2415</v>
      </c>
      <c r="O518" s="288" t="s">
        <v>50</v>
      </c>
      <c r="P518" s="288" t="s">
        <v>74</v>
      </c>
      <c r="Q518" s="290" t="s">
        <v>45</v>
      </c>
      <c r="R518" s="288" t="s">
        <v>45</v>
      </c>
      <c r="S518" s="1">
        <v>45922</v>
      </c>
      <c r="T518" s="1">
        <v>45922</v>
      </c>
      <c r="U518" s="290" t="s">
        <v>45</v>
      </c>
      <c r="V518" s="1">
        <v>45922</v>
      </c>
      <c r="W518" s="290" t="s">
        <v>45</v>
      </c>
      <c r="X518" s="290" t="s">
        <v>45</v>
      </c>
      <c r="Y518" s="291">
        <v>1</v>
      </c>
      <c r="Z518" s="291">
        <v>1</v>
      </c>
      <c r="AA518" s="291">
        <v>11700</v>
      </c>
      <c r="AB518" s="291">
        <v>1</v>
      </c>
      <c r="AC518" s="292" t="s">
        <v>45</v>
      </c>
      <c r="AD518" s="290" t="s">
        <v>60</v>
      </c>
      <c r="AE518" s="292" t="s">
        <v>45</v>
      </c>
      <c r="AF518" s="291">
        <v>1</v>
      </c>
      <c r="AG518" s="291">
        <v>1</v>
      </c>
      <c r="AH518" s="291">
        <v>1</v>
      </c>
      <c r="AI518" s="291">
        <v>11700</v>
      </c>
      <c r="AJ518" s="291">
        <v>1</v>
      </c>
      <c r="AK518" s="291">
        <v>1</v>
      </c>
      <c r="AL518" s="291">
        <v>11700</v>
      </c>
      <c r="AM518" s="291"/>
      <c r="AN518" s="291"/>
      <c r="AO518" s="291">
        <v>0</v>
      </c>
      <c r="AP518" s="291"/>
      <c r="AQ518" s="291"/>
      <c r="AR518" s="291">
        <v>0</v>
      </c>
      <c r="AS518" s="291"/>
      <c r="AT518" s="291"/>
      <c r="AU518" s="291">
        <v>0</v>
      </c>
      <c r="AV518" s="291"/>
      <c r="AW518" s="291"/>
      <c r="AX518" s="291">
        <v>0</v>
      </c>
      <c r="AY518" s="291"/>
      <c r="AZ518" s="291"/>
      <c r="BA518" s="291"/>
      <c r="BB518" s="291"/>
      <c r="BC518" s="291"/>
      <c r="BD518" s="291"/>
      <c r="BE518" s="291"/>
      <c r="BF518" s="291">
        <v>0</v>
      </c>
      <c r="BG518" s="291"/>
      <c r="BH518" s="291"/>
      <c r="BI518" s="291"/>
      <c r="BJ518" s="291">
        <v>0</v>
      </c>
      <c r="BK518" s="291"/>
      <c r="BL518" s="291"/>
      <c r="BM518" s="291"/>
      <c r="BN518" s="291"/>
      <c r="BO518" s="291"/>
      <c r="BP518" s="292" t="s">
        <v>45</v>
      </c>
      <c r="BQ518" s="292" t="s">
        <v>45</v>
      </c>
      <c r="BR518" t="s">
        <v>45</v>
      </c>
    </row>
    <row r="519" spans="1:70" x14ac:dyDescent="0.3">
      <c r="A519" s="281">
        <v>516</v>
      </c>
      <c r="B519" s="282" t="s">
        <v>2952</v>
      </c>
      <c r="C519" s="282" t="s">
        <v>3011</v>
      </c>
      <c r="D519" s="282" t="s">
        <v>2954</v>
      </c>
      <c r="E519" s="282" t="s">
        <v>2959</v>
      </c>
      <c r="F519" s="282" t="s">
        <v>2955</v>
      </c>
      <c r="G519" s="282" t="s">
        <v>2966</v>
      </c>
      <c r="H519" s="282" t="s">
        <v>2967</v>
      </c>
      <c r="I519" s="282" t="s">
        <v>2962</v>
      </c>
      <c r="J519" s="282" t="s">
        <v>60</v>
      </c>
      <c r="K519" s="282" t="s">
        <v>2958</v>
      </c>
      <c r="L519" s="282" t="s">
        <v>45</v>
      </c>
      <c r="M519" s="283" t="s">
        <v>2416</v>
      </c>
      <c r="N519" s="282" t="s">
        <v>447</v>
      </c>
      <c r="O519" s="282" t="s">
        <v>50</v>
      </c>
      <c r="P519" s="282" t="s">
        <v>74</v>
      </c>
      <c r="Q519" s="284" t="s">
        <v>45</v>
      </c>
      <c r="R519" s="282" t="s">
        <v>45</v>
      </c>
      <c r="S519" s="285">
        <v>45922</v>
      </c>
      <c r="T519" s="285">
        <v>45922</v>
      </c>
      <c r="U519" s="284" t="s">
        <v>45</v>
      </c>
      <c r="V519" s="285">
        <v>45922</v>
      </c>
      <c r="W519" s="284" t="s">
        <v>45</v>
      </c>
      <c r="X519" s="284" t="s">
        <v>45</v>
      </c>
      <c r="Y519" s="286">
        <v>1</v>
      </c>
      <c r="Z519" s="286">
        <v>1</v>
      </c>
      <c r="AA519" s="286">
        <v>10500</v>
      </c>
      <c r="AB519" s="286">
        <v>1</v>
      </c>
      <c r="AC519" s="287" t="s">
        <v>45</v>
      </c>
      <c r="AD519" s="284" t="s">
        <v>60</v>
      </c>
      <c r="AE519" s="287" t="s">
        <v>45</v>
      </c>
      <c r="AF519" s="286">
        <v>1</v>
      </c>
      <c r="AG519" s="286">
        <v>1</v>
      </c>
      <c r="AH519" s="286">
        <v>1</v>
      </c>
      <c r="AI519" s="286">
        <v>10500</v>
      </c>
      <c r="AJ519" s="286">
        <v>1</v>
      </c>
      <c r="AK519" s="286">
        <v>1</v>
      </c>
      <c r="AL519" s="286">
        <v>10500</v>
      </c>
      <c r="AM519" s="286"/>
      <c r="AN519" s="286"/>
      <c r="AO519" s="286">
        <v>0</v>
      </c>
      <c r="AP519" s="286"/>
      <c r="AQ519" s="286"/>
      <c r="AR519" s="286">
        <v>0</v>
      </c>
      <c r="AS519" s="286"/>
      <c r="AT519" s="286"/>
      <c r="AU519" s="286">
        <v>0</v>
      </c>
      <c r="AV519" s="286"/>
      <c r="AW519" s="286"/>
      <c r="AX519" s="286">
        <v>0</v>
      </c>
      <c r="AY519" s="286"/>
      <c r="AZ519" s="286"/>
      <c r="BA519" s="286"/>
      <c r="BB519" s="286"/>
      <c r="BC519" s="286"/>
      <c r="BD519" s="286"/>
      <c r="BE519" s="286"/>
      <c r="BF519" s="286">
        <v>0</v>
      </c>
      <c r="BG519" s="286"/>
      <c r="BH519" s="286"/>
      <c r="BI519" s="286"/>
      <c r="BJ519" s="286">
        <v>0</v>
      </c>
      <c r="BK519" s="286"/>
      <c r="BL519" s="286"/>
      <c r="BM519" s="286"/>
      <c r="BN519" s="286"/>
      <c r="BO519" s="286"/>
      <c r="BP519" s="287" t="s">
        <v>45</v>
      </c>
      <c r="BQ519" s="287" t="s">
        <v>45</v>
      </c>
      <c r="BR519" t="s">
        <v>45</v>
      </c>
    </row>
    <row r="520" spans="1:70" x14ac:dyDescent="0.3">
      <c r="A520" s="281">
        <v>517</v>
      </c>
      <c r="B520" s="288" t="s">
        <v>2952</v>
      </c>
      <c r="C520" s="288" t="s">
        <v>3011</v>
      </c>
      <c r="D520" s="288" t="s">
        <v>2954</v>
      </c>
      <c r="E520" s="288" t="s">
        <v>2959</v>
      </c>
      <c r="F520" s="288" t="s">
        <v>2955</v>
      </c>
      <c r="G520" s="288" t="s">
        <v>2966</v>
      </c>
      <c r="H520" s="288" t="s">
        <v>2967</v>
      </c>
      <c r="I520" s="288" t="s">
        <v>2962</v>
      </c>
      <c r="J520" s="288" t="s">
        <v>60</v>
      </c>
      <c r="K520" s="288" t="s">
        <v>2958</v>
      </c>
      <c r="L520" s="288" t="s">
        <v>45</v>
      </c>
      <c r="M520" s="289" t="s">
        <v>2417</v>
      </c>
      <c r="N520" s="288" t="s">
        <v>2418</v>
      </c>
      <c r="O520" s="288" t="s">
        <v>50</v>
      </c>
      <c r="P520" s="288" t="s">
        <v>51</v>
      </c>
      <c r="Q520" s="290" t="s">
        <v>45</v>
      </c>
      <c r="R520" s="288" t="s">
        <v>45</v>
      </c>
      <c r="S520" s="1">
        <v>45721</v>
      </c>
      <c r="T520" s="1">
        <v>45625</v>
      </c>
      <c r="U520" s="290" t="s">
        <v>45</v>
      </c>
      <c r="V520" s="1">
        <v>45625</v>
      </c>
      <c r="W520" s="1">
        <v>45721</v>
      </c>
      <c r="X520" s="1">
        <v>45727</v>
      </c>
      <c r="Y520" s="291">
        <v>45000</v>
      </c>
      <c r="Z520" s="291">
        <v>45000</v>
      </c>
      <c r="AA520" s="291">
        <v>12000</v>
      </c>
      <c r="AB520" s="291">
        <v>45000</v>
      </c>
      <c r="AC520" s="292" t="s">
        <v>691</v>
      </c>
      <c r="AD520" s="290" t="s">
        <v>60</v>
      </c>
      <c r="AE520" s="292" t="s">
        <v>45</v>
      </c>
      <c r="AF520" s="291">
        <v>45000</v>
      </c>
      <c r="AG520" s="291">
        <v>700</v>
      </c>
      <c r="AH520" s="291">
        <v>31500000</v>
      </c>
      <c r="AI520" s="291">
        <v>8400000</v>
      </c>
      <c r="AJ520" s="291">
        <v>700</v>
      </c>
      <c r="AK520" s="291">
        <v>31500000</v>
      </c>
      <c r="AL520" s="291">
        <v>8400000</v>
      </c>
      <c r="AM520" s="291"/>
      <c r="AN520" s="291"/>
      <c r="AO520" s="291">
        <v>0</v>
      </c>
      <c r="AP520" s="291">
        <v>692</v>
      </c>
      <c r="AQ520" s="291">
        <v>31140000</v>
      </c>
      <c r="AR520" s="291">
        <v>8304000</v>
      </c>
      <c r="AS520" s="291">
        <v>692</v>
      </c>
      <c r="AT520" s="291">
        <v>31140000</v>
      </c>
      <c r="AU520" s="291">
        <v>8304000</v>
      </c>
      <c r="AV520" s="291"/>
      <c r="AW520" s="291"/>
      <c r="AX520" s="291">
        <v>0</v>
      </c>
      <c r="AY520" s="291">
        <v>675</v>
      </c>
      <c r="AZ520" s="291">
        <v>30375000</v>
      </c>
      <c r="BA520" s="291"/>
      <c r="BB520" s="291"/>
      <c r="BC520" s="291">
        <v>648</v>
      </c>
      <c r="BD520" s="291">
        <v>29160000</v>
      </c>
      <c r="BE520" s="291">
        <v>21511816</v>
      </c>
      <c r="BF520" s="291">
        <v>7776000</v>
      </c>
      <c r="BG520" s="291">
        <v>648</v>
      </c>
      <c r="BH520" s="291">
        <v>29160000</v>
      </c>
      <c r="BI520" s="291">
        <v>21511816</v>
      </c>
      <c r="BJ520" s="291">
        <v>7776000</v>
      </c>
      <c r="BK520" s="291">
        <v>27</v>
      </c>
      <c r="BL520" s="291">
        <v>17</v>
      </c>
      <c r="BM520" s="291">
        <v>44</v>
      </c>
      <c r="BN520" s="291">
        <v>1980000</v>
      </c>
      <c r="BO520" s="291">
        <v>528000</v>
      </c>
      <c r="BP520" s="292" t="s">
        <v>3820</v>
      </c>
      <c r="BQ520" s="292" t="s">
        <v>3956</v>
      </c>
      <c r="BR520" t="s">
        <v>45</v>
      </c>
    </row>
    <row r="521" spans="1:70" x14ac:dyDescent="0.3">
      <c r="A521" s="281">
        <v>518</v>
      </c>
      <c r="B521" s="282" t="s">
        <v>2952</v>
      </c>
      <c r="C521" s="282" t="s">
        <v>3011</v>
      </c>
      <c r="D521" s="282" t="s">
        <v>2954</v>
      </c>
      <c r="E521" s="282" t="s">
        <v>2959</v>
      </c>
      <c r="F521" s="282" t="s">
        <v>2955</v>
      </c>
      <c r="G521" s="282" t="s">
        <v>2966</v>
      </c>
      <c r="H521" s="282" t="s">
        <v>2967</v>
      </c>
      <c r="I521" s="282" t="s">
        <v>2962</v>
      </c>
      <c r="J521" s="282" t="s">
        <v>60</v>
      </c>
      <c r="K521" s="282" t="s">
        <v>2958</v>
      </c>
      <c r="L521" s="282" t="s">
        <v>45</v>
      </c>
      <c r="M521" s="283" t="s">
        <v>2419</v>
      </c>
      <c r="N521" s="282" t="s">
        <v>2420</v>
      </c>
      <c r="O521" s="282" t="s">
        <v>50</v>
      </c>
      <c r="P521" s="282" t="s">
        <v>51</v>
      </c>
      <c r="Q521" s="284" t="s">
        <v>45</v>
      </c>
      <c r="R521" s="282" t="s">
        <v>45</v>
      </c>
      <c r="S521" s="285">
        <v>45744</v>
      </c>
      <c r="T521" s="285">
        <v>45673</v>
      </c>
      <c r="U521" s="284" t="s">
        <v>45</v>
      </c>
      <c r="V521" s="285">
        <v>45673</v>
      </c>
      <c r="W521" s="285">
        <v>45744</v>
      </c>
      <c r="X521" s="285">
        <v>45749</v>
      </c>
      <c r="Y521" s="286">
        <v>65000</v>
      </c>
      <c r="Z521" s="286">
        <v>65000</v>
      </c>
      <c r="AA521" s="286">
        <v>17900</v>
      </c>
      <c r="AB521" s="286">
        <v>65000</v>
      </c>
      <c r="AC521" s="287" t="s">
        <v>662</v>
      </c>
      <c r="AD521" s="284" t="s">
        <v>60</v>
      </c>
      <c r="AE521" s="287" t="s">
        <v>45</v>
      </c>
      <c r="AF521" s="286">
        <v>65000</v>
      </c>
      <c r="AG521" s="286">
        <v>800</v>
      </c>
      <c r="AH521" s="286">
        <v>52000000</v>
      </c>
      <c r="AI521" s="286">
        <v>14320000</v>
      </c>
      <c r="AJ521" s="286">
        <v>800</v>
      </c>
      <c r="AK521" s="286">
        <v>52000000</v>
      </c>
      <c r="AL521" s="286">
        <v>14320000</v>
      </c>
      <c r="AM521" s="286"/>
      <c r="AN521" s="286"/>
      <c r="AO521" s="286">
        <v>0</v>
      </c>
      <c r="AP521" s="286">
        <v>792</v>
      </c>
      <c r="AQ521" s="286">
        <v>51480000</v>
      </c>
      <c r="AR521" s="286">
        <v>14176800</v>
      </c>
      <c r="AS521" s="286">
        <v>792</v>
      </c>
      <c r="AT521" s="286">
        <v>51480000</v>
      </c>
      <c r="AU521" s="286">
        <v>14176800</v>
      </c>
      <c r="AV521" s="286"/>
      <c r="AW521" s="286"/>
      <c r="AX521" s="286">
        <v>0</v>
      </c>
      <c r="AY521" s="286">
        <v>739</v>
      </c>
      <c r="AZ521" s="286">
        <v>48035000</v>
      </c>
      <c r="BA521" s="286"/>
      <c r="BB521" s="286"/>
      <c r="BC521" s="286">
        <v>642</v>
      </c>
      <c r="BD521" s="286">
        <v>41730000</v>
      </c>
      <c r="BE521" s="286">
        <v>26782090</v>
      </c>
      <c r="BF521" s="286">
        <v>11491800</v>
      </c>
      <c r="BG521" s="286">
        <v>642</v>
      </c>
      <c r="BH521" s="286">
        <v>41730000</v>
      </c>
      <c r="BI521" s="286">
        <v>26782090</v>
      </c>
      <c r="BJ521" s="286">
        <v>11491800</v>
      </c>
      <c r="BK521" s="286">
        <v>97</v>
      </c>
      <c r="BL521" s="286">
        <v>53</v>
      </c>
      <c r="BM521" s="286">
        <v>150</v>
      </c>
      <c r="BN521" s="286">
        <v>9750000</v>
      </c>
      <c r="BO521" s="286">
        <v>2685000</v>
      </c>
      <c r="BP521" s="287" t="s">
        <v>771</v>
      </c>
      <c r="BQ521" s="287" t="s">
        <v>1096</v>
      </c>
      <c r="BR521" t="s">
        <v>45</v>
      </c>
    </row>
    <row r="522" spans="1:70" x14ac:dyDescent="0.3">
      <c r="A522" s="281">
        <v>519</v>
      </c>
      <c r="B522" s="288" t="s">
        <v>2952</v>
      </c>
      <c r="C522" s="288" t="s">
        <v>3011</v>
      </c>
      <c r="D522" s="288" t="s">
        <v>2954</v>
      </c>
      <c r="E522" s="288" t="s">
        <v>2959</v>
      </c>
      <c r="F522" s="288" t="s">
        <v>2955</v>
      </c>
      <c r="G522" s="288" t="s">
        <v>2966</v>
      </c>
      <c r="H522" s="288" t="s">
        <v>2967</v>
      </c>
      <c r="I522" s="288" t="s">
        <v>2962</v>
      </c>
      <c r="J522" s="288" t="s">
        <v>60</v>
      </c>
      <c r="K522" s="288" t="s">
        <v>2958</v>
      </c>
      <c r="L522" s="288" t="s">
        <v>45</v>
      </c>
      <c r="M522" s="289" t="s">
        <v>2421</v>
      </c>
      <c r="N522" s="288" t="s">
        <v>2422</v>
      </c>
      <c r="O522" s="288" t="s">
        <v>50</v>
      </c>
      <c r="P522" s="288" t="s">
        <v>127</v>
      </c>
      <c r="Q522" s="290" t="s">
        <v>45</v>
      </c>
      <c r="R522" s="288" t="s">
        <v>45</v>
      </c>
      <c r="S522" s="1">
        <v>45671</v>
      </c>
      <c r="T522" s="1">
        <v>45609</v>
      </c>
      <c r="U522" s="290" t="s">
        <v>45</v>
      </c>
      <c r="V522" s="1">
        <v>45609</v>
      </c>
      <c r="W522" s="1">
        <v>45671</v>
      </c>
      <c r="X522" s="1">
        <v>45672</v>
      </c>
      <c r="Y522" s="291">
        <v>43000</v>
      </c>
      <c r="Z522" s="291">
        <v>53000</v>
      </c>
      <c r="AA522" s="291">
        <v>11700</v>
      </c>
      <c r="AB522" s="291">
        <v>53000</v>
      </c>
      <c r="AC522" s="292" t="s">
        <v>386</v>
      </c>
      <c r="AD522" s="290" t="s">
        <v>60</v>
      </c>
      <c r="AE522" s="292" t="s">
        <v>45</v>
      </c>
      <c r="AF522" s="291">
        <v>43000</v>
      </c>
      <c r="AG522" s="291">
        <v>2300</v>
      </c>
      <c r="AH522" s="291">
        <v>121900000</v>
      </c>
      <c r="AI522" s="291">
        <v>26910000</v>
      </c>
      <c r="AJ522" s="291">
        <v>2300</v>
      </c>
      <c r="AK522" s="291">
        <v>121900000</v>
      </c>
      <c r="AL522" s="291">
        <v>26910000</v>
      </c>
      <c r="AM522" s="291"/>
      <c r="AN522" s="291"/>
      <c r="AO522" s="291">
        <v>0</v>
      </c>
      <c r="AP522" s="291">
        <v>2131</v>
      </c>
      <c r="AQ522" s="291">
        <v>112943000</v>
      </c>
      <c r="AR522" s="291">
        <v>24932700</v>
      </c>
      <c r="AS522" s="291">
        <v>2131</v>
      </c>
      <c r="AT522" s="291">
        <v>112943000</v>
      </c>
      <c r="AU522" s="291">
        <v>24932700</v>
      </c>
      <c r="AV522" s="291"/>
      <c r="AW522" s="291"/>
      <c r="AX522" s="291">
        <v>0</v>
      </c>
      <c r="AY522" s="291">
        <v>1913</v>
      </c>
      <c r="AZ522" s="291">
        <v>101389000</v>
      </c>
      <c r="BA522" s="291">
        <v>-1</v>
      </c>
      <c r="BB522" s="291">
        <v>-53000</v>
      </c>
      <c r="BC522" s="291">
        <v>1680</v>
      </c>
      <c r="BD522" s="291">
        <v>89040000</v>
      </c>
      <c r="BE522" s="291">
        <v>57597156</v>
      </c>
      <c r="BF522" s="291">
        <v>19656000</v>
      </c>
      <c r="BG522" s="291">
        <v>1680</v>
      </c>
      <c r="BH522" s="291">
        <v>89040000</v>
      </c>
      <c r="BI522" s="291">
        <v>57597156</v>
      </c>
      <c r="BJ522" s="291">
        <v>19656000</v>
      </c>
      <c r="BK522" s="291">
        <v>233</v>
      </c>
      <c r="BL522" s="291">
        <v>218</v>
      </c>
      <c r="BM522" s="291">
        <v>451</v>
      </c>
      <c r="BN522" s="291">
        <v>23903000</v>
      </c>
      <c r="BO522" s="291">
        <v>5276700</v>
      </c>
      <c r="BP522" s="292" t="s">
        <v>4149</v>
      </c>
      <c r="BQ522" s="292" t="s">
        <v>584</v>
      </c>
      <c r="BR522" t="s">
        <v>45</v>
      </c>
    </row>
    <row r="523" spans="1:70" x14ac:dyDescent="0.3">
      <c r="A523" s="281">
        <v>520</v>
      </c>
      <c r="B523" s="282" t="s">
        <v>2952</v>
      </c>
      <c r="C523" s="282" t="s">
        <v>3011</v>
      </c>
      <c r="D523" s="282" t="s">
        <v>2954</v>
      </c>
      <c r="E523" s="282" t="s">
        <v>2959</v>
      </c>
      <c r="F523" s="282" t="s">
        <v>2955</v>
      </c>
      <c r="G523" s="282" t="s">
        <v>2966</v>
      </c>
      <c r="H523" s="282" t="s">
        <v>2967</v>
      </c>
      <c r="I523" s="282" t="s">
        <v>2962</v>
      </c>
      <c r="J523" s="282" t="s">
        <v>60</v>
      </c>
      <c r="K523" s="282" t="s">
        <v>2958</v>
      </c>
      <c r="L523" s="282" t="s">
        <v>45</v>
      </c>
      <c r="M523" s="283" t="s">
        <v>2423</v>
      </c>
      <c r="N523" s="282" t="s">
        <v>2415</v>
      </c>
      <c r="O523" s="282" t="s">
        <v>50</v>
      </c>
      <c r="P523" s="282" t="s">
        <v>74</v>
      </c>
      <c r="Q523" s="284" t="s">
        <v>45</v>
      </c>
      <c r="R523" s="282" t="s">
        <v>45</v>
      </c>
      <c r="S523" s="285">
        <v>45671</v>
      </c>
      <c r="T523" s="285">
        <v>45610</v>
      </c>
      <c r="U523" s="284" t="s">
        <v>45</v>
      </c>
      <c r="V523" s="285">
        <v>45610</v>
      </c>
      <c r="W523" s="285">
        <v>45671</v>
      </c>
      <c r="X523" s="285">
        <v>45672</v>
      </c>
      <c r="Y523" s="286">
        <v>43000</v>
      </c>
      <c r="Z523" s="286">
        <v>53000</v>
      </c>
      <c r="AA523" s="286">
        <v>11700</v>
      </c>
      <c r="AB523" s="286">
        <v>53000</v>
      </c>
      <c r="AC523" s="287" t="s">
        <v>386</v>
      </c>
      <c r="AD523" s="284" t="s">
        <v>60</v>
      </c>
      <c r="AE523" s="287" t="s">
        <v>45</v>
      </c>
      <c r="AF523" s="286">
        <v>43000</v>
      </c>
      <c r="AG523" s="286">
        <v>10000</v>
      </c>
      <c r="AH523" s="286">
        <v>530000000</v>
      </c>
      <c r="AI523" s="286">
        <v>117000000</v>
      </c>
      <c r="AJ523" s="286">
        <v>10000</v>
      </c>
      <c r="AK523" s="286">
        <v>530000000</v>
      </c>
      <c r="AL523" s="286">
        <v>117000000</v>
      </c>
      <c r="AM523" s="286"/>
      <c r="AN523" s="286"/>
      <c r="AO523" s="286">
        <v>0</v>
      </c>
      <c r="AP523" s="286">
        <v>9521</v>
      </c>
      <c r="AQ523" s="286">
        <v>504613000</v>
      </c>
      <c r="AR523" s="286">
        <v>111395700</v>
      </c>
      <c r="AS523" s="286">
        <v>9521</v>
      </c>
      <c r="AT523" s="286">
        <v>504613000</v>
      </c>
      <c r="AU523" s="286">
        <v>111395700</v>
      </c>
      <c r="AV523" s="286"/>
      <c r="AW523" s="286"/>
      <c r="AX523" s="286">
        <v>0</v>
      </c>
      <c r="AY523" s="286">
        <v>2538</v>
      </c>
      <c r="AZ523" s="286">
        <v>134514000</v>
      </c>
      <c r="BA523" s="286"/>
      <c r="BB523" s="286"/>
      <c r="BC523" s="286">
        <v>2289</v>
      </c>
      <c r="BD523" s="286">
        <v>121317000</v>
      </c>
      <c r="BE523" s="286">
        <v>69111581</v>
      </c>
      <c r="BF523" s="286">
        <v>26781300</v>
      </c>
      <c r="BG523" s="286">
        <v>2289</v>
      </c>
      <c r="BH523" s="286">
        <v>121317000</v>
      </c>
      <c r="BI523" s="286">
        <v>69111581</v>
      </c>
      <c r="BJ523" s="286">
        <v>26781300</v>
      </c>
      <c r="BK523" s="286">
        <v>249</v>
      </c>
      <c r="BL523" s="286">
        <v>6983</v>
      </c>
      <c r="BM523" s="286">
        <v>7232</v>
      </c>
      <c r="BN523" s="286">
        <v>383296000</v>
      </c>
      <c r="BO523" s="286">
        <v>84614400</v>
      </c>
      <c r="BP523" s="287" t="s">
        <v>3786</v>
      </c>
      <c r="BQ523" s="287" t="s">
        <v>3501</v>
      </c>
      <c r="BR523" t="s">
        <v>45</v>
      </c>
    </row>
    <row r="524" spans="1:70" x14ac:dyDescent="0.3">
      <c r="A524" s="281">
        <v>521</v>
      </c>
      <c r="B524" s="288" t="s">
        <v>2952</v>
      </c>
      <c r="C524" s="288" t="s">
        <v>3011</v>
      </c>
      <c r="D524" s="288" t="s">
        <v>2954</v>
      </c>
      <c r="E524" s="288" t="s">
        <v>2959</v>
      </c>
      <c r="F524" s="288" t="s">
        <v>2955</v>
      </c>
      <c r="G524" s="288" t="s">
        <v>2966</v>
      </c>
      <c r="H524" s="288" t="s">
        <v>2967</v>
      </c>
      <c r="I524" s="288" t="s">
        <v>2962</v>
      </c>
      <c r="J524" s="288" t="s">
        <v>60</v>
      </c>
      <c r="K524" s="288" t="s">
        <v>2958</v>
      </c>
      <c r="L524" s="288" t="s">
        <v>45</v>
      </c>
      <c r="M524" s="289" t="s">
        <v>2424</v>
      </c>
      <c r="N524" s="288" t="s">
        <v>2425</v>
      </c>
      <c r="O524" s="288" t="s">
        <v>50</v>
      </c>
      <c r="P524" s="288" t="s">
        <v>74</v>
      </c>
      <c r="Q524" s="290" t="s">
        <v>45</v>
      </c>
      <c r="R524" s="288" t="s">
        <v>45</v>
      </c>
      <c r="S524" s="1">
        <v>45694</v>
      </c>
      <c r="T524" s="1">
        <v>45617</v>
      </c>
      <c r="U524" s="290" t="s">
        <v>45</v>
      </c>
      <c r="V524" s="1">
        <v>45617</v>
      </c>
      <c r="W524" s="1">
        <v>45694</v>
      </c>
      <c r="X524" s="1">
        <v>45695</v>
      </c>
      <c r="Y524" s="291">
        <v>59000</v>
      </c>
      <c r="Z524" s="291">
        <v>59000</v>
      </c>
      <c r="AA524" s="291">
        <v>13900</v>
      </c>
      <c r="AB524" s="291">
        <v>59000</v>
      </c>
      <c r="AC524" s="292" t="s">
        <v>1078</v>
      </c>
      <c r="AD524" s="290" t="s">
        <v>60</v>
      </c>
      <c r="AE524" s="292" t="s">
        <v>45</v>
      </c>
      <c r="AF524" s="291">
        <v>59000</v>
      </c>
      <c r="AG524" s="291">
        <v>1000</v>
      </c>
      <c r="AH524" s="291">
        <v>59000000</v>
      </c>
      <c r="AI524" s="291">
        <v>13900000</v>
      </c>
      <c r="AJ524" s="291">
        <v>1000</v>
      </c>
      <c r="AK524" s="291">
        <v>59000000</v>
      </c>
      <c r="AL524" s="291">
        <v>13900000</v>
      </c>
      <c r="AM524" s="291"/>
      <c r="AN524" s="291"/>
      <c r="AO524" s="291">
        <v>0</v>
      </c>
      <c r="AP524" s="291">
        <v>917</v>
      </c>
      <c r="AQ524" s="291">
        <v>54103000</v>
      </c>
      <c r="AR524" s="291">
        <v>12746300</v>
      </c>
      <c r="AS524" s="291">
        <v>917</v>
      </c>
      <c r="AT524" s="291">
        <v>54103000</v>
      </c>
      <c r="AU524" s="291">
        <v>12746300</v>
      </c>
      <c r="AV524" s="291"/>
      <c r="AW524" s="291"/>
      <c r="AX524" s="291">
        <v>0</v>
      </c>
      <c r="AY524" s="291">
        <v>270</v>
      </c>
      <c r="AZ524" s="291">
        <v>15930000</v>
      </c>
      <c r="BA524" s="291"/>
      <c r="BB524" s="291"/>
      <c r="BC524" s="291">
        <v>259</v>
      </c>
      <c r="BD524" s="291">
        <v>15281000</v>
      </c>
      <c r="BE524" s="291">
        <v>10042435</v>
      </c>
      <c r="BF524" s="291">
        <v>3600100</v>
      </c>
      <c r="BG524" s="291">
        <v>259</v>
      </c>
      <c r="BH524" s="291">
        <v>15281000</v>
      </c>
      <c r="BI524" s="291">
        <v>10042435</v>
      </c>
      <c r="BJ524" s="291">
        <v>3600100</v>
      </c>
      <c r="BK524" s="291">
        <v>11</v>
      </c>
      <c r="BL524" s="291">
        <v>647</v>
      </c>
      <c r="BM524" s="291">
        <v>658</v>
      </c>
      <c r="BN524" s="291">
        <v>38822000</v>
      </c>
      <c r="BO524" s="291">
        <v>9146200</v>
      </c>
      <c r="BP524" s="292" t="s">
        <v>4026</v>
      </c>
      <c r="BQ524" s="292" t="s">
        <v>3999</v>
      </c>
      <c r="BR524" t="s">
        <v>45</v>
      </c>
    </row>
    <row r="525" spans="1:70" x14ac:dyDescent="0.3">
      <c r="A525" s="281">
        <v>522</v>
      </c>
      <c r="B525" s="282" t="s">
        <v>2952</v>
      </c>
      <c r="C525" s="282" t="s">
        <v>3011</v>
      </c>
      <c r="D525" s="282" t="s">
        <v>2954</v>
      </c>
      <c r="E525" s="282" t="s">
        <v>2959</v>
      </c>
      <c r="F525" s="282" t="s">
        <v>2955</v>
      </c>
      <c r="G525" s="282" t="s">
        <v>2966</v>
      </c>
      <c r="H525" s="282" t="s">
        <v>2967</v>
      </c>
      <c r="I525" s="282" t="s">
        <v>2962</v>
      </c>
      <c r="J525" s="282" t="s">
        <v>60</v>
      </c>
      <c r="K525" s="282" t="s">
        <v>2958</v>
      </c>
      <c r="L525" s="282" t="s">
        <v>45</v>
      </c>
      <c r="M525" s="283" t="s">
        <v>2426</v>
      </c>
      <c r="N525" s="282" t="s">
        <v>2427</v>
      </c>
      <c r="O525" s="282" t="s">
        <v>50</v>
      </c>
      <c r="P525" s="282" t="s">
        <v>74</v>
      </c>
      <c r="Q525" s="284" t="s">
        <v>45</v>
      </c>
      <c r="R525" s="282" t="s">
        <v>45</v>
      </c>
      <c r="S525" s="285">
        <v>45694</v>
      </c>
      <c r="T525" s="285">
        <v>45617</v>
      </c>
      <c r="U525" s="284" t="s">
        <v>45</v>
      </c>
      <c r="V525" s="285">
        <v>45617</v>
      </c>
      <c r="W525" s="285">
        <v>45694</v>
      </c>
      <c r="X525" s="285">
        <v>45707</v>
      </c>
      <c r="Y525" s="286">
        <v>59000</v>
      </c>
      <c r="Z525" s="286">
        <v>59000</v>
      </c>
      <c r="AA525" s="286">
        <v>15700</v>
      </c>
      <c r="AB525" s="286">
        <v>59000</v>
      </c>
      <c r="AC525" s="287" t="s">
        <v>531</v>
      </c>
      <c r="AD525" s="284" t="s">
        <v>60</v>
      </c>
      <c r="AE525" s="287" t="s">
        <v>45</v>
      </c>
      <c r="AF525" s="286">
        <v>59000</v>
      </c>
      <c r="AG525" s="286">
        <v>1000</v>
      </c>
      <c r="AH525" s="286">
        <v>59000000</v>
      </c>
      <c r="AI525" s="286">
        <v>15700000</v>
      </c>
      <c r="AJ525" s="286">
        <v>1000</v>
      </c>
      <c r="AK525" s="286">
        <v>59000000</v>
      </c>
      <c r="AL525" s="286">
        <v>15700000</v>
      </c>
      <c r="AM525" s="286"/>
      <c r="AN525" s="286"/>
      <c r="AO525" s="286">
        <v>0</v>
      </c>
      <c r="AP525" s="286">
        <v>952</v>
      </c>
      <c r="AQ525" s="286">
        <v>56168000</v>
      </c>
      <c r="AR525" s="286">
        <v>14946400</v>
      </c>
      <c r="AS525" s="286">
        <v>952</v>
      </c>
      <c r="AT525" s="286">
        <v>56168000</v>
      </c>
      <c r="AU525" s="286">
        <v>14946400</v>
      </c>
      <c r="AV525" s="286"/>
      <c r="AW525" s="286"/>
      <c r="AX525" s="286">
        <v>0</v>
      </c>
      <c r="AY525" s="286">
        <v>580</v>
      </c>
      <c r="AZ525" s="286">
        <v>34220000</v>
      </c>
      <c r="BA525" s="286"/>
      <c r="BB525" s="286"/>
      <c r="BC525" s="286">
        <v>563</v>
      </c>
      <c r="BD525" s="286">
        <v>33217000</v>
      </c>
      <c r="BE525" s="286">
        <v>21898916</v>
      </c>
      <c r="BF525" s="286">
        <v>8839100</v>
      </c>
      <c r="BG525" s="286">
        <v>563</v>
      </c>
      <c r="BH525" s="286">
        <v>33217000</v>
      </c>
      <c r="BI525" s="286">
        <v>21898916</v>
      </c>
      <c r="BJ525" s="286">
        <v>8839100</v>
      </c>
      <c r="BK525" s="286">
        <v>17</v>
      </c>
      <c r="BL525" s="286">
        <v>372</v>
      </c>
      <c r="BM525" s="286">
        <v>389</v>
      </c>
      <c r="BN525" s="286">
        <v>22951000</v>
      </c>
      <c r="BO525" s="286">
        <v>6107300</v>
      </c>
      <c r="BP525" s="287" t="s">
        <v>3869</v>
      </c>
      <c r="BQ525" s="287" t="s">
        <v>643</v>
      </c>
      <c r="BR525" t="s">
        <v>45</v>
      </c>
    </row>
    <row r="526" spans="1:70" x14ac:dyDescent="0.3">
      <c r="A526" s="281">
        <v>523</v>
      </c>
      <c r="B526" s="288" t="s">
        <v>2952</v>
      </c>
      <c r="C526" s="288" t="s">
        <v>3011</v>
      </c>
      <c r="D526" s="288" t="s">
        <v>2954</v>
      </c>
      <c r="E526" s="288" t="s">
        <v>2959</v>
      </c>
      <c r="F526" s="288" t="s">
        <v>2955</v>
      </c>
      <c r="G526" s="288" t="s">
        <v>2966</v>
      </c>
      <c r="H526" s="288" t="s">
        <v>2967</v>
      </c>
      <c r="I526" s="288" t="s">
        <v>2962</v>
      </c>
      <c r="J526" s="288" t="s">
        <v>60</v>
      </c>
      <c r="K526" s="288" t="s">
        <v>2958</v>
      </c>
      <c r="L526" s="288" t="s">
        <v>45</v>
      </c>
      <c r="M526" s="289" t="s">
        <v>2428</v>
      </c>
      <c r="N526" s="288" t="s">
        <v>2429</v>
      </c>
      <c r="O526" s="288" t="s">
        <v>50</v>
      </c>
      <c r="P526" s="288" t="s">
        <v>51</v>
      </c>
      <c r="Q526" s="290" t="s">
        <v>45</v>
      </c>
      <c r="R526" s="288" t="s">
        <v>45</v>
      </c>
      <c r="S526" s="1">
        <v>45700</v>
      </c>
      <c r="T526" s="1">
        <v>45611</v>
      </c>
      <c r="U526" s="290" t="s">
        <v>45</v>
      </c>
      <c r="V526" s="1">
        <v>45611</v>
      </c>
      <c r="W526" s="1">
        <v>45663</v>
      </c>
      <c r="X526" s="1">
        <v>45693</v>
      </c>
      <c r="Y526" s="291">
        <v>45000</v>
      </c>
      <c r="Z526" s="291">
        <v>45000</v>
      </c>
      <c r="AA526" s="291">
        <v>11500</v>
      </c>
      <c r="AB526" s="291">
        <v>45000</v>
      </c>
      <c r="AC526" s="292" t="s">
        <v>983</v>
      </c>
      <c r="AD526" s="290" t="s">
        <v>60</v>
      </c>
      <c r="AE526" s="292" t="s">
        <v>45</v>
      </c>
      <c r="AF526" s="291">
        <v>45000</v>
      </c>
      <c r="AG526" s="291">
        <v>2100</v>
      </c>
      <c r="AH526" s="291">
        <v>94500000</v>
      </c>
      <c r="AI526" s="291">
        <v>24150000</v>
      </c>
      <c r="AJ526" s="291">
        <v>1100</v>
      </c>
      <c r="AK526" s="291">
        <v>49500000</v>
      </c>
      <c r="AL526" s="291">
        <v>12650000</v>
      </c>
      <c r="AM526" s="291">
        <v>1000</v>
      </c>
      <c r="AN526" s="291">
        <v>45000000</v>
      </c>
      <c r="AO526" s="291">
        <v>11500000</v>
      </c>
      <c r="AP526" s="291">
        <v>2100</v>
      </c>
      <c r="AQ526" s="291">
        <v>94500000</v>
      </c>
      <c r="AR526" s="291">
        <v>24150000</v>
      </c>
      <c r="AS526" s="291">
        <v>2100</v>
      </c>
      <c r="AT526" s="291">
        <v>94500000</v>
      </c>
      <c r="AU526" s="291">
        <v>24150000</v>
      </c>
      <c r="AV526" s="291"/>
      <c r="AW526" s="291"/>
      <c r="AX526" s="291">
        <v>0</v>
      </c>
      <c r="AY526" s="291">
        <v>1304</v>
      </c>
      <c r="AZ526" s="291">
        <v>58680000</v>
      </c>
      <c r="BA526" s="291"/>
      <c r="BB526" s="291"/>
      <c r="BC526" s="291">
        <v>1047</v>
      </c>
      <c r="BD526" s="291">
        <v>47115000</v>
      </c>
      <c r="BE526" s="291">
        <v>33025860</v>
      </c>
      <c r="BF526" s="291">
        <v>12040500</v>
      </c>
      <c r="BG526" s="291">
        <v>1047</v>
      </c>
      <c r="BH526" s="291">
        <v>47115000</v>
      </c>
      <c r="BI526" s="291">
        <v>33025860</v>
      </c>
      <c r="BJ526" s="291">
        <v>12040500</v>
      </c>
      <c r="BK526" s="291">
        <v>257</v>
      </c>
      <c r="BL526" s="291">
        <v>796</v>
      </c>
      <c r="BM526" s="291">
        <v>1053</v>
      </c>
      <c r="BN526" s="291">
        <v>47385000</v>
      </c>
      <c r="BO526" s="291">
        <v>12109500</v>
      </c>
      <c r="BP526" s="292" t="s">
        <v>768</v>
      </c>
      <c r="BQ526" s="292" t="s">
        <v>4027</v>
      </c>
      <c r="BR526" t="s">
        <v>45</v>
      </c>
    </row>
    <row r="527" spans="1:70" x14ac:dyDescent="0.3">
      <c r="A527" s="281">
        <v>524</v>
      </c>
      <c r="B527" s="282" t="s">
        <v>2952</v>
      </c>
      <c r="C527" s="282" t="s">
        <v>3011</v>
      </c>
      <c r="D527" s="282" t="s">
        <v>2954</v>
      </c>
      <c r="E527" s="282" t="s">
        <v>2959</v>
      </c>
      <c r="F527" s="282" t="s">
        <v>2955</v>
      </c>
      <c r="G527" s="282" t="s">
        <v>2966</v>
      </c>
      <c r="H527" s="282" t="s">
        <v>2967</v>
      </c>
      <c r="I527" s="282" t="s">
        <v>2962</v>
      </c>
      <c r="J527" s="282" t="s">
        <v>60</v>
      </c>
      <c r="K527" s="282" t="s">
        <v>2958</v>
      </c>
      <c r="L527" s="282" t="s">
        <v>45</v>
      </c>
      <c r="M527" s="283" t="s">
        <v>2430</v>
      </c>
      <c r="N527" s="282" t="s">
        <v>2431</v>
      </c>
      <c r="O527" s="282" t="s">
        <v>50</v>
      </c>
      <c r="P527" s="282" t="s">
        <v>51</v>
      </c>
      <c r="Q527" s="284" t="s">
        <v>45</v>
      </c>
      <c r="R527" s="282" t="s">
        <v>45</v>
      </c>
      <c r="S527" s="285">
        <v>45761</v>
      </c>
      <c r="T527" s="285">
        <v>45625</v>
      </c>
      <c r="U527" s="284" t="s">
        <v>45</v>
      </c>
      <c r="V527" s="285">
        <v>45625</v>
      </c>
      <c r="W527" s="285">
        <v>45670</v>
      </c>
      <c r="X527" s="285">
        <v>45672</v>
      </c>
      <c r="Y527" s="286">
        <v>35000</v>
      </c>
      <c r="Z527" s="286">
        <v>35000</v>
      </c>
      <c r="AA527" s="286">
        <v>8700</v>
      </c>
      <c r="AB527" s="286">
        <v>35000</v>
      </c>
      <c r="AC527" s="287" t="s">
        <v>789</v>
      </c>
      <c r="AD527" s="284" t="s">
        <v>60</v>
      </c>
      <c r="AE527" s="287" t="s">
        <v>45</v>
      </c>
      <c r="AF527" s="286">
        <v>35000</v>
      </c>
      <c r="AG527" s="286">
        <v>2920</v>
      </c>
      <c r="AH527" s="286">
        <v>102200000</v>
      </c>
      <c r="AI527" s="286">
        <v>25404000</v>
      </c>
      <c r="AJ527" s="286">
        <v>1100</v>
      </c>
      <c r="AK527" s="286">
        <v>38500000</v>
      </c>
      <c r="AL527" s="286">
        <v>9570000</v>
      </c>
      <c r="AM527" s="286">
        <v>1820</v>
      </c>
      <c r="AN527" s="286">
        <v>63700000</v>
      </c>
      <c r="AO527" s="286">
        <v>15834000</v>
      </c>
      <c r="AP527" s="286">
        <v>2987</v>
      </c>
      <c r="AQ527" s="286">
        <v>104545000</v>
      </c>
      <c r="AR527" s="286">
        <v>25986900</v>
      </c>
      <c r="AS527" s="286">
        <v>2987</v>
      </c>
      <c r="AT527" s="286">
        <v>104545000</v>
      </c>
      <c r="AU527" s="286">
        <v>25986900</v>
      </c>
      <c r="AV527" s="286"/>
      <c r="AW527" s="286"/>
      <c r="AX527" s="286">
        <v>0</v>
      </c>
      <c r="AY527" s="286">
        <v>2096</v>
      </c>
      <c r="AZ527" s="286">
        <v>73360000</v>
      </c>
      <c r="BA527" s="286"/>
      <c r="BB527" s="286"/>
      <c r="BC527" s="286">
        <v>1866</v>
      </c>
      <c r="BD527" s="286">
        <v>65310000</v>
      </c>
      <c r="BE527" s="286">
        <v>53289818</v>
      </c>
      <c r="BF527" s="286">
        <v>16234200</v>
      </c>
      <c r="BG527" s="286">
        <v>1866</v>
      </c>
      <c r="BH527" s="286">
        <v>65310000</v>
      </c>
      <c r="BI527" s="286">
        <v>53289818</v>
      </c>
      <c r="BJ527" s="286">
        <v>16234200</v>
      </c>
      <c r="BK527" s="286">
        <v>230</v>
      </c>
      <c r="BL527" s="286">
        <v>891</v>
      </c>
      <c r="BM527" s="286">
        <v>1121</v>
      </c>
      <c r="BN527" s="286">
        <v>39235000</v>
      </c>
      <c r="BO527" s="286">
        <v>9752700</v>
      </c>
      <c r="BP527" s="287" t="s">
        <v>3566</v>
      </c>
      <c r="BQ527" s="287" t="s">
        <v>584</v>
      </c>
      <c r="BR527" t="s">
        <v>45</v>
      </c>
    </row>
    <row r="528" spans="1:70" x14ac:dyDescent="0.3">
      <c r="A528" s="281">
        <v>525</v>
      </c>
      <c r="B528" s="288" t="s">
        <v>2952</v>
      </c>
      <c r="C528" s="288" t="s">
        <v>3011</v>
      </c>
      <c r="D528" s="288" t="s">
        <v>2954</v>
      </c>
      <c r="E528" s="288" t="s">
        <v>2959</v>
      </c>
      <c r="F528" s="288" t="s">
        <v>2955</v>
      </c>
      <c r="G528" s="288" t="s">
        <v>2966</v>
      </c>
      <c r="H528" s="288" t="s">
        <v>2967</v>
      </c>
      <c r="I528" s="288" t="s">
        <v>2962</v>
      </c>
      <c r="J528" s="288" t="s">
        <v>60</v>
      </c>
      <c r="K528" s="288" t="s">
        <v>2958</v>
      </c>
      <c r="L528" s="288" t="s">
        <v>45</v>
      </c>
      <c r="M528" s="289" t="s">
        <v>2432</v>
      </c>
      <c r="N528" s="288" t="s">
        <v>2433</v>
      </c>
      <c r="O528" s="288" t="s">
        <v>50</v>
      </c>
      <c r="P528" s="288" t="s">
        <v>51</v>
      </c>
      <c r="Q528" s="290" t="s">
        <v>45</v>
      </c>
      <c r="R528" s="288" t="s">
        <v>45</v>
      </c>
      <c r="S528" s="1">
        <v>45713</v>
      </c>
      <c r="T528" s="1">
        <v>45625</v>
      </c>
      <c r="U528" s="290" t="s">
        <v>45</v>
      </c>
      <c r="V528" s="1">
        <v>45625</v>
      </c>
      <c r="W528" s="1">
        <v>45663</v>
      </c>
      <c r="X528" s="1">
        <v>45672</v>
      </c>
      <c r="Y528" s="291">
        <v>62000</v>
      </c>
      <c r="Z528" s="291">
        <v>62000</v>
      </c>
      <c r="AA528" s="291">
        <v>16000</v>
      </c>
      <c r="AB528" s="291">
        <v>62000</v>
      </c>
      <c r="AC528" s="292" t="s">
        <v>566</v>
      </c>
      <c r="AD528" s="290" t="s">
        <v>60</v>
      </c>
      <c r="AE528" s="292" t="s">
        <v>45</v>
      </c>
      <c r="AF528" s="291">
        <v>62000</v>
      </c>
      <c r="AG528" s="291">
        <v>1030</v>
      </c>
      <c r="AH528" s="291">
        <v>63860000</v>
      </c>
      <c r="AI528" s="291">
        <v>16480000</v>
      </c>
      <c r="AJ528" s="291">
        <v>850</v>
      </c>
      <c r="AK528" s="291">
        <v>52700000</v>
      </c>
      <c r="AL528" s="291">
        <v>13600000</v>
      </c>
      <c r="AM528" s="291">
        <v>180</v>
      </c>
      <c r="AN528" s="291">
        <v>11160000</v>
      </c>
      <c r="AO528" s="291">
        <v>2880000</v>
      </c>
      <c r="AP528" s="291">
        <v>1012</v>
      </c>
      <c r="AQ528" s="291">
        <v>62744000</v>
      </c>
      <c r="AR528" s="291">
        <v>16192000</v>
      </c>
      <c r="AS528" s="291">
        <v>1012</v>
      </c>
      <c r="AT528" s="291">
        <v>62744000</v>
      </c>
      <c r="AU528" s="291">
        <v>16192000</v>
      </c>
      <c r="AV528" s="291"/>
      <c r="AW528" s="291"/>
      <c r="AX528" s="291">
        <v>0</v>
      </c>
      <c r="AY528" s="291">
        <v>742</v>
      </c>
      <c r="AZ528" s="291">
        <v>46004000</v>
      </c>
      <c r="BA528" s="291"/>
      <c r="BB528" s="291"/>
      <c r="BC528" s="291">
        <v>650</v>
      </c>
      <c r="BD528" s="291">
        <v>40300000</v>
      </c>
      <c r="BE528" s="291">
        <v>31058677</v>
      </c>
      <c r="BF528" s="291">
        <v>10400000</v>
      </c>
      <c r="BG528" s="291">
        <v>650</v>
      </c>
      <c r="BH528" s="291">
        <v>40300000</v>
      </c>
      <c r="BI528" s="291">
        <v>31058677</v>
      </c>
      <c r="BJ528" s="291">
        <v>10400000</v>
      </c>
      <c r="BK528" s="291">
        <v>92</v>
      </c>
      <c r="BL528" s="291">
        <v>270</v>
      </c>
      <c r="BM528" s="291">
        <v>362</v>
      </c>
      <c r="BN528" s="291">
        <v>22444000</v>
      </c>
      <c r="BO528" s="291">
        <v>5792000</v>
      </c>
      <c r="BP528" s="292" t="s">
        <v>625</v>
      </c>
      <c r="BQ528" s="292" t="s">
        <v>740</v>
      </c>
      <c r="BR528" t="s">
        <v>45</v>
      </c>
    </row>
    <row r="529" spans="1:70" x14ac:dyDescent="0.3">
      <c r="A529" s="281">
        <v>526</v>
      </c>
      <c r="B529" s="282" t="s">
        <v>2952</v>
      </c>
      <c r="C529" s="282" t="s">
        <v>3011</v>
      </c>
      <c r="D529" s="282" t="s">
        <v>2954</v>
      </c>
      <c r="E529" s="282" t="s">
        <v>2959</v>
      </c>
      <c r="F529" s="282" t="s">
        <v>2955</v>
      </c>
      <c r="G529" s="282" t="s">
        <v>2966</v>
      </c>
      <c r="H529" s="282" t="s">
        <v>2967</v>
      </c>
      <c r="I529" s="282" t="s">
        <v>2962</v>
      </c>
      <c r="J529" s="282" t="s">
        <v>60</v>
      </c>
      <c r="K529" s="282" t="s">
        <v>2958</v>
      </c>
      <c r="L529" s="282" t="s">
        <v>45</v>
      </c>
      <c r="M529" s="283" t="s">
        <v>2434</v>
      </c>
      <c r="N529" s="282" t="s">
        <v>2435</v>
      </c>
      <c r="O529" s="282" t="s">
        <v>50</v>
      </c>
      <c r="P529" s="282" t="s">
        <v>51</v>
      </c>
      <c r="Q529" s="284" t="s">
        <v>45</v>
      </c>
      <c r="R529" s="282" t="s">
        <v>45</v>
      </c>
      <c r="S529" s="285">
        <v>45707</v>
      </c>
      <c r="T529" s="285">
        <v>45632</v>
      </c>
      <c r="U529" s="284" t="s">
        <v>45</v>
      </c>
      <c r="V529" s="285">
        <v>45632</v>
      </c>
      <c r="W529" s="285">
        <v>45691</v>
      </c>
      <c r="X529" s="285">
        <v>45700</v>
      </c>
      <c r="Y529" s="286">
        <v>47000</v>
      </c>
      <c r="Z529" s="286">
        <v>47000</v>
      </c>
      <c r="AA529" s="286">
        <v>12000</v>
      </c>
      <c r="AB529" s="286">
        <v>47000</v>
      </c>
      <c r="AC529" s="287" t="s">
        <v>983</v>
      </c>
      <c r="AD529" s="284" t="s">
        <v>60</v>
      </c>
      <c r="AE529" s="287" t="s">
        <v>45</v>
      </c>
      <c r="AF529" s="286">
        <v>47000</v>
      </c>
      <c r="AG529" s="286">
        <v>1830</v>
      </c>
      <c r="AH529" s="286">
        <v>86010000</v>
      </c>
      <c r="AI529" s="286">
        <v>21960000</v>
      </c>
      <c r="AJ529" s="286">
        <v>930</v>
      </c>
      <c r="AK529" s="286">
        <v>43710000</v>
      </c>
      <c r="AL529" s="286">
        <v>11160000</v>
      </c>
      <c r="AM529" s="286">
        <v>900</v>
      </c>
      <c r="AN529" s="286">
        <v>42300000</v>
      </c>
      <c r="AO529" s="286">
        <v>10800000</v>
      </c>
      <c r="AP529" s="286">
        <v>1813</v>
      </c>
      <c r="AQ529" s="286">
        <v>85211000</v>
      </c>
      <c r="AR529" s="286">
        <v>21756000</v>
      </c>
      <c r="AS529" s="286">
        <v>1813</v>
      </c>
      <c r="AT529" s="286">
        <v>85211000</v>
      </c>
      <c r="AU529" s="286">
        <v>21756000</v>
      </c>
      <c r="AV529" s="286"/>
      <c r="AW529" s="286"/>
      <c r="AX529" s="286">
        <v>0</v>
      </c>
      <c r="AY529" s="286">
        <v>1303</v>
      </c>
      <c r="AZ529" s="286">
        <v>61241000</v>
      </c>
      <c r="BA529" s="286"/>
      <c r="BB529" s="286"/>
      <c r="BC529" s="286">
        <v>1273</v>
      </c>
      <c r="BD529" s="286">
        <v>59831000</v>
      </c>
      <c r="BE529" s="286">
        <v>43151740</v>
      </c>
      <c r="BF529" s="286">
        <v>15276000</v>
      </c>
      <c r="BG529" s="286">
        <v>1273</v>
      </c>
      <c r="BH529" s="286">
        <v>59831000</v>
      </c>
      <c r="BI529" s="286">
        <v>43151740</v>
      </c>
      <c r="BJ529" s="286">
        <v>15276000</v>
      </c>
      <c r="BK529" s="286">
        <v>30</v>
      </c>
      <c r="BL529" s="286">
        <v>510</v>
      </c>
      <c r="BM529" s="286">
        <v>540</v>
      </c>
      <c r="BN529" s="286">
        <v>25380000</v>
      </c>
      <c r="BO529" s="286">
        <v>6480000</v>
      </c>
      <c r="BP529" s="287" t="s">
        <v>3535</v>
      </c>
      <c r="BQ529" s="287" t="s">
        <v>3543</v>
      </c>
      <c r="BR529" t="s">
        <v>45</v>
      </c>
    </row>
    <row r="530" spans="1:70" x14ac:dyDescent="0.3">
      <c r="A530" s="281">
        <v>527</v>
      </c>
      <c r="B530" s="288" t="s">
        <v>2952</v>
      </c>
      <c r="C530" s="288" t="s">
        <v>3011</v>
      </c>
      <c r="D530" s="288" t="s">
        <v>2954</v>
      </c>
      <c r="E530" s="288" t="s">
        <v>2959</v>
      </c>
      <c r="F530" s="288" t="s">
        <v>2955</v>
      </c>
      <c r="G530" s="288" t="s">
        <v>2966</v>
      </c>
      <c r="H530" s="288" t="s">
        <v>2967</v>
      </c>
      <c r="I530" s="288" t="s">
        <v>2962</v>
      </c>
      <c r="J530" s="288" t="s">
        <v>60</v>
      </c>
      <c r="K530" s="288" t="s">
        <v>2958</v>
      </c>
      <c r="L530" s="288" t="s">
        <v>45</v>
      </c>
      <c r="M530" s="289" t="s">
        <v>2436</v>
      </c>
      <c r="N530" s="288" t="s">
        <v>2437</v>
      </c>
      <c r="O530" s="288" t="s">
        <v>50</v>
      </c>
      <c r="P530" s="288" t="s">
        <v>51</v>
      </c>
      <c r="Q530" s="290" t="s">
        <v>45</v>
      </c>
      <c r="R530" s="288" t="s">
        <v>45</v>
      </c>
      <c r="S530" s="1">
        <v>45691</v>
      </c>
      <c r="T530" s="1">
        <v>45632</v>
      </c>
      <c r="U530" s="290" t="s">
        <v>45</v>
      </c>
      <c r="V530" s="1">
        <v>45632</v>
      </c>
      <c r="W530" s="1">
        <v>45691</v>
      </c>
      <c r="X530" s="1">
        <v>45709</v>
      </c>
      <c r="Y530" s="291">
        <v>59000</v>
      </c>
      <c r="Z530" s="291">
        <v>59000</v>
      </c>
      <c r="AA530" s="291">
        <v>15000</v>
      </c>
      <c r="AB530" s="291">
        <v>59000</v>
      </c>
      <c r="AC530" s="292" t="s">
        <v>678</v>
      </c>
      <c r="AD530" s="290" t="s">
        <v>60</v>
      </c>
      <c r="AE530" s="292" t="s">
        <v>45</v>
      </c>
      <c r="AF530" s="291">
        <v>59000</v>
      </c>
      <c r="AG530" s="291">
        <v>1900</v>
      </c>
      <c r="AH530" s="291">
        <v>112100000</v>
      </c>
      <c r="AI530" s="291">
        <v>28500000</v>
      </c>
      <c r="AJ530" s="291">
        <v>1900</v>
      </c>
      <c r="AK530" s="291">
        <v>112100000</v>
      </c>
      <c r="AL530" s="291">
        <v>28500000</v>
      </c>
      <c r="AM530" s="291"/>
      <c r="AN530" s="291"/>
      <c r="AO530" s="291">
        <v>0</v>
      </c>
      <c r="AP530" s="291">
        <v>1922</v>
      </c>
      <c r="AQ530" s="291">
        <v>113398000</v>
      </c>
      <c r="AR530" s="291">
        <v>28830000</v>
      </c>
      <c r="AS530" s="291">
        <v>1922</v>
      </c>
      <c r="AT530" s="291">
        <v>113398000</v>
      </c>
      <c r="AU530" s="291">
        <v>28830000</v>
      </c>
      <c r="AV530" s="291"/>
      <c r="AW530" s="291"/>
      <c r="AX530" s="291">
        <v>0</v>
      </c>
      <c r="AY530" s="291">
        <v>1679</v>
      </c>
      <c r="AZ530" s="291">
        <v>99061000</v>
      </c>
      <c r="BA530" s="291"/>
      <c r="BB530" s="291"/>
      <c r="BC530" s="291">
        <v>1455</v>
      </c>
      <c r="BD530" s="291">
        <v>85845000</v>
      </c>
      <c r="BE530" s="291">
        <v>58852803</v>
      </c>
      <c r="BF530" s="291">
        <v>21825000</v>
      </c>
      <c r="BG530" s="291">
        <v>1455</v>
      </c>
      <c r="BH530" s="291">
        <v>85845000</v>
      </c>
      <c r="BI530" s="291">
        <v>58852803</v>
      </c>
      <c r="BJ530" s="291">
        <v>21825000</v>
      </c>
      <c r="BK530" s="291">
        <v>224</v>
      </c>
      <c r="BL530" s="291">
        <v>243</v>
      </c>
      <c r="BM530" s="291">
        <v>467</v>
      </c>
      <c r="BN530" s="291">
        <v>27553000</v>
      </c>
      <c r="BO530" s="291">
        <v>7005000</v>
      </c>
      <c r="BP530" s="292" t="s">
        <v>3736</v>
      </c>
      <c r="BQ530" s="292" t="s">
        <v>746</v>
      </c>
      <c r="BR530" t="s">
        <v>45</v>
      </c>
    </row>
    <row r="531" spans="1:70" x14ac:dyDescent="0.3">
      <c r="A531" s="281">
        <v>528</v>
      </c>
      <c r="B531" s="282" t="s">
        <v>2952</v>
      </c>
      <c r="C531" s="282" t="s">
        <v>3011</v>
      </c>
      <c r="D531" s="282" t="s">
        <v>2954</v>
      </c>
      <c r="E531" s="282" t="s">
        <v>2959</v>
      </c>
      <c r="F531" s="282" t="s">
        <v>2955</v>
      </c>
      <c r="G531" s="282" t="s">
        <v>2966</v>
      </c>
      <c r="H531" s="282" t="s">
        <v>2967</v>
      </c>
      <c r="I531" s="282" t="s">
        <v>2962</v>
      </c>
      <c r="J531" s="282" t="s">
        <v>60</v>
      </c>
      <c r="K531" s="282" t="s">
        <v>2958</v>
      </c>
      <c r="L531" s="282" t="s">
        <v>45</v>
      </c>
      <c r="M531" s="283" t="s">
        <v>2438</v>
      </c>
      <c r="N531" s="282" t="s">
        <v>2439</v>
      </c>
      <c r="O531" s="282" t="s">
        <v>50</v>
      </c>
      <c r="P531" s="282" t="s">
        <v>51</v>
      </c>
      <c r="Q531" s="284" t="s">
        <v>45</v>
      </c>
      <c r="R531" s="282" t="s">
        <v>45</v>
      </c>
      <c r="S531" s="285">
        <v>45762</v>
      </c>
      <c r="T531" s="285">
        <v>45645</v>
      </c>
      <c r="U531" s="284" t="s">
        <v>45</v>
      </c>
      <c r="V531" s="285">
        <v>45645</v>
      </c>
      <c r="W531" s="285">
        <v>45722</v>
      </c>
      <c r="X531" s="285">
        <v>45727</v>
      </c>
      <c r="Y531" s="286">
        <v>63000</v>
      </c>
      <c r="Z531" s="286">
        <v>63000</v>
      </c>
      <c r="AA531" s="286">
        <v>16500</v>
      </c>
      <c r="AB531" s="286">
        <v>63000</v>
      </c>
      <c r="AC531" s="287" t="s">
        <v>672</v>
      </c>
      <c r="AD531" s="284" t="s">
        <v>60</v>
      </c>
      <c r="AE531" s="287" t="s">
        <v>45</v>
      </c>
      <c r="AF531" s="286">
        <v>63000</v>
      </c>
      <c r="AG531" s="286">
        <v>1330</v>
      </c>
      <c r="AH531" s="286">
        <v>83790000</v>
      </c>
      <c r="AI531" s="286">
        <v>21945000</v>
      </c>
      <c r="AJ531" s="286">
        <v>850</v>
      </c>
      <c r="AK531" s="286">
        <v>53550000</v>
      </c>
      <c r="AL531" s="286">
        <v>14025000</v>
      </c>
      <c r="AM531" s="286">
        <v>480</v>
      </c>
      <c r="AN531" s="286">
        <v>30240000</v>
      </c>
      <c r="AO531" s="286">
        <v>7920000</v>
      </c>
      <c r="AP531" s="286">
        <v>1338</v>
      </c>
      <c r="AQ531" s="286">
        <v>84294000</v>
      </c>
      <c r="AR531" s="286">
        <v>22077000</v>
      </c>
      <c r="AS531" s="286">
        <v>1338</v>
      </c>
      <c r="AT531" s="286">
        <v>84294000</v>
      </c>
      <c r="AU531" s="286">
        <v>22077000</v>
      </c>
      <c r="AV531" s="286"/>
      <c r="AW531" s="286"/>
      <c r="AX531" s="286">
        <v>0</v>
      </c>
      <c r="AY531" s="286">
        <v>1222</v>
      </c>
      <c r="AZ531" s="286">
        <v>76986000</v>
      </c>
      <c r="BA531" s="286"/>
      <c r="BB531" s="286"/>
      <c r="BC531" s="286">
        <v>1076</v>
      </c>
      <c r="BD531" s="286">
        <v>67788000</v>
      </c>
      <c r="BE531" s="286">
        <v>48230703</v>
      </c>
      <c r="BF531" s="286">
        <v>17754000</v>
      </c>
      <c r="BG531" s="286">
        <v>1076</v>
      </c>
      <c r="BH531" s="286">
        <v>67788000</v>
      </c>
      <c r="BI531" s="286">
        <v>48230703</v>
      </c>
      <c r="BJ531" s="286">
        <v>17754000</v>
      </c>
      <c r="BK531" s="286">
        <v>146</v>
      </c>
      <c r="BL531" s="286">
        <v>116</v>
      </c>
      <c r="BM531" s="286">
        <v>262</v>
      </c>
      <c r="BN531" s="286">
        <v>16506000</v>
      </c>
      <c r="BO531" s="286">
        <v>4323000</v>
      </c>
      <c r="BP531" s="287" t="s">
        <v>4028</v>
      </c>
      <c r="BQ531" s="287" t="s">
        <v>3528</v>
      </c>
      <c r="BR531" t="s">
        <v>45</v>
      </c>
    </row>
    <row r="532" spans="1:70" x14ac:dyDescent="0.3">
      <c r="A532" s="281">
        <v>529</v>
      </c>
      <c r="B532" s="288" t="s">
        <v>2952</v>
      </c>
      <c r="C532" s="288" t="s">
        <v>3011</v>
      </c>
      <c r="D532" s="288" t="s">
        <v>2954</v>
      </c>
      <c r="E532" s="288" t="s">
        <v>2959</v>
      </c>
      <c r="F532" s="288" t="s">
        <v>2955</v>
      </c>
      <c r="G532" s="288" t="s">
        <v>2966</v>
      </c>
      <c r="H532" s="288" t="s">
        <v>2967</v>
      </c>
      <c r="I532" s="288" t="s">
        <v>2962</v>
      </c>
      <c r="J532" s="288" t="s">
        <v>60</v>
      </c>
      <c r="K532" s="288" t="s">
        <v>2958</v>
      </c>
      <c r="L532" s="288" t="s">
        <v>45</v>
      </c>
      <c r="M532" s="289" t="s">
        <v>2440</v>
      </c>
      <c r="N532" s="288" t="s">
        <v>2441</v>
      </c>
      <c r="O532" s="288" t="s">
        <v>50</v>
      </c>
      <c r="P532" s="288" t="s">
        <v>51</v>
      </c>
      <c r="Q532" s="290" t="s">
        <v>45</v>
      </c>
      <c r="R532" s="288" t="s">
        <v>45</v>
      </c>
      <c r="S532" s="1">
        <v>45761</v>
      </c>
      <c r="T532" s="1">
        <v>45656</v>
      </c>
      <c r="U532" s="290" t="s">
        <v>45</v>
      </c>
      <c r="V532" s="1">
        <v>45656</v>
      </c>
      <c r="W532" s="1">
        <v>45741</v>
      </c>
      <c r="X532" s="1">
        <v>45744</v>
      </c>
      <c r="Y532" s="291">
        <v>39000</v>
      </c>
      <c r="Z532" s="291">
        <v>39000</v>
      </c>
      <c r="AA532" s="291">
        <v>9800</v>
      </c>
      <c r="AB532" s="291">
        <v>39000</v>
      </c>
      <c r="AC532" s="292" t="s">
        <v>1019</v>
      </c>
      <c r="AD532" s="290" t="s">
        <v>60</v>
      </c>
      <c r="AE532" s="292" t="s">
        <v>45</v>
      </c>
      <c r="AF532" s="291">
        <v>39000</v>
      </c>
      <c r="AG532" s="291">
        <v>2860</v>
      </c>
      <c r="AH532" s="291">
        <v>111540000</v>
      </c>
      <c r="AI532" s="291">
        <v>28028000</v>
      </c>
      <c r="AJ532" s="291">
        <v>1050</v>
      </c>
      <c r="AK532" s="291">
        <v>40950000</v>
      </c>
      <c r="AL532" s="291">
        <v>10290000</v>
      </c>
      <c r="AM532" s="291">
        <v>1810</v>
      </c>
      <c r="AN532" s="291">
        <v>70590000</v>
      </c>
      <c r="AO532" s="291">
        <v>17738000</v>
      </c>
      <c r="AP532" s="291">
        <v>2927</v>
      </c>
      <c r="AQ532" s="291">
        <v>114153000</v>
      </c>
      <c r="AR532" s="291">
        <v>28684600</v>
      </c>
      <c r="AS532" s="291">
        <v>2927</v>
      </c>
      <c r="AT532" s="291">
        <v>114153000</v>
      </c>
      <c r="AU532" s="291">
        <v>28684600</v>
      </c>
      <c r="AV532" s="291"/>
      <c r="AW532" s="291"/>
      <c r="AX532" s="291">
        <v>0</v>
      </c>
      <c r="AY532" s="291">
        <v>2867</v>
      </c>
      <c r="AZ532" s="291">
        <v>111813000</v>
      </c>
      <c r="BA532" s="291"/>
      <c r="BB532" s="291"/>
      <c r="BC532" s="291">
        <v>2627</v>
      </c>
      <c r="BD532" s="291">
        <v>102453000</v>
      </c>
      <c r="BE532" s="291">
        <v>75890515</v>
      </c>
      <c r="BF532" s="291">
        <v>25744600</v>
      </c>
      <c r="BG532" s="291">
        <v>2627</v>
      </c>
      <c r="BH532" s="291">
        <v>102453000</v>
      </c>
      <c r="BI532" s="291">
        <v>75890515</v>
      </c>
      <c r="BJ532" s="291">
        <v>25744600</v>
      </c>
      <c r="BK532" s="291">
        <v>240</v>
      </c>
      <c r="BL532" s="291">
        <v>60</v>
      </c>
      <c r="BM532" s="291">
        <v>300</v>
      </c>
      <c r="BN532" s="291">
        <v>11700000</v>
      </c>
      <c r="BO532" s="291">
        <v>2940000</v>
      </c>
      <c r="BP532" s="292" t="s">
        <v>3531</v>
      </c>
      <c r="BQ532" s="292" t="s">
        <v>4029</v>
      </c>
      <c r="BR532" t="s">
        <v>45</v>
      </c>
    </row>
    <row r="533" spans="1:70" x14ac:dyDescent="0.3">
      <c r="A533" s="281">
        <v>530</v>
      </c>
      <c r="B533" s="282" t="s">
        <v>2952</v>
      </c>
      <c r="C533" s="282" t="s">
        <v>3011</v>
      </c>
      <c r="D533" s="282" t="s">
        <v>2954</v>
      </c>
      <c r="E533" s="282" t="s">
        <v>2959</v>
      </c>
      <c r="F533" s="282" t="s">
        <v>2955</v>
      </c>
      <c r="G533" s="282" t="s">
        <v>2966</v>
      </c>
      <c r="H533" s="282" t="s">
        <v>2967</v>
      </c>
      <c r="I533" s="282" t="s">
        <v>2962</v>
      </c>
      <c r="J533" s="282" t="s">
        <v>60</v>
      </c>
      <c r="K533" s="282" t="s">
        <v>2958</v>
      </c>
      <c r="L533" s="282" t="s">
        <v>45</v>
      </c>
      <c r="M533" s="283" t="s">
        <v>2442</v>
      </c>
      <c r="N533" s="282" t="s">
        <v>2443</v>
      </c>
      <c r="O533" s="282" t="s">
        <v>50</v>
      </c>
      <c r="P533" s="282" t="s">
        <v>51</v>
      </c>
      <c r="Q533" s="284" t="s">
        <v>45</v>
      </c>
      <c r="R533" s="282" t="s">
        <v>45</v>
      </c>
      <c r="S533" s="285">
        <v>45757</v>
      </c>
      <c r="T533" s="285">
        <v>45695</v>
      </c>
      <c r="U533" s="284" t="s">
        <v>45</v>
      </c>
      <c r="V533" s="285">
        <v>45695</v>
      </c>
      <c r="W533" s="285">
        <v>45744</v>
      </c>
      <c r="X533" s="285">
        <v>45748</v>
      </c>
      <c r="Y533" s="286">
        <v>48000</v>
      </c>
      <c r="Z533" s="286">
        <v>48000</v>
      </c>
      <c r="AA533" s="286">
        <v>12300</v>
      </c>
      <c r="AB533" s="286">
        <v>48000</v>
      </c>
      <c r="AC533" s="287" t="s">
        <v>546</v>
      </c>
      <c r="AD533" s="284" t="s">
        <v>60</v>
      </c>
      <c r="AE533" s="287" t="s">
        <v>45</v>
      </c>
      <c r="AF533" s="286">
        <v>48000</v>
      </c>
      <c r="AG533" s="286">
        <v>1790</v>
      </c>
      <c r="AH533" s="286">
        <v>85920000</v>
      </c>
      <c r="AI533" s="286">
        <v>22017000</v>
      </c>
      <c r="AJ533" s="286">
        <v>1100</v>
      </c>
      <c r="AK533" s="286">
        <v>52800000</v>
      </c>
      <c r="AL533" s="286">
        <v>13530000</v>
      </c>
      <c r="AM533" s="286">
        <v>690</v>
      </c>
      <c r="AN533" s="286">
        <v>33120000</v>
      </c>
      <c r="AO533" s="286">
        <v>8487000</v>
      </c>
      <c r="AP533" s="286">
        <v>1757</v>
      </c>
      <c r="AQ533" s="286">
        <v>84336000</v>
      </c>
      <c r="AR533" s="286">
        <v>21611100</v>
      </c>
      <c r="AS533" s="286">
        <v>1757</v>
      </c>
      <c r="AT533" s="286">
        <v>84336000</v>
      </c>
      <c r="AU533" s="286">
        <v>21611100</v>
      </c>
      <c r="AV533" s="286"/>
      <c r="AW533" s="286"/>
      <c r="AX533" s="286">
        <v>0</v>
      </c>
      <c r="AY533" s="286">
        <v>1697</v>
      </c>
      <c r="AZ533" s="286">
        <v>81456000</v>
      </c>
      <c r="BA533" s="286"/>
      <c r="BB533" s="286"/>
      <c r="BC533" s="286">
        <v>1319</v>
      </c>
      <c r="BD533" s="286">
        <v>63312000</v>
      </c>
      <c r="BE533" s="286">
        <v>47589263</v>
      </c>
      <c r="BF533" s="286">
        <v>16223700</v>
      </c>
      <c r="BG533" s="286">
        <v>1319</v>
      </c>
      <c r="BH533" s="286">
        <v>63312000</v>
      </c>
      <c r="BI533" s="286">
        <v>47589263</v>
      </c>
      <c r="BJ533" s="286">
        <v>16223700</v>
      </c>
      <c r="BK533" s="286">
        <v>378</v>
      </c>
      <c r="BL533" s="286">
        <v>60</v>
      </c>
      <c r="BM533" s="286">
        <v>438</v>
      </c>
      <c r="BN533" s="286">
        <v>21024000</v>
      </c>
      <c r="BO533" s="286">
        <v>5387400</v>
      </c>
      <c r="BP533" s="287" t="s">
        <v>4151</v>
      </c>
      <c r="BQ533" s="287" t="s">
        <v>620</v>
      </c>
      <c r="BR533" t="s">
        <v>45</v>
      </c>
    </row>
    <row r="534" spans="1:70" x14ac:dyDescent="0.3">
      <c r="A534" s="281">
        <v>531</v>
      </c>
      <c r="B534" s="288" t="s">
        <v>2952</v>
      </c>
      <c r="C534" s="288" t="s">
        <v>3011</v>
      </c>
      <c r="D534" s="288" t="s">
        <v>2954</v>
      </c>
      <c r="E534" s="288" t="s">
        <v>2959</v>
      </c>
      <c r="F534" s="288" t="s">
        <v>2955</v>
      </c>
      <c r="G534" s="288" t="s">
        <v>2966</v>
      </c>
      <c r="H534" s="288" t="s">
        <v>2967</v>
      </c>
      <c r="I534" s="288" t="s">
        <v>2999</v>
      </c>
      <c r="J534" s="288" t="s">
        <v>60</v>
      </c>
      <c r="K534" s="288" t="s">
        <v>2958</v>
      </c>
      <c r="L534" s="288" t="s">
        <v>1885</v>
      </c>
      <c r="M534" s="289" t="s">
        <v>481</v>
      </c>
      <c r="N534" s="288" t="s">
        <v>447</v>
      </c>
      <c r="O534" s="288" t="s">
        <v>50</v>
      </c>
      <c r="P534" s="288" t="s">
        <v>74</v>
      </c>
      <c r="Q534" s="290" t="s">
        <v>45</v>
      </c>
      <c r="R534" s="288" t="s">
        <v>45</v>
      </c>
      <c r="S534" s="1">
        <v>46132</v>
      </c>
      <c r="T534" s="1">
        <v>46085</v>
      </c>
      <c r="U534" s="290" t="s">
        <v>45</v>
      </c>
      <c r="V534" s="1">
        <v>45623</v>
      </c>
      <c r="W534" s="1">
        <v>45694</v>
      </c>
      <c r="X534" s="1">
        <v>45695</v>
      </c>
      <c r="Y534" s="291">
        <v>39000</v>
      </c>
      <c r="Z534" s="291">
        <v>49000</v>
      </c>
      <c r="AA534" s="291">
        <v>11000</v>
      </c>
      <c r="AB534" s="291">
        <v>49000</v>
      </c>
      <c r="AC534" s="292" t="s">
        <v>357</v>
      </c>
      <c r="AD534" s="290" t="s">
        <v>60</v>
      </c>
      <c r="AE534" s="292" t="s">
        <v>45</v>
      </c>
      <c r="AF534" s="291">
        <v>39000</v>
      </c>
      <c r="AG534" s="291">
        <v>46075</v>
      </c>
      <c r="AH534" s="291">
        <v>2257675000</v>
      </c>
      <c r="AI534" s="291">
        <v>506825000</v>
      </c>
      <c r="AJ534" s="291">
        <v>10000</v>
      </c>
      <c r="AK534" s="291">
        <v>490000000</v>
      </c>
      <c r="AL534" s="291">
        <v>110000000</v>
      </c>
      <c r="AM534" s="291">
        <v>36075</v>
      </c>
      <c r="AN534" s="291">
        <v>1767675000</v>
      </c>
      <c r="AO534" s="291">
        <v>396825000</v>
      </c>
      <c r="AP534" s="291">
        <v>20209</v>
      </c>
      <c r="AQ534" s="291">
        <v>990241000</v>
      </c>
      <c r="AR534" s="291">
        <v>222299000</v>
      </c>
      <c r="AS534" s="291">
        <v>20209</v>
      </c>
      <c r="AT534" s="291">
        <v>990241000</v>
      </c>
      <c r="AU534" s="291">
        <v>222299000</v>
      </c>
      <c r="AV534" s="291"/>
      <c r="AW534" s="291"/>
      <c r="AX534" s="291">
        <v>0</v>
      </c>
      <c r="AY534" s="291">
        <v>14346</v>
      </c>
      <c r="AZ534" s="291">
        <v>702954000</v>
      </c>
      <c r="BA534" s="291"/>
      <c r="BB534" s="291"/>
      <c r="BC534" s="291">
        <v>13993</v>
      </c>
      <c r="BD534" s="291">
        <v>685657000</v>
      </c>
      <c r="BE534" s="291">
        <v>444735462</v>
      </c>
      <c r="BF534" s="291">
        <v>153923000</v>
      </c>
      <c r="BG534" s="291">
        <v>13993</v>
      </c>
      <c r="BH534" s="291">
        <v>685657000</v>
      </c>
      <c r="BI534" s="291">
        <v>444735462</v>
      </c>
      <c r="BJ534" s="291">
        <v>153923000</v>
      </c>
      <c r="BK534" s="291">
        <v>353</v>
      </c>
      <c r="BL534" s="291">
        <v>5863</v>
      </c>
      <c r="BM534" s="291">
        <v>6216</v>
      </c>
      <c r="BN534" s="291">
        <v>304584000</v>
      </c>
      <c r="BO534" s="291">
        <v>68376000</v>
      </c>
      <c r="BP534" s="292" t="s">
        <v>3425</v>
      </c>
      <c r="BQ534" s="292" t="s">
        <v>3240</v>
      </c>
      <c r="BR534" t="s">
        <v>45</v>
      </c>
    </row>
    <row r="535" spans="1:70" x14ac:dyDescent="0.3">
      <c r="A535" s="281">
        <v>532</v>
      </c>
      <c r="B535" s="282" t="s">
        <v>2952</v>
      </c>
      <c r="C535" s="282" t="s">
        <v>3011</v>
      </c>
      <c r="D535" s="282" t="s">
        <v>2954</v>
      </c>
      <c r="E535" s="282" t="s">
        <v>2959</v>
      </c>
      <c r="F535" s="282" t="s">
        <v>2955</v>
      </c>
      <c r="G535" s="282" t="s">
        <v>2968</v>
      </c>
      <c r="H535" s="282" t="s">
        <v>2969</v>
      </c>
      <c r="I535" s="282" t="s">
        <v>2962</v>
      </c>
      <c r="J535" s="282" t="s">
        <v>60</v>
      </c>
      <c r="K535" s="282" t="s">
        <v>2958</v>
      </c>
      <c r="L535" s="282" t="s">
        <v>45</v>
      </c>
      <c r="M535" s="283" t="s">
        <v>2444</v>
      </c>
      <c r="N535" s="282" t="s">
        <v>2445</v>
      </c>
      <c r="O535" s="282" t="s">
        <v>50</v>
      </c>
      <c r="P535" s="282" t="s">
        <v>51</v>
      </c>
      <c r="Q535" s="284" t="s">
        <v>45</v>
      </c>
      <c r="R535" s="282" t="s">
        <v>45</v>
      </c>
      <c r="S535" s="285">
        <v>45705</v>
      </c>
      <c r="T535" s="285">
        <v>45624</v>
      </c>
      <c r="U535" s="284" t="s">
        <v>45</v>
      </c>
      <c r="V535" s="285">
        <v>45624</v>
      </c>
      <c r="W535" s="285">
        <v>45673</v>
      </c>
      <c r="X535" s="285">
        <v>45677</v>
      </c>
      <c r="Y535" s="286">
        <v>89000</v>
      </c>
      <c r="Z535" s="286">
        <v>89000</v>
      </c>
      <c r="AA535" s="286">
        <v>23000</v>
      </c>
      <c r="AB535" s="286">
        <v>89000</v>
      </c>
      <c r="AC535" s="287" t="s">
        <v>566</v>
      </c>
      <c r="AD535" s="284" t="s">
        <v>60</v>
      </c>
      <c r="AE535" s="287" t="s">
        <v>45</v>
      </c>
      <c r="AF535" s="286">
        <v>89000</v>
      </c>
      <c r="AG535" s="286">
        <v>1300</v>
      </c>
      <c r="AH535" s="286">
        <v>115700000</v>
      </c>
      <c r="AI535" s="286">
        <v>29900000</v>
      </c>
      <c r="AJ535" s="286">
        <v>1070</v>
      </c>
      <c r="AK535" s="286">
        <v>95230000</v>
      </c>
      <c r="AL535" s="286">
        <v>24610000</v>
      </c>
      <c r="AM535" s="286">
        <v>230</v>
      </c>
      <c r="AN535" s="286">
        <v>20470000</v>
      </c>
      <c r="AO535" s="286">
        <v>5290000</v>
      </c>
      <c r="AP535" s="286">
        <v>1233</v>
      </c>
      <c r="AQ535" s="286">
        <v>109737000</v>
      </c>
      <c r="AR535" s="286">
        <v>28359000</v>
      </c>
      <c r="AS535" s="286">
        <v>1233</v>
      </c>
      <c r="AT535" s="286">
        <v>109737000</v>
      </c>
      <c r="AU535" s="286">
        <v>28359000</v>
      </c>
      <c r="AV535" s="286"/>
      <c r="AW535" s="286"/>
      <c r="AX535" s="286">
        <v>0</v>
      </c>
      <c r="AY535" s="286">
        <v>886</v>
      </c>
      <c r="AZ535" s="286">
        <v>78854000</v>
      </c>
      <c r="BA535" s="286"/>
      <c r="BB535" s="286"/>
      <c r="BC535" s="286">
        <v>808</v>
      </c>
      <c r="BD535" s="286">
        <v>71912000</v>
      </c>
      <c r="BE535" s="286">
        <v>58395926</v>
      </c>
      <c r="BF535" s="286">
        <v>18584000</v>
      </c>
      <c r="BG535" s="286">
        <v>808</v>
      </c>
      <c r="BH535" s="286">
        <v>71912000</v>
      </c>
      <c r="BI535" s="286">
        <v>58395926</v>
      </c>
      <c r="BJ535" s="286">
        <v>18584000</v>
      </c>
      <c r="BK535" s="286">
        <v>78</v>
      </c>
      <c r="BL535" s="286">
        <v>347</v>
      </c>
      <c r="BM535" s="286">
        <v>425</v>
      </c>
      <c r="BN535" s="286">
        <v>37825000</v>
      </c>
      <c r="BO535" s="286">
        <v>9775000</v>
      </c>
      <c r="BP535" s="287" t="s">
        <v>3447</v>
      </c>
      <c r="BQ535" s="287" t="s">
        <v>3114</v>
      </c>
      <c r="BR535" t="s">
        <v>45</v>
      </c>
    </row>
    <row r="536" spans="1:70" x14ac:dyDescent="0.3">
      <c r="A536" s="281">
        <v>533</v>
      </c>
      <c r="B536" s="288" t="s">
        <v>2952</v>
      </c>
      <c r="C536" s="288" t="s">
        <v>3011</v>
      </c>
      <c r="D536" s="288" t="s">
        <v>2954</v>
      </c>
      <c r="E536" s="288" t="s">
        <v>2959</v>
      </c>
      <c r="F536" s="288" t="s">
        <v>2955</v>
      </c>
      <c r="G536" s="288" t="s">
        <v>2968</v>
      </c>
      <c r="H536" s="288" t="s">
        <v>2969</v>
      </c>
      <c r="I536" s="288" t="s">
        <v>2962</v>
      </c>
      <c r="J536" s="288" t="s">
        <v>60</v>
      </c>
      <c r="K536" s="288" t="s">
        <v>2958</v>
      </c>
      <c r="L536" s="288" t="s">
        <v>45</v>
      </c>
      <c r="M536" s="289" t="s">
        <v>2446</v>
      </c>
      <c r="N536" s="288" t="s">
        <v>2447</v>
      </c>
      <c r="O536" s="288" t="s">
        <v>50</v>
      </c>
      <c r="P536" s="288" t="s">
        <v>51</v>
      </c>
      <c r="Q536" s="290" t="s">
        <v>45</v>
      </c>
      <c r="R536" s="288" t="s">
        <v>45</v>
      </c>
      <c r="S536" s="1">
        <v>45707</v>
      </c>
      <c r="T536" s="1">
        <v>45629</v>
      </c>
      <c r="U536" s="290" t="s">
        <v>45</v>
      </c>
      <c r="V536" s="1">
        <v>45629</v>
      </c>
      <c r="W536" s="1">
        <v>45674</v>
      </c>
      <c r="X536" s="1">
        <v>45677</v>
      </c>
      <c r="Y536" s="291">
        <v>97000</v>
      </c>
      <c r="Z536" s="291">
        <v>97000</v>
      </c>
      <c r="AA536" s="291">
        <v>27500</v>
      </c>
      <c r="AB536" s="291">
        <v>97000</v>
      </c>
      <c r="AC536" s="292" t="s">
        <v>346</v>
      </c>
      <c r="AD536" s="290" t="s">
        <v>60</v>
      </c>
      <c r="AE536" s="292" t="s">
        <v>45</v>
      </c>
      <c r="AF536" s="291">
        <v>97000</v>
      </c>
      <c r="AG536" s="291">
        <v>1760</v>
      </c>
      <c r="AH536" s="291">
        <v>170720000</v>
      </c>
      <c r="AI536" s="291">
        <v>48400000</v>
      </c>
      <c r="AJ536" s="291">
        <v>500</v>
      </c>
      <c r="AK536" s="291">
        <v>48500000</v>
      </c>
      <c r="AL536" s="291">
        <v>13750000</v>
      </c>
      <c r="AM536" s="291">
        <v>1260</v>
      </c>
      <c r="AN536" s="291">
        <v>122220000</v>
      </c>
      <c r="AO536" s="291">
        <v>34650000</v>
      </c>
      <c r="AP536" s="291">
        <v>1762</v>
      </c>
      <c r="AQ536" s="291">
        <v>170914000</v>
      </c>
      <c r="AR536" s="291">
        <v>48455000</v>
      </c>
      <c r="AS536" s="291">
        <v>1762</v>
      </c>
      <c r="AT536" s="291">
        <v>170914000</v>
      </c>
      <c r="AU536" s="291">
        <v>48455000</v>
      </c>
      <c r="AV536" s="291"/>
      <c r="AW536" s="291"/>
      <c r="AX536" s="291">
        <v>0</v>
      </c>
      <c r="AY536" s="291">
        <v>1607</v>
      </c>
      <c r="AZ536" s="291">
        <v>155879000</v>
      </c>
      <c r="BA536" s="291"/>
      <c r="BB536" s="291"/>
      <c r="BC536" s="291">
        <v>1490</v>
      </c>
      <c r="BD536" s="291">
        <v>144530000</v>
      </c>
      <c r="BE536" s="291">
        <v>100218552</v>
      </c>
      <c r="BF536" s="291">
        <v>40975000</v>
      </c>
      <c r="BG536" s="291">
        <v>1490</v>
      </c>
      <c r="BH536" s="291">
        <v>144530000</v>
      </c>
      <c r="BI536" s="291">
        <v>100218552</v>
      </c>
      <c r="BJ536" s="291">
        <v>40975000</v>
      </c>
      <c r="BK536" s="291">
        <v>117</v>
      </c>
      <c r="BL536" s="291">
        <v>155</v>
      </c>
      <c r="BM536" s="291">
        <v>272</v>
      </c>
      <c r="BN536" s="291">
        <v>26384000</v>
      </c>
      <c r="BO536" s="291">
        <v>7480000</v>
      </c>
      <c r="BP536" s="292" t="s">
        <v>3287</v>
      </c>
      <c r="BQ536" s="292" t="s">
        <v>712</v>
      </c>
      <c r="BR536" t="s">
        <v>45</v>
      </c>
    </row>
    <row r="537" spans="1:70" x14ac:dyDescent="0.3">
      <c r="A537" s="281">
        <v>534</v>
      </c>
      <c r="B537" s="282" t="s">
        <v>2952</v>
      </c>
      <c r="C537" s="282" t="s">
        <v>3011</v>
      </c>
      <c r="D537" s="282" t="s">
        <v>2954</v>
      </c>
      <c r="E537" s="282" t="s">
        <v>2959</v>
      </c>
      <c r="F537" s="282" t="s">
        <v>2970</v>
      </c>
      <c r="G537" s="282" t="s">
        <v>2971</v>
      </c>
      <c r="H537" s="282" t="s">
        <v>2972</v>
      </c>
      <c r="I537" s="282" t="s">
        <v>2962</v>
      </c>
      <c r="J537" s="282" t="s">
        <v>60</v>
      </c>
      <c r="K537" s="282" t="s">
        <v>2958</v>
      </c>
      <c r="L537" s="282" t="s">
        <v>45</v>
      </c>
      <c r="M537" s="283" t="s">
        <v>2448</v>
      </c>
      <c r="N537" s="282" t="s">
        <v>2449</v>
      </c>
      <c r="O537" s="282" t="s">
        <v>50</v>
      </c>
      <c r="P537" s="282" t="s">
        <v>51</v>
      </c>
      <c r="Q537" s="284" t="s">
        <v>45</v>
      </c>
      <c r="R537" s="282" t="s">
        <v>45</v>
      </c>
      <c r="S537" s="285">
        <v>45922</v>
      </c>
      <c r="T537" s="285">
        <v>45922</v>
      </c>
      <c r="U537" s="284" t="s">
        <v>45</v>
      </c>
      <c r="V537" s="285">
        <v>45922</v>
      </c>
      <c r="W537" s="284" t="s">
        <v>45</v>
      </c>
      <c r="X537" s="284" t="s">
        <v>45</v>
      </c>
      <c r="Y537" s="286">
        <v>1</v>
      </c>
      <c r="Z537" s="286">
        <v>1</v>
      </c>
      <c r="AA537" s="286">
        <v>15000</v>
      </c>
      <c r="AB537" s="286">
        <v>1</v>
      </c>
      <c r="AC537" s="287" t="s">
        <v>45</v>
      </c>
      <c r="AD537" s="284" t="s">
        <v>60</v>
      </c>
      <c r="AE537" s="287" t="s">
        <v>45</v>
      </c>
      <c r="AF537" s="286">
        <v>1</v>
      </c>
      <c r="AG537" s="286">
        <v>3</v>
      </c>
      <c r="AH537" s="286">
        <v>3</v>
      </c>
      <c r="AI537" s="286">
        <v>45000</v>
      </c>
      <c r="AJ537" s="286">
        <v>3</v>
      </c>
      <c r="AK537" s="286">
        <v>3</v>
      </c>
      <c r="AL537" s="286">
        <v>45000</v>
      </c>
      <c r="AM537" s="286"/>
      <c r="AN537" s="286"/>
      <c r="AO537" s="286">
        <v>0</v>
      </c>
      <c r="AP537" s="286"/>
      <c r="AQ537" s="286"/>
      <c r="AR537" s="286">
        <v>0</v>
      </c>
      <c r="AS537" s="286"/>
      <c r="AT537" s="286"/>
      <c r="AU537" s="286">
        <v>0</v>
      </c>
      <c r="AV537" s="286"/>
      <c r="AW537" s="286"/>
      <c r="AX537" s="286">
        <v>0</v>
      </c>
      <c r="AY537" s="286"/>
      <c r="AZ537" s="286"/>
      <c r="BA537" s="286"/>
      <c r="BB537" s="286"/>
      <c r="BC537" s="286"/>
      <c r="BD537" s="286"/>
      <c r="BE537" s="286"/>
      <c r="BF537" s="286">
        <v>0</v>
      </c>
      <c r="BG537" s="286"/>
      <c r="BH537" s="286"/>
      <c r="BI537" s="286"/>
      <c r="BJ537" s="286">
        <v>0</v>
      </c>
      <c r="BK537" s="286"/>
      <c r="BL537" s="286"/>
      <c r="BM537" s="286"/>
      <c r="BN537" s="286"/>
      <c r="BO537" s="286"/>
      <c r="BP537" s="287" t="s">
        <v>45</v>
      </c>
      <c r="BQ537" s="287" t="s">
        <v>45</v>
      </c>
      <c r="BR537" t="s">
        <v>45</v>
      </c>
    </row>
    <row r="538" spans="1:70" x14ac:dyDescent="0.3">
      <c r="A538" s="281">
        <v>535</v>
      </c>
      <c r="B538" s="288" t="s">
        <v>2952</v>
      </c>
      <c r="C538" s="288" t="s">
        <v>3011</v>
      </c>
      <c r="D538" s="288" t="s">
        <v>2954</v>
      </c>
      <c r="E538" s="288" t="s">
        <v>2959</v>
      </c>
      <c r="F538" s="288" t="s">
        <v>2970</v>
      </c>
      <c r="G538" s="288" t="s">
        <v>2971</v>
      </c>
      <c r="H538" s="288" t="s">
        <v>2972</v>
      </c>
      <c r="I538" s="288" t="s">
        <v>2962</v>
      </c>
      <c r="J538" s="288" t="s">
        <v>60</v>
      </c>
      <c r="K538" s="288" t="s">
        <v>2958</v>
      </c>
      <c r="L538" s="288" t="s">
        <v>45</v>
      </c>
      <c r="M538" s="289" t="s">
        <v>2450</v>
      </c>
      <c r="N538" s="288" t="s">
        <v>2451</v>
      </c>
      <c r="O538" s="288" t="s">
        <v>50</v>
      </c>
      <c r="P538" s="288" t="s">
        <v>51</v>
      </c>
      <c r="Q538" s="290" t="s">
        <v>45</v>
      </c>
      <c r="R538" s="288" t="s">
        <v>45</v>
      </c>
      <c r="S538" s="1">
        <v>45707</v>
      </c>
      <c r="T538" s="1">
        <v>45610</v>
      </c>
      <c r="U538" s="290" t="s">
        <v>45</v>
      </c>
      <c r="V538" s="1">
        <v>45610</v>
      </c>
      <c r="W538" s="1">
        <v>45664</v>
      </c>
      <c r="X538" s="1">
        <v>45670</v>
      </c>
      <c r="Y538" s="291">
        <v>63000</v>
      </c>
      <c r="Z538" s="291">
        <v>63000</v>
      </c>
      <c r="AA538" s="291">
        <v>15900</v>
      </c>
      <c r="AB538" s="291">
        <v>63000</v>
      </c>
      <c r="AC538" s="292" t="s">
        <v>442</v>
      </c>
      <c r="AD538" s="290" t="s">
        <v>60</v>
      </c>
      <c r="AE538" s="292" t="s">
        <v>45</v>
      </c>
      <c r="AF538" s="291">
        <v>63000</v>
      </c>
      <c r="AG538" s="291">
        <v>1953</v>
      </c>
      <c r="AH538" s="291">
        <v>123039000</v>
      </c>
      <c r="AI538" s="291">
        <v>31052700</v>
      </c>
      <c r="AJ538" s="291">
        <v>1203</v>
      </c>
      <c r="AK538" s="291">
        <v>75789000</v>
      </c>
      <c r="AL538" s="291">
        <v>19127700</v>
      </c>
      <c r="AM538" s="291">
        <v>750</v>
      </c>
      <c r="AN538" s="291">
        <v>47250000</v>
      </c>
      <c r="AO538" s="291">
        <v>11925000</v>
      </c>
      <c r="AP538" s="291">
        <v>1899</v>
      </c>
      <c r="AQ538" s="291">
        <v>119637000</v>
      </c>
      <c r="AR538" s="291">
        <v>30194100</v>
      </c>
      <c r="AS538" s="291">
        <v>1899</v>
      </c>
      <c r="AT538" s="291">
        <v>119637000</v>
      </c>
      <c r="AU538" s="291">
        <v>30194100</v>
      </c>
      <c r="AV538" s="291"/>
      <c r="AW538" s="291"/>
      <c r="AX538" s="291">
        <v>0</v>
      </c>
      <c r="AY538" s="291">
        <v>1362</v>
      </c>
      <c r="AZ538" s="291">
        <v>85806000</v>
      </c>
      <c r="BA538" s="291"/>
      <c r="BB538" s="291"/>
      <c r="BC538" s="291">
        <v>1331</v>
      </c>
      <c r="BD538" s="291">
        <v>83853000</v>
      </c>
      <c r="BE538" s="291">
        <v>61841479</v>
      </c>
      <c r="BF538" s="291">
        <v>21162900</v>
      </c>
      <c r="BG538" s="291">
        <v>1331</v>
      </c>
      <c r="BH538" s="291">
        <v>83853000</v>
      </c>
      <c r="BI538" s="291">
        <v>61841479</v>
      </c>
      <c r="BJ538" s="291">
        <v>21162900</v>
      </c>
      <c r="BK538" s="291">
        <v>31</v>
      </c>
      <c r="BL538" s="291">
        <v>537</v>
      </c>
      <c r="BM538" s="291">
        <v>568</v>
      </c>
      <c r="BN538" s="291">
        <v>35784000</v>
      </c>
      <c r="BO538" s="291">
        <v>9031200</v>
      </c>
      <c r="BP538" s="292" t="s">
        <v>3872</v>
      </c>
      <c r="BQ538" s="292" t="s">
        <v>3930</v>
      </c>
      <c r="BR538" t="s">
        <v>45</v>
      </c>
    </row>
    <row r="539" spans="1:70" x14ac:dyDescent="0.3">
      <c r="A539" s="281">
        <v>536</v>
      </c>
      <c r="B539" s="282" t="s">
        <v>2952</v>
      </c>
      <c r="C539" s="282" t="s">
        <v>3011</v>
      </c>
      <c r="D539" s="282" t="s">
        <v>2954</v>
      </c>
      <c r="E539" s="282" t="s">
        <v>2959</v>
      </c>
      <c r="F539" s="282" t="s">
        <v>2970</v>
      </c>
      <c r="G539" s="282" t="s">
        <v>2971</v>
      </c>
      <c r="H539" s="282" t="s">
        <v>2972</v>
      </c>
      <c r="I539" s="282" t="s">
        <v>2962</v>
      </c>
      <c r="J539" s="282" t="s">
        <v>60</v>
      </c>
      <c r="K539" s="282" t="s">
        <v>2958</v>
      </c>
      <c r="L539" s="282" t="s">
        <v>1857</v>
      </c>
      <c r="M539" s="283" t="s">
        <v>2452</v>
      </c>
      <c r="N539" s="282" t="s">
        <v>2453</v>
      </c>
      <c r="O539" s="282" t="s">
        <v>50</v>
      </c>
      <c r="P539" s="282" t="s">
        <v>51</v>
      </c>
      <c r="Q539" s="284" t="s">
        <v>45</v>
      </c>
      <c r="R539" s="282" t="s">
        <v>45</v>
      </c>
      <c r="S539" s="285">
        <v>46049</v>
      </c>
      <c r="T539" s="285">
        <v>46049</v>
      </c>
      <c r="U539" s="284" t="s">
        <v>45</v>
      </c>
      <c r="V539" s="285">
        <v>45614</v>
      </c>
      <c r="W539" s="285">
        <v>45663</v>
      </c>
      <c r="X539" s="285">
        <v>45664</v>
      </c>
      <c r="Y539" s="286">
        <v>59000</v>
      </c>
      <c r="Z539" s="286">
        <v>79000</v>
      </c>
      <c r="AA539" s="286">
        <v>15200</v>
      </c>
      <c r="AB539" s="286">
        <v>79000</v>
      </c>
      <c r="AC539" s="287" t="s">
        <v>540</v>
      </c>
      <c r="AD539" s="284" t="s">
        <v>60</v>
      </c>
      <c r="AE539" s="287" t="s">
        <v>45</v>
      </c>
      <c r="AF539" s="286">
        <v>59000</v>
      </c>
      <c r="AG539" s="286">
        <v>19300</v>
      </c>
      <c r="AH539" s="286">
        <v>1524700000</v>
      </c>
      <c r="AI539" s="286">
        <v>293360000</v>
      </c>
      <c r="AJ539" s="286">
        <v>15400</v>
      </c>
      <c r="AK539" s="286">
        <v>1216600000</v>
      </c>
      <c r="AL539" s="286">
        <v>234080000</v>
      </c>
      <c r="AM539" s="286">
        <v>3900</v>
      </c>
      <c r="AN539" s="286">
        <v>308100000</v>
      </c>
      <c r="AO539" s="286">
        <v>59280000</v>
      </c>
      <c r="AP539" s="286">
        <v>15414</v>
      </c>
      <c r="AQ539" s="286">
        <v>1217706000</v>
      </c>
      <c r="AR539" s="286">
        <v>234292800</v>
      </c>
      <c r="AS539" s="286">
        <v>15414</v>
      </c>
      <c r="AT539" s="286">
        <v>1217706000</v>
      </c>
      <c r="AU539" s="286">
        <v>234292800</v>
      </c>
      <c r="AV539" s="286"/>
      <c r="AW539" s="286"/>
      <c r="AX539" s="286">
        <v>0</v>
      </c>
      <c r="AY539" s="286">
        <v>10901</v>
      </c>
      <c r="AZ539" s="286">
        <v>861179000</v>
      </c>
      <c r="BA539" s="286"/>
      <c r="BB539" s="286"/>
      <c r="BC539" s="286">
        <v>10960</v>
      </c>
      <c r="BD539" s="286">
        <v>865840000</v>
      </c>
      <c r="BE539" s="286">
        <v>462660798</v>
      </c>
      <c r="BF539" s="286">
        <v>166592000</v>
      </c>
      <c r="BG539" s="286">
        <v>10960</v>
      </c>
      <c r="BH539" s="286">
        <v>865840000</v>
      </c>
      <c r="BI539" s="286">
        <v>462660798</v>
      </c>
      <c r="BJ539" s="286">
        <v>166592000</v>
      </c>
      <c r="BK539" s="286">
        <v>-59</v>
      </c>
      <c r="BL539" s="286">
        <v>4513</v>
      </c>
      <c r="BM539" s="286">
        <v>4454</v>
      </c>
      <c r="BN539" s="286">
        <v>351866000</v>
      </c>
      <c r="BO539" s="286">
        <v>67700800</v>
      </c>
      <c r="BP539" s="287" t="s">
        <v>3994</v>
      </c>
      <c r="BQ539" s="287" t="s">
        <v>3922</v>
      </c>
      <c r="BR539" t="s">
        <v>45</v>
      </c>
    </row>
    <row r="540" spans="1:70" x14ac:dyDescent="0.3">
      <c r="A540" s="281">
        <v>537</v>
      </c>
      <c r="B540" s="288" t="s">
        <v>2952</v>
      </c>
      <c r="C540" s="288" t="s">
        <v>3011</v>
      </c>
      <c r="D540" s="288" t="s">
        <v>2954</v>
      </c>
      <c r="E540" s="288" t="s">
        <v>2959</v>
      </c>
      <c r="F540" s="288" t="s">
        <v>2970</v>
      </c>
      <c r="G540" s="288" t="s">
        <v>2971</v>
      </c>
      <c r="H540" s="288" t="s">
        <v>2972</v>
      </c>
      <c r="I540" s="288" t="s">
        <v>2962</v>
      </c>
      <c r="J540" s="288" t="s">
        <v>60</v>
      </c>
      <c r="K540" s="288" t="s">
        <v>2958</v>
      </c>
      <c r="L540" s="288" t="s">
        <v>45</v>
      </c>
      <c r="M540" s="289" t="s">
        <v>2454</v>
      </c>
      <c r="N540" s="288" t="s">
        <v>2455</v>
      </c>
      <c r="O540" s="288" t="s">
        <v>50</v>
      </c>
      <c r="P540" s="288" t="s">
        <v>51</v>
      </c>
      <c r="Q540" s="290" t="s">
        <v>45</v>
      </c>
      <c r="R540" s="288" t="s">
        <v>45</v>
      </c>
      <c r="S540" s="1">
        <v>45714</v>
      </c>
      <c r="T540" s="1">
        <v>45624</v>
      </c>
      <c r="U540" s="290" t="s">
        <v>45</v>
      </c>
      <c r="V540" s="1">
        <v>45624</v>
      </c>
      <c r="W540" s="1">
        <v>45714</v>
      </c>
      <c r="X540" s="1">
        <v>45714</v>
      </c>
      <c r="Y540" s="291">
        <v>53000</v>
      </c>
      <c r="Z540" s="291">
        <v>67000</v>
      </c>
      <c r="AA540" s="291">
        <v>13500</v>
      </c>
      <c r="AB540" s="291">
        <v>67000</v>
      </c>
      <c r="AC540" s="292" t="s">
        <v>839</v>
      </c>
      <c r="AD540" s="290" t="s">
        <v>60</v>
      </c>
      <c r="AE540" s="292" t="s">
        <v>45</v>
      </c>
      <c r="AF540" s="291">
        <v>53000</v>
      </c>
      <c r="AG540" s="291">
        <v>3600</v>
      </c>
      <c r="AH540" s="291">
        <v>241200000</v>
      </c>
      <c r="AI540" s="291">
        <v>48600000</v>
      </c>
      <c r="AJ540" s="291">
        <v>3600</v>
      </c>
      <c r="AK540" s="291">
        <v>241200000</v>
      </c>
      <c r="AL540" s="291">
        <v>48600000</v>
      </c>
      <c r="AM540" s="291"/>
      <c r="AN540" s="291"/>
      <c r="AO540" s="291">
        <v>0</v>
      </c>
      <c r="AP540" s="291">
        <v>3613</v>
      </c>
      <c r="AQ540" s="291">
        <v>242071000</v>
      </c>
      <c r="AR540" s="291">
        <v>48775500</v>
      </c>
      <c r="AS540" s="291">
        <v>3613</v>
      </c>
      <c r="AT540" s="291">
        <v>242071000</v>
      </c>
      <c r="AU540" s="291">
        <v>48775500</v>
      </c>
      <c r="AV540" s="291"/>
      <c r="AW540" s="291"/>
      <c r="AX540" s="291">
        <v>0</v>
      </c>
      <c r="AY540" s="291">
        <v>2440</v>
      </c>
      <c r="AZ540" s="291">
        <v>163480000</v>
      </c>
      <c r="BA540" s="291"/>
      <c r="BB540" s="291"/>
      <c r="BC540" s="291">
        <v>2284</v>
      </c>
      <c r="BD540" s="291">
        <v>153028000</v>
      </c>
      <c r="BE540" s="291">
        <v>86073207</v>
      </c>
      <c r="BF540" s="291">
        <v>30834000</v>
      </c>
      <c r="BG540" s="291">
        <v>2284</v>
      </c>
      <c r="BH540" s="291">
        <v>153028000</v>
      </c>
      <c r="BI540" s="291">
        <v>86073207</v>
      </c>
      <c r="BJ540" s="291">
        <v>30834000</v>
      </c>
      <c r="BK540" s="291">
        <v>156</v>
      </c>
      <c r="BL540" s="291">
        <v>1173</v>
      </c>
      <c r="BM540" s="291">
        <v>1329</v>
      </c>
      <c r="BN540" s="291">
        <v>89043000</v>
      </c>
      <c r="BO540" s="291">
        <v>17941500</v>
      </c>
      <c r="BP540" s="292" t="s">
        <v>3570</v>
      </c>
      <c r="BQ540" s="292" t="s">
        <v>4030</v>
      </c>
      <c r="BR540" t="s">
        <v>45</v>
      </c>
    </row>
    <row r="541" spans="1:70" x14ac:dyDescent="0.3">
      <c r="A541" s="281">
        <v>538</v>
      </c>
      <c r="B541" s="282" t="s">
        <v>2952</v>
      </c>
      <c r="C541" s="282" t="s">
        <v>3011</v>
      </c>
      <c r="D541" s="282" t="s">
        <v>2954</v>
      </c>
      <c r="E541" s="282" t="s">
        <v>2959</v>
      </c>
      <c r="F541" s="282" t="s">
        <v>2970</v>
      </c>
      <c r="G541" s="282" t="s">
        <v>2971</v>
      </c>
      <c r="H541" s="282" t="s">
        <v>2972</v>
      </c>
      <c r="I541" s="282" t="s">
        <v>2962</v>
      </c>
      <c r="J541" s="282" t="s">
        <v>60</v>
      </c>
      <c r="K541" s="282" t="s">
        <v>2958</v>
      </c>
      <c r="L541" s="282" t="s">
        <v>45</v>
      </c>
      <c r="M541" s="283" t="s">
        <v>2456</v>
      </c>
      <c r="N541" s="282" t="s">
        <v>2449</v>
      </c>
      <c r="O541" s="282" t="s">
        <v>50</v>
      </c>
      <c r="P541" s="282" t="s">
        <v>51</v>
      </c>
      <c r="Q541" s="284" t="s">
        <v>45</v>
      </c>
      <c r="R541" s="282" t="s">
        <v>45</v>
      </c>
      <c r="S541" s="285">
        <v>45679</v>
      </c>
      <c r="T541" s="285">
        <v>45611</v>
      </c>
      <c r="U541" s="284" t="s">
        <v>45</v>
      </c>
      <c r="V541" s="285">
        <v>45611</v>
      </c>
      <c r="W541" s="285">
        <v>45666</v>
      </c>
      <c r="X541" s="285">
        <v>45707</v>
      </c>
      <c r="Y541" s="286">
        <v>59000</v>
      </c>
      <c r="Z541" s="286">
        <v>73000</v>
      </c>
      <c r="AA541" s="286">
        <v>15000</v>
      </c>
      <c r="AB541" s="286">
        <v>73000</v>
      </c>
      <c r="AC541" s="287" t="s">
        <v>678</v>
      </c>
      <c r="AD541" s="284" t="s">
        <v>60</v>
      </c>
      <c r="AE541" s="287" t="s">
        <v>45</v>
      </c>
      <c r="AF541" s="286">
        <v>59000</v>
      </c>
      <c r="AG541" s="286">
        <v>6000</v>
      </c>
      <c r="AH541" s="286">
        <v>438000000</v>
      </c>
      <c r="AI541" s="286">
        <v>90000000</v>
      </c>
      <c r="AJ541" s="286">
        <v>6000</v>
      </c>
      <c r="AK541" s="286">
        <v>438000000</v>
      </c>
      <c r="AL541" s="286">
        <v>90000000</v>
      </c>
      <c r="AM541" s="286"/>
      <c r="AN541" s="286"/>
      <c r="AO541" s="286">
        <v>0</v>
      </c>
      <c r="AP541" s="286">
        <v>5799</v>
      </c>
      <c r="AQ541" s="286">
        <v>423327000</v>
      </c>
      <c r="AR541" s="286">
        <v>86985000</v>
      </c>
      <c r="AS541" s="286">
        <v>5799</v>
      </c>
      <c r="AT541" s="286">
        <v>423327000</v>
      </c>
      <c r="AU541" s="286">
        <v>86985000</v>
      </c>
      <c r="AV541" s="286"/>
      <c r="AW541" s="286"/>
      <c r="AX541" s="286">
        <v>0</v>
      </c>
      <c r="AY541" s="286">
        <v>2686</v>
      </c>
      <c r="AZ541" s="286">
        <v>196078000</v>
      </c>
      <c r="BA541" s="286"/>
      <c r="BB541" s="286"/>
      <c r="BC541" s="286">
        <v>2680</v>
      </c>
      <c r="BD541" s="286">
        <v>195640000</v>
      </c>
      <c r="BE541" s="286">
        <v>110017848</v>
      </c>
      <c r="BF541" s="286">
        <v>40200000</v>
      </c>
      <c r="BG541" s="286">
        <v>2680</v>
      </c>
      <c r="BH541" s="286">
        <v>195640000</v>
      </c>
      <c r="BI541" s="286">
        <v>110017848</v>
      </c>
      <c r="BJ541" s="286">
        <v>40200000</v>
      </c>
      <c r="BK541" s="286">
        <v>6</v>
      </c>
      <c r="BL541" s="286">
        <v>3113</v>
      </c>
      <c r="BM541" s="286">
        <v>3119</v>
      </c>
      <c r="BN541" s="286">
        <v>227687000</v>
      </c>
      <c r="BO541" s="286">
        <v>46785000</v>
      </c>
      <c r="BP541" s="287" t="s">
        <v>4186</v>
      </c>
      <c r="BQ541" s="287" t="s">
        <v>3549</v>
      </c>
      <c r="BR541" t="s">
        <v>45</v>
      </c>
    </row>
    <row r="542" spans="1:70" x14ac:dyDescent="0.3">
      <c r="A542" s="281">
        <v>539</v>
      </c>
      <c r="B542" s="288" t="s">
        <v>2952</v>
      </c>
      <c r="C542" s="288" t="s">
        <v>3011</v>
      </c>
      <c r="D542" s="288" t="s">
        <v>2954</v>
      </c>
      <c r="E542" s="288" t="s">
        <v>2959</v>
      </c>
      <c r="F542" s="288" t="s">
        <v>2970</v>
      </c>
      <c r="G542" s="288" t="s">
        <v>2971</v>
      </c>
      <c r="H542" s="288" t="s">
        <v>2972</v>
      </c>
      <c r="I542" s="288" t="s">
        <v>2962</v>
      </c>
      <c r="J542" s="288" t="s">
        <v>60</v>
      </c>
      <c r="K542" s="288" t="s">
        <v>2958</v>
      </c>
      <c r="L542" s="288" t="s">
        <v>45</v>
      </c>
      <c r="M542" s="289" t="s">
        <v>2457</v>
      </c>
      <c r="N542" s="288" t="s">
        <v>2458</v>
      </c>
      <c r="O542" s="288" t="s">
        <v>50</v>
      </c>
      <c r="P542" s="288" t="s">
        <v>51</v>
      </c>
      <c r="Q542" s="290" t="s">
        <v>45</v>
      </c>
      <c r="R542" s="288" t="s">
        <v>45</v>
      </c>
      <c r="S542" s="1">
        <v>45742</v>
      </c>
      <c r="T542" s="1">
        <v>45625</v>
      </c>
      <c r="U542" s="290" t="s">
        <v>45</v>
      </c>
      <c r="V542" s="1">
        <v>45625</v>
      </c>
      <c r="W542" s="1">
        <v>45692</v>
      </c>
      <c r="X542" s="1">
        <v>45707</v>
      </c>
      <c r="Y542" s="291">
        <v>52000</v>
      </c>
      <c r="Z542" s="291">
        <v>52000</v>
      </c>
      <c r="AA542" s="291">
        <v>13500</v>
      </c>
      <c r="AB542" s="291">
        <v>52000</v>
      </c>
      <c r="AC542" s="292" t="s">
        <v>201</v>
      </c>
      <c r="AD542" s="290" t="s">
        <v>60</v>
      </c>
      <c r="AE542" s="292" t="s">
        <v>45</v>
      </c>
      <c r="AF542" s="291">
        <v>52000</v>
      </c>
      <c r="AG542" s="291">
        <v>2230</v>
      </c>
      <c r="AH542" s="291">
        <v>115960000</v>
      </c>
      <c r="AI542" s="291">
        <v>30105000</v>
      </c>
      <c r="AJ542" s="291">
        <v>1600</v>
      </c>
      <c r="AK542" s="291">
        <v>83200000</v>
      </c>
      <c r="AL542" s="291">
        <v>21600000</v>
      </c>
      <c r="AM542" s="291">
        <v>630</v>
      </c>
      <c r="AN542" s="291">
        <v>32760000</v>
      </c>
      <c r="AO542" s="291">
        <v>8505000</v>
      </c>
      <c r="AP542" s="291">
        <v>2164</v>
      </c>
      <c r="AQ542" s="291">
        <v>112528000</v>
      </c>
      <c r="AR542" s="291">
        <v>29214000</v>
      </c>
      <c r="AS542" s="291">
        <v>2164</v>
      </c>
      <c r="AT542" s="291">
        <v>112528000</v>
      </c>
      <c r="AU542" s="291">
        <v>29214000</v>
      </c>
      <c r="AV542" s="291"/>
      <c r="AW542" s="291"/>
      <c r="AX542" s="291">
        <v>0</v>
      </c>
      <c r="AY542" s="291">
        <v>2082</v>
      </c>
      <c r="AZ542" s="291">
        <v>108264000</v>
      </c>
      <c r="BA542" s="291"/>
      <c r="BB542" s="291"/>
      <c r="BC542" s="291">
        <v>2103</v>
      </c>
      <c r="BD542" s="291">
        <v>109356000</v>
      </c>
      <c r="BE542" s="291">
        <v>79607298</v>
      </c>
      <c r="BF542" s="291">
        <v>28390500</v>
      </c>
      <c r="BG542" s="291">
        <v>2103</v>
      </c>
      <c r="BH542" s="291">
        <v>109356000</v>
      </c>
      <c r="BI542" s="291">
        <v>79607298</v>
      </c>
      <c r="BJ542" s="291">
        <v>28390500</v>
      </c>
      <c r="BK542" s="291">
        <v>-21</v>
      </c>
      <c r="BL542" s="291">
        <v>82</v>
      </c>
      <c r="BM542" s="291">
        <v>61</v>
      </c>
      <c r="BN542" s="291">
        <v>3172000</v>
      </c>
      <c r="BO542" s="291">
        <v>823500</v>
      </c>
      <c r="BP542" s="292" t="s">
        <v>3558</v>
      </c>
      <c r="BQ542" s="292" t="s">
        <v>3550</v>
      </c>
      <c r="BR542" t="s">
        <v>45</v>
      </c>
    </row>
    <row r="543" spans="1:70" x14ac:dyDescent="0.3">
      <c r="A543" s="281">
        <v>540</v>
      </c>
      <c r="B543" s="282" t="s">
        <v>2952</v>
      </c>
      <c r="C543" s="282" t="s">
        <v>3011</v>
      </c>
      <c r="D543" s="282" t="s">
        <v>2954</v>
      </c>
      <c r="E543" s="282" t="s">
        <v>2959</v>
      </c>
      <c r="F543" s="282" t="s">
        <v>2970</v>
      </c>
      <c r="G543" s="282" t="s">
        <v>2971</v>
      </c>
      <c r="H543" s="282" t="s">
        <v>2972</v>
      </c>
      <c r="I543" s="282" t="s">
        <v>2962</v>
      </c>
      <c r="J543" s="282" t="s">
        <v>60</v>
      </c>
      <c r="K543" s="282" t="s">
        <v>2958</v>
      </c>
      <c r="L543" s="282" t="s">
        <v>45</v>
      </c>
      <c r="M543" s="283" t="s">
        <v>2459</v>
      </c>
      <c r="N543" s="282" t="s">
        <v>2460</v>
      </c>
      <c r="O543" s="282" t="s">
        <v>50</v>
      </c>
      <c r="P543" s="282" t="s">
        <v>51</v>
      </c>
      <c r="Q543" s="284" t="s">
        <v>45</v>
      </c>
      <c r="R543" s="282" t="s">
        <v>45</v>
      </c>
      <c r="S543" s="285">
        <v>45677</v>
      </c>
      <c r="T543" s="285">
        <v>45625</v>
      </c>
      <c r="U543" s="284" t="s">
        <v>45</v>
      </c>
      <c r="V543" s="285">
        <v>45625</v>
      </c>
      <c r="W543" s="285">
        <v>45677</v>
      </c>
      <c r="X543" s="285">
        <v>45726</v>
      </c>
      <c r="Y543" s="286">
        <v>62000</v>
      </c>
      <c r="Z543" s="286">
        <v>62000</v>
      </c>
      <c r="AA543" s="286">
        <v>16200</v>
      </c>
      <c r="AB543" s="286">
        <v>62000</v>
      </c>
      <c r="AC543" s="287" t="s">
        <v>527</v>
      </c>
      <c r="AD543" s="284" t="s">
        <v>60</v>
      </c>
      <c r="AE543" s="287" t="s">
        <v>45</v>
      </c>
      <c r="AF543" s="286">
        <v>62000</v>
      </c>
      <c r="AG543" s="286">
        <v>1110</v>
      </c>
      <c r="AH543" s="286">
        <v>68820000</v>
      </c>
      <c r="AI543" s="286">
        <v>17982000</v>
      </c>
      <c r="AJ543" s="286">
        <v>1110</v>
      </c>
      <c r="AK543" s="286">
        <v>68820000</v>
      </c>
      <c r="AL543" s="286">
        <v>17982000</v>
      </c>
      <c r="AM543" s="286"/>
      <c r="AN543" s="286"/>
      <c r="AO543" s="286">
        <v>0</v>
      </c>
      <c r="AP543" s="286">
        <v>1136</v>
      </c>
      <c r="AQ543" s="286">
        <v>70432000</v>
      </c>
      <c r="AR543" s="286">
        <v>18403200</v>
      </c>
      <c r="AS543" s="286">
        <v>1136</v>
      </c>
      <c r="AT543" s="286">
        <v>70432000</v>
      </c>
      <c r="AU543" s="286">
        <v>18403200</v>
      </c>
      <c r="AV543" s="286"/>
      <c r="AW543" s="286"/>
      <c r="AX543" s="286">
        <v>0</v>
      </c>
      <c r="AY543" s="286">
        <v>854</v>
      </c>
      <c r="AZ543" s="286">
        <v>52948000</v>
      </c>
      <c r="BA543" s="286"/>
      <c r="BB543" s="286"/>
      <c r="BC543" s="286">
        <v>659</v>
      </c>
      <c r="BD543" s="286">
        <v>40858000</v>
      </c>
      <c r="BE543" s="286">
        <v>26960398</v>
      </c>
      <c r="BF543" s="286">
        <v>10675800</v>
      </c>
      <c r="BG543" s="286">
        <v>659</v>
      </c>
      <c r="BH543" s="286">
        <v>40858000</v>
      </c>
      <c r="BI543" s="286">
        <v>26960398</v>
      </c>
      <c r="BJ543" s="286">
        <v>10675800</v>
      </c>
      <c r="BK543" s="286">
        <v>195</v>
      </c>
      <c r="BL543" s="286">
        <v>282</v>
      </c>
      <c r="BM543" s="286">
        <v>477</v>
      </c>
      <c r="BN543" s="286">
        <v>29574000</v>
      </c>
      <c r="BO543" s="286">
        <v>7727400</v>
      </c>
      <c r="BP543" s="287" t="s">
        <v>3929</v>
      </c>
      <c r="BQ543" s="287" t="s">
        <v>4152</v>
      </c>
      <c r="BR543" t="s">
        <v>45</v>
      </c>
    </row>
    <row r="544" spans="1:70" x14ac:dyDescent="0.3">
      <c r="A544" s="281">
        <v>541</v>
      </c>
      <c r="B544" s="288" t="s">
        <v>2952</v>
      </c>
      <c r="C544" s="288" t="s">
        <v>3011</v>
      </c>
      <c r="D544" s="288" t="s">
        <v>2954</v>
      </c>
      <c r="E544" s="288" t="s">
        <v>2959</v>
      </c>
      <c r="F544" s="288" t="s">
        <v>2970</v>
      </c>
      <c r="G544" s="288" t="s">
        <v>2971</v>
      </c>
      <c r="H544" s="288" t="s">
        <v>2972</v>
      </c>
      <c r="I544" s="288" t="s">
        <v>2962</v>
      </c>
      <c r="J544" s="288" t="s">
        <v>60</v>
      </c>
      <c r="K544" s="288" t="s">
        <v>2958</v>
      </c>
      <c r="L544" s="288" t="s">
        <v>45</v>
      </c>
      <c r="M544" s="289" t="s">
        <v>2461</v>
      </c>
      <c r="N544" s="288" t="s">
        <v>2462</v>
      </c>
      <c r="O544" s="288" t="s">
        <v>50</v>
      </c>
      <c r="P544" s="288" t="s">
        <v>51</v>
      </c>
      <c r="Q544" s="290" t="s">
        <v>45</v>
      </c>
      <c r="R544" s="288" t="s">
        <v>45</v>
      </c>
      <c r="S544" s="1">
        <v>45688</v>
      </c>
      <c r="T544" s="1">
        <v>45632</v>
      </c>
      <c r="U544" s="290" t="s">
        <v>45</v>
      </c>
      <c r="V544" s="1">
        <v>45632</v>
      </c>
      <c r="W544" s="1">
        <v>45688</v>
      </c>
      <c r="X544" s="1">
        <v>45700</v>
      </c>
      <c r="Y544" s="291">
        <v>69000</v>
      </c>
      <c r="Z544" s="291">
        <v>69000</v>
      </c>
      <c r="AA544" s="291">
        <v>18800</v>
      </c>
      <c r="AB544" s="291">
        <v>69000</v>
      </c>
      <c r="AC544" s="292" t="s">
        <v>386</v>
      </c>
      <c r="AD544" s="290" t="s">
        <v>60</v>
      </c>
      <c r="AE544" s="292" t="s">
        <v>45</v>
      </c>
      <c r="AF544" s="291">
        <v>69000</v>
      </c>
      <c r="AG544" s="291">
        <v>1220</v>
      </c>
      <c r="AH544" s="291">
        <v>84180000</v>
      </c>
      <c r="AI544" s="291">
        <v>22936000</v>
      </c>
      <c r="AJ544" s="291">
        <v>1220</v>
      </c>
      <c r="AK544" s="291">
        <v>84180000</v>
      </c>
      <c r="AL544" s="291">
        <v>22936000</v>
      </c>
      <c r="AM544" s="291"/>
      <c r="AN544" s="291"/>
      <c r="AO544" s="291">
        <v>0</v>
      </c>
      <c r="AP544" s="291">
        <v>1245</v>
      </c>
      <c r="AQ544" s="291">
        <v>85905000</v>
      </c>
      <c r="AR544" s="291">
        <v>23406000</v>
      </c>
      <c r="AS544" s="291">
        <v>1245</v>
      </c>
      <c r="AT544" s="291">
        <v>85905000</v>
      </c>
      <c r="AU544" s="291">
        <v>23406000</v>
      </c>
      <c r="AV544" s="291"/>
      <c r="AW544" s="291"/>
      <c r="AX544" s="291">
        <v>0</v>
      </c>
      <c r="AY544" s="291">
        <v>984</v>
      </c>
      <c r="AZ544" s="291">
        <v>67896000</v>
      </c>
      <c r="BA544" s="291"/>
      <c r="BB544" s="291"/>
      <c r="BC544" s="291">
        <v>973</v>
      </c>
      <c r="BD544" s="291">
        <v>67137000</v>
      </c>
      <c r="BE544" s="291">
        <v>48832999</v>
      </c>
      <c r="BF544" s="291">
        <v>18292400</v>
      </c>
      <c r="BG544" s="291">
        <v>973</v>
      </c>
      <c r="BH544" s="291">
        <v>67137000</v>
      </c>
      <c r="BI544" s="291">
        <v>48832999</v>
      </c>
      <c r="BJ544" s="291">
        <v>18292400</v>
      </c>
      <c r="BK544" s="291">
        <v>11</v>
      </c>
      <c r="BL544" s="291">
        <v>261</v>
      </c>
      <c r="BM544" s="291">
        <v>272</v>
      </c>
      <c r="BN544" s="291">
        <v>18768000</v>
      </c>
      <c r="BO544" s="291">
        <v>5113600</v>
      </c>
      <c r="BP544" s="292" t="s">
        <v>3474</v>
      </c>
      <c r="BQ544" s="292" t="s">
        <v>1364</v>
      </c>
      <c r="BR544" t="s">
        <v>45</v>
      </c>
    </row>
    <row r="545" spans="1:70" x14ac:dyDescent="0.3">
      <c r="A545" s="281">
        <v>542</v>
      </c>
      <c r="B545" s="282" t="s">
        <v>2952</v>
      </c>
      <c r="C545" s="282" t="s">
        <v>3011</v>
      </c>
      <c r="D545" s="282" t="s">
        <v>2954</v>
      </c>
      <c r="E545" s="282" t="s">
        <v>2959</v>
      </c>
      <c r="F545" s="282" t="s">
        <v>2970</v>
      </c>
      <c r="G545" s="282" t="s">
        <v>2971</v>
      </c>
      <c r="H545" s="282" t="s">
        <v>2972</v>
      </c>
      <c r="I545" s="282" t="s">
        <v>2962</v>
      </c>
      <c r="J545" s="282" t="s">
        <v>60</v>
      </c>
      <c r="K545" s="282" t="s">
        <v>2958</v>
      </c>
      <c r="L545" s="282" t="s">
        <v>45</v>
      </c>
      <c r="M545" s="283" t="s">
        <v>2463</v>
      </c>
      <c r="N545" s="282" t="s">
        <v>2464</v>
      </c>
      <c r="O545" s="282" t="s">
        <v>50</v>
      </c>
      <c r="P545" s="282" t="s">
        <v>142</v>
      </c>
      <c r="Q545" s="284" t="s">
        <v>45</v>
      </c>
      <c r="R545" s="282" t="s">
        <v>45</v>
      </c>
      <c r="S545" s="285">
        <v>45715</v>
      </c>
      <c r="T545" s="285">
        <v>45636</v>
      </c>
      <c r="U545" s="284" t="s">
        <v>45</v>
      </c>
      <c r="V545" s="285">
        <v>45636</v>
      </c>
      <c r="W545" s="285">
        <v>45715</v>
      </c>
      <c r="X545" s="285">
        <v>45716</v>
      </c>
      <c r="Y545" s="286">
        <v>59000</v>
      </c>
      <c r="Z545" s="286">
        <v>59000</v>
      </c>
      <c r="AA545" s="286">
        <v>15000</v>
      </c>
      <c r="AB545" s="286">
        <v>59000</v>
      </c>
      <c r="AC545" s="287" t="s">
        <v>678</v>
      </c>
      <c r="AD545" s="284" t="s">
        <v>60</v>
      </c>
      <c r="AE545" s="287" t="s">
        <v>45</v>
      </c>
      <c r="AF545" s="286">
        <v>59000</v>
      </c>
      <c r="AG545" s="286">
        <v>800</v>
      </c>
      <c r="AH545" s="286">
        <v>47200000</v>
      </c>
      <c r="AI545" s="286">
        <v>12000000</v>
      </c>
      <c r="AJ545" s="286">
        <v>800</v>
      </c>
      <c r="AK545" s="286">
        <v>47200000</v>
      </c>
      <c r="AL545" s="286">
        <v>12000000</v>
      </c>
      <c r="AM545" s="286"/>
      <c r="AN545" s="286"/>
      <c r="AO545" s="286">
        <v>0</v>
      </c>
      <c r="AP545" s="286">
        <v>794</v>
      </c>
      <c r="AQ545" s="286">
        <v>46846000</v>
      </c>
      <c r="AR545" s="286">
        <v>11910000</v>
      </c>
      <c r="AS545" s="286">
        <v>794</v>
      </c>
      <c r="AT545" s="286">
        <v>46846000</v>
      </c>
      <c r="AU545" s="286">
        <v>11910000</v>
      </c>
      <c r="AV545" s="286"/>
      <c r="AW545" s="286"/>
      <c r="AX545" s="286">
        <v>0</v>
      </c>
      <c r="AY545" s="286">
        <v>326</v>
      </c>
      <c r="AZ545" s="286">
        <v>19234000</v>
      </c>
      <c r="BA545" s="286"/>
      <c r="BB545" s="286"/>
      <c r="BC545" s="286">
        <v>285</v>
      </c>
      <c r="BD545" s="286">
        <v>16815000</v>
      </c>
      <c r="BE545" s="286">
        <v>10845595</v>
      </c>
      <c r="BF545" s="286">
        <v>4275000</v>
      </c>
      <c r="BG545" s="286">
        <v>285</v>
      </c>
      <c r="BH545" s="286">
        <v>16815000</v>
      </c>
      <c r="BI545" s="286">
        <v>10845595</v>
      </c>
      <c r="BJ545" s="286">
        <v>4275000</v>
      </c>
      <c r="BK545" s="286">
        <v>41</v>
      </c>
      <c r="BL545" s="286">
        <v>468</v>
      </c>
      <c r="BM545" s="286">
        <v>509</v>
      </c>
      <c r="BN545" s="286">
        <v>30031000</v>
      </c>
      <c r="BO545" s="286">
        <v>7635000</v>
      </c>
      <c r="BP545" s="287" t="s">
        <v>3527</v>
      </c>
      <c r="BQ545" s="287" t="s">
        <v>4031</v>
      </c>
      <c r="BR545" t="s">
        <v>45</v>
      </c>
    </row>
    <row r="546" spans="1:70" x14ac:dyDescent="0.3">
      <c r="A546" s="281">
        <v>543</v>
      </c>
      <c r="B546" s="288" t="s">
        <v>2952</v>
      </c>
      <c r="C546" s="288" t="s">
        <v>3011</v>
      </c>
      <c r="D546" s="288" t="s">
        <v>2954</v>
      </c>
      <c r="E546" s="288" t="s">
        <v>2959</v>
      </c>
      <c r="F546" s="288" t="s">
        <v>2970</v>
      </c>
      <c r="G546" s="288" t="s">
        <v>2971</v>
      </c>
      <c r="H546" s="288" t="s">
        <v>2972</v>
      </c>
      <c r="I546" s="288" t="s">
        <v>2962</v>
      </c>
      <c r="J546" s="288" t="s">
        <v>60</v>
      </c>
      <c r="K546" s="288" t="s">
        <v>2958</v>
      </c>
      <c r="L546" s="288" t="s">
        <v>45</v>
      </c>
      <c r="M546" s="289" t="s">
        <v>2465</v>
      </c>
      <c r="N546" s="288" t="s">
        <v>2466</v>
      </c>
      <c r="O546" s="288" t="s">
        <v>50</v>
      </c>
      <c r="P546" s="288" t="s">
        <v>142</v>
      </c>
      <c r="Q546" s="290" t="s">
        <v>45</v>
      </c>
      <c r="R546" s="288" t="s">
        <v>45</v>
      </c>
      <c r="S546" s="1">
        <v>45715</v>
      </c>
      <c r="T546" s="1">
        <v>45632</v>
      </c>
      <c r="U546" s="290" t="s">
        <v>45</v>
      </c>
      <c r="V546" s="1">
        <v>45632</v>
      </c>
      <c r="W546" s="1">
        <v>45715</v>
      </c>
      <c r="X546" s="1">
        <v>45716</v>
      </c>
      <c r="Y546" s="291">
        <v>57000</v>
      </c>
      <c r="Z546" s="291">
        <v>57000</v>
      </c>
      <c r="AA546" s="291">
        <v>15000</v>
      </c>
      <c r="AB546" s="291">
        <v>57000</v>
      </c>
      <c r="AC546" s="292" t="s">
        <v>421</v>
      </c>
      <c r="AD546" s="290" t="s">
        <v>60</v>
      </c>
      <c r="AE546" s="292" t="s">
        <v>45</v>
      </c>
      <c r="AF546" s="291">
        <v>57000</v>
      </c>
      <c r="AG546" s="291">
        <v>2000</v>
      </c>
      <c r="AH546" s="291">
        <v>114000000</v>
      </c>
      <c r="AI546" s="291">
        <v>30000000</v>
      </c>
      <c r="AJ546" s="291">
        <v>1300</v>
      </c>
      <c r="AK546" s="291">
        <v>74100000</v>
      </c>
      <c r="AL546" s="291">
        <v>19500000</v>
      </c>
      <c r="AM546" s="291">
        <v>700</v>
      </c>
      <c r="AN546" s="291">
        <v>39900000</v>
      </c>
      <c r="AO546" s="291">
        <v>10500000</v>
      </c>
      <c r="AP546" s="291">
        <v>2016</v>
      </c>
      <c r="AQ546" s="291">
        <v>114912000</v>
      </c>
      <c r="AR546" s="291">
        <v>30240000</v>
      </c>
      <c r="AS546" s="291">
        <v>2016</v>
      </c>
      <c r="AT546" s="291">
        <v>114912000</v>
      </c>
      <c r="AU546" s="291">
        <v>30240000</v>
      </c>
      <c r="AV546" s="291"/>
      <c r="AW546" s="291"/>
      <c r="AX546" s="291">
        <v>0</v>
      </c>
      <c r="AY546" s="291">
        <v>1502</v>
      </c>
      <c r="AZ546" s="291">
        <v>85614000</v>
      </c>
      <c r="BA546" s="291"/>
      <c r="BB546" s="291"/>
      <c r="BC546" s="291">
        <v>1484</v>
      </c>
      <c r="BD546" s="291">
        <v>84588000</v>
      </c>
      <c r="BE546" s="291">
        <v>60080822</v>
      </c>
      <c r="BF546" s="291">
        <v>22260000</v>
      </c>
      <c r="BG546" s="291">
        <v>1484</v>
      </c>
      <c r="BH546" s="291">
        <v>84588000</v>
      </c>
      <c r="BI546" s="291">
        <v>60080822</v>
      </c>
      <c r="BJ546" s="291">
        <v>22260000</v>
      </c>
      <c r="BK546" s="291">
        <v>18</v>
      </c>
      <c r="BL546" s="291">
        <v>514</v>
      </c>
      <c r="BM546" s="291">
        <v>532</v>
      </c>
      <c r="BN546" s="291">
        <v>30324000</v>
      </c>
      <c r="BO546" s="291">
        <v>7980000</v>
      </c>
      <c r="BP546" s="292" t="s">
        <v>1456</v>
      </c>
      <c r="BQ546" s="292" t="s">
        <v>832</v>
      </c>
      <c r="BR546" t="s">
        <v>45</v>
      </c>
    </row>
    <row r="547" spans="1:70" x14ac:dyDescent="0.3">
      <c r="A547" s="281">
        <v>544</v>
      </c>
      <c r="B547" s="282" t="s">
        <v>2952</v>
      </c>
      <c r="C547" s="282" t="s">
        <v>3011</v>
      </c>
      <c r="D547" s="282" t="s">
        <v>2954</v>
      </c>
      <c r="E547" s="282" t="s">
        <v>2959</v>
      </c>
      <c r="F547" s="282" t="s">
        <v>2970</v>
      </c>
      <c r="G547" s="282" t="s">
        <v>2971</v>
      </c>
      <c r="H547" s="282" t="s">
        <v>2972</v>
      </c>
      <c r="I547" s="282" t="s">
        <v>2999</v>
      </c>
      <c r="J547" s="282" t="s">
        <v>60</v>
      </c>
      <c r="K547" s="282" t="s">
        <v>2958</v>
      </c>
      <c r="L547" s="282" t="s">
        <v>1854</v>
      </c>
      <c r="M547" s="283" t="s">
        <v>2467</v>
      </c>
      <c r="N547" s="282" t="s">
        <v>2468</v>
      </c>
      <c r="O547" s="282" t="s">
        <v>50</v>
      </c>
      <c r="P547" s="282" t="s">
        <v>51</v>
      </c>
      <c r="Q547" s="284" t="s">
        <v>45</v>
      </c>
      <c r="R547" s="282" t="s">
        <v>45</v>
      </c>
      <c r="S547" s="285">
        <v>46017</v>
      </c>
      <c r="T547" s="285">
        <v>45610</v>
      </c>
      <c r="U547" s="284" t="s">
        <v>45</v>
      </c>
      <c r="V547" s="285">
        <v>45610</v>
      </c>
      <c r="W547" s="285">
        <v>45679</v>
      </c>
      <c r="X547" s="285">
        <v>45681</v>
      </c>
      <c r="Y547" s="286">
        <v>67000</v>
      </c>
      <c r="Z547" s="286">
        <v>79000</v>
      </c>
      <c r="AA547" s="286">
        <v>17600</v>
      </c>
      <c r="AB547" s="286">
        <v>79000</v>
      </c>
      <c r="AC547" s="287" t="s">
        <v>116</v>
      </c>
      <c r="AD547" s="284" t="s">
        <v>60</v>
      </c>
      <c r="AE547" s="287" t="s">
        <v>45</v>
      </c>
      <c r="AF547" s="286">
        <v>67000</v>
      </c>
      <c r="AG547" s="286">
        <v>12770</v>
      </c>
      <c r="AH547" s="286">
        <v>1008830000</v>
      </c>
      <c r="AI547" s="286">
        <v>224752000</v>
      </c>
      <c r="AJ547" s="286">
        <v>4020</v>
      </c>
      <c r="AK547" s="286">
        <v>317580000</v>
      </c>
      <c r="AL547" s="286">
        <v>70752000</v>
      </c>
      <c r="AM547" s="286">
        <v>8750</v>
      </c>
      <c r="AN547" s="286">
        <v>691250000</v>
      </c>
      <c r="AO547" s="286">
        <v>154000000</v>
      </c>
      <c r="AP547" s="286">
        <v>6082</v>
      </c>
      <c r="AQ547" s="286">
        <v>480478000</v>
      </c>
      <c r="AR547" s="286">
        <v>107043200</v>
      </c>
      <c r="AS547" s="286">
        <v>6082</v>
      </c>
      <c r="AT547" s="286">
        <v>480478000</v>
      </c>
      <c r="AU547" s="286">
        <v>107043200</v>
      </c>
      <c r="AV547" s="286"/>
      <c r="AW547" s="286"/>
      <c r="AX547" s="286">
        <v>0</v>
      </c>
      <c r="AY547" s="286">
        <v>5569</v>
      </c>
      <c r="AZ547" s="286">
        <v>439951000</v>
      </c>
      <c r="BA547" s="286"/>
      <c r="BB547" s="286"/>
      <c r="BC547" s="286">
        <v>5574</v>
      </c>
      <c r="BD547" s="286">
        <v>440346000</v>
      </c>
      <c r="BE547" s="286">
        <v>284335893</v>
      </c>
      <c r="BF547" s="286">
        <v>98102400</v>
      </c>
      <c r="BG547" s="286">
        <v>5574</v>
      </c>
      <c r="BH547" s="286">
        <v>440346000</v>
      </c>
      <c r="BI547" s="286">
        <v>284335893</v>
      </c>
      <c r="BJ547" s="286">
        <v>98102400</v>
      </c>
      <c r="BK547" s="286">
        <v>-5</v>
      </c>
      <c r="BL547" s="286">
        <v>513</v>
      </c>
      <c r="BM547" s="286">
        <v>508</v>
      </c>
      <c r="BN547" s="286">
        <v>40132000</v>
      </c>
      <c r="BO547" s="286">
        <v>8940800</v>
      </c>
      <c r="BP547" s="287" t="s">
        <v>3920</v>
      </c>
      <c r="BQ547" s="287" t="s">
        <v>3424</v>
      </c>
      <c r="BR547" t="s">
        <v>3793</v>
      </c>
    </row>
    <row r="548" spans="1:70" x14ac:dyDescent="0.3">
      <c r="A548" s="281">
        <v>545</v>
      </c>
      <c r="B548" s="288" t="s">
        <v>2952</v>
      </c>
      <c r="C548" s="288" t="s">
        <v>3011</v>
      </c>
      <c r="D548" s="288" t="s">
        <v>2954</v>
      </c>
      <c r="E548" s="288" t="s">
        <v>2959</v>
      </c>
      <c r="F548" s="288" t="s">
        <v>2970</v>
      </c>
      <c r="G548" s="288" t="s">
        <v>2971</v>
      </c>
      <c r="H548" s="288" t="s">
        <v>2972</v>
      </c>
      <c r="I548" s="288" t="s">
        <v>2999</v>
      </c>
      <c r="J548" s="288" t="s">
        <v>60</v>
      </c>
      <c r="K548" s="288" t="s">
        <v>2958</v>
      </c>
      <c r="L548" s="288" t="s">
        <v>1851</v>
      </c>
      <c r="M548" s="289" t="s">
        <v>477</v>
      </c>
      <c r="N548" s="288" t="s">
        <v>1803</v>
      </c>
      <c r="O548" s="288" t="s">
        <v>50</v>
      </c>
      <c r="P548" s="288" t="s">
        <v>51</v>
      </c>
      <c r="Q548" s="290" t="s">
        <v>45</v>
      </c>
      <c r="R548" s="288" t="s">
        <v>45</v>
      </c>
      <c r="S548" s="1">
        <v>46134</v>
      </c>
      <c r="T548" s="1">
        <v>45624</v>
      </c>
      <c r="U548" s="290" t="s">
        <v>45</v>
      </c>
      <c r="V548" s="1">
        <v>45624</v>
      </c>
      <c r="W548" s="1">
        <v>45714</v>
      </c>
      <c r="X548" s="1">
        <v>45714</v>
      </c>
      <c r="Y548" s="291">
        <v>55000</v>
      </c>
      <c r="Z548" s="291">
        <v>69000</v>
      </c>
      <c r="AA548" s="291">
        <v>15200</v>
      </c>
      <c r="AB548" s="291">
        <v>69000</v>
      </c>
      <c r="AC548" s="292" t="s">
        <v>687</v>
      </c>
      <c r="AD548" s="290" t="s">
        <v>60</v>
      </c>
      <c r="AE548" s="292" t="s">
        <v>45</v>
      </c>
      <c r="AF548" s="291">
        <v>55000</v>
      </c>
      <c r="AG548" s="291">
        <v>14020</v>
      </c>
      <c r="AH548" s="291">
        <v>967380000</v>
      </c>
      <c r="AI548" s="291">
        <v>213104000</v>
      </c>
      <c r="AJ548" s="291">
        <v>5700</v>
      </c>
      <c r="AK548" s="291">
        <v>393300000</v>
      </c>
      <c r="AL548" s="291">
        <v>86640000</v>
      </c>
      <c r="AM548" s="291">
        <v>8320</v>
      </c>
      <c r="AN548" s="291">
        <v>574080000</v>
      </c>
      <c r="AO548" s="291">
        <v>126464000</v>
      </c>
      <c r="AP548" s="291">
        <v>3413</v>
      </c>
      <c r="AQ548" s="291">
        <v>235497000</v>
      </c>
      <c r="AR548" s="291">
        <v>51877600</v>
      </c>
      <c r="AS548" s="291">
        <v>3413</v>
      </c>
      <c r="AT548" s="291">
        <v>235497000</v>
      </c>
      <c r="AU548" s="291">
        <v>51877600</v>
      </c>
      <c r="AV548" s="291"/>
      <c r="AW548" s="291"/>
      <c r="AX548" s="291">
        <v>0</v>
      </c>
      <c r="AY548" s="291">
        <v>3192</v>
      </c>
      <c r="AZ548" s="291">
        <v>220248000</v>
      </c>
      <c r="BA548" s="291"/>
      <c r="BB548" s="291"/>
      <c r="BC548" s="291">
        <v>3113</v>
      </c>
      <c r="BD548" s="291">
        <v>214797000</v>
      </c>
      <c r="BE548" s="291">
        <v>125712141</v>
      </c>
      <c r="BF548" s="291">
        <v>47317600</v>
      </c>
      <c r="BG548" s="291">
        <v>3113</v>
      </c>
      <c r="BH548" s="291">
        <v>214797000</v>
      </c>
      <c r="BI548" s="291">
        <v>125712141</v>
      </c>
      <c r="BJ548" s="291">
        <v>47317600</v>
      </c>
      <c r="BK548" s="291">
        <v>79</v>
      </c>
      <c r="BL548" s="291">
        <v>221</v>
      </c>
      <c r="BM548" s="291">
        <v>300</v>
      </c>
      <c r="BN548" s="291">
        <v>20700000</v>
      </c>
      <c r="BO548" s="291">
        <v>4560000</v>
      </c>
      <c r="BP548" s="292" t="s">
        <v>4146</v>
      </c>
      <c r="BQ548" s="292" t="s">
        <v>1016</v>
      </c>
      <c r="BR548" t="s">
        <v>3793</v>
      </c>
    </row>
    <row r="549" spans="1:70" x14ac:dyDescent="0.3">
      <c r="A549" s="281">
        <v>546</v>
      </c>
      <c r="B549" s="282" t="s">
        <v>2952</v>
      </c>
      <c r="C549" s="282" t="s">
        <v>3011</v>
      </c>
      <c r="D549" s="282" t="s">
        <v>2954</v>
      </c>
      <c r="E549" s="282" t="s">
        <v>2959</v>
      </c>
      <c r="F549" s="282" t="s">
        <v>2970</v>
      </c>
      <c r="G549" s="282" t="s">
        <v>2971</v>
      </c>
      <c r="H549" s="282" t="s">
        <v>2973</v>
      </c>
      <c r="I549" s="282" t="s">
        <v>2962</v>
      </c>
      <c r="J549" s="282" t="s">
        <v>60</v>
      </c>
      <c r="K549" s="282" t="s">
        <v>2958</v>
      </c>
      <c r="L549" s="282" t="s">
        <v>45</v>
      </c>
      <c r="M549" s="283" t="s">
        <v>2469</v>
      </c>
      <c r="N549" s="282" t="s">
        <v>2470</v>
      </c>
      <c r="O549" s="282" t="s">
        <v>50</v>
      </c>
      <c r="P549" s="282" t="s">
        <v>51</v>
      </c>
      <c r="Q549" s="284" t="s">
        <v>45</v>
      </c>
      <c r="R549" s="282" t="s">
        <v>45</v>
      </c>
      <c r="S549" s="285">
        <v>45761</v>
      </c>
      <c r="T549" s="285">
        <v>45617</v>
      </c>
      <c r="U549" s="284" t="s">
        <v>45</v>
      </c>
      <c r="V549" s="285">
        <v>45617</v>
      </c>
      <c r="W549" s="285">
        <v>45673</v>
      </c>
      <c r="X549" s="285">
        <v>45693</v>
      </c>
      <c r="Y549" s="286">
        <v>33000</v>
      </c>
      <c r="Z549" s="286">
        <v>33000</v>
      </c>
      <c r="AA549" s="286">
        <v>8800</v>
      </c>
      <c r="AB549" s="286">
        <v>33000</v>
      </c>
      <c r="AC549" s="287" t="s">
        <v>691</v>
      </c>
      <c r="AD549" s="284" t="s">
        <v>60</v>
      </c>
      <c r="AE549" s="287" t="s">
        <v>45</v>
      </c>
      <c r="AF549" s="286">
        <v>33000</v>
      </c>
      <c r="AG549" s="286">
        <v>2540</v>
      </c>
      <c r="AH549" s="286">
        <v>83820000</v>
      </c>
      <c r="AI549" s="286">
        <v>22352000</v>
      </c>
      <c r="AJ549" s="286">
        <v>1200</v>
      </c>
      <c r="AK549" s="286">
        <v>39600000</v>
      </c>
      <c r="AL549" s="286">
        <v>10560000</v>
      </c>
      <c r="AM549" s="286">
        <v>1340</v>
      </c>
      <c r="AN549" s="286">
        <v>44220000</v>
      </c>
      <c r="AO549" s="286">
        <v>11792000</v>
      </c>
      <c r="AP549" s="286">
        <v>2291</v>
      </c>
      <c r="AQ549" s="286">
        <v>75603000</v>
      </c>
      <c r="AR549" s="286">
        <v>20160800</v>
      </c>
      <c r="AS549" s="286">
        <v>2291</v>
      </c>
      <c r="AT549" s="286">
        <v>75603000</v>
      </c>
      <c r="AU549" s="286">
        <v>20160800</v>
      </c>
      <c r="AV549" s="286"/>
      <c r="AW549" s="286"/>
      <c r="AX549" s="286">
        <v>0</v>
      </c>
      <c r="AY549" s="286">
        <v>2045</v>
      </c>
      <c r="AZ549" s="286">
        <v>67485000</v>
      </c>
      <c r="BA549" s="286">
        <v>-5</v>
      </c>
      <c r="BB549" s="286">
        <v>-165000</v>
      </c>
      <c r="BC549" s="286">
        <v>1903</v>
      </c>
      <c r="BD549" s="286">
        <v>62799000</v>
      </c>
      <c r="BE549" s="286">
        <v>48694135</v>
      </c>
      <c r="BF549" s="286">
        <v>16746400</v>
      </c>
      <c r="BG549" s="286">
        <v>1903</v>
      </c>
      <c r="BH549" s="286">
        <v>62799000</v>
      </c>
      <c r="BI549" s="286">
        <v>48694135</v>
      </c>
      <c r="BJ549" s="286">
        <v>16746400</v>
      </c>
      <c r="BK549" s="286">
        <v>142</v>
      </c>
      <c r="BL549" s="286">
        <v>246</v>
      </c>
      <c r="BM549" s="286">
        <v>388</v>
      </c>
      <c r="BN549" s="286">
        <v>12804000</v>
      </c>
      <c r="BO549" s="286">
        <v>3414400</v>
      </c>
      <c r="BP549" s="287" t="s">
        <v>3418</v>
      </c>
      <c r="BQ549" s="287" t="s">
        <v>3539</v>
      </c>
      <c r="BR549" t="s">
        <v>45</v>
      </c>
    </row>
    <row r="550" spans="1:70" x14ac:dyDescent="0.3">
      <c r="A550" s="281">
        <v>547</v>
      </c>
      <c r="B550" s="288" t="s">
        <v>2952</v>
      </c>
      <c r="C550" s="288" t="s">
        <v>3011</v>
      </c>
      <c r="D550" s="288" t="s">
        <v>2954</v>
      </c>
      <c r="E550" s="288" t="s">
        <v>2959</v>
      </c>
      <c r="F550" s="288" t="s">
        <v>2970</v>
      </c>
      <c r="G550" s="288" t="s">
        <v>2974</v>
      </c>
      <c r="H550" s="288" t="s">
        <v>2975</v>
      </c>
      <c r="I550" s="288" t="s">
        <v>2962</v>
      </c>
      <c r="J550" s="288" t="s">
        <v>60</v>
      </c>
      <c r="K550" s="288" t="s">
        <v>2958</v>
      </c>
      <c r="L550" s="288" t="s">
        <v>45</v>
      </c>
      <c r="M550" s="289" t="s">
        <v>2471</v>
      </c>
      <c r="N550" s="288" t="s">
        <v>2472</v>
      </c>
      <c r="O550" s="288" t="s">
        <v>50</v>
      </c>
      <c r="P550" s="288" t="s">
        <v>51</v>
      </c>
      <c r="Q550" s="290" t="s">
        <v>45</v>
      </c>
      <c r="R550" s="288" t="s">
        <v>45</v>
      </c>
      <c r="S550" s="1">
        <v>45761</v>
      </c>
      <c r="T550" s="1">
        <v>45617</v>
      </c>
      <c r="U550" s="290" t="s">
        <v>45</v>
      </c>
      <c r="V550" s="1">
        <v>45617</v>
      </c>
      <c r="W550" s="1">
        <v>45673</v>
      </c>
      <c r="X550" s="1">
        <v>45693</v>
      </c>
      <c r="Y550" s="291">
        <v>47000</v>
      </c>
      <c r="Z550" s="291">
        <v>47000</v>
      </c>
      <c r="AA550" s="291">
        <v>12800</v>
      </c>
      <c r="AB550" s="291">
        <v>47000</v>
      </c>
      <c r="AC550" s="292" t="s">
        <v>386</v>
      </c>
      <c r="AD550" s="290" t="s">
        <v>60</v>
      </c>
      <c r="AE550" s="292" t="s">
        <v>45</v>
      </c>
      <c r="AF550" s="291">
        <v>47000</v>
      </c>
      <c r="AG550" s="291">
        <v>2430</v>
      </c>
      <c r="AH550" s="291">
        <v>114210000</v>
      </c>
      <c r="AI550" s="291">
        <v>31104000</v>
      </c>
      <c r="AJ550" s="291">
        <v>1050</v>
      </c>
      <c r="AK550" s="291">
        <v>49350000</v>
      </c>
      <c r="AL550" s="291">
        <v>13440000</v>
      </c>
      <c r="AM550" s="291">
        <v>1380</v>
      </c>
      <c r="AN550" s="291">
        <v>64860000</v>
      </c>
      <c r="AO550" s="291">
        <v>17664000</v>
      </c>
      <c r="AP550" s="291">
        <v>2366</v>
      </c>
      <c r="AQ550" s="291">
        <v>111202000</v>
      </c>
      <c r="AR550" s="291">
        <v>30284800</v>
      </c>
      <c r="AS550" s="291">
        <v>2366</v>
      </c>
      <c r="AT550" s="291">
        <v>111202000</v>
      </c>
      <c r="AU550" s="291">
        <v>30284800</v>
      </c>
      <c r="AV550" s="291"/>
      <c r="AW550" s="291"/>
      <c r="AX550" s="291">
        <v>0</v>
      </c>
      <c r="AY550" s="291">
        <v>2203</v>
      </c>
      <c r="AZ550" s="291">
        <v>103541000</v>
      </c>
      <c r="BA550" s="291">
        <v>5</v>
      </c>
      <c r="BB550" s="291">
        <v>235000</v>
      </c>
      <c r="BC550" s="291">
        <v>2012</v>
      </c>
      <c r="BD550" s="291">
        <v>94564000</v>
      </c>
      <c r="BE550" s="291">
        <v>66776044</v>
      </c>
      <c r="BF550" s="291">
        <v>25753600</v>
      </c>
      <c r="BG550" s="291">
        <v>2012</v>
      </c>
      <c r="BH550" s="291">
        <v>94564000</v>
      </c>
      <c r="BI550" s="291">
        <v>66776044</v>
      </c>
      <c r="BJ550" s="291">
        <v>25753600</v>
      </c>
      <c r="BK550" s="291">
        <v>191</v>
      </c>
      <c r="BL550" s="291">
        <v>163</v>
      </c>
      <c r="BM550" s="291">
        <v>354</v>
      </c>
      <c r="BN550" s="291">
        <v>16638000</v>
      </c>
      <c r="BO550" s="291">
        <v>4531200</v>
      </c>
      <c r="BP550" s="292" t="s">
        <v>3821</v>
      </c>
      <c r="BQ550" s="292" t="s">
        <v>3301</v>
      </c>
      <c r="BR550" t="s">
        <v>45</v>
      </c>
    </row>
    <row r="551" spans="1:70" x14ac:dyDescent="0.3">
      <c r="A551" s="281">
        <v>548</v>
      </c>
      <c r="B551" s="282" t="s">
        <v>2952</v>
      </c>
      <c r="C551" s="282" t="s">
        <v>3011</v>
      </c>
      <c r="D551" s="282" t="s">
        <v>2954</v>
      </c>
      <c r="E551" s="282" t="s">
        <v>2959</v>
      </c>
      <c r="F551" s="282" t="s">
        <v>2970</v>
      </c>
      <c r="G551" s="282" t="s">
        <v>2974</v>
      </c>
      <c r="H551" s="282" t="s">
        <v>2976</v>
      </c>
      <c r="I551" s="282" t="s">
        <v>2962</v>
      </c>
      <c r="J551" s="282" t="s">
        <v>60</v>
      </c>
      <c r="K551" s="282" t="s">
        <v>2958</v>
      </c>
      <c r="L551" s="282" t="s">
        <v>45</v>
      </c>
      <c r="M551" s="283" t="s">
        <v>2473</v>
      </c>
      <c r="N551" s="282" t="s">
        <v>1644</v>
      </c>
      <c r="O551" s="282" t="s">
        <v>50</v>
      </c>
      <c r="P551" s="282" t="s">
        <v>51</v>
      </c>
      <c r="Q551" s="284" t="s">
        <v>45</v>
      </c>
      <c r="R551" s="282" t="s">
        <v>45</v>
      </c>
      <c r="S551" s="285">
        <v>45649</v>
      </c>
      <c r="T551" s="285">
        <v>45649</v>
      </c>
      <c r="U551" s="284" t="s">
        <v>45</v>
      </c>
      <c r="V551" s="285">
        <v>45649</v>
      </c>
      <c r="W551" s="285">
        <v>45649</v>
      </c>
      <c r="X551" s="285">
        <v>45659</v>
      </c>
      <c r="Y551" s="286">
        <v>45000</v>
      </c>
      <c r="Z551" s="286">
        <v>45000</v>
      </c>
      <c r="AA551" s="286">
        <v>12000</v>
      </c>
      <c r="AB551" s="286">
        <v>45000</v>
      </c>
      <c r="AC551" s="287" t="s">
        <v>691</v>
      </c>
      <c r="AD551" s="284" t="s">
        <v>60</v>
      </c>
      <c r="AE551" s="287" t="s">
        <v>45</v>
      </c>
      <c r="AF551" s="286">
        <v>45000</v>
      </c>
      <c r="AG551" s="286">
        <v>800</v>
      </c>
      <c r="AH551" s="286">
        <v>36000000</v>
      </c>
      <c r="AI551" s="286">
        <v>9600000</v>
      </c>
      <c r="AJ551" s="286">
        <v>800</v>
      </c>
      <c r="AK551" s="286">
        <v>36000000</v>
      </c>
      <c r="AL551" s="286">
        <v>9600000</v>
      </c>
      <c r="AM551" s="286"/>
      <c r="AN551" s="286"/>
      <c r="AO551" s="286">
        <v>0</v>
      </c>
      <c r="AP551" s="286">
        <v>811</v>
      </c>
      <c r="AQ551" s="286">
        <v>36495000</v>
      </c>
      <c r="AR551" s="286">
        <v>9732000</v>
      </c>
      <c r="AS551" s="286">
        <v>811</v>
      </c>
      <c r="AT551" s="286">
        <v>36495000</v>
      </c>
      <c r="AU551" s="286">
        <v>9732000</v>
      </c>
      <c r="AV551" s="286"/>
      <c r="AW551" s="286"/>
      <c r="AX551" s="286">
        <v>0</v>
      </c>
      <c r="AY551" s="286">
        <v>665</v>
      </c>
      <c r="AZ551" s="286">
        <v>29925000</v>
      </c>
      <c r="BA551" s="286"/>
      <c r="BB551" s="286"/>
      <c r="BC551" s="286">
        <v>618</v>
      </c>
      <c r="BD551" s="286">
        <v>27810000</v>
      </c>
      <c r="BE551" s="286">
        <v>23212534</v>
      </c>
      <c r="BF551" s="286">
        <v>7416000</v>
      </c>
      <c r="BG551" s="286">
        <v>618</v>
      </c>
      <c r="BH551" s="286">
        <v>27810000</v>
      </c>
      <c r="BI551" s="286">
        <v>23212534</v>
      </c>
      <c r="BJ551" s="286">
        <v>7416000</v>
      </c>
      <c r="BK551" s="286">
        <v>47</v>
      </c>
      <c r="BL551" s="286">
        <v>146</v>
      </c>
      <c r="BM551" s="286">
        <v>193</v>
      </c>
      <c r="BN551" s="286">
        <v>8685000</v>
      </c>
      <c r="BO551" s="286">
        <v>2316000</v>
      </c>
      <c r="BP551" s="287" t="s">
        <v>4157</v>
      </c>
      <c r="BQ551" s="287" t="s">
        <v>1798</v>
      </c>
      <c r="BR551" t="s">
        <v>45</v>
      </c>
    </row>
    <row r="552" spans="1:70" x14ac:dyDescent="0.3">
      <c r="A552" s="281">
        <v>549</v>
      </c>
      <c r="B552" s="288" t="s">
        <v>2952</v>
      </c>
      <c r="C552" s="288" t="s">
        <v>3011</v>
      </c>
      <c r="D552" s="288" t="s">
        <v>2954</v>
      </c>
      <c r="E552" s="288" t="s">
        <v>2959</v>
      </c>
      <c r="F552" s="288" t="s">
        <v>2970</v>
      </c>
      <c r="G552" s="288" t="s">
        <v>2974</v>
      </c>
      <c r="H552" s="288" t="s">
        <v>2976</v>
      </c>
      <c r="I552" s="288" t="s">
        <v>2962</v>
      </c>
      <c r="J552" s="288" t="s">
        <v>60</v>
      </c>
      <c r="K552" s="288" t="s">
        <v>2958</v>
      </c>
      <c r="L552" s="288" t="s">
        <v>45</v>
      </c>
      <c r="M552" s="289" t="s">
        <v>2474</v>
      </c>
      <c r="N552" s="288" t="s">
        <v>2475</v>
      </c>
      <c r="O552" s="288" t="s">
        <v>50</v>
      </c>
      <c r="P552" s="288" t="s">
        <v>51</v>
      </c>
      <c r="Q552" s="290" t="s">
        <v>45</v>
      </c>
      <c r="R552" s="288" t="s">
        <v>45</v>
      </c>
      <c r="S552" s="1">
        <v>45670</v>
      </c>
      <c r="T552" s="1">
        <v>45615</v>
      </c>
      <c r="U552" s="290" t="s">
        <v>45</v>
      </c>
      <c r="V552" s="1">
        <v>45615</v>
      </c>
      <c r="W552" s="1">
        <v>45664</v>
      </c>
      <c r="X552" s="1">
        <v>45673</v>
      </c>
      <c r="Y552" s="291">
        <v>67000</v>
      </c>
      <c r="Z552" s="291">
        <v>67000</v>
      </c>
      <c r="AA552" s="291">
        <v>18000</v>
      </c>
      <c r="AB552" s="291">
        <v>67000</v>
      </c>
      <c r="AC552" s="292" t="s">
        <v>399</v>
      </c>
      <c r="AD552" s="290" t="s">
        <v>60</v>
      </c>
      <c r="AE552" s="292" t="s">
        <v>45</v>
      </c>
      <c r="AF552" s="291">
        <v>67000</v>
      </c>
      <c r="AG552" s="291">
        <v>750</v>
      </c>
      <c r="AH552" s="291">
        <v>50250000</v>
      </c>
      <c r="AI552" s="291">
        <v>13500000</v>
      </c>
      <c r="AJ552" s="291">
        <v>750</v>
      </c>
      <c r="AK552" s="291">
        <v>50250000</v>
      </c>
      <c r="AL552" s="291">
        <v>13500000</v>
      </c>
      <c r="AM552" s="291"/>
      <c r="AN552" s="291"/>
      <c r="AO552" s="291">
        <v>0</v>
      </c>
      <c r="AP552" s="291">
        <v>764</v>
      </c>
      <c r="AQ552" s="291">
        <v>51188000</v>
      </c>
      <c r="AR552" s="291">
        <v>13752000</v>
      </c>
      <c r="AS552" s="291">
        <v>764</v>
      </c>
      <c r="AT552" s="291">
        <v>51188000</v>
      </c>
      <c r="AU552" s="291">
        <v>13752000</v>
      </c>
      <c r="AV552" s="291"/>
      <c r="AW552" s="291"/>
      <c r="AX552" s="291">
        <v>0</v>
      </c>
      <c r="AY552" s="291">
        <v>482</v>
      </c>
      <c r="AZ552" s="291">
        <v>32294000</v>
      </c>
      <c r="BA552" s="291"/>
      <c r="BB552" s="291"/>
      <c r="BC552" s="291">
        <v>430</v>
      </c>
      <c r="BD552" s="291">
        <v>28810000</v>
      </c>
      <c r="BE552" s="291">
        <v>22313408</v>
      </c>
      <c r="BF552" s="291">
        <v>7740000</v>
      </c>
      <c r="BG552" s="291">
        <v>430</v>
      </c>
      <c r="BH552" s="291">
        <v>28810000</v>
      </c>
      <c r="BI552" s="291">
        <v>22313408</v>
      </c>
      <c r="BJ552" s="291">
        <v>7740000</v>
      </c>
      <c r="BK552" s="291">
        <v>52</v>
      </c>
      <c r="BL552" s="291">
        <v>282</v>
      </c>
      <c r="BM552" s="291">
        <v>334</v>
      </c>
      <c r="BN552" s="291">
        <v>22378000</v>
      </c>
      <c r="BO552" s="291">
        <v>6012000</v>
      </c>
      <c r="BP552" s="292" t="s">
        <v>3855</v>
      </c>
      <c r="BQ552" s="292" t="s">
        <v>3553</v>
      </c>
      <c r="BR552" t="s">
        <v>45</v>
      </c>
    </row>
    <row r="553" spans="1:70" x14ac:dyDescent="0.3">
      <c r="A553" s="281">
        <v>550</v>
      </c>
      <c r="B553" s="282" t="s">
        <v>2952</v>
      </c>
      <c r="C553" s="282" t="s">
        <v>3011</v>
      </c>
      <c r="D553" s="282" t="s">
        <v>2954</v>
      </c>
      <c r="E553" s="282" t="s">
        <v>2959</v>
      </c>
      <c r="F553" s="282" t="s">
        <v>2970</v>
      </c>
      <c r="G553" s="282" t="s">
        <v>2974</v>
      </c>
      <c r="H553" s="282" t="s">
        <v>2976</v>
      </c>
      <c r="I553" s="282" t="s">
        <v>2962</v>
      </c>
      <c r="J553" s="282" t="s">
        <v>60</v>
      </c>
      <c r="K553" s="282" t="s">
        <v>2958</v>
      </c>
      <c r="L553" s="282" t="s">
        <v>45</v>
      </c>
      <c r="M553" s="283" t="s">
        <v>2476</v>
      </c>
      <c r="N553" s="282" t="s">
        <v>2477</v>
      </c>
      <c r="O553" s="282" t="s">
        <v>50</v>
      </c>
      <c r="P553" s="282" t="s">
        <v>51</v>
      </c>
      <c r="Q553" s="284" t="s">
        <v>45</v>
      </c>
      <c r="R553" s="282" t="s">
        <v>45</v>
      </c>
      <c r="S553" s="285">
        <v>45670</v>
      </c>
      <c r="T553" s="285">
        <v>45617</v>
      </c>
      <c r="U553" s="284" t="s">
        <v>45</v>
      </c>
      <c r="V553" s="285">
        <v>45617</v>
      </c>
      <c r="W553" s="285">
        <v>45666</v>
      </c>
      <c r="X553" s="285">
        <v>45693</v>
      </c>
      <c r="Y553" s="286">
        <v>49000</v>
      </c>
      <c r="Z553" s="286">
        <v>49000</v>
      </c>
      <c r="AA553" s="286">
        <v>13400</v>
      </c>
      <c r="AB553" s="286">
        <v>49000</v>
      </c>
      <c r="AC553" s="287" t="s">
        <v>374</v>
      </c>
      <c r="AD553" s="284" t="s">
        <v>60</v>
      </c>
      <c r="AE553" s="287" t="s">
        <v>45</v>
      </c>
      <c r="AF553" s="286">
        <v>49000</v>
      </c>
      <c r="AG553" s="286">
        <v>1200</v>
      </c>
      <c r="AH553" s="286">
        <v>58800000</v>
      </c>
      <c r="AI553" s="286">
        <v>16080000</v>
      </c>
      <c r="AJ553" s="286">
        <v>1200</v>
      </c>
      <c r="AK553" s="286">
        <v>58800000</v>
      </c>
      <c r="AL553" s="286">
        <v>16080000</v>
      </c>
      <c r="AM553" s="286"/>
      <c r="AN553" s="286"/>
      <c r="AO553" s="286">
        <v>0</v>
      </c>
      <c r="AP553" s="286">
        <v>1157</v>
      </c>
      <c r="AQ553" s="286">
        <v>56693000</v>
      </c>
      <c r="AR553" s="286">
        <v>15503800</v>
      </c>
      <c r="AS553" s="286">
        <v>1157</v>
      </c>
      <c r="AT553" s="286">
        <v>56693000</v>
      </c>
      <c r="AU553" s="286">
        <v>15503800</v>
      </c>
      <c r="AV553" s="286"/>
      <c r="AW553" s="286"/>
      <c r="AX553" s="286">
        <v>0</v>
      </c>
      <c r="AY553" s="286">
        <v>1079</v>
      </c>
      <c r="AZ553" s="286">
        <v>52871000</v>
      </c>
      <c r="BA553" s="286"/>
      <c r="BB553" s="286"/>
      <c r="BC553" s="286">
        <v>809</v>
      </c>
      <c r="BD553" s="286">
        <v>39641000</v>
      </c>
      <c r="BE553" s="286">
        <v>29710040</v>
      </c>
      <c r="BF553" s="286">
        <v>10840600</v>
      </c>
      <c r="BG553" s="286">
        <v>809</v>
      </c>
      <c r="BH553" s="286">
        <v>39641000</v>
      </c>
      <c r="BI553" s="286">
        <v>29710040</v>
      </c>
      <c r="BJ553" s="286">
        <v>10840600</v>
      </c>
      <c r="BK553" s="286">
        <v>270</v>
      </c>
      <c r="BL553" s="286">
        <v>78</v>
      </c>
      <c r="BM553" s="286">
        <v>348</v>
      </c>
      <c r="BN553" s="286">
        <v>17052000</v>
      </c>
      <c r="BO553" s="286">
        <v>4663200</v>
      </c>
      <c r="BP553" s="287" t="s">
        <v>3904</v>
      </c>
      <c r="BQ553" s="287" t="s">
        <v>3911</v>
      </c>
      <c r="BR553" t="s">
        <v>45</v>
      </c>
    </row>
    <row r="554" spans="1:70" x14ac:dyDescent="0.3">
      <c r="A554" s="281">
        <v>551</v>
      </c>
      <c r="B554" s="288" t="s">
        <v>2952</v>
      </c>
      <c r="C554" s="288" t="s">
        <v>3011</v>
      </c>
      <c r="D554" s="288" t="s">
        <v>2954</v>
      </c>
      <c r="E554" s="288" t="s">
        <v>2959</v>
      </c>
      <c r="F554" s="288" t="s">
        <v>2970</v>
      </c>
      <c r="G554" s="288" t="s">
        <v>2974</v>
      </c>
      <c r="H554" s="288" t="s">
        <v>2976</v>
      </c>
      <c r="I554" s="288" t="s">
        <v>2962</v>
      </c>
      <c r="J554" s="288" t="s">
        <v>60</v>
      </c>
      <c r="K554" s="288" t="s">
        <v>2958</v>
      </c>
      <c r="L554" s="288" t="s">
        <v>45</v>
      </c>
      <c r="M554" s="289" t="s">
        <v>2478</v>
      </c>
      <c r="N554" s="288" t="s">
        <v>2479</v>
      </c>
      <c r="O554" s="288" t="s">
        <v>50</v>
      </c>
      <c r="P554" s="288" t="s">
        <v>51</v>
      </c>
      <c r="Q554" s="290" t="s">
        <v>45</v>
      </c>
      <c r="R554" s="288" t="s">
        <v>45</v>
      </c>
      <c r="S554" s="1">
        <v>45707</v>
      </c>
      <c r="T554" s="1">
        <v>45625</v>
      </c>
      <c r="U554" s="290" t="s">
        <v>45</v>
      </c>
      <c r="V554" s="1">
        <v>45625</v>
      </c>
      <c r="W554" s="1">
        <v>45673</v>
      </c>
      <c r="X554" s="1">
        <v>45695</v>
      </c>
      <c r="Y554" s="291">
        <v>49000</v>
      </c>
      <c r="Z554" s="291">
        <v>57000</v>
      </c>
      <c r="AA554" s="291">
        <v>13000</v>
      </c>
      <c r="AB554" s="291">
        <v>57000</v>
      </c>
      <c r="AC554" s="292" t="s">
        <v>52</v>
      </c>
      <c r="AD554" s="290" t="s">
        <v>60</v>
      </c>
      <c r="AE554" s="292" t="s">
        <v>45</v>
      </c>
      <c r="AF554" s="291">
        <v>49000</v>
      </c>
      <c r="AG554" s="291">
        <v>2350</v>
      </c>
      <c r="AH554" s="291">
        <v>133950000</v>
      </c>
      <c r="AI554" s="291">
        <v>30550000</v>
      </c>
      <c r="AJ554" s="291">
        <v>2000</v>
      </c>
      <c r="AK554" s="291">
        <v>114000000</v>
      </c>
      <c r="AL554" s="291">
        <v>26000000</v>
      </c>
      <c r="AM554" s="291">
        <v>350</v>
      </c>
      <c r="AN554" s="291">
        <v>19950000</v>
      </c>
      <c r="AO554" s="291">
        <v>4550000</v>
      </c>
      <c r="AP554" s="291">
        <v>2382</v>
      </c>
      <c r="AQ554" s="291">
        <v>135774000</v>
      </c>
      <c r="AR554" s="291">
        <v>30966000</v>
      </c>
      <c r="AS554" s="291">
        <v>2382</v>
      </c>
      <c r="AT554" s="291">
        <v>135774000</v>
      </c>
      <c r="AU554" s="291">
        <v>30966000</v>
      </c>
      <c r="AV554" s="291"/>
      <c r="AW554" s="291"/>
      <c r="AX554" s="291">
        <v>0</v>
      </c>
      <c r="AY554" s="291">
        <v>2090</v>
      </c>
      <c r="AZ554" s="291">
        <v>119130000</v>
      </c>
      <c r="BA554" s="291"/>
      <c r="BB554" s="291"/>
      <c r="BC554" s="291">
        <v>2101</v>
      </c>
      <c r="BD554" s="291">
        <v>119757000</v>
      </c>
      <c r="BE554" s="291">
        <v>81637533</v>
      </c>
      <c r="BF554" s="291">
        <v>27313000</v>
      </c>
      <c r="BG554" s="291">
        <v>2101</v>
      </c>
      <c r="BH554" s="291">
        <v>119757000</v>
      </c>
      <c r="BI554" s="291">
        <v>81637533</v>
      </c>
      <c r="BJ554" s="291">
        <v>27313000</v>
      </c>
      <c r="BK554" s="291">
        <v>-11</v>
      </c>
      <c r="BL554" s="291">
        <v>292</v>
      </c>
      <c r="BM554" s="291">
        <v>281</v>
      </c>
      <c r="BN554" s="291">
        <v>16017000</v>
      </c>
      <c r="BO554" s="291">
        <v>3653000</v>
      </c>
      <c r="BP554" s="292" t="s">
        <v>4032</v>
      </c>
      <c r="BQ554" s="292" t="s">
        <v>811</v>
      </c>
      <c r="BR554" t="s">
        <v>45</v>
      </c>
    </row>
    <row r="555" spans="1:70" x14ac:dyDescent="0.3">
      <c r="A555" s="281">
        <v>552</v>
      </c>
      <c r="B555" s="282" t="s">
        <v>2952</v>
      </c>
      <c r="C555" s="282" t="s">
        <v>3011</v>
      </c>
      <c r="D555" s="282" t="s">
        <v>2954</v>
      </c>
      <c r="E555" s="282" t="s">
        <v>2959</v>
      </c>
      <c r="F555" s="282" t="s">
        <v>2970</v>
      </c>
      <c r="G555" s="282" t="s">
        <v>2974</v>
      </c>
      <c r="H555" s="282" t="s">
        <v>2976</v>
      </c>
      <c r="I555" s="282" t="s">
        <v>2962</v>
      </c>
      <c r="J555" s="282" t="s">
        <v>60</v>
      </c>
      <c r="K555" s="282" t="s">
        <v>2958</v>
      </c>
      <c r="L555" s="282" t="s">
        <v>45</v>
      </c>
      <c r="M555" s="283" t="s">
        <v>2480</v>
      </c>
      <c r="N555" s="282" t="s">
        <v>2481</v>
      </c>
      <c r="O555" s="282" t="s">
        <v>50</v>
      </c>
      <c r="P555" s="282" t="s">
        <v>142</v>
      </c>
      <c r="Q555" s="284" t="s">
        <v>45</v>
      </c>
      <c r="R555" s="282" t="s">
        <v>45</v>
      </c>
      <c r="S555" s="285">
        <v>45680</v>
      </c>
      <c r="T555" s="285">
        <v>45624</v>
      </c>
      <c r="U555" s="284" t="s">
        <v>45</v>
      </c>
      <c r="V555" s="285">
        <v>45624</v>
      </c>
      <c r="W555" s="285">
        <v>45680</v>
      </c>
      <c r="X555" s="285">
        <v>45693</v>
      </c>
      <c r="Y555" s="286">
        <v>45000</v>
      </c>
      <c r="Z555" s="286">
        <v>45000</v>
      </c>
      <c r="AA555" s="286">
        <v>11500</v>
      </c>
      <c r="AB555" s="286">
        <v>45000</v>
      </c>
      <c r="AC555" s="287" t="s">
        <v>983</v>
      </c>
      <c r="AD555" s="284" t="s">
        <v>60</v>
      </c>
      <c r="AE555" s="287" t="s">
        <v>45</v>
      </c>
      <c r="AF555" s="286">
        <v>45000</v>
      </c>
      <c r="AG555" s="286">
        <v>900</v>
      </c>
      <c r="AH555" s="286">
        <v>40500000</v>
      </c>
      <c r="AI555" s="286">
        <v>10350000</v>
      </c>
      <c r="AJ555" s="286">
        <v>900</v>
      </c>
      <c r="AK555" s="286">
        <v>40500000</v>
      </c>
      <c r="AL555" s="286">
        <v>10350000</v>
      </c>
      <c r="AM555" s="286"/>
      <c r="AN555" s="286"/>
      <c r="AO555" s="286">
        <v>0</v>
      </c>
      <c r="AP555" s="286">
        <v>909</v>
      </c>
      <c r="AQ555" s="286">
        <v>40905000</v>
      </c>
      <c r="AR555" s="286">
        <v>10453500</v>
      </c>
      <c r="AS555" s="286">
        <v>909</v>
      </c>
      <c r="AT555" s="286">
        <v>40905000</v>
      </c>
      <c r="AU555" s="286">
        <v>10453500</v>
      </c>
      <c r="AV555" s="286"/>
      <c r="AW555" s="286"/>
      <c r="AX555" s="286">
        <v>0</v>
      </c>
      <c r="AY555" s="286">
        <v>293</v>
      </c>
      <c r="AZ555" s="286">
        <v>13185000</v>
      </c>
      <c r="BA555" s="286"/>
      <c r="BB555" s="286"/>
      <c r="BC555" s="286">
        <v>288</v>
      </c>
      <c r="BD555" s="286">
        <v>12960000</v>
      </c>
      <c r="BE555" s="286">
        <v>9662592</v>
      </c>
      <c r="BF555" s="286">
        <v>3312000</v>
      </c>
      <c r="BG555" s="286">
        <v>288</v>
      </c>
      <c r="BH555" s="286">
        <v>12960000</v>
      </c>
      <c r="BI555" s="286">
        <v>9662592</v>
      </c>
      <c r="BJ555" s="286">
        <v>3312000</v>
      </c>
      <c r="BK555" s="286">
        <v>5</v>
      </c>
      <c r="BL555" s="286">
        <v>616</v>
      </c>
      <c r="BM555" s="286">
        <v>621</v>
      </c>
      <c r="BN555" s="286">
        <v>27945000</v>
      </c>
      <c r="BO555" s="286">
        <v>7141500</v>
      </c>
      <c r="BP555" s="287" t="s">
        <v>869</v>
      </c>
      <c r="BQ555" s="287" t="s">
        <v>4187</v>
      </c>
      <c r="BR555" t="s">
        <v>45</v>
      </c>
    </row>
    <row r="556" spans="1:70" x14ac:dyDescent="0.3">
      <c r="A556" s="281">
        <v>553</v>
      </c>
      <c r="B556" s="288" t="s">
        <v>2952</v>
      </c>
      <c r="C556" s="288" t="s">
        <v>3011</v>
      </c>
      <c r="D556" s="288" t="s">
        <v>2954</v>
      </c>
      <c r="E556" s="288" t="s">
        <v>2959</v>
      </c>
      <c r="F556" s="288" t="s">
        <v>2970</v>
      </c>
      <c r="G556" s="288" t="s">
        <v>2974</v>
      </c>
      <c r="H556" s="288" t="s">
        <v>2976</v>
      </c>
      <c r="I556" s="288" t="s">
        <v>2962</v>
      </c>
      <c r="J556" s="288" t="s">
        <v>60</v>
      </c>
      <c r="K556" s="288" t="s">
        <v>2958</v>
      </c>
      <c r="L556" s="288" t="s">
        <v>45</v>
      </c>
      <c r="M556" s="289" t="s">
        <v>2482</v>
      </c>
      <c r="N556" s="288" t="s">
        <v>2483</v>
      </c>
      <c r="O556" s="288" t="s">
        <v>50</v>
      </c>
      <c r="P556" s="288" t="s">
        <v>51</v>
      </c>
      <c r="Q556" s="290" t="s">
        <v>45</v>
      </c>
      <c r="R556" s="288" t="s">
        <v>45</v>
      </c>
      <c r="S556" s="1">
        <v>45749</v>
      </c>
      <c r="T556" s="1">
        <v>45632</v>
      </c>
      <c r="U556" s="290" t="s">
        <v>45</v>
      </c>
      <c r="V556" s="1">
        <v>45632</v>
      </c>
      <c r="W556" s="1">
        <v>45749</v>
      </c>
      <c r="X556" s="1">
        <v>45756</v>
      </c>
      <c r="Y556" s="291">
        <v>57000</v>
      </c>
      <c r="Z556" s="291">
        <v>57000</v>
      </c>
      <c r="AA556" s="291">
        <v>14800</v>
      </c>
      <c r="AB556" s="291">
        <v>57000</v>
      </c>
      <c r="AC556" s="292" t="s">
        <v>201</v>
      </c>
      <c r="AD556" s="290" t="s">
        <v>60</v>
      </c>
      <c r="AE556" s="292" t="s">
        <v>45</v>
      </c>
      <c r="AF556" s="291">
        <v>57000</v>
      </c>
      <c r="AG556" s="291">
        <v>1303</v>
      </c>
      <c r="AH556" s="291">
        <v>74271000</v>
      </c>
      <c r="AI556" s="291">
        <v>19284400</v>
      </c>
      <c r="AJ556" s="291">
        <v>1003</v>
      </c>
      <c r="AK556" s="291">
        <v>57171000</v>
      </c>
      <c r="AL556" s="291">
        <v>14844400</v>
      </c>
      <c r="AM556" s="291">
        <v>300</v>
      </c>
      <c r="AN556" s="291">
        <v>17100000</v>
      </c>
      <c r="AO556" s="291">
        <v>4440000</v>
      </c>
      <c r="AP556" s="291">
        <v>1317</v>
      </c>
      <c r="AQ556" s="291">
        <v>75069000</v>
      </c>
      <c r="AR556" s="291">
        <v>19491600</v>
      </c>
      <c r="AS556" s="291">
        <v>1317</v>
      </c>
      <c r="AT556" s="291">
        <v>75069000</v>
      </c>
      <c r="AU556" s="291">
        <v>19491600</v>
      </c>
      <c r="AV556" s="291"/>
      <c r="AW556" s="291"/>
      <c r="AX556" s="291">
        <v>0</v>
      </c>
      <c r="AY556" s="291">
        <v>735</v>
      </c>
      <c r="AZ556" s="291">
        <v>41895000</v>
      </c>
      <c r="BA556" s="291"/>
      <c r="BB556" s="291"/>
      <c r="BC556" s="291">
        <v>592</v>
      </c>
      <c r="BD556" s="291">
        <v>33744000</v>
      </c>
      <c r="BE556" s="291">
        <v>27156446</v>
      </c>
      <c r="BF556" s="291">
        <v>8761600</v>
      </c>
      <c r="BG556" s="291">
        <v>592</v>
      </c>
      <c r="BH556" s="291">
        <v>33744000</v>
      </c>
      <c r="BI556" s="291">
        <v>27156446</v>
      </c>
      <c r="BJ556" s="291">
        <v>8761600</v>
      </c>
      <c r="BK556" s="291">
        <v>143</v>
      </c>
      <c r="BL556" s="291">
        <v>582</v>
      </c>
      <c r="BM556" s="291">
        <v>725</v>
      </c>
      <c r="BN556" s="291">
        <v>41325000</v>
      </c>
      <c r="BO556" s="291">
        <v>10730000</v>
      </c>
      <c r="BP556" s="292" t="s">
        <v>881</v>
      </c>
      <c r="BQ556" s="292" t="s">
        <v>3749</v>
      </c>
      <c r="BR556" t="s">
        <v>45</v>
      </c>
    </row>
    <row r="557" spans="1:70" x14ac:dyDescent="0.3">
      <c r="A557" s="281">
        <v>554</v>
      </c>
      <c r="B557" s="282" t="s">
        <v>2952</v>
      </c>
      <c r="C557" s="282" t="s">
        <v>3011</v>
      </c>
      <c r="D557" s="282" t="s">
        <v>2954</v>
      </c>
      <c r="E557" s="282" t="s">
        <v>2959</v>
      </c>
      <c r="F557" s="282" t="s">
        <v>2970</v>
      </c>
      <c r="G557" s="282" t="s">
        <v>2974</v>
      </c>
      <c r="H557" s="282" t="s">
        <v>2976</v>
      </c>
      <c r="I557" s="282" t="s">
        <v>2962</v>
      </c>
      <c r="J557" s="282" t="s">
        <v>60</v>
      </c>
      <c r="K557" s="282" t="s">
        <v>2958</v>
      </c>
      <c r="L557" s="282" t="s">
        <v>45</v>
      </c>
      <c r="M557" s="283" t="s">
        <v>2484</v>
      </c>
      <c r="N557" s="282" t="s">
        <v>2485</v>
      </c>
      <c r="O557" s="282" t="s">
        <v>50</v>
      </c>
      <c r="P557" s="282" t="s">
        <v>51</v>
      </c>
      <c r="Q557" s="284" t="s">
        <v>45</v>
      </c>
      <c r="R557" s="282" t="s">
        <v>45</v>
      </c>
      <c r="S557" s="285">
        <v>45714</v>
      </c>
      <c r="T557" s="285">
        <v>45636</v>
      </c>
      <c r="U557" s="284" t="s">
        <v>45</v>
      </c>
      <c r="V557" s="285">
        <v>45636</v>
      </c>
      <c r="W557" s="285">
        <v>45714</v>
      </c>
      <c r="X557" s="285">
        <v>45714</v>
      </c>
      <c r="Y557" s="286">
        <v>47000</v>
      </c>
      <c r="Z557" s="286">
        <v>59000</v>
      </c>
      <c r="AA557" s="286">
        <v>12000</v>
      </c>
      <c r="AB557" s="286">
        <v>59000</v>
      </c>
      <c r="AC557" s="287" t="s">
        <v>983</v>
      </c>
      <c r="AD557" s="284" t="s">
        <v>60</v>
      </c>
      <c r="AE557" s="287" t="s">
        <v>45</v>
      </c>
      <c r="AF557" s="286">
        <v>47000</v>
      </c>
      <c r="AG557" s="286">
        <v>3600</v>
      </c>
      <c r="AH557" s="286">
        <v>212400000</v>
      </c>
      <c r="AI557" s="286">
        <v>43200000</v>
      </c>
      <c r="AJ557" s="286">
        <v>3600</v>
      </c>
      <c r="AK557" s="286">
        <v>212400000</v>
      </c>
      <c r="AL557" s="286">
        <v>43200000</v>
      </c>
      <c r="AM557" s="286"/>
      <c r="AN557" s="286"/>
      <c r="AO557" s="286">
        <v>0</v>
      </c>
      <c r="AP557" s="286">
        <v>3630</v>
      </c>
      <c r="AQ557" s="286">
        <v>214170000</v>
      </c>
      <c r="AR557" s="286">
        <v>43560000</v>
      </c>
      <c r="AS557" s="286">
        <v>3630</v>
      </c>
      <c r="AT557" s="286">
        <v>214170000</v>
      </c>
      <c r="AU557" s="286">
        <v>43560000</v>
      </c>
      <c r="AV557" s="286"/>
      <c r="AW557" s="286"/>
      <c r="AX557" s="286">
        <v>0</v>
      </c>
      <c r="AY557" s="286">
        <v>1706</v>
      </c>
      <c r="AZ557" s="286">
        <v>100654000</v>
      </c>
      <c r="BA557" s="286"/>
      <c r="BB557" s="286"/>
      <c r="BC557" s="286">
        <v>1603</v>
      </c>
      <c r="BD557" s="286">
        <v>94577000</v>
      </c>
      <c r="BE557" s="286">
        <v>55501186</v>
      </c>
      <c r="BF557" s="286">
        <v>19236000</v>
      </c>
      <c r="BG557" s="286">
        <v>1603</v>
      </c>
      <c r="BH557" s="286">
        <v>94577000</v>
      </c>
      <c r="BI557" s="286">
        <v>55501186</v>
      </c>
      <c r="BJ557" s="286">
        <v>19236000</v>
      </c>
      <c r="BK557" s="286">
        <v>103</v>
      </c>
      <c r="BL557" s="286">
        <v>1924</v>
      </c>
      <c r="BM557" s="286">
        <v>2027</v>
      </c>
      <c r="BN557" s="286">
        <v>119593000</v>
      </c>
      <c r="BO557" s="286">
        <v>24324000</v>
      </c>
      <c r="BP557" s="287" t="s">
        <v>3563</v>
      </c>
      <c r="BQ557" s="287" t="s">
        <v>3953</v>
      </c>
      <c r="BR557" t="s">
        <v>45</v>
      </c>
    </row>
    <row r="558" spans="1:70" x14ac:dyDescent="0.3">
      <c r="A558" s="281">
        <v>555</v>
      </c>
      <c r="B558" s="288" t="s">
        <v>2952</v>
      </c>
      <c r="C558" s="288" t="s">
        <v>3011</v>
      </c>
      <c r="D558" s="288" t="s">
        <v>2954</v>
      </c>
      <c r="E558" s="288" t="s">
        <v>2959</v>
      </c>
      <c r="F558" s="288" t="s">
        <v>2970</v>
      </c>
      <c r="G558" s="288" t="s">
        <v>2974</v>
      </c>
      <c r="H558" s="288" t="s">
        <v>2976</v>
      </c>
      <c r="I558" s="288" t="s">
        <v>2962</v>
      </c>
      <c r="J558" s="288" t="s">
        <v>60</v>
      </c>
      <c r="K558" s="288" t="s">
        <v>2958</v>
      </c>
      <c r="L558" s="288" t="s">
        <v>45</v>
      </c>
      <c r="M558" s="289" t="s">
        <v>2486</v>
      </c>
      <c r="N558" s="288" t="s">
        <v>2487</v>
      </c>
      <c r="O558" s="288" t="s">
        <v>50</v>
      </c>
      <c r="P558" s="288" t="s">
        <v>51</v>
      </c>
      <c r="Q558" s="290" t="s">
        <v>45</v>
      </c>
      <c r="R558" s="288" t="s">
        <v>45</v>
      </c>
      <c r="S558" s="1">
        <v>45721</v>
      </c>
      <c r="T558" s="1">
        <v>45636</v>
      </c>
      <c r="U558" s="290" t="s">
        <v>45</v>
      </c>
      <c r="V558" s="1">
        <v>45636</v>
      </c>
      <c r="W558" s="1">
        <v>45721</v>
      </c>
      <c r="X558" s="1">
        <v>45722</v>
      </c>
      <c r="Y558" s="291">
        <v>47000</v>
      </c>
      <c r="Z558" s="291">
        <v>59000</v>
      </c>
      <c r="AA558" s="291">
        <v>12200</v>
      </c>
      <c r="AB558" s="291">
        <v>59000</v>
      </c>
      <c r="AC558" s="292" t="s">
        <v>201</v>
      </c>
      <c r="AD558" s="290" t="s">
        <v>60</v>
      </c>
      <c r="AE558" s="292" t="s">
        <v>45</v>
      </c>
      <c r="AF558" s="291">
        <v>47000</v>
      </c>
      <c r="AG558" s="291">
        <v>3000</v>
      </c>
      <c r="AH558" s="291">
        <v>177000000</v>
      </c>
      <c r="AI558" s="291">
        <v>36600000</v>
      </c>
      <c r="AJ558" s="291">
        <v>3000</v>
      </c>
      <c r="AK558" s="291">
        <v>177000000</v>
      </c>
      <c r="AL558" s="291">
        <v>36600000</v>
      </c>
      <c r="AM558" s="291"/>
      <c r="AN558" s="291"/>
      <c r="AO558" s="291">
        <v>0</v>
      </c>
      <c r="AP558" s="291">
        <v>2916</v>
      </c>
      <c r="AQ558" s="291">
        <v>172044000</v>
      </c>
      <c r="AR558" s="291">
        <v>35575200</v>
      </c>
      <c r="AS558" s="291">
        <v>2916</v>
      </c>
      <c r="AT558" s="291">
        <v>172044000</v>
      </c>
      <c r="AU558" s="291">
        <v>35575200</v>
      </c>
      <c r="AV558" s="291"/>
      <c r="AW558" s="291"/>
      <c r="AX558" s="291">
        <v>0</v>
      </c>
      <c r="AY558" s="291">
        <v>938</v>
      </c>
      <c r="AZ558" s="291">
        <v>55342000</v>
      </c>
      <c r="BA558" s="291"/>
      <c r="BB558" s="291"/>
      <c r="BC558" s="291">
        <v>888</v>
      </c>
      <c r="BD558" s="291">
        <v>52392000</v>
      </c>
      <c r="BE558" s="291">
        <v>30907167</v>
      </c>
      <c r="BF558" s="291">
        <v>10833600</v>
      </c>
      <c r="BG558" s="291">
        <v>888</v>
      </c>
      <c r="BH558" s="291">
        <v>52392000</v>
      </c>
      <c r="BI558" s="291">
        <v>30907167</v>
      </c>
      <c r="BJ558" s="291">
        <v>10833600</v>
      </c>
      <c r="BK558" s="291">
        <v>50</v>
      </c>
      <c r="BL558" s="291">
        <v>1978</v>
      </c>
      <c r="BM558" s="291">
        <v>2028</v>
      </c>
      <c r="BN558" s="291">
        <v>119652000</v>
      </c>
      <c r="BO558" s="291">
        <v>24741600</v>
      </c>
      <c r="BP558" s="292" t="s">
        <v>3936</v>
      </c>
      <c r="BQ558" s="292" t="s">
        <v>4188</v>
      </c>
      <c r="BR558" t="s">
        <v>45</v>
      </c>
    </row>
    <row r="559" spans="1:70" x14ac:dyDescent="0.3">
      <c r="A559" s="281">
        <v>556</v>
      </c>
      <c r="B559" s="282" t="s">
        <v>2952</v>
      </c>
      <c r="C559" s="282" t="s">
        <v>3011</v>
      </c>
      <c r="D559" s="282" t="s">
        <v>2954</v>
      </c>
      <c r="E559" s="282" t="s">
        <v>2959</v>
      </c>
      <c r="F559" s="282" t="s">
        <v>2970</v>
      </c>
      <c r="G559" s="282" t="s">
        <v>2974</v>
      </c>
      <c r="H559" s="282" t="s">
        <v>2976</v>
      </c>
      <c r="I559" s="282" t="s">
        <v>2999</v>
      </c>
      <c r="J559" s="282" t="s">
        <v>60</v>
      </c>
      <c r="K559" s="282" t="s">
        <v>2958</v>
      </c>
      <c r="L559" s="282" t="s">
        <v>1857</v>
      </c>
      <c r="M559" s="283" t="s">
        <v>2488</v>
      </c>
      <c r="N559" s="282" t="s">
        <v>2489</v>
      </c>
      <c r="O559" s="282" t="s">
        <v>50</v>
      </c>
      <c r="P559" s="282" t="s">
        <v>51</v>
      </c>
      <c r="Q559" s="284" t="s">
        <v>45</v>
      </c>
      <c r="R559" s="282" t="s">
        <v>45</v>
      </c>
      <c r="S559" s="285">
        <v>46010</v>
      </c>
      <c r="T559" s="285">
        <v>45614</v>
      </c>
      <c r="U559" s="284" t="s">
        <v>45</v>
      </c>
      <c r="V559" s="285">
        <v>45614</v>
      </c>
      <c r="W559" s="285">
        <v>45666</v>
      </c>
      <c r="X559" s="285">
        <v>45672</v>
      </c>
      <c r="Y559" s="286">
        <v>62000</v>
      </c>
      <c r="Z559" s="286">
        <v>79000</v>
      </c>
      <c r="AA559" s="286">
        <v>16500</v>
      </c>
      <c r="AB559" s="286">
        <v>79000</v>
      </c>
      <c r="AC559" s="287" t="s">
        <v>531</v>
      </c>
      <c r="AD559" s="284" t="s">
        <v>60</v>
      </c>
      <c r="AE559" s="287" t="s">
        <v>45</v>
      </c>
      <c r="AF559" s="286">
        <v>62000</v>
      </c>
      <c r="AG559" s="286">
        <v>14930</v>
      </c>
      <c r="AH559" s="286">
        <v>1179470000</v>
      </c>
      <c r="AI559" s="286">
        <v>246345000</v>
      </c>
      <c r="AJ559" s="286">
        <v>6000</v>
      </c>
      <c r="AK559" s="286">
        <v>474000000</v>
      </c>
      <c r="AL559" s="286">
        <v>99000000</v>
      </c>
      <c r="AM559" s="286">
        <v>8930</v>
      </c>
      <c r="AN559" s="286">
        <v>705470000</v>
      </c>
      <c r="AO559" s="286">
        <v>147345000</v>
      </c>
      <c r="AP559" s="286">
        <v>6895</v>
      </c>
      <c r="AQ559" s="286">
        <v>544705000</v>
      </c>
      <c r="AR559" s="286">
        <v>113767500</v>
      </c>
      <c r="AS559" s="286">
        <v>6895</v>
      </c>
      <c r="AT559" s="286">
        <v>544705000</v>
      </c>
      <c r="AU559" s="286">
        <v>113767500</v>
      </c>
      <c r="AV559" s="286"/>
      <c r="AW559" s="286"/>
      <c r="AX559" s="286">
        <v>0</v>
      </c>
      <c r="AY559" s="286">
        <v>5781</v>
      </c>
      <c r="AZ559" s="286">
        <v>456699000</v>
      </c>
      <c r="BA559" s="286"/>
      <c r="BB559" s="286"/>
      <c r="BC559" s="286">
        <v>5689</v>
      </c>
      <c r="BD559" s="286">
        <v>449431000</v>
      </c>
      <c r="BE559" s="286">
        <v>265465333</v>
      </c>
      <c r="BF559" s="286">
        <v>93868500</v>
      </c>
      <c r="BG559" s="286">
        <v>5689</v>
      </c>
      <c r="BH559" s="286">
        <v>449431000</v>
      </c>
      <c r="BI559" s="286">
        <v>265465333</v>
      </c>
      <c r="BJ559" s="286">
        <v>93868500</v>
      </c>
      <c r="BK559" s="286">
        <v>92</v>
      </c>
      <c r="BL559" s="286">
        <v>1114</v>
      </c>
      <c r="BM559" s="286">
        <v>1206</v>
      </c>
      <c r="BN559" s="286">
        <v>95274000</v>
      </c>
      <c r="BO559" s="286">
        <v>19899000</v>
      </c>
      <c r="BP559" s="287" t="s">
        <v>3846</v>
      </c>
      <c r="BQ559" s="287" t="s">
        <v>3890</v>
      </c>
      <c r="BR559" t="s">
        <v>45</v>
      </c>
    </row>
    <row r="560" spans="1:70" x14ac:dyDescent="0.3">
      <c r="A560" s="281">
        <v>557</v>
      </c>
      <c r="B560" s="288" t="s">
        <v>2952</v>
      </c>
      <c r="C560" s="288" t="s">
        <v>3011</v>
      </c>
      <c r="D560" s="288" t="s">
        <v>2954</v>
      </c>
      <c r="E560" s="288" t="s">
        <v>2959</v>
      </c>
      <c r="F560" s="288" t="s">
        <v>2977</v>
      </c>
      <c r="G560" s="288" t="s">
        <v>2978</v>
      </c>
      <c r="H560" s="288" t="s">
        <v>2979</v>
      </c>
      <c r="I560" s="288" t="s">
        <v>2962</v>
      </c>
      <c r="J560" s="288" t="s">
        <v>60</v>
      </c>
      <c r="K560" s="288" t="s">
        <v>2958</v>
      </c>
      <c r="L560" s="288" t="s">
        <v>45</v>
      </c>
      <c r="M560" s="289" t="s">
        <v>2490</v>
      </c>
      <c r="N560" s="288" t="s">
        <v>2491</v>
      </c>
      <c r="O560" s="288" t="s">
        <v>50</v>
      </c>
      <c r="P560" s="288" t="s">
        <v>74</v>
      </c>
      <c r="Q560" s="290" t="s">
        <v>45</v>
      </c>
      <c r="R560" s="288" t="s">
        <v>45</v>
      </c>
      <c r="S560" s="1">
        <v>45666</v>
      </c>
      <c r="T560" s="1">
        <v>45615</v>
      </c>
      <c r="U560" s="290" t="s">
        <v>45</v>
      </c>
      <c r="V560" s="1">
        <v>45615</v>
      </c>
      <c r="W560" s="1">
        <v>45666</v>
      </c>
      <c r="X560" s="1">
        <v>45672</v>
      </c>
      <c r="Y560" s="291">
        <v>47000</v>
      </c>
      <c r="Z560" s="291">
        <v>69000</v>
      </c>
      <c r="AA560" s="291">
        <v>10900</v>
      </c>
      <c r="AB560" s="291">
        <v>69000</v>
      </c>
      <c r="AC560" s="292" t="s">
        <v>1870</v>
      </c>
      <c r="AD560" s="290" t="s">
        <v>60</v>
      </c>
      <c r="AE560" s="292" t="s">
        <v>45</v>
      </c>
      <c r="AF560" s="291">
        <v>47000</v>
      </c>
      <c r="AG560" s="291">
        <v>4000</v>
      </c>
      <c r="AH560" s="291">
        <v>276000000</v>
      </c>
      <c r="AI560" s="291">
        <v>43600000</v>
      </c>
      <c r="AJ560" s="291">
        <v>4000</v>
      </c>
      <c r="AK560" s="291">
        <v>276000000</v>
      </c>
      <c r="AL560" s="291">
        <v>43600000</v>
      </c>
      <c r="AM560" s="291"/>
      <c r="AN560" s="291"/>
      <c r="AO560" s="291">
        <v>0</v>
      </c>
      <c r="AP560" s="291">
        <v>4110</v>
      </c>
      <c r="AQ560" s="291">
        <v>283590000</v>
      </c>
      <c r="AR560" s="291">
        <v>44799000</v>
      </c>
      <c r="AS560" s="291">
        <v>4110</v>
      </c>
      <c r="AT560" s="291">
        <v>283590000</v>
      </c>
      <c r="AU560" s="291">
        <v>44799000</v>
      </c>
      <c r="AV560" s="291"/>
      <c r="AW560" s="291"/>
      <c r="AX560" s="291">
        <v>0</v>
      </c>
      <c r="AY560" s="291">
        <v>2662</v>
      </c>
      <c r="AZ560" s="291">
        <v>183678000</v>
      </c>
      <c r="BA560" s="291"/>
      <c r="BB560" s="291"/>
      <c r="BC560" s="291">
        <v>2559</v>
      </c>
      <c r="BD560" s="291">
        <v>176571000</v>
      </c>
      <c r="BE560" s="291">
        <v>87329657</v>
      </c>
      <c r="BF560" s="291">
        <v>27893100</v>
      </c>
      <c r="BG560" s="291">
        <v>2559</v>
      </c>
      <c r="BH560" s="291">
        <v>176571000</v>
      </c>
      <c r="BI560" s="291">
        <v>87329657</v>
      </c>
      <c r="BJ560" s="291">
        <v>27893100</v>
      </c>
      <c r="BK560" s="291">
        <v>103</v>
      </c>
      <c r="BL560" s="291">
        <v>1448</v>
      </c>
      <c r="BM560" s="291">
        <v>1551</v>
      </c>
      <c r="BN560" s="291">
        <v>107019000</v>
      </c>
      <c r="BO560" s="291">
        <v>16905900</v>
      </c>
      <c r="BP560" s="292" t="s">
        <v>3320</v>
      </c>
      <c r="BQ560" s="292" t="s">
        <v>4033</v>
      </c>
      <c r="BR560" t="s">
        <v>45</v>
      </c>
    </row>
    <row r="561" spans="1:70" x14ac:dyDescent="0.3">
      <c r="A561" s="281">
        <v>558</v>
      </c>
      <c r="B561" s="282" t="s">
        <v>2952</v>
      </c>
      <c r="C561" s="282" t="s">
        <v>3011</v>
      </c>
      <c r="D561" s="282" t="s">
        <v>2954</v>
      </c>
      <c r="E561" s="282" t="s">
        <v>2959</v>
      </c>
      <c r="F561" s="282" t="s">
        <v>2977</v>
      </c>
      <c r="G561" s="282" t="s">
        <v>2978</v>
      </c>
      <c r="H561" s="282" t="s">
        <v>2979</v>
      </c>
      <c r="I561" s="282" t="s">
        <v>2962</v>
      </c>
      <c r="J561" s="282" t="s">
        <v>60</v>
      </c>
      <c r="K561" s="282" t="s">
        <v>2958</v>
      </c>
      <c r="L561" s="282" t="s">
        <v>45</v>
      </c>
      <c r="M561" s="283" t="s">
        <v>2492</v>
      </c>
      <c r="N561" s="282" t="s">
        <v>2493</v>
      </c>
      <c r="O561" s="282" t="s">
        <v>50</v>
      </c>
      <c r="P561" s="282" t="s">
        <v>142</v>
      </c>
      <c r="Q561" s="284" t="s">
        <v>45</v>
      </c>
      <c r="R561" s="282" t="s">
        <v>45</v>
      </c>
      <c r="S561" s="285">
        <v>45659</v>
      </c>
      <c r="T561" s="285">
        <v>45632</v>
      </c>
      <c r="U561" s="284" t="s">
        <v>45</v>
      </c>
      <c r="V561" s="285">
        <v>45632</v>
      </c>
      <c r="W561" s="285">
        <v>45659</v>
      </c>
      <c r="X561" s="285">
        <v>45672</v>
      </c>
      <c r="Y561" s="286">
        <v>43000</v>
      </c>
      <c r="Z561" s="286">
        <v>43000</v>
      </c>
      <c r="AA561" s="286">
        <v>10500</v>
      </c>
      <c r="AB561" s="286">
        <v>43000</v>
      </c>
      <c r="AC561" s="287" t="s">
        <v>1425</v>
      </c>
      <c r="AD561" s="284" t="s">
        <v>60</v>
      </c>
      <c r="AE561" s="287" t="s">
        <v>45</v>
      </c>
      <c r="AF561" s="286">
        <v>43000</v>
      </c>
      <c r="AG561" s="286">
        <v>1000</v>
      </c>
      <c r="AH561" s="286">
        <v>43000000</v>
      </c>
      <c r="AI561" s="286">
        <v>10500000</v>
      </c>
      <c r="AJ561" s="286">
        <v>1000</v>
      </c>
      <c r="AK561" s="286">
        <v>43000000</v>
      </c>
      <c r="AL561" s="286">
        <v>10500000</v>
      </c>
      <c r="AM561" s="286"/>
      <c r="AN561" s="286"/>
      <c r="AO561" s="286">
        <v>0</v>
      </c>
      <c r="AP561" s="286">
        <v>993</v>
      </c>
      <c r="AQ561" s="286">
        <v>42699000</v>
      </c>
      <c r="AR561" s="286">
        <v>10426500</v>
      </c>
      <c r="AS561" s="286">
        <v>993</v>
      </c>
      <c r="AT561" s="286">
        <v>42699000</v>
      </c>
      <c r="AU561" s="286">
        <v>10426500</v>
      </c>
      <c r="AV561" s="286"/>
      <c r="AW561" s="286"/>
      <c r="AX561" s="286">
        <v>0</v>
      </c>
      <c r="AY561" s="286">
        <v>931</v>
      </c>
      <c r="AZ561" s="286">
        <v>40033000</v>
      </c>
      <c r="BA561" s="286"/>
      <c r="BB561" s="286"/>
      <c r="BC561" s="286">
        <v>860</v>
      </c>
      <c r="BD561" s="286">
        <v>36980000</v>
      </c>
      <c r="BE561" s="286">
        <v>29734624</v>
      </c>
      <c r="BF561" s="286">
        <v>9030000</v>
      </c>
      <c r="BG561" s="286">
        <v>860</v>
      </c>
      <c r="BH561" s="286">
        <v>36980000</v>
      </c>
      <c r="BI561" s="286">
        <v>29734624</v>
      </c>
      <c r="BJ561" s="286">
        <v>9030000</v>
      </c>
      <c r="BK561" s="286">
        <v>71</v>
      </c>
      <c r="BL561" s="286">
        <v>62</v>
      </c>
      <c r="BM561" s="286">
        <v>133</v>
      </c>
      <c r="BN561" s="286">
        <v>5719000</v>
      </c>
      <c r="BO561" s="286">
        <v>1396500</v>
      </c>
      <c r="BP561" s="287" t="s">
        <v>1418</v>
      </c>
      <c r="BQ561" s="287" t="s">
        <v>3905</v>
      </c>
      <c r="BR561" t="s">
        <v>45</v>
      </c>
    </row>
    <row r="562" spans="1:70" x14ac:dyDescent="0.3">
      <c r="A562" s="281">
        <v>559</v>
      </c>
      <c r="B562" s="288" t="s">
        <v>2952</v>
      </c>
      <c r="C562" s="288" t="s">
        <v>3011</v>
      </c>
      <c r="D562" s="288" t="s">
        <v>2954</v>
      </c>
      <c r="E562" s="288" t="s">
        <v>2959</v>
      </c>
      <c r="F562" s="288" t="s">
        <v>2977</v>
      </c>
      <c r="G562" s="288" t="s">
        <v>2978</v>
      </c>
      <c r="H562" s="288" t="s">
        <v>3005</v>
      </c>
      <c r="I562" s="288" t="s">
        <v>2962</v>
      </c>
      <c r="J562" s="288" t="s">
        <v>60</v>
      </c>
      <c r="K562" s="288" t="s">
        <v>2958</v>
      </c>
      <c r="L562" s="288" t="s">
        <v>45</v>
      </c>
      <c r="M562" s="289" t="s">
        <v>2494</v>
      </c>
      <c r="N562" s="288" t="s">
        <v>2495</v>
      </c>
      <c r="O562" s="288" t="s">
        <v>50</v>
      </c>
      <c r="P562" s="288" t="s">
        <v>51</v>
      </c>
      <c r="Q562" s="290" t="s">
        <v>45</v>
      </c>
      <c r="R562" s="288" t="s">
        <v>45</v>
      </c>
      <c r="S562" s="1">
        <v>45673</v>
      </c>
      <c r="T562" s="1">
        <v>45625</v>
      </c>
      <c r="U562" s="290" t="s">
        <v>45</v>
      </c>
      <c r="V562" s="1">
        <v>45625</v>
      </c>
      <c r="W562" s="1">
        <v>45673</v>
      </c>
      <c r="X562" s="1">
        <v>45693</v>
      </c>
      <c r="Y562" s="291">
        <v>57000</v>
      </c>
      <c r="Z562" s="291">
        <v>57000</v>
      </c>
      <c r="AA562" s="291">
        <v>15200</v>
      </c>
      <c r="AB562" s="291">
        <v>57000</v>
      </c>
      <c r="AC562" s="292" t="s">
        <v>691</v>
      </c>
      <c r="AD562" s="290" t="s">
        <v>60</v>
      </c>
      <c r="AE562" s="292" t="s">
        <v>45</v>
      </c>
      <c r="AF562" s="291">
        <v>57000</v>
      </c>
      <c r="AG562" s="291">
        <v>320</v>
      </c>
      <c r="AH562" s="291">
        <v>18240000</v>
      </c>
      <c r="AI562" s="291">
        <v>4864000</v>
      </c>
      <c r="AJ562" s="291">
        <v>320</v>
      </c>
      <c r="AK562" s="291">
        <v>18240000</v>
      </c>
      <c r="AL562" s="291">
        <v>4864000</v>
      </c>
      <c r="AM562" s="291"/>
      <c r="AN562" s="291"/>
      <c r="AO562" s="291">
        <v>0</v>
      </c>
      <c r="AP562" s="291">
        <v>311</v>
      </c>
      <c r="AQ562" s="291">
        <v>17727000</v>
      </c>
      <c r="AR562" s="291">
        <v>4727200</v>
      </c>
      <c r="AS562" s="291">
        <v>311</v>
      </c>
      <c r="AT562" s="291">
        <v>17727000</v>
      </c>
      <c r="AU562" s="291">
        <v>4727200</v>
      </c>
      <c r="AV562" s="291"/>
      <c r="AW562" s="291"/>
      <c r="AX562" s="291">
        <v>0</v>
      </c>
      <c r="AY562" s="291">
        <v>290</v>
      </c>
      <c r="AZ562" s="291">
        <v>16530000</v>
      </c>
      <c r="BA562" s="291"/>
      <c r="BB562" s="291"/>
      <c r="BC562" s="291">
        <v>287</v>
      </c>
      <c r="BD562" s="291">
        <v>16359000</v>
      </c>
      <c r="BE562" s="291">
        <v>12473351</v>
      </c>
      <c r="BF562" s="291">
        <v>4362400</v>
      </c>
      <c r="BG562" s="291">
        <v>287</v>
      </c>
      <c r="BH562" s="291">
        <v>16359000</v>
      </c>
      <c r="BI562" s="291">
        <v>12473351</v>
      </c>
      <c r="BJ562" s="291">
        <v>4362400</v>
      </c>
      <c r="BK562" s="291">
        <v>3</v>
      </c>
      <c r="BL562" s="291">
        <v>21</v>
      </c>
      <c r="BM562" s="291">
        <v>24</v>
      </c>
      <c r="BN562" s="291">
        <v>1368000</v>
      </c>
      <c r="BO562" s="291">
        <v>364800</v>
      </c>
      <c r="BP562" s="292" t="s">
        <v>1187</v>
      </c>
      <c r="BQ562" s="292" t="s">
        <v>1475</v>
      </c>
      <c r="BR562" t="s">
        <v>45</v>
      </c>
    </row>
    <row r="563" spans="1:70" x14ac:dyDescent="0.3">
      <c r="A563" s="281">
        <v>560</v>
      </c>
      <c r="B563" s="282" t="s">
        <v>2952</v>
      </c>
      <c r="C563" s="282" t="s">
        <v>3011</v>
      </c>
      <c r="D563" s="282" t="s">
        <v>2954</v>
      </c>
      <c r="E563" s="282" t="s">
        <v>2959</v>
      </c>
      <c r="F563" s="282" t="s">
        <v>2977</v>
      </c>
      <c r="G563" s="282" t="s">
        <v>2978</v>
      </c>
      <c r="H563" s="282" t="s">
        <v>3005</v>
      </c>
      <c r="I563" s="282" t="s">
        <v>2962</v>
      </c>
      <c r="J563" s="282" t="s">
        <v>60</v>
      </c>
      <c r="K563" s="282" t="s">
        <v>2958</v>
      </c>
      <c r="L563" s="282" t="s">
        <v>45</v>
      </c>
      <c r="M563" s="283" t="s">
        <v>2496</v>
      </c>
      <c r="N563" s="282" t="s">
        <v>2497</v>
      </c>
      <c r="O563" s="282" t="s">
        <v>50</v>
      </c>
      <c r="P563" s="282" t="s">
        <v>120</v>
      </c>
      <c r="Q563" s="284" t="s">
        <v>45</v>
      </c>
      <c r="R563" s="282" t="s">
        <v>45</v>
      </c>
      <c r="S563" s="285">
        <v>45740</v>
      </c>
      <c r="T563" s="285">
        <v>45645</v>
      </c>
      <c r="U563" s="284" t="s">
        <v>45</v>
      </c>
      <c r="V563" s="285">
        <v>45645</v>
      </c>
      <c r="W563" s="285">
        <v>45740</v>
      </c>
      <c r="X563" s="285">
        <v>45749</v>
      </c>
      <c r="Y563" s="286">
        <v>63000</v>
      </c>
      <c r="Z563" s="286">
        <v>63000</v>
      </c>
      <c r="AA563" s="286">
        <v>16000</v>
      </c>
      <c r="AB563" s="286">
        <v>63000</v>
      </c>
      <c r="AC563" s="287" t="s">
        <v>678</v>
      </c>
      <c r="AD563" s="284" t="s">
        <v>60</v>
      </c>
      <c r="AE563" s="287" t="s">
        <v>45</v>
      </c>
      <c r="AF563" s="286">
        <v>63000</v>
      </c>
      <c r="AG563" s="286">
        <v>310</v>
      </c>
      <c r="AH563" s="286">
        <v>19530000</v>
      </c>
      <c r="AI563" s="286">
        <v>4960000</v>
      </c>
      <c r="AJ563" s="286">
        <v>310</v>
      </c>
      <c r="AK563" s="286">
        <v>19530000</v>
      </c>
      <c r="AL563" s="286">
        <v>4960000</v>
      </c>
      <c r="AM563" s="286"/>
      <c r="AN563" s="286"/>
      <c r="AO563" s="286">
        <v>0</v>
      </c>
      <c r="AP563" s="286">
        <v>308</v>
      </c>
      <c r="AQ563" s="286">
        <v>19404000</v>
      </c>
      <c r="AR563" s="286">
        <v>4928000</v>
      </c>
      <c r="AS563" s="286">
        <v>308</v>
      </c>
      <c r="AT563" s="286">
        <v>19404000</v>
      </c>
      <c r="AU563" s="286">
        <v>4928000</v>
      </c>
      <c r="AV563" s="286"/>
      <c r="AW563" s="286"/>
      <c r="AX563" s="286">
        <v>0</v>
      </c>
      <c r="AY563" s="286">
        <v>285</v>
      </c>
      <c r="AZ563" s="286">
        <v>17955000</v>
      </c>
      <c r="BA563" s="286"/>
      <c r="BB563" s="286"/>
      <c r="BC563" s="286">
        <v>255</v>
      </c>
      <c r="BD563" s="286">
        <v>16065000</v>
      </c>
      <c r="BE563" s="286">
        <v>11342050</v>
      </c>
      <c r="BF563" s="286">
        <v>4080000</v>
      </c>
      <c r="BG563" s="286">
        <v>255</v>
      </c>
      <c r="BH563" s="286">
        <v>16065000</v>
      </c>
      <c r="BI563" s="286">
        <v>11342050</v>
      </c>
      <c r="BJ563" s="286">
        <v>4080000</v>
      </c>
      <c r="BK563" s="286">
        <v>30</v>
      </c>
      <c r="BL563" s="286">
        <v>23</v>
      </c>
      <c r="BM563" s="286">
        <v>53</v>
      </c>
      <c r="BN563" s="286">
        <v>3339000</v>
      </c>
      <c r="BO563" s="286">
        <v>848000</v>
      </c>
      <c r="BP563" s="287" t="s">
        <v>3718</v>
      </c>
      <c r="BQ563" s="287" t="s">
        <v>1189</v>
      </c>
      <c r="BR563" t="s">
        <v>45</v>
      </c>
    </row>
    <row r="564" spans="1:70" x14ac:dyDescent="0.3">
      <c r="A564" s="281">
        <v>561</v>
      </c>
      <c r="B564" s="288" t="s">
        <v>2952</v>
      </c>
      <c r="C564" s="288" t="s">
        <v>3011</v>
      </c>
      <c r="D564" s="288" t="s">
        <v>2954</v>
      </c>
      <c r="E564" s="288" t="s">
        <v>2959</v>
      </c>
      <c r="F564" s="288" t="s">
        <v>2977</v>
      </c>
      <c r="G564" s="288" t="s">
        <v>2980</v>
      </c>
      <c r="H564" s="288" t="s">
        <v>2982</v>
      </c>
      <c r="I564" s="288" t="s">
        <v>2962</v>
      </c>
      <c r="J564" s="288" t="s">
        <v>60</v>
      </c>
      <c r="K564" s="288" t="s">
        <v>2958</v>
      </c>
      <c r="L564" s="288" t="s">
        <v>45</v>
      </c>
      <c r="M564" s="289" t="s">
        <v>2498</v>
      </c>
      <c r="N564" s="288" t="s">
        <v>2499</v>
      </c>
      <c r="O564" s="288" t="s">
        <v>50</v>
      </c>
      <c r="P564" s="288" t="s">
        <v>51</v>
      </c>
      <c r="Q564" s="290" t="s">
        <v>45</v>
      </c>
      <c r="R564" s="288" t="s">
        <v>45</v>
      </c>
      <c r="S564" s="1">
        <v>45663</v>
      </c>
      <c r="T564" s="1">
        <v>45616</v>
      </c>
      <c r="U564" s="290" t="s">
        <v>45</v>
      </c>
      <c r="V564" s="1">
        <v>45616</v>
      </c>
      <c r="W564" s="1">
        <v>45663</v>
      </c>
      <c r="X564" s="1">
        <v>45664</v>
      </c>
      <c r="Y564" s="291">
        <v>115000</v>
      </c>
      <c r="Z564" s="291">
        <v>115000</v>
      </c>
      <c r="AA564" s="291">
        <v>31000</v>
      </c>
      <c r="AB564" s="291">
        <v>115000</v>
      </c>
      <c r="AC564" s="292" t="s">
        <v>302</v>
      </c>
      <c r="AD564" s="290" t="s">
        <v>60</v>
      </c>
      <c r="AE564" s="292" t="s">
        <v>45</v>
      </c>
      <c r="AF564" s="291">
        <v>115000</v>
      </c>
      <c r="AG564" s="291">
        <v>500</v>
      </c>
      <c r="AH564" s="291">
        <v>57500000</v>
      </c>
      <c r="AI564" s="291">
        <v>15500000</v>
      </c>
      <c r="AJ564" s="291">
        <v>500</v>
      </c>
      <c r="AK564" s="291">
        <v>57500000</v>
      </c>
      <c r="AL564" s="291">
        <v>15500000</v>
      </c>
      <c r="AM564" s="291"/>
      <c r="AN564" s="291"/>
      <c r="AO564" s="291">
        <v>0</v>
      </c>
      <c r="AP564" s="291">
        <v>512</v>
      </c>
      <c r="AQ564" s="291">
        <v>58880000</v>
      </c>
      <c r="AR564" s="291">
        <v>15872000</v>
      </c>
      <c r="AS564" s="291">
        <v>512</v>
      </c>
      <c r="AT564" s="291">
        <v>58880000</v>
      </c>
      <c r="AU564" s="291">
        <v>15872000</v>
      </c>
      <c r="AV564" s="291"/>
      <c r="AW564" s="291"/>
      <c r="AX564" s="291">
        <v>0</v>
      </c>
      <c r="AY564" s="291">
        <v>488</v>
      </c>
      <c r="AZ564" s="291">
        <v>56120000</v>
      </c>
      <c r="BA564" s="291"/>
      <c r="BB564" s="291"/>
      <c r="BC564" s="291">
        <v>487</v>
      </c>
      <c r="BD564" s="291">
        <v>56005000</v>
      </c>
      <c r="BE564" s="291">
        <v>40884913</v>
      </c>
      <c r="BF564" s="291">
        <v>15097000</v>
      </c>
      <c r="BG564" s="291">
        <v>487</v>
      </c>
      <c r="BH564" s="291">
        <v>56005000</v>
      </c>
      <c r="BI564" s="291">
        <v>40884913</v>
      </c>
      <c r="BJ564" s="291">
        <v>15097000</v>
      </c>
      <c r="BK564" s="291">
        <v>1</v>
      </c>
      <c r="BL564" s="291">
        <v>24</v>
      </c>
      <c r="BM564" s="291">
        <v>25</v>
      </c>
      <c r="BN564" s="291">
        <v>2875000</v>
      </c>
      <c r="BO564" s="291">
        <v>775000</v>
      </c>
      <c r="BP564" s="292" t="s">
        <v>4034</v>
      </c>
      <c r="BQ564" s="292" t="s">
        <v>759</v>
      </c>
      <c r="BR564" t="s">
        <v>45</v>
      </c>
    </row>
    <row r="565" spans="1:70" x14ac:dyDescent="0.3">
      <c r="A565" s="281">
        <v>562</v>
      </c>
      <c r="B565" s="282" t="s">
        <v>2952</v>
      </c>
      <c r="C565" s="282" t="s">
        <v>3011</v>
      </c>
      <c r="D565" s="282" t="s">
        <v>2954</v>
      </c>
      <c r="E565" s="282" t="s">
        <v>2959</v>
      </c>
      <c r="F565" s="282" t="s">
        <v>2977</v>
      </c>
      <c r="G565" s="282" t="s">
        <v>2980</v>
      </c>
      <c r="H565" s="282" t="s">
        <v>2982</v>
      </c>
      <c r="I565" s="282" t="s">
        <v>2962</v>
      </c>
      <c r="J565" s="282" t="s">
        <v>60</v>
      </c>
      <c r="K565" s="282" t="s">
        <v>2958</v>
      </c>
      <c r="L565" s="282" t="s">
        <v>45</v>
      </c>
      <c r="M565" s="283" t="s">
        <v>2500</v>
      </c>
      <c r="N565" s="282" t="s">
        <v>2501</v>
      </c>
      <c r="O565" s="282" t="s">
        <v>50</v>
      </c>
      <c r="P565" s="282" t="s">
        <v>120</v>
      </c>
      <c r="Q565" s="284" t="s">
        <v>45</v>
      </c>
      <c r="R565" s="282" t="s">
        <v>45</v>
      </c>
      <c r="S565" s="285">
        <v>45665</v>
      </c>
      <c r="T565" s="285">
        <v>45615</v>
      </c>
      <c r="U565" s="284" t="s">
        <v>45</v>
      </c>
      <c r="V565" s="285">
        <v>45615</v>
      </c>
      <c r="W565" s="285">
        <v>45665</v>
      </c>
      <c r="X565" s="285">
        <v>45672</v>
      </c>
      <c r="Y565" s="286">
        <v>89000</v>
      </c>
      <c r="Z565" s="286">
        <v>89000</v>
      </c>
      <c r="AA565" s="286">
        <v>24200</v>
      </c>
      <c r="AB565" s="286">
        <v>89000</v>
      </c>
      <c r="AC565" s="287" t="s">
        <v>386</v>
      </c>
      <c r="AD565" s="284" t="s">
        <v>60</v>
      </c>
      <c r="AE565" s="287" t="s">
        <v>45</v>
      </c>
      <c r="AF565" s="286">
        <v>89000</v>
      </c>
      <c r="AG565" s="286">
        <v>600</v>
      </c>
      <c r="AH565" s="286">
        <v>53400000</v>
      </c>
      <c r="AI565" s="286">
        <v>14520000</v>
      </c>
      <c r="AJ565" s="286">
        <v>600</v>
      </c>
      <c r="AK565" s="286">
        <v>53400000</v>
      </c>
      <c r="AL565" s="286">
        <v>14520000</v>
      </c>
      <c r="AM565" s="286"/>
      <c r="AN565" s="286"/>
      <c r="AO565" s="286">
        <v>0</v>
      </c>
      <c r="AP565" s="286">
        <v>540</v>
      </c>
      <c r="AQ565" s="286">
        <v>48060000</v>
      </c>
      <c r="AR565" s="286">
        <v>13068000</v>
      </c>
      <c r="AS565" s="286">
        <v>540</v>
      </c>
      <c r="AT565" s="286">
        <v>48060000</v>
      </c>
      <c r="AU565" s="286">
        <v>13068000</v>
      </c>
      <c r="AV565" s="286"/>
      <c r="AW565" s="286"/>
      <c r="AX565" s="286">
        <v>0</v>
      </c>
      <c r="AY565" s="286">
        <v>500</v>
      </c>
      <c r="AZ565" s="286">
        <v>44500000</v>
      </c>
      <c r="BA565" s="286"/>
      <c r="BB565" s="286"/>
      <c r="BC565" s="286">
        <v>490</v>
      </c>
      <c r="BD565" s="286">
        <v>43610000</v>
      </c>
      <c r="BE565" s="286">
        <v>33186206</v>
      </c>
      <c r="BF565" s="286">
        <v>11858000</v>
      </c>
      <c r="BG565" s="286">
        <v>490</v>
      </c>
      <c r="BH565" s="286">
        <v>43610000</v>
      </c>
      <c r="BI565" s="286">
        <v>33186206</v>
      </c>
      <c r="BJ565" s="286">
        <v>11858000</v>
      </c>
      <c r="BK565" s="286">
        <v>10</v>
      </c>
      <c r="BL565" s="286">
        <v>40</v>
      </c>
      <c r="BM565" s="286">
        <v>50</v>
      </c>
      <c r="BN565" s="286">
        <v>4450000</v>
      </c>
      <c r="BO565" s="286">
        <v>1210000</v>
      </c>
      <c r="BP565" s="287" t="s">
        <v>3270</v>
      </c>
      <c r="BQ565" s="287" t="s">
        <v>3956</v>
      </c>
      <c r="BR565" t="s">
        <v>45</v>
      </c>
    </row>
    <row r="566" spans="1:70" x14ac:dyDescent="0.3">
      <c r="A566" s="281">
        <v>563</v>
      </c>
      <c r="B566" s="288" t="s">
        <v>2952</v>
      </c>
      <c r="C566" s="288" t="s">
        <v>3011</v>
      </c>
      <c r="D566" s="288" t="s">
        <v>2954</v>
      </c>
      <c r="E566" s="288" t="s">
        <v>2959</v>
      </c>
      <c r="F566" s="288" t="s">
        <v>2977</v>
      </c>
      <c r="G566" s="288" t="s">
        <v>2980</v>
      </c>
      <c r="H566" s="288" t="s">
        <v>2982</v>
      </c>
      <c r="I566" s="288" t="s">
        <v>2962</v>
      </c>
      <c r="J566" s="288" t="s">
        <v>60</v>
      </c>
      <c r="K566" s="288" t="s">
        <v>2958</v>
      </c>
      <c r="L566" s="288" t="s">
        <v>45</v>
      </c>
      <c r="M566" s="289" t="s">
        <v>2502</v>
      </c>
      <c r="N566" s="288" t="s">
        <v>2503</v>
      </c>
      <c r="O566" s="288" t="s">
        <v>50</v>
      </c>
      <c r="P566" s="288" t="s">
        <v>127</v>
      </c>
      <c r="Q566" s="290" t="s">
        <v>45</v>
      </c>
      <c r="R566" s="288" t="s">
        <v>45</v>
      </c>
      <c r="S566" s="1">
        <v>45679</v>
      </c>
      <c r="T566" s="1">
        <v>45628</v>
      </c>
      <c r="U566" s="290" t="s">
        <v>45</v>
      </c>
      <c r="V566" s="1">
        <v>45628</v>
      </c>
      <c r="W566" s="1">
        <v>45679</v>
      </c>
      <c r="X566" s="1">
        <v>45693</v>
      </c>
      <c r="Y566" s="291">
        <v>112000</v>
      </c>
      <c r="Z566" s="291">
        <v>112000</v>
      </c>
      <c r="AA566" s="291">
        <v>29800</v>
      </c>
      <c r="AB566" s="291">
        <v>112000</v>
      </c>
      <c r="AC566" s="292" t="s">
        <v>531</v>
      </c>
      <c r="AD566" s="290" t="s">
        <v>60</v>
      </c>
      <c r="AE566" s="292" t="s">
        <v>45</v>
      </c>
      <c r="AF566" s="291">
        <v>112000</v>
      </c>
      <c r="AG566" s="291">
        <v>620</v>
      </c>
      <c r="AH566" s="291">
        <v>69440000</v>
      </c>
      <c r="AI566" s="291">
        <v>18476000</v>
      </c>
      <c r="AJ566" s="291">
        <v>620</v>
      </c>
      <c r="AK566" s="291">
        <v>69440000</v>
      </c>
      <c r="AL566" s="291">
        <v>18476000</v>
      </c>
      <c r="AM566" s="291"/>
      <c r="AN566" s="291"/>
      <c r="AO566" s="291">
        <v>0</v>
      </c>
      <c r="AP566" s="291">
        <v>603</v>
      </c>
      <c r="AQ566" s="291">
        <v>67536000</v>
      </c>
      <c r="AR566" s="291">
        <v>17969400</v>
      </c>
      <c r="AS566" s="291">
        <v>603</v>
      </c>
      <c r="AT566" s="291">
        <v>67536000</v>
      </c>
      <c r="AU566" s="291">
        <v>17969400</v>
      </c>
      <c r="AV566" s="291"/>
      <c r="AW566" s="291"/>
      <c r="AX566" s="291">
        <v>0</v>
      </c>
      <c r="AY566" s="291">
        <v>351</v>
      </c>
      <c r="AZ566" s="291">
        <v>39312000</v>
      </c>
      <c r="BA566" s="291"/>
      <c r="BB566" s="291"/>
      <c r="BC566" s="291">
        <v>340</v>
      </c>
      <c r="BD566" s="291">
        <v>38080000</v>
      </c>
      <c r="BE566" s="291">
        <v>24542032</v>
      </c>
      <c r="BF566" s="291">
        <v>10132000</v>
      </c>
      <c r="BG566" s="291">
        <v>340</v>
      </c>
      <c r="BH566" s="291">
        <v>38080000</v>
      </c>
      <c r="BI566" s="291">
        <v>24542032</v>
      </c>
      <c r="BJ566" s="291">
        <v>10132000</v>
      </c>
      <c r="BK566" s="291">
        <v>11</v>
      </c>
      <c r="BL566" s="291">
        <v>252</v>
      </c>
      <c r="BM566" s="291">
        <v>263</v>
      </c>
      <c r="BN566" s="291">
        <v>29456000</v>
      </c>
      <c r="BO566" s="291">
        <v>7837400</v>
      </c>
      <c r="BP566" s="292" t="s">
        <v>620</v>
      </c>
      <c r="BQ566" s="292" t="s">
        <v>3290</v>
      </c>
      <c r="BR566" t="s">
        <v>45</v>
      </c>
    </row>
    <row r="567" spans="1:70" x14ac:dyDescent="0.3">
      <c r="A567" s="281">
        <v>564</v>
      </c>
      <c r="B567" s="282" t="s">
        <v>2952</v>
      </c>
      <c r="C567" s="282" t="s">
        <v>3011</v>
      </c>
      <c r="D567" s="282" t="s">
        <v>2954</v>
      </c>
      <c r="E567" s="282" t="s">
        <v>2959</v>
      </c>
      <c r="F567" s="282" t="s">
        <v>2977</v>
      </c>
      <c r="G567" s="282" t="s">
        <v>2980</v>
      </c>
      <c r="H567" s="282" t="s">
        <v>2982</v>
      </c>
      <c r="I567" s="282" t="s">
        <v>2962</v>
      </c>
      <c r="J567" s="282" t="s">
        <v>60</v>
      </c>
      <c r="K567" s="282" t="s">
        <v>2958</v>
      </c>
      <c r="L567" s="282" t="s">
        <v>45</v>
      </c>
      <c r="M567" s="283" t="s">
        <v>2504</v>
      </c>
      <c r="N567" s="282" t="s">
        <v>2505</v>
      </c>
      <c r="O567" s="282" t="s">
        <v>50</v>
      </c>
      <c r="P567" s="282" t="s">
        <v>51</v>
      </c>
      <c r="Q567" s="284" t="s">
        <v>45</v>
      </c>
      <c r="R567" s="282" t="s">
        <v>45</v>
      </c>
      <c r="S567" s="285">
        <v>45700</v>
      </c>
      <c r="T567" s="285">
        <v>45632</v>
      </c>
      <c r="U567" s="284" t="s">
        <v>45</v>
      </c>
      <c r="V567" s="285">
        <v>45632</v>
      </c>
      <c r="W567" s="285">
        <v>45674</v>
      </c>
      <c r="X567" s="285">
        <v>45680</v>
      </c>
      <c r="Y567" s="286">
        <v>95000</v>
      </c>
      <c r="Z567" s="286">
        <v>95000</v>
      </c>
      <c r="AA567" s="286">
        <v>25000</v>
      </c>
      <c r="AB567" s="286">
        <v>95000</v>
      </c>
      <c r="AC567" s="287" t="s">
        <v>421</v>
      </c>
      <c r="AD567" s="284" t="s">
        <v>60</v>
      </c>
      <c r="AE567" s="287" t="s">
        <v>45</v>
      </c>
      <c r="AF567" s="286">
        <v>95000</v>
      </c>
      <c r="AG567" s="286">
        <v>1410</v>
      </c>
      <c r="AH567" s="286">
        <v>133950000</v>
      </c>
      <c r="AI567" s="286">
        <v>35250000</v>
      </c>
      <c r="AJ567" s="286">
        <v>810</v>
      </c>
      <c r="AK567" s="286">
        <v>76950000</v>
      </c>
      <c r="AL567" s="286">
        <v>20250000</v>
      </c>
      <c r="AM567" s="286">
        <v>600</v>
      </c>
      <c r="AN567" s="286">
        <v>57000000</v>
      </c>
      <c r="AO567" s="286">
        <v>15000000</v>
      </c>
      <c r="AP567" s="286">
        <v>1314</v>
      </c>
      <c r="AQ567" s="286">
        <v>124830000</v>
      </c>
      <c r="AR567" s="286">
        <v>32850000</v>
      </c>
      <c r="AS567" s="286">
        <v>1314</v>
      </c>
      <c r="AT567" s="286">
        <v>124830000</v>
      </c>
      <c r="AU567" s="286">
        <v>32850000</v>
      </c>
      <c r="AV567" s="286"/>
      <c r="AW567" s="286"/>
      <c r="AX567" s="286">
        <v>0</v>
      </c>
      <c r="AY567" s="286">
        <v>1155</v>
      </c>
      <c r="AZ567" s="286">
        <v>109725000</v>
      </c>
      <c r="BA567" s="286"/>
      <c r="BB567" s="286"/>
      <c r="BC567" s="286">
        <v>1143</v>
      </c>
      <c r="BD567" s="286">
        <v>108585000</v>
      </c>
      <c r="BE567" s="286">
        <v>76979492</v>
      </c>
      <c r="BF567" s="286">
        <v>28575000</v>
      </c>
      <c r="BG567" s="286">
        <v>1143</v>
      </c>
      <c r="BH567" s="286">
        <v>108585000</v>
      </c>
      <c r="BI567" s="286">
        <v>76979492</v>
      </c>
      <c r="BJ567" s="286">
        <v>28575000</v>
      </c>
      <c r="BK567" s="286">
        <v>12</v>
      </c>
      <c r="BL567" s="286">
        <v>159</v>
      </c>
      <c r="BM567" s="286">
        <v>171</v>
      </c>
      <c r="BN567" s="286">
        <v>16245000</v>
      </c>
      <c r="BO567" s="286">
        <v>4275000</v>
      </c>
      <c r="BP567" s="287" t="s">
        <v>3962</v>
      </c>
      <c r="BQ567" s="287" t="s">
        <v>610</v>
      </c>
      <c r="BR567" t="s">
        <v>45</v>
      </c>
    </row>
    <row r="568" spans="1:70" x14ac:dyDescent="0.3">
      <c r="A568" s="281">
        <v>565</v>
      </c>
      <c r="B568" s="288" t="s">
        <v>2952</v>
      </c>
      <c r="C568" s="288" t="s">
        <v>3011</v>
      </c>
      <c r="D568" s="288" t="s">
        <v>2954</v>
      </c>
      <c r="E568" s="288" t="s">
        <v>2959</v>
      </c>
      <c r="F568" s="288" t="s">
        <v>2977</v>
      </c>
      <c r="G568" s="288" t="s">
        <v>2980</v>
      </c>
      <c r="H568" s="288" t="s">
        <v>2982</v>
      </c>
      <c r="I568" s="288" t="s">
        <v>2962</v>
      </c>
      <c r="J568" s="288" t="s">
        <v>60</v>
      </c>
      <c r="K568" s="288" t="s">
        <v>2958</v>
      </c>
      <c r="L568" s="288" t="s">
        <v>45</v>
      </c>
      <c r="M568" s="289" t="s">
        <v>2506</v>
      </c>
      <c r="N568" s="288" t="s">
        <v>2507</v>
      </c>
      <c r="O568" s="288" t="s">
        <v>50</v>
      </c>
      <c r="P568" s="288" t="s">
        <v>127</v>
      </c>
      <c r="Q568" s="290" t="s">
        <v>45</v>
      </c>
      <c r="R568" s="288" t="s">
        <v>45</v>
      </c>
      <c r="S568" s="1">
        <v>45700</v>
      </c>
      <c r="T568" s="1">
        <v>45652</v>
      </c>
      <c r="U568" s="290" t="s">
        <v>45</v>
      </c>
      <c r="V568" s="1">
        <v>45652</v>
      </c>
      <c r="W568" s="1">
        <v>45680</v>
      </c>
      <c r="X568" s="1">
        <v>45692</v>
      </c>
      <c r="Y568" s="291">
        <v>109000</v>
      </c>
      <c r="Z568" s="291">
        <v>109000</v>
      </c>
      <c r="AA568" s="291">
        <v>29800</v>
      </c>
      <c r="AB568" s="291">
        <v>109000</v>
      </c>
      <c r="AC568" s="292" t="s">
        <v>1013</v>
      </c>
      <c r="AD568" s="290" t="s">
        <v>60</v>
      </c>
      <c r="AE568" s="292" t="s">
        <v>45</v>
      </c>
      <c r="AF568" s="291">
        <v>109000</v>
      </c>
      <c r="AG568" s="291">
        <v>1000</v>
      </c>
      <c r="AH568" s="291">
        <v>109000000</v>
      </c>
      <c r="AI568" s="291">
        <v>29800000</v>
      </c>
      <c r="AJ568" s="291">
        <v>700</v>
      </c>
      <c r="AK568" s="291">
        <v>76300000</v>
      </c>
      <c r="AL568" s="291">
        <v>20860000</v>
      </c>
      <c r="AM568" s="291">
        <v>300</v>
      </c>
      <c r="AN568" s="291">
        <v>32700000</v>
      </c>
      <c r="AO568" s="291">
        <v>8940000</v>
      </c>
      <c r="AP568" s="291">
        <v>1011</v>
      </c>
      <c r="AQ568" s="291">
        <v>110199000</v>
      </c>
      <c r="AR568" s="291">
        <v>30127800</v>
      </c>
      <c r="AS568" s="291">
        <v>1011</v>
      </c>
      <c r="AT568" s="291">
        <v>110199000</v>
      </c>
      <c r="AU568" s="291">
        <v>30127800</v>
      </c>
      <c r="AV568" s="291"/>
      <c r="AW568" s="291"/>
      <c r="AX568" s="291">
        <v>0</v>
      </c>
      <c r="AY568" s="291">
        <v>316</v>
      </c>
      <c r="AZ568" s="291">
        <v>34444000</v>
      </c>
      <c r="BA568" s="291"/>
      <c r="BB568" s="291"/>
      <c r="BC568" s="291">
        <v>306</v>
      </c>
      <c r="BD568" s="291">
        <v>33354000</v>
      </c>
      <c r="BE568" s="291">
        <v>19935086</v>
      </c>
      <c r="BF568" s="291">
        <v>9118800</v>
      </c>
      <c r="BG568" s="291">
        <v>306</v>
      </c>
      <c r="BH568" s="291">
        <v>33354000</v>
      </c>
      <c r="BI568" s="291">
        <v>19935086</v>
      </c>
      <c r="BJ568" s="291">
        <v>9118800</v>
      </c>
      <c r="BK568" s="291">
        <v>10</v>
      </c>
      <c r="BL568" s="291">
        <v>695</v>
      </c>
      <c r="BM568" s="291">
        <v>705</v>
      </c>
      <c r="BN568" s="291">
        <v>76845000</v>
      </c>
      <c r="BO568" s="291">
        <v>21009000</v>
      </c>
      <c r="BP568" s="292" t="s">
        <v>3992</v>
      </c>
      <c r="BQ568" s="292" t="s">
        <v>4177</v>
      </c>
      <c r="BR568" t="s">
        <v>45</v>
      </c>
    </row>
    <row r="569" spans="1:70" x14ac:dyDescent="0.3">
      <c r="A569" s="281">
        <v>566</v>
      </c>
      <c r="B569" s="282" t="s">
        <v>2952</v>
      </c>
      <c r="C569" s="282" t="s">
        <v>3011</v>
      </c>
      <c r="D569" s="282" t="s">
        <v>2954</v>
      </c>
      <c r="E569" s="282" t="s">
        <v>2959</v>
      </c>
      <c r="F569" s="282" t="s">
        <v>2977</v>
      </c>
      <c r="G569" s="282" t="s">
        <v>2980</v>
      </c>
      <c r="H569" s="282" t="s">
        <v>2983</v>
      </c>
      <c r="I569" s="282" t="s">
        <v>2962</v>
      </c>
      <c r="J569" s="282" t="s">
        <v>60</v>
      </c>
      <c r="K569" s="282" t="s">
        <v>2958</v>
      </c>
      <c r="L569" s="282" t="s">
        <v>45</v>
      </c>
      <c r="M569" s="283" t="s">
        <v>2508</v>
      </c>
      <c r="N569" s="282" t="s">
        <v>2509</v>
      </c>
      <c r="O569" s="282" t="s">
        <v>50</v>
      </c>
      <c r="P569" s="282" t="s">
        <v>51</v>
      </c>
      <c r="Q569" s="284" t="s">
        <v>45</v>
      </c>
      <c r="R569" s="282" t="s">
        <v>45</v>
      </c>
      <c r="S569" s="285">
        <v>45714</v>
      </c>
      <c r="T569" s="285">
        <v>45623</v>
      </c>
      <c r="U569" s="284" t="s">
        <v>45</v>
      </c>
      <c r="V569" s="285">
        <v>45623</v>
      </c>
      <c r="W569" s="285">
        <v>45714</v>
      </c>
      <c r="X569" s="285">
        <v>45714</v>
      </c>
      <c r="Y569" s="286">
        <v>89000</v>
      </c>
      <c r="Z569" s="286">
        <v>109000</v>
      </c>
      <c r="AA569" s="286">
        <v>24300</v>
      </c>
      <c r="AB569" s="286">
        <v>109000</v>
      </c>
      <c r="AC569" s="287" t="s">
        <v>1013</v>
      </c>
      <c r="AD569" s="284" t="s">
        <v>60</v>
      </c>
      <c r="AE569" s="287" t="s">
        <v>45</v>
      </c>
      <c r="AF569" s="286">
        <v>89000</v>
      </c>
      <c r="AG569" s="286">
        <v>400</v>
      </c>
      <c r="AH569" s="286">
        <v>43600000</v>
      </c>
      <c r="AI569" s="286">
        <v>9720000</v>
      </c>
      <c r="AJ569" s="286">
        <v>400</v>
      </c>
      <c r="AK569" s="286">
        <v>43600000</v>
      </c>
      <c r="AL569" s="286">
        <v>9720000</v>
      </c>
      <c r="AM569" s="286"/>
      <c r="AN569" s="286"/>
      <c r="AO569" s="286">
        <v>0</v>
      </c>
      <c r="AP569" s="286">
        <v>398</v>
      </c>
      <c r="AQ569" s="286">
        <v>43382000</v>
      </c>
      <c r="AR569" s="286">
        <v>9671400</v>
      </c>
      <c r="AS569" s="286">
        <v>398</v>
      </c>
      <c r="AT569" s="286">
        <v>43382000</v>
      </c>
      <c r="AU569" s="286">
        <v>9671400</v>
      </c>
      <c r="AV569" s="286"/>
      <c r="AW569" s="286"/>
      <c r="AX569" s="286">
        <v>0</v>
      </c>
      <c r="AY569" s="286">
        <v>84</v>
      </c>
      <c r="AZ569" s="286">
        <v>9156000</v>
      </c>
      <c r="BA569" s="286"/>
      <c r="BB569" s="286"/>
      <c r="BC569" s="286">
        <v>73</v>
      </c>
      <c r="BD569" s="286">
        <v>7957000</v>
      </c>
      <c r="BE569" s="286">
        <v>4056867</v>
      </c>
      <c r="BF569" s="286">
        <v>1773900</v>
      </c>
      <c r="BG569" s="286">
        <v>73</v>
      </c>
      <c r="BH569" s="286">
        <v>7957000</v>
      </c>
      <c r="BI569" s="286">
        <v>4056867</v>
      </c>
      <c r="BJ569" s="286">
        <v>1773900</v>
      </c>
      <c r="BK569" s="286">
        <v>11</v>
      </c>
      <c r="BL569" s="286">
        <v>314</v>
      </c>
      <c r="BM569" s="286">
        <v>325</v>
      </c>
      <c r="BN569" s="286">
        <v>35425000</v>
      </c>
      <c r="BO569" s="286">
        <v>7897500</v>
      </c>
      <c r="BP569" s="287" t="s">
        <v>4010</v>
      </c>
      <c r="BQ569" s="287" t="s">
        <v>3696</v>
      </c>
      <c r="BR569" t="s">
        <v>45</v>
      </c>
    </row>
    <row r="570" spans="1:70" x14ac:dyDescent="0.3">
      <c r="A570" s="281">
        <v>567</v>
      </c>
      <c r="B570" s="288" t="s">
        <v>2952</v>
      </c>
      <c r="C570" s="288" t="s">
        <v>3011</v>
      </c>
      <c r="D570" s="288" t="s">
        <v>2954</v>
      </c>
      <c r="E570" s="288" t="s">
        <v>2959</v>
      </c>
      <c r="F570" s="288" t="s">
        <v>2977</v>
      </c>
      <c r="G570" s="288" t="s">
        <v>2980</v>
      </c>
      <c r="H570" s="288" t="s">
        <v>2983</v>
      </c>
      <c r="I570" s="288" t="s">
        <v>2962</v>
      </c>
      <c r="J570" s="288" t="s">
        <v>60</v>
      </c>
      <c r="K570" s="288" t="s">
        <v>2958</v>
      </c>
      <c r="L570" s="288" t="s">
        <v>45</v>
      </c>
      <c r="M570" s="289" t="s">
        <v>2510</v>
      </c>
      <c r="N570" s="288" t="s">
        <v>2511</v>
      </c>
      <c r="O570" s="288" t="s">
        <v>50</v>
      </c>
      <c r="P570" s="288" t="s">
        <v>51</v>
      </c>
      <c r="Q570" s="290" t="s">
        <v>45</v>
      </c>
      <c r="R570" s="288" t="s">
        <v>45</v>
      </c>
      <c r="S570" s="1">
        <v>45714</v>
      </c>
      <c r="T570" s="1">
        <v>45624</v>
      </c>
      <c r="U570" s="290" t="s">
        <v>45</v>
      </c>
      <c r="V570" s="1">
        <v>45624</v>
      </c>
      <c r="W570" s="1">
        <v>45714</v>
      </c>
      <c r="X570" s="1">
        <v>45714</v>
      </c>
      <c r="Y570" s="291">
        <v>89000</v>
      </c>
      <c r="Z570" s="291">
        <v>105000</v>
      </c>
      <c r="AA570" s="291">
        <v>24500</v>
      </c>
      <c r="AB570" s="291">
        <v>105000</v>
      </c>
      <c r="AC570" s="292" t="s">
        <v>662</v>
      </c>
      <c r="AD570" s="290" t="s">
        <v>60</v>
      </c>
      <c r="AE570" s="292" t="s">
        <v>45</v>
      </c>
      <c r="AF570" s="291">
        <v>89000</v>
      </c>
      <c r="AG570" s="291">
        <v>400</v>
      </c>
      <c r="AH570" s="291">
        <v>42000000</v>
      </c>
      <c r="AI570" s="291">
        <v>9800000</v>
      </c>
      <c r="AJ570" s="291">
        <v>400</v>
      </c>
      <c r="AK570" s="291">
        <v>42000000</v>
      </c>
      <c r="AL570" s="291">
        <v>9800000</v>
      </c>
      <c r="AM570" s="291"/>
      <c r="AN570" s="291"/>
      <c r="AO570" s="291">
        <v>0</v>
      </c>
      <c r="AP570" s="291">
        <v>390</v>
      </c>
      <c r="AQ570" s="291">
        <v>40950000</v>
      </c>
      <c r="AR570" s="291">
        <v>9555000</v>
      </c>
      <c r="AS570" s="291">
        <v>390</v>
      </c>
      <c r="AT570" s="291">
        <v>40950000</v>
      </c>
      <c r="AU570" s="291">
        <v>9555000</v>
      </c>
      <c r="AV570" s="291"/>
      <c r="AW570" s="291"/>
      <c r="AX570" s="291">
        <v>0</v>
      </c>
      <c r="AY570" s="291">
        <v>55</v>
      </c>
      <c r="AZ570" s="291">
        <v>5775000</v>
      </c>
      <c r="BA570" s="291"/>
      <c r="BB570" s="291"/>
      <c r="BC570" s="291">
        <v>42</v>
      </c>
      <c r="BD570" s="291">
        <v>4410000</v>
      </c>
      <c r="BE570" s="291">
        <v>2258102</v>
      </c>
      <c r="BF570" s="291">
        <v>1029000</v>
      </c>
      <c r="BG570" s="291">
        <v>42</v>
      </c>
      <c r="BH570" s="291">
        <v>4410000</v>
      </c>
      <c r="BI570" s="291">
        <v>2258102</v>
      </c>
      <c r="BJ570" s="291">
        <v>1029000</v>
      </c>
      <c r="BK570" s="291">
        <v>13</v>
      </c>
      <c r="BL570" s="291">
        <v>335</v>
      </c>
      <c r="BM570" s="291">
        <v>348</v>
      </c>
      <c r="BN570" s="291">
        <v>36540000</v>
      </c>
      <c r="BO570" s="291">
        <v>8526000</v>
      </c>
      <c r="BP570" s="292" t="s">
        <v>3683</v>
      </c>
      <c r="BQ570" s="292" t="s">
        <v>3326</v>
      </c>
      <c r="BR570" t="s">
        <v>45</v>
      </c>
    </row>
    <row r="571" spans="1:70" x14ac:dyDescent="0.3">
      <c r="A571" s="281">
        <v>568</v>
      </c>
      <c r="B571" s="282" t="s">
        <v>2952</v>
      </c>
      <c r="C571" s="282" t="s">
        <v>3011</v>
      </c>
      <c r="D571" s="282" t="s">
        <v>2954</v>
      </c>
      <c r="E571" s="282" t="s">
        <v>2959</v>
      </c>
      <c r="F571" s="282" t="s">
        <v>2977</v>
      </c>
      <c r="G571" s="282" t="s">
        <v>2980</v>
      </c>
      <c r="H571" s="282" t="s">
        <v>2983</v>
      </c>
      <c r="I571" s="282" t="s">
        <v>2962</v>
      </c>
      <c r="J571" s="282" t="s">
        <v>60</v>
      </c>
      <c r="K571" s="282" t="s">
        <v>2958</v>
      </c>
      <c r="L571" s="282" t="s">
        <v>45</v>
      </c>
      <c r="M571" s="283" t="s">
        <v>2512</v>
      </c>
      <c r="N571" s="282" t="s">
        <v>2513</v>
      </c>
      <c r="O571" s="282" t="s">
        <v>50</v>
      </c>
      <c r="P571" s="282" t="s">
        <v>51</v>
      </c>
      <c r="Q571" s="284" t="s">
        <v>45</v>
      </c>
      <c r="R571" s="282" t="s">
        <v>45</v>
      </c>
      <c r="S571" s="285">
        <v>45679</v>
      </c>
      <c r="T571" s="285">
        <v>45632</v>
      </c>
      <c r="U571" s="284" t="s">
        <v>45</v>
      </c>
      <c r="V571" s="285">
        <v>45632</v>
      </c>
      <c r="W571" s="285">
        <v>45679</v>
      </c>
      <c r="X571" s="285">
        <v>45692</v>
      </c>
      <c r="Y571" s="286">
        <v>105000</v>
      </c>
      <c r="Z571" s="286">
        <v>129000</v>
      </c>
      <c r="AA571" s="286">
        <v>30000</v>
      </c>
      <c r="AB571" s="286">
        <v>129000</v>
      </c>
      <c r="AC571" s="287" t="s">
        <v>1118</v>
      </c>
      <c r="AD571" s="284" t="s">
        <v>60</v>
      </c>
      <c r="AE571" s="287" t="s">
        <v>45</v>
      </c>
      <c r="AF571" s="286">
        <v>105000</v>
      </c>
      <c r="AG571" s="286">
        <v>1120</v>
      </c>
      <c r="AH571" s="286">
        <v>144480000</v>
      </c>
      <c r="AI571" s="286">
        <v>33600000</v>
      </c>
      <c r="AJ571" s="286">
        <v>1120</v>
      </c>
      <c r="AK571" s="286">
        <v>144480000</v>
      </c>
      <c r="AL571" s="286">
        <v>33600000</v>
      </c>
      <c r="AM571" s="286"/>
      <c r="AN571" s="286"/>
      <c r="AO571" s="286">
        <v>0</v>
      </c>
      <c r="AP571" s="286">
        <v>1128</v>
      </c>
      <c r="AQ571" s="286">
        <v>145512000</v>
      </c>
      <c r="AR571" s="286">
        <v>33840000</v>
      </c>
      <c r="AS571" s="286">
        <v>1128</v>
      </c>
      <c r="AT571" s="286">
        <v>145512000</v>
      </c>
      <c r="AU571" s="286">
        <v>33840000</v>
      </c>
      <c r="AV571" s="286"/>
      <c r="AW571" s="286"/>
      <c r="AX571" s="286">
        <v>0</v>
      </c>
      <c r="AY571" s="286">
        <v>437</v>
      </c>
      <c r="AZ571" s="286">
        <v>56373000</v>
      </c>
      <c r="BA571" s="286"/>
      <c r="BB571" s="286"/>
      <c r="BC571" s="286">
        <v>376</v>
      </c>
      <c r="BD571" s="286">
        <v>48504000</v>
      </c>
      <c r="BE571" s="286">
        <v>25573785</v>
      </c>
      <c r="BF571" s="286">
        <v>11280000</v>
      </c>
      <c r="BG571" s="286">
        <v>376</v>
      </c>
      <c r="BH571" s="286">
        <v>48504000</v>
      </c>
      <c r="BI571" s="286">
        <v>25573785</v>
      </c>
      <c r="BJ571" s="286">
        <v>11280000</v>
      </c>
      <c r="BK571" s="286">
        <v>61</v>
      </c>
      <c r="BL571" s="286">
        <v>691</v>
      </c>
      <c r="BM571" s="286">
        <v>752</v>
      </c>
      <c r="BN571" s="286">
        <v>97008000</v>
      </c>
      <c r="BO571" s="286">
        <v>22560000</v>
      </c>
      <c r="BP571" s="287" t="s">
        <v>3800</v>
      </c>
      <c r="BQ571" s="287" t="s">
        <v>3948</v>
      </c>
      <c r="BR571" t="s">
        <v>45</v>
      </c>
    </row>
    <row r="572" spans="1:70" x14ac:dyDescent="0.3">
      <c r="A572" s="281">
        <v>569</v>
      </c>
      <c r="B572" s="288" t="s">
        <v>2952</v>
      </c>
      <c r="C572" s="288" t="s">
        <v>3011</v>
      </c>
      <c r="D572" s="288" t="s">
        <v>2954</v>
      </c>
      <c r="E572" s="288" t="s">
        <v>2959</v>
      </c>
      <c r="F572" s="288" t="s">
        <v>2977</v>
      </c>
      <c r="G572" s="288" t="s">
        <v>2980</v>
      </c>
      <c r="H572" s="288" t="s">
        <v>2983</v>
      </c>
      <c r="I572" s="288" t="s">
        <v>2962</v>
      </c>
      <c r="J572" s="288" t="s">
        <v>60</v>
      </c>
      <c r="K572" s="288" t="s">
        <v>2958</v>
      </c>
      <c r="L572" s="288" t="s">
        <v>45</v>
      </c>
      <c r="M572" s="289" t="s">
        <v>2514</v>
      </c>
      <c r="N572" s="288" t="s">
        <v>2515</v>
      </c>
      <c r="O572" s="288" t="s">
        <v>50</v>
      </c>
      <c r="P572" s="288" t="s">
        <v>120</v>
      </c>
      <c r="Q572" s="290" t="s">
        <v>45</v>
      </c>
      <c r="R572" s="288" t="s">
        <v>45</v>
      </c>
      <c r="S572" s="1">
        <v>45740</v>
      </c>
      <c r="T572" s="1">
        <v>45645</v>
      </c>
      <c r="U572" s="290" t="s">
        <v>45</v>
      </c>
      <c r="V572" s="1">
        <v>45645</v>
      </c>
      <c r="W572" s="1">
        <v>45740</v>
      </c>
      <c r="X572" s="1">
        <v>45742</v>
      </c>
      <c r="Y572" s="291">
        <v>85000</v>
      </c>
      <c r="Z572" s="291">
        <v>85000</v>
      </c>
      <c r="AA572" s="291">
        <v>24000</v>
      </c>
      <c r="AB572" s="291">
        <v>85000</v>
      </c>
      <c r="AC572" s="292" t="s">
        <v>357</v>
      </c>
      <c r="AD572" s="290" t="s">
        <v>60</v>
      </c>
      <c r="AE572" s="292" t="s">
        <v>45</v>
      </c>
      <c r="AF572" s="291">
        <v>85000</v>
      </c>
      <c r="AG572" s="291">
        <v>390</v>
      </c>
      <c r="AH572" s="291">
        <v>33150000</v>
      </c>
      <c r="AI572" s="291">
        <v>9360000</v>
      </c>
      <c r="AJ572" s="291">
        <v>390</v>
      </c>
      <c r="AK572" s="291">
        <v>33150000</v>
      </c>
      <c r="AL572" s="291">
        <v>9360000</v>
      </c>
      <c r="AM572" s="291"/>
      <c r="AN572" s="291"/>
      <c r="AO572" s="291">
        <v>0</v>
      </c>
      <c r="AP572" s="291">
        <v>375</v>
      </c>
      <c r="AQ572" s="291">
        <v>31875000</v>
      </c>
      <c r="AR572" s="291">
        <v>9000000</v>
      </c>
      <c r="AS572" s="291">
        <v>375</v>
      </c>
      <c r="AT572" s="291">
        <v>31875000</v>
      </c>
      <c r="AU572" s="291">
        <v>9000000</v>
      </c>
      <c r="AV572" s="291"/>
      <c r="AW572" s="291"/>
      <c r="AX572" s="291">
        <v>0</v>
      </c>
      <c r="AY572" s="291">
        <v>265</v>
      </c>
      <c r="AZ572" s="291">
        <v>22525000</v>
      </c>
      <c r="BA572" s="291"/>
      <c r="BB572" s="291"/>
      <c r="BC572" s="291">
        <v>240</v>
      </c>
      <c r="BD572" s="291">
        <v>20400000</v>
      </c>
      <c r="BE572" s="291">
        <v>13320505</v>
      </c>
      <c r="BF572" s="291">
        <v>5760000</v>
      </c>
      <c r="BG572" s="291">
        <v>240</v>
      </c>
      <c r="BH572" s="291">
        <v>20400000</v>
      </c>
      <c r="BI572" s="291">
        <v>13320505</v>
      </c>
      <c r="BJ572" s="291">
        <v>5760000</v>
      </c>
      <c r="BK572" s="291">
        <v>25</v>
      </c>
      <c r="BL572" s="291">
        <v>110</v>
      </c>
      <c r="BM572" s="291">
        <v>135</v>
      </c>
      <c r="BN572" s="291">
        <v>11475000</v>
      </c>
      <c r="BO572" s="291">
        <v>3240000</v>
      </c>
      <c r="BP572" s="292" t="s">
        <v>3557</v>
      </c>
      <c r="BQ572" s="292" t="s">
        <v>4012</v>
      </c>
      <c r="BR572" t="s">
        <v>45</v>
      </c>
    </row>
    <row r="573" spans="1:70" x14ac:dyDescent="0.3">
      <c r="A573" s="281">
        <v>570</v>
      </c>
      <c r="B573" s="282" t="s">
        <v>2952</v>
      </c>
      <c r="C573" s="282" t="s">
        <v>3011</v>
      </c>
      <c r="D573" s="282" t="s">
        <v>2954</v>
      </c>
      <c r="E573" s="282" t="s">
        <v>2959</v>
      </c>
      <c r="F573" s="282" t="s">
        <v>2977</v>
      </c>
      <c r="G573" s="282" t="s">
        <v>2980</v>
      </c>
      <c r="H573" s="282" t="s">
        <v>2983</v>
      </c>
      <c r="I573" s="282" t="s">
        <v>2962</v>
      </c>
      <c r="J573" s="282" t="s">
        <v>60</v>
      </c>
      <c r="K573" s="282" t="s">
        <v>2958</v>
      </c>
      <c r="L573" s="282" t="s">
        <v>45</v>
      </c>
      <c r="M573" s="283" t="s">
        <v>2516</v>
      </c>
      <c r="N573" s="282" t="s">
        <v>2517</v>
      </c>
      <c r="O573" s="282" t="s">
        <v>50</v>
      </c>
      <c r="P573" s="282" t="s">
        <v>51</v>
      </c>
      <c r="Q573" s="284" t="s">
        <v>45</v>
      </c>
      <c r="R573" s="282" t="s">
        <v>45</v>
      </c>
      <c r="S573" s="285">
        <v>45679</v>
      </c>
      <c r="T573" s="285">
        <v>45614</v>
      </c>
      <c r="U573" s="284" t="s">
        <v>45</v>
      </c>
      <c r="V573" s="285">
        <v>45614</v>
      </c>
      <c r="W573" s="285">
        <v>45663</v>
      </c>
      <c r="X573" s="285">
        <v>45664</v>
      </c>
      <c r="Y573" s="286">
        <v>99000</v>
      </c>
      <c r="Z573" s="286">
        <v>129000</v>
      </c>
      <c r="AA573" s="286">
        <v>27200</v>
      </c>
      <c r="AB573" s="286">
        <v>129000</v>
      </c>
      <c r="AC573" s="287" t="s">
        <v>569</v>
      </c>
      <c r="AD573" s="284" t="s">
        <v>60</v>
      </c>
      <c r="AE573" s="287" t="s">
        <v>45</v>
      </c>
      <c r="AF573" s="286">
        <v>99000</v>
      </c>
      <c r="AG573" s="286">
        <v>1180</v>
      </c>
      <c r="AH573" s="286">
        <v>152220000</v>
      </c>
      <c r="AI573" s="286">
        <v>32096000</v>
      </c>
      <c r="AJ573" s="286">
        <v>800</v>
      </c>
      <c r="AK573" s="286">
        <v>103200000</v>
      </c>
      <c r="AL573" s="286">
        <v>21760000</v>
      </c>
      <c r="AM573" s="286">
        <v>380</v>
      </c>
      <c r="AN573" s="286">
        <v>49020000</v>
      </c>
      <c r="AO573" s="286">
        <v>10336000</v>
      </c>
      <c r="AP573" s="286">
        <v>1128</v>
      </c>
      <c r="AQ573" s="286">
        <v>145512000</v>
      </c>
      <c r="AR573" s="286">
        <v>30681600</v>
      </c>
      <c r="AS573" s="286">
        <v>1128</v>
      </c>
      <c r="AT573" s="286">
        <v>145512000</v>
      </c>
      <c r="AU573" s="286">
        <v>30681600</v>
      </c>
      <c r="AV573" s="286"/>
      <c r="AW573" s="286"/>
      <c r="AX573" s="286">
        <v>0</v>
      </c>
      <c r="AY573" s="286">
        <v>1108</v>
      </c>
      <c r="AZ573" s="286">
        <v>142932000</v>
      </c>
      <c r="BA573" s="286"/>
      <c r="BB573" s="286"/>
      <c r="BC573" s="286">
        <v>1103</v>
      </c>
      <c r="BD573" s="286">
        <v>142287000</v>
      </c>
      <c r="BE573" s="286">
        <v>70111685</v>
      </c>
      <c r="BF573" s="286">
        <v>30001600</v>
      </c>
      <c r="BG573" s="286">
        <v>1103</v>
      </c>
      <c r="BH573" s="286">
        <v>142287000</v>
      </c>
      <c r="BI573" s="286">
        <v>70111685</v>
      </c>
      <c r="BJ573" s="286">
        <v>30001600</v>
      </c>
      <c r="BK573" s="286">
        <v>5</v>
      </c>
      <c r="BL573" s="286">
        <v>20</v>
      </c>
      <c r="BM573" s="286">
        <v>25</v>
      </c>
      <c r="BN573" s="286">
        <v>3225000</v>
      </c>
      <c r="BO573" s="286">
        <v>680000</v>
      </c>
      <c r="BP573" s="287" t="s">
        <v>3403</v>
      </c>
      <c r="BQ573" s="287" t="s">
        <v>4142</v>
      </c>
      <c r="BR573" t="s">
        <v>45</v>
      </c>
    </row>
    <row r="574" spans="1:70" x14ac:dyDescent="0.3">
      <c r="A574" s="281">
        <v>571</v>
      </c>
      <c r="B574" s="288" t="s">
        <v>2952</v>
      </c>
      <c r="C574" s="288" t="s">
        <v>3011</v>
      </c>
      <c r="D574" s="288" t="s">
        <v>2954</v>
      </c>
      <c r="E574" s="288" t="s">
        <v>2959</v>
      </c>
      <c r="F574" s="288" t="s">
        <v>2977</v>
      </c>
      <c r="G574" s="288" t="s">
        <v>2980</v>
      </c>
      <c r="H574" s="288" t="s">
        <v>2983</v>
      </c>
      <c r="I574" s="288" t="s">
        <v>2962</v>
      </c>
      <c r="J574" s="288" t="s">
        <v>60</v>
      </c>
      <c r="K574" s="288" t="s">
        <v>2958</v>
      </c>
      <c r="L574" s="288" t="s">
        <v>45</v>
      </c>
      <c r="M574" s="289" t="s">
        <v>2518</v>
      </c>
      <c r="N574" s="288" t="s">
        <v>2519</v>
      </c>
      <c r="O574" s="288" t="s">
        <v>50</v>
      </c>
      <c r="P574" s="288" t="s">
        <v>51</v>
      </c>
      <c r="Q574" s="290" t="s">
        <v>45</v>
      </c>
      <c r="R574" s="288" t="s">
        <v>45</v>
      </c>
      <c r="S574" s="1">
        <v>45663</v>
      </c>
      <c r="T574" s="1">
        <v>45615</v>
      </c>
      <c r="U574" s="290" t="s">
        <v>45</v>
      </c>
      <c r="V574" s="1">
        <v>45615</v>
      </c>
      <c r="W574" s="1">
        <v>45663</v>
      </c>
      <c r="X574" s="1">
        <v>45665</v>
      </c>
      <c r="Y574" s="291">
        <v>83000</v>
      </c>
      <c r="Z574" s="291">
        <v>98000</v>
      </c>
      <c r="AA574" s="291">
        <v>22500</v>
      </c>
      <c r="AB574" s="291">
        <v>98000</v>
      </c>
      <c r="AC574" s="292" t="s">
        <v>874</v>
      </c>
      <c r="AD574" s="290" t="s">
        <v>60</v>
      </c>
      <c r="AE574" s="292" t="s">
        <v>45</v>
      </c>
      <c r="AF574" s="291">
        <v>83000</v>
      </c>
      <c r="AG574" s="291">
        <v>1400</v>
      </c>
      <c r="AH574" s="291">
        <v>137200000</v>
      </c>
      <c r="AI574" s="291">
        <v>31500000</v>
      </c>
      <c r="AJ574" s="291">
        <v>1400</v>
      </c>
      <c r="AK574" s="291">
        <v>137200000</v>
      </c>
      <c r="AL574" s="291">
        <v>31500000</v>
      </c>
      <c r="AM574" s="291"/>
      <c r="AN574" s="291"/>
      <c r="AO574" s="291">
        <v>0</v>
      </c>
      <c r="AP574" s="291">
        <v>1352</v>
      </c>
      <c r="AQ574" s="291">
        <v>132496000</v>
      </c>
      <c r="AR574" s="291">
        <v>30420000</v>
      </c>
      <c r="AS574" s="291">
        <v>1352</v>
      </c>
      <c r="AT574" s="291">
        <v>132496000</v>
      </c>
      <c r="AU574" s="291">
        <v>30420000</v>
      </c>
      <c r="AV574" s="291"/>
      <c r="AW574" s="291"/>
      <c r="AX574" s="291">
        <v>0</v>
      </c>
      <c r="AY574" s="291">
        <v>412</v>
      </c>
      <c r="AZ574" s="291">
        <v>40376000</v>
      </c>
      <c r="BA574" s="291"/>
      <c r="BB574" s="291"/>
      <c r="BC574" s="291">
        <v>379</v>
      </c>
      <c r="BD574" s="291">
        <v>37142000</v>
      </c>
      <c r="BE574" s="291">
        <v>24960361</v>
      </c>
      <c r="BF574" s="291">
        <v>8527500</v>
      </c>
      <c r="BG574" s="291">
        <v>379</v>
      </c>
      <c r="BH574" s="291">
        <v>37142000</v>
      </c>
      <c r="BI574" s="291">
        <v>24960361</v>
      </c>
      <c r="BJ574" s="291">
        <v>8527500</v>
      </c>
      <c r="BK574" s="291">
        <v>33</v>
      </c>
      <c r="BL574" s="291">
        <v>940</v>
      </c>
      <c r="BM574" s="291">
        <v>973</v>
      </c>
      <c r="BN574" s="291">
        <v>95354000</v>
      </c>
      <c r="BO574" s="291">
        <v>21892500</v>
      </c>
      <c r="BP574" s="292" t="s">
        <v>3854</v>
      </c>
      <c r="BQ574" s="292" t="s">
        <v>4035</v>
      </c>
      <c r="BR574" t="s">
        <v>45</v>
      </c>
    </row>
    <row r="575" spans="1:70" x14ac:dyDescent="0.3">
      <c r="A575" s="281">
        <v>572</v>
      </c>
      <c r="B575" s="282" t="s">
        <v>2952</v>
      </c>
      <c r="C575" s="282" t="s">
        <v>3011</v>
      </c>
      <c r="D575" s="282" t="s">
        <v>2954</v>
      </c>
      <c r="E575" s="282" t="s">
        <v>2959</v>
      </c>
      <c r="F575" s="282" t="s">
        <v>2977</v>
      </c>
      <c r="G575" s="282" t="s">
        <v>2980</v>
      </c>
      <c r="H575" s="282" t="s">
        <v>2983</v>
      </c>
      <c r="I575" s="282" t="s">
        <v>2962</v>
      </c>
      <c r="J575" s="282" t="s">
        <v>60</v>
      </c>
      <c r="K575" s="282" t="s">
        <v>2958</v>
      </c>
      <c r="L575" s="282" t="s">
        <v>45</v>
      </c>
      <c r="M575" s="283" t="s">
        <v>2520</v>
      </c>
      <c r="N575" s="282" t="s">
        <v>2521</v>
      </c>
      <c r="O575" s="282" t="s">
        <v>50</v>
      </c>
      <c r="P575" s="282" t="s">
        <v>51</v>
      </c>
      <c r="Q575" s="284" t="s">
        <v>45</v>
      </c>
      <c r="R575" s="282" t="s">
        <v>45</v>
      </c>
      <c r="S575" s="285">
        <v>45679</v>
      </c>
      <c r="T575" s="285">
        <v>45624</v>
      </c>
      <c r="U575" s="284" t="s">
        <v>45</v>
      </c>
      <c r="V575" s="285">
        <v>45624</v>
      </c>
      <c r="W575" s="285">
        <v>45679</v>
      </c>
      <c r="X575" s="285">
        <v>45681</v>
      </c>
      <c r="Y575" s="286">
        <v>79000</v>
      </c>
      <c r="Z575" s="286">
        <v>79000</v>
      </c>
      <c r="AA575" s="286">
        <v>21300</v>
      </c>
      <c r="AB575" s="286">
        <v>79000</v>
      </c>
      <c r="AC575" s="287" t="s">
        <v>302</v>
      </c>
      <c r="AD575" s="284" t="s">
        <v>60</v>
      </c>
      <c r="AE575" s="287" t="s">
        <v>45</v>
      </c>
      <c r="AF575" s="286">
        <v>79000</v>
      </c>
      <c r="AG575" s="286">
        <v>1000</v>
      </c>
      <c r="AH575" s="286">
        <v>79000000</v>
      </c>
      <c r="AI575" s="286">
        <v>21300000</v>
      </c>
      <c r="AJ575" s="286">
        <v>1000</v>
      </c>
      <c r="AK575" s="286">
        <v>79000000</v>
      </c>
      <c r="AL575" s="286">
        <v>21300000</v>
      </c>
      <c r="AM575" s="286"/>
      <c r="AN575" s="286"/>
      <c r="AO575" s="286">
        <v>0</v>
      </c>
      <c r="AP575" s="286">
        <v>991</v>
      </c>
      <c r="AQ575" s="286">
        <v>78289000</v>
      </c>
      <c r="AR575" s="286">
        <v>21108300</v>
      </c>
      <c r="AS575" s="286">
        <v>991</v>
      </c>
      <c r="AT575" s="286">
        <v>78289000</v>
      </c>
      <c r="AU575" s="286">
        <v>21108300</v>
      </c>
      <c r="AV575" s="286"/>
      <c r="AW575" s="286"/>
      <c r="AX575" s="286">
        <v>0</v>
      </c>
      <c r="AY575" s="286">
        <v>528</v>
      </c>
      <c r="AZ575" s="286">
        <v>41712000</v>
      </c>
      <c r="BA575" s="286">
        <v>-4</v>
      </c>
      <c r="BB575" s="286">
        <v>-316000</v>
      </c>
      <c r="BC575" s="286">
        <v>442</v>
      </c>
      <c r="BD575" s="286">
        <v>34918000</v>
      </c>
      <c r="BE575" s="286">
        <v>20483044</v>
      </c>
      <c r="BF575" s="286">
        <v>9414600</v>
      </c>
      <c r="BG575" s="286">
        <v>442</v>
      </c>
      <c r="BH575" s="286">
        <v>34918000</v>
      </c>
      <c r="BI575" s="286">
        <v>20483044</v>
      </c>
      <c r="BJ575" s="286">
        <v>9414600</v>
      </c>
      <c r="BK575" s="286">
        <v>86</v>
      </c>
      <c r="BL575" s="286">
        <v>463</v>
      </c>
      <c r="BM575" s="286">
        <v>549</v>
      </c>
      <c r="BN575" s="286">
        <v>43371000</v>
      </c>
      <c r="BO575" s="286">
        <v>11693700</v>
      </c>
      <c r="BP575" s="287" t="s">
        <v>3913</v>
      </c>
      <c r="BQ575" s="287" t="s">
        <v>4036</v>
      </c>
      <c r="BR575" t="s">
        <v>45</v>
      </c>
    </row>
    <row r="576" spans="1:70" x14ac:dyDescent="0.3">
      <c r="A576" s="281">
        <v>573</v>
      </c>
      <c r="B576" s="288" t="s">
        <v>2952</v>
      </c>
      <c r="C576" s="288" t="s">
        <v>3011</v>
      </c>
      <c r="D576" s="288" t="s">
        <v>2954</v>
      </c>
      <c r="E576" s="288" t="s">
        <v>2959</v>
      </c>
      <c r="F576" s="288" t="s">
        <v>2977</v>
      </c>
      <c r="G576" s="288" t="s">
        <v>2980</v>
      </c>
      <c r="H576" s="288" t="s">
        <v>2983</v>
      </c>
      <c r="I576" s="288" t="s">
        <v>2962</v>
      </c>
      <c r="J576" s="288" t="s">
        <v>60</v>
      </c>
      <c r="K576" s="288" t="s">
        <v>2958</v>
      </c>
      <c r="L576" s="288" t="s">
        <v>45</v>
      </c>
      <c r="M576" s="289" t="s">
        <v>2522</v>
      </c>
      <c r="N576" s="288" t="s">
        <v>2523</v>
      </c>
      <c r="O576" s="288" t="s">
        <v>50</v>
      </c>
      <c r="P576" s="288" t="s">
        <v>51</v>
      </c>
      <c r="Q576" s="290" t="s">
        <v>45</v>
      </c>
      <c r="R576" s="288" t="s">
        <v>45</v>
      </c>
      <c r="S576" s="1">
        <v>45723</v>
      </c>
      <c r="T576" s="1">
        <v>45645</v>
      </c>
      <c r="U576" s="290" t="s">
        <v>45</v>
      </c>
      <c r="V576" s="1">
        <v>45645</v>
      </c>
      <c r="W576" s="1">
        <v>45723</v>
      </c>
      <c r="X576" s="1">
        <v>45726</v>
      </c>
      <c r="Y576" s="291">
        <v>77000</v>
      </c>
      <c r="Z576" s="291">
        <v>77000</v>
      </c>
      <c r="AA576" s="291">
        <v>20700</v>
      </c>
      <c r="AB576" s="291">
        <v>77000</v>
      </c>
      <c r="AC576" s="292" t="s">
        <v>399</v>
      </c>
      <c r="AD576" s="290" t="s">
        <v>60</v>
      </c>
      <c r="AE576" s="292" t="s">
        <v>45</v>
      </c>
      <c r="AF576" s="291">
        <v>77000</v>
      </c>
      <c r="AG576" s="291">
        <v>700</v>
      </c>
      <c r="AH576" s="291">
        <v>53900000</v>
      </c>
      <c r="AI576" s="291">
        <v>14490000</v>
      </c>
      <c r="AJ576" s="291">
        <v>700</v>
      </c>
      <c r="AK576" s="291">
        <v>53900000</v>
      </c>
      <c r="AL576" s="291">
        <v>14490000</v>
      </c>
      <c r="AM576" s="291"/>
      <c r="AN576" s="291"/>
      <c r="AO576" s="291">
        <v>0</v>
      </c>
      <c r="AP576" s="291">
        <v>718</v>
      </c>
      <c r="AQ576" s="291">
        <v>55286000</v>
      </c>
      <c r="AR576" s="291">
        <v>14862600</v>
      </c>
      <c r="AS576" s="291">
        <v>718</v>
      </c>
      <c r="AT576" s="291">
        <v>55286000</v>
      </c>
      <c r="AU576" s="291">
        <v>14862600</v>
      </c>
      <c r="AV576" s="291"/>
      <c r="AW576" s="291"/>
      <c r="AX576" s="291">
        <v>0</v>
      </c>
      <c r="AY576" s="291">
        <v>497</v>
      </c>
      <c r="AZ576" s="291">
        <v>38269000</v>
      </c>
      <c r="BA576" s="291"/>
      <c r="BB576" s="291"/>
      <c r="BC576" s="291">
        <v>379</v>
      </c>
      <c r="BD576" s="291">
        <v>29183000</v>
      </c>
      <c r="BE576" s="291">
        <v>19114605</v>
      </c>
      <c r="BF576" s="291">
        <v>7845300</v>
      </c>
      <c r="BG576" s="291">
        <v>379</v>
      </c>
      <c r="BH576" s="291">
        <v>29183000</v>
      </c>
      <c r="BI576" s="291">
        <v>19114605</v>
      </c>
      <c r="BJ576" s="291">
        <v>7845300</v>
      </c>
      <c r="BK576" s="291">
        <v>118</v>
      </c>
      <c r="BL576" s="291">
        <v>221</v>
      </c>
      <c r="BM576" s="291">
        <v>339</v>
      </c>
      <c r="BN576" s="291">
        <v>26103000</v>
      </c>
      <c r="BO576" s="291">
        <v>7017300</v>
      </c>
      <c r="BP576" s="292" t="s">
        <v>3488</v>
      </c>
      <c r="BQ576" s="292" t="s">
        <v>3548</v>
      </c>
      <c r="BR576" t="s">
        <v>45</v>
      </c>
    </row>
    <row r="577" spans="1:70" x14ac:dyDescent="0.3">
      <c r="A577" s="281">
        <v>574</v>
      </c>
      <c r="B577" s="282" t="s">
        <v>2952</v>
      </c>
      <c r="C577" s="282" t="s">
        <v>3011</v>
      </c>
      <c r="D577" s="282" t="s">
        <v>2954</v>
      </c>
      <c r="E577" s="282" t="s">
        <v>2959</v>
      </c>
      <c r="F577" s="282" t="s">
        <v>2977</v>
      </c>
      <c r="G577" s="282" t="s">
        <v>2980</v>
      </c>
      <c r="H577" s="282" t="s">
        <v>2984</v>
      </c>
      <c r="I577" s="282" t="s">
        <v>2962</v>
      </c>
      <c r="J577" s="282" t="s">
        <v>60</v>
      </c>
      <c r="K577" s="282" t="s">
        <v>2958</v>
      </c>
      <c r="L577" s="282" t="s">
        <v>45</v>
      </c>
      <c r="M577" s="283" t="s">
        <v>2524</v>
      </c>
      <c r="N577" s="282" t="s">
        <v>2525</v>
      </c>
      <c r="O577" s="282" t="s">
        <v>50</v>
      </c>
      <c r="P577" s="282" t="s">
        <v>127</v>
      </c>
      <c r="Q577" s="284" t="s">
        <v>45</v>
      </c>
      <c r="R577" s="282" t="s">
        <v>45</v>
      </c>
      <c r="S577" s="285">
        <v>45680</v>
      </c>
      <c r="T577" s="285">
        <v>45630</v>
      </c>
      <c r="U577" s="284" t="s">
        <v>45</v>
      </c>
      <c r="V577" s="285">
        <v>45630</v>
      </c>
      <c r="W577" s="285">
        <v>45680</v>
      </c>
      <c r="X577" s="285">
        <v>45692</v>
      </c>
      <c r="Y577" s="286">
        <v>139000</v>
      </c>
      <c r="Z577" s="286">
        <v>139000</v>
      </c>
      <c r="AA577" s="286">
        <v>39200</v>
      </c>
      <c r="AB577" s="286">
        <v>139000</v>
      </c>
      <c r="AC577" s="287" t="s">
        <v>357</v>
      </c>
      <c r="AD577" s="284" t="s">
        <v>60</v>
      </c>
      <c r="AE577" s="287" t="s">
        <v>45</v>
      </c>
      <c r="AF577" s="286">
        <v>139000</v>
      </c>
      <c r="AG577" s="286">
        <v>800</v>
      </c>
      <c r="AH577" s="286">
        <v>111200000</v>
      </c>
      <c r="AI577" s="286">
        <v>31360000</v>
      </c>
      <c r="AJ577" s="286">
        <v>800</v>
      </c>
      <c r="AK577" s="286">
        <v>111200000</v>
      </c>
      <c r="AL577" s="286">
        <v>31360000</v>
      </c>
      <c r="AM577" s="286"/>
      <c r="AN577" s="286"/>
      <c r="AO577" s="286">
        <v>0</v>
      </c>
      <c r="AP577" s="286">
        <v>837</v>
      </c>
      <c r="AQ577" s="286">
        <v>116343000</v>
      </c>
      <c r="AR577" s="286">
        <v>32810400</v>
      </c>
      <c r="AS577" s="286">
        <v>837</v>
      </c>
      <c r="AT577" s="286">
        <v>116343000</v>
      </c>
      <c r="AU577" s="286">
        <v>32810400</v>
      </c>
      <c r="AV577" s="286"/>
      <c r="AW577" s="286"/>
      <c r="AX577" s="286">
        <v>0</v>
      </c>
      <c r="AY577" s="286">
        <v>548</v>
      </c>
      <c r="AZ577" s="286">
        <v>76172000</v>
      </c>
      <c r="BA577" s="286"/>
      <c r="BB577" s="286"/>
      <c r="BC577" s="286">
        <v>533</v>
      </c>
      <c r="BD577" s="286">
        <v>74087000</v>
      </c>
      <c r="BE577" s="286">
        <v>44327091</v>
      </c>
      <c r="BF577" s="286">
        <v>20893600</v>
      </c>
      <c r="BG577" s="286">
        <v>533</v>
      </c>
      <c r="BH577" s="286">
        <v>74087000</v>
      </c>
      <c r="BI577" s="286">
        <v>44327091</v>
      </c>
      <c r="BJ577" s="286">
        <v>20893600</v>
      </c>
      <c r="BK577" s="286">
        <v>15</v>
      </c>
      <c r="BL577" s="286">
        <v>289</v>
      </c>
      <c r="BM577" s="286">
        <v>304</v>
      </c>
      <c r="BN577" s="286">
        <v>42256000</v>
      </c>
      <c r="BO577" s="286">
        <v>11916800</v>
      </c>
      <c r="BP577" s="287" t="s">
        <v>3469</v>
      </c>
      <c r="BQ577" s="287" t="s">
        <v>4189</v>
      </c>
      <c r="BR577" t="s">
        <v>45</v>
      </c>
    </row>
    <row r="578" spans="1:70" x14ac:dyDescent="0.3">
      <c r="A578" s="281">
        <v>575</v>
      </c>
      <c r="B578" s="288" t="s">
        <v>2952</v>
      </c>
      <c r="C578" s="288" t="s">
        <v>3011</v>
      </c>
      <c r="D578" s="288" t="s">
        <v>2954</v>
      </c>
      <c r="E578" s="288" t="s">
        <v>2959</v>
      </c>
      <c r="F578" s="288" t="s">
        <v>2977</v>
      </c>
      <c r="G578" s="288" t="s">
        <v>2980</v>
      </c>
      <c r="H578" s="288" t="s">
        <v>2984</v>
      </c>
      <c r="I578" s="288" t="s">
        <v>2962</v>
      </c>
      <c r="J578" s="288" t="s">
        <v>60</v>
      </c>
      <c r="K578" s="288" t="s">
        <v>2958</v>
      </c>
      <c r="L578" s="288" t="s">
        <v>45</v>
      </c>
      <c r="M578" s="289" t="s">
        <v>2526</v>
      </c>
      <c r="N578" s="288" t="s">
        <v>2527</v>
      </c>
      <c r="O578" s="288" t="s">
        <v>50</v>
      </c>
      <c r="P578" s="288" t="s">
        <v>51</v>
      </c>
      <c r="Q578" s="290" t="s">
        <v>45</v>
      </c>
      <c r="R578" s="288" t="s">
        <v>45</v>
      </c>
      <c r="S578" s="1">
        <v>45735</v>
      </c>
      <c r="T578" s="1">
        <v>45656</v>
      </c>
      <c r="U578" s="290" t="s">
        <v>45</v>
      </c>
      <c r="V578" s="1">
        <v>45656</v>
      </c>
      <c r="W578" s="1">
        <v>45735</v>
      </c>
      <c r="X578" s="1">
        <v>45736</v>
      </c>
      <c r="Y578" s="291">
        <v>79000</v>
      </c>
      <c r="Z578" s="291">
        <v>79000</v>
      </c>
      <c r="AA578" s="291">
        <v>21800</v>
      </c>
      <c r="AB578" s="291">
        <v>79000</v>
      </c>
      <c r="AC578" s="292" t="s">
        <v>687</v>
      </c>
      <c r="AD578" s="290" t="s">
        <v>60</v>
      </c>
      <c r="AE578" s="292" t="s">
        <v>45</v>
      </c>
      <c r="AF578" s="291">
        <v>79000</v>
      </c>
      <c r="AG578" s="291">
        <v>800</v>
      </c>
      <c r="AH578" s="291">
        <v>63200000</v>
      </c>
      <c r="AI578" s="291">
        <v>17440000</v>
      </c>
      <c r="AJ578" s="291">
        <v>800</v>
      </c>
      <c r="AK578" s="291">
        <v>63200000</v>
      </c>
      <c r="AL578" s="291">
        <v>17440000</v>
      </c>
      <c r="AM578" s="291"/>
      <c r="AN578" s="291"/>
      <c r="AO578" s="291">
        <v>0</v>
      </c>
      <c r="AP578" s="291">
        <v>801</v>
      </c>
      <c r="AQ578" s="291">
        <v>63279000</v>
      </c>
      <c r="AR578" s="291">
        <v>17461800</v>
      </c>
      <c r="AS578" s="291">
        <v>801</v>
      </c>
      <c r="AT578" s="291">
        <v>63279000</v>
      </c>
      <c r="AU578" s="291">
        <v>17461800</v>
      </c>
      <c r="AV578" s="291"/>
      <c r="AW578" s="291"/>
      <c r="AX578" s="291">
        <v>0</v>
      </c>
      <c r="AY578" s="291">
        <v>636</v>
      </c>
      <c r="AZ578" s="291">
        <v>50244000</v>
      </c>
      <c r="BA578" s="291"/>
      <c r="BB578" s="291"/>
      <c r="BC578" s="291">
        <v>465</v>
      </c>
      <c r="BD578" s="291">
        <v>36735000</v>
      </c>
      <c r="BE578" s="291">
        <v>20699871</v>
      </c>
      <c r="BF578" s="291">
        <v>10137000</v>
      </c>
      <c r="BG578" s="291">
        <v>465</v>
      </c>
      <c r="BH578" s="291">
        <v>36735000</v>
      </c>
      <c r="BI578" s="291">
        <v>20699871</v>
      </c>
      <c r="BJ578" s="291">
        <v>10137000</v>
      </c>
      <c r="BK578" s="291">
        <v>171</v>
      </c>
      <c r="BL578" s="291">
        <v>165</v>
      </c>
      <c r="BM578" s="291">
        <v>336</v>
      </c>
      <c r="BN578" s="291">
        <v>26544000</v>
      </c>
      <c r="BO578" s="291">
        <v>7324800</v>
      </c>
      <c r="BP578" s="292" t="s">
        <v>743</v>
      </c>
      <c r="BQ578" s="292" t="s">
        <v>4190</v>
      </c>
      <c r="BR578" t="s">
        <v>45</v>
      </c>
    </row>
    <row r="579" spans="1:70" x14ac:dyDescent="0.3">
      <c r="A579" s="281">
        <v>576</v>
      </c>
      <c r="B579" s="282" t="s">
        <v>2952</v>
      </c>
      <c r="C579" s="282" t="s">
        <v>3011</v>
      </c>
      <c r="D579" s="282" t="s">
        <v>2954</v>
      </c>
      <c r="E579" s="282" t="s">
        <v>2959</v>
      </c>
      <c r="F579" s="282" t="s">
        <v>2977</v>
      </c>
      <c r="G579" s="282" t="s">
        <v>2980</v>
      </c>
      <c r="H579" s="282" t="s">
        <v>2984</v>
      </c>
      <c r="I579" s="282" t="s">
        <v>2962</v>
      </c>
      <c r="J579" s="282" t="s">
        <v>60</v>
      </c>
      <c r="K579" s="282" t="s">
        <v>2958</v>
      </c>
      <c r="L579" s="282" t="s">
        <v>45</v>
      </c>
      <c r="M579" s="283" t="s">
        <v>2528</v>
      </c>
      <c r="N579" s="282" t="s">
        <v>2529</v>
      </c>
      <c r="O579" s="282" t="s">
        <v>50</v>
      </c>
      <c r="P579" s="282" t="s">
        <v>51</v>
      </c>
      <c r="Q579" s="284" t="s">
        <v>45</v>
      </c>
      <c r="R579" s="282" t="s">
        <v>45</v>
      </c>
      <c r="S579" s="285">
        <v>45691</v>
      </c>
      <c r="T579" s="285">
        <v>45622</v>
      </c>
      <c r="U579" s="284" t="s">
        <v>45</v>
      </c>
      <c r="V579" s="285">
        <v>45622</v>
      </c>
      <c r="W579" s="285">
        <v>45691</v>
      </c>
      <c r="X579" s="285">
        <v>45692</v>
      </c>
      <c r="Y579" s="286">
        <v>73000</v>
      </c>
      <c r="Z579" s="286">
        <v>73000</v>
      </c>
      <c r="AA579" s="286">
        <v>20000</v>
      </c>
      <c r="AB579" s="286">
        <v>73000</v>
      </c>
      <c r="AC579" s="287" t="s">
        <v>374</v>
      </c>
      <c r="AD579" s="284" t="s">
        <v>60</v>
      </c>
      <c r="AE579" s="287" t="s">
        <v>45</v>
      </c>
      <c r="AF579" s="286">
        <v>73000</v>
      </c>
      <c r="AG579" s="286">
        <v>1000</v>
      </c>
      <c r="AH579" s="286">
        <v>73000000</v>
      </c>
      <c r="AI579" s="286">
        <v>20000000</v>
      </c>
      <c r="AJ579" s="286">
        <v>1000</v>
      </c>
      <c r="AK579" s="286">
        <v>73000000</v>
      </c>
      <c r="AL579" s="286">
        <v>20000000</v>
      </c>
      <c r="AM579" s="286"/>
      <c r="AN579" s="286"/>
      <c r="AO579" s="286">
        <v>0</v>
      </c>
      <c r="AP579" s="286">
        <v>995</v>
      </c>
      <c r="AQ579" s="286">
        <v>72635000</v>
      </c>
      <c r="AR579" s="286">
        <v>19900000</v>
      </c>
      <c r="AS579" s="286">
        <v>995</v>
      </c>
      <c r="AT579" s="286">
        <v>72635000</v>
      </c>
      <c r="AU579" s="286">
        <v>19900000</v>
      </c>
      <c r="AV579" s="286"/>
      <c r="AW579" s="286"/>
      <c r="AX579" s="286">
        <v>0</v>
      </c>
      <c r="AY579" s="286">
        <v>370</v>
      </c>
      <c r="AZ579" s="286">
        <v>27010000</v>
      </c>
      <c r="BA579" s="286"/>
      <c r="BB579" s="286"/>
      <c r="BC579" s="286">
        <v>228</v>
      </c>
      <c r="BD579" s="286">
        <v>16644000</v>
      </c>
      <c r="BE579" s="286">
        <v>9748765</v>
      </c>
      <c r="BF579" s="286">
        <v>4560000</v>
      </c>
      <c r="BG579" s="286">
        <v>228</v>
      </c>
      <c r="BH579" s="286">
        <v>16644000</v>
      </c>
      <c r="BI579" s="286">
        <v>9748765</v>
      </c>
      <c r="BJ579" s="286">
        <v>4560000</v>
      </c>
      <c r="BK579" s="286">
        <v>142</v>
      </c>
      <c r="BL579" s="286">
        <v>625</v>
      </c>
      <c r="BM579" s="286">
        <v>767</v>
      </c>
      <c r="BN579" s="286">
        <v>55991000</v>
      </c>
      <c r="BO579" s="286">
        <v>15340000</v>
      </c>
      <c r="BP579" s="287" t="s">
        <v>3477</v>
      </c>
      <c r="BQ579" s="287" t="s">
        <v>4155</v>
      </c>
      <c r="BR579" t="s">
        <v>45</v>
      </c>
    </row>
    <row r="580" spans="1:70" x14ac:dyDescent="0.3">
      <c r="A580" s="281">
        <v>577</v>
      </c>
      <c r="B580" s="288" t="s">
        <v>2952</v>
      </c>
      <c r="C580" s="288" t="s">
        <v>3011</v>
      </c>
      <c r="D580" s="288" t="s">
        <v>2954</v>
      </c>
      <c r="E580" s="288" t="s">
        <v>2959</v>
      </c>
      <c r="F580" s="288" t="s">
        <v>2985</v>
      </c>
      <c r="G580" s="288" t="s">
        <v>2986</v>
      </c>
      <c r="H580" s="288" t="s">
        <v>2987</v>
      </c>
      <c r="I580" s="288" t="s">
        <v>2999</v>
      </c>
      <c r="J580" s="288" t="s">
        <v>60</v>
      </c>
      <c r="K580" s="288" t="s">
        <v>2958</v>
      </c>
      <c r="L580" s="288" t="s">
        <v>1853</v>
      </c>
      <c r="M580" s="289" t="s">
        <v>474</v>
      </c>
      <c r="N580" s="288" t="s">
        <v>389</v>
      </c>
      <c r="O580" s="288" t="s">
        <v>50</v>
      </c>
      <c r="P580" s="288" t="s">
        <v>120</v>
      </c>
      <c r="Q580" s="290" t="s">
        <v>45</v>
      </c>
      <c r="R580" s="288" t="s">
        <v>45</v>
      </c>
      <c r="S580" s="1">
        <v>46162</v>
      </c>
      <c r="T580" s="1">
        <v>45630</v>
      </c>
      <c r="U580" s="290" t="s">
        <v>45</v>
      </c>
      <c r="V580" s="1">
        <v>45630</v>
      </c>
      <c r="W580" s="1">
        <v>45681</v>
      </c>
      <c r="X580" s="1">
        <v>45709</v>
      </c>
      <c r="Y580" s="291">
        <v>49000</v>
      </c>
      <c r="Z580" s="291">
        <v>59000</v>
      </c>
      <c r="AA580" s="291">
        <v>14000</v>
      </c>
      <c r="AB580" s="291">
        <v>59000</v>
      </c>
      <c r="AC580" s="292" t="s">
        <v>1118</v>
      </c>
      <c r="AD580" s="290" t="s">
        <v>60</v>
      </c>
      <c r="AE580" s="292" t="s">
        <v>45</v>
      </c>
      <c r="AF580" s="291">
        <v>49000</v>
      </c>
      <c r="AG580" s="291">
        <v>21025</v>
      </c>
      <c r="AH580" s="291">
        <v>1240475000</v>
      </c>
      <c r="AI580" s="291">
        <v>294350000</v>
      </c>
      <c r="AJ580" s="291">
        <v>2000</v>
      </c>
      <c r="AK580" s="291">
        <v>118000000</v>
      </c>
      <c r="AL580" s="291">
        <v>28000000</v>
      </c>
      <c r="AM580" s="291">
        <v>19025</v>
      </c>
      <c r="AN580" s="291">
        <v>1122475000</v>
      </c>
      <c r="AO580" s="291">
        <v>266350000</v>
      </c>
      <c r="AP580" s="291">
        <v>12857</v>
      </c>
      <c r="AQ580" s="291">
        <v>758563000</v>
      </c>
      <c r="AR580" s="291">
        <v>179998000</v>
      </c>
      <c r="AS580" s="291">
        <v>12857</v>
      </c>
      <c r="AT580" s="291">
        <v>758563000</v>
      </c>
      <c r="AU580" s="291">
        <v>179998000</v>
      </c>
      <c r="AV580" s="291"/>
      <c r="AW580" s="291"/>
      <c r="AX580" s="291">
        <v>0</v>
      </c>
      <c r="AY580" s="291">
        <v>12651</v>
      </c>
      <c r="AZ580" s="291">
        <v>746409000</v>
      </c>
      <c r="BA580" s="291"/>
      <c r="BB580" s="291"/>
      <c r="BC580" s="291">
        <v>12441</v>
      </c>
      <c r="BD580" s="291">
        <v>734019000</v>
      </c>
      <c r="BE580" s="291">
        <v>416291579</v>
      </c>
      <c r="BF580" s="291">
        <v>174174000</v>
      </c>
      <c r="BG580" s="291">
        <v>12441</v>
      </c>
      <c r="BH580" s="291">
        <v>734019000</v>
      </c>
      <c r="BI580" s="291">
        <v>416291579</v>
      </c>
      <c r="BJ580" s="291">
        <v>174174000</v>
      </c>
      <c r="BK580" s="291">
        <v>210</v>
      </c>
      <c r="BL580" s="291">
        <v>206</v>
      </c>
      <c r="BM580" s="291">
        <v>416</v>
      </c>
      <c r="BN580" s="291">
        <v>24544000</v>
      </c>
      <c r="BO580" s="291">
        <v>5824000</v>
      </c>
      <c r="BP580" s="292" t="s">
        <v>3486</v>
      </c>
      <c r="BQ580" s="292" t="s">
        <v>1799</v>
      </c>
      <c r="BR580" t="s">
        <v>3793</v>
      </c>
    </row>
    <row r="581" spans="1:70" x14ac:dyDescent="0.3">
      <c r="A581" s="281">
        <v>578</v>
      </c>
      <c r="B581" s="282" t="s">
        <v>2952</v>
      </c>
      <c r="C581" s="282" t="s">
        <v>3011</v>
      </c>
      <c r="D581" s="282" t="s">
        <v>2954</v>
      </c>
      <c r="E581" s="282" t="s">
        <v>2959</v>
      </c>
      <c r="F581" s="282" t="s">
        <v>2985</v>
      </c>
      <c r="G581" s="282" t="s">
        <v>2986</v>
      </c>
      <c r="H581" s="282" t="s">
        <v>2989</v>
      </c>
      <c r="I581" s="282" t="s">
        <v>2962</v>
      </c>
      <c r="J581" s="282" t="s">
        <v>60</v>
      </c>
      <c r="K581" s="282" t="s">
        <v>2958</v>
      </c>
      <c r="L581" s="282" t="s">
        <v>45</v>
      </c>
      <c r="M581" s="283" t="s">
        <v>2530</v>
      </c>
      <c r="N581" s="282" t="s">
        <v>2531</v>
      </c>
      <c r="O581" s="282" t="s">
        <v>50</v>
      </c>
      <c r="P581" s="282" t="s">
        <v>120</v>
      </c>
      <c r="Q581" s="284" t="s">
        <v>45</v>
      </c>
      <c r="R581" s="282" t="s">
        <v>45</v>
      </c>
      <c r="S581" s="285">
        <v>45681</v>
      </c>
      <c r="T581" s="285">
        <v>45629</v>
      </c>
      <c r="U581" s="284" t="s">
        <v>45</v>
      </c>
      <c r="V581" s="285">
        <v>45629</v>
      </c>
      <c r="W581" s="285">
        <v>45681</v>
      </c>
      <c r="X581" s="285">
        <v>45692</v>
      </c>
      <c r="Y581" s="286">
        <v>63000</v>
      </c>
      <c r="Z581" s="286">
        <v>79000</v>
      </c>
      <c r="AA581" s="286">
        <v>16500</v>
      </c>
      <c r="AB581" s="286">
        <v>79000</v>
      </c>
      <c r="AC581" s="287" t="s">
        <v>672</v>
      </c>
      <c r="AD581" s="284" t="s">
        <v>60</v>
      </c>
      <c r="AE581" s="287" t="s">
        <v>45</v>
      </c>
      <c r="AF581" s="286">
        <v>63000</v>
      </c>
      <c r="AG581" s="286">
        <v>1000</v>
      </c>
      <c r="AH581" s="286">
        <v>79000000</v>
      </c>
      <c r="AI581" s="286">
        <v>16500000</v>
      </c>
      <c r="AJ581" s="286">
        <v>1000</v>
      </c>
      <c r="AK581" s="286">
        <v>79000000</v>
      </c>
      <c r="AL581" s="286">
        <v>16500000</v>
      </c>
      <c r="AM581" s="286"/>
      <c r="AN581" s="286"/>
      <c r="AO581" s="286">
        <v>0</v>
      </c>
      <c r="AP581" s="286">
        <v>1022</v>
      </c>
      <c r="AQ581" s="286">
        <v>80738000</v>
      </c>
      <c r="AR581" s="286">
        <v>16863000</v>
      </c>
      <c r="AS581" s="286">
        <v>1022</v>
      </c>
      <c r="AT581" s="286">
        <v>80738000</v>
      </c>
      <c r="AU581" s="286">
        <v>16863000</v>
      </c>
      <c r="AV581" s="286"/>
      <c r="AW581" s="286"/>
      <c r="AX581" s="286">
        <v>0</v>
      </c>
      <c r="AY581" s="286">
        <v>906</v>
      </c>
      <c r="AZ581" s="286">
        <v>71574000</v>
      </c>
      <c r="BA581" s="286"/>
      <c r="BB581" s="286"/>
      <c r="BC581" s="286">
        <v>852</v>
      </c>
      <c r="BD581" s="286">
        <v>67308000</v>
      </c>
      <c r="BE581" s="286">
        <v>34382552</v>
      </c>
      <c r="BF581" s="286">
        <v>14058000</v>
      </c>
      <c r="BG581" s="286">
        <v>852</v>
      </c>
      <c r="BH581" s="286">
        <v>67308000</v>
      </c>
      <c r="BI581" s="286">
        <v>34382552</v>
      </c>
      <c r="BJ581" s="286">
        <v>14058000</v>
      </c>
      <c r="BK581" s="286">
        <v>54</v>
      </c>
      <c r="BL581" s="286">
        <v>116</v>
      </c>
      <c r="BM581" s="286">
        <v>170</v>
      </c>
      <c r="BN581" s="286">
        <v>13430000</v>
      </c>
      <c r="BO581" s="286">
        <v>2805000</v>
      </c>
      <c r="BP581" s="287" t="s">
        <v>3555</v>
      </c>
      <c r="BQ581" s="287" t="s">
        <v>3381</v>
      </c>
      <c r="BR581" t="s">
        <v>45</v>
      </c>
    </row>
    <row r="582" spans="1:70" x14ac:dyDescent="0.3">
      <c r="A582" s="281">
        <v>579</v>
      </c>
      <c r="B582" s="288" t="s">
        <v>2952</v>
      </c>
      <c r="C582" s="288" t="s">
        <v>3011</v>
      </c>
      <c r="D582" s="288" t="s">
        <v>2954</v>
      </c>
      <c r="E582" s="288" t="s">
        <v>2959</v>
      </c>
      <c r="F582" s="288" t="s">
        <v>2985</v>
      </c>
      <c r="G582" s="288" t="s">
        <v>2986</v>
      </c>
      <c r="H582" s="288" t="s">
        <v>2989</v>
      </c>
      <c r="I582" s="288" t="s">
        <v>2962</v>
      </c>
      <c r="J582" s="288" t="s">
        <v>60</v>
      </c>
      <c r="K582" s="288" t="s">
        <v>2958</v>
      </c>
      <c r="L582" s="288" t="s">
        <v>45</v>
      </c>
      <c r="M582" s="289" t="s">
        <v>2532</v>
      </c>
      <c r="N582" s="288" t="s">
        <v>2533</v>
      </c>
      <c r="O582" s="288" t="s">
        <v>50</v>
      </c>
      <c r="P582" s="288" t="s">
        <v>51</v>
      </c>
      <c r="Q582" s="290" t="s">
        <v>45</v>
      </c>
      <c r="R582" s="288" t="s">
        <v>45</v>
      </c>
      <c r="S582" s="1">
        <v>45705</v>
      </c>
      <c r="T582" s="1">
        <v>45611</v>
      </c>
      <c r="U582" s="290" t="s">
        <v>45</v>
      </c>
      <c r="V582" s="1">
        <v>45611</v>
      </c>
      <c r="W582" s="1">
        <v>45674</v>
      </c>
      <c r="X582" s="1">
        <v>45677</v>
      </c>
      <c r="Y582" s="291">
        <v>59000</v>
      </c>
      <c r="Z582" s="291">
        <v>59000</v>
      </c>
      <c r="AA582" s="291">
        <v>14600</v>
      </c>
      <c r="AB582" s="291">
        <v>59000</v>
      </c>
      <c r="AC582" s="292" t="s">
        <v>2534</v>
      </c>
      <c r="AD582" s="290" t="s">
        <v>60</v>
      </c>
      <c r="AE582" s="292" t="s">
        <v>45</v>
      </c>
      <c r="AF582" s="291">
        <v>59000</v>
      </c>
      <c r="AG582" s="291">
        <v>1330</v>
      </c>
      <c r="AH582" s="291">
        <v>78470000</v>
      </c>
      <c r="AI582" s="291">
        <v>19418000</v>
      </c>
      <c r="AJ582" s="291">
        <v>1130</v>
      </c>
      <c r="AK582" s="291">
        <v>66670000</v>
      </c>
      <c r="AL582" s="291">
        <v>16498000</v>
      </c>
      <c r="AM582" s="291">
        <v>200</v>
      </c>
      <c r="AN582" s="291">
        <v>11800000</v>
      </c>
      <c r="AO582" s="291">
        <v>2920000</v>
      </c>
      <c r="AP582" s="291">
        <v>1337</v>
      </c>
      <c r="AQ582" s="291">
        <v>78883000</v>
      </c>
      <c r="AR582" s="291">
        <v>19520200</v>
      </c>
      <c r="AS582" s="291">
        <v>1337</v>
      </c>
      <c r="AT582" s="291">
        <v>78883000</v>
      </c>
      <c r="AU582" s="291">
        <v>19520200</v>
      </c>
      <c r="AV582" s="291"/>
      <c r="AW582" s="291"/>
      <c r="AX582" s="291">
        <v>0</v>
      </c>
      <c r="AY582" s="291">
        <v>1163</v>
      </c>
      <c r="AZ582" s="291">
        <v>68617000</v>
      </c>
      <c r="BA582" s="291"/>
      <c r="BB582" s="291"/>
      <c r="BC582" s="291">
        <v>1090</v>
      </c>
      <c r="BD582" s="291">
        <v>64310000</v>
      </c>
      <c r="BE582" s="291">
        <v>46744467</v>
      </c>
      <c r="BF582" s="291">
        <v>15914000</v>
      </c>
      <c r="BG582" s="291">
        <v>1090</v>
      </c>
      <c r="BH582" s="291">
        <v>64310000</v>
      </c>
      <c r="BI582" s="291">
        <v>46744467</v>
      </c>
      <c r="BJ582" s="291">
        <v>15914000</v>
      </c>
      <c r="BK582" s="291">
        <v>73</v>
      </c>
      <c r="BL582" s="291">
        <v>174</v>
      </c>
      <c r="BM582" s="291">
        <v>247</v>
      </c>
      <c r="BN582" s="291">
        <v>14573000</v>
      </c>
      <c r="BO582" s="291">
        <v>3606200</v>
      </c>
      <c r="BP582" s="292" t="s">
        <v>3239</v>
      </c>
      <c r="BQ582" s="292" t="s">
        <v>1736</v>
      </c>
      <c r="BR582" t="s">
        <v>45</v>
      </c>
    </row>
    <row r="583" spans="1:70" x14ac:dyDescent="0.3">
      <c r="A583" s="281">
        <v>580</v>
      </c>
      <c r="B583" s="282" t="s">
        <v>2952</v>
      </c>
      <c r="C583" s="282" t="s">
        <v>3011</v>
      </c>
      <c r="D583" s="282" t="s">
        <v>2954</v>
      </c>
      <c r="E583" s="282" t="s">
        <v>2959</v>
      </c>
      <c r="F583" s="282" t="s">
        <v>2985</v>
      </c>
      <c r="G583" s="282" t="s">
        <v>2986</v>
      </c>
      <c r="H583" s="282" t="s">
        <v>2989</v>
      </c>
      <c r="I583" s="282" t="s">
        <v>2962</v>
      </c>
      <c r="J583" s="282" t="s">
        <v>60</v>
      </c>
      <c r="K583" s="282" t="s">
        <v>2958</v>
      </c>
      <c r="L583" s="282" t="s">
        <v>45</v>
      </c>
      <c r="M583" s="283" t="s">
        <v>2535</v>
      </c>
      <c r="N583" s="282" t="s">
        <v>2536</v>
      </c>
      <c r="O583" s="282" t="s">
        <v>50</v>
      </c>
      <c r="P583" s="282" t="s">
        <v>120</v>
      </c>
      <c r="Q583" s="284" t="s">
        <v>45</v>
      </c>
      <c r="R583" s="282" t="s">
        <v>45</v>
      </c>
      <c r="S583" s="285">
        <v>45749</v>
      </c>
      <c r="T583" s="285">
        <v>45623</v>
      </c>
      <c r="U583" s="284" t="s">
        <v>45</v>
      </c>
      <c r="V583" s="285">
        <v>45623</v>
      </c>
      <c r="W583" s="285">
        <v>45665</v>
      </c>
      <c r="X583" s="285">
        <v>45672</v>
      </c>
      <c r="Y583" s="286">
        <v>59000</v>
      </c>
      <c r="Z583" s="286">
        <v>73000</v>
      </c>
      <c r="AA583" s="286">
        <v>16000</v>
      </c>
      <c r="AB583" s="286">
        <v>73000</v>
      </c>
      <c r="AC583" s="287" t="s">
        <v>874</v>
      </c>
      <c r="AD583" s="284" t="s">
        <v>60</v>
      </c>
      <c r="AE583" s="287" t="s">
        <v>45</v>
      </c>
      <c r="AF583" s="286">
        <v>59000</v>
      </c>
      <c r="AG583" s="286">
        <v>3680</v>
      </c>
      <c r="AH583" s="286">
        <v>268640000</v>
      </c>
      <c r="AI583" s="286">
        <v>58880000</v>
      </c>
      <c r="AJ583" s="286">
        <v>2000</v>
      </c>
      <c r="AK583" s="286">
        <v>146000000</v>
      </c>
      <c r="AL583" s="286">
        <v>32000000</v>
      </c>
      <c r="AM583" s="286">
        <v>1680</v>
      </c>
      <c r="AN583" s="286">
        <v>122640000</v>
      </c>
      <c r="AO583" s="286">
        <v>26880000</v>
      </c>
      <c r="AP583" s="286">
        <v>3656</v>
      </c>
      <c r="AQ583" s="286">
        <v>266888000</v>
      </c>
      <c r="AR583" s="286">
        <v>58496000</v>
      </c>
      <c r="AS583" s="286">
        <v>3656</v>
      </c>
      <c r="AT583" s="286">
        <v>266888000</v>
      </c>
      <c r="AU583" s="286">
        <v>58496000</v>
      </c>
      <c r="AV583" s="286"/>
      <c r="AW583" s="286"/>
      <c r="AX583" s="286">
        <v>0</v>
      </c>
      <c r="AY583" s="286">
        <v>3597</v>
      </c>
      <c r="AZ583" s="286">
        <v>262581000</v>
      </c>
      <c r="BA583" s="286"/>
      <c r="BB583" s="286"/>
      <c r="BC583" s="286">
        <v>3376</v>
      </c>
      <c r="BD583" s="286">
        <v>246448000</v>
      </c>
      <c r="BE583" s="286">
        <v>144201491</v>
      </c>
      <c r="BF583" s="286">
        <v>54016000</v>
      </c>
      <c r="BG583" s="286">
        <v>3376</v>
      </c>
      <c r="BH583" s="286">
        <v>246448000</v>
      </c>
      <c r="BI583" s="286">
        <v>144201491</v>
      </c>
      <c r="BJ583" s="286">
        <v>54016000</v>
      </c>
      <c r="BK583" s="286">
        <v>221</v>
      </c>
      <c r="BL583" s="286">
        <v>59</v>
      </c>
      <c r="BM583" s="286">
        <v>280</v>
      </c>
      <c r="BN583" s="286">
        <v>20440000</v>
      </c>
      <c r="BO583" s="286">
        <v>4480000</v>
      </c>
      <c r="BP583" s="287" t="s">
        <v>1187</v>
      </c>
      <c r="BQ583" s="287" t="s">
        <v>3545</v>
      </c>
      <c r="BR583" t="s">
        <v>45</v>
      </c>
    </row>
    <row r="584" spans="1:70" x14ac:dyDescent="0.3">
      <c r="A584" s="281">
        <v>581</v>
      </c>
      <c r="B584" s="288" t="s">
        <v>2952</v>
      </c>
      <c r="C584" s="288" t="s">
        <v>3011</v>
      </c>
      <c r="D584" s="288" t="s">
        <v>2954</v>
      </c>
      <c r="E584" s="288" t="s">
        <v>2959</v>
      </c>
      <c r="F584" s="288" t="s">
        <v>2985</v>
      </c>
      <c r="G584" s="288" t="s">
        <v>2986</v>
      </c>
      <c r="H584" s="288" t="s">
        <v>2989</v>
      </c>
      <c r="I584" s="288" t="s">
        <v>2962</v>
      </c>
      <c r="J584" s="288" t="s">
        <v>60</v>
      </c>
      <c r="K584" s="288" t="s">
        <v>2958</v>
      </c>
      <c r="L584" s="288" t="s">
        <v>45</v>
      </c>
      <c r="M584" s="289" t="s">
        <v>2537</v>
      </c>
      <c r="N584" s="288" t="s">
        <v>2538</v>
      </c>
      <c r="O584" s="288" t="s">
        <v>50</v>
      </c>
      <c r="P584" s="288" t="s">
        <v>51</v>
      </c>
      <c r="Q584" s="290" t="s">
        <v>45</v>
      </c>
      <c r="R584" s="288" t="s">
        <v>45</v>
      </c>
      <c r="S584" s="1">
        <v>45679</v>
      </c>
      <c r="T584" s="1">
        <v>45643</v>
      </c>
      <c r="U584" s="290" t="s">
        <v>45</v>
      </c>
      <c r="V584" s="1">
        <v>45643</v>
      </c>
      <c r="W584" s="1">
        <v>45679</v>
      </c>
      <c r="X584" s="1">
        <v>45688</v>
      </c>
      <c r="Y584" s="291">
        <v>65000</v>
      </c>
      <c r="Z584" s="291">
        <v>79000</v>
      </c>
      <c r="AA584" s="291">
        <v>17300</v>
      </c>
      <c r="AB584" s="291">
        <v>79000</v>
      </c>
      <c r="AC584" s="292" t="s">
        <v>531</v>
      </c>
      <c r="AD584" s="290" t="s">
        <v>60</v>
      </c>
      <c r="AE584" s="292" t="s">
        <v>45</v>
      </c>
      <c r="AF584" s="291">
        <v>65000</v>
      </c>
      <c r="AG584" s="291">
        <v>1600</v>
      </c>
      <c r="AH584" s="291">
        <v>126400000</v>
      </c>
      <c r="AI584" s="291">
        <v>27680000</v>
      </c>
      <c r="AJ584" s="291">
        <v>1600</v>
      </c>
      <c r="AK584" s="291">
        <v>126400000</v>
      </c>
      <c r="AL584" s="291">
        <v>27680000</v>
      </c>
      <c r="AM584" s="291"/>
      <c r="AN584" s="291"/>
      <c r="AO584" s="291">
        <v>0</v>
      </c>
      <c r="AP584" s="291">
        <v>1623</v>
      </c>
      <c r="AQ584" s="291">
        <v>128217000</v>
      </c>
      <c r="AR584" s="291">
        <v>28077900</v>
      </c>
      <c r="AS584" s="291">
        <v>1623</v>
      </c>
      <c r="AT584" s="291">
        <v>128217000</v>
      </c>
      <c r="AU584" s="291">
        <v>28077900</v>
      </c>
      <c r="AV584" s="291"/>
      <c r="AW584" s="291"/>
      <c r="AX584" s="291">
        <v>0</v>
      </c>
      <c r="AY584" s="291">
        <v>1123</v>
      </c>
      <c r="AZ584" s="291">
        <v>88717000</v>
      </c>
      <c r="BA584" s="291"/>
      <c r="BB584" s="291"/>
      <c r="BC584" s="291">
        <v>951</v>
      </c>
      <c r="BD584" s="291">
        <v>75129000</v>
      </c>
      <c r="BE584" s="291">
        <v>44452878</v>
      </c>
      <c r="BF584" s="291">
        <v>16452300</v>
      </c>
      <c r="BG584" s="291">
        <v>951</v>
      </c>
      <c r="BH584" s="291">
        <v>75129000</v>
      </c>
      <c r="BI584" s="291">
        <v>44452878</v>
      </c>
      <c r="BJ584" s="291">
        <v>16452300</v>
      </c>
      <c r="BK584" s="291">
        <v>172</v>
      </c>
      <c r="BL584" s="291">
        <v>500</v>
      </c>
      <c r="BM584" s="291">
        <v>672</v>
      </c>
      <c r="BN584" s="291">
        <v>53088000</v>
      </c>
      <c r="BO584" s="291">
        <v>11625600</v>
      </c>
      <c r="BP584" s="292" t="s">
        <v>712</v>
      </c>
      <c r="BQ584" s="292" t="s">
        <v>734</v>
      </c>
      <c r="BR584" t="s">
        <v>45</v>
      </c>
    </row>
    <row r="585" spans="1:70" x14ac:dyDescent="0.3">
      <c r="A585" s="281">
        <v>582</v>
      </c>
      <c r="B585" s="282" t="s">
        <v>2952</v>
      </c>
      <c r="C585" s="282" t="s">
        <v>3011</v>
      </c>
      <c r="D585" s="282" t="s">
        <v>2954</v>
      </c>
      <c r="E585" s="282" t="s">
        <v>2959</v>
      </c>
      <c r="F585" s="282" t="s">
        <v>2985</v>
      </c>
      <c r="G585" s="282" t="s">
        <v>2986</v>
      </c>
      <c r="H585" s="282" t="s">
        <v>2989</v>
      </c>
      <c r="I585" s="282" t="s">
        <v>2962</v>
      </c>
      <c r="J585" s="282" t="s">
        <v>60</v>
      </c>
      <c r="K585" s="282" t="s">
        <v>2958</v>
      </c>
      <c r="L585" s="282" t="s">
        <v>45</v>
      </c>
      <c r="M585" s="283" t="s">
        <v>2539</v>
      </c>
      <c r="N585" s="282" t="s">
        <v>2540</v>
      </c>
      <c r="O585" s="282" t="s">
        <v>50</v>
      </c>
      <c r="P585" s="282" t="s">
        <v>51</v>
      </c>
      <c r="Q585" s="284" t="s">
        <v>45</v>
      </c>
      <c r="R585" s="282" t="s">
        <v>45</v>
      </c>
      <c r="S585" s="285">
        <v>45741</v>
      </c>
      <c r="T585" s="285">
        <v>45645</v>
      </c>
      <c r="U585" s="284" t="s">
        <v>45</v>
      </c>
      <c r="V585" s="285">
        <v>45645</v>
      </c>
      <c r="W585" s="285">
        <v>45721</v>
      </c>
      <c r="X585" s="285">
        <v>45726</v>
      </c>
      <c r="Y585" s="286">
        <v>69000</v>
      </c>
      <c r="Z585" s="286">
        <v>69000</v>
      </c>
      <c r="AA585" s="286">
        <v>18000</v>
      </c>
      <c r="AB585" s="286">
        <v>69000</v>
      </c>
      <c r="AC585" s="287" t="s">
        <v>527</v>
      </c>
      <c r="AD585" s="284" t="s">
        <v>60</v>
      </c>
      <c r="AE585" s="287" t="s">
        <v>45</v>
      </c>
      <c r="AF585" s="286">
        <v>69000</v>
      </c>
      <c r="AG585" s="286">
        <v>1630</v>
      </c>
      <c r="AH585" s="286">
        <v>112470000</v>
      </c>
      <c r="AI585" s="286">
        <v>29340000</v>
      </c>
      <c r="AJ585" s="286">
        <v>1300</v>
      </c>
      <c r="AK585" s="286">
        <v>89700000</v>
      </c>
      <c r="AL585" s="286">
        <v>23400000</v>
      </c>
      <c r="AM585" s="286">
        <v>330</v>
      </c>
      <c r="AN585" s="286">
        <v>22770000</v>
      </c>
      <c r="AO585" s="286">
        <v>5940000</v>
      </c>
      <c r="AP585" s="286">
        <v>1630</v>
      </c>
      <c r="AQ585" s="286">
        <v>112470000</v>
      </c>
      <c r="AR585" s="286">
        <v>29340000</v>
      </c>
      <c r="AS585" s="286">
        <v>1630</v>
      </c>
      <c r="AT585" s="286">
        <v>112470000</v>
      </c>
      <c r="AU585" s="286">
        <v>29340000</v>
      </c>
      <c r="AV585" s="286"/>
      <c r="AW585" s="286"/>
      <c r="AX585" s="286">
        <v>0</v>
      </c>
      <c r="AY585" s="286">
        <v>1521</v>
      </c>
      <c r="AZ585" s="286">
        <v>104949000</v>
      </c>
      <c r="BA585" s="286"/>
      <c r="BB585" s="286"/>
      <c r="BC585" s="286">
        <v>1364</v>
      </c>
      <c r="BD585" s="286">
        <v>94116000</v>
      </c>
      <c r="BE585" s="286">
        <v>64375458</v>
      </c>
      <c r="BF585" s="286">
        <v>24552000</v>
      </c>
      <c r="BG585" s="286">
        <v>1364</v>
      </c>
      <c r="BH585" s="286">
        <v>94116000</v>
      </c>
      <c r="BI585" s="286">
        <v>64375458</v>
      </c>
      <c r="BJ585" s="286">
        <v>24552000</v>
      </c>
      <c r="BK585" s="286">
        <v>157</v>
      </c>
      <c r="BL585" s="286">
        <v>109</v>
      </c>
      <c r="BM585" s="286">
        <v>266</v>
      </c>
      <c r="BN585" s="286">
        <v>18354000</v>
      </c>
      <c r="BO585" s="286">
        <v>4788000</v>
      </c>
      <c r="BP585" s="287" t="s">
        <v>3862</v>
      </c>
      <c r="BQ585" s="287" t="s">
        <v>3528</v>
      </c>
      <c r="BR585" t="s">
        <v>45</v>
      </c>
    </row>
    <row r="586" spans="1:70" x14ac:dyDescent="0.3">
      <c r="A586" s="281">
        <v>583</v>
      </c>
      <c r="B586" s="288" t="s">
        <v>2952</v>
      </c>
      <c r="C586" s="288" t="s">
        <v>3011</v>
      </c>
      <c r="D586" s="288" t="s">
        <v>2954</v>
      </c>
      <c r="E586" s="288" t="s">
        <v>2959</v>
      </c>
      <c r="F586" s="288" t="s">
        <v>2985</v>
      </c>
      <c r="G586" s="288" t="s">
        <v>2986</v>
      </c>
      <c r="H586" s="288" t="s">
        <v>2989</v>
      </c>
      <c r="I586" s="288" t="s">
        <v>2962</v>
      </c>
      <c r="J586" s="288" t="s">
        <v>60</v>
      </c>
      <c r="K586" s="288" t="s">
        <v>2958</v>
      </c>
      <c r="L586" s="288" t="s">
        <v>45</v>
      </c>
      <c r="M586" s="289" t="s">
        <v>2541</v>
      </c>
      <c r="N586" s="288" t="s">
        <v>2542</v>
      </c>
      <c r="O586" s="288" t="s">
        <v>50</v>
      </c>
      <c r="P586" s="288" t="s">
        <v>51</v>
      </c>
      <c r="Q586" s="290" t="s">
        <v>45</v>
      </c>
      <c r="R586" s="288" t="s">
        <v>45</v>
      </c>
      <c r="S586" s="1">
        <v>45741</v>
      </c>
      <c r="T586" s="1">
        <v>45721</v>
      </c>
      <c r="U586" s="290" t="s">
        <v>45</v>
      </c>
      <c r="V586" s="1">
        <v>45721</v>
      </c>
      <c r="W586" s="1">
        <v>45721</v>
      </c>
      <c r="X586" s="1">
        <v>45722</v>
      </c>
      <c r="Y586" s="291">
        <v>69000</v>
      </c>
      <c r="Z586" s="291">
        <v>69000</v>
      </c>
      <c r="AA586" s="291">
        <v>18200</v>
      </c>
      <c r="AB586" s="291">
        <v>69000</v>
      </c>
      <c r="AC586" s="292" t="s">
        <v>421</v>
      </c>
      <c r="AD586" s="290" t="s">
        <v>60</v>
      </c>
      <c r="AE586" s="292" t="s">
        <v>45</v>
      </c>
      <c r="AF586" s="291">
        <v>69000</v>
      </c>
      <c r="AG586" s="291">
        <v>1360</v>
      </c>
      <c r="AH586" s="291">
        <v>93840000</v>
      </c>
      <c r="AI586" s="291">
        <v>24752000</v>
      </c>
      <c r="AJ586" s="291">
        <v>800</v>
      </c>
      <c r="AK586" s="291">
        <v>55200000</v>
      </c>
      <c r="AL586" s="291">
        <v>14560000</v>
      </c>
      <c r="AM586" s="291">
        <v>560</v>
      </c>
      <c r="AN586" s="291">
        <v>38640000</v>
      </c>
      <c r="AO586" s="291">
        <v>10192000</v>
      </c>
      <c r="AP586" s="291">
        <v>1369</v>
      </c>
      <c r="AQ586" s="291">
        <v>94461000</v>
      </c>
      <c r="AR586" s="291">
        <v>24915800</v>
      </c>
      <c r="AS586" s="291">
        <v>1369</v>
      </c>
      <c r="AT586" s="291">
        <v>94461000</v>
      </c>
      <c r="AU586" s="291">
        <v>24915800</v>
      </c>
      <c r="AV586" s="291"/>
      <c r="AW586" s="291"/>
      <c r="AX586" s="291">
        <v>0</v>
      </c>
      <c r="AY586" s="291">
        <v>1311</v>
      </c>
      <c r="AZ586" s="291">
        <v>90459000</v>
      </c>
      <c r="BA586" s="291"/>
      <c r="BB586" s="291"/>
      <c r="BC586" s="291">
        <v>1212</v>
      </c>
      <c r="BD586" s="291">
        <v>83628000</v>
      </c>
      <c r="BE586" s="291">
        <v>57774354</v>
      </c>
      <c r="BF586" s="291">
        <v>22058400</v>
      </c>
      <c r="BG586" s="291">
        <v>1212</v>
      </c>
      <c r="BH586" s="291">
        <v>83628000</v>
      </c>
      <c r="BI586" s="291">
        <v>57774354</v>
      </c>
      <c r="BJ586" s="291">
        <v>22058400</v>
      </c>
      <c r="BK586" s="291">
        <v>99</v>
      </c>
      <c r="BL586" s="291">
        <v>58</v>
      </c>
      <c r="BM586" s="291">
        <v>157</v>
      </c>
      <c r="BN586" s="291">
        <v>10833000</v>
      </c>
      <c r="BO586" s="291">
        <v>2857400</v>
      </c>
      <c r="BP586" s="292" t="s">
        <v>3379</v>
      </c>
      <c r="BQ586" s="292" t="s">
        <v>3551</v>
      </c>
      <c r="BR586" t="s">
        <v>45</v>
      </c>
    </row>
    <row r="587" spans="1:70" x14ac:dyDescent="0.3">
      <c r="A587" s="281">
        <v>584</v>
      </c>
      <c r="B587" s="282" t="s">
        <v>2952</v>
      </c>
      <c r="C587" s="282" t="s">
        <v>3011</v>
      </c>
      <c r="D587" s="282" t="s">
        <v>2954</v>
      </c>
      <c r="E587" s="282" t="s">
        <v>2959</v>
      </c>
      <c r="F587" s="282" t="s">
        <v>2985</v>
      </c>
      <c r="G587" s="282" t="s">
        <v>2986</v>
      </c>
      <c r="H587" s="282" t="s">
        <v>2990</v>
      </c>
      <c r="I587" s="282" t="s">
        <v>2962</v>
      </c>
      <c r="J587" s="282" t="s">
        <v>60</v>
      </c>
      <c r="K587" s="282" t="s">
        <v>2958</v>
      </c>
      <c r="L587" s="282" t="s">
        <v>45</v>
      </c>
      <c r="M587" s="283" t="s">
        <v>2543</v>
      </c>
      <c r="N587" s="282" t="s">
        <v>2544</v>
      </c>
      <c r="O587" s="282" t="s">
        <v>50</v>
      </c>
      <c r="P587" s="282" t="s">
        <v>127</v>
      </c>
      <c r="Q587" s="284" t="s">
        <v>45</v>
      </c>
      <c r="R587" s="282" t="s">
        <v>45</v>
      </c>
      <c r="S587" s="285">
        <v>45680</v>
      </c>
      <c r="T587" s="285">
        <v>45630</v>
      </c>
      <c r="U587" s="284" t="s">
        <v>45</v>
      </c>
      <c r="V587" s="285">
        <v>45630</v>
      </c>
      <c r="W587" s="285">
        <v>45680</v>
      </c>
      <c r="X587" s="285">
        <v>45699</v>
      </c>
      <c r="Y587" s="286">
        <v>59000</v>
      </c>
      <c r="Z587" s="286">
        <v>59000</v>
      </c>
      <c r="AA587" s="286">
        <v>16000</v>
      </c>
      <c r="AB587" s="286">
        <v>59000</v>
      </c>
      <c r="AC587" s="287" t="s">
        <v>874</v>
      </c>
      <c r="AD587" s="284" t="s">
        <v>60</v>
      </c>
      <c r="AE587" s="287" t="s">
        <v>45</v>
      </c>
      <c r="AF587" s="286">
        <v>59000</v>
      </c>
      <c r="AG587" s="286">
        <v>1000</v>
      </c>
      <c r="AH587" s="286">
        <v>59000000</v>
      </c>
      <c r="AI587" s="286">
        <v>16000000</v>
      </c>
      <c r="AJ587" s="286">
        <v>1000</v>
      </c>
      <c r="AK587" s="286">
        <v>59000000</v>
      </c>
      <c r="AL587" s="286">
        <v>16000000</v>
      </c>
      <c r="AM587" s="286"/>
      <c r="AN587" s="286"/>
      <c r="AO587" s="286">
        <v>0</v>
      </c>
      <c r="AP587" s="286">
        <v>1075</v>
      </c>
      <c r="AQ587" s="286">
        <v>63425000</v>
      </c>
      <c r="AR587" s="286">
        <v>17200000</v>
      </c>
      <c r="AS587" s="286">
        <v>1075</v>
      </c>
      <c r="AT587" s="286">
        <v>63425000</v>
      </c>
      <c r="AU587" s="286">
        <v>17200000</v>
      </c>
      <c r="AV587" s="286"/>
      <c r="AW587" s="286"/>
      <c r="AX587" s="286">
        <v>0</v>
      </c>
      <c r="AY587" s="286">
        <v>1004</v>
      </c>
      <c r="AZ587" s="286">
        <v>59236000</v>
      </c>
      <c r="BA587" s="286"/>
      <c r="BB587" s="286"/>
      <c r="BC587" s="286">
        <v>982</v>
      </c>
      <c r="BD587" s="286">
        <v>57938000</v>
      </c>
      <c r="BE587" s="286">
        <v>40030445</v>
      </c>
      <c r="BF587" s="286">
        <v>15712000</v>
      </c>
      <c r="BG587" s="286">
        <v>982</v>
      </c>
      <c r="BH587" s="286">
        <v>57938000</v>
      </c>
      <c r="BI587" s="286">
        <v>40030445</v>
      </c>
      <c r="BJ587" s="286">
        <v>15712000</v>
      </c>
      <c r="BK587" s="286">
        <v>22</v>
      </c>
      <c r="BL587" s="286">
        <v>71</v>
      </c>
      <c r="BM587" s="286">
        <v>93</v>
      </c>
      <c r="BN587" s="286">
        <v>5487000</v>
      </c>
      <c r="BO587" s="286">
        <v>1488000</v>
      </c>
      <c r="BP587" s="287" t="s">
        <v>971</v>
      </c>
      <c r="BQ587" s="287" t="s">
        <v>681</v>
      </c>
      <c r="BR587" t="s">
        <v>45</v>
      </c>
    </row>
    <row r="588" spans="1:70" x14ac:dyDescent="0.3">
      <c r="A588" s="281">
        <v>585</v>
      </c>
      <c r="B588" s="288" t="s">
        <v>2952</v>
      </c>
      <c r="C588" s="288" t="s">
        <v>3011</v>
      </c>
      <c r="D588" s="288" t="s">
        <v>2954</v>
      </c>
      <c r="E588" s="288" t="s">
        <v>2959</v>
      </c>
      <c r="F588" s="288" t="s">
        <v>2985</v>
      </c>
      <c r="G588" s="288" t="s">
        <v>2986</v>
      </c>
      <c r="H588" s="288" t="s">
        <v>2990</v>
      </c>
      <c r="I588" s="288" t="s">
        <v>2962</v>
      </c>
      <c r="J588" s="288" t="s">
        <v>60</v>
      </c>
      <c r="K588" s="288" t="s">
        <v>2958</v>
      </c>
      <c r="L588" s="288" t="s">
        <v>45</v>
      </c>
      <c r="M588" s="289" t="s">
        <v>2545</v>
      </c>
      <c r="N588" s="288" t="s">
        <v>2546</v>
      </c>
      <c r="O588" s="288" t="s">
        <v>50</v>
      </c>
      <c r="P588" s="288" t="s">
        <v>51</v>
      </c>
      <c r="Q588" s="290" t="s">
        <v>45</v>
      </c>
      <c r="R588" s="288" t="s">
        <v>45</v>
      </c>
      <c r="S588" s="1">
        <v>45735</v>
      </c>
      <c r="T588" s="1">
        <v>45656</v>
      </c>
      <c r="U588" s="290" t="s">
        <v>45</v>
      </c>
      <c r="V588" s="1">
        <v>45656</v>
      </c>
      <c r="W588" s="1">
        <v>45735</v>
      </c>
      <c r="X588" s="1">
        <v>45736</v>
      </c>
      <c r="Y588" s="291">
        <v>43000</v>
      </c>
      <c r="Z588" s="291">
        <v>43000</v>
      </c>
      <c r="AA588" s="291">
        <v>11300</v>
      </c>
      <c r="AB588" s="291">
        <v>43000</v>
      </c>
      <c r="AC588" s="292" t="s">
        <v>116</v>
      </c>
      <c r="AD588" s="290" t="s">
        <v>60</v>
      </c>
      <c r="AE588" s="292" t="s">
        <v>45</v>
      </c>
      <c r="AF588" s="291">
        <v>43000</v>
      </c>
      <c r="AG588" s="291">
        <v>800</v>
      </c>
      <c r="AH588" s="291">
        <v>34400000</v>
      </c>
      <c r="AI588" s="291">
        <v>9040000</v>
      </c>
      <c r="AJ588" s="291">
        <v>800</v>
      </c>
      <c r="AK588" s="291">
        <v>34400000</v>
      </c>
      <c r="AL588" s="291">
        <v>9040000</v>
      </c>
      <c r="AM588" s="291"/>
      <c r="AN588" s="291"/>
      <c r="AO588" s="291">
        <v>0</v>
      </c>
      <c r="AP588" s="291">
        <v>797</v>
      </c>
      <c r="AQ588" s="291">
        <v>34271000</v>
      </c>
      <c r="AR588" s="291">
        <v>9006100</v>
      </c>
      <c r="AS588" s="291">
        <v>797</v>
      </c>
      <c r="AT588" s="291">
        <v>34271000</v>
      </c>
      <c r="AU588" s="291">
        <v>9006100</v>
      </c>
      <c r="AV588" s="291"/>
      <c r="AW588" s="291"/>
      <c r="AX588" s="291">
        <v>0</v>
      </c>
      <c r="AY588" s="291">
        <v>626</v>
      </c>
      <c r="AZ588" s="291">
        <v>26918000</v>
      </c>
      <c r="BA588" s="291"/>
      <c r="BB588" s="291"/>
      <c r="BC588" s="291">
        <v>367</v>
      </c>
      <c r="BD588" s="291">
        <v>15781000</v>
      </c>
      <c r="BE588" s="291">
        <v>8502723</v>
      </c>
      <c r="BF588" s="291">
        <v>4147100</v>
      </c>
      <c r="BG588" s="291">
        <v>367</v>
      </c>
      <c r="BH588" s="291">
        <v>15781000</v>
      </c>
      <c r="BI588" s="291">
        <v>8502723</v>
      </c>
      <c r="BJ588" s="291">
        <v>4147100</v>
      </c>
      <c r="BK588" s="291">
        <v>259</v>
      </c>
      <c r="BL588" s="291">
        <v>171</v>
      </c>
      <c r="BM588" s="291">
        <v>430</v>
      </c>
      <c r="BN588" s="291">
        <v>18490000</v>
      </c>
      <c r="BO588" s="291">
        <v>4859000</v>
      </c>
      <c r="BP588" s="292" t="s">
        <v>4013</v>
      </c>
      <c r="BQ588" s="292" t="s">
        <v>4037</v>
      </c>
      <c r="BR588" t="s">
        <v>45</v>
      </c>
    </row>
    <row r="589" spans="1:70" x14ac:dyDescent="0.3">
      <c r="A589" s="281">
        <v>586</v>
      </c>
      <c r="B589" s="282" t="s">
        <v>2952</v>
      </c>
      <c r="C589" s="282" t="s">
        <v>3011</v>
      </c>
      <c r="D589" s="282" t="s">
        <v>2954</v>
      </c>
      <c r="E589" s="282" t="s">
        <v>2959</v>
      </c>
      <c r="F589" s="282" t="s">
        <v>2985</v>
      </c>
      <c r="G589" s="282" t="s">
        <v>2986</v>
      </c>
      <c r="H589" s="282" t="s">
        <v>2990</v>
      </c>
      <c r="I589" s="282" t="s">
        <v>2962</v>
      </c>
      <c r="J589" s="282" t="s">
        <v>60</v>
      </c>
      <c r="K589" s="282" t="s">
        <v>2958</v>
      </c>
      <c r="L589" s="282" t="s">
        <v>45</v>
      </c>
      <c r="M589" s="283" t="s">
        <v>2547</v>
      </c>
      <c r="N589" s="282" t="s">
        <v>2548</v>
      </c>
      <c r="O589" s="282" t="s">
        <v>50</v>
      </c>
      <c r="P589" s="282" t="s">
        <v>51</v>
      </c>
      <c r="Q589" s="284" t="s">
        <v>45</v>
      </c>
      <c r="R589" s="282" t="s">
        <v>45</v>
      </c>
      <c r="S589" s="285">
        <v>45679</v>
      </c>
      <c r="T589" s="285">
        <v>45625</v>
      </c>
      <c r="U589" s="284" t="s">
        <v>45</v>
      </c>
      <c r="V589" s="285">
        <v>45625</v>
      </c>
      <c r="W589" s="285">
        <v>45679</v>
      </c>
      <c r="X589" s="285">
        <v>45692</v>
      </c>
      <c r="Y589" s="286">
        <v>43000</v>
      </c>
      <c r="Z589" s="286">
        <v>43000</v>
      </c>
      <c r="AA589" s="286">
        <v>11800</v>
      </c>
      <c r="AB589" s="286">
        <v>43000</v>
      </c>
      <c r="AC589" s="287" t="s">
        <v>569</v>
      </c>
      <c r="AD589" s="284" t="s">
        <v>60</v>
      </c>
      <c r="AE589" s="287" t="s">
        <v>45</v>
      </c>
      <c r="AF589" s="286">
        <v>43000</v>
      </c>
      <c r="AG589" s="286">
        <v>820</v>
      </c>
      <c r="AH589" s="286">
        <v>35260000</v>
      </c>
      <c r="AI589" s="286">
        <v>9676000</v>
      </c>
      <c r="AJ589" s="286">
        <v>820</v>
      </c>
      <c r="AK589" s="286">
        <v>35260000</v>
      </c>
      <c r="AL589" s="286">
        <v>9676000</v>
      </c>
      <c r="AM589" s="286"/>
      <c r="AN589" s="286"/>
      <c r="AO589" s="286">
        <v>0</v>
      </c>
      <c r="AP589" s="286">
        <v>813</v>
      </c>
      <c r="AQ589" s="286">
        <v>34959000</v>
      </c>
      <c r="AR589" s="286">
        <v>9593400</v>
      </c>
      <c r="AS589" s="286">
        <v>813</v>
      </c>
      <c r="AT589" s="286">
        <v>34959000</v>
      </c>
      <c r="AU589" s="286">
        <v>9593400</v>
      </c>
      <c r="AV589" s="286"/>
      <c r="AW589" s="286"/>
      <c r="AX589" s="286">
        <v>0</v>
      </c>
      <c r="AY589" s="286">
        <v>570</v>
      </c>
      <c r="AZ589" s="286">
        <v>24510000</v>
      </c>
      <c r="BA589" s="286"/>
      <c r="BB589" s="286"/>
      <c r="BC589" s="286">
        <v>415</v>
      </c>
      <c r="BD589" s="286">
        <v>17845000</v>
      </c>
      <c r="BE589" s="286">
        <v>11401702</v>
      </c>
      <c r="BF589" s="286">
        <v>4897000</v>
      </c>
      <c r="BG589" s="286">
        <v>415</v>
      </c>
      <c r="BH589" s="286">
        <v>17845000</v>
      </c>
      <c r="BI589" s="286">
        <v>11401702</v>
      </c>
      <c r="BJ589" s="286">
        <v>4897000</v>
      </c>
      <c r="BK589" s="286">
        <v>155</v>
      </c>
      <c r="BL589" s="286">
        <v>243</v>
      </c>
      <c r="BM589" s="286">
        <v>398</v>
      </c>
      <c r="BN589" s="286">
        <v>17114000</v>
      </c>
      <c r="BO589" s="286">
        <v>4696400</v>
      </c>
      <c r="BP589" s="287" t="s">
        <v>584</v>
      </c>
      <c r="BQ589" s="287" t="s">
        <v>2175</v>
      </c>
      <c r="BR589" t="s">
        <v>45</v>
      </c>
    </row>
    <row r="590" spans="1:70" x14ac:dyDescent="0.3">
      <c r="A590" s="281">
        <v>587</v>
      </c>
      <c r="B590" s="288" t="s">
        <v>2952</v>
      </c>
      <c r="C590" s="288" t="s">
        <v>3011</v>
      </c>
      <c r="D590" s="288" t="s">
        <v>2954</v>
      </c>
      <c r="E590" s="288" t="s">
        <v>2959</v>
      </c>
      <c r="F590" s="288" t="s">
        <v>2985</v>
      </c>
      <c r="G590" s="288" t="s">
        <v>2991</v>
      </c>
      <c r="H590" s="288" t="s">
        <v>2992</v>
      </c>
      <c r="I590" s="288" t="s">
        <v>2962</v>
      </c>
      <c r="J590" s="288" t="s">
        <v>60</v>
      </c>
      <c r="K590" s="288" t="s">
        <v>2958</v>
      </c>
      <c r="L590" s="288" t="s">
        <v>45</v>
      </c>
      <c r="M590" s="289" t="s">
        <v>2549</v>
      </c>
      <c r="N590" s="288" t="s">
        <v>2550</v>
      </c>
      <c r="O590" s="288" t="s">
        <v>50</v>
      </c>
      <c r="P590" s="288" t="s">
        <v>51</v>
      </c>
      <c r="Q590" s="290" t="s">
        <v>45</v>
      </c>
      <c r="R590" s="288" t="s">
        <v>45</v>
      </c>
      <c r="S590" s="1">
        <v>45672</v>
      </c>
      <c r="T590" s="1">
        <v>45611</v>
      </c>
      <c r="U590" s="290" t="s">
        <v>45</v>
      </c>
      <c r="V590" s="1">
        <v>45611</v>
      </c>
      <c r="W590" s="1">
        <v>45672</v>
      </c>
      <c r="X590" s="1">
        <v>45679</v>
      </c>
      <c r="Y590" s="291">
        <v>47000</v>
      </c>
      <c r="Z590" s="291">
        <v>47000</v>
      </c>
      <c r="AA590" s="291">
        <v>12000</v>
      </c>
      <c r="AB590" s="291">
        <v>47000</v>
      </c>
      <c r="AC590" s="292" t="s">
        <v>983</v>
      </c>
      <c r="AD590" s="290" t="s">
        <v>60</v>
      </c>
      <c r="AE590" s="292" t="s">
        <v>45</v>
      </c>
      <c r="AF590" s="291">
        <v>47000</v>
      </c>
      <c r="AG590" s="291">
        <v>1200</v>
      </c>
      <c r="AH590" s="291">
        <v>56400000</v>
      </c>
      <c r="AI590" s="291">
        <v>14400000</v>
      </c>
      <c r="AJ590" s="291">
        <v>1200</v>
      </c>
      <c r="AK590" s="291">
        <v>56400000</v>
      </c>
      <c r="AL590" s="291">
        <v>14400000</v>
      </c>
      <c r="AM590" s="291"/>
      <c r="AN590" s="291"/>
      <c r="AO590" s="291">
        <v>0</v>
      </c>
      <c r="AP590" s="291">
        <v>1064</v>
      </c>
      <c r="AQ590" s="291">
        <v>50008000</v>
      </c>
      <c r="AR590" s="291">
        <v>12768000</v>
      </c>
      <c r="AS590" s="291">
        <v>1064</v>
      </c>
      <c r="AT590" s="291">
        <v>50008000</v>
      </c>
      <c r="AU590" s="291">
        <v>12768000</v>
      </c>
      <c r="AV590" s="291"/>
      <c r="AW590" s="291"/>
      <c r="AX590" s="291">
        <v>0</v>
      </c>
      <c r="AY590" s="291">
        <v>806</v>
      </c>
      <c r="AZ590" s="291">
        <v>37882000</v>
      </c>
      <c r="BA590" s="291"/>
      <c r="BB590" s="291"/>
      <c r="BC590" s="291">
        <v>665</v>
      </c>
      <c r="BD590" s="291">
        <v>31255000</v>
      </c>
      <c r="BE590" s="291">
        <v>23654381</v>
      </c>
      <c r="BF590" s="291">
        <v>7980000</v>
      </c>
      <c r="BG590" s="291">
        <v>665</v>
      </c>
      <c r="BH590" s="291">
        <v>31255000</v>
      </c>
      <c r="BI590" s="291">
        <v>23654381</v>
      </c>
      <c r="BJ590" s="291">
        <v>7980000</v>
      </c>
      <c r="BK590" s="291">
        <v>141</v>
      </c>
      <c r="BL590" s="291">
        <v>258</v>
      </c>
      <c r="BM590" s="291">
        <v>399</v>
      </c>
      <c r="BN590" s="291">
        <v>18753000</v>
      </c>
      <c r="BO590" s="291">
        <v>4788000</v>
      </c>
      <c r="BP590" s="292" t="s">
        <v>3566</v>
      </c>
      <c r="BQ590" s="292" t="s">
        <v>3492</v>
      </c>
      <c r="BR590" t="s">
        <v>45</v>
      </c>
    </row>
    <row r="591" spans="1:70" x14ac:dyDescent="0.3">
      <c r="A591" s="281">
        <v>588</v>
      </c>
      <c r="B591" s="282" t="s">
        <v>2952</v>
      </c>
      <c r="C591" s="282" t="s">
        <v>3011</v>
      </c>
      <c r="D591" s="282" t="s">
        <v>2954</v>
      </c>
      <c r="E591" s="282" t="s">
        <v>2959</v>
      </c>
      <c r="F591" s="282" t="s">
        <v>2985</v>
      </c>
      <c r="G591" s="282" t="s">
        <v>2991</v>
      </c>
      <c r="H591" s="282" t="s">
        <v>2992</v>
      </c>
      <c r="I591" s="282" t="s">
        <v>2962</v>
      </c>
      <c r="J591" s="282" t="s">
        <v>60</v>
      </c>
      <c r="K591" s="282" t="s">
        <v>2958</v>
      </c>
      <c r="L591" s="282" t="s">
        <v>45</v>
      </c>
      <c r="M591" s="283" t="s">
        <v>2551</v>
      </c>
      <c r="N591" s="282" t="s">
        <v>2552</v>
      </c>
      <c r="O591" s="282" t="s">
        <v>50</v>
      </c>
      <c r="P591" s="282" t="s">
        <v>127</v>
      </c>
      <c r="Q591" s="284" t="s">
        <v>45</v>
      </c>
      <c r="R591" s="282" t="s">
        <v>45</v>
      </c>
      <c r="S591" s="285">
        <v>45876</v>
      </c>
      <c r="T591" s="285">
        <v>45614</v>
      </c>
      <c r="U591" s="284" t="s">
        <v>45</v>
      </c>
      <c r="V591" s="285">
        <v>45614</v>
      </c>
      <c r="W591" s="285">
        <v>45659</v>
      </c>
      <c r="X591" s="285">
        <v>45664</v>
      </c>
      <c r="Y591" s="286">
        <v>79000</v>
      </c>
      <c r="Z591" s="286">
        <v>79000</v>
      </c>
      <c r="AA591" s="286">
        <v>20500</v>
      </c>
      <c r="AB591" s="286">
        <v>79000</v>
      </c>
      <c r="AC591" s="287" t="s">
        <v>201</v>
      </c>
      <c r="AD591" s="284" t="s">
        <v>60</v>
      </c>
      <c r="AE591" s="287" t="s">
        <v>45</v>
      </c>
      <c r="AF591" s="286">
        <v>79000</v>
      </c>
      <c r="AG591" s="286">
        <v>7000</v>
      </c>
      <c r="AH591" s="286">
        <v>553000000</v>
      </c>
      <c r="AI591" s="286">
        <v>143500000</v>
      </c>
      <c r="AJ591" s="286">
        <v>5250</v>
      </c>
      <c r="AK591" s="286">
        <v>414750000</v>
      </c>
      <c r="AL591" s="286">
        <v>107625000</v>
      </c>
      <c r="AM591" s="286">
        <v>1750</v>
      </c>
      <c r="AN591" s="286">
        <v>138250000</v>
      </c>
      <c r="AO591" s="286">
        <v>35875000</v>
      </c>
      <c r="AP591" s="286">
        <v>4613</v>
      </c>
      <c r="AQ591" s="286">
        <v>364427000</v>
      </c>
      <c r="AR591" s="286">
        <v>94566500</v>
      </c>
      <c r="AS591" s="286">
        <v>4613</v>
      </c>
      <c r="AT591" s="286">
        <v>364427000</v>
      </c>
      <c r="AU591" s="286">
        <v>94566500</v>
      </c>
      <c r="AV591" s="286"/>
      <c r="AW591" s="286"/>
      <c r="AX591" s="286">
        <v>0</v>
      </c>
      <c r="AY591" s="286">
        <v>3507</v>
      </c>
      <c r="AZ591" s="286">
        <v>277053000</v>
      </c>
      <c r="BA591" s="286"/>
      <c r="BB591" s="286"/>
      <c r="BC591" s="286">
        <v>3072</v>
      </c>
      <c r="BD591" s="286">
        <v>242688000</v>
      </c>
      <c r="BE591" s="286">
        <v>176141898</v>
      </c>
      <c r="BF591" s="286">
        <v>62976000</v>
      </c>
      <c r="BG591" s="286">
        <v>3072</v>
      </c>
      <c r="BH591" s="286">
        <v>242688000</v>
      </c>
      <c r="BI591" s="286">
        <v>176141898</v>
      </c>
      <c r="BJ591" s="286">
        <v>62976000</v>
      </c>
      <c r="BK591" s="286">
        <v>435</v>
      </c>
      <c r="BL591" s="286">
        <v>1106</v>
      </c>
      <c r="BM591" s="286">
        <v>1541</v>
      </c>
      <c r="BN591" s="286">
        <v>121739000</v>
      </c>
      <c r="BO591" s="286">
        <v>31590500</v>
      </c>
      <c r="BP591" s="287" t="s">
        <v>3969</v>
      </c>
      <c r="BQ591" s="287" t="s">
        <v>888</v>
      </c>
      <c r="BR591" t="s">
        <v>45</v>
      </c>
    </row>
    <row r="592" spans="1:70" x14ac:dyDescent="0.3">
      <c r="A592" s="281">
        <v>589</v>
      </c>
      <c r="B592" s="288" t="s">
        <v>2952</v>
      </c>
      <c r="C592" s="288" t="s">
        <v>3011</v>
      </c>
      <c r="D592" s="288" t="s">
        <v>2954</v>
      </c>
      <c r="E592" s="288" t="s">
        <v>2959</v>
      </c>
      <c r="F592" s="288" t="s">
        <v>2985</v>
      </c>
      <c r="G592" s="288" t="s">
        <v>2991</v>
      </c>
      <c r="H592" s="288" t="s">
        <v>2992</v>
      </c>
      <c r="I592" s="288" t="s">
        <v>2962</v>
      </c>
      <c r="J592" s="288" t="s">
        <v>60</v>
      </c>
      <c r="K592" s="288" t="s">
        <v>2958</v>
      </c>
      <c r="L592" s="288" t="s">
        <v>45</v>
      </c>
      <c r="M592" s="289" t="s">
        <v>2553</v>
      </c>
      <c r="N592" s="288" t="s">
        <v>2554</v>
      </c>
      <c r="O592" s="288" t="s">
        <v>50</v>
      </c>
      <c r="P592" s="288" t="s">
        <v>120</v>
      </c>
      <c r="Q592" s="290" t="s">
        <v>45</v>
      </c>
      <c r="R592" s="288" t="s">
        <v>45</v>
      </c>
      <c r="S592" s="1">
        <v>45665</v>
      </c>
      <c r="T592" s="1">
        <v>45624</v>
      </c>
      <c r="U592" s="290" t="s">
        <v>45</v>
      </c>
      <c r="V592" s="1">
        <v>45624</v>
      </c>
      <c r="W592" s="1">
        <v>45665</v>
      </c>
      <c r="X592" s="1">
        <v>45670</v>
      </c>
      <c r="Y592" s="291">
        <v>49000</v>
      </c>
      <c r="Z592" s="291">
        <v>49000</v>
      </c>
      <c r="AA592" s="291">
        <v>13000</v>
      </c>
      <c r="AB592" s="291">
        <v>49000</v>
      </c>
      <c r="AC592" s="292" t="s">
        <v>52</v>
      </c>
      <c r="AD592" s="290" t="s">
        <v>60</v>
      </c>
      <c r="AE592" s="292" t="s">
        <v>45</v>
      </c>
      <c r="AF592" s="291">
        <v>49000</v>
      </c>
      <c r="AG592" s="291">
        <v>1200</v>
      </c>
      <c r="AH592" s="291">
        <v>58800000</v>
      </c>
      <c r="AI592" s="291">
        <v>15600000</v>
      </c>
      <c r="AJ592" s="291">
        <v>1200</v>
      </c>
      <c r="AK592" s="291">
        <v>58800000</v>
      </c>
      <c r="AL592" s="291">
        <v>15600000</v>
      </c>
      <c r="AM592" s="291"/>
      <c r="AN592" s="291"/>
      <c r="AO592" s="291">
        <v>0</v>
      </c>
      <c r="AP592" s="291">
        <v>1210</v>
      </c>
      <c r="AQ592" s="291">
        <v>59290000</v>
      </c>
      <c r="AR592" s="291">
        <v>15730000</v>
      </c>
      <c r="AS592" s="291">
        <v>1210</v>
      </c>
      <c r="AT592" s="291">
        <v>59290000</v>
      </c>
      <c r="AU592" s="291">
        <v>15730000</v>
      </c>
      <c r="AV592" s="291"/>
      <c r="AW592" s="291"/>
      <c r="AX592" s="291">
        <v>0</v>
      </c>
      <c r="AY592" s="291">
        <v>1009</v>
      </c>
      <c r="AZ592" s="291">
        <v>49441000</v>
      </c>
      <c r="BA592" s="291"/>
      <c r="BB592" s="291"/>
      <c r="BC592" s="291">
        <v>873</v>
      </c>
      <c r="BD592" s="291">
        <v>42777000</v>
      </c>
      <c r="BE592" s="291">
        <v>33010817</v>
      </c>
      <c r="BF592" s="291">
        <v>11349000</v>
      </c>
      <c r="BG592" s="291">
        <v>873</v>
      </c>
      <c r="BH592" s="291">
        <v>42777000</v>
      </c>
      <c r="BI592" s="291">
        <v>33010817</v>
      </c>
      <c r="BJ592" s="291">
        <v>11349000</v>
      </c>
      <c r="BK592" s="291">
        <v>136</v>
      </c>
      <c r="BL592" s="291">
        <v>201</v>
      </c>
      <c r="BM592" s="291">
        <v>337</v>
      </c>
      <c r="BN592" s="291">
        <v>16513000</v>
      </c>
      <c r="BO592" s="291">
        <v>4381000</v>
      </c>
      <c r="BP592" s="292" t="s">
        <v>3891</v>
      </c>
      <c r="BQ592" s="292" t="s">
        <v>3761</v>
      </c>
      <c r="BR592" t="s">
        <v>45</v>
      </c>
    </row>
    <row r="593" spans="1:70" x14ac:dyDescent="0.3">
      <c r="A593" s="281">
        <v>590</v>
      </c>
      <c r="B593" s="282" t="s">
        <v>2952</v>
      </c>
      <c r="C593" s="282" t="s">
        <v>3011</v>
      </c>
      <c r="D593" s="282" t="s">
        <v>2954</v>
      </c>
      <c r="E593" s="282" t="s">
        <v>2959</v>
      </c>
      <c r="F593" s="282" t="s">
        <v>2985</v>
      </c>
      <c r="G593" s="282" t="s">
        <v>2991</v>
      </c>
      <c r="H593" s="282" t="s">
        <v>2992</v>
      </c>
      <c r="I593" s="282" t="s">
        <v>2962</v>
      </c>
      <c r="J593" s="282" t="s">
        <v>60</v>
      </c>
      <c r="K593" s="282" t="s">
        <v>2958</v>
      </c>
      <c r="L593" s="282" t="s">
        <v>45</v>
      </c>
      <c r="M593" s="283" t="s">
        <v>2555</v>
      </c>
      <c r="N593" s="282" t="s">
        <v>2556</v>
      </c>
      <c r="O593" s="282" t="s">
        <v>50</v>
      </c>
      <c r="P593" s="282" t="s">
        <v>51</v>
      </c>
      <c r="Q593" s="284" t="s">
        <v>45</v>
      </c>
      <c r="R593" s="282" t="s">
        <v>45</v>
      </c>
      <c r="S593" s="285">
        <v>45707</v>
      </c>
      <c r="T593" s="285">
        <v>45629</v>
      </c>
      <c r="U593" s="284" t="s">
        <v>45</v>
      </c>
      <c r="V593" s="285">
        <v>45629</v>
      </c>
      <c r="W593" s="285">
        <v>45691</v>
      </c>
      <c r="X593" s="285">
        <v>45692</v>
      </c>
      <c r="Y593" s="286">
        <v>59000</v>
      </c>
      <c r="Z593" s="286">
        <v>59000</v>
      </c>
      <c r="AA593" s="286">
        <v>15300</v>
      </c>
      <c r="AB593" s="286">
        <v>59000</v>
      </c>
      <c r="AC593" s="287" t="s">
        <v>396</v>
      </c>
      <c r="AD593" s="284" t="s">
        <v>60</v>
      </c>
      <c r="AE593" s="287" t="s">
        <v>45</v>
      </c>
      <c r="AF593" s="286">
        <v>59000</v>
      </c>
      <c r="AG593" s="286">
        <v>1120</v>
      </c>
      <c r="AH593" s="286">
        <v>66080000</v>
      </c>
      <c r="AI593" s="286">
        <v>17136000</v>
      </c>
      <c r="AJ593" s="286">
        <v>1050</v>
      </c>
      <c r="AK593" s="286">
        <v>61950000</v>
      </c>
      <c r="AL593" s="286">
        <v>16065000</v>
      </c>
      <c r="AM593" s="286">
        <v>70</v>
      </c>
      <c r="AN593" s="286">
        <v>4130000</v>
      </c>
      <c r="AO593" s="286">
        <v>1071000</v>
      </c>
      <c r="AP593" s="286">
        <v>1007</v>
      </c>
      <c r="AQ593" s="286">
        <v>59413000</v>
      </c>
      <c r="AR593" s="286">
        <v>15407100</v>
      </c>
      <c r="AS593" s="286">
        <v>1007</v>
      </c>
      <c r="AT593" s="286">
        <v>59413000</v>
      </c>
      <c r="AU593" s="286">
        <v>15407100</v>
      </c>
      <c r="AV593" s="286"/>
      <c r="AW593" s="286"/>
      <c r="AX593" s="286">
        <v>0</v>
      </c>
      <c r="AY593" s="286">
        <v>969</v>
      </c>
      <c r="AZ593" s="286">
        <v>57171000</v>
      </c>
      <c r="BA593" s="286"/>
      <c r="BB593" s="286"/>
      <c r="BC593" s="286">
        <v>853</v>
      </c>
      <c r="BD593" s="286">
        <v>50327000</v>
      </c>
      <c r="BE593" s="286">
        <v>37591322</v>
      </c>
      <c r="BF593" s="286">
        <v>13050900</v>
      </c>
      <c r="BG593" s="286">
        <v>853</v>
      </c>
      <c r="BH593" s="286">
        <v>50327000</v>
      </c>
      <c r="BI593" s="286">
        <v>37591322</v>
      </c>
      <c r="BJ593" s="286">
        <v>13050900</v>
      </c>
      <c r="BK593" s="286">
        <v>116</v>
      </c>
      <c r="BL593" s="286">
        <v>38</v>
      </c>
      <c r="BM593" s="286">
        <v>154</v>
      </c>
      <c r="BN593" s="286">
        <v>9086000</v>
      </c>
      <c r="BO593" s="286">
        <v>2356200</v>
      </c>
      <c r="BP593" s="287" t="s">
        <v>4038</v>
      </c>
      <c r="BQ593" s="287" t="s">
        <v>3941</v>
      </c>
      <c r="BR593" t="s">
        <v>45</v>
      </c>
    </row>
    <row r="594" spans="1:70" x14ac:dyDescent="0.3">
      <c r="A594" s="281">
        <v>591</v>
      </c>
      <c r="B594" s="288" t="s">
        <v>2952</v>
      </c>
      <c r="C594" s="288" t="s">
        <v>3011</v>
      </c>
      <c r="D594" s="288" t="s">
        <v>2954</v>
      </c>
      <c r="E594" s="288" t="s">
        <v>2959</v>
      </c>
      <c r="F594" s="288" t="s">
        <v>2985</v>
      </c>
      <c r="G594" s="288" t="s">
        <v>2991</v>
      </c>
      <c r="H594" s="288" t="s">
        <v>2992</v>
      </c>
      <c r="I594" s="288" t="s">
        <v>2962</v>
      </c>
      <c r="J594" s="288" t="s">
        <v>60</v>
      </c>
      <c r="K594" s="288" t="s">
        <v>2958</v>
      </c>
      <c r="L594" s="288" t="s">
        <v>45</v>
      </c>
      <c r="M594" s="289" t="s">
        <v>2557</v>
      </c>
      <c r="N594" s="288" t="s">
        <v>2558</v>
      </c>
      <c r="O594" s="288" t="s">
        <v>50</v>
      </c>
      <c r="P594" s="288" t="s">
        <v>51</v>
      </c>
      <c r="Q594" s="290" t="s">
        <v>45</v>
      </c>
      <c r="R594" s="288" t="s">
        <v>45</v>
      </c>
      <c r="S594" s="1">
        <v>45751</v>
      </c>
      <c r="T594" s="1">
        <v>45628</v>
      </c>
      <c r="U594" s="290" t="s">
        <v>45</v>
      </c>
      <c r="V594" s="1">
        <v>45628</v>
      </c>
      <c r="W594" s="1">
        <v>45691</v>
      </c>
      <c r="X594" s="1">
        <v>45708</v>
      </c>
      <c r="Y594" s="291">
        <v>53000</v>
      </c>
      <c r="Z594" s="291">
        <v>53000</v>
      </c>
      <c r="AA594" s="291">
        <v>13500</v>
      </c>
      <c r="AB594" s="291">
        <v>53000</v>
      </c>
      <c r="AC594" s="292" t="s">
        <v>839</v>
      </c>
      <c r="AD594" s="290" t="s">
        <v>60</v>
      </c>
      <c r="AE594" s="292" t="s">
        <v>45</v>
      </c>
      <c r="AF594" s="291">
        <v>53000</v>
      </c>
      <c r="AG594" s="291">
        <v>2010</v>
      </c>
      <c r="AH594" s="291">
        <v>106530000</v>
      </c>
      <c r="AI594" s="291">
        <v>27135000</v>
      </c>
      <c r="AJ594" s="291">
        <v>800</v>
      </c>
      <c r="AK594" s="291">
        <v>42400000</v>
      </c>
      <c r="AL594" s="291">
        <v>10800000</v>
      </c>
      <c r="AM594" s="291">
        <v>1210</v>
      </c>
      <c r="AN594" s="291">
        <v>64130000</v>
      </c>
      <c r="AO594" s="291">
        <v>16335000</v>
      </c>
      <c r="AP594" s="291">
        <v>1986</v>
      </c>
      <c r="AQ594" s="291">
        <v>105258000</v>
      </c>
      <c r="AR594" s="291">
        <v>26811000</v>
      </c>
      <c r="AS594" s="291">
        <v>1986</v>
      </c>
      <c r="AT594" s="291">
        <v>105258000</v>
      </c>
      <c r="AU594" s="291">
        <v>26811000</v>
      </c>
      <c r="AV594" s="291"/>
      <c r="AW594" s="291"/>
      <c r="AX594" s="291">
        <v>0</v>
      </c>
      <c r="AY594" s="291">
        <v>1967</v>
      </c>
      <c r="AZ594" s="291">
        <v>104251000</v>
      </c>
      <c r="BA594" s="291"/>
      <c r="BB594" s="291"/>
      <c r="BC594" s="291">
        <v>1819</v>
      </c>
      <c r="BD594" s="291">
        <v>96407000</v>
      </c>
      <c r="BE594" s="291">
        <v>68997214</v>
      </c>
      <c r="BF594" s="291">
        <v>24556500</v>
      </c>
      <c r="BG594" s="291">
        <v>1819</v>
      </c>
      <c r="BH594" s="291">
        <v>96407000</v>
      </c>
      <c r="BI594" s="291">
        <v>68997214</v>
      </c>
      <c r="BJ594" s="291">
        <v>24556500</v>
      </c>
      <c r="BK594" s="291">
        <v>148</v>
      </c>
      <c r="BL594" s="291">
        <v>19</v>
      </c>
      <c r="BM594" s="291">
        <v>167</v>
      </c>
      <c r="BN594" s="291">
        <v>8851000</v>
      </c>
      <c r="BO594" s="291">
        <v>2254500</v>
      </c>
      <c r="BP594" s="292" t="s">
        <v>3920</v>
      </c>
      <c r="BQ594" s="292" t="s">
        <v>3863</v>
      </c>
      <c r="BR594" t="s">
        <v>45</v>
      </c>
    </row>
    <row r="595" spans="1:70" x14ac:dyDescent="0.3">
      <c r="A595" s="281">
        <v>592</v>
      </c>
      <c r="B595" s="282" t="s">
        <v>2952</v>
      </c>
      <c r="C595" s="282" t="s">
        <v>3011</v>
      </c>
      <c r="D595" s="282" t="s">
        <v>2954</v>
      </c>
      <c r="E595" s="282" t="s">
        <v>2959</v>
      </c>
      <c r="F595" s="282" t="s">
        <v>2985</v>
      </c>
      <c r="G595" s="282" t="s">
        <v>2991</v>
      </c>
      <c r="H595" s="282" t="s">
        <v>2992</v>
      </c>
      <c r="I595" s="282" t="s">
        <v>2962</v>
      </c>
      <c r="J595" s="282" t="s">
        <v>60</v>
      </c>
      <c r="K595" s="282" t="s">
        <v>2958</v>
      </c>
      <c r="L595" s="282" t="s">
        <v>45</v>
      </c>
      <c r="M595" s="283" t="s">
        <v>2559</v>
      </c>
      <c r="N595" s="282" t="s">
        <v>2560</v>
      </c>
      <c r="O595" s="282" t="s">
        <v>50</v>
      </c>
      <c r="P595" s="282" t="s">
        <v>51</v>
      </c>
      <c r="Q595" s="284" t="s">
        <v>45</v>
      </c>
      <c r="R595" s="282" t="s">
        <v>45</v>
      </c>
      <c r="S595" s="285">
        <v>45735</v>
      </c>
      <c r="T595" s="285">
        <v>45625</v>
      </c>
      <c r="U595" s="284" t="s">
        <v>45</v>
      </c>
      <c r="V595" s="285">
        <v>45625</v>
      </c>
      <c r="W595" s="285">
        <v>45679</v>
      </c>
      <c r="X595" s="285">
        <v>45692</v>
      </c>
      <c r="Y595" s="286">
        <v>59000</v>
      </c>
      <c r="Z595" s="286">
        <v>59000</v>
      </c>
      <c r="AA595" s="286">
        <v>15500</v>
      </c>
      <c r="AB595" s="286">
        <v>59000</v>
      </c>
      <c r="AC595" s="287" t="s">
        <v>116</v>
      </c>
      <c r="AD595" s="284" t="s">
        <v>60</v>
      </c>
      <c r="AE595" s="287" t="s">
        <v>45</v>
      </c>
      <c r="AF595" s="286">
        <v>59000</v>
      </c>
      <c r="AG595" s="286">
        <v>1745</v>
      </c>
      <c r="AH595" s="286">
        <v>102955000</v>
      </c>
      <c r="AI595" s="286">
        <v>27047500</v>
      </c>
      <c r="AJ595" s="286">
        <v>1165</v>
      </c>
      <c r="AK595" s="286">
        <v>68735000</v>
      </c>
      <c r="AL595" s="286">
        <v>18057500</v>
      </c>
      <c r="AM595" s="286">
        <v>580</v>
      </c>
      <c r="AN595" s="286">
        <v>34220000</v>
      </c>
      <c r="AO595" s="286">
        <v>8990000</v>
      </c>
      <c r="AP595" s="286">
        <v>1694</v>
      </c>
      <c r="AQ595" s="286">
        <v>99946000</v>
      </c>
      <c r="AR595" s="286">
        <v>26257000</v>
      </c>
      <c r="AS595" s="286">
        <v>1694</v>
      </c>
      <c r="AT595" s="286">
        <v>99946000</v>
      </c>
      <c r="AU595" s="286">
        <v>26257000</v>
      </c>
      <c r="AV595" s="286"/>
      <c r="AW595" s="286"/>
      <c r="AX595" s="286">
        <v>0</v>
      </c>
      <c r="AY595" s="286">
        <v>1504</v>
      </c>
      <c r="AZ595" s="286">
        <v>88736000</v>
      </c>
      <c r="BA595" s="286"/>
      <c r="BB595" s="286"/>
      <c r="BC595" s="286">
        <v>1380</v>
      </c>
      <c r="BD595" s="286">
        <v>81420000</v>
      </c>
      <c r="BE595" s="286">
        <v>62287726</v>
      </c>
      <c r="BF595" s="286">
        <v>21390000</v>
      </c>
      <c r="BG595" s="286">
        <v>1380</v>
      </c>
      <c r="BH595" s="286">
        <v>81420000</v>
      </c>
      <c r="BI595" s="286">
        <v>62287726</v>
      </c>
      <c r="BJ595" s="286">
        <v>21390000</v>
      </c>
      <c r="BK595" s="286">
        <v>124</v>
      </c>
      <c r="BL595" s="286">
        <v>190</v>
      </c>
      <c r="BM595" s="286">
        <v>314</v>
      </c>
      <c r="BN595" s="286">
        <v>18526000</v>
      </c>
      <c r="BO595" s="286">
        <v>4867000</v>
      </c>
      <c r="BP595" s="287" t="s">
        <v>3239</v>
      </c>
      <c r="BQ595" s="287" t="s">
        <v>3320</v>
      </c>
      <c r="BR595" t="s">
        <v>45</v>
      </c>
    </row>
    <row r="596" spans="1:70" x14ac:dyDescent="0.3">
      <c r="A596" s="281">
        <v>593</v>
      </c>
      <c r="B596" s="288" t="s">
        <v>2952</v>
      </c>
      <c r="C596" s="288" t="s">
        <v>3011</v>
      </c>
      <c r="D596" s="288" t="s">
        <v>2954</v>
      </c>
      <c r="E596" s="288" t="s">
        <v>2959</v>
      </c>
      <c r="F596" s="288" t="s">
        <v>2985</v>
      </c>
      <c r="G596" s="288" t="s">
        <v>2991</v>
      </c>
      <c r="H596" s="288" t="s">
        <v>2992</v>
      </c>
      <c r="I596" s="288" t="s">
        <v>2962</v>
      </c>
      <c r="J596" s="288" t="s">
        <v>60</v>
      </c>
      <c r="K596" s="288" t="s">
        <v>2958</v>
      </c>
      <c r="L596" s="288" t="s">
        <v>45</v>
      </c>
      <c r="M596" s="289" t="s">
        <v>2561</v>
      </c>
      <c r="N596" s="288" t="s">
        <v>2562</v>
      </c>
      <c r="O596" s="288" t="s">
        <v>50</v>
      </c>
      <c r="P596" s="288" t="s">
        <v>51</v>
      </c>
      <c r="Q596" s="290" t="s">
        <v>45</v>
      </c>
      <c r="R596" s="288" t="s">
        <v>45</v>
      </c>
      <c r="S596" s="1">
        <v>45714</v>
      </c>
      <c r="T596" s="1">
        <v>45632</v>
      </c>
      <c r="U596" s="290" t="s">
        <v>45</v>
      </c>
      <c r="V596" s="1">
        <v>45632</v>
      </c>
      <c r="W596" s="1">
        <v>45714</v>
      </c>
      <c r="X596" s="1">
        <v>45716</v>
      </c>
      <c r="Y596" s="291">
        <v>69000</v>
      </c>
      <c r="Z596" s="291">
        <v>69000</v>
      </c>
      <c r="AA596" s="291">
        <v>18000</v>
      </c>
      <c r="AB596" s="291">
        <v>69000</v>
      </c>
      <c r="AC596" s="292" t="s">
        <v>527</v>
      </c>
      <c r="AD596" s="290" t="s">
        <v>60</v>
      </c>
      <c r="AE596" s="292" t="s">
        <v>45</v>
      </c>
      <c r="AF596" s="291">
        <v>69000</v>
      </c>
      <c r="AG596" s="291">
        <v>710</v>
      </c>
      <c r="AH596" s="291">
        <v>48990000</v>
      </c>
      <c r="AI596" s="291">
        <v>12780000</v>
      </c>
      <c r="AJ596" s="291">
        <v>710</v>
      </c>
      <c r="AK596" s="291">
        <v>48990000</v>
      </c>
      <c r="AL596" s="291">
        <v>12780000</v>
      </c>
      <c r="AM596" s="291"/>
      <c r="AN596" s="291"/>
      <c r="AO596" s="291">
        <v>0</v>
      </c>
      <c r="AP596" s="291">
        <v>683</v>
      </c>
      <c r="AQ596" s="291">
        <v>47127000</v>
      </c>
      <c r="AR596" s="291">
        <v>12294000</v>
      </c>
      <c r="AS596" s="291">
        <v>683</v>
      </c>
      <c r="AT596" s="291">
        <v>47127000</v>
      </c>
      <c r="AU596" s="291">
        <v>12294000</v>
      </c>
      <c r="AV596" s="291"/>
      <c r="AW596" s="291"/>
      <c r="AX596" s="291">
        <v>0</v>
      </c>
      <c r="AY596" s="291">
        <v>642</v>
      </c>
      <c r="AZ596" s="291">
        <v>44298000</v>
      </c>
      <c r="BA596" s="291"/>
      <c r="BB596" s="291"/>
      <c r="BC596" s="291">
        <v>574</v>
      </c>
      <c r="BD596" s="291">
        <v>39606000</v>
      </c>
      <c r="BE596" s="291">
        <v>26649891</v>
      </c>
      <c r="BF596" s="291">
        <v>10332000</v>
      </c>
      <c r="BG596" s="291">
        <v>574</v>
      </c>
      <c r="BH596" s="291">
        <v>39606000</v>
      </c>
      <c r="BI596" s="291">
        <v>26649891</v>
      </c>
      <c r="BJ596" s="291">
        <v>10332000</v>
      </c>
      <c r="BK596" s="291">
        <v>68</v>
      </c>
      <c r="BL596" s="291">
        <v>41</v>
      </c>
      <c r="BM596" s="291">
        <v>109</v>
      </c>
      <c r="BN596" s="291">
        <v>7521000</v>
      </c>
      <c r="BO596" s="291">
        <v>1962000</v>
      </c>
      <c r="BP596" s="292" t="s">
        <v>2132</v>
      </c>
      <c r="BQ596" s="292" t="s">
        <v>4039</v>
      </c>
      <c r="BR596" t="s">
        <v>45</v>
      </c>
    </row>
    <row r="597" spans="1:70" x14ac:dyDescent="0.3">
      <c r="A597" s="281">
        <v>594</v>
      </c>
      <c r="B597" s="282" t="s">
        <v>2952</v>
      </c>
      <c r="C597" s="282" t="s">
        <v>3011</v>
      </c>
      <c r="D597" s="282" t="s">
        <v>2954</v>
      </c>
      <c r="E597" s="282" t="s">
        <v>2959</v>
      </c>
      <c r="F597" s="282" t="s">
        <v>2985</v>
      </c>
      <c r="G597" s="282" t="s">
        <v>2991</v>
      </c>
      <c r="H597" s="282" t="s">
        <v>2992</v>
      </c>
      <c r="I597" s="282" t="s">
        <v>2962</v>
      </c>
      <c r="J597" s="282" t="s">
        <v>60</v>
      </c>
      <c r="K597" s="282" t="s">
        <v>2958</v>
      </c>
      <c r="L597" s="282" t="s">
        <v>45</v>
      </c>
      <c r="M597" s="283" t="s">
        <v>2563</v>
      </c>
      <c r="N597" s="282" t="s">
        <v>2564</v>
      </c>
      <c r="O597" s="282" t="s">
        <v>50</v>
      </c>
      <c r="P597" s="282" t="s">
        <v>51</v>
      </c>
      <c r="Q597" s="284" t="s">
        <v>45</v>
      </c>
      <c r="R597" s="282" t="s">
        <v>45</v>
      </c>
      <c r="S597" s="285">
        <v>45789</v>
      </c>
      <c r="T597" s="285">
        <v>45632</v>
      </c>
      <c r="U597" s="284" t="s">
        <v>45</v>
      </c>
      <c r="V597" s="285">
        <v>45632</v>
      </c>
      <c r="W597" s="285">
        <v>45691</v>
      </c>
      <c r="X597" s="285">
        <v>45707</v>
      </c>
      <c r="Y597" s="286">
        <v>43000</v>
      </c>
      <c r="Z597" s="286">
        <v>43000</v>
      </c>
      <c r="AA597" s="286">
        <v>11000</v>
      </c>
      <c r="AB597" s="286">
        <v>43000</v>
      </c>
      <c r="AC597" s="287" t="s">
        <v>546</v>
      </c>
      <c r="AD597" s="284" t="s">
        <v>60</v>
      </c>
      <c r="AE597" s="287" t="s">
        <v>45</v>
      </c>
      <c r="AF597" s="286">
        <v>43000</v>
      </c>
      <c r="AG597" s="286">
        <v>3050</v>
      </c>
      <c r="AH597" s="286">
        <v>131150000</v>
      </c>
      <c r="AI597" s="286">
        <v>33550000</v>
      </c>
      <c r="AJ597" s="286">
        <v>800</v>
      </c>
      <c r="AK597" s="286">
        <v>34400000</v>
      </c>
      <c r="AL597" s="286">
        <v>8800000</v>
      </c>
      <c r="AM597" s="286">
        <v>2250</v>
      </c>
      <c r="AN597" s="286">
        <v>96750000</v>
      </c>
      <c r="AO597" s="286">
        <v>24750000</v>
      </c>
      <c r="AP597" s="286">
        <v>2977</v>
      </c>
      <c r="AQ597" s="286">
        <v>128011000</v>
      </c>
      <c r="AR597" s="286">
        <v>32747000</v>
      </c>
      <c r="AS597" s="286">
        <v>2977</v>
      </c>
      <c r="AT597" s="286">
        <v>128011000</v>
      </c>
      <c r="AU597" s="286">
        <v>32747000</v>
      </c>
      <c r="AV597" s="286"/>
      <c r="AW597" s="286"/>
      <c r="AX597" s="286">
        <v>0</v>
      </c>
      <c r="AY597" s="286">
        <v>2890</v>
      </c>
      <c r="AZ597" s="286">
        <v>124270000</v>
      </c>
      <c r="BA597" s="286"/>
      <c r="BB597" s="286"/>
      <c r="BC597" s="286">
        <v>2763</v>
      </c>
      <c r="BD597" s="286">
        <v>118809000</v>
      </c>
      <c r="BE597" s="286">
        <v>90720753</v>
      </c>
      <c r="BF597" s="286">
        <v>30393000</v>
      </c>
      <c r="BG597" s="286">
        <v>2763</v>
      </c>
      <c r="BH597" s="286">
        <v>118809000</v>
      </c>
      <c r="BI597" s="286">
        <v>90720753</v>
      </c>
      <c r="BJ597" s="286">
        <v>30393000</v>
      </c>
      <c r="BK597" s="286">
        <v>127</v>
      </c>
      <c r="BL597" s="286">
        <v>87</v>
      </c>
      <c r="BM597" s="286">
        <v>214</v>
      </c>
      <c r="BN597" s="286">
        <v>9202000</v>
      </c>
      <c r="BO597" s="286">
        <v>2354000</v>
      </c>
      <c r="BP597" s="287" t="s">
        <v>3400</v>
      </c>
      <c r="BQ597" s="287" t="s">
        <v>4040</v>
      </c>
      <c r="BR597" t="s">
        <v>45</v>
      </c>
    </row>
    <row r="598" spans="1:70" x14ac:dyDescent="0.3">
      <c r="A598" s="281">
        <v>595</v>
      </c>
      <c r="B598" s="288" t="s">
        <v>2952</v>
      </c>
      <c r="C598" s="288" t="s">
        <v>3011</v>
      </c>
      <c r="D598" s="288" t="s">
        <v>2954</v>
      </c>
      <c r="E598" s="288" t="s">
        <v>2959</v>
      </c>
      <c r="F598" s="288" t="s">
        <v>2985</v>
      </c>
      <c r="G598" s="288" t="s">
        <v>2991</v>
      </c>
      <c r="H598" s="288" t="s">
        <v>2992</v>
      </c>
      <c r="I598" s="288" t="s">
        <v>2962</v>
      </c>
      <c r="J598" s="288" t="s">
        <v>60</v>
      </c>
      <c r="K598" s="288" t="s">
        <v>2958</v>
      </c>
      <c r="L598" s="288" t="s">
        <v>45</v>
      </c>
      <c r="M598" s="289" t="s">
        <v>2565</v>
      </c>
      <c r="N598" s="288" t="s">
        <v>2566</v>
      </c>
      <c r="O598" s="288" t="s">
        <v>50</v>
      </c>
      <c r="P598" s="288" t="s">
        <v>51</v>
      </c>
      <c r="Q598" s="290" t="s">
        <v>45</v>
      </c>
      <c r="R598" s="288" t="s">
        <v>45</v>
      </c>
      <c r="S598" s="1">
        <v>45707</v>
      </c>
      <c r="T598" s="1">
        <v>45632</v>
      </c>
      <c r="U598" s="290" t="s">
        <v>45</v>
      </c>
      <c r="V598" s="1">
        <v>45632</v>
      </c>
      <c r="W598" s="1">
        <v>45679</v>
      </c>
      <c r="X598" s="1">
        <v>45699</v>
      </c>
      <c r="Y598" s="291">
        <v>63000</v>
      </c>
      <c r="Z598" s="291">
        <v>63000</v>
      </c>
      <c r="AA598" s="291">
        <v>16300</v>
      </c>
      <c r="AB598" s="291">
        <v>63000</v>
      </c>
      <c r="AC598" s="292" t="s">
        <v>396</v>
      </c>
      <c r="AD598" s="290" t="s">
        <v>60</v>
      </c>
      <c r="AE598" s="292" t="s">
        <v>45</v>
      </c>
      <c r="AF598" s="291">
        <v>63000</v>
      </c>
      <c r="AG598" s="291">
        <v>1870</v>
      </c>
      <c r="AH598" s="291">
        <v>117810000</v>
      </c>
      <c r="AI598" s="291">
        <v>30481000</v>
      </c>
      <c r="AJ598" s="291">
        <v>1800</v>
      </c>
      <c r="AK598" s="291">
        <v>113400000</v>
      </c>
      <c r="AL598" s="291">
        <v>29340000</v>
      </c>
      <c r="AM598" s="291">
        <v>70</v>
      </c>
      <c r="AN598" s="291">
        <v>4410000</v>
      </c>
      <c r="AO598" s="291">
        <v>1141000</v>
      </c>
      <c r="AP598" s="291">
        <v>1776</v>
      </c>
      <c r="AQ598" s="291">
        <v>111888000</v>
      </c>
      <c r="AR598" s="291">
        <v>28948800</v>
      </c>
      <c r="AS598" s="291">
        <v>1776</v>
      </c>
      <c r="AT598" s="291">
        <v>111888000</v>
      </c>
      <c r="AU598" s="291">
        <v>28948800</v>
      </c>
      <c r="AV598" s="291"/>
      <c r="AW598" s="291"/>
      <c r="AX598" s="291">
        <v>0</v>
      </c>
      <c r="AY598" s="291">
        <v>1433</v>
      </c>
      <c r="AZ598" s="291">
        <v>90279000</v>
      </c>
      <c r="BA598" s="291"/>
      <c r="BB598" s="291"/>
      <c r="BC598" s="291">
        <v>1227</v>
      </c>
      <c r="BD598" s="291">
        <v>77301000</v>
      </c>
      <c r="BE598" s="291">
        <v>53450977</v>
      </c>
      <c r="BF598" s="291">
        <v>20000100</v>
      </c>
      <c r="BG598" s="291">
        <v>1227</v>
      </c>
      <c r="BH598" s="291">
        <v>77301000</v>
      </c>
      <c r="BI598" s="291">
        <v>53450977</v>
      </c>
      <c r="BJ598" s="291">
        <v>20000100</v>
      </c>
      <c r="BK598" s="291">
        <v>206</v>
      </c>
      <c r="BL598" s="291">
        <v>343</v>
      </c>
      <c r="BM598" s="291">
        <v>549</v>
      </c>
      <c r="BN598" s="291">
        <v>34587000</v>
      </c>
      <c r="BO598" s="291">
        <v>8948700</v>
      </c>
      <c r="BP598" s="292" t="s">
        <v>3956</v>
      </c>
      <c r="BQ598" s="292" t="s">
        <v>4041</v>
      </c>
      <c r="BR598" t="s">
        <v>45</v>
      </c>
    </row>
    <row r="599" spans="1:70" x14ac:dyDescent="0.3">
      <c r="A599" s="281">
        <v>596</v>
      </c>
      <c r="B599" s="282" t="s">
        <v>2952</v>
      </c>
      <c r="C599" s="282" t="s">
        <v>3011</v>
      </c>
      <c r="D599" s="282" t="s">
        <v>2954</v>
      </c>
      <c r="E599" s="282" t="s">
        <v>2959</v>
      </c>
      <c r="F599" s="282" t="s">
        <v>2985</v>
      </c>
      <c r="G599" s="282" t="s">
        <v>2991</v>
      </c>
      <c r="H599" s="282" t="s">
        <v>2992</v>
      </c>
      <c r="I599" s="282" t="s">
        <v>2962</v>
      </c>
      <c r="J599" s="282" t="s">
        <v>60</v>
      </c>
      <c r="K599" s="282" t="s">
        <v>2958</v>
      </c>
      <c r="L599" s="282" t="s">
        <v>45</v>
      </c>
      <c r="M599" s="283" t="s">
        <v>2567</v>
      </c>
      <c r="N599" s="282" t="s">
        <v>2568</v>
      </c>
      <c r="O599" s="282" t="s">
        <v>50</v>
      </c>
      <c r="P599" s="282" t="s">
        <v>51</v>
      </c>
      <c r="Q599" s="284" t="s">
        <v>45</v>
      </c>
      <c r="R599" s="282" t="s">
        <v>45</v>
      </c>
      <c r="S599" s="285">
        <v>45691</v>
      </c>
      <c r="T599" s="285">
        <v>45632</v>
      </c>
      <c r="U599" s="284" t="s">
        <v>45</v>
      </c>
      <c r="V599" s="285">
        <v>45632</v>
      </c>
      <c r="W599" s="285">
        <v>45691</v>
      </c>
      <c r="X599" s="285">
        <v>45709</v>
      </c>
      <c r="Y599" s="286">
        <v>39000</v>
      </c>
      <c r="Z599" s="286">
        <v>39000</v>
      </c>
      <c r="AA599" s="286">
        <v>10600</v>
      </c>
      <c r="AB599" s="286">
        <v>39000</v>
      </c>
      <c r="AC599" s="287" t="s">
        <v>386</v>
      </c>
      <c r="AD599" s="284" t="s">
        <v>60</v>
      </c>
      <c r="AE599" s="287" t="s">
        <v>45</v>
      </c>
      <c r="AF599" s="286">
        <v>39000</v>
      </c>
      <c r="AG599" s="286">
        <v>1700</v>
      </c>
      <c r="AH599" s="286">
        <v>66300000</v>
      </c>
      <c r="AI599" s="286">
        <v>18020000</v>
      </c>
      <c r="AJ599" s="286">
        <v>1700</v>
      </c>
      <c r="AK599" s="286">
        <v>66300000</v>
      </c>
      <c r="AL599" s="286">
        <v>18020000</v>
      </c>
      <c r="AM599" s="286"/>
      <c r="AN599" s="286"/>
      <c r="AO599" s="286">
        <v>0</v>
      </c>
      <c r="AP599" s="286">
        <v>1719</v>
      </c>
      <c r="AQ599" s="286">
        <v>67041000</v>
      </c>
      <c r="AR599" s="286">
        <v>18221400</v>
      </c>
      <c r="AS599" s="286">
        <v>1719</v>
      </c>
      <c r="AT599" s="286">
        <v>67041000</v>
      </c>
      <c r="AU599" s="286">
        <v>18221400</v>
      </c>
      <c r="AV599" s="286"/>
      <c r="AW599" s="286"/>
      <c r="AX599" s="286">
        <v>0</v>
      </c>
      <c r="AY599" s="286">
        <v>923</v>
      </c>
      <c r="AZ599" s="286">
        <v>35997000</v>
      </c>
      <c r="BA599" s="286"/>
      <c r="BB599" s="286"/>
      <c r="BC599" s="286">
        <v>639</v>
      </c>
      <c r="BD599" s="286">
        <v>24921000</v>
      </c>
      <c r="BE599" s="286">
        <v>16600795</v>
      </c>
      <c r="BF599" s="286">
        <v>6773400</v>
      </c>
      <c r="BG599" s="286">
        <v>639</v>
      </c>
      <c r="BH599" s="286">
        <v>24921000</v>
      </c>
      <c r="BI599" s="286">
        <v>16600795</v>
      </c>
      <c r="BJ599" s="286">
        <v>6773400</v>
      </c>
      <c r="BK599" s="286">
        <v>284</v>
      </c>
      <c r="BL599" s="286">
        <v>796</v>
      </c>
      <c r="BM599" s="286">
        <v>1080</v>
      </c>
      <c r="BN599" s="286">
        <v>42120000</v>
      </c>
      <c r="BO599" s="286">
        <v>11448000</v>
      </c>
      <c r="BP599" s="287" t="s">
        <v>4002</v>
      </c>
      <c r="BQ599" s="287" t="s">
        <v>4037</v>
      </c>
      <c r="BR599" t="s">
        <v>45</v>
      </c>
    </row>
    <row r="600" spans="1:70" x14ac:dyDescent="0.3">
      <c r="A600" s="281">
        <v>597</v>
      </c>
      <c r="B600" s="288" t="s">
        <v>2952</v>
      </c>
      <c r="C600" s="288" t="s">
        <v>3011</v>
      </c>
      <c r="D600" s="288" t="s">
        <v>2954</v>
      </c>
      <c r="E600" s="288" t="s">
        <v>2959</v>
      </c>
      <c r="F600" s="288" t="s">
        <v>2985</v>
      </c>
      <c r="G600" s="288" t="s">
        <v>2991</v>
      </c>
      <c r="H600" s="288" t="s">
        <v>2992</v>
      </c>
      <c r="I600" s="288" t="s">
        <v>2962</v>
      </c>
      <c r="J600" s="288" t="s">
        <v>60</v>
      </c>
      <c r="K600" s="288" t="s">
        <v>2958</v>
      </c>
      <c r="L600" s="288" t="s">
        <v>45</v>
      </c>
      <c r="M600" s="289" t="s">
        <v>2569</v>
      </c>
      <c r="N600" s="288" t="s">
        <v>2570</v>
      </c>
      <c r="O600" s="288" t="s">
        <v>50</v>
      </c>
      <c r="P600" s="288" t="s">
        <v>127</v>
      </c>
      <c r="Q600" s="290" t="s">
        <v>45</v>
      </c>
      <c r="R600" s="288" t="s">
        <v>45</v>
      </c>
      <c r="S600" s="1">
        <v>45679</v>
      </c>
      <c r="T600" s="1">
        <v>45652</v>
      </c>
      <c r="U600" s="290" t="s">
        <v>45</v>
      </c>
      <c r="V600" s="1">
        <v>45652</v>
      </c>
      <c r="W600" s="1">
        <v>45679</v>
      </c>
      <c r="X600" s="1">
        <v>45700</v>
      </c>
      <c r="Y600" s="291">
        <v>63000</v>
      </c>
      <c r="Z600" s="291">
        <v>63000</v>
      </c>
      <c r="AA600" s="291">
        <v>16700</v>
      </c>
      <c r="AB600" s="291">
        <v>63000</v>
      </c>
      <c r="AC600" s="292" t="s">
        <v>52</v>
      </c>
      <c r="AD600" s="290" t="s">
        <v>60</v>
      </c>
      <c r="AE600" s="292" t="s">
        <v>45</v>
      </c>
      <c r="AF600" s="291">
        <v>63000</v>
      </c>
      <c r="AG600" s="291">
        <v>620</v>
      </c>
      <c r="AH600" s="291">
        <v>39060000</v>
      </c>
      <c r="AI600" s="291">
        <v>10354000</v>
      </c>
      <c r="AJ600" s="291">
        <v>620</v>
      </c>
      <c r="AK600" s="291">
        <v>39060000</v>
      </c>
      <c r="AL600" s="291">
        <v>10354000</v>
      </c>
      <c r="AM600" s="291"/>
      <c r="AN600" s="291"/>
      <c r="AO600" s="291">
        <v>0</v>
      </c>
      <c r="AP600" s="291">
        <v>664</v>
      </c>
      <c r="AQ600" s="291">
        <v>41832000</v>
      </c>
      <c r="AR600" s="291">
        <v>11088800</v>
      </c>
      <c r="AS600" s="291">
        <v>664</v>
      </c>
      <c r="AT600" s="291">
        <v>41832000</v>
      </c>
      <c r="AU600" s="291">
        <v>11088800</v>
      </c>
      <c r="AV600" s="291"/>
      <c r="AW600" s="291"/>
      <c r="AX600" s="291">
        <v>0</v>
      </c>
      <c r="AY600" s="291">
        <v>361</v>
      </c>
      <c r="AZ600" s="291">
        <v>22743000</v>
      </c>
      <c r="BA600" s="291"/>
      <c r="BB600" s="291"/>
      <c r="BC600" s="291">
        <v>348</v>
      </c>
      <c r="BD600" s="291">
        <v>21924000</v>
      </c>
      <c r="BE600" s="291">
        <v>13155251</v>
      </c>
      <c r="BF600" s="291">
        <v>5811600</v>
      </c>
      <c r="BG600" s="291">
        <v>348</v>
      </c>
      <c r="BH600" s="291">
        <v>21924000</v>
      </c>
      <c r="BI600" s="291">
        <v>13155251</v>
      </c>
      <c r="BJ600" s="291">
        <v>5811600</v>
      </c>
      <c r="BK600" s="291">
        <v>13</v>
      </c>
      <c r="BL600" s="291">
        <v>303</v>
      </c>
      <c r="BM600" s="291">
        <v>316</v>
      </c>
      <c r="BN600" s="291">
        <v>19908000</v>
      </c>
      <c r="BO600" s="291">
        <v>5277200</v>
      </c>
      <c r="BP600" s="292" t="s">
        <v>3911</v>
      </c>
      <c r="BQ600" s="292" t="s">
        <v>3933</v>
      </c>
      <c r="BR600" t="s">
        <v>45</v>
      </c>
    </row>
    <row r="601" spans="1:70" x14ac:dyDescent="0.3">
      <c r="A601" s="281">
        <v>598</v>
      </c>
      <c r="B601" s="282" t="s">
        <v>2952</v>
      </c>
      <c r="C601" s="282" t="s">
        <v>3011</v>
      </c>
      <c r="D601" s="282" t="s">
        <v>2954</v>
      </c>
      <c r="E601" s="282" t="s">
        <v>2959</v>
      </c>
      <c r="F601" s="282" t="s">
        <v>2985</v>
      </c>
      <c r="G601" s="282" t="s">
        <v>2991</v>
      </c>
      <c r="H601" s="282" t="s">
        <v>2992</v>
      </c>
      <c r="I601" s="282" t="s">
        <v>2999</v>
      </c>
      <c r="J601" s="282" t="s">
        <v>60</v>
      </c>
      <c r="K601" s="282" t="s">
        <v>2958</v>
      </c>
      <c r="L601" s="282" t="s">
        <v>1852</v>
      </c>
      <c r="M601" s="283" t="s">
        <v>472</v>
      </c>
      <c r="N601" s="282" t="s">
        <v>380</v>
      </c>
      <c r="O601" s="282" t="s">
        <v>50</v>
      </c>
      <c r="P601" s="282" t="s">
        <v>51</v>
      </c>
      <c r="Q601" s="284" t="s">
        <v>45</v>
      </c>
      <c r="R601" s="282" t="s">
        <v>45</v>
      </c>
      <c r="S601" s="285">
        <v>46085</v>
      </c>
      <c r="T601" s="285">
        <v>45625</v>
      </c>
      <c r="U601" s="284" t="s">
        <v>45</v>
      </c>
      <c r="V601" s="285">
        <v>45625</v>
      </c>
      <c r="W601" s="285">
        <v>45691</v>
      </c>
      <c r="X601" s="285">
        <v>45692</v>
      </c>
      <c r="Y601" s="286">
        <v>57000</v>
      </c>
      <c r="Z601" s="286">
        <v>57000</v>
      </c>
      <c r="AA601" s="286">
        <v>15200</v>
      </c>
      <c r="AB601" s="286">
        <v>57000</v>
      </c>
      <c r="AC601" s="287" t="s">
        <v>691</v>
      </c>
      <c r="AD601" s="284" t="s">
        <v>60</v>
      </c>
      <c r="AE601" s="287" t="s">
        <v>45</v>
      </c>
      <c r="AF601" s="286">
        <v>57000</v>
      </c>
      <c r="AG601" s="286">
        <v>5140</v>
      </c>
      <c r="AH601" s="286">
        <v>292980000</v>
      </c>
      <c r="AI601" s="286">
        <v>78128000</v>
      </c>
      <c r="AJ601" s="286">
        <v>820</v>
      </c>
      <c r="AK601" s="286">
        <v>46740000</v>
      </c>
      <c r="AL601" s="286">
        <v>12464000</v>
      </c>
      <c r="AM601" s="286">
        <v>4320</v>
      </c>
      <c r="AN601" s="286">
        <v>246240000</v>
      </c>
      <c r="AO601" s="286">
        <v>65664000</v>
      </c>
      <c r="AP601" s="286">
        <v>1805</v>
      </c>
      <c r="AQ601" s="286">
        <v>102885000</v>
      </c>
      <c r="AR601" s="286">
        <v>27436000</v>
      </c>
      <c r="AS601" s="286">
        <v>1805</v>
      </c>
      <c r="AT601" s="286">
        <v>102885000</v>
      </c>
      <c r="AU601" s="286">
        <v>27436000</v>
      </c>
      <c r="AV601" s="286"/>
      <c r="AW601" s="286"/>
      <c r="AX601" s="286">
        <v>0</v>
      </c>
      <c r="AY601" s="286">
        <v>1734</v>
      </c>
      <c r="AZ601" s="286">
        <v>98838000</v>
      </c>
      <c r="BA601" s="286"/>
      <c r="BB601" s="286"/>
      <c r="BC601" s="286">
        <v>1676</v>
      </c>
      <c r="BD601" s="286">
        <v>95532000</v>
      </c>
      <c r="BE601" s="286">
        <v>68838887</v>
      </c>
      <c r="BF601" s="286">
        <v>25475200</v>
      </c>
      <c r="BG601" s="286">
        <v>1676</v>
      </c>
      <c r="BH601" s="286">
        <v>95532000</v>
      </c>
      <c r="BI601" s="286">
        <v>68838887</v>
      </c>
      <c r="BJ601" s="286">
        <v>25475200</v>
      </c>
      <c r="BK601" s="286">
        <v>58</v>
      </c>
      <c r="BL601" s="286">
        <v>71</v>
      </c>
      <c r="BM601" s="286">
        <v>129</v>
      </c>
      <c r="BN601" s="286">
        <v>7353000</v>
      </c>
      <c r="BO601" s="286">
        <v>1960800</v>
      </c>
      <c r="BP601" s="287" t="s">
        <v>3314</v>
      </c>
      <c r="BQ601" s="287" t="s">
        <v>3744</v>
      </c>
      <c r="BR601" t="s">
        <v>45</v>
      </c>
    </row>
    <row r="602" spans="1:70" x14ac:dyDescent="0.3">
      <c r="A602" s="281">
        <v>599</v>
      </c>
      <c r="B602" s="288" t="s">
        <v>2952</v>
      </c>
      <c r="C602" s="288" t="s">
        <v>3011</v>
      </c>
      <c r="D602" s="288" t="s">
        <v>2954</v>
      </c>
      <c r="E602" s="288" t="s">
        <v>2959</v>
      </c>
      <c r="F602" s="288" t="s">
        <v>2956</v>
      </c>
      <c r="G602" s="288" t="s">
        <v>2956</v>
      </c>
      <c r="H602" s="288" t="s">
        <v>2993</v>
      </c>
      <c r="I602" s="288" t="s">
        <v>2962</v>
      </c>
      <c r="J602" s="288" t="s">
        <v>60</v>
      </c>
      <c r="K602" s="288" t="s">
        <v>2958</v>
      </c>
      <c r="L602" s="288" t="s">
        <v>45</v>
      </c>
      <c r="M602" s="289" t="s">
        <v>2571</v>
      </c>
      <c r="N602" s="288" t="s">
        <v>2572</v>
      </c>
      <c r="O602" s="288" t="s">
        <v>50</v>
      </c>
      <c r="P602" s="288" t="s">
        <v>51</v>
      </c>
      <c r="Q602" s="290" t="s">
        <v>45</v>
      </c>
      <c r="R602" s="288" t="s">
        <v>45</v>
      </c>
      <c r="S602" s="1">
        <v>46104</v>
      </c>
      <c r="T602" s="1">
        <v>46104</v>
      </c>
      <c r="U602" s="290" t="s">
        <v>45</v>
      </c>
      <c r="V602" s="1">
        <v>46140</v>
      </c>
      <c r="W602" s="1">
        <v>45789</v>
      </c>
      <c r="X602" s="1">
        <v>45792</v>
      </c>
      <c r="Y602" s="291">
        <v>79000</v>
      </c>
      <c r="Z602" s="291">
        <v>79000</v>
      </c>
      <c r="AA602" s="291">
        <v>20000</v>
      </c>
      <c r="AB602" s="291">
        <v>79000</v>
      </c>
      <c r="AC602" s="292" t="s">
        <v>655</v>
      </c>
      <c r="AD602" s="290" t="s">
        <v>60</v>
      </c>
      <c r="AE602" s="292" t="s">
        <v>45</v>
      </c>
      <c r="AF602" s="291">
        <v>79000</v>
      </c>
      <c r="AG602" s="291">
        <v>1000</v>
      </c>
      <c r="AH602" s="291">
        <v>79000000</v>
      </c>
      <c r="AI602" s="291">
        <v>20000000</v>
      </c>
      <c r="AJ602" s="291">
        <v>500</v>
      </c>
      <c r="AK602" s="291">
        <v>39500000</v>
      </c>
      <c r="AL602" s="291">
        <v>10000000</v>
      </c>
      <c r="AM602" s="291">
        <v>500</v>
      </c>
      <c r="AN602" s="291">
        <v>39500000</v>
      </c>
      <c r="AO602" s="291">
        <v>10000000</v>
      </c>
      <c r="AP602" s="291">
        <v>497</v>
      </c>
      <c r="AQ602" s="291">
        <v>39263000</v>
      </c>
      <c r="AR602" s="291">
        <v>9940000</v>
      </c>
      <c r="AS602" s="291">
        <v>497</v>
      </c>
      <c r="AT602" s="291">
        <v>39263000</v>
      </c>
      <c r="AU602" s="291">
        <v>9940000</v>
      </c>
      <c r="AV602" s="291"/>
      <c r="AW602" s="291"/>
      <c r="AX602" s="291">
        <v>0</v>
      </c>
      <c r="AY602" s="291">
        <v>229</v>
      </c>
      <c r="AZ602" s="291">
        <v>18091000</v>
      </c>
      <c r="BA602" s="291"/>
      <c r="BB602" s="291"/>
      <c r="BC602" s="291">
        <v>176</v>
      </c>
      <c r="BD602" s="291">
        <v>13904000</v>
      </c>
      <c r="BE602" s="291">
        <v>9752960</v>
      </c>
      <c r="BF602" s="291">
        <v>3520000</v>
      </c>
      <c r="BG602" s="291">
        <v>176</v>
      </c>
      <c r="BH602" s="291">
        <v>13904000</v>
      </c>
      <c r="BI602" s="291">
        <v>9752960</v>
      </c>
      <c r="BJ602" s="291">
        <v>3520000</v>
      </c>
      <c r="BK602" s="291">
        <v>53</v>
      </c>
      <c r="BL602" s="291">
        <v>268</v>
      </c>
      <c r="BM602" s="291">
        <v>321</v>
      </c>
      <c r="BN602" s="291">
        <v>25359000</v>
      </c>
      <c r="BO602" s="291">
        <v>6420000</v>
      </c>
      <c r="BP602" s="292" t="s">
        <v>3500</v>
      </c>
      <c r="BQ602" s="292" t="s">
        <v>4037</v>
      </c>
      <c r="BR602" t="s">
        <v>45</v>
      </c>
    </row>
    <row r="603" spans="1:70" x14ac:dyDescent="0.3">
      <c r="A603" s="281">
        <v>600</v>
      </c>
      <c r="B603" s="282" t="s">
        <v>2952</v>
      </c>
      <c r="C603" s="282" t="s">
        <v>3011</v>
      </c>
      <c r="D603" s="282" t="s">
        <v>2954</v>
      </c>
      <c r="E603" s="282" t="s">
        <v>2959</v>
      </c>
      <c r="F603" s="282" t="s">
        <v>2956</v>
      </c>
      <c r="G603" s="282" t="s">
        <v>2956</v>
      </c>
      <c r="H603" s="282" t="s">
        <v>2993</v>
      </c>
      <c r="I603" s="282" t="s">
        <v>2962</v>
      </c>
      <c r="J603" s="282" t="s">
        <v>60</v>
      </c>
      <c r="K603" s="282" t="s">
        <v>2958</v>
      </c>
      <c r="L603" s="282" t="s">
        <v>45</v>
      </c>
      <c r="M603" s="283" t="s">
        <v>2573</v>
      </c>
      <c r="N603" s="282" t="s">
        <v>2574</v>
      </c>
      <c r="O603" s="282" t="s">
        <v>50</v>
      </c>
      <c r="P603" s="282" t="s">
        <v>585</v>
      </c>
      <c r="Q603" s="284" t="s">
        <v>45</v>
      </c>
      <c r="R603" s="282" t="s">
        <v>45</v>
      </c>
      <c r="S603" s="285">
        <v>45657</v>
      </c>
      <c r="T603" s="285">
        <v>45610</v>
      </c>
      <c r="U603" s="284" t="s">
        <v>45</v>
      </c>
      <c r="V603" s="285">
        <v>45610</v>
      </c>
      <c r="W603" s="285">
        <v>45657</v>
      </c>
      <c r="X603" s="285">
        <v>45663</v>
      </c>
      <c r="Y603" s="286">
        <v>69000</v>
      </c>
      <c r="Z603" s="286">
        <v>69000</v>
      </c>
      <c r="AA603" s="286">
        <v>13800</v>
      </c>
      <c r="AB603" s="286">
        <v>69000</v>
      </c>
      <c r="AC603" s="287" t="s">
        <v>1136</v>
      </c>
      <c r="AD603" s="284" t="s">
        <v>60</v>
      </c>
      <c r="AE603" s="287" t="s">
        <v>45</v>
      </c>
      <c r="AF603" s="286">
        <v>69000</v>
      </c>
      <c r="AG603" s="286">
        <v>450</v>
      </c>
      <c r="AH603" s="286">
        <v>31050000</v>
      </c>
      <c r="AI603" s="286">
        <v>6210000</v>
      </c>
      <c r="AJ603" s="286">
        <v>450</v>
      </c>
      <c r="AK603" s="286">
        <v>31050000</v>
      </c>
      <c r="AL603" s="286">
        <v>6210000</v>
      </c>
      <c r="AM603" s="286"/>
      <c r="AN603" s="286"/>
      <c r="AO603" s="286">
        <v>0</v>
      </c>
      <c r="AP603" s="286">
        <v>460</v>
      </c>
      <c r="AQ603" s="286">
        <v>31740000</v>
      </c>
      <c r="AR603" s="286">
        <v>6348000</v>
      </c>
      <c r="AS603" s="286">
        <v>460</v>
      </c>
      <c r="AT603" s="286">
        <v>31740000</v>
      </c>
      <c r="AU603" s="286">
        <v>6348000</v>
      </c>
      <c r="AV603" s="286"/>
      <c r="AW603" s="286"/>
      <c r="AX603" s="286">
        <v>0</v>
      </c>
      <c r="AY603" s="286">
        <v>227</v>
      </c>
      <c r="AZ603" s="286">
        <v>15663000</v>
      </c>
      <c r="BA603" s="286"/>
      <c r="BB603" s="286"/>
      <c r="BC603" s="286">
        <v>156</v>
      </c>
      <c r="BD603" s="286">
        <v>10764000</v>
      </c>
      <c r="BE603" s="286">
        <v>7625523</v>
      </c>
      <c r="BF603" s="286">
        <v>2152800</v>
      </c>
      <c r="BG603" s="286">
        <v>156</v>
      </c>
      <c r="BH603" s="286">
        <v>10764000</v>
      </c>
      <c r="BI603" s="286">
        <v>7625523</v>
      </c>
      <c r="BJ603" s="286">
        <v>2152800</v>
      </c>
      <c r="BK603" s="286">
        <v>71</v>
      </c>
      <c r="BL603" s="286">
        <v>233</v>
      </c>
      <c r="BM603" s="286">
        <v>304</v>
      </c>
      <c r="BN603" s="286">
        <v>20976000</v>
      </c>
      <c r="BO603" s="286">
        <v>4195200</v>
      </c>
      <c r="BP603" s="287" t="s">
        <v>3714</v>
      </c>
      <c r="BQ603" s="287" t="s">
        <v>3786</v>
      </c>
      <c r="BR603" t="s">
        <v>45</v>
      </c>
    </row>
    <row r="604" spans="1:70" x14ac:dyDescent="0.3">
      <c r="A604" s="281">
        <v>601</v>
      </c>
      <c r="B604" s="288" t="s">
        <v>2952</v>
      </c>
      <c r="C604" s="288" t="s">
        <v>3011</v>
      </c>
      <c r="D604" s="288" t="s">
        <v>2954</v>
      </c>
      <c r="E604" s="288" t="s">
        <v>2959</v>
      </c>
      <c r="F604" s="288" t="s">
        <v>2956</v>
      </c>
      <c r="G604" s="288" t="s">
        <v>2956</v>
      </c>
      <c r="H604" s="288" t="s">
        <v>2993</v>
      </c>
      <c r="I604" s="288" t="s">
        <v>2962</v>
      </c>
      <c r="J604" s="288" t="s">
        <v>60</v>
      </c>
      <c r="K604" s="288" t="s">
        <v>2958</v>
      </c>
      <c r="L604" s="288" t="s">
        <v>45</v>
      </c>
      <c r="M604" s="289" t="s">
        <v>2575</v>
      </c>
      <c r="N604" s="288" t="s">
        <v>2576</v>
      </c>
      <c r="O604" s="288" t="s">
        <v>50</v>
      </c>
      <c r="P604" s="288" t="s">
        <v>585</v>
      </c>
      <c r="Q604" s="290" t="s">
        <v>45</v>
      </c>
      <c r="R604" s="288" t="s">
        <v>45</v>
      </c>
      <c r="S604" s="1">
        <v>45679</v>
      </c>
      <c r="T604" s="1">
        <v>45645</v>
      </c>
      <c r="U604" s="290" t="s">
        <v>45</v>
      </c>
      <c r="V604" s="1">
        <v>45645</v>
      </c>
      <c r="W604" s="1">
        <v>45679</v>
      </c>
      <c r="X604" s="1">
        <v>45688</v>
      </c>
      <c r="Y604" s="291">
        <v>69000</v>
      </c>
      <c r="Z604" s="291">
        <v>69000</v>
      </c>
      <c r="AA604" s="291">
        <v>12600</v>
      </c>
      <c r="AB604" s="291">
        <v>69000</v>
      </c>
      <c r="AC604" s="292" t="s">
        <v>2577</v>
      </c>
      <c r="AD604" s="290" t="s">
        <v>60</v>
      </c>
      <c r="AE604" s="292" t="s">
        <v>45</v>
      </c>
      <c r="AF604" s="291">
        <v>69000</v>
      </c>
      <c r="AG604" s="291">
        <v>600</v>
      </c>
      <c r="AH604" s="291">
        <v>41400000</v>
      </c>
      <c r="AI604" s="291">
        <v>7560000</v>
      </c>
      <c r="AJ604" s="291">
        <v>600</v>
      </c>
      <c r="AK604" s="291">
        <v>41400000</v>
      </c>
      <c r="AL604" s="291">
        <v>7560000</v>
      </c>
      <c r="AM604" s="291"/>
      <c r="AN604" s="291"/>
      <c r="AO604" s="291">
        <v>0</v>
      </c>
      <c r="AP604" s="291">
        <v>600</v>
      </c>
      <c r="AQ604" s="291">
        <v>41400000</v>
      </c>
      <c r="AR604" s="291">
        <v>7560000</v>
      </c>
      <c r="AS604" s="291">
        <v>600</v>
      </c>
      <c r="AT604" s="291">
        <v>41400000</v>
      </c>
      <c r="AU604" s="291">
        <v>7560000</v>
      </c>
      <c r="AV604" s="291"/>
      <c r="AW604" s="291"/>
      <c r="AX604" s="291">
        <v>0</v>
      </c>
      <c r="AY604" s="291">
        <v>255</v>
      </c>
      <c r="AZ604" s="291">
        <v>17595000</v>
      </c>
      <c r="BA604" s="291"/>
      <c r="BB604" s="291"/>
      <c r="BC604" s="291">
        <v>170</v>
      </c>
      <c r="BD604" s="291">
        <v>11730000</v>
      </c>
      <c r="BE604" s="291">
        <v>7031184</v>
      </c>
      <c r="BF604" s="291">
        <v>2142000</v>
      </c>
      <c r="BG604" s="291">
        <v>170</v>
      </c>
      <c r="BH604" s="291">
        <v>11730000</v>
      </c>
      <c r="BI604" s="291">
        <v>7031184</v>
      </c>
      <c r="BJ604" s="291">
        <v>2142000</v>
      </c>
      <c r="BK604" s="291">
        <v>85</v>
      </c>
      <c r="BL604" s="291">
        <v>345</v>
      </c>
      <c r="BM604" s="291">
        <v>430</v>
      </c>
      <c r="BN604" s="291">
        <v>29670000</v>
      </c>
      <c r="BO604" s="291">
        <v>5418000</v>
      </c>
      <c r="BP604" s="292" t="s">
        <v>4167</v>
      </c>
      <c r="BQ604" s="292" t="s">
        <v>4042</v>
      </c>
      <c r="BR604" t="s">
        <v>45</v>
      </c>
    </row>
    <row r="605" spans="1:70" x14ac:dyDescent="0.3">
      <c r="A605" s="281">
        <v>602</v>
      </c>
      <c r="B605" s="282" t="s">
        <v>2952</v>
      </c>
      <c r="C605" s="282" t="s">
        <v>3011</v>
      </c>
      <c r="D605" s="282" t="s">
        <v>2954</v>
      </c>
      <c r="E605" s="282" t="s">
        <v>2959</v>
      </c>
      <c r="F605" s="282" t="s">
        <v>2956</v>
      </c>
      <c r="G605" s="282" t="s">
        <v>2956</v>
      </c>
      <c r="H605" s="282" t="s">
        <v>2993</v>
      </c>
      <c r="I605" s="282" t="s">
        <v>2962</v>
      </c>
      <c r="J605" s="282" t="s">
        <v>60</v>
      </c>
      <c r="K605" s="282" t="s">
        <v>2958</v>
      </c>
      <c r="L605" s="282" t="s">
        <v>45</v>
      </c>
      <c r="M605" s="283" t="s">
        <v>2578</v>
      </c>
      <c r="N605" s="282" t="s">
        <v>2579</v>
      </c>
      <c r="O605" s="282" t="s">
        <v>50</v>
      </c>
      <c r="P605" s="282" t="s">
        <v>585</v>
      </c>
      <c r="Q605" s="284" t="s">
        <v>45</v>
      </c>
      <c r="R605" s="282" t="s">
        <v>45</v>
      </c>
      <c r="S605" s="285">
        <v>45677</v>
      </c>
      <c r="T605" s="285">
        <v>45645</v>
      </c>
      <c r="U605" s="284" t="s">
        <v>45</v>
      </c>
      <c r="V605" s="285">
        <v>45645</v>
      </c>
      <c r="W605" s="285">
        <v>45677</v>
      </c>
      <c r="X605" s="285">
        <v>45707</v>
      </c>
      <c r="Y605" s="286">
        <v>69000</v>
      </c>
      <c r="Z605" s="286">
        <v>69000</v>
      </c>
      <c r="AA605" s="286">
        <v>13100</v>
      </c>
      <c r="AB605" s="286">
        <v>69000</v>
      </c>
      <c r="AC605" s="287" t="s">
        <v>508</v>
      </c>
      <c r="AD605" s="284" t="s">
        <v>60</v>
      </c>
      <c r="AE605" s="287" t="s">
        <v>45</v>
      </c>
      <c r="AF605" s="286">
        <v>69000</v>
      </c>
      <c r="AG605" s="286">
        <v>500</v>
      </c>
      <c r="AH605" s="286">
        <v>34500000</v>
      </c>
      <c r="AI605" s="286">
        <v>6550000</v>
      </c>
      <c r="AJ605" s="286">
        <v>500</v>
      </c>
      <c r="AK605" s="286">
        <v>34500000</v>
      </c>
      <c r="AL605" s="286">
        <v>6550000</v>
      </c>
      <c r="AM605" s="286"/>
      <c r="AN605" s="286"/>
      <c r="AO605" s="286">
        <v>0</v>
      </c>
      <c r="AP605" s="286">
        <v>509</v>
      </c>
      <c r="AQ605" s="286">
        <v>35121000</v>
      </c>
      <c r="AR605" s="286">
        <v>6667900</v>
      </c>
      <c r="AS605" s="286">
        <v>509</v>
      </c>
      <c r="AT605" s="286">
        <v>35121000</v>
      </c>
      <c r="AU605" s="286">
        <v>6667900</v>
      </c>
      <c r="AV605" s="286"/>
      <c r="AW605" s="286"/>
      <c r="AX605" s="286">
        <v>0</v>
      </c>
      <c r="AY605" s="286">
        <v>283</v>
      </c>
      <c r="AZ605" s="286">
        <v>19527000</v>
      </c>
      <c r="BA605" s="286"/>
      <c r="BB605" s="286"/>
      <c r="BC605" s="286">
        <v>124</v>
      </c>
      <c r="BD605" s="286">
        <v>8556000</v>
      </c>
      <c r="BE605" s="286">
        <v>5234637</v>
      </c>
      <c r="BF605" s="286">
        <v>1624400</v>
      </c>
      <c r="BG605" s="286">
        <v>124</v>
      </c>
      <c r="BH605" s="286">
        <v>8556000</v>
      </c>
      <c r="BI605" s="286">
        <v>5234637</v>
      </c>
      <c r="BJ605" s="286">
        <v>1624400</v>
      </c>
      <c r="BK605" s="286">
        <v>159</v>
      </c>
      <c r="BL605" s="286">
        <v>226</v>
      </c>
      <c r="BM605" s="286">
        <v>385</v>
      </c>
      <c r="BN605" s="286">
        <v>26565000</v>
      </c>
      <c r="BO605" s="286">
        <v>5043500</v>
      </c>
      <c r="BP605" s="287" t="s">
        <v>3524</v>
      </c>
      <c r="BQ605" s="287" t="s">
        <v>4043</v>
      </c>
      <c r="BR605" t="s">
        <v>45</v>
      </c>
    </row>
    <row r="606" spans="1:70" x14ac:dyDescent="0.3">
      <c r="A606" s="281">
        <v>603</v>
      </c>
      <c r="B606" s="288" t="s">
        <v>2952</v>
      </c>
      <c r="C606" s="288" t="s">
        <v>3011</v>
      </c>
      <c r="D606" s="288" t="s">
        <v>2954</v>
      </c>
      <c r="E606" s="288" t="s">
        <v>2959</v>
      </c>
      <c r="F606" s="288" t="s">
        <v>2956</v>
      </c>
      <c r="G606" s="288" t="s">
        <v>2956</v>
      </c>
      <c r="H606" s="288" t="s">
        <v>2993</v>
      </c>
      <c r="I606" s="288" t="s">
        <v>2962</v>
      </c>
      <c r="J606" s="288" t="s">
        <v>60</v>
      </c>
      <c r="K606" s="288" t="s">
        <v>2958</v>
      </c>
      <c r="L606" s="288" t="s">
        <v>45</v>
      </c>
      <c r="M606" s="289" t="s">
        <v>2580</v>
      </c>
      <c r="N606" s="288" t="s">
        <v>2581</v>
      </c>
      <c r="O606" s="288" t="s">
        <v>50</v>
      </c>
      <c r="P606" s="288" t="s">
        <v>585</v>
      </c>
      <c r="Q606" s="290" t="s">
        <v>45</v>
      </c>
      <c r="R606" s="288" t="s">
        <v>45</v>
      </c>
      <c r="S606" s="1">
        <v>45680</v>
      </c>
      <c r="T606" s="1">
        <v>45632</v>
      </c>
      <c r="U606" s="290" t="s">
        <v>45</v>
      </c>
      <c r="V606" s="1">
        <v>45632</v>
      </c>
      <c r="W606" s="1">
        <v>45680</v>
      </c>
      <c r="X606" s="1">
        <v>45708</v>
      </c>
      <c r="Y606" s="291">
        <v>65000</v>
      </c>
      <c r="Z606" s="291">
        <v>65000</v>
      </c>
      <c r="AA606" s="291">
        <v>12500</v>
      </c>
      <c r="AB606" s="291">
        <v>65000</v>
      </c>
      <c r="AC606" s="292" t="s">
        <v>2582</v>
      </c>
      <c r="AD606" s="290" t="s">
        <v>60</v>
      </c>
      <c r="AE606" s="292" t="s">
        <v>45</v>
      </c>
      <c r="AF606" s="291">
        <v>65000</v>
      </c>
      <c r="AG606" s="291">
        <v>350</v>
      </c>
      <c r="AH606" s="291">
        <v>22750000</v>
      </c>
      <c r="AI606" s="291">
        <v>4375000</v>
      </c>
      <c r="AJ606" s="291">
        <v>350</v>
      </c>
      <c r="AK606" s="291">
        <v>22750000</v>
      </c>
      <c r="AL606" s="291">
        <v>4375000</v>
      </c>
      <c r="AM606" s="291"/>
      <c r="AN606" s="291"/>
      <c r="AO606" s="291">
        <v>0</v>
      </c>
      <c r="AP606" s="291">
        <v>350</v>
      </c>
      <c r="AQ606" s="291">
        <v>22750000</v>
      </c>
      <c r="AR606" s="291">
        <v>4375000</v>
      </c>
      <c r="AS606" s="291">
        <v>350</v>
      </c>
      <c r="AT606" s="291">
        <v>22750000</v>
      </c>
      <c r="AU606" s="291">
        <v>4375000</v>
      </c>
      <c r="AV606" s="291"/>
      <c r="AW606" s="291"/>
      <c r="AX606" s="291">
        <v>0</v>
      </c>
      <c r="AY606" s="291">
        <v>324</v>
      </c>
      <c r="AZ606" s="291">
        <v>21060000</v>
      </c>
      <c r="BA606" s="291"/>
      <c r="BB606" s="291"/>
      <c r="BC606" s="291">
        <v>229</v>
      </c>
      <c r="BD606" s="291">
        <v>14885000</v>
      </c>
      <c r="BE606" s="291">
        <v>10404215</v>
      </c>
      <c r="BF606" s="291">
        <v>2862500</v>
      </c>
      <c r="BG606" s="291">
        <v>229</v>
      </c>
      <c r="BH606" s="291">
        <v>14885000</v>
      </c>
      <c r="BI606" s="291">
        <v>10404215</v>
      </c>
      <c r="BJ606" s="291">
        <v>2862500</v>
      </c>
      <c r="BK606" s="291">
        <v>95</v>
      </c>
      <c r="BL606" s="291">
        <v>26</v>
      </c>
      <c r="BM606" s="291">
        <v>121</v>
      </c>
      <c r="BN606" s="291">
        <v>7865000</v>
      </c>
      <c r="BO606" s="291">
        <v>1512500</v>
      </c>
      <c r="BP606" s="292" t="s">
        <v>640</v>
      </c>
      <c r="BQ606" s="292" t="s">
        <v>3559</v>
      </c>
      <c r="BR606" t="s">
        <v>45</v>
      </c>
    </row>
    <row r="607" spans="1:70" x14ac:dyDescent="0.3">
      <c r="A607" s="281">
        <v>604</v>
      </c>
      <c r="B607" s="282" t="s">
        <v>2952</v>
      </c>
      <c r="C607" s="282" t="s">
        <v>3011</v>
      </c>
      <c r="D607" s="282" t="s">
        <v>2954</v>
      </c>
      <c r="E607" s="282" t="s">
        <v>2959</v>
      </c>
      <c r="F607" s="282" t="s">
        <v>2956</v>
      </c>
      <c r="G607" s="282" t="s">
        <v>2956</v>
      </c>
      <c r="H607" s="282" t="s">
        <v>2993</v>
      </c>
      <c r="I607" s="282" t="s">
        <v>2962</v>
      </c>
      <c r="J607" s="282" t="s">
        <v>60</v>
      </c>
      <c r="K607" s="282" t="s">
        <v>2958</v>
      </c>
      <c r="L607" s="282" t="s">
        <v>45</v>
      </c>
      <c r="M607" s="283" t="s">
        <v>2583</v>
      </c>
      <c r="N607" s="282" t="s">
        <v>2584</v>
      </c>
      <c r="O607" s="282" t="s">
        <v>50</v>
      </c>
      <c r="P607" s="282" t="s">
        <v>585</v>
      </c>
      <c r="Q607" s="284" t="s">
        <v>45</v>
      </c>
      <c r="R607" s="282" t="s">
        <v>45</v>
      </c>
      <c r="S607" s="285">
        <v>45677</v>
      </c>
      <c r="T607" s="285">
        <v>45632</v>
      </c>
      <c r="U607" s="284" t="s">
        <v>45</v>
      </c>
      <c r="V607" s="285">
        <v>45632</v>
      </c>
      <c r="W607" s="285">
        <v>45677</v>
      </c>
      <c r="X607" s="285">
        <v>45708</v>
      </c>
      <c r="Y607" s="286">
        <v>65000</v>
      </c>
      <c r="Z607" s="286">
        <v>65000</v>
      </c>
      <c r="AA607" s="286">
        <v>12500</v>
      </c>
      <c r="AB607" s="286">
        <v>65000</v>
      </c>
      <c r="AC607" s="287" t="s">
        <v>2582</v>
      </c>
      <c r="AD607" s="284" t="s">
        <v>60</v>
      </c>
      <c r="AE607" s="287" t="s">
        <v>45</v>
      </c>
      <c r="AF607" s="286">
        <v>65000</v>
      </c>
      <c r="AG607" s="286">
        <v>350</v>
      </c>
      <c r="AH607" s="286">
        <v>22750000</v>
      </c>
      <c r="AI607" s="286">
        <v>4375000</v>
      </c>
      <c r="AJ607" s="286">
        <v>350</v>
      </c>
      <c r="AK607" s="286">
        <v>22750000</v>
      </c>
      <c r="AL607" s="286">
        <v>4375000</v>
      </c>
      <c r="AM607" s="286"/>
      <c r="AN607" s="286"/>
      <c r="AO607" s="286">
        <v>0</v>
      </c>
      <c r="AP607" s="286">
        <v>353</v>
      </c>
      <c r="AQ607" s="286">
        <v>22945000</v>
      </c>
      <c r="AR607" s="286">
        <v>4412500</v>
      </c>
      <c r="AS607" s="286">
        <v>353</v>
      </c>
      <c r="AT607" s="286">
        <v>22945000</v>
      </c>
      <c r="AU607" s="286">
        <v>4412500</v>
      </c>
      <c r="AV607" s="286"/>
      <c r="AW607" s="286"/>
      <c r="AX607" s="286">
        <v>0</v>
      </c>
      <c r="AY607" s="286">
        <v>350</v>
      </c>
      <c r="AZ607" s="286">
        <v>22750000</v>
      </c>
      <c r="BA607" s="286"/>
      <c r="BB607" s="286"/>
      <c r="BC607" s="286">
        <v>259</v>
      </c>
      <c r="BD607" s="286">
        <v>16835000</v>
      </c>
      <c r="BE607" s="286">
        <v>12385184</v>
      </c>
      <c r="BF607" s="286">
        <v>3237500</v>
      </c>
      <c r="BG607" s="286">
        <v>259</v>
      </c>
      <c r="BH607" s="286">
        <v>16835000</v>
      </c>
      <c r="BI607" s="286">
        <v>12385184</v>
      </c>
      <c r="BJ607" s="286">
        <v>3237500</v>
      </c>
      <c r="BK607" s="286">
        <v>91</v>
      </c>
      <c r="BL607" s="286">
        <v>3</v>
      </c>
      <c r="BM607" s="286">
        <v>94</v>
      </c>
      <c r="BN607" s="286">
        <v>6110000</v>
      </c>
      <c r="BO607" s="286">
        <v>1175000</v>
      </c>
      <c r="BP607" s="287" t="s">
        <v>3738</v>
      </c>
      <c r="BQ607" s="287" t="s">
        <v>3545</v>
      </c>
      <c r="BR607" t="s">
        <v>45</v>
      </c>
    </row>
    <row r="608" spans="1:70" x14ac:dyDescent="0.3">
      <c r="A608" s="281">
        <v>605</v>
      </c>
      <c r="B608" s="288" t="s">
        <v>2952</v>
      </c>
      <c r="C608" s="288" t="s">
        <v>3011</v>
      </c>
      <c r="D608" s="288" t="s">
        <v>2954</v>
      </c>
      <c r="E608" s="288" t="s">
        <v>2959</v>
      </c>
      <c r="F608" s="288" t="s">
        <v>2956</v>
      </c>
      <c r="G608" s="288" t="s">
        <v>2956</v>
      </c>
      <c r="H608" s="288" t="s">
        <v>3000</v>
      </c>
      <c r="I608" s="288" t="s">
        <v>2999</v>
      </c>
      <c r="J608" s="288" t="s">
        <v>60</v>
      </c>
      <c r="K608" s="288" t="s">
        <v>2958</v>
      </c>
      <c r="L608" s="288" t="s">
        <v>1854</v>
      </c>
      <c r="M608" s="289" t="s">
        <v>2585</v>
      </c>
      <c r="N608" s="288" t="s">
        <v>2586</v>
      </c>
      <c r="O608" s="288" t="s">
        <v>50</v>
      </c>
      <c r="P608" s="288" t="s">
        <v>51</v>
      </c>
      <c r="Q608" s="290" t="s">
        <v>45</v>
      </c>
      <c r="R608" s="288" t="s">
        <v>45</v>
      </c>
      <c r="S608" s="1">
        <v>45679</v>
      </c>
      <c r="T608" s="1">
        <v>45665</v>
      </c>
      <c r="U608" s="290" t="s">
        <v>45</v>
      </c>
      <c r="V608" s="1">
        <v>45665</v>
      </c>
      <c r="W608" s="1">
        <v>45679</v>
      </c>
      <c r="X608" s="1">
        <v>45707</v>
      </c>
      <c r="Y608" s="291">
        <v>29000</v>
      </c>
      <c r="Z608" s="291">
        <v>29000</v>
      </c>
      <c r="AA608" s="291">
        <v>6400</v>
      </c>
      <c r="AB608" s="291">
        <v>29000</v>
      </c>
      <c r="AC608" s="292" t="s">
        <v>930</v>
      </c>
      <c r="AD608" s="290" t="s">
        <v>60</v>
      </c>
      <c r="AE608" s="292" t="s">
        <v>45</v>
      </c>
      <c r="AF608" s="291">
        <v>29000</v>
      </c>
      <c r="AG608" s="291">
        <v>400</v>
      </c>
      <c r="AH608" s="291">
        <v>11600000</v>
      </c>
      <c r="AI608" s="291">
        <v>2560000</v>
      </c>
      <c r="AJ608" s="291">
        <v>400</v>
      </c>
      <c r="AK608" s="291">
        <v>11600000</v>
      </c>
      <c r="AL608" s="291">
        <v>2560000</v>
      </c>
      <c r="AM608" s="291"/>
      <c r="AN608" s="291"/>
      <c r="AO608" s="291">
        <v>0</v>
      </c>
      <c r="AP608" s="291">
        <v>399</v>
      </c>
      <c r="AQ608" s="291">
        <v>11571000</v>
      </c>
      <c r="AR608" s="291">
        <v>2553600</v>
      </c>
      <c r="AS608" s="291">
        <v>399</v>
      </c>
      <c r="AT608" s="291">
        <v>11571000</v>
      </c>
      <c r="AU608" s="291">
        <v>2553600</v>
      </c>
      <c r="AV608" s="291"/>
      <c r="AW608" s="291"/>
      <c r="AX608" s="291">
        <v>0</v>
      </c>
      <c r="AY608" s="291">
        <v>399</v>
      </c>
      <c r="AZ608" s="291">
        <v>11571000</v>
      </c>
      <c r="BA608" s="291"/>
      <c r="BB608" s="291"/>
      <c r="BC608" s="291">
        <v>394</v>
      </c>
      <c r="BD608" s="291">
        <v>11426000</v>
      </c>
      <c r="BE608" s="291">
        <v>10171477</v>
      </c>
      <c r="BF608" s="291">
        <v>2521600</v>
      </c>
      <c r="BG608" s="291">
        <v>394</v>
      </c>
      <c r="BH608" s="291">
        <v>11426000</v>
      </c>
      <c r="BI608" s="291">
        <v>10171477</v>
      </c>
      <c r="BJ608" s="291">
        <v>2521600</v>
      </c>
      <c r="BK608" s="291">
        <v>5</v>
      </c>
      <c r="BL608" s="291"/>
      <c r="BM608" s="291">
        <v>5</v>
      </c>
      <c r="BN608" s="291">
        <v>145000</v>
      </c>
      <c r="BO608" s="291">
        <v>32000</v>
      </c>
      <c r="BP608" s="292" t="s">
        <v>3896</v>
      </c>
      <c r="BQ608" s="292" t="s">
        <v>3716</v>
      </c>
      <c r="BR608" t="s">
        <v>45</v>
      </c>
    </row>
    <row r="609" spans="1:70" x14ac:dyDescent="0.3">
      <c r="A609" s="281">
        <v>606</v>
      </c>
      <c r="B609" s="282" t="s">
        <v>2952</v>
      </c>
      <c r="C609" s="282" t="s">
        <v>3011</v>
      </c>
      <c r="D609" s="282" t="s">
        <v>2954</v>
      </c>
      <c r="E609" s="282" t="s">
        <v>2959</v>
      </c>
      <c r="F609" s="282" t="s">
        <v>2956</v>
      </c>
      <c r="G609" s="282" t="s">
        <v>2956</v>
      </c>
      <c r="H609" s="282" t="s">
        <v>2995</v>
      </c>
      <c r="I609" s="282" t="s">
        <v>2962</v>
      </c>
      <c r="J609" s="282" t="s">
        <v>60</v>
      </c>
      <c r="K609" s="282" t="s">
        <v>2958</v>
      </c>
      <c r="L609" s="282" t="s">
        <v>45</v>
      </c>
      <c r="M609" s="283" t="s">
        <v>2587</v>
      </c>
      <c r="N609" s="282" t="s">
        <v>2588</v>
      </c>
      <c r="O609" s="282" t="s">
        <v>50</v>
      </c>
      <c r="P609" s="282" t="s">
        <v>585</v>
      </c>
      <c r="Q609" s="284" t="s">
        <v>45</v>
      </c>
      <c r="R609" s="282" t="s">
        <v>45</v>
      </c>
      <c r="S609" s="285">
        <v>45615</v>
      </c>
      <c r="T609" s="285">
        <v>45615</v>
      </c>
      <c r="U609" s="284" t="s">
        <v>45</v>
      </c>
      <c r="V609" s="285">
        <v>45615</v>
      </c>
      <c r="W609" s="285">
        <v>45618</v>
      </c>
      <c r="X609" s="285">
        <v>45642</v>
      </c>
      <c r="Y609" s="286">
        <v>39000</v>
      </c>
      <c r="Z609" s="286">
        <v>39000</v>
      </c>
      <c r="AA609" s="286">
        <v>3400</v>
      </c>
      <c r="AB609" s="286">
        <v>39000</v>
      </c>
      <c r="AC609" s="287" t="s">
        <v>2589</v>
      </c>
      <c r="AD609" s="284" t="s">
        <v>60</v>
      </c>
      <c r="AE609" s="287" t="s">
        <v>45</v>
      </c>
      <c r="AF609" s="286">
        <v>39000</v>
      </c>
      <c r="AG609" s="286">
        <v>2</v>
      </c>
      <c r="AH609" s="286">
        <v>78000</v>
      </c>
      <c r="AI609" s="286">
        <v>6800</v>
      </c>
      <c r="AJ609" s="286">
        <v>2</v>
      </c>
      <c r="AK609" s="286">
        <v>78000</v>
      </c>
      <c r="AL609" s="286">
        <v>6800</v>
      </c>
      <c r="AM609" s="286"/>
      <c r="AN609" s="286"/>
      <c r="AO609" s="286">
        <v>0</v>
      </c>
      <c r="AP609" s="286">
        <v>3815</v>
      </c>
      <c r="AQ609" s="286">
        <v>148785000</v>
      </c>
      <c r="AR609" s="286">
        <v>12971000</v>
      </c>
      <c r="AS609" s="286">
        <v>3815</v>
      </c>
      <c r="AT609" s="286">
        <v>148785000</v>
      </c>
      <c r="AU609" s="286">
        <v>12971000</v>
      </c>
      <c r="AV609" s="286"/>
      <c r="AW609" s="286"/>
      <c r="AX609" s="286">
        <v>0</v>
      </c>
      <c r="AY609" s="286">
        <v>3419</v>
      </c>
      <c r="AZ609" s="286">
        <v>133341000</v>
      </c>
      <c r="BA609" s="286">
        <v>347</v>
      </c>
      <c r="BB609" s="286">
        <v>13533000</v>
      </c>
      <c r="BC609" s="286">
        <v>2774</v>
      </c>
      <c r="BD609" s="286">
        <v>108186000</v>
      </c>
      <c r="BE609" s="286"/>
      <c r="BF609" s="286">
        <v>9431600</v>
      </c>
      <c r="BG609" s="286">
        <v>2953</v>
      </c>
      <c r="BH609" s="286">
        <v>115167000</v>
      </c>
      <c r="BI609" s="286"/>
      <c r="BJ609" s="286">
        <v>10040200</v>
      </c>
      <c r="BK609" s="286">
        <v>466</v>
      </c>
      <c r="BL609" s="286">
        <v>396</v>
      </c>
      <c r="BM609" s="286">
        <v>862</v>
      </c>
      <c r="BN609" s="286">
        <v>33618000</v>
      </c>
      <c r="BO609" s="286">
        <v>2930800</v>
      </c>
      <c r="BP609" s="287" t="s">
        <v>3743</v>
      </c>
      <c r="BQ609" s="287" t="s">
        <v>45</v>
      </c>
      <c r="BR609" t="s">
        <v>45</v>
      </c>
    </row>
    <row r="610" spans="1:70" x14ac:dyDescent="0.3">
      <c r="A610" s="281">
        <v>607</v>
      </c>
      <c r="B610" s="288" t="s">
        <v>2952</v>
      </c>
      <c r="C610" s="288" t="s">
        <v>3011</v>
      </c>
      <c r="D610" s="288" t="s">
        <v>2954</v>
      </c>
      <c r="E610" s="288" t="s">
        <v>2959</v>
      </c>
      <c r="F610" s="288" t="s">
        <v>2956</v>
      </c>
      <c r="G610" s="288" t="s">
        <v>2956</v>
      </c>
      <c r="H610" s="288" t="s">
        <v>2995</v>
      </c>
      <c r="I610" s="288" t="s">
        <v>2962</v>
      </c>
      <c r="J610" s="288" t="s">
        <v>60</v>
      </c>
      <c r="K610" s="288" t="s">
        <v>2958</v>
      </c>
      <c r="L610" s="288" t="s">
        <v>45</v>
      </c>
      <c r="M610" s="289" t="s">
        <v>2590</v>
      </c>
      <c r="N610" s="288" t="s">
        <v>2591</v>
      </c>
      <c r="O610" s="288" t="s">
        <v>50</v>
      </c>
      <c r="P610" s="288" t="s">
        <v>585</v>
      </c>
      <c r="Q610" s="290" t="s">
        <v>45</v>
      </c>
      <c r="R610" s="288" t="s">
        <v>45</v>
      </c>
      <c r="S610" s="1">
        <v>45615</v>
      </c>
      <c r="T610" s="1">
        <v>45615</v>
      </c>
      <c r="U610" s="290" t="s">
        <v>45</v>
      </c>
      <c r="V610" s="1">
        <v>45615</v>
      </c>
      <c r="W610" s="1">
        <v>45636</v>
      </c>
      <c r="X610" s="1">
        <v>45642</v>
      </c>
      <c r="Y610" s="291">
        <v>1</v>
      </c>
      <c r="Z610" s="291">
        <v>1</v>
      </c>
      <c r="AA610" s="291">
        <v>3650</v>
      </c>
      <c r="AB610" s="291">
        <v>1</v>
      </c>
      <c r="AC610" s="292" t="s">
        <v>45</v>
      </c>
      <c r="AD610" s="290" t="s">
        <v>60</v>
      </c>
      <c r="AE610" s="292" t="s">
        <v>45</v>
      </c>
      <c r="AF610" s="291">
        <v>1</v>
      </c>
      <c r="AG610" s="291">
        <v>1</v>
      </c>
      <c r="AH610" s="291">
        <v>1</v>
      </c>
      <c r="AI610" s="291">
        <v>3650</v>
      </c>
      <c r="AJ610" s="291">
        <v>1</v>
      </c>
      <c r="AK610" s="291">
        <v>1</v>
      </c>
      <c r="AL610" s="291">
        <v>3650</v>
      </c>
      <c r="AM610" s="291"/>
      <c r="AN610" s="291"/>
      <c r="AO610" s="291">
        <v>0</v>
      </c>
      <c r="AP610" s="291">
        <v>4060</v>
      </c>
      <c r="AQ610" s="291">
        <v>4060</v>
      </c>
      <c r="AR610" s="291">
        <v>14819000</v>
      </c>
      <c r="AS610" s="291">
        <v>4060</v>
      </c>
      <c r="AT610" s="291">
        <v>4060</v>
      </c>
      <c r="AU610" s="291">
        <v>14819000</v>
      </c>
      <c r="AV610" s="291"/>
      <c r="AW610" s="291"/>
      <c r="AX610" s="291">
        <v>0</v>
      </c>
      <c r="AY610" s="291">
        <v>2632</v>
      </c>
      <c r="AZ610" s="291">
        <v>2632</v>
      </c>
      <c r="BA610" s="291"/>
      <c r="BB610" s="291"/>
      <c r="BC610" s="291">
        <v>757</v>
      </c>
      <c r="BD610" s="291">
        <v>757</v>
      </c>
      <c r="BE610" s="291"/>
      <c r="BF610" s="291">
        <v>2763050</v>
      </c>
      <c r="BG610" s="291">
        <v>1912</v>
      </c>
      <c r="BH610" s="291">
        <v>1912</v>
      </c>
      <c r="BI610" s="291"/>
      <c r="BJ610" s="291">
        <v>6978800</v>
      </c>
      <c r="BK610" s="291">
        <v>720</v>
      </c>
      <c r="BL610" s="291">
        <v>1428</v>
      </c>
      <c r="BM610" s="291">
        <v>2148</v>
      </c>
      <c r="BN610" s="291">
        <v>2148</v>
      </c>
      <c r="BO610" s="291">
        <v>7840200</v>
      </c>
      <c r="BP610" s="292" t="s">
        <v>3817</v>
      </c>
      <c r="BQ610" s="292" t="s">
        <v>45</v>
      </c>
      <c r="BR610" t="s">
        <v>45</v>
      </c>
    </row>
    <row r="611" spans="1:70" x14ac:dyDescent="0.3">
      <c r="A611" s="281">
        <v>608</v>
      </c>
      <c r="B611" s="282" t="s">
        <v>2952</v>
      </c>
      <c r="C611" s="282" t="s">
        <v>3011</v>
      </c>
      <c r="D611" s="282" t="s">
        <v>2954</v>
      </c>
      <c r="E611" s="282" t="s">
        <v>2959</v>
      </c>
      <c r="F611" s="282" t="s">
        <v>2956</v>
      </c>
      <c r="G611" s="282" t="s">
        <v>2956</v>
      </c>
      <c r="H611" s="282" t="s">
        <v>2995</v>
      </c>
      <c r="I611" s="282" t="s">
        <v>2962</v>
      </c>
      <c r="J611" s="282" t="s">
        <v>60</v>
      </c>
      <c r="K611" s="282" t="s">
        <v>2958</v>
      </c>
      <c r="L611" s="282" t="s">
        <v>45</v>
      </c>
      <c r="M611" s="283" t="s">
        <v>2592</v>
      </c>
      <c r="N611" s="282" t="s">
        <v>2593</v>
      </c>
      <c r="O611" s="282" t="s">
        <v>50</v>
      </c>
      <c r="P611" s="282" t="s">
        <v>585</v>
      </c>
      <c r="Q611" s="284" t="s">
        <v>45</v>
      </c>
      <c r="R611" s="282" t="s">
        <v>45</v>
      </c>
      <c r="S611" s="285">
        <v>45617</v>
      </c>
      <c r="T611" s="285">
        <v>45617</v>
      </c>
      <c r="U611" s="284" t="s">
        <v>45</v>
      </c>
      <c r="V611" s="285">
        <v>45617</v>
      </c>
      <c r="W611" s="285">
        <v>45659</v>
      </c>
      <c r="X611" s="285">
        <v>45663</v>
      </c>
      <c r="Y611" s="286">
        <v>25000</v>
      </c>
      <c r="Z611" s="286">
        <v>25000</v>
      </c>
      <c r="AA611" s="286">
        <v>3130</v>
      </c>
      <c r="AB611" s="286">
        <v>25000</v>
      </c>
      <c r="AC611" s="287" t="s">
        <v>2594</v>
      </c>
      <c r="AD611" s="284" t="s">
        <v>60</v>
      </c>
      <c r="AE611" s="287" t="s">
        <v>45</v>
      </c>
      <c r="AF611" s="286">
        <v>25000</v>
      </c>
      <c r="AG611" s="286">
        <v>1</v>
      </c>
      <c r="AH611" s="286">
        <v>25000</v>
      </c>
      <c r="AI611" s="286">
        <v>3130</v>
      </c>
      <c r="AJ611" s="286">
        <v>1</v>
      </c>
      <c r="AK611" s="286">
        <v>25000</v>
      </c>
      <c r="AL611" s="286">
        <v>3130</v>
      </c>
      <c r="AM611" s="286"/>
      <c r="AN611" s="286"/>
      <c r="AO611" s="286">
        <v>0</v>
      </c>
      <c r="AP611" s="286">
        <v>4000</v>
      </c>
      <c r="AQ611" s="286">
        <v>100000000</v>
      </c>
      <c r="AR611" s="286">
        <v>12520000</v>
      </c>
      <c r="AS611" s="286">
        <v>4000</v>
      </c>
      <c r="AT611" s="286">
        <v>100000000</v>
      </c>
      <c r="AU611" s="286">
        <v>12520000</v>
      </c>
      <c r="AV611" s="286"/>
      <c r="AW611" s="286"/>
      <c r="AX611" s="286">
        <v>0</v>
      </c>
      <c r="AY611" s="286">
        <v>3910</v>
      </c>
      <c r="AZ611" s="286">
        <v>97750000</v>
      </c>
      <c r="BA611" s="286"/>
      <c r="BB611" s="286"/>
      <c r="BC611" s="286">
        <v>2924</v>
      </c>
      <c r="BD611" s="286">
        <v>73100000</v>
      </c>
      <c r="BE611" s="286"/>
      <c r="BF611" s="286">
        <v>9152120</v>
      </c>
      <c r="BG611" s="286">
        <v>2924</v>
      </c>
      <c r="BH611" s="286">
        <v>73100000</v>
      </c>
      <c r="BI611" s="286"/>
      <c r="BJ611" s="286">
        <v>9152120</v>
      </c>
      <c r="BK611" s="286">
        <v>986</v>
      </c>
      <c r="BL611" s="286">
        <v>90</v>
      </c>
      <c r="BM611" s="286">
        <v>1076</v>
      </c>
      <c r="BN611" s="286">
        <v>26900000</v>
      </c>
      <c r="BO611" s="286">
        <v>3367880</v>
      </c>
      <c r="BP611" s="287" t="s">
        <v>3833</v>
      </c>
      <c r="BQ611" s="287" t="s">
        <v>45</v>
      </c>
      <c r="BR611" t="s">
        <v>45</v>
      </c>
    </row>
    <row r="612" spans="1:70" x14ac:dyDescent="0.3">
      <c r="A612" s="281">
        <v>609</v>
      </c>
      <c r="B612" s="288" t="s">
        <v>2952</v>
      </c>
      <c r="C612" s="288" t="s">
        <v>3011</v>
      </c>
      <c r="D612" s="288" t="s">
        <v>2954</v>
      </c>
      <c r="E612" s="288" t="s">
        <v>2959</v>
      </c>
      <c r="F612" s="288" t="s">
        <v>2956</v>
      </c>
      <c r="G612" s="288" t="s">
        <v>2956</v>
      </c>
      <c r="H612" s="288" t="s">
        <v>2995</v>
      </c>
      <c r="I612" s="288" t="s">
        <v>2962</v>
      </c>
      <c r="J612" s="288" t="s">
        <v>60</v>
      </c>
      <c r="K612" s="288" t="s">
        <v>2958</v>
      </c>
      <c r="L612" s="288" t="s">
        <v>45</v>
      </c>
      <c r="M612" s="289" t="s">
        <v>2595</v>
      </c>
      <c r="N612" s="288" t="s">
        <v>2596</v>
      </c>
      <c r="O612" s="288" t="s">
        <v>50</v>
      </c>
      <c r="P612" s="288" t="s">
        <v>585</v>
      </c>
      <c r="Q612" s="290" t="s">
        <v>45</v>
      </c>
      <c r="R612" s="288" t="s">
        <v>45</v>
      </c>
      <c r="S612" s="1">
        <v>45671</v>
      </c>
      <c r="T612" s="1">
        <v>45671</v>
      </c>
      <c r="U612" s="290" t="s">
        <v>45</v>
      </c>
      <c r="V612" s="1">
        <v>45671</v>
      </c>
      <c r="W612" s="1">
        <v>45688</v>
      </c>
      <c r="X612" s="1">
        <v>45691</v>
      </c>
      <c r="Y612" s="291">
        <v>1</v>
      </c>
      <c r="Z612" s="291">
        <v>1</v>
      </c>
      <c r="AA612" s="291">
        <v>2800</v>
      </c>
      <c r="AB612" s="291">
        <v>1</v>
      </c>
      <c r="AC612" s="292" t="s">
        <v>45</v>
      </c>
      <c r="AD612" s="290" t="s">
        <v>60</v>
      </c>
      <c r="AE612" s="292" t="s">
        <v>45</v>
      </c>
      <c r="AF612" s="291">
        <v>1</v>
      </c>
      <c r="AG612" s="291">
        <v>1</v>
      </c>
      <c r="AH612" s="291">
        <v>1</v>
      </c>
      <c r="AI612" s="291">
        <v>2800</v>
      </c>
      <c r="AJ612" s="291">
        <v>1</v>
      </c>
      <c r="AK612" s="291">
        <v>1</v>
      </c>
      <c r="AL612" s="291">
        <v>2800</v>
      </c>
      <c r="AM612" s="291"/>
      <c r="AN612" s="291"/>
      <c r="AO612" s="291">
        <v>0</v>
      </c>
      <c r="AP612" s="291">
        <v>3894</v>
      </c>
      <c r="AQ612" s="291">
        <v>3894</v>
      </c>
      <c r="AR612" s="291">
        <v>10903200</v>
      </c>
      <c r="AS612" s="291">
        <v>3894</v>
      </c>
      <c r="AT612" s="291">
        <v>3894</v>
      </c>
      <c r="AU612" s="291">
        <v>10903200</v>
      </c>
      <c r="AV612" s="291"/>
      <c r="AW612" s="291"/>
      <c r="AX612" s="291">
        <v>0</v>
      </c>
      <c r="AY612" s="291">
        <v>3817</v>
      </c>
      <c r="AZ612" s="291">
        <v>3817</v>
      </c>
      <c r="BA612" s="291"/>
      <c r="BB612" s="291"/>
      <c r="BC612" s="291">
        <v>2218</v>
      </c>
      <c r="BD612" s="291">
        <v>2218</v>
      </c>
      <c r="BE612" s="291"/>
      <c r="BF612" s="291">
        <v>6210400</v>
      </c>
      <c r="BG612" s="291">
        <v>2218</v>
      </c>
      <c r="BH612" s="291">
        <v>2218</v>
      </c>
      <c r="BI612" s="291"/>
      <c r="BJ612" s="291">
        <v>6210400</v>
      </c>
      <c r="BK612" s="291">
        <v>1599</v>
      </c>
      <c r="BL612" s="291">
        <v>77</v>
      </c>
      <c r="BM612" s="291">
        <v>1676</v>
      </c>
      <c r="BN612" s="291">
        <v>1676</v>
      </c>
      <c r="BO612" s="291">
        <v>4692800</v>
      </c>
      <c r="BP612" s="292" t="s">
        <v>3675</v>
      </c>
      <c r="BQ612" s="292" t="s">
        <v>45</v>
      </c>
      <c r="BR612" t="s">
        <v>45</v>
      </c>
    </row>
    <row r="613" spans="1:70" x14ac:dyDescent="0.3">
      <c r="A613" s="281">
        <v>610</v>
      </c>
      <c r="B613" s="282" t="s">
        <v>2952</v>
      </c>
      <c r="C613" s="282" t="s">
        <v>3011</v>
      </c>
      <c r="D613" s="282" t="s">
        <v>2954</v>
      </c>
      <c r="E613" s="282" t="s">
        <v>2959</v>
      </c>
      <c r="F613" s="282" t="s">
        <v>2956</v>
      </c>
      <c r="G613" s="282" t="s">
        <v>2956</v>
      </c>
      <c r="H613" s="282" t="s">
        <v>2995</v>
      </c>
      <c r="I613" s="282" t="s">
        <v>2962</v>
      </c>
      <c r="J613" s="282" t="s">
        <v>60</v>
      </c>
      <c r="K613" s="282" t="s">
        <v>2958</v>
      </c>
      <c r="L613" s="282" t="s">
        <v>45</v>
      </c>
      <c r="M613" s="283" t="s">
        <v>2597</v>
      </c>
      <c r="N613" s="282" t="s">
        <v>2596</v>
      </c>
      <c r="O613" s="282" t="s">
        <v>50</v>
      </c>
      <c r="P613" s="282" t="s">
        <v>585</v>
      </c>
      <c r="Q613" s="284" t="s">
        <v>45</v>
      </c>
      <c r="R613" s="282" t="s">
        <v>45</v>
      </c>
      <c r="S613" s="285">
        <v>45785</v>
      </c>
      <c r="T613" s="284" t="s">
        <v>45</v>
      </c>
      <c r="U613" s="284" t="s">
        <v>45</v>
      </c>
      <c r="V613" s="284" t="s">
        <v>45</v>
      </c>
      <c r="W613" s="284" t="s">
        <v>45</v>
      </c>
      <c r="X613" s="284" t="s">
        <v>45</v>
      </c>
      <c r="Y613" s="286">
        <v>39000</v>
      </c>
      <c r="Z613" s="286">
        <v>39000</v>
      </c>
      <c r="AA613" s="286">
        <v>2800</v>
      </c>
      <c r="AB613" s="286">
        <v>39000</v>
      </c>
      <c r="AC613" s="287" t="s">
        <v>2598</v>
      </c>
      <c r="AD613" s="284" t="s">
        <v>60</v>
      </c>
      <c r="AE613" s="287" t="s">
        <v>45</v>
      </c>
      <c r="AF613" s="286">
        <v>39000</v>
      </c>
      <c r="AG613" s="286">
        <v>1</v>
      </c>
      <c r="AH613" s="286">
        <v>39000</v>
      </c>
      <c r="AI613" s="286">
        <v>2800</v>
      </c>
      <c r="AJ613" s="286">
        <v>1</v>
      </c>
      <c r="AK613" s="286">
        <v>39000</v>
      </c>
      <c r="AL613" s="286">
        <v>2800</v>
      </c>
      <c r="AM613" s="286"/>
      <c r="AN613" s="286"/>
      <c r="AO613" s="286">
        <v>0</v>
      </c>
      <c r="AP613" s="286"/>
      <c r="AQ613" s="286"/>
      <c r="AR613" s="286">
        <v>0</v>
      </c>
      <c r="AS613" s="286"/>
      <c r="AT613" s="286"/>
      <c r="AU613" s="286">
        <v>0</v>
      </c>
      <c r="AV613" s="286"/>
      <c r="AW613" s="286"/>
      <c r="AX613" s="286">
        <v>0</v>
      </c>
      <c r="AY613" s="286"/>
      <c r="AZ613" s="286"/>
      <c r="BA613" s="286"/>
      <c r="BB613" s="286"/>
      <c r="BC613" s="286"/>
      <c r="BD613" s="286"/>
      <c r="BE613" s="286"/>
      <c r="BF613" s="286">
        <v>0</v>
      </c>
      <c r="BG613" s="286"/>
      <c r="BH613" s="286"/>
      <c r="BI613" s="286"/>
      <c r="BJ613" s="286">
        <v>0</v>
      </c>
      <c r="BK613" s="286"/>
      <c r="BL613" s="286"/>
      <c r="BM613" s="286"/>
      <c r="BN613" s="286"/>
      <c r="BO613" s="286"/>
      <c r="BP613" s="287" t="s">
        <v>45</v>
      </c>
      <c r="BQ613" s="287" t="s">
        <v>45</v>
      </c>
      <c r="BR613" t="s">
        <v>45</v>
      </c>
    </row>
    <row r="614" spans="1:70" x14ac:dyDescent="0.3">
      <c r="A614" s="281">
        <v>611</v>
      </c>
      <c r="B614" s="288" t="s">
        <v>2952</v>
      </c>
      <c r="C614" s="288" t="s">
        <v>3011</v>
      </c>
      <c r="D614" s="288" t="s">
        <v>2954</v>
      </c>
      <c r="E614" s="288" t="s">
        <v>2959</v>
      </c>
      <c r="F614" s="288" t="s">
        <v>2956</v>
      </c>
      <c r="G614" s="288" t="s">
        <v>2956</v>
      </c>
      <c r="H614" s="288" t="s">
        <v>2995</v>
      </c>
      <c r="I614" s="288" t="s">
        <v>2962</v>
      </c>
      <c r="J614" s="288" t="s">
        <v>60</v>
      </c>
      <c r="K614" s="288" t="s">
        <v>2958</v>
      </c>
      <c r="L614" s="288" t="s">
        <v>45</v>
      </c>
      <c r="M614" s="289" t="s">
        <v>2599</v>
      </c>
      <c r="N614" s="288" t="s">
        <v>2600</v>
      </c>
      <c r="O614" s="288" t="s">
        <v>50</v>
      </c>
      <c r="P614" s="288" t="s">
        <v>585</v>
      </c>
      <c r="Q614" s="290" t="s">
        <v>45</v>
      </c>
      <c r="R614" s="288" t="s">
        <v>45</v>
      </c>
      <c r="S614" s="1">
        <v>45615</v>
      </c>
      <c r="T614" s="1">
        <v>45609</v>
      </c>
      <c r="U614" s="290" t="s">
        <v>45</v>
      </c>
      <c r="V614" s="1">
        <v>45609</v>
      </c>
      <c r="W614" s="1">
        <v>45615</v>
      </c>
      <c r="X614" s="1">
        <v>45663</v>
      </c>
      <c r="Y614" s="291">
        <v>33000</v>
      </c>
      <c r="Z614" s="291">
        <v>33000</v>
      </c>
      <c r="AA614" s="291">
        <v>6000</v>
      </c>
      <c r="AB614" s="291">
        <v>33000</v>
      </c>
      <c r="AC614" s="292" t="s">
        <v>2601</v>
      </c>
      <c r="AD614" s="290" t="s">
        <v>60</v>
      </c>
      <c r="AE614" s="292" t="s">
        <v>45</v>
      </c>
      <c r="AF614" s="291">
        <v>33000</v>
      </c>
      <c r="AG614" s="291">
        <v>1000</v>
      </c>
      <c r="AH614" s="291">
        <v>33000000</v>
      </c>
      <c r="AI614" s="291">
        <v>6000000</v>
      </c>
      <c r="AJ614" s="291">
        <v>1000</v>
      </c>
      <c r="AK614" s="291">
        <v>33000000</v>
      </c>
      <c r="AL614" s="291">
        <v>6000000</v>
      </c>
      <c r="AM614" s="291"/>
      <c r="AN614" s="291"/>
      <c r="AO614" s="291">
        <v>0</v>
      </c>
      <c r="AP614" s="291">
        <v>1000</v>
      </c>
      <c r="AQ614" s="291">
        <v>33000000</v>
      </c>
      <c r="AR614" s="291">
        <v>6000000</v>
      </c>
      <c r="AS614" s="291">
        <v>1000</v>
      </c>
      <c r="AT614" s="291">
        <v>33000000</v>
      </c>
      <c r="AU614" s="291">
        <v>6000000</v>
      </c>
      <c r="AV614" s="291"/>
      <c r="AW614" s="291"/>
      <c r="AX614" s="291">
        <v>0</v>
      </c>
      <c r="AY614" s="291">
        <v>521</v>
      </c>
      <c r="AZ614" s="291">
        <v>17193000</v>
      </c>
      <c r="BA614" s="291">
        <v>-1</v>
      </c>
      <c r="BB614" s="291">
        <v>-33000</v>
      </c>
      <c r="BC614" s="291">
        <v>118</v>
      </c>
      <c r="BD614" s="291">
        <v>3894000</v>
      </c>
      <c r="BE614" s="291">
        <v>3546095</v>
      </c>
      <c r="BF614" s="291">
        <v>708000</v>
      </c>
      <c r="BG614" s="291">
        <v>118</v>
      </c>
      <c r="BH614" s="291">
        <v>3894000</v>
      </c>
      <c r="BI614" s="291">
        <v>3546095</v>
      </c>
      <c r="BJ614" s="291">
        <v>708000</v>
      </c>
      <c r="BK614" s="291">
        <v>403</v>
      </c>
      <c r="BL614" s="291">
        <v>479</v>
      </c>
      <c r="BM614" s="291">
        <v>882</v>
      </c>
      <c r="BN614" s="291">
        <v>29106000</v>
      </c>
      <c r="BO614" s="291">
        <v>5292000</v>
      </c>
      <c r="BP614" s="292" t="s">
        <v>4191</v>
      </c>
      <c r="BQ614" s="292" t="s">
        <v>3444</v>
      </c>
      <c r="BR614" t="s">
        <v>45</v>
      </c>
    </row>
    <row r="615" spans="1:70" x14ac:dyDescent="0.3">
      <c r="A615" s="281">
        <v>612</v>
      </c>
      <c r="B615" s="282" t="s">
        <v>2952</v>
      </c>
      <c r="C615" s="282" t="s">
        <v>3011</v>
      </c>
      <c r="D615" s="282" t="s">
        <v>2954</v>
      </c>
      <c r="E615" s="282" t="s">
        <v>2959</v>
      </c>
      <c r="F615" s="282" t="s">
        <v>2956</v>
      </c>
      <c r="G615" s="282" t="s">
        <v>2956</v>
      </c>
      <c r="H615" s="282" t="s">
        <v>2995</v>
      </c>
      <c r="I615" s="282" t="s">
        <v>2962</v>
      </c>
      <c r="J615" s="282" t="s">
        <v>60</v>
      </c>
      <c r="K615" s="282" t="s">
        <v>2958</v>
      </c>
      <c r="L615" s="282" t="s">
        <v>45</v>
      </c>
      <c r="M615" s="283" t="s">
        <v>2602</v>
      </c>
      <c r="N615" s="282" t="s">
        <v>2603</v>
      </c>
      <c r="O615" s="282" t="s">
        <v>50</v>
      </c>
      <c r="P615" s="282" t="s">
        <v>51</v>
      </c>
      <c r="Q615" s="284" t="s">
        <v>45</v>
      </c>
      <c r="R615" s="282" t="s">
        <v>45</v>
      </c>
      <c r="S615" s="285">
        <v>45674</v>
      </c>
      <c r="T615" s="284" t="s">
        <v>45</v>
      </c>
      <c r="U615" s="284" t="s">
        <v>45</v>
      </c>
      <c r="V615" s="284" t="s">
        <v>45</v>
      </c>
      <c r="W615" s="284" t="s">
        <v>45</v>
      </c>
      <c r="X615" s="285">
        <v>45678</v>
      </c>
      <c r="Y615" s="286">
        <v>39000</v>
      </c>
      <c r="Z615" s="286">
        <v>39000</v>
      </c>
      <c r="AA615" s="286">
        <v>25300</v>
      </c>
      <c r="AB615" s="286">
        <v>39000</v>
      </c>
      <c r="AC615" s="287" t="s">
        <v>2604</v>
      </c>
      <c r="AD615" s="284" t="s">
        <v>60</v>
      </c>
      <c r="AE615" s="287" t="s">
        <v>45</v>
      </c>
      <c r="AF615" s="286">
        <v>39000</v>
      </c>
      <c r="AG615" s="286">
        <v>1</v>
      </c>
      <c r="AH615" s="286">
        <v>39000</v>
      </c>
      <c r="AI615" s="286">
        <v>25300</v>
      </c>
      <c r="AJ615" s="286">
        <v>1</v>
      </c>
      <c r="AK615" s="286">
        <v>39000</v>
      </c>
      <c r="AL615" s="286">
        <v>25300</v>
      </c>
      <c r="AM615" s="286"/>
      <c r="AN615" s="286"/>
      <c r="AO615" s="286">
        <v>0</v>
      </c>
      <c r="AP615" s="286"/>
      <c r="AQ615" s="286"/>
      <c r="AR615" s="286">
        <v>0</v>
      </c>
      <c r="AS615" s="286"/>
      <c r="AT615" s="286"/>
      <c r="AU615" s="286">
        <v>0</v>
      </c>
      <c r="AV615" s="286"/>
      <c r="AW615" s="286"/>
      <c r="AX615" s="286">
        <v>0</v>
      </c>
      <c r="AY615" s="286">
        <v>9</v>
      </c>
      <c r="AZ615" s="286">
        <v>351000</v>
      </c>
      <c r="BA615" s="286">
        <v>-20</v>
      </c>
      <c r="BB615" s="286">
        <v>-780000</v>
      </c>
      <c r="BC615" s="286">
        <v>9</v>
      </c>
      <c r="BD615" s="286">
        <v>351000</v>
      </c>
      <c r="BE615" s="286">
        <v>419809</v>
      </c>
      <c r="BF615" s="286">
        <v>227700</v>
      </c>
      <c r="BG615" s="286">
        <v>9</v>
      </c>
      <c r="BH615" s="286">
        <v>351000</v>
      </c>
      <c r="BI615" s="286">
        <v>419809</v>
      </c>
      <c r="BJ615" s="286">
        <v>227700</v>
      </c>
      <c r="BK615" s="286"/>
      <c r="BL615" s="286">
        <v>-9</v>
      </c>
      <c r="BM615" s="286">
        <v>-9</v>
      </c>
      <c r="BN615" s="286">
        <v>-351000</v>
      </c>
      <c r="BO615" s="286">
        <v>-227700</v>
      </c>
      <c r="BP615" s="287" t="s">
        <v>45</v>
      </c>
      <c r="BQ615" s="287" t="s">
        <v>45</v>
      </c>
      <c r="BR615" t="s">
        <v>45</v>
      </c>
    </row>
    <row r="616" spans="1:70" x14ac:dyDescent="0.3">
      <c r="A616" s="281">
        <v>613</v>
      </c>
      <c r="B616" s="288" t="s">
        <v>2952</v>
      </c>
      <c r="C616" s="288" t="s">
        <v>3011</v>
      </c>
      <c r="D616" s="288" t="s">
        <v>2954</v>
      </c>
      <c r="E616" s="288" t="s">
        <v>2959</v>
      </c>
      <c r="F616" s="288" t="s">
        <v>2956</v>
      </c>
      <c r="G616" s="288" t="s">
        <v>2956</v>
      </c>
      <c r="H616" s="288" t="s">
        <v>2995</v>
      </c>
      <c r="I616" s="288" t="s">
        <v>2962</v>
      </c>
      <c r="J616" s="288" t="s">
        <v>60</v>
      </c>
      <c r="K616" s="288" t="s">
        <v>2958</v>
      </c>
      <c r="L616" s="288" t="s">
        <v>45</v>
      </c>
      <c r="M616" s="289" t="s">
        <v>2605</v>
      </c>
      <c r="N616" s="288" t="s">
        <v>2606</v>
      </c>
      <c r="O616" s="288" t="s">
        <v>50</v>
      </c>
      <c r="P616" s="288" t="s">
        <v>51</v>
      </c>
      <c r="Q616" s="290" t="s">
        <v>45</v>
      </c>
      <c r="R616" s="288" t="s">
        <v>45</v>
      </c>
      <c r="S616" s="1">
        <v>45674</v>
      </c>
      <c r="T616" s="290" t="s">
        <v>45</v>
      </c>
      <c r="U616" s="290" t="s">
        <v>45</v>
      </c>
      <c r="V616" s="290" t="s">
        <v>45</v>
      </c>
      <c r="W616" s="290" t="s">
        <v>45</v>
      </c>
      <c r="X616" s="1">
        <v>45678</v>
      </c>
      <c r="Y616" s="291">
        <v>39000</v>
      </c>
      <c r="Z616" s="291">
        <v>39000</v>
      </c>
      <c r="AA616" s="291">
        <v>21450</v>
      </c>
      <c r="AB616" s="291">
        <v>39000</v>
      </c>
      <c r="AC616" s="292" t="s">
        <v>2607</v>
      </c>
      <c r="AD616" s="290" t="s">
        <v>60</v>
      </c>
      <c r="AE616" s="292" t="s">
        <v>45</v>
      </c>
      <c r="AF616" s="291">
        <v>39000</v>
      </c>
      <c r="AG616" s="291">
        <v>1</v>
      </c>
      <c r="AH616" s="291">
        <v>39000</v>
      </c>
      <c r="AI616" s="291">
        <v>21450</v>
      </c>
      <c r="AJ616" s="291">
        <v>1</v>
      </c>
      <c r="AK616" s="291">
        <v>39000</v>
      </c>
      <c r="AL616" s="291">
        <v>21450</v>
      </c>
      <c r="AM616" s="291"/>
      <c r="AN616" s="291"/>
      <c r="AO616" s="291">
        <v>0</v>
      </c>
      <c r="AP616" s="291"/>
      <c r="AQ616" s="291"/>
      <c r="AR616" s="291">
        <v>0</v>
      </c>
      <c r="AS616" s="291"/>
      <c r="AT616" s="291"/>
      <c r="AU616" s="291">
        <v>0</v>
      </c>
      <c r="AV616" s="291"/>
      <c r="AW616" s="291"/>
      <c r="AX616" s="291">
        <v>0</v>
      </c>
      <c r="AY616" s="291">
        <v>4</v>
      </c>
      <c r="AZ616" s="291">
        <v>156000</v>
      </c>
      <c r="BA616" s="291">
        <v>-20</v>
      </c>
      <c r="BB616" s="291">
        <v>-780000</v>
      </c>
      <c r="BC616" s="291">
        <v>4</v>
      </c>
      <c r="BD616" s="291">
        <v>156000</v>
      </c>
      <c r="BE616" s="291">
        <v>182861</v>
      </c>
      <c r="BF616" s="291">
        <v>85800</v>
      </c>
      <c r="BG616" s="291">
        <v>4</v>
      </c>
      <c r="BH616" s="291">
        <v>156000</v>
      </c>
      <c r="BI616" s="291">
        <v>182861</v>
      </c>
      <c r="BJ616" s="291">
        <v>85800</v>
      </c>
      <c r="BK616" s="291"/>
      <c r="BL616" s="291">
        <v>-4</v>
      </c>
      <c r="BM616" s="291">
        <v>-4</v>
      </c>
      <c r="BN616" s="291">
        <v>-156000</v>
      </c>
      <c r="BO616" s="291">
        <v>-85800</v>
      </c>
      <c r="BP616" s="292" t="s">
        <v>45</v>
      </c>
      <c r="BQ616" s="292" t="s">
        <v>45</v>
      </c>
      <c r="BR616" t="s">
        <v>45</v>
      </c>
    </row>
    <row r="617" spans="1:70" x14ac:dyDescent="0.3">
      <c r="A617" s="281">
        <v>614</v>
      </c>
      <c r="B617" s="282" t="s">
        <v>2952</v>
      </c>
      <c r="C617" s="282" t="s">
        <v>3011</v>
      </c>
      <c r="D617" s="282" t="s">
        <v>2954</v>
      </c>
      <c r="E617" s="282" t="s">
        <v>2959</v>
      </c>
      <c r="F617" s="282" t="s">
        <v>2956</v>
      </c>
      <c r="G617" s="282" t="s">
        <v>2956</v>
      </c>
      <c r="H617" s="282" t="s">
        <v>2996</v>
      </c>
      <c r="I617" s="282" t="s">
        <v>2962</v>
      </c>
      <c r="J617" s="282" t="s">
        <v>60</v>
      </c>
      <c r="K617" s="282" t="s">
        <v>2958</v>
      </c>
      <c r="L617" s="282" t="s">
        <v>45</v>
      </c>
      <c r="M617" s="283" t="s">
        <v>2608</v>
      </c>
      <c r="N617" s="282" t="s">
        <v>2609</v>
      </c>
      <c r="O617" s="282" t="s">
        <v>50</v>
      </c>
      <c r="P617" s="282" t="s">
        <v>51</v>
      </c>
      <c r="Q617" s="284" t="s">
        <v>45</v>
      </c>
      <c r="R617" s="282" t="s">
        <v>45</v>
      </c>
      <c r="S617" s="285">
        <v>45670</v>
      </c>
      <c r="T617" s="285">
        <v>45625</v>
      </c>
      <c r="U617" s="284" t="s">
        <v>45</v>
      </c>
      <c r="V617" s="285">
        <v>45625</v>
      </c>
      <c r="W617" s="285">
        <v>45670</v>
      </c>
      <c r="X617" s="285">
        <v>45713</v>
      </c>
      <c r="Y617" s="286">
        <v>38000</v>
      </c>
      <c r="Z617" s="286">
        <v>38000</v>
      </c>
      <c r="AA617" s="286">
        <v>8900</v>
      </c>
      <c r="AB617" s="286">
        <v>38000</v>
      </c>
      <c r="AC617" s="287" t="s">
        <v>945</v>
      </c>
      <c r="AD617" s="284" t="s">
        <v>60</v>
      </c>
      <c r="AE617" s="287" t="s">
        <v>45</v>
      </c>
      <c r="AF617" s="286">
        <v>38000</v>
      </c>
      <c r="AG617" s="286">
        <v>600</v>
      </c>
      <c r="AH617" s="286">
        <v>22800000</v>
      </c>
      <c r="AI617" s="286">
        <v>5340000</v>
      </c>
      <c r="AJ617" s="286">
        <v>600</v>
      </c>
      <c r="AK617" s="286">
        <v>22800000</v>
      </c>
      <c r="AL617" s="286">
        <v>5340000</v>
      </c>
      <c r="AM617" s="286"/>
      <c r="AN617" s="286"/>
      <c r="AO617" s="286">
        <v>0</v>
      </c>
      <c r="AP617" s="286">
        <v>611</v>
      </c>
      <c r="AQ617" s="286">
        <v>23218000</v>
      </c>
      <c r="AR617" s="286">
        <v>5437900</v>
      </c>
      <c r="AS617" s="286">
        <v>611</v>
      </c>
      <c r="AT617" s="286">
        <v>23218000</v>
      </c>
      <c r="AU617" s="286">
        <v>5437900</v>
      </c>
      <c r="AV617" s="286"/>
      <c r="AW617" s="286"/>
      <c r="AX617" s="286">
        <v>0</v>
      </c>
      <c r="AY617" s="286">
        <v>605</v>
      </c>
      <c r="AZ617" s="286">
        <v>22990000</v>
      </c>
      <c r="BA617" s="286"/>
      <c r="BB617" s="286"/>
      <c r="BC617" s="286">
        <v>596</v>
      </c>
      <c r="BD617" s="286">
        <v>22648000</v>
      </c>
      <c r="BE617" s="286">
        <v>18280050</v>
      </c>
      <c r="BF617" s="286">
        <v>5304400</v>
      </c>
      <c r="BG617" s="286">
        <v>596</v>
      </c>
      <c r="BH617" s="286">
        <v>22648000</v>
      </c>
      <c r="BI617" s="286">
        <v>18280050</v>
      </c>
      <c r="BJ617" s="286">
        <v>5304400</v>
      </c>
      <c r="BK617" s="286">
        <v>9</v>
      </c>
      <c r="BL617" s="286">
        <v>6</v>
      </c>
      <c r="BM617" s="286">
        <v>15</v>
      </c>
      <c r="BN617" s="286">
        <v>570000</v>
      </c>
      <c r="BO617" s="286">
        <v>133500</v>
      </c>
      <c r="BP617" s="287" t="s">
        <v>700</v>
      </c>
      <c r="BQ617" s="287" t="s">
        <v>3419</v>
      </c>
      <c r="BR617" t="s">
        <v>45</v>
      </c>
    </row>
    <row r="618" spans="1:70" x14ac:dyDescent="0.3">
      <c r="A618" s="281">
        <v>615</v>
      </c>
      <c r="B618" s="288" t="s">
        <v>2952</v>
      </c>
      <c r="C618" s="288" t="s">
        <v>3011</v>
      </c>
      <c r="D618" s="288" t="s">
        <v>2954</v>
      </c>
      <c r="E618" s="288" t="s">
        <v>2959</v>
      </c>
      <c r="F618" s="288" t="s">
        <v>2956</v>
      </c>
      <c r="G618" s="288" t="s">
        <v>2956</v>
      </c>
      <c r="H618" s="288" t="s">
        <v>2957</v>
      </c>
      <c r="I618" s="288" t="s">
        <v>2962</v>
      </c>
      <c r="J618" s="288" t="s">
        <v>60</v>
      </c>
      <c r="K618" s="288" t="s">
        <v>2958</v>
      </c>
      <c r="L618" s="288" t="s">
        <v>45</v>
      </c>
      <c r="M618" s="289" t="s">
        <v>2610</v>
      </c>
      <c r="N618" s="288" t="s">
        <v>2611</v>
      </c>
      <c r="O618" s="288" t="s">
        <v>50</v>
      </c>
      <c r="P618" s="288" t="s">
        <v>51</v>
      </c>
      <c r="Q618" s="290" t="s">
        <v>45</v>
      </c>
      <c r="R618" s="288" t="s">
        <v>45</v>
      </c>
      <c r="S618" s="1">
        <v>45679</v>
      </c>
      <c r="T618" s="1">
        <v>45883</v>
      </c>
      <c r="U618" s="290" t="s">
        <v>45</v>
      </c>
      <c r="V618" s="1">
        <v>45883</v>
      </c>
      <c r="W618" s="1">
        <v>45679</v>
      </c>
      <c r="X618" s="1">
        <v>45714</v>
      </c>
      <c r="Y618" s="291">
        <v>17000</v>
      </c>
      <c r="Z618" s="291">
        <v>17000</v>
      </c>
      <c r="AA618" s="291">
        <v>3450</v>
      </c>
      <c r="AB618" s="291">
        <v>17000</v>
      </c>
      <c r="AC618" s="292" t="s">
        <v>1563</v>
      </c>
      <c r="AD618" s="290" t="s">
        <v>60</v>
      </c>
      <c r="AE618" s="292" t="s">
        <v>45</v>
      </c>
      <c r="AF618" s="291">
        <v>17000</v>
      </c>
      <c r="AG618" s="291">
        <v>3000</v>
      </c>
      <c r="AH618" s="291">
        <v>51000000</v>
      </c>
      <c r="AI618" s="291">
        <v>10350000</v>
      </c>
      <c r="AJ618" s="291">
        <v>3000</v>
      </c>
      <c r="AK618" s="291">
        <v>51000000</v>
      </c>
      <c r="AL618" s="291">
        <v>10350000</v>
      </c>
      <c r="AM618" s="291"/>
      <c r="AN618" s="291"/>
      <c r="AO618" s="291">
        <v>0</v>
      </c>
      <c r="AP618" s="291">
        <v>3052</v>
      </c>
      <c r="AQ618" s="291">
        <v>51884000</v>
      </c>
      <c r="AR618" s="291">
        <v>10529400</v>
      </c>
      <c r="AS618" s="291">
        <v>3052</v>
      </c>
      <c r="AT618" s="291">
        <v>51884000</v>
      </c>
      <c r="AU618" s="291">
        <v>10529400</v>
      </c>
      <c r="AV618" s="291"/>
      <c r="AW618" s="291"/>
      <c r="AX618" s="291">
        <v>0</v>
      </c>
      <c r="AY618" s="291">
        <v>280</v>
      </c>
      <c r="AZ618" s="291">
        <v>4760000</v>
      </c>
      <c r="BA618" s="291"/>
      <c r="BB618" s="291"/>
      <c r="BC618" s="291">
        <v>212</v>
      </c>
      <c r="BD618" s="291">
        <v>3604000</v>
      </c>
      <c r="BE618" s="291">
        <v>3206549</v>
      </c>
      <c r="BF618" s="291">
        <v>731400</v>
      </c>
      <c r="BG618" s="291">
        <v>212</v>
      </c>
      <c r="BH618" s="291">
        <v>3604000</v>
      </c>
      <c r="BI618" s="291">
        <v>3206549</v>
      </c>
      <c r="BJ618" s="291">
        <v>731400</v>
      </c>
      <c r="BK618" s="291">
        <v>68</v>
      </c>
      <c r="BL618" s="291">
        <v>2772</v>
      </c>
      <c r="BM618" s="291">
        <v>2840</v>
      </c>
      <c r="BN618" s="291">
        <v>48280000</v>
      </c>
      <c r="BO618" s="291">
        <v>9798000</v>
      </c>
      <c r="BP618" s="292" t="s">
        <v>3441</v>
      </c>
      <c r="BQ618" s="292" t="s">
        <v>3466</v>
      </c>
      <c r="BR618" t="s">
        <v>45</v>
      </c>
    </row>
    <row r="619" spans="1:70" x14ac:dyDescent="0.3">
      <c r="A619" s="281">
        <v>616</v>
      </c>
      <c r="B619" s="282" t="s">
        <v>2952</v>
      </c>
      <c r="C619" s="282" t="s">
        <v>3011</v>
      </c>
      <c r="D619" s="282" t="s">
        <v>2954</v>
      </c>
      <c r="E619" s="282" t="s">
        <v>2959</v>
      </c>
      <c r="F619" s="282" t="s">
        <v>2956</v>
      </c>
      <c r="G619" s="282" t="s">
        <v>2956</v>
      </c>
      <c r="H619" s="282" t="s">
        <v>2957</v>
      </c>
      <c r="I619" s="282" t="s">
        <v>2962</v>
      </c>
      <c r="J619" s="282" t="s">
        <v>60</v>
      </c>
      <c r="K619" s="282" t="s">
        <v>2958</v>
      </c>
      <c r="L619" s="282" t="s">
        <v>45</v>
      </c>
      <c r="M619" s="283" t="s">
        <v>2612</v>
      </c>
      <c r="N619" s="282" t="s">
        <v>2613</v>
      </c>
      <c r="O619" s="282" t="s">
        <v>50</v>
      </c>
      <c r="P619" s="282" t="s">
        <v>51</v>
      </c>
      <c r="Q619" s="284" t="s">
        <v>45</v>
      </c>
      <c r="R619" s="282" t="s">
        <v>45</v>
      </c>
      <c r="S619" s="285">
        <v>45679</v>
      </c>
      <c r="T619" s="285">
        <v>45708</v>
      </c>
      <c r="U619" s="284" t="s">
        <v>45</v>
      </c>
      <c r="V619" s="285">
        <v>45708</v>
      </c>
      <c r="W619" s="285">
        <v>45679</v>
      </c>
      <c r="X619" s="285">
        <v>45713</v>
      </c>
      <c r="Y619" s="286">
        <v>17000</v>
      </c>
      <c r="Z619" s="286">
        <v>17000</v>
      </c>
      <c r="AA619" s="286">
        <v>3450</v>
      </c>
      <c r="AB619" s="286">
        <v>17000</v>
      </c>
      <c r="AC619" s="287" t="s">
        <v>1563</v>
      </c>
      <c r="AD619" s="284" t="s">
        <v>60</v>
      </c>
      <c r="AE619" s="287" t="s">
        <v>45</v>
      </c>
      <c r="AF619" s="286">
        <v>17000</v>
      </c>
      <c r="AG619" s="286">
        <v>3000</v>
      </c>
      <c r="AH619" s="286">
        <v>51000000</v>
      </c>
      <c r="AI619" s="286">
        <v>10350000</v>
      </c>
      <c r="AJ619" s="286">
        <v>3000</v>
      </c>
      <c r="AK619" s="286">
        <v>51000000</v>
      </c>
      <c r="AL619" s="286">
        <v>10350000</v>
      </c>
      <c r="AM619" s="286"/>
      <c r="AN619" s="286"/>
      <c r="AO619" s="286">
        <v>0</v>
      </c>
      <c r="AP619" s="286">
        <v>3071</v>
      </c>
      <c r="AQ619" s="286">
        <v>52207000</v>
      </c>
      <c r="AR619" s="286">
        <v>10594950</v>
      </c>
      <c r="AS619" s="286">
        <v>3071</v>
      </c>
      <c r="AT619" s="286">
        <v>52207000</v>
      </c>
      <c r="AU619" s="286">
        <v>10594950</v>
      </c>
      <c r="AV619" s="286"/>
      <c r="AW619" s="286"/>
      <c r="AX619" s="286">
        <v>0</v>
      </c>
      <c r="AY619" s="286">
        <v>2949</v>
      </c>
      <c r="AZ619" s="286">
        <v>50133000</v>
      </c>
      <c r="BA619" s="286"/>
      <c r="BB619" s="286"/>
      <c r="BC619" s="286">
        <v>2647</v>
      </c>
      <c r="BD619" s="286">
        <v>44999000</v>
      </c>
      <c r="BE619" s="286"/>
      <c r="BF619" s="286">
        <v>9132150</v>
      </c>
      <c r="BG619" s="286">
        <v>2647</v>
      </c>
      <c r="BH619" s="286">
        <v>44999000</v>
      </c>
      <c r="BI619" s="286"/>
      <c r="BJ619" s="286">
        <v>9132150</v>
      </c>
      <c r="BK619" s="286">
        <v>302</v>
      </c>
      <c r="BL619" s="286">
        <v>122</v>
      </c>
      <c r="BM619" s="286">
        <v>424</v>
      </c>
      <c r="BN619" s="286">
        <v>7208000</v>
      </c>
      <c r="BO619" s="286">
        <v>1462800</v>
      </c>
      <c r="BP619" s="287" t="s">
        <v>932</v>
      </c>
      <c r="BQ619" s="287" t="s">
        <v>45</v>
      </c>
      <c r="BR619" t="s">
        <v>45</v>
      </c>
    </row>
    <row r="620" spans="1:70" x14ac:dyDescent="0.3">
      <c r="A620" s="281">
        <v>617</v>
      </c>
      <c r="B620" s="288" t="s">
        <v>2952</v>
      </c>
      <c r="C620" s="288" t="s">
        <v>3011</v>
      </c>
      <c r="D620" s="288" t="s">
        <v>2954</v>
      </c>
      <c r="E620" s="288" t="s">
        <v>2959</v>
      </c>
      <c r="F620" s="288" t="s">
        <v>27</v>
      </c>
      <c r="G620" s="288" t="s">
        <v>27</v>
      </c>
      <c r="H620" s="288" t="s">
        <v>3012</v>
      </c>
      <c r="I620" s="288" t="s">
        <v>2962</v>
      </c>
      <c r="J620" s="288" t="s">
        <v>45</v>
      </c>
      <c r="K620" s="288" t="s">
        <v>45</v>
      </c>
      <c r="L620" s="288" t="s">
        <v>45</v>
      </c>
      <c r="M620" s="289" t="s">
        <v>2614</v>
      </c>
      <c r="N620" s="288" t="s">
        <v>2576</v>
      </c>
      <c r="O620" s="288" t="s">
        <v>50</v>
      </c>
      <c r="P620" s="288" t="s">
        <v>585</v>
      </c>
      <c r="Q620" s="290" t="s">
        <v>45</v>
      </c>
      <c r="R620" s="288" t="s">
        <v>45</v>
      </c>
      <c r="S620" s="1">
        <v>46237</v>
      </c>
      <c r="T620" s="290" t="s">
        <v>45</v>
      </c>
      <c r="U620" s="290" t="s">
        <v>45</v>
      </c>
      <c r="V620" s="290" t="s">
        <v>45</v>
      </c>
      <c r="W620" s="290" t="s">
        <v>45</v>
      </c>
      <c r="X620" s="290" t="s">
        <v>45</v>
      </c>
      <c r="Y620" s="291">
        <v>1</v>
      </c>
      <c r="Z620" s="291">
        <v>1</v>
      </c>
      <c r="AA620" s="291"/>
      <c r="AB620" s="291">
        <v>1</v>
      </c>
      <c r="AC620" s="292" t="s">
        <v>45</v>
      </c>
      <c r="AD620" s="290" t="s">
        <v>60</v>
      </c>
      <c r="AE620" s="292" t="s">
        <v>45</v>
      </c>
      <c r="AF620" s="291">
        <v>1</v>
      </c>
      <c r="AG620" s="291">
        <v>10</v>
      </c>
      <c r="AH620" s="291">
        <v>10</v>
      </c>
      <c r="AI620" s="291"/>
      <c r="AJ620" s="291">
        <v>10</v>
      </c>
      <c r="AK620" s="291">
        <v>10</v>
      </c>
      <c r="AL620" s="291"/>
      <c r="AM620" s="291"/>
      <c r="AN620" s="291"/>
      <c r="AO620" s="291"/>
      <c r="AP620" s="291"/>
      <c r="AQ620" s="291"/>
      <c r="AR620" s="291"/>
      <c r="AS620" s="291"/>
      <c r="AT620" s="291"/>
      <c r="AU620" s="291"/>
      <c r="AV620" s="291"/>
      <c r="AW620" s="291"/>
      <c r="AX620" s="291"/>
      <c r="AY620" s="291"/>
      <c r="AZ620" s="291"/>
      <c r="BA620" s="291"/>
      <c r="BB620" s="291"/>
      <c r="BC620" s="291"/>
      <c r="BD620" s="291"/>
      <c r="BE620" s="291"/>
      <c r="BF620" s="291"/>
      <c r="BG620" s="291"/>
      <c r="BH620" s="291"/>
      <c r="BI620" s="291"/>
      <c r="BJ620" s="291"/>
      <c r="BK620" s="291"/>
      <c r="BL620" s="291"/>
      <c r="BM620" s="291"/>
      <c r="BN620" s="291"/>
      <c r="BO620" s="291"/>
      <c r="BP620" s="292" t="s">
        <v>45</v>
      </c>
      <c r="BQ620" s="292" t="s">
        <v>45</v>
      </c>
      <c r="BR620" t="s">
        <v>45</v>
      </c>
    </row>
    <row r="621" spans="1:70" x14ac:dyDescent="0.3">
      <c r="A621" s="281">
        <v>618</v>
      </c>
      <c r="B621" s="282" t="s">
        <v>2952</v>
      </c>
      <c r="C621" s="282" t="s">
        <v>3011</v>
      </c>
      <c r="D621" s="282" t="s">
        <v>2954</v>
      </c>
      <c r="E621" s="282" t="s">
        <v>2997</v>
      </c>
      <c r="F621" s="282" t="s">
        <v>2955</v>
      </c>
      <c r="G621" s="282" t="s">
        <v>2966</v>
      </c>
      <c r="H621" s="282" t="s">
        <v>2967</v>
      </c>
      <c r="I621" s="282" t="s">
        <v>2962</v>
      </c>
      <c r="J621" s="282" t="s">
        <v>60</v>
      </c>
      <c r="K621" s="282" t="s">
        <v>2958</v>
      </c>
      <c r="L621" s="282" t="s">
        <v>45</v>
      </c>
      <c r="M621" s="283" t="s">
        <v>2615</v>
      </c>
      <c r="N621" s="282" t="s">
        <v>2616</v>
      </c>
      <c r="O621" s="282" t="s">
        <v>50</v>
      </c>
      <c r="P621" s="282" t="s">
        <v>74</v>
      </c>
      <c r="Q621" s="284" t="s">
        <v>45</v>
      </c>
      <c r="R621" s="282" t="s">
        <v>45</v>
      </c>
      <c r="S621" s="285">
        <v>45671</v>
      </c>
      <c r="T621" s="285">
        <v>45617</v>
      </c>
      <c r="U621" s="284" t="s">
        <v>45</v>
      </c>
      <c r="V621" s="285">
        <v>45617</v>
      </c>
      <c r="W621" s="285">
        <v>45671</v>
      </c>
      <c r="X621" s="285">
        <v>45672</v>
      </c>
      <c r="Y621" s="286">
        <v>47000</v>
      </c>
      <c r="Z621" s="286">
        <v>47000</v>
      </c>
      <c r="AA621" s="286">
        <v>12500</v>
      </c>
      <c r="AB621" s="286">
        <v>47000</v>
      </c>
      <c r="AC621" s="287" t="s">
        <v>531</v>
      </c>
      <c r="AD621" s="284" t="s">
        <v>60</v>
      </c>
      <c r="AE621" s="287" t="s">
        <v>45</v>
      </c>
      <c r="AF621" s="286">
        <v>47000</v>
      </c>
      <c r="AG621" s="286">
        <v>900</v>
      </c>
      <c r="AH621" s="286">
        <v>42300000</v>
      </c>
      <c r="AI621" s="286">
        <v>11250000</v>
      </c>
      <c r="AJ621" s="286">
        <v>900</v>
      </c>
      <c r="AK621" s="286">
        <v>42300000</v>
      </c>
      <c r="AL621" s="286">
        <v>11250000</v>
      </c>
      <c r="AM621" s="286"/>
      <c r="AN621" s="286"/>
      <c r="AO621" s="286">
        <v>0</v>
      </c>
      <c r="AP621" s="286">
        <v>856</v>
      </c>
      <c r="AQ621" s="286">
        <v>40232000</v>
      </c>
      <c r="AR621" s="286">
        <v>10700000</v>
      </c>
      <c r="AS621" s="286">
        <v>856</v>
      </c>
      <c r="AT621" s="286">
        <v>40232000</v>
      </c>
      <c r="AU621" s="286">
        <v>10700000</v>
      </c>
      <c r="AV621" s="286"/>
      <c r="AW621" s="286"/>
      <c r="AX621" s="286">
        <v>0</v>
      </c>
      <c r="AY621" s="286">
        <v>545</v>
      </c>
      <c r="AZ621" s="286">
        <v>25615000</v>
      </c>
      <c r="BA621" s="286"/>
      <c r="BB621" s="286"/>
      <c r="BC621" s="286">
        <v>464</v>
      </c>
      <c r="BD621" s="286">
        <v>21808000</v>
      </c>
      <c r="BE621" s="286">
        <v>14835885</v>
      </c>
      <c r="BF621" s="286">
        <v>5800000</v>
      </c>
      <c r="BG621" s="286">
        <v>464</v>
      </c>
      <c r="BH621" s="286">
        <v>21808000</v>
      </c>
      <c r="BI621" s="286">
        <v>14835885</v>
      </c>
      <c r="BJ621" s="286">
        <v>5800000</v>
      </c>
      <c r="BK621" s="286">
        <v>81</v>
      </c>
      <c r="BL621" s="286">
        <v>311</v>
      </c>
      <c r="BM621" s="286">
        <v>392</v>
      </c>
      <c r="BN621" s="286">
        <v>18424000</v>
      </c>
      <c r="BO621" s="286">
        <v>4900000</v>
      </c>
      <c r="BP621" s="287" t="s">
        <v>3947</v>
      </c>
      <c r="BQ621" s="287" t="s">
        <v>4184</v>
      </c>
      <c r="BR621" t="s">
        <v>45</v>
      </c>
    </row>
    <row r="622" spans="1:70" x14ac:dyDescent="0.3">
      <c r="A622" s="281">
        <v>619</v>
      </c>
      <c r="B622" s="288" t="s">
        <v>2952</v>
      </c>
      <c r="C622" s="288" t="s">
        <v>3011</v>
      </c>
      <c r="D622" s="288" t="s">
        <v>2954</v>
      </c>
      <c r="E622" s="288" t="s">
        <v>2997</v>
      </c>
      <c r="F622" s="288" t="s">
        <v>2955</v>
      </c>
      <c r="G622" s="288" t="s">
        <v>2966</v>
      </c>
      <c r="H622" s="288" t="s">
        <v>2967</v>
      </c>
      <c r="I622" s="288" t="s">
        <v>2962</v>
      </c>
      <c r="J622" s="288" t="s">
        <v>60</v>
      </c>
      <c r="K622" s="288" t="s">
        <v>2958</v>
      </c>
      <c r="L622" s="288" t="s">
        <v>45</v>
      </c>
      <c r="M622" s="289" t="s">
        <v>2617</v>
      </c>
      <c r="N622" s="288" t="s">
        <v>2618</v>
      </c>
      <c r="O622" s="288" t="s">
        <v>50</v>
      </c>
      <c r="P622" s="288" t="s">
        <v>51</v>
      </c>
      <c r="Q622" s="290" t="s">
        <v>45</v>
      </c>
      <c r="R622" s="288" t="s">
        <v>45</v>
      </c>
      <c r="S622" s="1">
        <v>45672</v>
      </c>
      <c r="T622" s="1">
        <v>45625</v>
      </c>
      <c r="U622" s="290" t="s">
        <v>45</v>
      </c>
      <c r="V622" s="1">
        <v>45625</v>
      </c>
      <c r="W622" s="1">
        <v>45672</v>
      </c>
      <c r="X622" s="1">
        <v>45680</v>
      </c>
      <c r="Y622" s="291">
        <v>65000</v>
      </c>
      <c r="Z622" s="291">
        <v>65000</v>
      </c>
      <c r="AA622" s="291">
        <v>17800</v>
      </c>
      <c r="AB622" s="291">
        <v>65000</v>
      </c>
      <c r="AC622" s="292" t="s">
        <v>374</v>
      </c>
      <c r="AD622" s="290" t="s">
        <v>60</v>
      </c>
      <c r="AE622" s="292" t="s">
        <v>45</v>
      </c>
      <c r="AF622" s="291">
        <v>65000</v>
      </c>
      <c r="AG622" s="291">
        <v>400</v>
      </c>
      <c r="AH622" s="291">
        <v>26000000</v>
      </c>
      <c r="AI622" s="291">
        <v>7120000</v>
      </c>
      <c r="AJ622" s="291">
        <v>400</v>
      </c>
      <c r="AK622" s="291">
        <v>26000000</v>
      </c>
      <c r="AL622" s="291">
        <v>7120000</v>
      </c>
      <c r="AM622" s="291"/>
      <c r="AN622" s="291"/>
      <c r="AO622" s="291">
        <v>0</v>
      </c>
      <c r="AP622" s="291">
        <v>410</v>
      </c>
      <c r="AQ622" s="291">
        <v>26650000</v>
      </c>
      <c r="AR622" s="291">
        <v>7298000</v>
      </c>
      <c r="AS622" s="291">
        <v>410</v>
      </c>
      <c r="AT622" s="291">
        <v>26650000</v>
      </c>
      <c r="AU622" s="291">
        <v>7298000</v>
      </c>
      <c r="AV622" s="291"/>
      <c r="AW622" s="291"/>
      <c r="AX622" s="291">
        <v>0</v>
      </c>
      <c r="AY622" s="291">
        <v>282</v>
      </c>
      <c r="AZ622" s="291">
        <v>18330000</v>
      </c>
      <c r="BA622" s="291"/>
      <c r="BB622" s="291"/>
      <c r="BC622" s="291">
        <v>264</v>
      </c>
      <c r="BD622" s="291">
        <v>17160000</v>
      </c>
      <c r="BE622" s="291">
        <v>11357654</v>
      </c>
      <c r="BF622" s="291">
        <v>4699200</v>
      </c>
      <c r="BG622" s="291">
        <v>264</v>
      </c>
      <c r="BH622" s="291">
        <v>17160000</v>
      </c>
      <c r="BI622" s="291">
        <v>11357654</v>
      </c>
      <c r="BJ622" s="291">
        <v>4699200</v>
      </c>
      <c r="BK622" s="291">
        <v>18</v>
      </c>
      <c r="BL622" s="291">
        <v>128</v>
      </c>
      <c r="BM622" s="291">
        <v>146</v>
      </c>
      <c r="BN622" s="291">
        <v>9490000</v>
      </c>
      <c r="BO622" s="291">
        <v>2598800</v>
      </c>
      <c r="BP622" s="292" t="s">
        <v>3539</v>
      </c>
      <c r="BQ622" s="292" t="s">
        <v>3381</v>
      </c>
      <c r="BR622" t="s">
        <v>45</v>
      </c>
    </row>
    <row r="623" spans="1:70" x14ac:dyDescent="0.3">
      <c r="A623" s="281">
        <v>620</v>
      </c>
      <c r="B623" s="282" t="s">
        <v>2952</v>
      </c>
      <c r="C623" s="282" t="s">
        <v>3011</v>
      </c>
      <c r="D623" s="282" t="s">
        <v>2954</v>
      </c>
      <c r="E623" s="282" t="s">
        <v>2997</v>
      </c>
      <c r="F623" s="282" t="s">
        <v>2955</v>
      </c>
      <c r="G623" s="282" t="s">
        <v>2966</v>
      </c>
      <c r="H623" s="282" t="s">
        <v>2967</v>
      </c>
      <c r="I623" s="282" t="s">
        <v>2962</v>
      </c>
      <c r="J623" s="282" t="s">
        <v>60</v>
      </c>
      <c r="K623" s="282" t="s">
        <v>2958</v>
      </c>
      <c r="L623" s="282" t="s">
        <v>45</v>
      </c>
      <c r="M623" s="283" t="s">
        <v>2619</v>
      </c>
      <c r="N623" s="282" t="s">
        <v>2620</v>
      </c>
      <c r="O623" s="282" t="s">
        <v>50</v>
      </c>
      <c r="P623" s="282" t="s">
        <v>51</v>
      </c>
      <c r="Q623" s="284" t="s">
        <v>45</v>
      </c>
      <c r="R623" s="282" t="s">
        <v>45</v>
      </c>
      <c r="S623" s="285">
        <v>45721</v>
      </c>
      <c r="T623" s="285">
        <v>45625</v>
      </c>
      <c r="U623" s="284" t="s">
        <v>45</v>
      </c>
      <c r="V623" s="285">
        <v>45625</v>
      </c>
      <c r="W623" s="285">
        <v>45721</v>
      </c>
      <c r="X623" s="285">
        <v>45727</v>
      </c>
      <c r="Y623" s="286">
        <v>54000</v>
      </c>
      <c r="Z623" s="286">
        <v>54000</v>
      </c>
      <c r="AA623" s="286">
        <v>14500</v>
      </c>
      <c r="AB623" s="286">
        <v>54000</v>
      </c>
      <c r="AC623" s="287" t="s">
        <v>121</v>
      </c>
      <c r="AD623" s="284" t="s">
        <v>60</v>
      </c>
      <c r="AE623" s="287" t="s">
        <v>45</v>
      </c>
      <c r="AF623" s="286">
        <v>54000</v>
      </c>
      <c r="AG623" s="286">
        <v>450</v>
      </c>
      <c r="AH623" s="286">
        <v>24300000</v>
      </c>
      <c r="AI623" s="286">
        <v>6525000</v>
      </c>
      <c r="AJ623" s="286">
        <v>450</v>
      </c>
      <c r="AK623" s="286">
        <v>24300000</v>
      </c>
      <c r="AL623" s="286">
        <v>6525000</v>
      </c>
      <c r="AM623" s="286"/>
      <c r="AN623" s="286"/>
      <c r="AO623" s="286">
        <v>0</v>
      </c>
      <c r="AP623" s="286">
        <v>436</v>
      </c>
      <c r="AQ623" s="286">
        <v>23544000</v>
      </c>
      <c r="AR623" s="286">
        <v>6322000</v>
      </c>
      <c r="AS623" s="286">
        <v>436</v>
      </c>
      <c r="AT623" s="286">
        <v>23544000</v>
      </c>
      <c r="AU623" s="286">
        <v>6322000</v>
      </c>
      <c r="AV623" s="286"/>
      <c r="AW623" s="286"/>
      <c r="AX623" s="286">
        <v>0</v>
      </c>
      <c r="AY623" s="286">
        <v>369</v>
      </c>
      <c r="AZ623" s="286">
        <v>19926000</v>
      </c>
      <c r="BA623" s="286"/>
      <c r="BB623" s="286"/>
      <c r="BC623" s="286">
        <v>318</v>
      </c>
      <c r="BD623" s="286">
        <v>17172000</v>
      </c>
      <c r="BE623" s="286">
        <v>10576463</v>
      </c>
      <c r="BF623" s="286">
        <v>4611000</v>
      </c>
      <c r="BG623" s="286">
        <v>318</v>
      </c>
      <c r="BH623" s="286">
        <v>17172000</v>
      </c>
      <c r="BI623" s="286">
        <v>10576463</v>
      </c>
      <c r="BJ623" s="286">
        <v>4611000</v>
      </c>
      <c r="BK623" s="286">
        <v>51</v>
      </c>
      <c r="BL623" s="286">
        <v>67</v>
      </c>
      <c r="BM623" s="286">
        <v>118</v>
      </c>
      <c r="BN623" s="286">
        <v>6372000</v>
      </c>
      <c r="BO623" s="286">
        <v>1711000</v>
      </c>
      <c r="BP623" s="287" t="s">
        <v>3746</v>
      </c>
      <c r="BQ623" s="287" t="s">
        <v>3240</v>
      </c>
      <c r="BR623" t="s">
        <v>45</v>
      </c>
    </row>
    <row r="624" spans="1:70" x14ac:dyDescent="0.3">
      <c r="A624" s="281">
        <v>621</v>
      </c>
      <c r="B624" s="288" t="s">
        <v>2952</v>
      </c>
      <c r="C624" s="288" t="s">
        <v>3011</v>
      </c>
      <c r="D624" s="288" t="s">
        <v>2954</v>
      </c>
      <c r="E624" s="288" t="s">
        <v>2997</v>
      </c>
      <c r="F624" s="288" t="s">
        <v>2970</v>
      </c>
      <c r="G624" s="288" t="s">
        <v>2971</v>
      </c>
      <c r="H624" s="288" t="s">
        <v>2972</v>
      </c>
      <c r="I624" s="288" t="s">
        <v>2962</v>
      </c>
      <c r="J624" s="288" t="s">
        <v>60</v>
      </c>
      <c r="K624" s="288" t="s">
        <v>2958</v>
      </c>
      <c r="L624" s="288" t="s">
        <v>45</v>
      </c>
      <c r="M624" s="289" t="s">
        <v>2621</v>
      </c>
      <c r="N624" s="288" t="s">
        <v>2622</v>
      </c>
      <c r="O624" s="288" t="s">
        <v>50</v>
      </c>
      <c r="P624" s="288" t="s">
        <v>51</v>
      </c>
      <c r="Q624" s="290" t="s">
        <v>45</v>
      </c>
      <c r="R624" s="288" t="s">
        <v>45</v>
      </c>
      <c r="S624" s="1">
        <v>45922</v>
      </c>
      <c r="T624" s="1">
        <v>45922</v>
      </c>
      <c r="U624" s="290" t="s">
        <v>45</v>
      </c>
      <c r="V624" s="1">
        <v>45922</v>
      </c>
      <c r="W624" s="290" t="s">
        <v>45</v>
      </c>
      <c r="X624" s="290" t="s">
        <v>45</v>
      </c>
      <c r="Y624" s="291">
        <v>1</v>
      </c>
      <c r="Z624" s="291">
        <v>1</v>
      </c>
      <c r="AA624" s="291">
        <v>16700</v>
      </c>
      <c r="AB624" s="291">
        <v>1</v>
      </c>
      <c r="AC624" s="292" t="s">
        <v>45</v>
      </c>
      <c r="AD624" s="290" t="s">
        <v>60</v>
      </c>
      <c r="AE624" s="292" t="s">
        <v>45</v>
      </c>
      <c r="AF624" s="291">
        <v>1</v>
      </c>
      <c r="AG624" s="291">
        <v>1</v>
      </c>
      <c r="AH624" s="291">
        <v>1</v>
      </c>
      <c r="AI624" s="291">
        <v>16700</v>
      </c>
      <c r="AJ624" s="291">
        <v>1</v>
      </c>
      <c r="AK624" s="291">
        <v>1</v>
      </c>
      <c r="AL624" s="291">
        <v>16700</v>
      </c>
      <c r="AM624" s="291"/>
      <c r="AN624" s="291"/>
      <c r="AO624" s="291">
        <v>0</v>
      </c>
      <c r="AP624" s="291"/>
      <c r="AQ624" s="291"/>
      <c r="AR624" s="291">
        <v>0</v>
      </c>
      <c r="AS624" s="291"/>
      <c r="AT624" s="291"/>
      <c r="AU624" s="291">
        <v>0</v>
      </c>
      <c r="AV624" s="291"/>
      <c r="AW624" s="291"/>
      <c r="AX624" s="291">
        <v>0</v>
      </c>
      <c r="AY624" s="291"/>
      <c r="AZ624" s="291"/>
      <c r="BA624" s="291"/>
      <c r="BB624" s="291"/>
      <c r="BC624" s="291"/>
      <c r="BD624" s="291"/>
      <c r="BE624" s="291"/>
      <c r="BF624" s="291">
        <v>0</v>
      </c>
      <c r="BG624" s="291"/>
      <c r="BH624" s="291"/>
      <c r="BI624" s="291"/>
      <c r="BJ624" s="291">
        <v>0</v>
      </c>
      <c r="BK624" s="291"/>
      <c r="BL624" s="291"/>
      <c r="BM624" s="291"/>
      <c r="BN624" s="291"/>
      <c r="BO624" s="291"/>
      <c r="BP624" s="292" t="s">
        <v>45</v>
      </c>
      <c r="BQ624" s="292" t="s">
        <v>45</v>
      </c>
      <c r="BR624" t="s">
        <v>45</v>
      </c>
    </row>
    <row r="625" spans="1:70" x14ac:dyDescent="0.3">
      <c r="A625" s="281">
        <v>622</v>
      </c>
      <c r="B625" s="282" t="s">
        <v>2952</v>
      </c>
      <c r="C625" s="282" t="s">
        <v>3011</v>
      </c>
      <c r="D625" s="282" t="s">
        <v>2954</v>
      </c>
      <c r="E625" s="282" t="s">
        <v>2997</v>
      </c>
      <c r="F625" s="282" t="s">
        <v>2970</v>
      </c>
      <c r="G625" s="282" t="s">
        <v>2971</v>
      </c>
      <c r="H625" s="282" t="s">
        <v>2972</v>
      </c>
      <c r="I625" s="282" t="s">
        <v>2962</v>
      </c>
      <c r="J625" s="282" t="s">
        <v>60</v>
      </c>
      <c r="K625" s="282" t="s">
        <v>2958</v>
      </c>
      <c r="L625" s="282" t="s">
        <v>45</v>
      </c>
      <c r="M625" s="283" t="s">
        <v>2623</v>
      </c>
      <c r="N625" s="282" t="s">
        <v>2622</v>
      </c>
      <c r="O625" s="282" t="s">
        <v>50</v>
      </c>
      <c r="P625" s="282" t="s">
        <v>51</v>
      </c>
      <c r="Q625" s="284" t="s">
        <v>45</v>
      </c>
      <c r="R625" s="282" t="s">
        <v>45</v>
      </c>
      <c r="S625" s="285">
        <v>45663</v>
      </c>
      <c r="T625" s="285">
        <v>45617</v>
      </c>
      <c r="U625" s="284" t="s">
        <v>45</v>
      </c>
      <c r="V625" s="285">
        <v>45617</v>
      </c>
      <c r="W625" s="285">
        <v>45663</v>
      </c>
      <c r="X625" s="285">
        <v>45672</v>
      </c>
      <c r="Y625" s="286">
        <v>63000</v>
      </c>
      <c r="Z625" s="286">
        <v>63000</v>
      </c>
      <c r="AA625" s="286">
        <v>16700</v>
      </c>
      <c r="AB625" s="286">
        <v>63000</v>
      </c>
      <c r="AC625" s="287" t="s">
        <v>52</v>
      </c>
      <c r="AD625" s="284" t="s">
        <v>60</v>
      </c>
      <c r="AE625" s="287" t="s">
        <v>45</v>
      </c>
      <c r="AF625" s="286">
        <v>63000</v>
      </c>
      <c r="AG625" s="286">
        <v>1500</v>
      </c>
      <c r="AH625" s="286">
        <v>94500000</v>
      </c>
      <c r="AI625" s="286">
        <v>25050000</v>
      </c>
      <c r="AJ625" s="286">
        <v>1500</v>
      </c>
      <c r="AK625" s="286">
        <v>94500000</v>
      </c>
      <c r="AL625" s="286">
        <v>25050000</v>
      </c>
      <c r="AM625" s="286"/>
      <c r="AN625" s="286"/>
      <c r="AO625" s="286">
        <v>0</v>
      </c>
      <c r="AP625" s="286">
        <v>1493</v>
      </c>
      <c r="AQ625" s="286">
        <v>94059000</v>
      </c>
      <c r="AR625" s="286">
        <v>24933100</v>
      </c>
      <c r="AS625" s="286">
        <v>1493</v>
      </c>
      <c r="AT625" s="286">
        <v>94059000</v>
      </c>
      <c r="AU625" s="286">
        <v>24933100</v>
      </c>
      <c r="AV625" s="286"/>
      <c r="AW625" s="286"/>
      <c r="AX625" s="286">
        <v>0</v>
      </c>
      <c r="AY625" s="286">
        <v>1130</v>
      </c>
      <c r="AZ625" s="286">
        <v>71190000</v>
      </c>
      <c r="BA625" s="286"/>
      <c r="BB625" s="286"/>
      <c r="BC625" s="286">
        <v>1130</v>
      </c>
      <c r="BD625" s="286">
        <v>71190000</v>
      </c>
      <c r="BE625" s="286">
        <v>51914601</v>
      </c>
      <c r="BF625" s="286">
        <v>18871000</v>
      </c>
      <c r="BG625" s="286">
        <v>1130</v>
      </c>
      <c r="BH625" s="286">
        <v>71190000</v>
      </c>
      <c r="BI625" s="286">
        <v>51914601</v>
      </c>
      <c r="BJ625" s="286">
        <v>18871000</v>
      </c>
      <c r="BK625" s="286"/>
      <c r="BL625" s="286">
        <v>363</v>
      </c>
      <c r="BM625" s="286">
        <v>363</v>
      </c>
      <c r="BN625" s="286">
        <v>22869000</v>
      </c>
      <c r="BO625" s="286">
        <v>6062100</v>
      </c>
      <c r="BP625" s="287" t="s">
        <v>3736</v>
      </c>
      <c r="BQ625" s="287" t="s">
        <v>3448</v>
      </c>
      <c r="BR625" t="s">
        <v>45</v>
      </c>
    </row>
    <row r="626" spans="1:70" x14ac:dyDescent="0.3">
      <c r="A626" s="281">
        <v>623</v>
      </c>
      <c r="B626" s="288" t="s">
        <v>2952</v>
      </c>
      <c r="C626" s="288" t="s">
        <v>3011</v>
      </c>
      <c r="D626" s="288" t="s">
        <v>2954</v>
      </c>
      <c r="E626" s="288" t="s">
        <v>2997</v>
      </c>
      <c r="F626" s="288" t="s">
        <v>2970</v>
      </c>
      <c r="G626" s="288" t="s">
        <v>2971</v>
      </c>
      <c r="H626" s="288" t="s">
        <v>2972</v>
      </c>
      <c r="I626" s="288" t="s">
        <v>2962</v>
      </c>
      <c r="J626" s="288" t="s">
        <v>60</v>
      </c>
      <c r="K626" s="288" t="s">
        <v>2958</v>
      </c>
      <c r="L626" s="288" t="s">
        <v>45</v>
      </c>
      <c r="M626" s="289" t="s">
        <v>2624</v>
      </c>
      <c r="N626" s="288" t="s">
        <v>2625</v>
      </c>
      <c r="O626" s="288" t="s">
        <v>50</v>
      </c>
      <c r="P626" s="288" t="s">
        <v>51</v>
      </c>
      <c r="Q626" s="290" t="s">
        <v>45</v>
      </c>
      <c r="R626" s="288" t="s">
        <v>45</v>
      </c>
      <c r="S626" s="1">
        <v>45663</v>
      </c>
      <c r="T626" s="1">
        <v>45628</v>
      </c>
      <c r="U626" s="290" t="s">
        <v>45</v>
      </c>
      <c r="V626" s="1">
        <v>45628</v>
      </c>
      <c r="W626" s="1">
        <v>45650</v>
      </c>
      <c r="X626" s="1">
        <v>45673</v>
      </c>
      <c r="Y626" s="291">
        <v>69000</v>
      </c>
      <c r="Z626" s="291">
        <v>69000</v>
      </c>
      <c r="AA626" s="291">
        <v>18000</v>
      </c>
      <c r="AB626" s="291">
        <v>69000</v>
      </c>
      <c r="AC626" s="292" t="s">
        <v>527</v>
      </c>
      <c r="AD626" s="290" t="s">
        <v>60</v>
      </c>
      <c r="AE626" s="292" t="s">
        <v>45</v>
      </c>
      <c r="AF626" s="291">
        <v>69000</v>
      </c>
      <c r="AG626" s="291">
        <v>800</v>
      </c>
      <c r="AH626" s="291">
        <v>55200000</v>
      </c>
      <c r="AI626" s="291">
        <v>14400000</v>
      </c>
      <c r="AJ626" s="291">
        <v>800</v>
      </c>
      <c r="AK626" s="291">
        <v>55200000</v>
      </c>
      <c r="AL626" s="291">
        <v>14400000</v>
      </c>
      <c r="AM626" s="291"/>
      <c r="AN626" s="291"/>
      <c r="AO626" s="291">
        <v>0</v>
      </c>
      <c r="AP626" s="291">
        <v>815</v>
      </c>
      <c r="AQ626" s="291">
        <v>56235000</v>
      </c>
      <c r="AR626" s="291">
        <v>14670000</v>
      </c>
      <c r="AS626" s="291">
        <v>815</v>
      </c>
      <c r="AT626" s="291">
        <v>56235000</v>
      </c>
      <c r="AU626" s="291">
        <v>14670000</v>
      </c>
      <c r="AV626" s="291"/>
      <c r="AW626" s="291"/>
      <c r="AX626" s="291">
        <v>0</v>
      </c>
      <c r="AY626" s="291">
        <v>174</v>
      </c>
      <c r="AZ626" s="291">
        <v>12006000</v>
      </c>
      <c r="BA626" s="291"/>
      <c r="BB626" s="291"/>
      <c r="BC626" s="291">
        <v>160</v>
      </c>
      <c r="BD626" s="291">
        <v>11040000</v>
      </c>
      <c r="BE626" s="291">
        <v>7399181</v>
      </c>
      <c r="BF626" s="291">
        <v>2880000</v>
      </c>
      <c r="BG626" s="291">
        <v>160</v>
      </c>
      <c r="BH626" s="291">
        <v>11040000</v>
      </c>
      <c r="BI626" s="291">
        <v>7399181</v>
      </c>
      <c r="BJ626" s="291">
        <v>2880000</v>
      </c>
      <c r="BK626" s="291">
        <v>14</v>
      </c>
      <c r="BL626" s="291">
        <v>641</v>
      </c>
      <c r="BM626" s="291">
        <v>655</v>
      </c>
      <c r="BN626" s="291">
        <v>45195000</v>
      </c>
      <c r="BO626" s="291">
        <v>11790000</v>
      </c>
      <c r="BP626" s="292" t="s">
        <v>3787</v>
      </c>
      <c r="BQ626" s="292" t="s">
        <v>4164</v>
      </c>
      <c r="BR626" t="s">
        <v>45</v>
      </c>
    </row>
    <row r="627" spans="1:70" x14ac:dyDescent="0.3">
      <c r="A627" s="281">
        <v>624</v>
      </c>
      <c r="B627" s="282" t="s">
        <v>2952</v>
      </c>
      <c r="C627" s="282" t="s">
        <v>3011</v>
      </c>
      <c r="D627" s="282" t="s">
        <v>2954</v>
      </c>
      <c r="E627" s="282" t="s">
        <v>2997</v>
      </c>
      <c r="F627" s="282" t="s">
        <v>2970</v>
      </c>
      <c r="G627" s="282" t="s">
        <v>2971</v>
      </c>
      <c r="H627" s="282" t="s">
        <v>2972</v>
      </c>
      <c r="I627" s="282" t="s">
        <v>2962</v>
      </c>
      <c r="J627" s="282" t="s">
        <v>60</v>
      </c>
      <c r="K627" s="282" t="s">
        <v>2958</v>
      </c>
      <c r="L627" s="282" t="s">
        <v>45</v>
      </c>
      <c r="M627" s="283" t="s">
        <v>2626</v>
      </c>
      <c r="N627" s="282" t="s">
        <v>2627</v>
      </c>
      <c r="O627" s="282" t="s">
        <v>50</v>
      </c>
      <c r="P627" s="282" t="s">
        <v>51</v>
      </c>
      <c r="Q627" s="284" t="s">
        <v>45</v>
      </c>
      <c r="R627" s="282" t="s">
        <v>45</v>
      </c>
      <c r="S627" s="285">
        <v>45714</v>
      </c>
      <c r="T627" s="285">
        <v>45625</v>
      </c>
      <c r="U627" s="284" t="s">
        <v>45</v>
      </c>
      <c r="V627" s="285">
        <v>45625</v>
      </c>
      <c r="W627" s="285">
        <v>45709</v>
      </c>
      <c r="X627" s="285">
        <v>45721</v>
      </c>
      <c r="Y627" s="286">
        <v>59000</v>
      </c>
      <c r="Z627" s="286">
        <v>59000</v>
      </c>
      <c r="AA627" s="286">
        <v>15700</v>
      </c>
      <c r="AB627" s="286">
        <v>59000</v>
      </c>
      <c r="AC627" s="287" t="s">
        <v>531</v>
      </c>
      <c r="AD627" s="284" t="s">
        <v>60</v>
      </c>
      <c r="AE627" s="287" t="s">
        <v>45</v>
      </c>
      <c r="AF627" s="286">
        <v>59000</v>
      </c>
      <c r="AG627" s="286">
        <v>600</v>
      </c>
      <c r="AH627" s="286">
        <v>35400000</v>
      </c>
      <c r="AI627" s="286">
        <v>9420000</v>
      </c>
      <c r="AJ627" s="286">
        <v>600</v>
      </c>
      <c r="AK627" s="286">
        <v>35400000</v>
      </c>
      <c r="AL627" s="286">
        <v>9420000</v>
      </c>
      <c r="AM627" s="286"/>
      <c r="AN627" s="286"/>
      <c r="AO627" s="286">
        <v>0</v>
      </c>
      <c r="AP627" s="286">
        <v>611</v>
      </c>
      <c r="AQ627" s="286">
        <v>36049000</v>
      </c>
      <c r="AR627" s="286">
        <v>9592700</v>
      </c>
      <c r="AS627" s="286">
        <v>611</v>
      </c>
      <c r="AT627" s="286">
        <v>36049000</v>
      </c>
      <c r="AU627" s="286">
        <v>9592700</v>
      </c>
      <c r="AV627" s="286"/>
      <c r="AW627" s="286"/>
      <c r="AX627" s="286">
        <v>0</v>
      </c>
      <c r="AY627" s="286">
        <v>416</v>
      </c>
      <c r="AZ627" s="286">
        <v>24544000</v>
      </c>
      <c r="BA627" s="286"/>
      <c r="BB627" s="286"/>
      <c r="BC627" s="286">
        <v>392</v>
      </c>
      <c r="BD627" s="286">
        <v>23128000</v>
      </c>
      <c r="BE627" s="286">
        <v>16122070</v>
      </c>
      <c r="BF627" s="286">
        <v>6154400</v>
      </c>
      <c r="BG627" s="286">
        <v>392</v>
      </c>
      <c r="BH627" s="286">
        <v>23128000</v>
      </c>
      <c r="BI627" s="286">
        <v>16122070</v>
      </c>
      <c r="BJ627" s="286">
        <v>6154400</v>
      </c>
      <c r="BK627" s="286">
        <v>24</v>
      </c>
      <c r="BL627" s="286">
        <v>195</v>
      </c>
      <c r="BM627" s="286">
        <v>219</v>
      </c>
      <c r="BN627" s="286">
        <v>12921000</v>
      </c>
      <c r="BO627" s="286">
        <v>3438300</v>
      </c>
      <c r="BP627" s="287" t="s">
        <v>625</v>
      </c>
      <c r="BQ627" s="287" t="s">
        <v>4192</v>
      </c>
      <c r="BR627" t="s">
        <v>45</v>
      </c>
    </row>
    <row r="628" spans="1:70" x14ac:dyDescent="0.3">
      <c r="A628" s="281">
        <v>625</v>
      </c>
      <c r="B628" s="288" t="s">
        <v>2952</v>
      </c>
      <c r="C628" s="288" t="s">
        <v>3011</v>
      </c>
      <c r="D628" s="288" t="s">
        <v>2954</v>
      </c>
      <c r="E628" s="288" t="s">
        <v>2997</v>
      </c>
      <c r="F628" s="288" t="s">
        <v>2970</v>
      </c>
      <c r="G628" s="288" t="s">
        <v>2971</v>
      </c>
      <c r="H628" s="288" t="s">
        <v>2972</v>
      </c>
      <c r="I628" s="288" t="s">
        <v>2962</v>
      </c>
      <c r="J628" s="288" t="s">
        <v>60</v>
      </c>
      <c r="K628" s="288" t="s">
        <v>2958</v>
      </c>
      <c r="L628" s="288" t="s">
        <v>45</v>
      </c>
      <c r="M628" s="289" t="s">
        <v>2628</v>
      </c>
      <c r="N628" s="288" t="s">
        <v>2629</v>
      </c>
      <c r="O628" s="288" t="s">
        <v>50</v>
      </c>
      <c r="P628" s="288" t="s">
        <v>51</v>
      </c>
      <c r="Q628" s="290" t="s">
        <v>45</v>
      </c>
      <c r="R628" s="288" t="s">
        <v>45</v>
      </c>
      <c r="S628" s="1">
        <v>45709</v>
      </c>
      <c r="T628" s="1">
        <v>45630</v>
      </c>
      <c r="U628" s="290" t="s">
        <v>45</v>
      </c>
      <c r="V628" s="1">
        <v>45630</v>
      </c>
      <c r="W628" s="1">
        <v>45709</v>
      </c>
      <c r="X628" s="1">
        <v>45709</v>
      </c>
      <c r="Y628" s="291">
        <v>59000</v>
      </c>
      <c r="Z628" s="291">
        <v>59000</v>
      </c>
      <c r="AA628" s="291">
        <v>15500</v>
      </c>
      <c r="AB628" s="291">
        <v>59000</v>
      </c>
      <c r="AC628" s="292" t="s">
        <v>116</v>
      </c>
      <c r="AD628" s="290" t="s">
        <v>60</v>
      </c>
      <c r="AE628" s="292" t="s">
        <v>45</v>
      </c>
      <c r="AF628" s="291">
        <v>59000</v>
      </c>
      <c r="AG628" s="291">
        <v>400</v>
      </c>
      <c r="AH628" s="291">
        <v>23600000</v>
      </c>
      <c r="AI628" s="291">
        <v>6200000</v>
      </c>
      <c r="AJ628" s="291">
        <v>400</v>
      </c>
      <c r="AK628" s="291">
        <v>23600000</v>
      </c>
      <c r="AL628" s="291">
        <v>6200000</v>
      </c>
      <c r="AM628" s="291"/>
      <c r="AN628" s="291"/>
      <c r="AO628" s="291">
        <v>0</v>
      </c>
      <c r="AP628" s="291">
        <v>438</v>
      </c>
      <c r="AQ628" s="291">
        <v>25842000</v>
      </c>
      <c r="AR628" s="291">
        <v>6789000</v>
      </c>
      <c r="AS628" s="291">
        <v>438</v>
      </c>
      <c r="AT628" s="291">
        <v>25842000</v>
      </c>
      <c r="AU628" s="291">
        <v>6789000</v>
      </c>
      <c r="AV628" s="291"/>
      <c r="AW628" s="291"/>
      <c r="AX628" s="291">
        <v>0</v>
      </c>
      <c r="AY628" s="291">
        <v>171</v>
      </c>
      <c r="AZ628" s="291">
        <v>10089000</v>
      </c>
      <c r="BA628" s="291"/>
      <c r="BB628" s="291"/>
      <c r="BC628" s="291">
        <v>148</v>
      </c>
      <c r="BD628" s="291">
        <v>8732000</v>
      </c>
      <c r="BE628" s="291">
        <v>5441469</v>
      </c>
      <c r="BF628" s="291">
        <v>2294000</v>
      </c>
      <c r="BG628" s="291">
        <v>148</v>
      </c>
      <c r="BH628" s="291">
        <v>8732000</v>
      </c>
      <c r="BI628" s="291">
        <v>5441469</v>
      </c>
      <c r="BJ628" s="291">
        <v>2294000</v>
      </c>
      <c r="BK628" s="291">
        <v>23</v>
      </c>
      <c r="BL628" s="291">
        <v>267</v>
      </c>
      <c r="BM628" s="291">
        <v>290</v>
      </c>
      <c r="BN628" s="291">
        <v>17110000</v>
      </c>
      <c r="BO628" s="291">
        <v>4495000</v>
      </c>
      <c r="BP628" s="292" t="s">
        <v>3931</v>
      </c>
      <c r="BQ628" s="292" t="s">
        <v>4009</v>
      </c>
      <c r="BR628" t="s">
        <v>45</v>
      </c>
    </row>
    <row r="629" spans="1:70" x14ac:dyDescent="0.3">
      <c r="A629" s="281">
        <v>626</v>
      </c>
      <c r="B629" s="282" t="s">
        <v>2952</v>
      </c>
      <c r="C629" s="282" t="s">
        <v>3011</v>
      </c>
      <c r="D629" s="282" t="s">
        <v>2954</v>
      </c>
      <c r="E629" s="282" t="s">
        <v>2997</v>
      </c>
      <c r="F629" s="282" t="s">
        <v>2970</v>
      </c>
      <c r="G629" s="282" t="s">
        <v>2974</v>
      </c>
      <c r="H629" s="282" t="s">
        <v>2976</v>
      </c>
      <c r="I629" s="282" t="s">
        <v>2962</v>
      </c>
      <c r="J629" s="282" t="s">
        <v>60</v>
      </c>
      <c r="K629" s="282" t="s">
        <v>2958</v>
      </c>
      <c r="L629" s="282" t="s">
        <v>45</v>
      </c>
      <c r="M629" s="283" t="s">
        <v>2630</v>
      </c>
      <c r="N629" s="282" t="s">
        <v>2631</v>
      </c>
      <c r="O629" s="282" t="s">
        <v>50</v>
      </c>
      <c r="P629" s="282" t="s">
        <v>51</v>
      </c>
      <c r="Q629" s="284" t="s">
        <v>45</v>
      </c>
      <c r="R629" s="282" t="s">
        <v>45</v>
      </c>
      <c r="S629" s="285">
        <v>45663</v>
      </c>
      <c r="T629" s="285">
        <v>45617</v>
      </c>
      <c r="U629" s="284" t="s">
        <v>45</v>
      </c>
      <c r="V629" s="285">
        <v>45617</v>
      </c>
      <c r="W629" s="285">
        <v>45663</v>
      </c>
      <c r="X629" s="285">
        <v>45673</v>
      </c>
      <c r="Y629" s="286">
        <v>55000</v>
      </c>
      <c r="Z629" s="286">
        <v>55000</v>
      </c>
      <c r="AA629" s="286">
        <v>14800</v>
      </c>
      <c r="AB629" s="286">
        <v>55000</v>
      </c>
      <c r="AC629" s="287" t="s">
        <v>399</v>
      </c>
      <c r="AD629" s="284" t="s">
        <v>60</v>
      </c>
      <c r="AE629" s="287" t="s">
        <v>45</v>
      </c>
      <c r="AF629" s="286">
        <v>55000</v>
      </c>
      <c r="AG629" s="286">
        <v>1200</v>
      </c>
      <c r="AH629" s="286">
        <v>66000000</v>
      </c>
      <c r="AI629" s="286">
        <v>17760000</v>
      </c>
      <c r="AJ629" s="286">
        <v>1200</v>
      </c>
      <c r="AK629" s="286">
        <v>66000000</v>
      </c>
      <c r="AL629" s="286">
        <v>17760000</v>
      </c>
      <c r="AM629" s="286"/>
      <c r="AN629" s="286"/>
      <c r="AO629" s="286">
        <v>0</v>
      </c>
      <c r="AP629" s="286">
        <v>1181</v>
      </c>
      <c r="AQ629" s="286">
        <v>64955000</v>
      </c>
      <c r="AR629" s="286">
        <v>17478800</v>
      </c>
      <c r="AS629" s="286">
        <v>1181</v>
      </c>
      <c r="AT629" s="286">
        <v>64955000</v>
      </c>
      <c r="AU629" s="286">
        <v>17478800</v>
      </c>
      <c r="AV629" s="286"/>
      <c r="AW629" s="286"/>
      <c r="AX629" s="286">
        <v>0</v>
      </c>
      <c r="AY629" s="286">
        <v>285</v>
      </c>
      <c r="AZ629" s="286">
        <v>15675000</v>
      </c>
      <c r="BA629" s="286"/>
      <c r="BB629" s="286"/>
      <c r="BC629" s="286">
        <v>273</v>
      </c>
      <c r="BD629" s="286">
        <v>15015000</v>
      </c>
      <c r="BE629" s="286">
        <v>11227871</v>
      </c>
      <c r="BF629" s="286">
        <v>4040400</v>
      </c>
      <c r="BG629" s="286">
        <v>273</v>
      </c>
      <c r="BH629" s="286">
        <v>15015000</v>
      </c>
      <c r="BI629" s="286">
        <v>11227871</v>
      </c>
      <c r="BJ629" s="286">
        <v>4040400</v>
      </c>
      <c r="BK629" s="286">
        <v>12</v>
      </c>
      <c r="BL629" s="286">
        <v>896</v>
      </c>
      <c r="BM629" s="286">
        <v>908</v>
      </c>
      <c r="BN629" s="286">
        <v>49940000</v>
      </c>
      <c r="BO629" s="286">
        <v>13438400</v>
      </c>
      <c r="BP629" s="287" t="s">
        <v>3267</v>
      </c>
      <c r="BQ629" s="287" t="s">
        <v>4193</v>
      </c>
      <c r="BR629" t="s">
        <v>45</v>
      </c>
    </row>
    <row r="630" spans="1:70" x14ac:dyDescent="0.3">
      <c r="A630" s="281">
        <v>627</v>
      </c>
      <c r="B630" s="288" t="s">
        <v>2952</v>
      </c>
      <c r="C630" s="288" t="s">
        <v>3011</v>
      </c>
      <c r="D630" s="288" t="s">
        <v>2954</v>
      </c>
      <c r="E630" s="288" t="s">
        <v>2997</v>
      </c>
      <c r="F630" s="288" t="s">
        <v>2970</v>
      </c>
      <c r="G630" s="288" t="s">
        <v>2974</v>
      </c>
      <c r="H630" s="288" t="s">
        <v>2976</v>
      </c>
      <c r="I630" s="288" t="s">
        <v>2962</v>
      </c>
      <c r="J630" s="288" t="s">
        <v>60</v>
      </c>
      <c r="K630" s="288" t="s">
        <v>2958</v>
      </c>
      <c r="L630" s="288" t="s">
        <v>45</v>
      </c>
      <c r="M630" s="289" t="s">
        <v>2632</v>
      </c>
      <c r="N630" s="288" t="s">
        <v>2633</v>
      </c>
      <c r="O630" s="288" t="s">
        <v>50</v>
      </c>
      <c r="P630" s="288" t="s">
        <v>51</v>
      </c>
      <c r="Q630" s="290" t="s">
        <v>45</v>
      </c>
      <c r="R630" s="288" t="s">
        <v>45</v>
      </c>
      <c r="S630" s="1">
        <v>45663</v>
      </c>
      <c r="T630" s="1">
        <v>45617</v>
      </c>
      <c r="U630" s="290" t="s">
        <v>45</v>
      </c>
      <c r="V630" s="1">
        <v>45617</v>
      </c>
      <c r="W630" s="1">
        <v>45663</v>
      </c>
      <c r="X630" s="1">
        <v>45673</v>
      </c>
      <c r="Y630" s="291">
        <v>55000</v>
      </c>
      <c r="Z630" s="291">
        <v>55000</v>
      </c>
      <c r="AA630" s="291">
        <v>14800</v>
      </c>
      <c r="AB630" s="291">
        <v>55000</v>
      </c>
      <c r="AC630" s="292" t="s">
        <v>399</v>
      </c>
      <c r="AD630" s="290" t="s">
        <v>60</v>
      </c>
      <c r="AE630" s="292" t="s">
        <v>45</v>
      </c>
      <c r="AF630" s="291">
        <v>55000</v>
      </c>
      <c r="AG630" s="291">
        <v>500</v>
      </c>
      <c r="AH630" s="291">
        <v>27500000</v>
      </c>
      <c r="AI630" s="291">
        <v>7400000</v>
      </c>
      <c r="AJ630" s="291">
        <v>500</v>
      </c>
      <c r="AK630" s="291">
        <v>27500000</v>
      </c>
      <c r="AL630" s="291">
        <v>7400000</v>
      </c>
      <c r="AM630" s="291"/>
      <c r="AN630" s="291"/>
      <c r="AO630" s="291">
        <v>0</v>
      </c>
      <c r="AP630" s="291">
        <v>494</v>
      </c>
      <c r="AQ630" s="291">
        <v>27170000</v>
      </c>
      <c r="AR630" s="291">
        <v>7311200</v>
      </c>
      <c r="AS630" s="291">
        <v>494</v>
      </c>
      <c r="AT630" s="291">
        <v>27170000</v>
      </c>
      <c r="AU630" s="291">
        <v>7311200</v>
      </c>
      <c r="AV630" s="291"/>
      <c r="AW630" s="291"/>
      <c r="AX630" s="291">
        <v>0</v>
      </c>
      <c r="AY630" s="291">
        <v>309</v>
      </c>
      <c r="AZ630" s="291">
        <v>16995000</v>
      </c>
      <c r="BA630" s="291"/>
      <c r="BB630" s="291"/>
      <c r="BC630" s="291">
        <v>299</v>
      </c>
      <c r="BD630" s="291">
        <v>16445000</v>
      </c>
      <c r="BE630" s="291">
        <v>12801877</v>
      </c>
      <c r="BF630" s="291">
        <v>4425200</v>
      </c>
      <c r="BG630" s="291">
        <v>299</v>
      </c>
      <c r="BH630" s="291">
        <v>16445000</v>
      </c>
      <c r="BI630" s="291">
        <v>12801877</v>
      </c>
      <c r="BJ630" s="291">
        <v>4425200</v>
      </c>
      <c r="BK630" s="291">
        <v>10</v>
      </c>
      <c r="BL630" s="291">
        <v>185</v>
      </c>
      <c r="BM630" s="291">
        <v>195</v>
      </c>
      <c r="BN630" s="291">
        <v>10725000</v>
      </c>
      <c r="BO630" s="291">
        <v>2886000</v>
      </c>
      <c r="BP630" s="292" t="s">
        <v>3560</v>
      </c>
      <c r="BQ630" s="292" t="s">
        <v>3817</v>
      </c>
      <c r="BR630" t="s">
        <v>45</v>
      </c>
    </row>
    <row r="631" spans="1:70" x14ac:dyDescent="0.3">
      <c r="A631" s="281">
        <v>628</v>
      </c>
      <c r="B631" s="282" t="s">
        <v>2952</v>
      </c>
      <c r="C631" s="282" t="s">
        <v>3011</v>
      </c>
      <c r="D631" s="282" t="s">
        <v>2954</v>
      </c>
      <c r="E631" s="282" t="s">
        <v>2997</v>
      </c>
      <c r="F631" s="282" t="s">
        <v>2970</v>
      </c>
      <c r="G631" s="282" t="s">
        <v>2974</v>
      </c>
      <c r="H631" s="282" t="s">
        <v>2976</v>
      </c>
      <c r="I631" s="282" t="s">
        <v>2962</v>
      </c>
      <c r="J631" s="282" t="s">
        <v>60</v>
      </c>
      <c r="K631" s="282" t="s">
        <v>2958</v>
      </c>
      <c r="L631" s="282" t="s">
        <v>45</v>
      </c>
      <c r="M631" s="283" t="s">
        <v>2634</v>
      </c>
      <c r="N631" s="282" t="s">
        <v>2635</v>
      </c>
      <c r="O631" s="282" t="s">
        <v>50</v>
      </c>
      <c r="P631" s="282" t="s">
        <v>51</v>
      </c>
      <c r="Q631" s="284" t="s">
        <v>45</v>
      </c>
      <c r="R631" s="282" t="s">
        <v>45</v>
      </c>
      <c r="S631" s="285">
        <v>45709</v>
      </c>
      <c r="T631" s="285">
        <v>45625</v>
      </c>
      <c r="U631" s="284" t="s">
        <v>45</v>
      </c>
      <c r="V631" s="285">
        <v>45625</v>
      </c>
      <c r="W631" s="285">
        <v>45709</v>
      </c>
      <c r="X631" s="285">
        <v>45716</v>
      </c>
      <c r="Y631" s="286">
        <v>56000</v>
      </c>
      <c r="Z631" s="286">
        <v>56000</v>
      </c>
      <c r="AA631" s="286">
        <v>15000</v>
      </c>
      <c r="AB631" s="286">
        <v>56000</v>
      </c>
      <c r="AC631" s="287" t="s">
        <v>121</v>
      </c>
      <c r="AD631" s="284" t="s">
        <v>60</v>
      </c>
      <c r="AE631" s="287" t="s">
        <v>45</v>
      </c>
      <c r="AF631" s="286">
        <v>56000</v>
      </c>
      <c r="AG631" s="286">
        <v>450</v>
      </c>
      <c r="AH631" s="286">
        <v>25200000</v>
      </c>
      <c r="AI631" s="286">
        <v>6750000</v>
      </c>
      <c r="AJ631" s="286">
        <v>450</v>
      </c>
      <c r="AK631" s="286">
        <v>25200000</v>
      </c>
      <c r="AL631" s="286">
        <v>6750000</v>
      </c>
      <c r="AM631" s="286"/>
      <c r="AN631" s="286"/>
      <c r="AO631" s="286">
        <v>0</v>
      </c>
      <c r="AP631" s="286">
        <v>453</v>
      </c>
      <c r="AQ631" s="286">
        <v>25368000</v>
      </c>
      <c r="AR631" s="286">
        <v>6795000</v>
      </c>
      <c r="AS631" s="286">
        <v>453</v>
      </c>
      <c r="AT631" s="286">
        <v>25368000</v>
      </c>
      <c r="AU631" s="286">
        <v>6795000</v>
      </c>
      <c r="AV631" s="286"/>
      <c r="AW631" s="286"/>
      <c r="AX631" s="286">
        <v>0</v>
      </c>
      <c r="AY631" s="286">
        <v>214</v>
      </c>
      <c r="AZ631" s="286">
        <v>11984000</v>
      </c>
      <c r="BA631" s="286"/>
      <c r="BB631" s="286"/>
      <c r="BC631" s="286">
        <v>178</v>
      </c>
      <c r="BD631" s="286">
        <v>9968000</v>
      </c>
      <c r="BE631" s="286">
        <v>6539948</v>
      </c>
      <c r="BF631" s="286">
        <v>2670000</v>
      </c>
      <c r="BG631" s="286">
        <v>178</v>
      </c>
      <c r="BH631" s="286">
        <v>9968000</v>
      </c>
      <c r="BI631" s="286">
        <v>6539948</v>
      </c>
      <c r="BJ631" s="286">
        <v>2670000</v>
      </c>
      <c r="BK631" s="286">
        <v>36</v>
      </c>
      <c r="BL631" s="286">
        <v>239</v>
      </c>
      <c r="BM631" s="286">
        <v>275</v>
      </c>
      <c r="BN631" s="286">
        <v>15400000</v>
      </c>
      <c r="BO631" s="286">
        <v>4125000</v>
      </c>
      <c r="BP631" s="287" t="s">
        <v>3097</v>
      </c>
      <c r="BQ631" s="287" t="s">
        <v>4044</v>
      </c>
      <c r="BR631" t="s">
        <v>45</v>
      </c>
    </row>
    <row r="632" spans="1:70" x14ac:dyDescent="0.3">
      <c r="A632" s="281">
        <v>629</v>
      </c>
      <c r="B632" s="288" t="s">
        <v>2952</v>
      </c>
      <c r="C632" s="288" t="s">
        <v>3011</v>
      </c>
      <c r="D632" s="288" t="s">
        <v>2954</v>
      </c>
      <c r="E632" s="288" t="s">
        <v>2997</v>
      </c>
      <c r="F632" s="288" t="s">
        <v>2977</v>
      </c>
      <c r="G632" s="288" t="s">
        <v>2978</v>
      </c>
      <c r="H632" s="288" t="s">
        <v>2979</v>
      </c>
      <c r="I632" s="288" t="s">
        <v>2962</v>
      </c>
      <c r="J632" s="288" t="s">
        <v>60</v>
      </c>
      <c r="K632" s="288" t="s">
        <v>2958</v>
      </c>
      <c r="L632" s="288" t="s">
        <v>45</v>
      </c>
      <c r="M632" s="289" t="s">
        <v>2636</v>
      </c>
      <c r="N632" s="288" t="s">
        <v>2637</v>
      </c>
      <c r="O632" s="288" t="s">
        <v>50</v>
      </c>
      <c r="P632" s="288" t="s">
        <v>51</v>
      </c>
      <c r="Q632" s="290" t="s">
        <v>45</v>
      </c>
      <c r="R632" s="288" t="s">
        <v>45</v>
      </c>
      <c r="S632" s="1">
        <v>45663</v>
      </c>
      <c r="T632" s="1">
        <v>45623</v>
      </c>
      <c r="U632" s="290" t="s">
        <v>45</v>
      </c>
      <c r="V632" s="1">
        <v>45623</v>
      </c>
      <c r="W632" s="1">
        <v>45663</v>
      </c>
      <c r="X632" s="1">
        <v>45673</v>
      </c>
      <c r="Y632" s="291">
        <v>49000</v>
      </c>
      <c r="Z632" s="291">
        <v>49000</v>
      </c>
      <c r="AA632" s="291">
        <v>13400</v>
      </c>
      <c r="AB632" s="291">
        <v>49000</v>
      </c>
      <c r="AC632" s="292" t="s">
        <v>374</v>
      </c>
      <c r="AD632" s="290" t="s">
        <v>60</v>
      </c>
      <c r="AE632" s="292" t="s">
        <v>45</v>
      </c>
      <c r="AF632" s="291">
        <v>49000</v>
      </c>
      <c r="AG632" s="291">
        <v>400</v>
      </c>
      <c r="AH632" s="291">
        <v>19600000</v>
      </c>
      <c r="AI632" s="291">
        <v>5360000</v>
      </c>
      <c r="AJ632" s="291">
        <v>400</v>
      </c>
      <c r="AK632" s="291">
        <v>19600000</v>
      </c>
      <c r="AL632" s="291">
        <v>5360000</v>
      </c>
      <c r="AM632" s="291"/>
      <c r="AN632" s="291"/>
      <c r="AO632" s="291">
        <v>0</v>
      </c>
      <c r="AP632" s="291">
        <v>405</v>
      </c>
      <c r="AQ632" s="291">
        <v>19845000</v>
      </c>
      <c r="AR632" s="291">
        <v>5427000</v>
      </c>
      <c r="AS632" s="291">
        <v>405</v>
      </c>
      <c r="AT632" s="291">
        <v>19845000</v>
      </c>
      <c r="AU632" s="291">
        <v>5427000</v>
      </c>
      <c r="AV632" s="291"/>
      <c r="AW632" s="291"/>
      <c r="AX632" s="291">
        <v>0</v>
      </c>
      <c r="AY632" s="291">
        <v>308</v>
      </c>
      <c r="AZ632" s="291">
        <v>15092000</v>
      </c>
      <c r="BA632" s="291"/>
      <c r="BB632" s="291"/>
      <c r="BC632" s="291">
        <v>301</v>
      </c>
      <c r="BD632" s="291">
        <v>14749000</v>
      </c>
      <c r="BE632" s="291">
        <v>9913848</v>
      </c>
      <c r="BF632" s="291">
        <v>4033400</v>
      </c>
      <c r="BG632" s="291">
        <v>301</v>
      </c>
      <c r="BH632" s="291">
        <v>14749000</v>
      </c>
      <c r="BI632" s="291">
        <v>9913848</v>
      </c>
      <c r="BJ632" s="291">
        <v>4033400</v>
      </c>
      <c r="BK632" s="291">
        <v>7</v>
      </c>
      <c r="BL632" s="291">
        <v>97</v>
      </c>
      <c r="BM632" s="291">
        <v>104</v>
      </c>
      <c r="BN632" s="291">
        <v>5096000</v>
      </c>
      <c r="BO632" s="291">
        <v>1393600</v>
      </c>
      <c r="BP632" s="292" t="s">
        <v>3294</v>
      </c>
      <c r="BQ632" s="292" t="s">
        <v>1796</v>
      </c>
      <c r="BR632" t="s">
        <v>45</v>
      </c>
    </row>
    <row r="633" spans="1:70" x14ac:dyDescent="0.3">
      <c r="A633" s="281">
        <v>630</v>
      </c>
      <c r="B633" s="282" t="s">
        <v>2952</v>
      </c>
      <c r="C633" s="282" t="s">
        <v>3011</v>
      </c>
      <c r="D633" s="282" t="s">
        <v>2954</v>
      </c>
      <c r="E633" s="282" t="s">
        <v>2997</v>
      </c>
      <c r="F633" s="282" t="s">
        <v>2977</v>
      </c>
      <c r="G633" s="282" t="s">
        <v>2978</v>
      </c>
      <c r="H633" s="282" t="s">
        <v>2979</v>
      </c>
      <c r="I633" s="282" t="s">
        <v>2962</v>
      </c>
      <c r="J633" s="282" t="s">
        <v>60</v>
      </c>
      <c r="K633" s="282" t="s">
        <v>2958</v>
      </c>
      <c r="L633" s="282" t="s">
        <v>45</v>
      </c>
      <c r="M633" s="283" t="s">
        <v>2638</v>
      </c>
      <c r="N633" s="282" t="s">
        <v>2639</v>
      </c>
      <c r="O633" s="282" t="s">
        <v>50</v>
      </c>
      <c r="P633" s="282" t="s">
        <v>51</v>
      </c>
      <c r="Q633" s="284" t="s">
        <v>45</v>
      </c>
      <c r="R633" s="282" t="s">
        <v>45</v>
      </c>
      <c r="S633" s="285">
        <v>45673</v>
      </c>
      <c r="T633" s="285">
        <v>45630</v>
      </c>
      <c r="U633" s="284" t="s">
        <v>45</v>
      </c>
      <c r="V633" s="285">
        <v>45630</v>
      </c>
      <c r="W633" s="285">
        <v>45673</v>
      </c>
      <c r="X633" s="285">
        <v>45701</v>
      </c>
      <c r="Y633" s="286">
        <v>49000</v>
      </c>
      <c r="Z633" s="286">
        <v>49000</v>
      </c>
      <c r="AA633" s="286">
        <v>12700</v>
      </c>
      <c r="AB633" s="286">
        <v>49000</v>
      </c>
      <c r="AC633" s="287" t="s">
        <v>396</v>
      </c>
      <c r="AD633" s="284" t="s">
        <v>60</v>
      </c>
      <c r="AE633" s="287" t="s">
        <v>45</v>
      </c>
      <c r="AF633" s="286">
        <v>49000</v>
      </c>
      <c r="AG633" s="286">
        <v>700</v>
      </c>
      <c r="AH633" s="286">
        <v>34300000</v>
      </c>
      <c r="AI633" s="286">
        <v>8890000</v>
      </c>
      <c r="AJ633" s="286">
        <v>700</v>
      </c>
      <c r="AK633" s="286">
        <v>34300000</v>
      </c>
      <c r="AL633" s="286">
        <v>8890000</v>
      </c>
      <c r="AM633" s="286"/>
      <c r="AN633" s="286"/>
      <c r="AO633" s="286">
        <v>0</v>
      </c>
      <c r="AP633" s="286">
        <v>730</v>
      </c>
      <c r="AQ633" s="286">
        <v>35770000</v>
      </c>
      <c r="AR633" s="286">
        <v>9271000</v>
      </c>
      <c r="AS633" s="286">
        <v>730</v>
      </c>
      <c r="AT633" s="286">
        <v>35770000</v>
      </c>
      <c r="AU633" s="286">
        <v>9271000</v>
      </c>
      <c r="AV633" s="286"/>
      <c r="AW633" s="286"/>
      <c r="AX633" s="286">
        <v>0</v>
      </c>
      <c r="AY633" s="286">
        <v>154</v>
      </c>
      <c r="AZ633" s="286">
        <v>7546000</v>
      </c>
      <c r="BA633" s="286"/>
      <c r="BB633" s="286"/>
      <c r="BC633" s="286">
        <v>154</v>
      </c>
      <c r="BD633" s="286">
        <v>7546000</v>
      </c>
      <c r="BE633" s="286">
        <v>5231546</v>
      </c>
      <c r="BF633" s="286">
        <v>1955800</v>
      </c>
      <c r="BG633" s="286">
        <v>154</v>
      </c>
      <c r="BH633" s="286">
        <v>7546000</v>
      </c>
      <c r="BI633" s="286">
        <v>5231546</v>
      </c>
      <c r="BJ633" s="286">
        <v>1955800</v>
      </c>
      <c r="BK633" s="286"/>
      <c r="BL633" s="286">
        <v>576</v>
      </c>
      <c r="BM633" s="286">
        <v>576</v>
      </c>
      <c r="BN633" s="286">
        <v>28224000</v>
      </c>
      <c r="BO633" s="286">
        <v>7315200</v>
      </c>
      <c r="BP633" s="287" t="s">
        <v>4009</v>
      </c>
      <c r="BQ633" s="287" t="s">
        <v>3968</v>
      </c>
      <c r="BR633" t="s">
        <v>45</v>
      </c>
    </row>
    <row r="634" spans="1:70" x14ac:dyDescent="0.3">
      <c r="A634" s="281">
        <v>631</v>
      </c>
      <c r="B634" s="288" t="s">
        <v>2952</v>
      </c>
      <c r="C634" s="288" t="s">
        <v>3011</v>
      </c>
      <c r="D634" s="288" t="s">
        <v>2954</v>
      </c>
      <c r="E634" s="288" t="s">
        <v>2997</v>
      </c>
      <c r="F634" s="288" t="s">
        <v>2977</v>
      </c>
      <c r="G634" s="288" t="s">
        <v>2980</v>
      </c>
      <c r="H634" s="288" t="s">
        <v>2983</v>
      </c>
      <c r="I634" s="288" t="s">
        <v>2962</v>
      </c>
      <c r="J634" s="288" t="s">
        <v>60</v>
      </c>
      <c r="K634" s="288" t="s">
        <v>2958</v>
      </c>
      <c r="L634" s="288" t="s">
        <v>45</v>
      </c>
      <c r="M634" s="289" t="s">
        <v>2640</v>
      </c>
      <c r="N634" s="288" t="s">
        <v>2641</v>
      </c>
      <c r="O634" s="288" t="s">
        <v>50</v>
      </c>
      <c r="P634" s="288" t="s">
        <v>51</v>
      </c>
      <c r="Q634" s="290" t="s">
        <v>45</v>
      </c>
      <c r="R634" s="288" t="s">
        <v>45</v>
      </c>
      <c r="S634" s="1">
        <v>45784</v>
      </c>
      <c r="T634" s="1">
        <v>45673</v>
      </c>
      <c r="U634" s="290" t="s">
        <v>45</v>
      </c>
      <c r="V634" s="1">
        <v>45673</v>
      </c>
      <c r="W634" s="1">
        <v>45784</v>
      </c>
      <c r="X634" s="290" t="s">
        <v>45</v>
      </c>
      <c r="Y634" s="291">
        <v>82000</v>
      </c>
      <c r="Z634" s="291">
        <v>82000</v>
      </c>
      <c r="AA634" s="291">
        <v>21900</v>
      </c>
      <c r="AB634" s="291">
        <v>82000</v>
      </c>
      <c r="AC634" s="292" t="s">
        <v>208</v>
      </c>
      <c r="AD634" s="290" t="s">
        <v>60</v>
      </c>
      <c r="AE634" s="292" t="s">
        <v>45</v>
      </c>
      <c r="AF634" s="291">
        <v>82000</v>
      </c>
      <c r="AG634" s="291">
        <v>1600</v>
      </c>
      <c r="AH634" s="291">
        <v>131200000</v>
      </c>
      <c r="AI634" s="291">
        <v>35040000</v>
      </c>
      <c r="AJ634" s="291">
        <v>1600</v>
      </c>
      <c r="AK634" s="291">
        <v>131200000</v>
      </c>
      <c r="AL634" s="291">
        <v>35040000</v>
      </c>
      <c r="AM634" s="291"/>
      <c r="AN634" s="291"/>
      <c r="AO634" s="291">
        <v>0</v>
      </c>
      <c r="AP634" s="291">
        <v>737</v>
      </c>
      <c r="AQ634" s="291">
        <v>60434000</v>
      </c>
      <c r="AR634" s="291">
        <v>16140300</v>
      </c>
      <c r="AS634" s="291">
        <v>737</v>
      </c>
      <c r="AT634" s="291">
        <v>60434000</v>
      </c>
      <c r="AU634" s="291">
        <v>16140300</v>
      </c>
      <c r="AV634" s="291"/>
      <c r="AW634" s="291"/>
      <c r="AX634" s="291">
        <v>0</v>
      </c>
      <c r="AY634" s="291"/>
      <c r="AZ634" s="291"/>
      <c r="BA634" s="291"/>
      <c r="BB634" s="291"/>
      <c r="BC634" s="291"/>
      <c r="BD634" s="291"/>
      <c r="BE634" s="291"/>
      <c r="BF634" s="291">
        <v>0</v>
      </c>
      <c r="BG634" s="291"/>
      <c r="BH634" s="291"/>
      <c r="BI634" s="291"/>
      <c r="BJ634" s="291">
        <v>0</v>
      </c>
      <c r="BK634" s="291"/>
      <c r="BL634" s="291">
        <v>737</v>
      </c>
      <c r="BM634" s="291">
        <v>737</v>
      </c>
      <c r="BN634" s="291">
        <v>60434000</v>
      </c>
      <c r="BO634" s="291">
        <v>16140300</v>
      </c>
      <c r="BP634" s="292" t="s">
        <v>45</v>
      </c>
      <c r="BQ634" s="292" t="s">
        <v>45</v>
      </c>
      <c r="BR634" t="s">
        <v>45</v>
      </c>
    </row>
    <row r="635" spans="1:70" x14ac:dyDescent="0.3">
      <c r="A635" s="281">
        <v>632</v>
      </c>
      <c r="B635" s="282" t="s">
        <v>2952</v>
      </c>
      <c r="C635" s="282" t="s">
        <v>3011</v>
      </c>
      <c r="D635" s="282" t="s">
        <v>2954</v>
      </c>
      <c r="E635" s="282" t="s">
        <v>2997</v>
      </c>
      <c r="F635" s="282" t="s">
        <v>2985</v>
      </c>
      <c r="G635" s="282" t="s">
        <v>2986</v>
      </c>
      <c r="H635" s="282" t="s">
        <v>2989</v>
      </c>
      <c r="I635" s="282" t="s">
        <v>2962</v>
      </c>
      <c r="J635" s="282" t="s">
        <v>60</v>
      </c>
      <c r="K635" s="282" t="s">
        <v>2958</v>
      </c>
      <c r="L635" s="282" t="s">
        <v>45</v>
      </c>
      <c r="M635" s="283" t="s">
        <v>2642</v>
      </c>
      <c r="N635" s="282" t="s">
        <v>2643</v>
      </c>
      <c r="O635" s="282" t="s">
        <v>50</v>
      </c>
      <c r="P635" s="282" t="s">
        <v>51</v>
      </c>
      <c r="Q635" s="284" t="s">
        <v>45</v>
      </c>
      <c r="R635" s="282" t="s">
        <v>45</v>
      </c>
      <c r="S635" s="285">
        <v>45733</v>
      </c>
      <c r="T635" s="285">
        <v>45617</v>
      </c>
      <c r="U635" s="284" t="s">
        <v>45</v>
      </c>
      <c r="V635" s="285">
        <v>45617</v>
      </c>
      <c r="W635" s="285">
        <v>45733</v>
      </c>
      <c r="X635" s="285">
        <v>45736</v>
      </c>
      <c r="Y635" s="286">
        <v>65000</v>
      </c>
      <c r="Z635" s="286">
        <v>65000</v>
      </c>
      <c r="AA635" s="286">
        <v>17000</v>
      </c>
      <c r="AB635" s="286">
        <v>65000</v>
      </c>
      <c r="AC635" s="287" t="s">
        <v>527</v>
      </c>
      <c r="AD635" s="284" t="s">
        <v>60</v>
      </c>
      <c r="AE635" s="287" t="s">
        <v>45</v>
      </c>
      <c r="AF635" s="286">
        <v>65000</v>
      </c>
      <c r="AG635" s="286">
        <v>600</v>
      </c>
      <c r="AH635" s="286">
        <v>39000000</v>
      </c>
      <c r="AI635" s="286">
        <v>10200000</v>
      </c>
      <c r="AJ635" s="286">
        <v>600</v>
      </c>
      <c r="AK635" s="286">
        <v>39000000</v>
      </c>
      <c r="AL635" s="286">
        <v>10200000</v>
      </c>
      <c r="AM635" s="286"/>
      <c r="AN635" s="286"/>
      <c r="AO635" s="286">
        <v>0</v>
      </c>
      <c r="AP635" s="286">
        <v>504</v>
      </c>
      <c r="AQ635" s="286">
        <v>32760000</v>
      </c>
      <c r="AR635" s="286">
        <v>8568000</v>
      </c>
      <c r="AS635" s="286">
        <v>504</v>
      </c>
      <c r="AT635" s="286">
        <v>32760000</v>
      </c>
      <c r="AU635" s="286">
        <v>8568000</v>
      </c>
      <c r="AV635" s="286"/>
      <c r="AW635" s="286"/>
      <c r="AX635" s="286">
        <v>0</v>
      </c>
      <c r="AY635" s="286">
        <v>375</v>
      </c>
      <c r="AZ635" s="286">
        <v>24375000</v>
      </c>
      <c r="BA635" s="286"/>
      <c r="BB635" s="286"/>
      <c r="BC635" s="286">
        <v>283</v>
      </c>
      <c r="BD635" s="286">
        <v>18395000</v>
      </c>
      <c r="BE635" s="286">
        <v>11975481</v>
      </c>
      <c r="BF635" s="286">
        <v>4811000</v>
      </c>
      <c r="BG635" s="286">
        <v>283</v>
      </c>
      <c r="BH635" s="286">
        <v>18395000</v>
      </c>
      <c r="BI635" s="286">
        <v>11975481</v>
      </c>
      <c r="BJ635" s="286">
        <v>4811000</v>
      </c>
      <c r="BK635" s="286">
        <v>92</v>
      </c>
      <c r="BL635" s="286">
        <v>129</v>
      </c>
      <c r="BM635" s="286">
        <v>221</v>
      </c>
      <c r="BN635" s="286">
        <v>14365000</v>
      </c>
      <c r="BO635" s="286">
        <v>3757000</v>
      </c>
      <c r="BP635" s="287" t="s">
        <v>3273</v>
      </c>
      <c r="BQ635" s="287" t="s">
        <v>3934</v>
      </c>
      <c r="BR635" t="s">
        <v>45</v>
      </c>
    </row>
    <row r="636" spans="1:70" x14ac:dyDescent="0.3">
      <c r="A636" s="281">
        <v>633</v>
      </c>
      <c r="B636" s="288" t="s">
        <v>2952</v>
      </c>
      <c r="C636" s="288" t="s">
        <v>3011</v>
      </c>
      <c r="D636" s="288" t="s">
        <v>2954</v>
      </c>
      <c r="E636" s="288" t="s">
        <v>2997</v>
      </c>
      <c r="F636" s="288" t="s">
        <v>2985</v>
      </c>
      <c r="G636" s="288" t="s">
        <v>2986</v>
      </c>
      <c r="H636" s="288" t="s">
        <v>2989</v>
      </c>
      <c r="I636" s="288" t="s">
        <v>2962</v>
      </c>
      <c r="J636" s="288" t="s">
        <v>60</v>
      </c>
      <c r="K636" s="288" t="s">
        <v>2958</v>
      </c>
      <c r="L636" s="288" t="s">
        <v>45</v>
      </c>
      <c r="M636" s="289" t="s">
        <v>2644</v>
      </c>
      <c r="N636" s="288" t="s">
        <v>2645</v>
      </c>
      <c r="O636" s="288" t="s">
        <v>50</v>
      </c>
      <c r="P636" s="288" t="s">
        <v>51</v>
      </c>
      <c r="Q636" s="290" t="s">
        <v>45</v>
      </c>
      <c r="R636" s="288" t="s">
        <v>45</v>
      </c>
      <c r="S636" s="1">
        <v>45735</v>
      </c>
      <c r="T636" s="1">
        <v>45617</v>
      </c>
      <c r="U636" s="290" t="s">
        <v>45</v>
      </c>
      <c r="V636" s="1">
        <v>45617</v>
      </c>
      <c r="W636" s="1">
        <v>45735</v>
      </c>
      <c r="X636" s="1">
        <v>45736</v>
      </c>
      <c r="Y636" s="291">
        <v>69000</v>
      </c>
      <c r="Z636" s="291">
        <v>69000</v>
      </c>
      <c r="AA636" s="291">
        <v>19800</v>
      </c>
      <c r="AB636" s="291">
        <v>69000</v>
      </c>
      <c r="AC636" s="292" t="s">
        <v>193</v>
      </c>
      <c r="AD636" s="290" t="s">
        <v>60</v>
      </c>
      <c r="AE636" s="292" t="s">
        <v>45</v>
      </c>
      <c r="AF636" s="291">
        <v>69000</v>
      </c>
      <c r="AG636" s="291">
        <v>400</v>
      </c>
      <c r="AH636" s="291">
        <v>27600000</v>
      </c>
      <c r="AI636" s="291">
        <v>7920000</v>
      </c>
      <c r="AJ636" s="291">
        <v>400</v>
      </c>
      <c r="AK636" s="291">
        <v>27600000</v>
      </c>
      <c r="AL636" s="291">
        <v>7920000</v>
      </c>
      <c r="AM636" s="291"/>
      <c r="AN636" s="291"/>
      <c r="AO636" s="291">
        <v>0</v>
      </c>
      <c r="AP636" s="291">
        <v>403</v>
      </c>
      <c r="AQ636" s="291">
        <v>27807000</v>
      </c>
      <c r="AR636" s="291">
        <v>7979400</v>
      </c>
      <c r="AS636" s="291">
        <v>403</v>
      </c>
      <c r="AT636" s="291">
        <v>27807000</v>
      </c>
      <c r="AU636" s="291">
        <v>7979400</v>
      </c>
      <c r="AV636" s="291"/>
      <c r="AW636" s="291"/>
      <c r="AX636" s="291">
        <v>0</v>
      </c>
      <c r="AY636" s="291">
        <v>253</v>
      </c>
      <c r="AZ636" s="291">
        <v>17457000</v>
      </c>
      <c r="BA636" s="291"/>
      <c r="BB636" s="291"/>
      <c r="BC636" s="291">
        <v>178</v>
      </c>
      <c r="BD636" s="291">
        <v>12282000</v>
      </c>
      <c r="BE636" s="291">
        <v>7234252</v>
      </c>
      <c r="BF636" s="291">
        <v>3524400</v>
      </c>
      <c r="BG636" s="291">
        <v>178</v>
      </c>
      <c r="BH636" s="291">
        <v>12282000</v>
      </c>
      <c r="BI636" s="291">
        <v>7234252</v>
      </c>
      <c r="BJ636" s="291">
        <v>3524400</v>
      </c>
      <c r="BK636" s="291">
        <v>75</v>
      </c>
      <c r="BL636" s="291">
        <v>150</v>
      </c>
      <c r="BM636" s="291">
        <v>225</v>
      </c>
      <c r="BN636" s="291">
        <v>15525000</v>
      </c>
      <c r="BO636" s="291">
        <v>4455000</v>
      </c>
      <c r="BP636" s="292" t="s">
        <v>3563</v>
      </c>
      <c r="BQ636" s="292" t="s">
        <v>3549</v>
      </c>
      <c r="BR636" t="s">
        <v>45</v>
      </c>
    </row>
    <row r="637" spans="1:70" x14ac:dyDescent="0.3">
      <c r="A637" s="281">
        <v>634</v>
      </c>
      <c r="B637" s="282" t="s">
        <v>2952</v>
      </c>
      <c r="C637" s="282" t="s">
        <v>3011</v>
      </c>
      <c r="D637" s="282" t="s">
        <v>2954</v>
      </c>
      <c r="E637" s="282" t="s">
        <v>2997</v>
      </c>
      <c r="F637" s="282" t="s">
        <v>2985</v>
      </c>
      <c r="G637" s="282" t="s">
        <v>2986</v>
      </c>
      <c r="H637" s="282" t="s">
        <v>2989</v>
      </c>
      <c r="I637" s="282" t="s">
        <v>2962</v>
      </c>
      <c r="J637" s="282" t="s">
        <v>60</v>
      </c>
      <c r="K637" s="282" t="s">
        <v>2958</v>
      </c>
      <c r="L637" s="282" t="s">
        <v>45</v>
      </c>
      <c r="M637" s="283" t="s">
        <v>2646</v>
      </c>
      <c r="N637" s="282" t="s">
        <v>2647</v>
      </c>
      <c r="O637" s="282" t="s">
        <v>50</v>
      </c>
      <c r="P637" s="282" t="s">
        <v>51</v>
      </c>
      <c r="Q637" s="284" t="s">
        <v>45</v>
      </c>
      <c r="R637" s="282" t="s">
        <v>45</v>
      </c>
      <c r="S637" s="285">
        <v>45728</v>
      </c>
      <c r="T637" s="285">
        <v>45645</v>
      </c>
      <c r="U637" s="284" t="s">
        <v>45</v>
      </c>
      <c r="V637" s="285">
        <v>45645</v>
      </c>
      <c r="W637" s="285">
        <v>45728</v>
      </c>
      <c r="X637" s="285">
        <v>45736</v>
      </c>
      <c r="Y637" s="286">
        <v>67000</v>
      </c>
      <c r="Z637" s="286">
        <v>67000</v>
      </c>
      <c r="AA637" s="286">
        <v>18300</v>
      </c>
      <c r="AB637" s="286">
        <v>67000</v>
      </c>
      <c r="AC637" s="287" t="s">
        <v>1013</v>
      </c>
      <c r="AD637" s="284" t="s">
        <v>60</v>
      </c>
      <c r="AE637" s="287" t="s">
        <v>45</v>
      </c>
      <c r="AF637" s="286">
        <v>67000</v>
      </c>
      <c r="AG637" s="286">
        <v>400</v>
      </c>
      <c r="AH637" s="286">
        <v>26800000</v>
      </c>
      <c r="AI637" s="286">
        <v>7320000</v>
      </c>
      <c r="AJ637" s="286">
        <v>400</v>
      </c>
      <c r="AK637" s="286">
        <v>26800000</v>
      </c>
      <c r="AL637" s="286">
        <v>7320000</v>
      </c>
      <c r="AM637" s="286"/>
      <c r="AN637" s="286"/>
      <c r="AO637" s="286">
        <v>0</v>
      </c>
      <c r="AP637" s="286">
        <v>405</v>
      </c>
      <c r="AQ637" s="286">
        <v>27135000</v>
      </c>
      <c r="AR637" s="286">
        <v>7411500</v>
      </c>
      <c r="AS637" s="286">
        <v>405</v>
      </c>
      <c r="AT637" s="286">
        <v>27135000</v>
      </c>
      <c r="AU637" s="286">
        <v>7411500</v>
      </c>
      <c r="AV637" s="286"/>
      <c r="AW637" s="286"/>
      <c r="AX637" s="286">
        <v>0</v>
      </c>
      <c r="AY637" s="286">
        <v>258</v>
      </c>
      <c r="AZ637" s="286">
        <v>17286000</v>
      </c>
      <c r="BA637" s="286"/>
      <c r="BB637" s="286"/>
      <c r="BC637" s="286">
        <v>172</v>
      </c>
      <c r="BD637" s="286">
        <v>11524000</v>
      </c>
      <c r="BE637" s="286">
        <v>7476630</v>
      </c>
      <c r="BF637" s="286">
        <v>3147600</v>
      </c>
      <c r="BG637" s="286">
        <v>172</v>
      </c>
      <c r="BH637" s="286">
        <v>11524000</v>
      </c>
      <c r="BI637" s="286">
        <v>7476630</v>
      </c>
      <c r="BJ637" s="286">
        <v>3147600</v>
      </c>
      <c r="BK637" s="286">
        <v>86</v>
      </c>
      <c r="BL637" s="286">
        <v>147</v>
      </c>
      <c r="BM637" s="286">
        <v>233</v>
      </c>
      <c r="BN637" s="286">
        <v>15611000</v>
      </c>
      <c r="BO637" s="286">
        <v>4263900</v>
      </c>
      <c r="BP637" s="287" t="s">
        <v>846</v>
      </c>
      <c r="BQ637" s="287" t="s">
        <v>4194</v>
      </c>
      <c r="BR637" t="s">
        <v>45</v>
      </c>
    </row>
    <row r="638" spans="1:70" x14ac:dyDescent="0.3">
      <c r="A638" s="281">
        <v>635</v>
      </c>
      <c r="B638" s="288" t="s">
        <v>2952</v>
      </c>
      <c r="C638" s="288" t="s">
        <v>3011</v>
      </c>
      <c r="D638" s="288" t="s">
        <v>2954</v>
      </c>
      <c r="E638" s="288" t="s">
        <v>2997</v>
      </c>
      <c r="F638" s="288" t="s">
        <v>2985</v>
      </c>
      <c r="G638" s="288" t="s">
        <v>2986</v>
      </c>
      <c r="H638" s="288" t="s">
        <v>2989</v>
      </c>
      <c r="I638" s="288" t="s">
        <v>2962</v>
      </c>
      <c r="J638" s="288" t="s">
        <v>60</v>
      </c>
      <c r="K638" s="288" t="s">
        <v>2958</v>
      </c>
      <c r="L638" s="288" t="s">
        <v>45</v>
      </c>
      <c r="M638" s="289" t="s">
        <v>2648</v>
      </c>
      <c r="N638" s="288" t="s">
        <v>2649</v>
      </c>
      <c r="O638" s="288" t="s">
        <v>50</v>
      </c>
      <c r="P638" s="288" t="s">
        <v>51</v>
      </c>
      <c r="Q638" s="290" t="s">
        <v>45</v>
      </c>
      <c r="R638" s="288" t="s">
        <v>45</v>
      </c>
      <c r="S638" s="1">
        <v>45740</v>
      </c>
      <c r="T638" s="1">
        <v>45629</v>
      </c>
      <c r="U638" s="290" t="s">
        <v>45</v>
      </c>
      <c r="V638" s="1">
        <v>45629</v>
      </c>
      <c r="W638" s="1">
        <v>45740</v>
      </c>
      <c r="X638" s="1">
        <v>45741</v>
      </c>
      <c r="Y638" s="291">
        <v>75000</v>
      </c>
      <c r="Z638" s="291">
        <v>75000</v>
      </c>
      <c r="AA638" s="291">
        <v>21000</v>
      </c>
      <c r="AB638" s="291">
        <v>75000</v>
      </c>
      <c r="AC638" s="292" t="s">
        <v>1247</v>
      </c>
      <c r="AD638" s="290" t="s">
        <v>60</v>
      </c>
      <c r="AE638" s="292" t="s">
        <v>45</v>
      </c>
      <c r="AF638" s="291">
        <v>75000</v>
      </c>
      <c r="AG638" s="291">
        <v>400</v>
      </c>
      <c r="AH638" s="291">
        <v>30000000</v>
      </c>
      <c r="AI638" s="291">
        <v>8400000</v>
      </c>
      <c r="AJ638" s="291">
        <v>400</v>
      </c>
      <c r="AK638" s="291">
        <v>30000000</v>
      </c>
      <c r="AL638" s="291">
        <v>8400000</v>
      </c>
      <c r="AM638" s="291"/>
      <c r="AN638" s="291"/>
      <c r="AO638" s="291">
        <v>0</v>
      </c>
      <c r="AP638" s="291">
        <v>402</v>
      </c>
      <c r="AQ638" s="291">
        <v>30150000</v>
      </c>
      <c r="AR638" s="291">
        <v>8442000</v>
      </c>
      <c r="AS638" s="291">
        <v>402</v>
      </c>
      <c r="AT638" s="291">
        <v>30150000</v>
      </c>
      <c r="AU638" s="291">
        <v>8442000</v>
      </c>
      <c r="AV638" s="291"/>
      <c r="AW638" s="291"/>
      <c r="AX638" s="291">
        <v>0</v>
      </c>
      <c r="AY638" s="291">
        <v>164</v>
      </c>
      <c r="AZ638" s="291">
        <v>12300000</v>
      </c>
      <c r="BA638" s="291"/>
      <c r="BB638" s="291"/>
      <c r="BC638" s="291">
        <v>120</v>
      </c>
      <c r="BD638" s="291">
        <v>9000000</v>
      </c>
      <c r="BE638" s="291">
        <v>5233835</v>
      </c>
      <c r="BF638" s="291">
        <v>2520000</v>
      </c>
      <c r="BG638" s="291">
        <v>120</v>
      </c>
      <c r="BH638" s="291">
        <v>9000000</v>
      </c>
      <c r="BI638" s="291">
        <v>5233835</v>
      </c>
      <c r="BJ638" s="291">
        <v>2520000</v>
      </c>
      <c r="BK638" s="291">
        <v>44</v>
      </c>
      <c r="BL638" s="291">
        <v>238</v>
      </c>
      <c r="BM638" s="291">
        <v>282</v>
      </c>
      <c r="BN638" s="291">
        <v>21150000</v>
      </c>
      <c r="BO638" s="291">
        <v>5922000</v>
      </c>
      <c r="BP638" s="292" t="s">
        <v>3423</v>
      </c>
      <c r="BQ638" s="292" t="s">
        <v>3713</v>
      </c>
      <c r="BR638" t="s">
        <v>45</v>
      </c>
    </row>
    <row r="639" spans="1:70" x14ac:dyDescent="0.3">
      <c r="A639" s="281">
        <v>636</v>
      </c>
      <c r="B639" s="282" t="s">
        <v>2952</v>
      </c>
      <c r="C639" s="282" t="s">
        <v>3011</v>
      </c>
      <c r="D639" s="282" t="s">
        <v>2954</v>
      </c>
      <c r="E639" s="282" t="s">
        <v>2997</v>
      </c>
      <c r="F639" s="282" t="s">
        <v>2985</v>
      </c>
      <c r="G639" s="282" t="s">
        <v>2986</v>
      </c>
      <c r="H639" s="282" t="s">
        <v>2989</v>
      </c>
      <c r="I639" s="282" t="s">
        <v>2962</v>
      </c>
      <c r="J639" s="282" t="s">
        <v>60</v>
      </c>
      <c r="K639" s="282" t="s">
        <v>2958</v>
      </c>
      <c r="L639" s="282" t="s">
        <v>45</v>
      </c>
      <c r="M639" s="283" t="s">
        <v>2650</v>
      </c>
      <c r="N639" s="282" t="s">
        <v>1530</v>
      </c>
      <c r="O639" s="282" t="s">
        <v>50</v>
      </c>
      <c r="P639" s="282" t="s">
        <v>120</v>
      </c>
      <c r="Q639" s="284" t="s">
        <v>45</v>
      </c>
      <c r="R639" s="282" t="s">
        <v>45</v>
      </c>
      <c r="S639" s="285">
        <v>45681</v>
      </c>
      <c r="T639" s="285">
        <v>45629</v>
      </c>
      <c r="U639" s="284" t="s">
        <v>45</v>
      </c>
      <c r="V639" s="285">
        <v>45629</v>
      </c>
      <c r="W639" s="285">
        <v>45681</v>
      </c>
      <c r="X639" s="285">
        <v>45688</v>
      </c>
      <c r="Y639" s="286">
        <v>57000</v>
      </c>
      <c r="Z639" s="286">
        <v>69000</v>
      </c>
      <c r="AA639" s="286">
        <v>16000</v>
      </c>
      <c r="AB639" s="286">
        <v>69000</v>
      </c>
      <c r="AC639" s="287" t="s">
        <v>1467</v>
      </c>
      <c r="AD639" s="284" t="s">
        <v>60</v>
      </c>
      <c r="AE639" s="287" t="s">
        <v>45</v>
      </c>
      <c r="AF639" s="286">
        <v>57000</v>
      </c>
      <c r="AG639" s="286">
        <v>600</v>
      </c>
      <c r="AH639" s="286">
        <v>41400000</v>
      </c>
      <c r="AI639" s="286">
        <v>9600000</v>
      </c>
      <c r="AJ639" s="286">
        <v>600</v>
      </c>
      <c r="AK639" s="286">
        <v>41400000</v>
      </c>
      <c r="AL639" s="286">
        <v>9600000</v>
      </c>
      <c r="AM639" s="286"/>
      <c r="AN639" s="286"/>
      <c r="AO639" s="286">
        <v>0</v>
      </c>
      <c r="AP639" s="286">
        <v>617</v>
      </c>
      <c r="AQ639" s="286">
        <v>42573000</v>
      </c>
      <c r="AR639" s="286">
        <v>9872000</v>
      </c>
      <c r="AS639" s="286">
        <v>617</v>
      </c>
      <c r="AT639" s="286">
        <v>42573000</v>
      </c>
      <c r="AU639" s="286">
        <v>9872000</v>
      </c>
      <c r="AV639" s="286"/>
      <c r="AW639" s="286"/>
      <c r="AX639" s="286">
        <v>0</v>
      </c>
      <c r="AY639" s="286">
        <v>556</v>
      </c>
      <c r="AZ639" s="286">
        <v>38364000</v>
      </c>
      <c r="BA639" s="286"/>
      <c r="BB639" s="286"/>
      <c r="BC639" s="286">
        <v>501</v>
      </c>
      <c r="BD639" s="286">
        <v>34569000</v>
      </c>
      <c r="BE639" s="286">
        <v>20090486</v>
      </c>
      <c r="BF639" s="286">
        <v>8016000</v>
      </c>
      <c r="BG639" s="286">
        <v>501</v>
      </c>
      <c r="BH639" s="286">
        <v>34569000</v>
      </c>
      <c r="BI639" s="286">
        <v>20090486</v>
      </c>
      <c r="BJ639" s="286">
        <v>8016000</v>
      </c>
      <c r="BK639" s="286">
        <v>55</v>
      </c>
      <c r="BL639" s="286">
        <v>61</v>
      </c>
      <c r="BM639" s="286">
        <v>116</v>
      </c>
      <c r="BN639" s="286">
        <v>8004000</v>
      </c>
      <c r="BO639" s="286">
        <v>1856000</v>
      </c>
      <c r="BP639" s="287" t="s">
        <v>1113</v>
      </c>
      <c r="BQ639" s="287" t="s">
        <v>3976</v>
      </c>
      <c r="BR639" t="s">
        <v>45</v>
      </c>
    </row>
    <row r="640" spans="1:70" x14ac:dyDescent="0.3">
      <c r="A640" s="281">
        <v>637</v>
      </c>
      <c r="B640" s="288" t="s">
        <v>2952</v>
      </c>
      <c r="C640" s="288" t="s">
        <v>3011</v>
      </c>
      <c r="D640" s="288" t="s">
        <v>2954</v>
      </c>
      <c r="E640" s="288" t="s">
        <v>2997</v>
      </c>
      <c r="F640" s="288" t="s">
        <v>2985</v>
      </c>
      <c r="G640" s="288" t="s">
        <v>2986</v>
      </c>
      <c r="H640" s="288" t="s">
        <v>2989</v>
      </c>
      <c r="I640" s="288" t="s">
        <v>2962</v>
      </c>
      <c r="J640" s="288" t="s">
        <v>60</v>
      </c>
      <c r="K640" s="288" t="s">
        <v>2958</v>
      </c>
      <c r="L640" s="288" t="s">
        <v>45</v>
      </c>
      <c r="M640" s="289" t="s">
        <v>2651</v>
      </c>
      <c r="N640" s="288" t="s">
        <v>2652</v>
      </c>
      <c r="O640" s="288" t="s">
        <v>50</v>
      </c>
      <c r="P640" s="288" t="s">
        <v>51</v>
      </c>
      <c r="Q640" s="290" t="s">
        <v>45</v>
      </c>
      <c r="R640" s="288" t="s">
        <v>45</v>
      </c>
      <c r="S640" s="1">
        <v>45665</v>
      </c>
      <c r="T640" s="290" t="s">
        <v>45</v>
      </c>
      <c r="U640" s="290" t="s">
        <v>45</v>
      </c>
      <c r="V640" s="290" t="s">
        <v>45</v>
      </c>
      <c r="W640" s="290" t="s">
        <v>45</v>
      </c>
      <c r="X640" s="290" t="s">
        <v>45</v>
      </c>
      <c r="Y640" s="291">
        <v>69000</v>
      </c>
      <c r="Z640" s="291">
        <v>69000</v>
      </c>
      <c r="AA640" s="291">
        <v>19000</v>
      </c>
      <c r="AB640" s="291">
        <v>69000</v>
      </c>
      <c r="AC640" s="292" t="s">
        <v>662</v>
      </c>
      <c r="AD640" s="290" t="s">
        <v>60</v>
      </c>
      <c r="AE640" s="292" t="s">
        <v>45</v>
      </c>
      <c r="AF640" s="291">
        <v>69000</v>
      </c>
      <c r="AG640" s="291">
        <v>6</v>
      </c>
      <c r="AH640" s="291">
        <v>414000</v>
      </c>
      <c r="AI640" s="291">
        <v>114000</v>
      </c>
      <c r="AJ640" s="291">
        <v>6</v>
      </c>
      <c r="AK640" s="291">
        <v>414000</v>
      </c>
      <c r="AL640" s="291">
        <v>114000</v>
      </c>
      <c r="AM640" s="291"/>
      <c r="AN640" s="291"/>
      <c r="AO640" s="291">
        <v>0</v>
      </c>
      <c r="AP640" s="291"/>
      <c r="AQ640" s="291"/>
      <c r="AR640" s="291">
        <v>0</v>
      </c>
      <c r="AS640" s="291"/>
      <c r="AT640" s="291"/>
      <c r="AU640" s="291">
        <v>0</v>
      </c>
      <c r="AV640" s="291"/>
      <c r="AW640" s="291"/>
      <c r="AX640" s="291">
        <v>0</v>
      </c>
      <c r="AY640" s="291"/>
      <c r="AZ640" s="291"/>
      <c r="BA640" s="291"/>
      <c r="BB640" s="291"/>
      <c r="BC640" s="291"/>
      <c r="BD640" s="291"/>
      <c r="BE640" s="291"/>
      <c r="BF640" s="291">
        <v>0</v>
      </c>
      <c r="BG640" s="291"/>
      <c r="BH640" s="291"/>
      <c r="BI640" s="291"/>
      <c r="BJ640" s="291">
        <v>0</v>
      </c>
      <c r="BK640" s="291"/>
      <c r="BL640" s="291"/>
      <c r="BM640" s="291"/>
      <c r="BN640" s="291"/>
      <c r="BO640" s="291"/>
      <c r="BP640" s="292" t="s">
        <v>45</v>
      </c>
      <c r="BQ640" s="292" t="s">
        <v>45</v>
      </c>
      <c r="BR640" t="s">
        <v>45</v>
      </c>
    </row>
    <row r="641" spans="1:70" x14ac:dyDescent="0.3">
      <c r="A641" s="281">
        <v>638</v>
      </c>
      <c r="B641" s="282" t="s">
        <v>2952</v>
      </c>
      <c r="C641" s="282" t="s">
        <v>3011</v>
      </c>
      <c r="D641" s="282" t="s">
        <v>2954</v>
      </c>
      <c r="E641" s="282" t="s">
        <v>2997</v>
      </c>
      <c r="F641" s="282" t="s">
        <v>2985</v>
      </c>
      <c r="G641" s="282" t="s">
        <v>2986</v>
      </c>
      <c r="H641" s="282" t="s">
        <v>2989</v>
      </c>
      <c r="I641" s="282" t="s">
        <v>2962</v>
      </c>
      <c r="J641" s="282" t="s">
        <v>60</v>
      </c>
      <c r="K641" s="282" t="s">
        <v>2958</v>
      </c>
      <c r="L641" s="282" t="s">
        <v>45</v>
      </c>
      <c r="M641" s="283" t="s">
        <v>2653</v>
      </c>
      <c r="N641" s="282" t="s">
        <v>2654</v>
      </c>
      <c r="O641" s="282" t="s">
        <v>50</v>
      </c>
      <c r="P641" s="282" t="s">
        <v>120</v>
      </c>
      <c r="Q641" s="284" t="s">
        <v>45</v>
      </c>
      <c r="R641" s="282" t="s">
        <v>45</v>
      </c>
      <c r="S641" s="285">
        <v>45740</v>
      </c>
      <c r="T641" s="285">
        <v>45665</v>
      </c>
      <c r="U641" s="284" t="s">
        <v>45</v>
      </c>
      <c r="V641" s="285">
        <v>45665</v>
      </c>
      <c r="W641" s="285">
        <v>45740</v>
      </c>
      <c r="X641" s="285">
        <v>45749</v>
      </c>
      <c r="Y641" s="286">
        <v>69000</v>
      </c>
      <c r="Z641" s="286">
        <v>69000</v>
      </c>
      <c r="AA641" s="286">
        <v>15500</v>
      </c>
      <c r="AB641" s="286">
        <v>69000</v>
      </c>
      <c r="AC641" s="287" t="s">
        <v>593</v>
      </c>
      <c r="AD641" s="284" t="s">
        <v>60</v>
      </c>
      <c r="AE641" s="287" t="s">
        <v>45</v>
      </c>
      <c r="AF641" s="286">
        <v>69000</v>
      </c>
      <c r="AG641" s="286">
        <v>400</v>
      </c>
      <c r="AH641" s="286">
        <v>27600000</v>
      </c>
      <c r="AI641" s="286">
        <v>6200000</v>
      </c>
      <c r="AJ641" s="286">
        <v>400</v>
      </c>
      <c r="AK641" s="286">
        <v>27600000</v>
      </c>
      <c r="AL641" s="286">
        <v>6200000</v>
      </c>
      <c r="AM641" s="286"/>
      <c r="AN641" s="286"/>
      <c r="AO641" s="286">
        <v>0</v>
      </c>
      <c r="AP641" s="286">
        <v>418</v>
      </c>
      <c r="AQ641" s="286">
        <v>28842000</v>
      </c>
      <c r="AR641" s="286">
        <v>6479000</v>
      </c>
      <c r="AS641" s="286">
        <v>418</v>
      </c>
      <c r="AT641" s="286">
        <v>28842000</v>
      </c>
      <c r="AU641" s="286">
        <v>6479000</v>
      </c>
      <c r="AV641" s="286"/>
      <c r="AW641" s="286"/>
      <c r="AX641" s="286">
        <v>0</v>
      </c>
      <c r="AY641" s="286">
        <v>374</v>
      </c>
      <c r="AZ641" s="286">
        <v>25806000</v>
      </c>
      <c r="BA641" s="286"/>
      <c r="BB641" s="286"/>
      <c r="BC641" s="286">
        <v>316</v>
      </c>
      <c r="BD641" s="286">
        <v>21804000</v>
      </c>
      <c r="BE641" s="286">
        <v>12699753</v>
      </c>
      <c r="BF641" s="286">
        <v>4898000</v>
      </c>
      <c r="BG641" s="286">
        <v>316</v>
      </c>
      <c r="BH641" s="286">
        <v>21804000</v>
      </c>
      <c r="BI641" s="286">
        <v>12699753</v>
      </c>
      <c r="BJ641" s="286">
        <v>4898000</v>
      </c>
      <c r="BK641" s="286">
        <v>58</v>
      </c>
      <c r="BL641" s="286">
        <v>44</v>
      </c>
      <c r="BM641" s="286">
        <v>102</v>
      </c>
      <c r="BN641" s="286">
        <v>7038000</v>
      </c>
      <c r="BO641" s="286">
        <v>1581000</v>
      </c>
      <c r="BP641" s="287" t="s">
        <v>3923</v>
      </c>
      <c r="BQ641" s="287" t="s">
        <v>3324</v>
      </c>
      <c r="BR641" t="s">
        <v>45</v>
      </c>
    </row>
    <row r="642" spans="1:70" x14ac:dyDescent="0.3">
      <c r="A642" s="281">
        <v>639</v>
      </c>
      <c r="B642" s="288" t="s">
        <v>2952</v>
      </c>
      <c r="C642" s="288" t="s">
        <v>3011</v>
      </c>
      <c r="D642" s="288" t="s">
        <v>2998</v>
      </c>
      <c r="E642" s="288" t="s">
        <v>2959</v>
      </c>
      <c r="F642" s="288" t="s">
        <v>2955</v>
      </c>
      <c r="G642" s="288" t="s">
        <v>2960</v>
      </c>
      <c r="H642" s="288" t="s">
        <v>2965</v>
      </c>
      <c r="I642" s="288" t="s">
        <v>2962</v>
      </c>
      <c r="J642" s="288" t="s">
        <v>60</v>
      </c>
      <c r="K642" s="288" t="s">
        <v>2958</v>
      </c>
      <c r="L642" s="288" t="s">
        <v>45</v>
      </c>
      <c r="M642" s="289" t="s">
        <v>2655</v>
      </c>
      <c r="N642" s="288" t="s">
        <v>2656</v>
      </c>
      <c r="O642" s="288" t="s">
        <v>50</v>
      </c>
      <c r="P642" s="288" t="s">
        <v>1619</v>
      </c>
      <c r="Q642" s="290" t="s">
        <v>45</v>
      </c>
      <c r="R642" s="288" t="s">
        <v>45</v>
      </c>
      <c r="S642" s="1">
        <v>45744</v>
      </c>
      <c r="T642" s="1">
        <v>45700</v>
      </c>
      <c r="U642" s="290" t="s">
        <v>45</v>
      </c>
      <c r="V642" s="1">
        <v>45700</v>
      </c>
      <c r="W642" s="1">
        <v>45744</v>
      </c>
      <c r="X642" s="1">
        <v>45749</v>
      </c>
      <c r="Y642" s="291">
        <v>23000</v>
      </c>
      <c r="Z642" s="291">
        <v>23000</v>
      </c>
      <c r="AA642" s="291">
        <v>4900</v>
      </c>
      <c r="AB642" s="291">
        <v>23000</v>
      </c>
      <c r="AC642" s="292" t="s">
        <v>1188</v>
      </c>
      <c r="AD642" s="290" t="s">
        <v>60</v>
      </c>
      <c r="AE642" s="292" t="s">
        <v>45</v>
      </c>
      <c r="AF642" s="291">
        <v>23000</v>
      </c>
      <c r="AG642" s="291">
        <v>10000</v>
      </c>
      <c r="AH642" s="291">
        <v>230000000</v>
      </c>
      <c r="AI642" s="291">
        <v>49000000</v>
      </c>
      <c r="AJ642" s="291">
        <v>10000</v>
      </c>
      <c r="AK642" s="291">
        <v>230000000</v>
      </c>
      <c r="AL642" s="291">
        <v>49000000</v>
      </c>
      <c r="AM642" s="291"/>
      <c r="AN642" s="291"/>
      <c r="AO642" s="291">
        <v>0</v>
      </c>
      <c r="AP642" s="291">
        <v>9865</v>
      </c>
      <c r="AQ642" s="291">
        <v>226895000</v>
      </c>
      <c r="AR642" s="291">
        <v>48338500</v>
      </c>
      <c r="AS642" s="291">
        <v>9865</v>
      </c>
      <c r="AT642" s="291">
        <v>226895000</v>
      </c>
      <c r="AU642" s="291">
        <v>48338500</v>
      </c>
      <c r="AV642" s="291"/>
      <c r="AW642" s="291"/>
      <c r="AX642" s="291">
        <v>0</v>
      </c>
      <c r="AY642" s="291">
        <v>4070</v>
      </c>
      <c r="AZ642" s="291">
        <v>93610000</v>
      </c>
      <c r="BA642" s="291"/>
      <c r="BB642" s="291"/>
      <c r="BC642" s="291">
        <v>3460</v>
      </c>
      <c r="BD642" s="291">
        <v>79580000</v>
      </c>
      <c r="BE642" s="291">
        <v>51868936</v>
      </c>
      <c r="BF642" s="291">
        <v>16954000</v>
      </c>
      <c r="BG642" s="291">
        <v>3460</v>
      </c>
      <c r="BH642" s="291">
        <v>79580000</v>
      </c>
      <c r="BI642" s="291">
        <v>51868936</v>
      </c>
      <c r="BJ642" s="291">
        <v>16954000</v>
      </c>
      <c r="BK642" s="291">
        <v>610</v>
      </c>
      <c r="BL642" s="291">
        <v>5795</v>
      </c>
      <c r="BM642" s="291">
        <v>6405</v>
      </c>
      <c r="BN642" s="291">
        <v>147315000</v>
      </c>
      <c r="BO642" s="291">
        <v>31384500</v>
      </c>
      <c r="BP642" s="292" t="s">
        <v>577</v>
      </c>
      <c r="BQ642" s="292" t="s">
        <v>3477</v>
      </c>
      <c r="BR642" t="s">
        <v>45</v>
      </c>
    </row>
    <row r="643" spans="1:70" x14ac:dyDescent="0.3">
      <c r="A643" s="281">
        <v>640</v>
      </c>
      <c r="B643" s="282" t="s">
        <v>2952</v>
      </c>
      <c r="C643" s="282" t="s">
        <v>3011</v>
      </c>
      <c r="D643" s="282" t="s">
        <v>2998</v>
      </c>
      <c r="E643" s="282" t="s">
        <v>2959</v>
      </c>
      <c r="F643" s="282" t="s">
        <v>2955</v>
      </c>
      <c r="G643" s="282" t="s">
        <v>2960</v>
      </c>
      <c r="H643" s="282" t="s">
        <v>2965</v>
      </c>
      <c r="I643" s="282" t="s">
        <v>2962</v>
      </c>
      <c r="J643" s="282" t="s">
        <v>60</v>
      </c>
      <c r="K643" s="282" t="s">
        <v>2958</v>
      </c>
      <c r="L643" s="282" t="s">
        <v>45</v>
      </c>
      <c r="M643" s="283" t="s">
        <v>2657</v>
      </c>
      <c r="N643" s="282" t="s">
        <v>2658</v>
      </c>
      <c r="O643" s="282" t="s">
        <v>50</v>
      </c>
      <c r="P643" s="282" t="s">
        <v>74</v>
      </c>
      <c r="Q643" s="284" t="s">
        <v>45</v>
      </c>
      <c r="R643" s="282" t="s">
        <v>45</v>
      </c>
      <c r="S643" s="285">
        <v>45804</v>
      </c>
      <c r="T643" s="285">
        <v>45721</v>
      </c>
      <c r="U643" s="284" t="s">
        <v>45</v>
      </c>
      <c r="V643" s="285">
        <v>45721</v>
      </c>
      <c r="W643" s="285">
        <v>45770</v>
      </c>
      <c r="X643" s="285">
        <v>45772</v>
      </c>
      <c r="Y643" s="286">
        <v>42000</v>
      </c>
      <c r="Z643" s="286">
        <v>42000</v>
      </c>
      <c r="AA643" s="286">
        <v>11500</v>
      </c>
      <c r="AB643" s="286">
        <v>42000</v>
      </c>
      <c r="AC643" s="287" t="s">
        <v>374</v>
      </c>
      <c r="AD643" s="284" t="s">
        <v>60</v>
      </c>
      <c r="AE643" s="287" t="s">
        <v>45</v>
      </c>
      <c r="AF643" s="286">
        <v>42000</v>
      </c>
      <c r="AG643" s="286">
        <v>780</v>
      </c>
      <c r="AH643" s="286">
        <v>32760000</v>
      </c>
      <c r="AI643" s="286">
        <v>8970000</v>
      </c>
      <c r="AJ643" s="286">
        <v>600</v>
      </c>
      <c r="AK643" s="286">
        <v>25200000</v>
      </c>
      <c r="AL643" s="286">
        <v>6900000</v>
      </c>
      <c r="AM643" s="286">
        <v>180</v>
      </c>
      <c r="AN643" s="286">
        <v>7560000</v>
      </c>
      <c r="AO643" s="286">
        <v>2070000</v>
      </c>
      <c r="AP643" s="286">
        <v>809</v>
      </c>
      <c r="AQ643" s="286">
        <v>33978000</v>
      </c>
      <c r="AR643" s="286">
        <v>9303500</v>
      </c>
      <c r="AS643" s="286">
        <v>809</v>
      </c>
      <c r="AT643" s="286">
        <v>33978000</v>
      </c>
      <c r="AU643" s="286">
        <v>9303500</v>
      </c>
      <c r="AV643" s="286"/>
      <c r="AW643" s="286"/>
      <c r="AX643" s="286">
        <v>0</v>
      </c>
      <c r="AY643" s="286">
        <v>766</v>
      </c>
      <c r="AZ643" s="286">
        <v>32172000</v>
      </c>
      <c r="BA643" s="286"/>
      <c r="BB643" s="286"/>
      <c r="BC643" s="286">
        <v>595</v>
      </c>
      <c r="BD643" s="286">
        <v>24990000</v>
      </c>
      <c r="BE643" s="286">
        <v>17433856</v>
      </c>
      <c r="BF643" s="286">
        <v>6842500</v>
      </c>
      <c r="BG643" s="286">
        <v>595</v>
      </c>
      <c r="BH643" s="286">
        <v>24990000</v>
      </c>
      <c r="BI643" s="286">
        <v>17433856</v>
      </c>
      <c r="BJ643" s="286">
        <v>6842500</v>
      </c>
      <c r="BK643" s="286">
        <v>171</v>
      </c>
      <c r="BL643" s="286">
        <v>43</v>
      </c>
      <c r="BM643" s="286">
        <v>214</v>
      </c>
      <c r="BN643" s="286">
        <v>8988000</v>
      </c>
      <c r="BO643" s="286">
        <v>2461000</v>
      </c>
      <c r="BP643" s="287" t="s">
        <v>1802</v>
      </c>
      <c r="BQ643" s="287" t="s">
        <v>781</v>
      </c>
      <c r="BR643" t="s">
        <v>45</v>
      </c>
    </row>
    <row r="644" spans="1:70" x14ac:dyDescent="0.3">
      <c r="A644" s="281">
        <v>641</v>
      </c>
      <c r="B644" s="288" t="s">
        <v>2952</v>
      </c>
      <c r="C644" s="288" t="s">
        <v>3011</v>
      </c>
      <c r="D644" s="288" t="s">
        <v>2998</v>
      </c>
      <c r="E644" s="288" t="s">
        <v>2959</v>
      </c>
      <c r="F644" s="288" t="s">
        <v>2955</v>
      </c>
      <c r="G644" s="288" t="s">
        <v>2960</v>
      </c>
      <c r="H644" s="288" t="s">
        <v>2965</v>
      </c>
      <c r="I644" s="288" t="s">
        <v>2962</v>
      </c>
      <c r="J644" s="288" t="s">
        <v>60</v>
      </c>
      <c r="K644" s="288" t="s">
        <v>2958</v>
      </c>
      <c r="L644" s="288" t="s">
        <v>45</v>
      </c>
      <c r="M644" s="289" t="s">
        <v>2659</v>
      </c>
      <c r="N644" s="288" t="s">
        <v>2660</v>
      </c>
      <c r="O644" s="288" t="s">
        <v>50</v>
      </c>
      <c r="P644" s="288" t="s">
        <v>74</v>
      </c>
      <c r="Q644" s="290" t="s">
        <v>45</v>
      </c>
      <c r="R644" s="288" t="s">
        <v>45</v>
      </c>
      <c r="S644" s="1">
        <v>45775</v>
      </c>
      <c r="T644" s="1">
        <v>45733</v>
      </c>
      <c r="U644" s="290" t="s">
        <v>45</v>
      </c>
      <c r="V644" s="1">
        <v>45733</v>
      </c>
      <c r="W644" s="1">
        <v>45775</v>
      </c>
      <c r="X644" s="1">
        <v>45777</v>
      </c>
      <c r="Y644" s="291">
        <v>32000</v>
      </c>
      <c r="Z644" s="291">
        <v>32000</v>
      </c>
      <c r="AA644" s="291">
        <v>8500</v>
      </c>
      <c r="AB644" s="291">
        <v>32000</v>
      </c>
      <c r="AC644" s="292" t="s">
        <v>531</v>
      </c>
      <c r="AD644" s="290" t="s">
        <v>60</v>
      </c>
      <c r="AE644" s="292" t="s">
        <v>45</v>
      </c>
      <c r="AF644" s="291">
        <v>32000</v>
      </c>
      <c r="AG644" s="291">
        <v>1020</v>
      </c>
      <c r="AH644" s="291">
        <v>32640000</v>
      </c>
      <c r="AI644" s="291">
        <v>8670000</v>
      </c>
      <c r="AJ644" s="291">
        <v>1020</v>
      </c>
      <c r="AK644" s="291">
        <v>32640000</v>
      </c>
      <c r="AL644" s="291">
        <v>8670000</v>
      </c>
      <c r="AM644" s="291"/>
      <c r="AN644" s="291"/>
      <c r="AO644" s="291">
        <v>0</v>
      </c>
      <c r="AP644" s="291">
        <v>1157</v>
      </c>
      <c r="AQ644" s="291">
        <v>37024000</v>
      </c>
      <c r="AR644" s="291">
        <v>9834500</v>
      </c>
      <c r="AS644" s="291">
        <v>1157</v>
      </c>
      <c r="AT644" s="291">
        <v>37024000</v>
      </c>
      <c r="AU644" s="291">
        <v>9834500</v>
      </c>
      <c r="AV644" s="291"/>
      <c r="AW644" s="291"/>
      <c r="AX644" s="291">
        <v>0</v>
      </c>
      <c r="AY644" s="291">
        <v>986</v>
      </c>
      <c r="AZ644" s="291">
        <v>31552000</v>
      </c>
      <c r="BA644" s="291"/>
      <c r="BB644" s="291"/>
      <c r="BC644" s="291">
        <v>650</v>
      </c>
      <c r="BD644" s="291">
        <v>20800000</v>
      </c>
      <c r="BE644" s="291">
        <v>15523922</v>
      </c>
      <c r="BF644" s="291">
        <v>5525000</v>
      </c>
      <c r="BG644" s="291">
        <v>650</v>
      </c>
      <c r="BH644" s="291">
        <v>20800000</v>
      </c>
      <c r="BI644" s="291">
        <v>15523922</v>
      </c>
      <c r="BJ644" s="291">
        <v>5525000</v>
      </c>
      <c r="BK644" s="291">
        <v>336</v>
      </c>
      <c r="BL644" s="291">
        <v>171</v>
      </c>
      <c r="BM644" s="291">
        <v>507</v>
      </c>
      <c r="BN644" s="291">
        <v>16224000</v>
      </c>
      <c r="BO644" s="291">
        <v>4309500</v>
      </c>
      <c r="BP644" s="292" t="s">
        <v>3273</v>
      </c>
      <c r="BQ644" s="292" t="s">
        <v>3293</v>
      </c>
      <c r="BR644" t="s">
        <v>45</v>
      </c>
    </row>
    <row r="645" spans="1:70" x14ac:dyDescent="0.3">
      <c r="A645" s="281">
        <v>642</v>
      </c>
      <c r="B645" s="282" t="s">
        <v>2952</v>
      </c>
      <c r="C645" s="282" t="s">
        <v>3011</v>
      </c>
      <c r="D645" s="282" t="s">
        <v>2998</v>
      </c>
      <c r="E645" s="282" t="s">
        <v>2959</v>
      </c>
      <c r="F645" s="282" t="s">
        <v>2955</v>
      </c>
      <c r="G645" s="282" t="s">
        <v>2960</v>
      </c>
      <c r="H645" s="282" t="s">
        <v>2965</v>
      </c>
      <c r="I645" s="282" t="s">
        <v>2962</v>
      </c>
      <c r="J645" s="282" t="s">
        <v>60</v>
      </c>
      <c r="K645" s="282" t="s">
        <v>2958</v>
      </c>
      <c r="L645" s="282" t="s">
        <v>45</v>
      </c>
      <c r="M645" s="283" t="s">
        <v>2661</v>
      </c>
      <c r="N645" s="282" t="s">
        <v>2662</v>
      </c>
      <c r="O645" s="282" t="s">
        <v>50</v>
      </c>
      <c r="P645" s="282" t="s">
        <v>74</v>
      </c>
      <c r="Q645" s="284" t="s">
        <v>45</v>
      </c>
      <c r="R645" s="282" t="s">
        <v>45</v>
      </c>
      <c r="S645" s="285">
        <v>45756</v>
      </c>
      <c r="T645" s="285">
        <v>45699</v>
      </c>
      <c r="U645" s="284" t="s">
        <v>45</v>
      </c>
      <c r="V645" s="285">
        <v>45699</v>
      </c>
      <c r="W645" s="285">
        <v>45756</v>
      </c>
      <c r="X645" s="285">
        <v>45756</v>
      </c>
      <c r="Y645" s="286">
        <v>35000</v>
      </c>
      <c r="Z645" s="286">
        <v>35000</v>
      </c>
      <c r="AA645" s="286">
        <v>9300</v>
      </c>
      <c r="AB645" s="286">
        <v>35000</v>
      </c>
      <c r="AC645" s="287" t="s">
        <v>531</v>
      </c>
      <c r="AD645" s="284" t="s">
        <v>60</v>
      </c>
      <c r="AE645" s="287" t="s">
        <v>45</v>
      </c>
      <c r="AF645" s="286">
        <v>35000</v>
      </c>
      <c r="AG645" s="286">
        <v>1500</v>
      </c>
      <c r="AH645" s="286">
        <v>52500000</v>
      </c>
      <c r="AI645" s="286">
        <v>13950000</v>
      </c>
      <c r="AJ645" s="286">
        <v>1500</v>
      </c>
      <c r="AK645" s="286">
        <v>52500000</v>
      </c>
      <c r="AL645" s="286">
        <v>13950000</v>
      </c>
      <c r="AM645" s="286"/>
      <c r="AN645" s="286"/>
      <c r="AO645" s="286">
        <v>0</v>
      </c>
      <c r="AP645" s="286">
        <v>1606</v>
      </c>
      <c r="AQ645" s="286">
        <v>56210000</v>
      </c>
      <c r="AR645" s="286">
        <v>14935800</v>
      </c>
      <c r="AS645" s="286">
        <v>1606</v>
      </c>
      <c r="AT645" s="286">
        <v>56210000</v>
      </c>
      <c r="AU645" s="286">
        <v>14935800</v>
      </c>
      <c r="AV645" s="286"/>
      <c r="AW645" s="286"/>
      <c r="AX645" s="286">
        <v>0</v>
      </c>
      <c r="AY645" s="286">
        <v>1586</v>
      </c>
      <c r="AZ645" s="286">
        <v>55510000</v>
      </c>
      <c r="BA645" s="286"/>
      <c r="BB645" s="286"/>
      <c r="BC645" s="286">
        <v>1475</v>
      </c>
      <c r="BD645" s="286">
        <v>51625000</v>
      </c>
      <c r="BE645" s="286">
        <v>38873713</v>
      </c>
      <c r="BF645" s="286">
        <v>13717500</v>
      </c>
      <c r="BG645" s="286">
        <v>1475</v>
      </c>
      <c r="BH645" s="286">
        <v>51625000</v>
      </c>
      <c r="BI645" s="286">
        <v>38873713</v>
      </c>
      <c r="BJ645" s="286">
        <v>13717500</v>
      </c>
      <c r="BK645" s="286">
        <v>111</v>
      </c>
      <c r="BL645" s="286">
        <v>20</v>
      </c>
      <c r="BM645" s="286">
        <v>131</v>
      </c>
      <c r="BN645" s="286">
        <v>4585000</v>
      </c>
      <c r="BO645" s="286">
        <v>1218300</v>
      </c>
      <c r="BP645" s="287" t="s">
        <v>3380</v>
      </c>
      <c r="BQ645" s="287" t="s">
        <v>3425</v>
      </c>
      <c r="BR645" t="s">
        <v>45</v>
      </c>
    </row>
    <row r="646" spans="1:70" x14ac:dyDescent="0.3">
      <c r="A646" s="281">
        <v>643</v>
      </c>
      <c r="B646" s="288" t="s">
        <v>2952</v>
      </c>
      <c r="C646" s="288" t="s">
        <v>3011</v>
      </c>
      <c r="D646" s="288" t="s">
        <v>2998</v>
      </c>
      <c r="E646" s="288" t="s">
        <v>2959</v>
      </c>
      <c r="F646" s="288" t="s">
        <v>2955</v>
      </c>
      <c r="G646" s="288" t="s">
        <v>2960</v>
      </c>
      <c r="H646" s="288" t="s">
        <v>2965</v>
      </c>
      <c r="I646" s="288" t="s">
        <v>2962</v>
      </c>
      <c r="J646" s="288" t="s">
        <v>60</v>
      </c>
      <c r="K646" s="288" t="s">
        <v>2958</v>
      </c>
      <c r="L646" s="288" t="s">
        <v>45</v>
      </c>
      <c r="M646" s="289" t="s">
        <v>2663</v>
      </c>
      <c r="N646" s="288" t="s">
        <v>2664</v>
      </c>
      <c r="O646" s="288" t="s">
        <v>50</v>
      </c>
      <c r="P646" s="288" t="s">
        <v>74</v>
      </c>
      <c r="Q646" s="290" t="s">
        <v>45</v>
      </c>
      <c r="R646" s="288" t="s">
        <v>45</v>
      </c>
      <c r="S646" s="1">
        <v>45804</v>
      </c>
      <c r="T646" s="1">
        <v>45749</v>
      </c>
      <c r="U646" s="290" t="s">
        <v>45</v>
      </c>
      <c r="V646" s="1">
        <v>45749</v>
      </c>
      <c r="W646" s="1">
        <v>45790</v>
      </c>
      <c r="X646" s="1">
        <v>45791</v>
      </c>
      <c r="Y646" s="291">
        <v>34000</v>
      </c>
      <c r="Z646" s="291">
        <v>34000</v>
      </c>
      <c r="AA646" s="291">
        <v>9300</v>
      </c>
      <c r="AB646" s="291">
        <v>34000</v>
      </c>
      <c r="AC646" s="292" t="s">
        <v>374</v>
      </c>
      <c r="AD646" s="290" t="s">
        <v>60</v>
      </c>
      <c r="AE646" s="292" t="s">
        <v>45</v>
      </c>
      <c r="AF646" s="291">
        <v>34000</v>
      </c>
      <c r="AG646" s="291">
        <v>1160</v>
      </c>
      <c r="AH646" s="291">
        <v>39440000</v>
      </c>
      <c r="AI646" s="291">
        <v>10788000</v>
      </c>
      <c r="AJ646" s="291">
        <v>600</v>
      </c>
      <c r="AK646" s="291">
        <v>20400000</v>
      </c>
      <c r="AL646" s="291">
        <v>5580000</v>
      </c>
      <c r="AM646" s="291">
        <v>560</v>
      </c>
      <c r="AN646" s="291">
        <v>19040000</v>
      </c>
      <c r="AO646" s="291">
        <v>5208000</v>
      </c>
      <c r="AP646" s="291">
        <v>1325</v>
      </c>
      <c r="AQ646" s="291">
        <v>45050000</v>
      </c>
      <c r="AR646" s="291">
        <v>12322500</v>
      </c>
      <c r="AS646" s="291">
        <v>1325</v>
      </c>
      <c r="AT646" s="291">
        <v>45050000</v>
      </c>
      <c r="AU646" s="291">
        <v>12322500</v>
      </c>
      <c r="AV646" s="291"/>
      <c r="AW646" s="291"/>
      <c r="AX646" s="291">
        <v>0</v>
      </c>
      <c r="AY646" s="291">
        <v>1207</v>
      </c>
      <c r="AZ646" s="291">
        <v>41038000</v>
      </c>
      <c r="BA646" s="291"/>
      <c r="BB646" s="291"/>
      <c r="BC646" s="291">
        <v>1070</v>
      </c>
      <c r="BD646" s="291">
        <v>36380000</v>
      </c>
      <c r="BE646" s="291">
        <v>27808921</v>
      </c>
      <c r="BF646" s="291">
        <v>9951000</v>
      </c>
      <c r="BG646" s="291">
        <v>1070</v>
      </c>
      <c r="BH646" s="291">
        <v>36380000</v>
      </c>
      <c r="BI646" s="291">
        <v>27808921</v>
      </c>
      <c r="BJ646" s="291">
        <v>9951000</v>
      </c>
      <c r="BK646" s="291">
        <v>137</v>
      </c>
      <c r="BL646" s="291">
        <v>118</v>
      </c>
      <c r="BM646" s="291">
        <v>255</v>
      </c>
      <c r="BN646" s="291">
        <v>8670000</v>
      </c>
      <c r="BO646" s="291">
        <v>2371500</v>
      </c>
      <c r="BP646" s="292" t="s">
        <v>606</v>
      </c>
      <c r="BQ646" s="292" t="s">
        <v>610</v>
      </c>
      <c r="BR646" t="s">
        <v>45</v>
      </c>
    </row>
    <row r="647" spans="1:70" x14ac:dyDescent="0.3">
      <c r="A647" s="281">
        <v>644</v>
      </c>
      <c r="B647" s="282" t="s">
        <v>2952</v>
      </c>
      <c r="C647" s="282" t="s">
        <v>3011</v>
      </c>
      <c r="D647" s="282" t="s">
        <v>2998</v>
      </c>
      <c r="E647" s="282" t="s">
        <v>2959</v>
      </c>
      <c r="F647" s="282" t="s">
        <v>2955</v>
      </c>
      <c r="G647" s="282" t="s">
        <v>2960</v>
      </c>
      <c r="H647" s="282" t="s">
        <v>2965</v>
      </c>
      <c r="I647" s="282" t="s">
        <v>2962</v>
      </c>
      <c r="J647" s="282" t="s">
        <v>60</v>
      </c>
      <c r="K647" s="282" t="s">
        <v>2958</v>
      </c>
      <c r="L647" s="282" t="s">
        <v>45</v>
      </c>
      <c r="M647" s="283" t="s">
        <v>2665</v>
      </c>
      <c r="N647" s="282" t="s">
        <v>2666</v>
      </c>
      <c r="O647" s="282" t="s">
        <v>50</v>
      </c>
      <c r="P647" s="282" t="s">
        <v>74</v>
      </c>
      <c r="Q647" s="284" t="s">
        <v>45</v>
      </c>
      <c r="R647" s="282" t="s">
        <v>45</v>
      </c>
      <c r="S647" s="285">
        <v>45775</v>
      </c>
      <c r="T647" s="285">
        <v>45733</v>
      </c>
      <c r="U647" s="284" t="s">
        <v>45</v>
      </c>
      <c r="V647" s="285">
        <v>45733</v>
      </c>
      <c r="W647" s="285">
        <v>45775</v>
      </c>
      <c r="X647" s="285">
        <v>45777</v>
      </c>
      <c r="Y647" s="286">
        <v>32000</v>
      </c>
      <c r="Z647" s="286">
        <v>32000</v>
      </c>
      <c r="AA647" s="286">
        <v>8500</v>
      </c>
      <c r="AB647" s="286">
        <v>32000</v>
      </c>
      <c r="AC647" s="287" t="s">
        <v>531</v>
      </c>
      <c r="AD647" s="284" t="s">
        <v>60</v>
      </c>
      <c r="AE647" s="287" t="s">
        <v>45</v>
      </c>
      <c r="AF647" s="286">
        <v>32000</v>
      </c>
      <c r="AG647" s="286">
        <v>1400</v>
      </c>
      <c r="AH647" s="286">
        <v>44800000</v>
      </c>
      <c r="AI647" s="286">
        <v>11900000</v>
      </c>
      <c r="AJ647" s="286">
        <v>1400</v>
      </c>
      <c r="AK647" s="286">
        <v>44800000</v>
      </c>
      <c r="AL647" s="286">
        <v>11900000</v>
      </c>
      <c r="AM647" s="286"/>
      <c r="AN647" s="286"/>
      <c r="AO647" s="286">
        <v>0</v>
      </c>
      <c r="AP647" s="286">
        <v>1619</v>
      </c>
      <c r="AQ647" s="286">
        <v>51808000</v>
      </c>
      <c r="AR647" s="286">
        <v>13761500</v>
      </c>
      <c r="AS647" s="286">
        <v>1619</v>
      </c>
      <c r="AT647" s="286">
        <v>51808000</v>
      </c>
      <c r="AU647" s="286">
        <v>13761500</v>
      </c>
      <c r="AV647" s="286"/>
      <c r="AW647" s="286"/>
      <c r="AX647" s="286">
        <v>0</v>
      </c>
      <c r="AY647" s="286">
        <v>1188</v>
      </c>
      <c r="AZ647" s="286">
        <v>38016000</v>
      </c>
      <c r="BA647" s="286"/>
      <c r="BB647" s="286"/>
      <c r="BC647" s="286">
        <v>624</v>
      </c>
      <c r="BD647" s="286">
        <v>19968000</v>
      </c>
      <c r="BE647" s="286">
        <v>15998188</v>
      </c>
      <c r="BF647" s="286">
        <v>5304000</v>
      </c>
      <c r="BG647" s="286">
        <v>624</v>
      </c>
      <c r="BH647" s="286">
        <v>19968000</v>
      </c>
      <c r="BI647" s="286">
        <v>15998188</v>
      </c>
      <c r="BJ647" s="286">
        <v>5304000</v>
      </c>
      <c r="BK647" s="286">
        <v>564</v>
      </c>
      <c r="BL647" s="286">
        <v>431</v>
      </c>
      <c r="BM647" s="286">
        <v>995</v>
      </c>
      <c r="BN647" s="286">
        <v>31840000</v>
      </c>
      <c r="BO647" s="286">
        <v>8457500</v>
      </c>
      <c r="BP647" s="287" t="s">
        <v>3883</v>
      </c>
      <c r="BQ647" s="287" t="s">
        <v>3511</v>
      </c>
      <c r="BR647" t="s">
        <v>45</v>
      </c>
    </row>
    <row r="648" spans="1:70" x14ac:dyDescent="0.3">
      <c r="A648" s="281">
        <v>645</v>
      </c>
      <c r="B648" s="288" t="s">
        <v>2952</v>
      </c>
      <c r="C648" s="288" t="s">
        <v>3011</v>
      </c>
      <c r="D648" s="288" t="s">
        <v>2998</v>
      </c>
      <c r="E648" s="288" t="s">
        <v>2959</v>
      </c>
      <c r="F648" s="288" t="s">
        <v>2955</v>
      </c>
      <c r="G648" s="288" t="s">
        <v>2960</v>
      </c>
      <c r="H648" s="288" t="s">
        <v>2965</v>
      </c>
      <c r="I648" s="288" t="s">
        <v>2962</v>
      </c>
      <c r="J648" s="288" t="s">
        <v>60</v>
      </c>
      <c r="K648" s="288" t="s">
        <v>2958</v>
      </c>
      <c r="L648" s="288" t="s">
        <v>45</v>
      </c>
      <c r="M648" s="289" t="s">
        <v>2667</v>
      </c>
      <c r="N648" s="288" t="s">
        <v>2668</v>
      </c>
      <c r="O648" s="288" t="s">
        <v>50</v>
      </c>
      <c r="P648" s="288" t="s">
        <v>74</v>
      </c>
      <c r="Q648" s="290" t="s">
        <v>45</v>
      </c>
      <c r="R648" s="288" t="s">
        <v>45</v>
      </c>
      <c r="S648" s="1">
        <v>45798</v>
      </c>
      <c r="T648" s="1">
        <v>45749</v>
      </c>
      <c r="U648" s="290" t="s">
        <v>45</v>
      </c>
      <c r="V648" s="1">
        <v>45749</v>
      </c>
      <c r="W648" s="1">
        <v>45784</v>
      </c>
      <c r="X648" s="1">
        <v>45785</v>
      </c>
      <c r="Y648" s="291">
        <v>34000</v>
      </c>
      <c r="Z648" s="291">
        <v>34000</v>
      </c>
      <c r="AA648" s="291">
        <v>9500</v>
      </c>
      <c r="AB648" s="291">
        <v>34000</v>
      </c>
      <c r="AC648" s="292" t="s">
        <v>1247</v>
      </c>
      <c r="AD648" s="290" t="s">
        <v>60</v>
      </c>
      <c r="AE648" s="292" t="s">
        <v>45</v>
      </c>
      <c r="AF648" s="291">
        <v>34000</v>
      </c>
      <c r="AG648" s="291">
        <v>2080</v>
      </c>
      <c r="AH648" s="291">
        <v>70720000</v>
      </c>
      <c r="AI648" s="291">
        <v>19760000</v>
      </c>
      <c r="AJ648" s="291">
        <v>900</v>
      </c>
      <c r="AK648" s="291">
        <v>30600000</v>
      </c>
      <c r="AL648" s="291">
        <v>8550000</v>
      </c>
      <c r="AM648" s="291">
        <v>1180</v>
      </c>
      <c r="AN648" s="291">
        <v>40120000</v>
      </c>
      <c r="AO648" s="291">
        <v>11210000</v>
      </c>
      <c r="AP648" s="291">
        <v>1974</v>
      </c>
      <c r="AQ648" s="291">
        <v>67116000</v>
      </c>
      <c r="AR648" s="291">
        <v>18753000</v>
      </c>
      <c r="AS648" s="291">
        <v>1974</v>
      </c>
      <c r="AT648" s="291">
        <v>67116000</v>
      </c>
      <c r="AU648" s="291">
        <v>18753000</v>
      </c>
      <c r="AV648" s="291"/>
      <c r="AW648" s="291"/>
      <c r="AX648" s="291">
        <v>0</v>
      </c>
      <c r="AY648" s="291">
        <v>1430</v>
      </c>
      <c r="AZ648" s="291">
        <v>48620000</v>
      </c>
      <c r="BA648" s="291"/>
      <c r="BB648" s="291"/>
      <c r="BC648" s="291">
        <v>1073</v>
      </c>
      <c r="BD648" s="291">
        <v>36482000</v>
      </c>
      <c r="BE648" s="291">
        <v>29663496</v>
      </c>
      <c r="BF648" s="291">
        <v>10193500</v>
      </c>
      <c r="BG648" s="291">
        <v>1073</v>
      </c>
      <c r="BH648" s="291">
        <v>36482000</v>
      </c>
      <c r="BI648" s="291">
        <v>29663496</v>
      </c>
      <c r="BJ648" s="291">
        <v>10193500</v>
      </c>
      <c r="BK648" s="291">
        <v>357</v>
      </c>
      <c r="BL648" s="291">
        <v>544</v>
      </c>
      <c r="BM648" s="291">
        <v>901</v>
      </c>
      <c r="BN648" s="291">
        <v>30634000</v>
      </c>
      <c r="BO648" s="291">
        <v>8559500</v>
      </c>
      <c r="BP648" s="292" t="s">
        <v>3876</v>
      </c>
      <c r="BQ648" s="292" t="s">
        <v>3563</v>
      </c>
      <c r="BR648" t="s">
        <v>45</v>
      </c>
    </row>
    <row r="649" spans="1:70" x14ac:dyDescent="0.3">
      <c r="A649" s="281">
        <v>646</v>
      </c>
      <c r="B649" s="282" t="s">
        <v>2952</v>
      </c>
      <c r="C649" s="282" t="s">
        <v>3011</v>
      </c>
      <c r="D649" s="282" t="s">
        <v>2998</v>
      </c>
      <c r="E649" s="282" t="s">
        <v>2959</v>
      </c>
      <c r="F649" s="282" t="s">
        <v>2955</v>
      </c>
      <c r="G649" s="282" t="s">
        <v>2960</v>
      </c>
      <c r="H649" s="282" t="s">
        <v>2965</v>
      </c>
      <c r="I649" s="282" t="s">
        <v>2962</v>
      </c>
      <c r="J649" s="282" t="s">
        <v>60</v>
      </c>
      <c r="K649" s="282" t="s">
        <v>2958</v>
      </c>
      <c r="L649" s="282" t="s">
        <v>45</v>
      </c>
      <c r="M649" s="283" t="s">
        <v>2669</v>
      </c>
      <c r="N649" s="282" t="s">
        <v>2670</v>
      </c>
      <c r="O649" s="282" t="s">
        <v>50</v>
      </c>
      <c r="P649" s="282" t="s">
        <v>74</v>
      </c>
      <c r="Q649" s="284" t="s">
        <v>45</v>
      </c>
      <c r="R649" s="282" t="s">
        <v>45</v>
      </c>
      <c r="S649" s="285">
        <v>45792</v>
      </c>
      <c r="T649" s="285">
        <v>45623</v>
      </c>
      <c r="U649" s="284" t="s">
        <v>45</v>
      </c>
      <c r="V649" s="285">
        <v>45623</v>
      </c>
      <c r="W649" s="285">
        <v>45693</v>
      </c>
      <c r="X649" s="285">
        <v>45716</v>
      </c>
      <c r="Y649" s="286">
        <v>27000</v>
      </c>
      <c r="Z649" s="286">
        <v>27000</v>
      </c>
      <c r="AA649" s="286">
        <v>6900</v>
      </c>
      <c r="AB649" s="286">
        <v>27000</v>
      </c>
      <c r="AC649" s="287" t="s">
        <v>983</v>
      </c>
      <c r="AD649" s="284" t="s">
        <v>60</v>
      </c>
      <c r="AE649" s="287" t="s">
        <v>45</v>
      </c>
      <c r="AF649" s="286">
        <v>27000</v>
      </c>
      <c r="AG649" s="286">
        <v>6260</v>
      </c>
      <c r="AH649" s="286">
        <v>169020000</v>
      </c>
      <c r="AI649" s="286">
        <v>43194000</v>
      </c>
      <c r="AJ649" s="286">
        <v>2200</v>
      </c>
      <c r="AK649" s="286">
        <v>59400000</v>
      </c>
      <c r="AL649" s="286">
        <v>15180000</v>
      </c>
      <c r="AM649" s="286">
        <v>4060</v>
      </c>
      <c r="AN649" s="286">
        <v>109620000</v>
      </c>
      <c r="AO649" s="286">
        <v>28014000</v>
      </c>
      <c r="AP649" s="286">
        <v>6661</v>
      </c>
      <c r="AQ649" s="286">
        <v>179847000</v>
      </c>
      <c r="AR649" s="286">
        <v>45960900</v>
      </c>
      <c r="AS649" s="286">
        <v>6661</v>
      </c>
      <c r="AT649" s="286">
        <v>179847000</v>
      </c>
      <c r="AU649" s="286">
        <v>45960900</v>
      </c>
      <c r="AV649" s="286"/>
      <c r="AW649" s="286"/>
      <c r="AX649" s="286">
        <v>0</v>
      </c>
      <c r="AY649" s="286">
        <v>4634</v>
      </c>
      <c r="AZ649" s="286">
        <v>125118000</v>
      </c>
      <c r="BA649" s="286"/>
      <c r="BB649" s="286"/>
      <c r="BC649" s="286">
        <v>4114</v>
      </c>
      <c r="BD649" s="286">
        <v>111078000</v>
      </c>
      <c r="BE649" s="286">
        <v>82877777</v>
      </c>
      <c r="BF649" s="286">
        <v>28386600</v>
      </c>
      <c r="BG649" s="286">
        <v>4114</v>
      </c>
      <c r="BH649" s="286">
        <v>111078000</v>
      </c>
      <c r="BI649" s="286">
        <v>82877777</v>
      </c>
      <c r="BJ649" s="286">
        <v>28386600</v>
      </c>
      <c r="BK649" s="286">
        <v>520</v>
      </c>
      <c r="BL649" s="286">
        <v>2027</v>
      </c>
      <c r="BM649" s="286">
        <v>2547</v>
      </c>
      <c r="BN649" s="286">
        <v>68769000</v>
      </c>
      <c r="BO649" s="286">
        <v>17574300</v>
      </c>
      <c r="BP649" s="287" t="s">
        <v>713</v>
      </c>
      <c r="BQ649" s="287" t="s">
        <v>3512</v>
      </c>
      <c r="BR649" t="s">
        <v>45</v>
      </c>
    </row>
    <row r="650" spans="1:70" x14ac:dyDescent="0.3">
      <c r="A650" s="281">
        <v>647</v>
      </c>
      <c r="B650" s="288" t="s">
        <v>2952</v>
      </c>
      <c r="C650" s="288" t="s">
        <v>3011</v>
      </c>
      <c r="D650" s="288" t="s">
        <v>2998</v>
      </c>
      <c r="E650" s="288" t="s">
        <v>2959</v>
      </c>
      <c r="F650" s="288" t="s">
        <v>2955</v>
      </c>
      <c r="G650" s="288" t="s">
        <v>2960</v>
      </c>
      <c r="H650" s="288" t="s">
        <v>2965</v>
      </c>
      <c r="I650" s="288" t="s">
        <v>2962</v>
      </c>
      <c r="J650" s="288" t="s">
        <v>60</v>
      </c>
      <c r="K650" s="288" t="s">
        <v>2958</v>
      </c>
      <c r="L650" s="288" t="s">
        <v>45</v>
      </c>
      <c r="M650" s="289" t="s">
        <v>2671</v>
      </c>
      <c r="N650" s="288" t="s">
        <v>2672</v>
      </c>
      <c r="O650" s="288" t="s">
        <v>50</v>
      </c>
      <c r="P650" s="288" t="s">
        <v>74</v>
      </c>
      <c r="Q650" s="290" t="s">
        <v>45</v>
      </c>
      <c r="R650" s="288" t="s">
        <v>45</v>
      </c>
      <c r="S650" s="1">
        <v>45792</v>
      </c>
      <c r="T650" s="1">
        <v>45623</v>
      </c>
      <c r="U650" s="290" t="s">
        <v>45</v>
      </c>
      <c r="V650" s="1">
        <v>45623</v>
      </c>
      <c r="W650" s="1">
        <v>45693</v>
      </c>
      <c r="X650" s="1">
        <v>45722</v>
      </c>
      <c r="Y650" s="291">
        <v>27000</v>
      </c>
      <c r="Z650" s="291">
        <v>27000</v>
      </c>
      <c r="AA650" s="291">
        <v>6900</v>
      </c>
      <c r="AB650" s="291">
        <v>27000</v>
      </c>
      <c r="AC650" s="292" t="s">
        <v>983</v>
      </c>
      <c r="AD650" s="290" t="s">
        <v>60</v>
      </c>
      <c r="AE650" s="292" t="s">
        <v>45</v>
      </c>
      <c r="AF650" s="291">
        <v>27000</v>
      </c>
      <c r="AG650" s="291">
        <v>6550</v>
      </c>
      <c r="AH650" s="291">
        <v>176850000</v>
      </c>
      <c r="AI650" s="291">
        <v>45195000</v>
      </c>
      <c r="AJ650" s="291">
        <v>1700</v>
      </c>
      <c r="AK650" s="291">
        <v>45900000</v>
      </c>
      <c r="AL650" s="291">
        <v>11730000</v>
      </c>
      <c r="AM650" s="291">
        <v>4850</v>
      </c>
      <c r="AN650" s="291">
        <v>130950000</v>
      </c>
      <c r="AO650" s="291">
        <v>33465000</v>
      </c>
      <c r="AP650" s="291">
        <v>6686</v>
      </c>
      <c r="AQ650" s="291">
        <v>180522000</v>
      </c>
      <c r="AR650" s="291">
        <v>46133400</v>
      </c>
      <c r="AS650" s="291">
        <v>6686</v>
      </c>
      <c r="AT650" s="291">
        <v>180522000</v>
      </c>
      <c r="AU650" s="291">
        <v>46133400</v>
      </c>
      <c r="AV650" s="291"/>
      <c r="AW650" s="291"/>
      <c r="AX650" s="291">
        <v>0</v>
      </c>
      <c r="AY650" s="291">
        <v>5361</v>
      </c>
      <c r="AZ650" s="291">
        <v>144747000</v>
      </c>
      <c r="BA650" s="291"/>
      <c r="BB650" s="291"/>
      <c r="BC650" s="291">
        <v>4875</v>
      </c>
      <c r="BD650" s="291">
        <v>131625000</v>
      </c>
      <c r="BE650" s="291">
        <v>102023606</v>
      </c>
      <c r="BF650" s="291">
        <v>33637500</v>
      </c>
      <c r="BG650" s="291">
        <v>4875</v>
      </c>
      <c r="BH650" s="291">
        <v>131625000</v>
      </c>
      <c r="BI650" s="291">
        <v>102023606</v>
      </c>
      <c r="BJ650" s="291">
        <v>33637500</v>
      </c>
      <c r="BK650" s="291">
        <v>486</v>
      </c>
      <c r="BL650" s="291">
        <v>1325</v>
      </c>
      <c r="BM650" s="291">
        <v>1811</v>
      </c>
      <c r="BN650" s="291">
        <v>48897000</v>
      </c>
      <c r="BO650" s="291">
        <v>12495900</v>
      </c>
      <c r="BP650" s="292" t="s">
        <v>3746</v>
      </c>
      <c r="BQ650" s="292" t="s">
        <v>4039</v>
      </c>
      <c r="BR650" t="s">
        <v>45</v>
      </c>
    </row>
    <row r="651" spans="1:70" x14ac:dyDescent="0.3">
      <c r="A651" s="281">
        <v>648</v>
      </c>
      <c r="B651" s="282" t="s">
        <v>2952</v>
      </c>
      <c r="C651" s="282" t="s">
        <v>3011</v>
      </c>
      <c r="D651" s="282" t="s">
        <v>2998</v>
      </c>
      <c r="E651" s="282" t="s">
        <v>2959</v>
      </c>
      <c r="F651" s="282" t="s">
        <v>2955</v>
      </c>
      <c r="G651" s="282" t="s">
        <v>2960</v>
      </c>
      <c r="H651" s="282" t="s">
        <v>2965</v>
      </c>
      <c r="I651" s="282" t="s">
        <v>2962</v>
      </c>
      <c r="J651" s="282" t="s">
        <v>60</v>
      </c>
      <c r="K651" s="282" t="s">
        <v>2958</v>
      </c>
      <c r="L651" s="282" t="s">
        <v>45</v>
      </c>
      <c r="M651" s="283" t="s">
        <v>2673</v>
      </c>
      <c r="N651" s="282" t="s">
        <v>2674</v>
      </c>
      <c r="O651" s="282" t="s">
        <v>50</v>
      </c>
      <c r="P651" s="282" t="s">
        <v>74</v>
      </c>
      <c r="Q651" s="284" t="s">
        <v>45</v>
      </c>
      <c r="R651" s="282" t="s">
        <v>45</v>
      </c>
      <c r="S651" s="285">
        <v>45785</v>
      </c>
      <c r="T651" s="285">
        <v>45623</v>
      </c>
      <c r="U651" s="284" t="s">
        <v>45</v>
      </c>
      <c r="V651" s="285">
        <v>45623</v>
      </c>
      <c r="W651" s="285">
        <v>45693</v>
      </c>
      <c r="X651" s="285">
        <v>45722</v>
      </c>
      <c r="Y651" s="286">
        <v>27000</v>
      </c>
      <c r="Z651" s="286">
        <v>27000</v>
      </c>
      <c r="AA651" s="286">
        <v>7000</v>
      </c>
      <c r="AB651" s="286">
        <v>27000</v>
      </c>
      <c r="AC651" s="287" t="s">
        <v>396</v>
      </c>
      <c r="AD651" s="284" t="s">
        <v>60</v>
      </c>
      <c r="AE651" s="287" t="s">
        <v>45</v>
      </c>
      <c r="AF651" s="286">
        <v>27000</v>
      </c>
      <c r="AG651" s="286">
        <v>2200</v>
      </c>
      <c r="AH651" s="286">
        <v>59400000</v>
      </c>
      <c r="AI651" s="286">
        <v>15400000</v>
      </c>
      <c r="AJ651" s="286">
        <v>1300</v>
      </c>
      <c r="AK651" s="286">
        <v>35100000</v>
      </c>
      <c r="AL651" s="286">
        <v>9100000</v>
      </c>
      <c r="AM651" s="286">
        <v>900</v>
      </c>
      <c r="AN651" s="286">
        <v>24300000</v>
      </c>
      <c r="AO651" s="286">
        <v>6300000</v>
      </c>
      <c r="AP651" s="286">
        <v>2211</v>
      </c>
      <c r="AQ651" s="286">
        <v>59697000</v>
      </c>
      <c r="AR651" s="286">
        <v>15477000</v>
      </c>
      <c r="AS651" s="286">
        <v>2211</v>
      </c>
      <c r="AT651" s="286">
        <v>59697000</v>
      </c>
      <c r="AU651" s="286">
        <v>15477000</v>
      </c>
      <c r="AV651" s="286"/>
      <c r="AW651" s="286"/>
      <c r="AX651" s="286">
        <v>0</v>
      </c>
      <c r="AY651" s="286">
        <v>2170</v>
      </c>
      <c r="AZ651" s="286">
        <v>58590000</v>
      </c>
      <c r="BA651" s="286"/>
      <c r="BB651" s="286"/>
      <c r="BC651" s="286">
        <v>2015</v>
      </c>
      <c r="BD651" s="286">
        <v>54405000</v>
      </c>
      <c r="BE651" s="286">
        <v>45702685</v>
      </c>
      <c r="BF651" s="286">
        <v>14105000</v>
      </c>
      <c r="BG651" s="286">
        <v>2015</v>
      </c>
      <c r="BH651" s="286">
        <v>54405000</v>
      </c>
      <c r="BI651" s="286">
        <v>45702685</v>
      </c>
      <c r="BJ651" s="286">
        <v>14105000</v>
      </c>
      <c r="BK651" s="286">
        <v>155</v>
      </c>
      <c r="BL651" s="286">
        <v>41</v>
      </c>
      <c r="BM651" s="286">
        <v>196</v>
      </c>
      <c r="BN651" s="286">
        <v>5292000</v>
      </c>
      <c r="BO651" s="286">
        <v>1372000</v>
      </c>
      <c r="BP651" s="287" t="s">
        <v>3307</v>
      </c>
      <c r="BQ651" s="287" t="s">
        <v>3451</v>
      </c>
      <c r="BR651" t="s">
        <v>45</v>
      </c>
    </row>
    <row r="652" spans="1:70" x14ac:dyDescent="0.3">
      <c r="A652" s="281">
        <v>649</v>
      </c>
      <c r="B652" s="288" t="s">
        <v>2952</v>
      </c>
      <c r="C652" s="288" t="s">
        <v>3011</v>
      </c>
      <c r="D652" s="288" t="s">
        <v>2998</v>
      </c>
      <c r="E652" s="288" t="s">
        <v>2959</v>
      </c>
      <c r="F652" s="288" t="s">
        <v>2955</v>
      </c>
      <c r="G652" s="288" t="s">
        <v>2960</v>
      </c>
      <c r="H652" s="288" t="s">
        <v>2965</v>
      </c>
      <c r="I652" s="288" t="s">
        <v>2962</v>
      </c>
      <c r="J652" s="288" t="s">
        <v>60</v>
      </c>
      <c r="K652" s="288" t="s">
        <v>2958</v>
      </c>
      <c r="L652" s="288" t="s">
        <v>45</v>
      </c>
      <c r="M652" s="289" t="s">
        <v>2675</v>
      </c>
      <c r="N652" s="288" t="s">
        <v>2676</v>
      </c>
      <c r="O652" s="288" t="s">
        <v>50</v>
      </c>
      <c r="P652" s="288" t="s">
        <v>74</v>
      </c>
      <c r="Q652" s="290" t="s">
        <v>45</v>
      </c>
      <c r="R652" s="288" t="s">
        <v>45</v>
      </c>
      <c r="S652" s="1">
        <v>46105</v>
      </c>
      <c r="T652" s="1">
        <v>45645</v>
      </c>
      <c r="U652" s="290" t="s">
        <v>45</v>
      </c>
      <c r="V652" s="1">
        <v>45645</v>
      </c>
      <c r="W652" s="1">
        <v>45735</v>
      </c>
      <c r="X652" s="1">
        <v>45743</v>
      </c>
      <c r="Y652" s="291">
        <v>25000</v>
      </c>
      <c r="Z652" s="291">
        <v>29000</v>
      </c>
      <c r="AA652" s="291">
        <v>6540</v>
      </c>
      <c r="AB652" s="291">
        <v>29000</v>
      </c>
      <c r="AC652" s="292" t="s">
        <v>527</v>
      </c>
      <c r="AD652" s="290" t="s">
        <v>60</v>
      </c>
      <c r="AE652" s="292" t="s">
        <v>45</v>
      </c>
      <c r="AF652" s="291">
        <v>25000</v>
      </c>
      <c r="AG652" s="291">
        <v>7200</v>
      </c>
      <c r="AH652" s="291">
        <v>208800000</v>
      </c>
      <c r="AI652" s="291">
        <v>47088000</v>
      </c>
      <c r="AJ652" s="291">
        <v>1420</v>
      </c>
      <c r="AK652" s="291">
        <v>41180000</v>
      </c>
      <c r="AL652" s="291">
        <v>9286800</v>
      </c>
      <c r="AM652" s="291">
        <v>5780</v>
      </c>
      <c r="AN652" s="291">
        <v>167620000</v>
      </c>
      <c r="AO652" s="291">
        <v>37801200</v>
      </c>
      <c r="AP652" s="291">
        <v>3135</v>
      </c>
      <c r="AQ652" s="291">
        <v>90915000</v>
      </c>
      <c r="AR652" s="291">
        <v>20502900</v>
      </c>
      <c r="AS652" s="291">
        <v>3135</v>
      </c>
      <c r="AT652" s="291">
        <v>90915000</v>
      </c>
      <c r="AU652" s="291">
        <v>20502900</v>
      </c>
      <c r="AV652" s="291"/>
      <c r="AW652" s="291"/>
      <c r="AX652" s="291">
        <v>0</v>
      </c>
      <c r="AY652" s="291">
        <v>2808</v>
      </c>
      <c r="AZ652" s="291">
        <v>81432000</v>
      </c>
      <c r="BA652" s="291"/>
      <c r="BB652" s="291"/>
      <c r="BC652" s="291">
        <v>2065</v>
      </c>
      <c r="BD652" s="291">
        <v>59885000</v>
      </c>
      <c r="BE652" s="291">
        <v>37750137</v>
      </c>
      <c r="BF652" s="291">
        <v>13505100</v>
      </c>
      <c r="BG652" s="291">
        <v>2065</v>
      </c>
      <c r="BH652" s="291">
        <v>59885000</v>
      </c>
      <c r="BI652" s="291">
        <v>37750137</v>
      </c>
      <c r="BJ652" s="291">
        <v>13505100</v>
      </c>
      <c r="BK652" s="291">
        <v>743</v>
      </c>
      <c r="BL652" s="291">
        <v>327</v>
      </c>
      <c r="BM652" s="291">
        <v>1070</v>
      </c>
      <c r="BN652" s="291">
        <v>31030000</v>
      </c>
      <c r="BO652" s="291">
        <v>6997800</v>
      </c>
      <c r="BP652" s="292" t="s">
        <v>3960</v>
      </c>
      <c r="BQ652" s="292" t="s">
        <v>716</v>
      </c>
      <c r="BR652" t="s">
        <v>45</v>
      </c>
    </row>
    <row r="653" spans="1:70" x14ac:dyDescent="0.3">
      <c r="A653" s="281">
        <v>650</v>
      </c>
      <c r="B653" s="282" t="s">
        <v>2952</v>
      </c>
      <c r="C653" s="282" t="s">
        <v>3011</v>
      </c>
      <c r="D653" s="282" t="s">
        <v>2998</v>
      </c>
      <c r="E653" s="282" t="s">
        <v>2959</v>
      </c>
      <c r="F653" s="282" t="s">
        <v>2955</v>
      </c>
      <c r="G653" s="282" t="s">
        <v>2960</v>
      </c>
      <c r="H653" s="282" t="s">
        <v>2965</v>
      </c>
      <c r="I653" s="282" t="s">
        <v>2962</v>
      </c>
      <c r="J653" s="282" t="s">
        <v>60</v>
      </c>
      <c r="K653" s="282" t="s">
        <v>2958</v>
      </c>
      <c r="L653" s="282" t="s">
        <v>45</v>
      </c>
      <c r="M653" s="283" t="s">
        <v>2677</v>
      </c>
      <c r="N653" s="282" t="s">
        <v>2678</v>
      </c>
      <c r="O653" s="282" t="s">
        <v>50</v>
      </c>
      <c r="P653" s="282" t="s">
        <v>74</v>
      </c>
      <c r="Q653" s="284" t="s">
        <v>45</v>
      </c>
      <c r="R653" s="282" t="s">
        <v>45</v>
      </c>
      <c r="S653" s="285">
        <v>45771</v>
      </c>
      <c r="T653" s="285">
        <v>45636</v>
      </c>
      <c r="U653" s="284" t="s">
        <v>45</v>
      </c>
      <c r="V653" s="285">
        <v>45636</v>
      </c>
      <c r="W653" s="285">
        <v>45694</v>
      </c>
      <c r="X653" s="285">
        <v>45726</v>
      </c>
      <c r="Y653" s="286">
        <v>25000</v>
      </c>
      <c r="Z653" s="286">
        <v>29000</v>
      </c>
      <c r="AA653" s="286">
        <v>5900</v>
      </c>
      <c r="AB653" s="286">
        <v>29000</v>
      </c>
      <c r="AC653" s="287" t="s">
        <v>645</v>
      </c>
      <c r="AD653" s="284" t="s">
        <v>60</v>
      </c>
      <c r="AE653" s="287" t="s">
        <v>45</v>
      </c>
      <c r="AF653" s="286">
        <v>25000</v>
      </c>
      <c r="AG653" s="286">
        <v>2600</v>
      </c>
      <c r="AH653" s="286">
        <v>75400000</v>
      </c>
      <c r="AI653" s="286">
        <v>15340000</v>
      </c>
      <c r="AJ653" s="286">
        <v>1620</v>
      </c>
      <c r="AK653" s="286">
        <v>46980000</v>
      </c>
      <c r="AL653" s="286">
        <v>9558000</v>
      </c>
      <c r="AM653" s="286">
        <v>980</v>
      </c>
      <c r="AN653" s="286">
        <v>28420000</v>
      </c>
      <c r="AO653" s="286">
        <v>5782000</v>
      </c>
      <c r="AP653" s="286">
        <v>2477</v>
      </c>
      <c r="AQ653" s="286">
        <v>71833000</v>
      </c>
      <c r="AR653" s="286">
        <v>14614300</v>
      </c>
      <c r="AS653" s="286">
        <v>2477</v>
      </c>
      <c r="AT653" s="286">
        <v>71833000</v>
      </c>
      <c r="AU653" s="286">
        <v>14614300</v>
      </c>
      <c r="AV653" s="286"/>
      <c r="AW653" s="286"/>
      <c r="AX653" s="286">
        <v>0</v>
      </c>
      <c r="AY653" s="286">
        <v>1484</v>
      </c>
      <c r="AZ653" s="286">
        <v>43036000</v>
      </c>
      <c r="BA653" s="286"/>
      <c r="BB653" s="286"/>
      <c r="BC653" s="286">
        <v>779</v>
      </c>
      <c r="BD653" s="286">
        <v>22591000</v>
      </c>
      <c r="BE653" s="286">
        <v>17802823</v>
      </c>
      <c r="BF653" s="286">
        <v>4596100</v>
      </c>
      <c r="BG653" s="286">
        <v>779</v>
      </c>
      <c r="BH653" s="286">
        <v>22591000</v>
      </c>
      <c r="BI653" s="286">
        <v>17802823</v>
      </c>
      <c r="BJ653" s="286">
        <v>4596100</v>
      </c>
      <c r="BK653" s="286">
        <v>705</v>
      </c>
      <c r="BL653" s="286">
        <v>993</v>
      </c>
      <c r="BM653" s="286">
        <v>1698</v>
      </c>
      <c r="BN653" s="286">
        <v>49242000</v>
      </c>
      <c r="BO653" s="286">
        <v>10018200</v>
      </c>
      <c r="BP653" s="287" t="s">
        <v>3933</v>
      </c>
      <c r="BQ653" s="287" t="s">
        <v>4037</v>
      </c>
      <c r="BR653" t="s">
        <v>45</v>
      </c>
    </row>
    <row r="654" spans="1:70" x14ac:dyDescent="0.3">
      <c r="A654" s="281">
        <v>651</v>
      </c>
      <c r="B654" s="288" t="s">
        <v>2952</v>
      </c>
      <c r="C654" s="288" t="s">
        <v>3011</v>
      </c>
      <c r="D654" s="288" t="s">
        <v>2998</v>
      </c>
      <c r="E654" s="288" t="s">
        <v>2959</v>
      </c>
      <c r="F654" s="288" t="s">
        <v>2955</v>
      </c>
      <c r="G654" s="288" t="s">
        <v>2960</v>
      </c>
      <c r="H654" s="288" t="s">
        <v>2965</v>
      </c>
      <c r="I654" s="288" t="s">
        <v>2962</v>
      </c>
      <c r="J654" s="288" t="s">
        <v>60</v>
      </c>
      <c r="K654" s="288" t="s">
        <v>2958</v>
      </c>
      <c r="L654" s="288" t="s">
        <v>45</v>
      </c>
      <c r="M654" s="289" t="s">
        <v>2679</v>
      </c>
      <c r="N654" s="288" t="s">
        <v>2680</v>
      </c>
      <c r="O654" s="288" t="s">
        <v>50</v>
      </c>
      <c r="P654" s="288" t="s">
        <v>74</v>
      </c>
      <c r="Q654" s="290" t="s">
        <v>45</v>
      </c>
      <c r="R654" s="288" t="s">
        <v>45</v>
      </c>
      <c r="S654" s="1">
        <v>45735</v>
      </c>
      <c r="T654" s="1">
        <v>45671</v>
      </c>
      <c r="U654" s="290" t="s">
        <v>45</v>
      </c>
      <c r="V654" s="1">
        <v>45671</v>
      </c>
      <c r="W654" s="1">
        <v>45735</v>
      </c>
      <c r="X654" s="1">
        <v>45736</v>
      </c>
      <c r="Y654" s="291">
        <v>39000</v>
      </c>
      <c r="Z654" s="291">
        <v>39000</v>
      </c>
      <c r="AA654" s="291">
        <v>10300</v>
      </c>
      <c r="AB654" s="291">
        <v>39000</v>
      </c>
      <c r="AC654" s="292" t="s">
        <v>363</v>
      </c>
      <c r="AD654" s="290" t="s">
        <v>60</v>
      </c>
      <c r="AE654" s="292" t="s">
        <v>45</v>
      </c>
      <c r="AF654" s="291">
        <v>39000</v>
      </c>
      <c r="AG654" s="291">
        <v>600</v>
      </c>
      <c r="AH654" s="291">
        <v>23400000</v>
      </c>
      <c r="AI654" s="291">
        <v>6180000</v>
      </c>
      <c r="AJ654" s="291">
        <v>600</v>
      </c>
      <c r="AK654" s="291">
        <v>23400000</v>
      </c>
      <c r="AL654" s="291">
        <v>6180000</v>
      </c>
      <c r="AM654" s="291"/>
      <c r="AN654" s="291"/>
      <c r="AO654" s="291">
        <v>0</v>
      </c>
      <c r="AP654" s="291">
        <v>670</v>
      </c>
      <c r="AQ654" s="291">
        <v>26130000</v>
      </c>
      <c r="AR654" s="291">
        <v>6901000</v>
      </c>
      <c r="AS654" s="291">
        <v>670</v>
      </c>
      <c r="AT654" s="291">
        <v>26130000</v>
      </c>
      <c r="AU654" s="291">
        <v>6901000</v>
      </c>
      <c r="AV654" s="291"/>
      <c r="AW654" s="291"/>
      <c r="AX654" s="291">
        <v>0</v>
      </c>
      <c r="AY654" s="291">
        <v>592</v>
      </c>
      <c r="AZ654" s="291">
        <v>23088000</v>
      </c>
      <c r="BA654" s="291"/>
      <c r="BB654" s="291"/>
      <c r="BC654" s="291">
        <v>558</v>
      </c>
      <c r="BD654" s="291">
        <v>21762000</v>
      </c>
      <c r="BE654" s="291">
        <v>16891661</v>
      </c>
      <c r="BF654" s="291">
        <v>5747400</v>
      </c>
      <c r="BG654" s="291">
        <v>558</v>
      </c>
      <c r="BH654" s="291">
        <v>21762000</v>
      </c>
      <c r="BI654" s="291">
        <v>16891661</v>
      </c>
      <c r="BJ654" s="291">
        <v>5747400</v>
      </c>
      <c r="BK654" s="291">
        <v>34</v>
      </c>
      <c r="BL654" s="291">
        <v>78</v>
      </c>
      <c r="BM654" s="291">
        <v>112</v>
      </c>
      <c r="BN654" s="291">
        <v>4368000</v>
      </c>
      <c r="BO654" s="291">
        <v>1153600</v>
      </c>
      <c r="BP654" s="292" t="s">
        <v>3958</v>
      </c>
      <c r="BQ654" s="292" t="s">
        <v>3921</v>
      </c>
      <c r="BR654" t="s">
        <v>45</v>
      </c>
    </row>
    <row r="655" spans="1:70" x14ac:dyDescent="0.3">
      <c r="A655" s="281">
        <v>652</v>
      </c>
      <c r="B655" s="282" t="s">
        <v>2952</v>
      </c>
      <c r="C655" s="282" t="s">
        <v>3011</v>
      </c>
      <c r="D655" s="282" t="s">
        <v>2998</v>
      </c>
      <c r="E655" s="282" t="s">
        <v>2959</v>
      </c>
      <c r="F655" s="282" t="s">
        <v>2955</v>
      </c>
      <c r="G655" s="282" t="s">
        <v>2960</v>
      </c>
      <c r="H655" s="282" t="s">
        <v>2965</v>
      </c>
      <c r="I655" s="282" t="s">
        <v>2962</v>
      </c>
      <c r="J655" s="282" t="s">
        <v>60</v>
      </c>
      <c r="K655" s="282" t="s">
        <v>2958</v>
      </c>
      <c r="L655" s="282" t="s">
        <v>45</v>
      </c>
      <c r="M655" s="283" t="s">
        <v>2681</v>
      </c>
      <c r="N655" s="282" t="s">
        <v>2682</v>
      </c>
      <c r="O655" s="282" t="s">
        <v>50</v>
      </c>
      <c r="P655" s="282" t="s">
        <v>74</v>
      </c>
      <c r="Q655" s="284" t="s">
        <v>45</v>
      </c>
      <c r="R655" s="282" t="s">
        <v>45</v>
      </c>
      <c r="S655" s="285">
        <v>46105</v>
      </c>
      <c r="T655" s="285">
        <v>45645</v>
      </c>
      <c r="U655" s="284" t="s">
        <v>45</v>
      </c>
      <c r="V655" s="285">
        <v>45645</v>
      </c>
      <c r="W655" s="285">
        <v>45735</v>
      </c>
      <c r="X655" s="285">
        <v>45749</v>
      </c>
      <c r="Y655" s="286">
        <v>25000</v>
      </c>
      <c r="Z655" s="286">
        <v>29000</v>
      </c>
      <c r="AA655" s="286">
        <v>6520</v>
      </c>
      <c r="AB655" s="286">
        <v>29000</v>
      </c>
      <c r="AC655" s="287" t="s">
        <v>583</v>
      </c>
      <c r="AD655" s="284" t="s">
        <v>60</v>
      </c>
      <c r="AE655" s="287" t="s">
        <v>45</v>
      </c>
      <c r="AF655" s="286">
        <v>25000</v>
      </c>
      <c r="AG655" s="286">
        <v>6340</v>
      </c>
      <c r="AH655" s="286">
        <v>183860000</v>
      </c>
      <c r="AI655" s="286">
        <v>41336800</v>
      </c>
      <c r="AJ655" s="286">
        <v>1110</v>
      </c>
      <c r="AK655" s="286">
        <v>32190000</v>
      </c>
      <c r="AL655" s="286">
        <v>7237200</v>
      </c>
      <c r="AM655" s="286">
        <v>5230</v>
      </c>
      <c r="AN655" s="286">
        <v>151670000</v>
      </c>
      <c r="AO655" s="286">
        <v>34099600</v>
      </c>
      <c r="AP655" s="286">
        <v>3467</v>
      </c>
      <c r="AQ655" s="286">
        <v>100543000</v>
      </c>
      <c r="AR655" s="286">
        <v>22604840</v>
      </c>
      <c r="AS655" s="286">
        <v>3467</v>
      </c>
      <c r="AT655" s="286">
        <v>100543000</v>
      </c>
      <c r="AU655" s="286">
        <v>22604840</v>
      </c>
      <c r="AV655" s="286"/>
      <c r="AW655" s="286"/>
      <c r="AX655" s="286">
        <v>0</v>
      </c>
      <c r="AY655" s="286">
        <v>3056</v>
      </c>
      <c r="AZ655" s="286">
        <v>88624000</v>
      </c>
      <c r="BA655" s="286"/>
      <c r="BB655" s="286"/>
      <c r="BC655" s="286">
        <v>2691</v>
      </c>
      <c r="BD655" s="286">
        <v>78039000</v>
      </c>
      <c r="BE655" s="286">
        <v>45635565</v>
      </c>
      <c r="BF655" s="286">
        <v>17545320</v>
      </c>
      <c r="BG655" s="286">
        <v>2691</v>
      </c>
      <c r="BH655" s="286">
        <v>78039000</v>
      </c>
      <c r="BI655" s="286">
        <v>45635565</v>
      </c>
      <c r="BJ655" s="286">
        <v>17545320</v>
      </c>
      <c r="BK655" s="286">
        <v>365</v>
      </c>
      <c r="BL655" s="286">
        <v>411</v>
      </c>
      <c r="BM655" s="286">
        <v>776</v>
      </c>
      <c r="BN655" s="286">
        <v>22504000</v>
      </c>
      <c r="BO655" s="286">
        <v>5059520</v>
      </c>
      <c r="BP655" s="287" t="s">
        <v>3797</v>
      </c>
      <c r="BQ655" s="287" t="s">
        <v>3547</v>
      </c>
      <c r="BR655" t="s">
        <v>45</v>
      </c>
    </row>
    <row r="656" spans="1:70" x14ac:dyDescent="0.3">
      <c r="A656" s="281">
        <v>653</v>
      </c>
      <c r="B656" s="288" t="s">
        <v>2952</v>
      </c>
      <c r="C656" s="288" t="s">
        <v>3011</v>
      </c>
      <c r="D656" s="288" t="s">
        <v>2998</v>
      </c>
      <c r="E656" s="288" t="s">
        <v>2959</v>
      </c>
      <c r="F656" s="288" t="s">
        <v>2955</v>
      </c>
      <c r="G656" s="288" t="s">
        <v>2960</v>
      </c>
      <c r="H656" s="288" t="s">
        <v>2965</v>
      </c>
      <c r="I656" s="288" t="s">
        <v>2962</v>
      </c>
      <c r="J656" s="288" t="s">
        <v>60</v>
      </c>
      <c r="K656" s="288" t="s">
        <v>2958</v>
      </c>
      <c r="L656" s="288" t="s">
        <v>45</v>
      </c>
      <c r="M656" s="289" t="s">
        <v>2683</v>
      </c>
      <c r="N656" s="288" t="s">
        <v>2684</v>
      </c>
      <c r="O656" s="288" t="s">
        <v>50</v>
      </c>
      <c r="P656" s="288" t="s">
        <v>74</v>
      </c>
      <c r="Q656" s="290" t="s">
        <v>45</v>
      </c>
      <c r="R656" s="288" t="s">
        <v>45</v>
      </c>
      <c r="S656" s="1">
        <v>45797</v>
      </c>
      <c r="T656" s="1">
        <v>45664</v>
      </c>
      <c r="U656" s="290" t="s">
        <v>45</v>
      </c>
      <c r="V656" s="1">
        <v>45664</v>
      </c>
      <c r="W656" s="1">
        <v>45744</v>
      </c>
      <c r="X656" s="1">
        <v>45750</v>
      </c>
      <c r="Y656" s="291">
        <v>33000</v>
      </c>
      <c r="Z656" s="291">
        <v>33000</v>
      </c>
      <c r="AA656" s="291">
        <v>8600</v>
      </c>
      <c r="AB656" s="291">
        <v>33000</v>
      </c>
      <c r="AC656" s="292" t="s">
        <v>583</v>
      </c>
      <c r="AD656" s="290" t="s">
        <v>60</v>
      </c>
      <c r="AE656" s="292" t="s">
        <v>45</v>
      </c>
      <c r="AF656" s="291">
        <v>33000</v>
      </c>
      <c r="AG656" s="291">
        <v>2790</v>
      </c>
      <c r="AH656" s="291">
        <v>92070000</v>
      </c>
      <c r="AI656" s="291">
        <v>23994000</v>
      </c>
      <c r="AJ656" s="291">
        <v>1400</v>
      </c>
      <c r="AK656" s="291">
        <v>46200000</v>
      </c>
      <c r="AL656" s="291">
        <v>12040000</v>
      </c>
      <c r="AM656" s="291">
        <v>1390</v>
      </c>
      <c r="AN656" s="291">
        <v>45870000</v>
      </c>
      <c r="AO656" s="291">
        <v>11954000</v>
      </c>
      <c r="AP656" s="291">
        <v>2672</v>
      </c>
      <c r="AQ656" s="291">
        <v>88176000</v>
      </c>
      <c r="AR656" s="291">
        <v>22979200</v>
      </c>
      <c r="AS656" s="291">
        <v>2672</v>
      </c>
      <c r="AT656" s="291">
        <v>88176000</v>
      </c>
      <c r="AU656" s="291">
        <v>22979200</v>
      </c>
      <c r="AV656" s="291"/>
      <c r="AW656" s="291"/>
      <c r="AX656" s="291">
        <v>0</v>
      </c>
      <c r="AY656" s="291">
        <v>2518</v>
      </c>
      <c r="AZ656" s="291">
        <v>83094000</v>
      </c>
      <c r="BA656" s="291"/>
      <c r="BB656" s="291"/>
      <c r="BC656" s="291">
        <v>2363</v>
      </c>
      <c r="BD656" s="291">
        <v>77979000</v>
      </c>
      <c r="BE656" s="291">
        <v>60675073</v>
      </c>
      <c r="BF656" s="291">
        <v>20321800</v>
      </c>
      <c r="BG656" s="291">
        <v>2363</v>
      </c>
      <c r="BH656" s="291">
        <v>77979000</v>
      </c>
      <c r="BI656" s="291">
        <v>60675073</v>
      </c>
      <c r="BJ656" s="291">
        <v>20321800</v>
      </c>
      <c r="BK656" s="291">
        <v>155</v>
      </c>
      <c r="BL656" s="291">
        <v>154</v>
      </c>
      <c r="BM656" s="291">
        <v>309</v>
      </c>
      <c r="BN656" s="291">
        <v>10197000</v>
      </c>
      <c r="BO656" s="291">
        <v>2657400</v>
      </c>
      <c r="BP656" s="292" t="s">
        <v>1612</v>
      </c>
      <c r="BQ656" s="292" t="s">
        <v>726</v>
      </c>
      <c r="BR656" t="s">
        <v>45</v>
      </c>
    </row>
    <row r="657" spans="1:70" x14ac:dyDescent="0.3">
      <c r="A657" s="281">
        <v>654</v>
      </c>
      <c r="B657" s="282" t="s">
        <v>2952</v>
      </c>
      <c r="C657" s="282" t="s">
        <v>3011</v>
      </c>
      <c r="D657" s="282" t="s">
        <v>2998</v>
      </c>
      <c r="E657" s="282" t="s">
        <v>2959</v>
      </c>
      <c r="F657" s="282" t="s">
        <v>2955</v>
      </c>
      <c r="G657" s="282" t="s">
        <v>2960</v>
      </c>
      <c r="H657" s="282" t="s">
        <v>2965</v>
      </c>
      <c r="I657" s="282" t="s">
        <v>2962</v>
      </c>
      <c r="J657" s="282" t="s">
        <v>60</v>
      </c>
      <c r="K657" s="282" t="s">
        <v>2958</v>
      </c>
      <c r="L657" s="282" t="s">
        <v>45</v>
      </c>
      <c r="M657" s="283" t="s">
        <v>2685</v>
      </c>
      <c r="N657" s="282" t="s">
        <v>2686</v>
      </c>
      <c r="O657" s="282" t="s">
        <v>50</v>
      </c>
      <c r="P657" s="282" t="s">
        <v>74</v>
      </c>
      <c r="Q657" s="284" t="s">
        <v>45</v>
      </c>
      <c r="R657" s="282" t="s">
        <v>45</v>
      </c>
      <c r="S657" s="285">
        <v>45744</v>
      </c>
      <c r="T657" s="285">
        <v>45671</v>
      </c>
      <c r="U657" s="284" t="s">
        <v>45</v>
      </c>
      <c r="V657" s="285">
        <v>45671</v>
      </c>
      <c r="W657" s="285">
        <v>45744</v>
      </c>
      <c r="X657" s="285">
        <v>45748</v>
      </c>
      <c r="Y657" s="286">
        <v>35000</v>
      </c>
      <c r="Z657" s="286">
        <v>35000</v>
      </c>
      <c r="AA657" s="286">
        <v>8900</v>
      </c>
      <c r="AB657" s="286">
        <v>35000</v>
      </c>
      <c r="AC657" s="287" t="s">
        <v>678</v>
      </c>
      <c r="AD657" s="284" t="s">
        <v>60</v>
      </c>
      <c r="AE657" s="287" t="s">
        <v>45</v>
      </c>
      <c r="AF657" s="286">
        <v>35000</v>
      </c>
      <c r="AG657" s="286">
        <v>800</v>
      </c>
      <c r="AH657" s="286">
        <v>28000000</v>
      </c>
      <c r="AI657" s="286">
        <v>7120000</v>
      </c>
      <c r="AJ657" s="286">
        <v>800</v>
      </c>
      <c r="AK657" s="286">
        <v>28000000</v>
      </c>
      <c r="AL657" s="286">
        <v>7120000</v>
      </c>
      <c r="AM657" s="286"/>
      <c r="AN657" s="286"/>
      <c r="AO657" s="286">
        <v>0</v>
      </c>
      <c r="AP657" s="286">
        <v>860</v>
      </c>
      <c r="AQ657" s="286">
        <v>30100000</v>
      </c>
      <c r="AR657" s="286">
        <v>7654000</v>
      </c>
      <c r="AS657" s="286">
        <v>860</v>
      </c>
      <c r="AT657" s="286">
        <v>30100000</v>
      </c>
      <c r="AU657" s="286">
        <v>7654000</v>
      </c>
      <c r="AV657" s="286"/>
      <c r="AW657" s="286"/>
      <c r="AX657" s="286">
        <v>0</v>
      </c>
      <c r="AY657" s="286">
        <v>827</v>
      </c>
      <c r="AZ657" s="286">
        <v>28945000</v>
      </c>
      <c r="BA657" s="286"/>
      <c r="BB657" s="286"/>
      <c r="BC657" s="286">
        <v>705</v>
      </c>
      <c r="BD657" s="286">
        <v>24675000</v>
      </c>
      <c r="BE657" s="286">
        <v>18947026</v>
      </c>
      <c r="BF657" s="286">
        <v>6274500</v>
      </c>
      <c r="BG657" s="286">
        <v>705</v>
      </c>
      <c r="BH657" s="286">
        <v>24675000</v>
      </c>
      <c r="BI657" s="286">
        <v>18947026</v>
      </c>
      <c r="BJ657" s="286">
        <v>6274500</v>
      </c>
      <c r="BK657" s="286">
        <v>122</v>
      </c>
      <c r="BL657" s="286">
        <v>33</v>
      </c>
      <c r="BM657" s="286">
        <v>155</v>
      </c>
      <c r="BN657" s="286">
        <v>5425000</v>
      </c>
      <c r="BO657" s="286">
        <v>1379500</v>
      </c>
      <c r="BP657" s="287" t="s">
        <v>3888</v>
      </c>
      <c r="BQ657" s="287" t="s">
        <v>4195</v>
      </c>
      <c r="BR657" t="s">
        <v>45</v>
      </c>
    </row>
    <row r="658" spans="1:70" x14ac:dyDescent="0.3">
      <c r="A658" s="281">
        <v>655</v>
      </c>
      <c r="B658" s="288" t="s">
        <v>2952</v>
      </c>
      <c r="C658" s="288" t="s">
        <v>3011</v>
      </c>
      <c r="D658" s="288" t="s">
        <v>2998</v>
      </c>
      <c r="E658" s="288" t="s">
        <v>2959</v>
      </c>
      <c r="F658" s="288" t="s">
        <v>2955</v>
      </c>
      <c r="G658" s="288" t="s">
        <v>2960</v>
      </c>
      <c r="H658" s="288" t="s">
        <v>2965</v>
      </c>
      <c r="I658" s="288" t="s">
        <v>2962</v>
      </c>
      <c r="J658" s="288" t="s">
        <v>60</v>
      </c>
      <c r="K658" s="288" t="s">
        <v>2958</v>
      </c>
      <c r="L658" s="288" t="s">
        <v>45</v>
      </c>
      <c r="M658" s="289" t="s">
        <v>2687</v>
      </c>
      <c r="N658" s="288" t="s">
        <v>2688</v>
      </c>
      <c r="O658" s="288" t="s">
        <v>50</v>
      </c>
      <c r="P658" s="288" t="s">
        <v>74</v>
      </c>
      <c r="Q658" s="290" t="s">
        <v>45</v>
      </c>
      <c r="R658" s="288" t="s">
        <v>45</v>
      </c>
      <c r="S658" s="1">
        <v>45744</v>
      </c>
      <c r="T658" s="1">
        <v>45656</v>
      </c>
      <c r="U658" s="290" t="s">
        <v>45</v>
      </c>
      <c r="V658" s="1">
        <v>45656</v>
      </c>
      <c r="W658" s="1">
        <v>45744</v>
      </c>
      <c r="X658" s="1">
        <v>45748</v>
      </c>
      <c r="Y658" s="291">
        <v>33000</v>
      </c>
      <c r="Z658" s="291">
        <v>33000</v>
      </c>
      <c r="AA658" s="291">
        <v>8900</v>
      </c>
      <c r="AB658" s="291">
        <v>33000</v>
      </c>
      <c r="AC658" s="292" t="s">
        <v>302</v>
      </c>
      <c r="AD658" s="290" t="s">
        <v>60</v>
      </c>
      <c r="AE658" s="292" t="s">
        <v>45</v>
      </c>
      <c r="AF658" s="291">
        <v>33000</v>
      </c>
      <c r="AG658" s="291">
        <v>900</v>
      </c>
      <c r="AH658" s="291">
        <v>29700000</v>
      </c>
      <c r="AI658" s="291">
        <v>8010000</v>
      </c>
      <c r="AJ658" s="291">
        <v>900</v>
      </c>
      <c r="AK658" s="291">
        <v>29700000</v>
      </c>
      <c r="AL658" s="291">
        <v>8010000</v>
      </c>
      <c r="AM658" s="291"/>
      <c r="AN658" s="291"/>
      <c r="AO658" s="291">
        <v>0</v>
      </c>
      <c r="AP658" s="291">
        <v>935</v>
      </c>
      <c r="AQ658" s="291">
        <v>30855000</v>
      </c>
      <c r="AR658" s="291">
        <v>8321500</v>
      </c>
      <c r="AS658" s="291">
        <v>935</v>
      </c>
      <c r="AT658" s="291">
        <v>30855000</v>
      </c>
      <c r="AU658" s="291">
        <v>8321500</v>
      </c>
      <c r="AV658" s="291"/>
      <c r="AW658" s="291"/>
      <c r="AX658" s="291">
        <v>0</v>
      </c>
      <c r="AY658" s="291">
        <v>572</v>
      </c>
      <c r="AZ658" s="291">
        <v>18876000</v>
      </c>
      <c r="BA658" s="291"/>
      <c r="BB658" s="291"/>
      <c r="BC658" s="291">
        <v>402</v>
      </c>
      <c r="BD658" s="291">
        <v>13266000</v>
      </c>
      <c r="BE658" s="291">
        <v>11375934</v>
      </c>
      <c r="BF658" s="291">
        <v>3577800</v>
      </c>
      <c r="BG658" s="291">
        <v>402</v>
      </c>
      <c r="BH658" s="291">
        <v>13266000</v>
      </c>
      <c r="BI658" s="291">
        <v>11375934</v>
      </c>
      <c r="BJ658" s="291">
        <v>3577800</v>
      </c>
      <c r="BK658" s="291">
        <v>170</v>
      </c>
      <c r="BL658" s="291">
        <v>363</v>
      </c>
      <c r="BM658" s="291">
        <v>533</v>
      </c>
      <c r="BN658" s="291">
        <v>17589000</v>
      </c>
      <c r="BO658" s="291">
        <v>4743700</v>
      </c>
      <c r="BP658" s="292" t="s">
        <v>3378</v>
      </c>
      <c r="BQ658" s="292" t="s">
        <v>4184</v>
      </c>
      <c r="BR658" t="s">
        <v>45</v>
      </c>
    </row>
    <row r="659" spans="1:70" x14ac:dyDescent="0.3">
      <c r="A659" s="281">
        <v>656</v>
      </c>
      <c r="B659" s="282" t="s">
        <v>2952</v>
      </c>
      <c r="C659" s="282" t="s">
        <v>3011</v>
      </c>
      <c r="D659" s="282" t="s">
        <v>2998</v>
      </c>
      <c r="E659" s="282" t="s">
        <v>2959</v>
      </c>
      <c r="F659" s="282" t="s">
        <v>2955</v>
      </c>
      <c r="G659" s="282" t="s">
        <v>2960</v>
      </c>
      <c r="H659" s="282" t="s">
        <v>2965</v>
      </c>
      <c r="I659" s="282" t="s">
        <v>2962</v>
      </c>
      <c r="J659" s="282" t="s">
        <v>60</v>
      </c>
      <c r="K659" s="282" t="s">
        <v>2958</v>
      </c>
      <c r="L659" s="282" t="s">
        <v>45</v>
      </c>
      <c r="M659" s="283" t="s">
        <v>2689</v>
      </c>
      <c r="N659" s="282" t="s">
        <v>2690</v>
      </c>
      <c r="O659" s="282" t="s">
        <v>50</v>
      </c>
      <c r="P659" s="282" t="s">
        <v>74</v>
      </c>
      <c r="Q659" s="284" t="s">
        <v>45</v>
      </c>
      <c r="R659" s="282" t="s">
        <v>45</v>
      </c>
      <c r="S659" s="285">
        <v>45735</v>
      </c>
      <c r="T659" s="285">
        <v>45656</v>
      </c>
      <c r="U659" s="284" t="s">
        <v>45</v>
      </c>
      <c r="V659" s="285">
        <v>45656</v>
      </c>
      <c r="W659" s="285">
        <v>45735</v>
      </c>
      <c r="X659" s="285">
        <v>45736</v>
      </c>
      <c r="Y659" s="286">
        <v>37000</v>
      </c>
      <c r="Z659" s="286">
        <v>37000</v>
      </c>
      <c r="AA659" s="286">
        <v>9800</v>
      </c>
      <c r="AB659" s="286">
        <v>37000</v>
      </c>
      <c r="AC659" s="287" t="s">
        <v>52</v>
      </c>
      <c r="AD659" s="284" t="s">
        <v>60</v>
      </c>
      <c r="AE659" s="287" t="s">
        <v>45</v>
      </c>
      <c r="AF659" s="286">
        <v>37000</v>
      </c>
      <c r="AG659" s="286">
        <v>800</v>
      </c>
      <c r="AH659" s="286">
        <v>29600000</v>
      </c>
      <c r="AI659" s="286">
        <v>7840000</v>
      </c>
      <c r="AJ659" s="286">
        <v>800</v>
      </c>
      <c r="AK659" s="286">
        <v>29600000</v>
      </c>
      <c r="AL659" s="286">
        <v>7840000</v>
      </c>
      <c r="AM659" s="286"/>
      <c r="AN659" s="286"/>
      <c r="AO659" s="286">
        <v>0</v>
      </c>
      <c r="AP659" s="286">
        <v>901</v>
      </c>
      <c r="AQ659" s="286">
        <v>33337000</v>
      </c>
      <c r="AR659" s="286">
        <v>8829800</v>
      </c>
      <c r="AS659" s="286">
        <v>901</v>
      </c>
      <c r="AT659" s="286">
        <v>33337000</v>
      </c>
      <c r="AU659" s="286">
        <v>8829800</v>
      </c>
      <c r="AV659" s="286"/>
      <c r="AW659" s="286"/>
      <c r="AX659" s="286">
        <v>0</v>
      </c>
      <c r="AY659" s="286">
        <v>776</v>
      </c>
      <c r="AZ659" s="286">
        <v>28712000</v>
      </c>
      <c r="BA659" s="286"/>
      <c r="BB659" s="286"/>
      <c r="BC659" s="286">
        <v>658</v>
      </c>
      <c r="BD659" s="286">
        <v>24346000</v>
      </c>
      <c r="BE659" s="286">
        <v>20140294</v>
      </c>
      <c r="BF659" s="286">
        <v>6448400</v>
      </c>
      <c r="BG659" s="286">
        <v>658</v>
      </c>
      <c r="BH659" s="286">
        <v>24346000</v>
      </c>
      <c r="BI659" s="286">
        <v>20140294</v>
      </c>
      <c r="BJ659" s="286">
        <v>6448400</v>
      </c>
      <c r="BK659" s="286">
        <v>118</v>
      </c>
      <c r="BL659" s="286">
        <v>125</v>
      </c>
      <c r="BM659" s="286">
        <v>243</v>
      </c>
      <c r="BN659" s="286">
        <v>8991000</v>
      </c>
      <c r="BO659" s="286">
        <v>2381400</v>
      </c>
      <c r="BP659" s="287" t="s">
        <v>3747</v>
      </c>
      <c r="BQ659" s="287" t="s">
        <v>553</v>
      </c>
      <c r="BR659" t="s">
        <v>45</v>
      </c>
    </row>
    <row r="660" spans="1:70" x14ac:dyDescent="0.3">
      <c r="A660" s="281">
        <v>657</v>
      </c>
      <c r="B660" s="288" t="s">
        <v>2952</v>
      </c>
      <c r="C660" s="288" t="s">
        <v>3011</v>
      </c>
      <c r="D660" s="288" t="s">
        <v>2998</v>
      </c>
      <c r="E660" s="288" t="s">
        <v>2959</v>
      </c>
      <c r="F660" s="288" t="s">
        <v>2955</v>
      </c>
      <c r="G660" s="288" t="s">
        <v>2960</v>
      </c>
      <c r="H660" s="288" t="s">
        <v>2965</v>
      </c>
      <c r="I660" s="288" t="s">
        <v>2962</v>
      </c>
      <c r="J660" s="288" t="s">
        <v>60</v>
      </c>
      <c r="K660" s="288" t="s">
        <v>2958</v>
      </c>
      <c r="L660" s="288" t="s">
        <v>45</v>
      </c>
      <c r="M660" s="289" t="s">
        <v>2691</v>
      </c>
      <c r="N660" s="288" t="s">
        <v>2692</v>
      </c>
      <c r="O660" s="288" t="s">
        <v>50</v>
      </c>
      <c r="P660" s="288" t="s">
        <v>74</v>
      </c>
      <c r="Q660" s="290" t="s">
        <v>45</v>
      </c>
      <c r="R660" s="288" t="s">
        <v>45</v>
      </c>
      <c r="S660" s="1">
        <v>45798</v>
      </c>
      <c r="T660" s="1">
        <v>45693</v>
      </c>
      <c r="U660" s="290" t="s">
        <v>45</v>
      </c>
      <c r="V660" s="1">
        <v>45693</v>
      </c>
      <c r="W660" s="1">
        <v>45755</v>
      </c>
      <c r="X660" s="1">
        <v>45756</v>
      </c>
      <c r="Y660" s="291">
        <v>37000</v>
      </c>
      <c r="Z660" s="291">
        <v>37000</v>
      </c>
      <c r="AA660" s="291">
        <v>8400</v>
      </c>
      <c r="AB660" s="291">
        <v>37000</v>
      </c>
      <c r="AC660" s="292" t="s">
        <v>912</v>
      </c>
      <c r="AD660" s="290" t="s">
        <v>60</v>
      </c>
      <c r="AE660" s="292" t="s">
        <v>45</v>
      </c>
      <c r="AF660" s="291">
        <v>37000</v>
      </c>
      <c r="AG660" s="291">
        <v>3050</v>
      </c>
      <c r="AH660" s="291">
        <v>112850000</v>
      </c>
      <c r="AI660" s="291">
        <v>25620000</v>
      </c>
      <c r="AJ660" s="291">
        <v>1900</v>
      </c>
      <c r="AK660" s="291">
        <v>70300000</v>
      </c>
      <c r="AL660" s="291">
        <v>15960000</v>
      </c>
      <c r="AM660" s="291">
        <v>1150</v>
      </c>
      <c r="AN660" s="291">
        <v>42550000</v>
      </c>
      <c r="AO660" s="291">
        <v>9660000</v>
      </c>
      <c r="AP660" s="291">
        <v>4245</v>
      </c>
      <c r="AQ660" s="291">
        <v>157065000</v>
      </c>
      <c r="AR660" s="291">
        <v>35658000</v>
      </c>
      <c r="AS660" s="291">
        <v>4245</v>
      </c>
      <c r="AT660" s="291">
        <v>157065000</v>
      </c>
      <c r="AU660" s="291">
        <v>35658000</v>
      </c>
      <c r="AV660" s="291"/>
      <c r="AW660" s="291"/>
      <c r="AX660" s="291">
        <v>0</v>
      </c>
      <c r="AY660" s="291">
        <v>2959</v>
      </c>
      <c r="AZ660" s="291">
        <v>109483000</v>
      </c>
      <c r="BA660" s="291"/>
      <c r="BB660" s="291"/>
      <c r="BC660" s="291">
        <v>2319</v>
      </c>
      <c r="BD660" s="291">
        <v>85803000</v>
      </c>
      <c r="BE660" s="291">
        <v>67989489</v>
      </c>
      <c r="BF660" s="291">
        <v>19479600</v>
      </c>
      <c r="BG660" s="291">
        <v>2319</v>
      </c>
      <c r="BH660" s="291">
        <v>85803000</v>
      </c>
      <c r="BI660" s="291">
        <v>67989489</v>
      </c>
      <c r="BJ660" s="291">
        <v>19479600</v>
      </c>
      <c r="BK660" s="291">
        <v>640</v>
      </c>
      <c r="BL660" s="291">
        <v>1286</v>
      </c>
      <c r="BM660" s="291">
        <v>1926</v>
      </c>
      <c r="BN660" s="291">
        <v>71262000</v>
      </c>
      <c r="BO660" s="291">
        <v>16178400</v>
      </c>
      <c r="BP660" s="292" t="s">
        <v>747</v>
      </c>
      <c r="BQ660" s="292" t="s">
        <v>4196</v>
      </c>
      <c r="BR660" t="s">
        <v>45</v>
      </c>
    </row>
    <row r="661" spans="1:70" x14ac:dyDescent="0.3">
      <c r="A661" s="281">
        <v>658</v>
      </c>
      <c r="B661" s="282" t="s">
        <v>2952</v>
      </c>
      <c r="C661" s="282" t="s">
        <v>3011</v>
      </c>
      <c r="D661" s="282" t="s">
        <v>2998</v>
      </c>
      <c r="E661" s="282" t="s">
        <v>2959</v>
      </c>
      <c r="F661" s="282" t="s">
        <v>2955</v>
      </c>
      <c r="G661" s="282" t="s">
        <v>2960</v>
      </c>
      <c r="H661" s="282" t="s">
        <v>2965</v>
      </c>
      <c r="I661" s="282" t="s">
        <v>2962</v>
      </c>
      <c r="J661" s="282" t="s">
        <v>60</v>
      </c>
      <c r="K661" s="282" t="s">
        <v>2958</v>
      </c>
      <c r="L661" s="282" t="s">
        <v>45</v>
      </c>
      <c r="M661" s="283" t="s">
        <v>2693</v>
      </c>
      <c r="N661" s="282" t="s">
        <v>2694</v>
      </c>
      <c r="O661" s="282" t="s">
        <v>50</v>
      </c>
      <c r="P661" s="282" t="s">
        <v>74</v>
      </c>
      <c r="Q661" s="284" t="s">
        <v>45</v>
      </c>
      <c r="R661" s="282" t="s">
        <v>45</v>
      </c>
      <c r="S661" s="285">
        <v>45789</v>
      </c>
      <c r="T661" s="285">
        <v>45656</v>
      </c>
      <c r="U661" s="284" t="s">
        <v>45</v>
      </c>
      <c r="V661" s="285">
        <v>45656</v>
      </c>
      <c r="W661" s="285">
        <v>45755</v>
      </c>
      <c r="X661" s="285">
        <v>45756</v>
      </c>
      <c r="Y661" s="286">
        <v>29000</v>
      </c>
      <c r="Z661" s="286">
        <v>29000</v>
      </c>
      <c r="AA661" s="286">
        <v>7900</v>
      </c>
      <c r="AB661" s="286">
        <v>29000</v>
      </c>
      <c r="AC661" s="287" t="s">
        <v>386</v>
      </c>
      <c r="AD661" s="284" t="s">
        <v>60</v>
      </c>
      <c r="AE661" s="287" t="s">
        <v>45</v>
      </c>
      <c r="AF661" s="286">
        <v>29000</v>
      </c>
      <c r="AG661" s="286">
        <v>2060</v>
      </c>
      <c r="AH661" s="286">
        <v>59740000</v>
      </c>
      <c r="AI661" s="286">
        <v>16274000</v>
      </c>
      <c r="AJ661" s="286">
        <v>1110</v>
      </c>
      <c r="AK661" s="286">
        <v>32190000</v>
      </c>
      <c r="AL661" s="286">
        <v>8769000</v>
      </c>
      <c r="AM661" s="286">
        <v>950</v>
      </c>
      <c r="AN661" s="286">
        <v>27550000</v>
      </c>
      <c r="AO661" s="286">
        <v>7505000</v>
      </c>
      <c r="AP661" s="286">
        <v>2233</v>
      </c>
      <c r="AQ661" s="286">
        <v>64757000</v>
      </c>
      <c r="AR661" s="286">
        <v>17640700</v>
      </c>
      <c r="AS661" s="286">
        <v>2233</v>
      </c>
      <c r="AT661" s="286">
        <v>64757000</v>
      </c>
      <c r="AU661" s="286">
        <v>17640700</v>
      </c>
      <c r="AV661" s="286"/>
      <c r="AW661" s="286"/>
      <c r="AX661" s="286">
        <v>0</v>
      </c>
      <c r="AY661" s="286">
        <v>2061</v>
      </c>
      <c r="AZ661" s="286">
        <v>59769000</v>
      </c>
      <c r="BA661" s="286"/>
      <c r="BB661" s="286"/>
      <c r="BC661" s="286">
        <v>1372</v>
      </c>
      <c r="BD661" s="286">
        <v>39788000</v>
      </c>
      <c r="BE661" s="286">
        <v>33491749</v>
      </c>
      <c r="BF661" s="286">
        <v>10838800</v>
      </c>
      <c r="BG661" s="286">
        <v>1372</v>
      </c>
      <c r="BH661" s="286">
        <v>39788000</v>
      </c>
      <c r="BI661" s="286">
        <v>33491749</v>
      </c>
      <c r="BJ661" s="286">
        <v>10838800</v>
      </c>
      <c r="BK661" s="286">
        <v>689</v>
      </c>
      <c r="BL661" s="286">
        <v>172</v>
      </c>
      <c r="BM661" s="286">
        <v>861</v>
      </c>
      <c r="BN661" s="286">
        <v>24969000</v>
      </c>
      <c r="BO661" s="286">
        <v>6801900</v>
      </c>
      <c r="BP661" s="287" t="s">
        <v>3460</v>
      </c>
      <c r="BQ661" s="287" t="s">
        <v>3930</v>
      </c>
      <c r="BR661" t="s">
        <v>45</v>
      </c>
    </row>
    <row r="662" spans="1:70" x14ac:dyDescent="0.3">
      <c r="A662" s="281">
        <v>659</v>
      </c>
      <c r="B662" s="288" t="s">
        <v>2952</v>
      </c>
      <c r="C662" s="288" t="s">
        <v>3011</v>
      </c>
      <c r="D662" s="288" t="s">
        <v>2998</v>
      </c>
      <c r="E662" s="288" t="s">
        <v>2959</v>
      </c>
      <c r="F662" s="288" t="s">
        <v>2955</v>
      </c>
      <c r="G662" s="288" t="s">
        <v>2960</v>
      </c>
      <c r="H662" s="288" t="s">
        <v>2965</v>
      </c>
      <c r="I662" s="288" t="s">
        <v>2962</v>
      </c>
      <c r="J662" s="288" t="s">
        <v>60</v>
      </c>
      <c r="K662" s="288" t="s">
        <v>2958</v>
      </c>
      <c r="L662" s="288" t="s">
        <v>45</v>
      </c>
      <c r="M662" s="289" t="s">
        <v>2695</v>
      </c>
      <c r="N662" s="288" t="s">
        <v>2696</v>
      </c>
      <c r="O662" s="288" t="s">
        <v>50</v>
      </c>
      <c r="P662" s="288" t="s">
        <v>74</v>
      </c>
      <c r="Q662" s="290" t="s">
        <v>45</v>
      </c>
      <c r="R662" s="288" t="s">
        <v>45</v>
      </c>
      <c r="S662" s="1">
        <v>45744</v>
      </c>
      <c r="T662" s="1">
        <v>45671</v>
      </c>
      <c r="U662" s="290" t="s">
        <v>45</v>
      </c>
      <c r="V662" s="1">
        <v>45671</v>
      </c>
      <c r="W662" s="1">
        <v>45744</v>
      </c>
      <c r="X662" s="1">
        <v>45748</v>
      </c>
      <c r="Y662" s="291">
        <v>39000</v>
      </c>
      <c r="Z662" s="291">
        <v>39000</v>
      </c>
      <c r="AA662" s="291">
        <v>9500</v>
      </c>
      <c r="AB662" s="291">
        <v>39000</v>
      </c>
      <c r="AC662" s="292" t="s">
        <v>772</v>
      </c>
      <c r="AD662" s="290" t="s">
        <v>60</v>
      </c>
      <c r="AE662" s="292" t="s">
        <v>45</v>
      </c>
      <c r="AF662" s="291">
        <v>39000</v>
      </c>
      <c r="AG662" s="291">
        <v>700</v>
      </c>
      <c r="AH662" s="291">
        <v>27300000</v>
      </c>
      <c r="AI662" s="291">
        <v>6650000</v>
      </c>
      <c r="AJ662" s="291">
        <v>700</v>
      </c>
      <c r="AK662" s="291">
        <v>27300000</v>
      </c>
      <c r="AL662" s="291">
        <v>6650000</v>
      </c>
      <c r="AM662" s="291"/>
      <c r="AN662" s="291"/>
      <c r="AO662" s="291">
        <v>0</v>
      </c>
      <c r="AP662" s="291">
        <v>656</v>
      </c>
      <c r="AQ662" s="291">
        <v>25584000</v>
      </c>
      <c r="AR662" s="291">
        <v>6232000</v>
      </c>
      <c r="AS662" s="291">
        <v>656</v>
      </c>
      <c r="AT662" s="291">
        <v>25584000</v>
      </c>
      <c r="AU662" s="291">
        <v>6232000</v>
      </c>
      <c r="AV662" s="291"/>
      <c r="AW662" s="291"/>
      <c r="AX662" s="291">
        <v>0</v>
      </c>
      <c r="AY662" s="291">
        <v>314</v>
      </c>
      <c r="AZ662" s="291">
        <v>12246000</v>
      </c>
      <c r="BA662" s="291"/>
      <c r="BB662" s="291"/>
      <c r="BC662" s="291">
        <v>259</v>
      </c>
      <c r="BD662" s="291">
        <v>10101000</v>
      </c>
      <c r="BE662" s="291">
        <v>7129545</v>
      </c>
      <c r="BF662" s="291">
        <v>2460500</v>
      </c>
      <c r="BG662" s="291">
        <v>259</v>
      </c>
      <c r="BH662" s="291">
        <v>10101000</v>
      </c>
      <c r="BI662" s="291">
        <v>7129545</v>
      </c>
      <c r="BJ662" s="291">
        <v>2460500</v>
      </c>
      <c r="BK662" s="291">
        <v>55</v>
      </c>
      <c r="BL662" s="291">
        <v>342</v>
      </c>
      <c r="BM662" s="291">
        <v>397</v>
      </c>
      <c r="BN662" s="291">
        <v>15483000</v>
      </c>
      <c r="BO662" s="291">
        <v>3771500</v>
      </c>
      <c r="BP662" s="292" t="s">
        <v>3882</v>
      </c>
      <c r="BQ662" s="292" t="s">
        <v>4045</v>
      </c>
      <c r="BR662" t="s">
        <v>45</v>
      </c>
    </row>
    <row r="663" spans="1:70" x14ac:dyDescent="0.3">
      <c r="A663" s="281">
        <v>660</v>
      </c>
      <c r="B663" s="282" t="s">
        <v>2952</v>
      </c>
      <c r="C663" s="282" t="s">
        <v>3011</v>
      </c>
      <c r="D663" s="282" t="s">
        <v>2998</v>
      </c>
      <c r="E663" s="282" t="s">
        <v>2959</v>
      </c>
      <c r="F663" s="282" t="s">
        <v>2955</v>
      </c>
      <c r="G663" s="282" t="s">
        <v>2960</v>
      </c>
      <c r="H663" s="282" t="s">
        <v>2965</v>
      </c>
      <c r="I663" s="282" t="s">
        <v>2962</v>
      </c>
      <c r="J663" s="282" t="s">
        <v>60</v>
      </c>
      <c r="K663" s="282" t="s">
        <v>2958</v>
      </c>
      <c r="L663" s="282" t="s">
        <v>45</v>
      </c>
      <c r="M663" s="283" t="s">
        <v>2697</v>
      </c>
      <c r="N663" s="282" t="s">
        <v>2698</v>
      </c>
      <c r="O663" s="282" t="s">
        <v>50</v>
      </c>
      <c r="P663" s="282" t="s">
        <v>74</v>
      </c>
      <c r="Q663" s="284" t="s">
        <v>45</v>
      </c>
      <c r="R663" s="282" t="s">
        <v>45</v>
      </c>
      <c r="S663" s="285">
        <v>45756</v>
      </c>
      <c r="T663" s="285">
        <v>45693</v>
      </c>
      <c r="U663" s="284" t="s">
        <v>45</v>
      </c>
      <c r="V663" s="285">
        <v>45693</v>
      </c>
      <c r="W663" s="285">
        <v>45756</v>
      </c>
      <c r="X663" s="285">
        <v>45757</v>
      </c>
      <c r="Y663" s="286">
        <v>37000</v>
      </c>
      <c r="Z663" s="286">
        <v>37000</v>
      </c>
      <c r="AA663" s="286">
        <v>8800</v>
      </c>
      <c r="AB663" s="286">
        <v>37000</v>
      </c>
      <c r="AC663" s="287" t="s">
        <v>404</v>
      </c>
      <c r="AD663" s="284" t="s">
        <v>60</v>
      </c>
      <c r="AE663" s="287" t="s">
        <v>45</v>
      </c>
      <c r="AF663" s="286">
        <v>37000</v>
      </c>
      <c r="AG663" s="286">
        <v>3800</v>
      </c>
      <c r="AH663" s="286">
        <v>140600000</v>
      </c>
      <c r="AI663" s="286">
        <v>33440000</v>
      </c>
      <c r="AJ663" s="286">
        <v>3800</v>
      </c>
      <c r="AK663" s="286">
        <v>140600000</v>
      </c>
      <c r="AL663" s="286">
        <v>33440000</v>
      </c>
      <c r="AM663" s="286"/>
      <c r="AN663" s="286"/>
      <c r="AO663" s="286">
        <v>0</v>
      </c>
      <c r="AP663" s="286">
        <v>3586</v>
      </c>
      <c r="AQ663" s="286">
        <v>132682000</v>
      </c>
      <c r="AR663" s="286">
        <v>31556800</v>
      </c>
      <c r="AS663" s="286">
        <v>3586</v>
      </c>
      <c r="AT663" s="286">
        <v>132682000</v>
      </c>
      <c r="AU663" s="286">
        <v>31556800</v>
      </c>
      <c r="AV663" s="286"/>
      <c r="AW663" s="286"/>
      <c r="AX663" s="286">
        <v>0</v>
      </c>
      <c r="AY663" s="286">
        <v>2248</v>
      </c>
      <c r="AZ663" s="286">
        <v>83176000</v>
      </c>
      <c r="BA663" s="286">
        <v>-33</v>
      </c>
      <c r="BB663" s="286">
        <v>-1221000</v>
      </c>
      <c r="BC663" s="286">
        <v>1569</v>
      </c>
      <c r="BD663" s="286">
        <v>58053000</v>
      </c>
      <c r="BE663" s="286">
        <v>45816804</v>
      </c>
      <c r="BF663" s="286">
        <v>13807200</v>
      </c>
      <c r="BG663" s="286">
        <v>1569</v>
      </c>
      <c r="BH663" s="286">
        <v>58053000</v>
      </c>
      <c r="BI663" s="286">
        <v>45816804</v>
      </c>
      <c r="BJ663" s="286">
        <v>13807200</v>
      </c>
      <c r="BK663" s="286">
        <v>679</v>
      </c>
      <c r="BL663" s="286">
        <v>1338</v>
      </c>
      <c r="BM663" s="286">
        <v>2017</v>
      </c>
      <c r="BN663" s="286">
        <v>74629000</v>
      </c>
      <c r="BO663" s="286">
        <v>17749600</v>
      </c>
      <c r="BP663" s="287" t="s">
        <v>3967</v>
      </c>
      <c r="BQ663" s="287" t="s">
        <v>3098</v>
      </c>
      <c r="BR663" t="s">
        <v>45</v>
      </c>
    </row>
    <row r="664" spans="1:70" x14ac:dyDescent="0.3">
      <c r="A664" s="281">
        <v>661</v>
      </c>
      <c r="B664" s="288" t="s">
        <v>2952</v>
      </c>
      <c r="C664" s="288" t="s">
        <v>3011</v>
      </c>
      <c r="D664" s="288" t="s">
        <v>2998</v>
      </c>
      <c r="E664" s="288" t="s">
        <v>2959</v>
      </c>
      <c r="F664" s="288" t="s">
        <v>2955</v>
      </c>
      <c r="G664" s="288" t="s">
        <v>2960</v>
      </c>
      <c r="H664" s="288" t="s">
        <v>2965</v>
      </c>
      <c r="I664" s="288" t="s">
        <v>2962</v>
      </c>
      <c r="J664" s="288" t="s">
        <v>60</v>
      </c>
      <c r="K664" s="288" t="s">
        <v>2958</v>
      </c>
      <c r="L664" s="288" t="s">
        <v>45</v>
      </c>
      <c r="M664" s="289" t="s">
        <v>2699</v>
      </c>
      <c r="N664" s="288" t="s">
        <v>2700</v>
      </c>
      <c r="O664" s="288" t="s">
        <v>50</v>
      </c>
      <c r="P664" s="288" t="s">
        <v>74</v>
      </c>
      <c r="Q664" s="290" t="s">
        <v>45</v>
      </c>
      <c r="R664" s="288" t="s">
        <v>45</v>
      </c>
      <c r="S664" s="1">
        <v>45751</v>
      </c>
      <c r="T664" s="1">
        <v>45713</v>
      </c>
      <c r="U664" s="290" t="s">
        <v>45</v>
      </c>
      <c r="V664" s="1">
        <v>45713</v>
      </c>
      <c r="W664" s="1">
        <v>45751</v>
      </c>
      <c r="X664" s="1">
        <v>45763</v>
      </c>
      <c r="Y664" s="291">
        <v>43000</v>
      </c>
      <c r="Z664" s="291">
        <v>43000</v>
      </c>
      <c r="AA664" s="291">
        <v>11500</v>
      </c>
      <c r="AB664" s="291">
        <v>43000</v>
      </c>
      <c r="AC664" s="292" t="s">
        <v>208</v>
      </c>
      <c r="AD664" s="290" t="s">
        <v>60</v>
      </c>
      <c r="AE664" s="292" t="s">
        <v>45</v>
      </c>
      <c r="AF664" s="291">
        <v>43000</v>
      </c>
      <c r="AG664" s="291">
        <v>1500</v>
      </c>
      <c r="AH664" s="291">
        <v>64500000</v>
      </c>
      <c r="AI664" s="291">
        <v>17250000</v>
      </c>
      <c r="AJ664" s="291">
        <v>1500</v>
      </c>
      <c r="AK664" s="291">
        <v>64500000</v>
      </c>
      <c r="AL664" s="291">
        <v>17250000</v>
      </c>
      <c r="AM664" s="291"/>
      <c r="AN664" s="291"/>
      <c r="AO664" s="291">
        <v>0</v>
      </c>
      <c r="AP664" s="291">
        <v>1603</v>
      </c>
      <c r="AQ664" s="291">
        <v>68929000</v>
      </c>
      <c r="AR664" s="291">
        <v>18434500</v>
      </c>
      <c r="AS664" s="291">
        <v>1603</v>
      </c>
      <c r="AT664" s="291">
        <v>68929000</v>
      </c>
      <c r="AU664" s="291">
        <v>18434500</v>
      </c>
      <c r="AV664" s="291"/>
      <c r="AW664" s="291"/>
      <c r="AX664" s="291">
        <v>0</v>
      </c>
      <c r="AY664" s="291">
        <v>1161</v>
      </c>
      <c r="AZ664" s="291">
        <v>49923000</v>
      </c>
      <c r="BA664" s="291"/>
      <c r="BB664" s="291"/>
      <c r="BC664" s="291">
        <v>697</v>
      </c>
      <c r="BD664" s="291">
        <v>29971000</v>
      </c>
      <c r="BE664" s="291">
        <v>23415418</v>
      </c>
      <c r="BF664" s="291">
        <v>8015500</v>
      </c>
      <c r="BG664" s="291">
        <v>697</v>
      </c>
      <c r="BH664" s="291">
        <v>29971000</v>
      </c>
      <c r="BI664" s="291">
        <v>23415418</v>
      </c>
      <c r="BJ664" s="291">
        <v>8015500</v>
      </c>
      <c r="BK664" s="291">
        <v>464</v>
      </c>
      <c r="BL664" s="291">
        <v>442</v>
      </c>
      <c r="BM664" s="291">
        <v>906</v>
      </c>
      <c r="BN664" s="291">
        <v>38958000</v>
      </c>
      <c r="BO664" s="291">
        <v>10419000</v>
      </c>
      <c r="BP664" s="292" t="s">
        <v>3312</v>
      </c>
      <c r="BQ664" s="292" t="s">
        <v>3970</v>
      </c>
      <c r="BR664" t="s">
        <v>45</v>
      </c>
    </row>
    <row r="665" spans="1:70" x14ac:dyDescent="0.3">
      <c r="A665" s="281">
        <v>662</v>
      </c>
      <c r="B665" s="282" t="s">
        <v>2952</v>
      </c>
      <c r="C665" s="282" t="s">
        <v>3011</v>
      </c>
      <c r="D665" s="282" t="s">
        <v>2998</v>
      </c>
      <c r="E665" s="282" t="s">
        <v>2959</v>
      </c>
      <c r="F665" s="282" t="s">
        <v>2955</v>
      </c>
      <c r="G665" s="282" t="s">
        <v>2960</v>
      </c>
      <c r="H665" s="282" t="s">
        <v>2965</v>
      </c>
      <c r="I665" s="282" t="s">
        <v>2962</v>
      </c>
      <c r="J665" s="282" t="s">
        <v>60</v>
      </c>
      <c r="K665" s="282" t="s">
        <v>2958</v>
      </c>
      <c r="L665" s="282" t="s">
        <v>45</v>
      </c>
      <c r="M665" s="283" t="s">
        <v>2701</v>
      </c>
      <c r="N665" s="282" t="s">
        <v>2702</v>
      </c>
      <c r="O665" s="282" t="s">
        <v>50</v>
      </c>
      <c r="P665" s="282" t="s">
        <v>74</v>
      </c>
      <c r="Q665" s="284" t="s">
        <v>45</v>
      </c>
      <c r="R665" s="282" t="s">
        <v>45</v>
      </c>
      <c r="S665" s="285">
        <v>45751</v>
      </c>
      <c r="T665" s="285">
        <v>45693</v>
      </c>
      <c r="U665" s="284" t="s">
        <v>45</v>
      </c>
      <c r="V665" s="285">
        <v>45693</v>
      </c>
      <c r="W665" s="285">
        <v>45751</v>
      </c>
      <c r="X665" s="285">
        <v>45769</v>
      </c>
      <c r="Y665" s="286">
        <v>34000</v>
      </c>
      <c r="Z665" s="286">
        <v>34000</v>
      </c>
      <c r="AA665" s="286">
        <v>8100</v>
      </c>
      <c r="AB665" s="286">
        <v>34000</v>
      </c>
      <c r="AC665" s="287" t="s">
        <v>404</v>
      </c>
      <c r="AD665" s="284" t="s">
        <v>60</v>
      </c>
      <c r="AE665" s="287" t="s">
        <v>45</v>
      </c>
      <c r="AF665" s="286">
        <v>34000</v>
      </c>
      <c r="AG665" s="286">
        <v>1600</v>
      </c>
      <c r="AH665" s="286">
        <v>54400000</v>
      </c>
      <c r="AI665" s="286">
        <v>12960000</v>
      </c>
      <c r="AJ665" s="286">
        <v>1600</v>
      </c>
      <c r="AK665" s="286">
        <v>54400000</v>
      </c>
      <c r="AL665" s="286">
        <v>12960000</v>
      </c>
      <c r="AM665" s="286"/>
      <c r="AN665" s="286"/>
      <c r="AO665" s="286">
        <v>0</v>
      </c>
      <c r="AP665" s="286">
        <v>1490</v>
      </c>
      <c r="AQ665" s="286">
        <v>50660000</v>
      </c>
      <c r="AR665" s="286">
        <v>12069000</v>
      </c>
      <c r="AS665" s="286">
        <v>1490</v>
      </c>
      <c r="AT665" s="286">
        <v>50660000</v>
      </c>
      <c r="AU665" s="286">
        <v>12069000</v>
      </c>
      <c r="AV665" s="286"/>
      <c r="AW665" s="286"/>
      <c r="AX665" s="286">
        <v>0</v>
      </c>
      <c r="AY665" s="286">
        <v>861</v>
      </c>
      <c r="AZ665" s="286">
        <v>29274000</v>
      </c>
      <c r="BA665" s="286"/>
      <c r="BB665" s="286"/>
      <c r="BC665" s="286">
        <v>505</v>
      </c>
      <c r="BD665" s="286">
        <v>17170000</v>
      </c>
      <c r="BE665" s="286">
        <v>13543775</v>
      </c>
      <c r="BF665" s="286">
        <v>4090500</v>
      </c>
      <c r="BG665" s="286">
        <v>505</v>
      </c>
      <c r="BH665" s="286">
        <v>17170000</v>
      </c>
      <c r="BI665" s="286">
        <v>13543775</v>
      </c>
      <c r="BJ665" s="286">
        <v>4090500</v>
      </c>
      <c r="BK665" s="286">
        <v>356</v>
      </c>
      <c r="BL665" s="286">
        <v>629</v>
      </c>
      <c r="BM665" s="286">
        <v>985</v>
      </c>
      <c r="BN665" s="286">
        <v>33490000</v>
      </c>
      <c r="BO665" s="286">
        <v>7978500</v>
      </c>
      <c r="BP665" s="287" t="s">
        <v>3714</v>
      </c>
      <c r="BQ665" s="287" t="s">
        <v>3137</v>
      </c>
      <c r="BR665" t="s">
        <v>45</v>
      </c>
    </row>
    <row r="666" spans="1:70" x14ac:dyDescent="0.3">
      <c r="A666" s="281">
        <v>663</v>
      </c>
      <c r="B666" s="288" t="s">
        <v>2952</v>
      </c>
      <c r="C666" s="288" t="s">
        <v>3011</v>
      </c>
      <c r="D666" s="288" t="s">
        <v>2998</v>
      </c>
      <c r="E666" s="288" t="s">
        <v>2959</v>
      </c>
      <c r="F666" s="288" t="s">
        <v>2955</v>
      </c>
      <c r="G666" s="288" t="s">
        <v>2960</v>
      </c>
      <c r="H666" s="288" t="s">
        <v>2965</v>
      </c>
      <c r="I666" s="288" t="s">
        <v>2962</v>
      </c>
      <c r="J666" s="288" t="s">
        <v>60</v>
      </c>
      <c r="K666" s="288" t="s">
        <v>2958</v>
      </c>
      <c r="L666" s="288" t="s">
        <v>45</v>
      </c>
      <c r="M666" s="289" t="s">
        <v>2703</v>
      </c>
      <c r="N666" s="288" t="s">
        <v>2704</v>
      </c>
      <c r="O666" s="288" t="s">
        <v>50</v>
      </c>
      <c r="P666" s="288" t="s">
        <v>74</v>
      </c>
      <c r="Q666" s="290" t="s">
        <v>45</v>
      </c>
      <c r="R666" s="288" t="s">
        <v>45</v>
      </c>
      <c r="S666" s="1">
        <v>45785</v>
      </c>
      <c r="T666" s="1">
        <v>45727</v>
      </c>
      <c r="U666" s="290" t="s">
        <v>45</v>
      </c>
      <c r="V666" s="1">
        <v>45727</v>
      </c>
      <c r="W666" s="1">
        <v>45751</v>
      </c>
      <c r="X666" s="1">
        <v>45755</v>
      </c>
      <c r="Y666" s="291">
        <v>35000</v>
      </c>
      <c r="Z666" s="291">
        <v>35000</v>
      </c>
      <c r="AA666" s="291">
        <v>9100</v>
      </c>
      <c r="AB666" s="291">
        <v>35000</v>
      </c>
      <c r="AC666" s="292" t="s">
        <v>201</v>
      </c>
      <c r="AD666" s="290" t="s">
        <v>60</v>
      </c>
      <c r="AE666" s="292" t="s">
        <v>45</v>
      </c>
      <c r="AF666" s="291">
        <v>35000</v>
      </c>
      <c r="AG666" s="291">
        <v>2980</v>
      </c>
      <c r="AH666" s="291">
        <v>104300000</v>
      </c>
      <c r="AI666" s="291">
        <v>27118000</v>
      </c>
      <c r="AJ666" s="291">
        <v>1100</v>
      </c>
      <c r="AK666" s="291">
        <v>38500000</v>
      </c>
      <c r="AL666" s="291">
        <v>10010000</v>
      </c>
      <c r="AM666" s="291">
        <v>1880</v>
      </c>
      <c r="AN666" s="291">
        <v>65800000</v>
      </c>
      <c r="AO666" s="291">
        <v>17108000</v>
      </c>
      <c r="AP666" s="291">
        <v>2826</v>
      </c>
      <c r="AQ666" s="291">
        <v>98910000</v>
      </c>
      <c r="AR666" s="291">
        <v>25716600</v>
      </c>
      <c r="AS666" s="291">
        <v>2826</v>
      </c>
      <c r="AT666" s="291">
        <v>98910000</v>
      </c>
      <c r="AU666" s="291">
        <v>25716600</v>
      </c>
      <c r="AV666" s="291"/>
      <c r="AW666" s="291"/>
      <c r="AX666" s="291">
        <v>0</v>
      </c>
      <c r="AY666" s="291">
        <v>2713</v>
      </c>
      <c r="AZ666" s="291">
        <v>94955000</v>
      </c>
      <c r="BA666" s="291"/>
      <c r="BB666" s="291"/>
      <c r="BC666" s="291">
        <v>2438</v>
      </c>
      <c r="BD666" s="291">
        <v>85330000</v>
      </c>
      <c r="BE666" s="291">
        <v>64721346</v>
      </c>
      <c r="BF666" s="291">
        <v>22185800</v>
      </c>
      <c r="BG666" s="291">
        <v>2438</v>
      </c>
      <c r="BH666" s="291">
        <v>85330000</v>
      </c>
      <c r="BI666" s="291">
        <v>64721346</v>
      </c>
      <c r="BJ666" s="291">
        <v>22185800</v>
      </c>
      <c r="BK666" s="291">
        <v>275</v>
      </c>
      <c r="BL666" s="291">
        <v>113</v>
      </c>
      <c r="BM666" s="291">
        <v>388</v>
      </c>
      <c r="BN666" s="291">
        <v>13580000</v>
      </c>
      <c r="BO666" s="291">
        <v>3530800</v>
      </c>
      <c r="BP666" s="292" t="s">
        <v>3901</v>
      </c>
      <c r="BQ666" s="292" t="s">
        <v>640</v>
      </c>
      <c r="BR666" t="s">
        <v>45</v>
      </c>
    </row>
    <row r="667" spans="1:70" x14ac:dyDescent="0.3">
      <c r="A667" s="281">
        <v>664</v>
      </c>
      <c r="B667" s="282" t="s">
        <v>2952</v>
      </c>
      <c r="C667" s="282" t="s">
        <v>3011</v>
      </c>
      <c r="D667" s="282" t="s">
        <v>2998</v>
      </c>
      <c r="E667" s="282" t="s">
        <v>2959</v>
      </c>
      <c r="F667" s="282" t="s">
        <v>2955</v>
      </c>
      <c r="G667" s="282" t="s">
        <v>2960</v>
      </c>
      <c r="H667" s="282" t="s">
        <v>2965</v>
      </c>
      <c r="I667" s="282" t="s">
        <v>2962</v>
      </c>
      <c r="J667" s="282" t="s">
        <v>60</v>
      </c>
      <c r="K667" s="282" t="s">
        <v>2958</v>
      </c>
      <c r="L667" s="282" t="s">
        <v>45</v>
      </c>
      <c r="M667" s="283" t="s">
        <v>2705</v>
      </c>
      <c r="N667" s="282" t="s">
        <v>2706</v>
      </c>
      <c r="O667" s="282" t="s">
        <v>50</v>
      </c>
      <c r="P667" s="282" t="s">
        <v>74</v>
      </c>
      <c r="Q667" s="284" t="s">
        <v>45</v>
      </c>
      <c r="R667" s="282" t="s">
        <v>45</v>
      </c>
      <c r="S667" s="285">
        <v>45775</v>
      </c>
      <c r="T667" s="285">
        <v>45721</v>
      </c>
      <c r="U667" s="284" t="s">
        <v>45</v>
      </c>
      <c r="V667" s="285">
        <v>45721</v>
      </c>
      <c r="W667" s="285">
        <v>45775</v>
      </c>
      <c r="X667" s="285">
        <v>45784</v>
      </c>
      <c r="Y667" s="286">
        <v>29000</v>
      </c>
      <c r="Z667" s="286">
        <v>35000</v>
      </c>
      <c r="AA667" s="286">
        <v>7900</v>
      </c>
      <c r="AB667" s="286">
        <v>35000</v>
      </c>
      <c r="AC667" s="287" t="s">
        <v>386</v>
      </c>
      <c r="AD667" s="284" t="s">
        <v>60</v>
      </c>
      <c r="AE667" s="287" t="s">
        <v>45</v>
      </c>
      <c r="AF667" s="286">
        <v>29000</v>
      </c>
      <c r="AG667" s="286">
        <v>1150</v>
      </c>
      <c r="AH667" s="286">
        <v>40250000</v>
      </c>
      <c r="AI667" s="286">
        <v>9085000</v>
      </c>
      <c r="AJ667" s="286">
        <v>1150</v>
      </c>
      <c r="AK667" s="286">
        <v>40250000</v>
      </c>
      <c r="AL667" s="286">
        <v>9085000</v>
      </c>
      <c r="AM667" s="286"/>
      <c r="AN667" s="286"/>
      <c r="AO667" s="286">
        <v>0</v>
      </c>
      <c r="AP667" s="286">
        <v>1245</v>
      </c>
      <c r="AQ667" s="286">
        <v>43575000</v>
      </c>
      <c r="AR667" s="286">
        <v>9835500</v>
      </c>
      <c r="AS667" s="286">
        <v>1245</v>
      </c>
      <c r="AT667" s="286">
        <v>43575000</v>
      </c>
      <c r="AU667" s="286">
        <v>9835500</v>
      </c>
      <c r="AV667" s="286"/>
      <c r="AW667" s="286"/>
      <c r="AX667" s="286">
        <v>0</v>
      </c>
      <c r="AY667" s="286">
        <v>1017</v>
      </c>
      <c r="AZ667" s="286">
        <v>35595000</v>
      </c>
      <c r="BA667" s="286"/>
      <c r="BB667" s="286"/>
      <c r="BC667" s="286">
        <v>572</v>
      </c>
      <c r="BD667" s="286">
        <v>20020000</v>
      </c>
      <c r="BE667" s="286">
        <v>14213295</v>
      </c>
      <c r="BF667" s="286">
        <v>4518800</v>
      </c>
      <c r="BG667" s="286">
        <v>572</v>
      </c>
      <c r="BH667" s="286">
        <v>20020000</v>
      </c>
      <c r="BI667" s="286">
        <v>14213295</v>
      </c>
      <c r="BJ667" s="286">
        <v>4518800</v>
      </c>
      <c r="BK667" s="286">
        <v>445</v>
      </c>
      <c r="BL667" s="286">
        <v>228</v>
      </c>
      <c r="BM667" s="286">
        <v>673</v>
      </c>
      <c r="BN667" s="286">
        <v>23555000</v>
      </c>
      <c r="BO667" s="286">
        <v>5316700</v>
      </c>
      <c r="BP667" s="287" t="s">
        <v>3760</v>
      </c>
      <c r="BQ667" s="287" t="s">
        <v>2175</v>
      </c>
      <c r="BR667" t="s">
        <v>45</v>
      </c>
    </row>
    <row r="668" spans="1:70" x14ac:dyDescent="0.3">
      <c r="A668" s="281">
        <v>665</v>
      </c>
      <c r="B668" s="288" t="s">
        <v>2952</v>
      </c>
      <c r="C668" s="288" t="s">
        <v>3011</v>
      </c>
      <c r="D668" s="288" t="s">
        <v>2998</v>
      </c>
      <c r="E668" s="288" t="s">
        <v>2959</v>
      </c>
      <c r="F668" s="288" t="s">
        <v>2955</v>
      </c>
      <c r="G668" s="288" t="s">
        <v>2960</v>
      </c>
      <c r="H668" s="288" t="s">
        <v>2965</v>
      </c>
      <c r="I668" s="288" t="s">
        <v>2962</v>
      </c>
      <c r="J668" s="288" t="s">
        <v>60</v>
      </c>
      <c r="K668" s="288" t="s">
        <v>2958</v>
      </c>
      <c r="L668" s="288" t="s">
        <v>45</v>
      </c>
      <c r="M668" s="289" t="s">
        <v>2707</v>
      </c>
      <c r="N668" s="288" t="s">
        <v>2708</v>
      </c>
      <c r="O668" s="288" t="s">
        <v>50</v>
      </c>
      <c r="P668" s="288" t="s">
        <v>74</v>
      </c>
      <c r="Q668" s="290" t="s">
        <v>45</v>
      </c>
      <c r="R668" s="288" t="s">
        <v>45</v>
      </c>
      <c r="S668" s="1">
        <v>45798</v>
      </c>
      <c r="T668" s="1">
        <v>45729</v>
      </c>
      <c r="U668" s="290" t="s">
        <v>45</v>
      </c>
      <c r="V668" s="1">
        <v>45729</v>
      </c>
      <c r="W668" s="1">
        <v>45757</v>
      </c>
      <c r="X668" s="1">
        <v>45757</v>
      </c>
      <c r="Y668" s="291">
        <v>33000</v>
      </c>
      <c r="Z668" s="291">
        <v>33000</v>
      </c>
      <c r="AA668" s="291">
        <v>8500</v>
      </c>
      <c r="AB668" s="291">
        <v>33000</v>
      </c>
      <c r="AC668" s="292" t="s">
        <v>540</v>
      </c>
      <c r="AD668" s="290" t="s">
        <v>60</v>
      </c>
      <c r="AE668" s="292" t="s">
        <v>45</v>
      </c>
      <c r="AF668" s="291">
        <v>33000</v>
      </c>
      <c r="AG668" s="291">
        <v>2830</v>
      </c>
      <c r="AH668" s="291">
        <v>93390000</v>
      </c>
      <c r="AI668" s="291">
        <v>24055000</v>
      </c>
      <c r="AJ668" s="291">
        <v>1150</v>
      </c>
      <c r="AK668" s="291">
        <v>37950000</v>
      </c>
      <c r="AL668" s="291">
        <v>9775000</v>
      </c>
      <c r="AM668" s="291">
        <v>1680</v>
      </c>
      <c r="AN668" s="291">
        <v>55440000</v>
      </c>
      <c r="AO668" s="291">
        <v>14280000</v>
      </c>
      <c r="AP668" s="291">
        <v>3278</v>
      </c>
      <c r="AQ668" s="291">
        <v>108174000</v>
      </c>
      <c r="AR668" s="291">
        <v>27863000</v>
      </c>
      <c r="AS668" s="291">
        <v>3278</v>
      </c>
      <c r="AT668" s="291">
        <v>108174000</v>
      </c>
      <c r="AU668" s="291">
        <v>27863000</v>
      </c>
      <c r="AV668" s="291"/>
      <c r="AW668" s="291"/>
      <c r="AX668" s="291">
        <v>0</v>
      </c>
      <c r="AY668" s="291">
        <v>2361</v>
      </c>
      <c r="AZ668" s="291">
        <v>77913000</v>
      </c>
      <c r="BA668" s="291"/>
      <c r="BB668" s="291"/>
      <c r="BC668" s="291">
        <v>1624</v>
      </c>
      <c r="BD668" s="291">
        <v>53592000</v>
      </c>
      <c r="BE668" s="291">
        <v>41636947</v>
      </c>
      <c r="BF668" s="291">
        <v>13804000</v>
      </c>
      <c r="BG668" s="291">
        <v>1624</v>
      </c>
      <c r="BH668" s="291">
        <v>53592000</v>
      </c>
      <c r="BI668" s="291">
        <v>41636947</v>
      </c>
      <c r="BJ668" s="291">
        <v>13804000</v>
      </c>
      <c r="BK668" s="291">
        <v>737</v>
      </c>
      <c r="BL668" s="291">
        <v>917</v>
      </c>
      <c r="BM668" s="291">
        <v>1654</v>
      </c>
      <c r="BN668" s="291">
        <v>54582000</v>
      </c>
      <c r="BO668" s="291">
        <v>14059000</v>
      </c>
      <c r="BP668" s="292" t="s">
        <v>740</v>
      </c>
      <c r="BQ668" s="292" t="s">
        <v>3883</v>
      </c>
      <c r="BR668" t="s">
        <v>45</v>
      </c>
    </row>
    <row r="669" spans="1:70" x14ac:dyDescent="0.3">
      <c r="A669" s="281">
        <v>666</v>
      </c>
      <c r="B669" s="282" t="s">
        <v>2952</v>
      </c>
      <c r="C669" s="282" t="s">
        <v>3011</v>
      </c>
      <c r="D669" s="282" t="s">
        <v>2998</v>
      </c>
      <c r="E669" s="282" t="s">
        <v>2959</v>
      </c>
      <c r="F669" s="282" t="s">
        <v>2955</v>
      </c>
      <c r="G669" s="282" t="s">
        <v>2960</v>
      </c>
      <c r="H669" s="282" t="s">
        <v>2965</v>
      </c>
      <c r="I669" s="282" t="s">
        <v>2962</v>
      </c>
      <c r="J669" s="282" t="s">
        <v>60</v>
      </c>
      <c r="K669" s="282" t="s">
        <v>2958</v>
      </c>
      <c r="L669" s="282" t="s">
        <v>45</v>
      </c>
      <c r="M669" s="283" t="s">
        <v>2709</v>
      </c>
      <c r="N669" s="282" t="s">
        <v>2710</v>
      </c>
      <c r="O669" s="282" t="s">
        <v>50</v>
      </c>
      <c r="P669" s="282" t="s">
        <v>74</v>
      </c>
      <c r="Q669" s="284" t="s">
        <v>45</v>
      </c>
      <c r="R669" s="282" t="s">
        <v>45</v>
      </c>
      <c r="S669" s="285">
        <v>45797</v>
      </c>
      <c r="T669" s="285">
        <v>45729</v>
      </c>
      <c r="U669" s="284" t="s">
        <v>45</v>
      </c>
      <c r="V669" s="285">
        <v>45729</v>
      </c>
      <c r="W669" s="285">
        <v>45757</v>
      </c>
      <c r="X669" s="285">
        <v>45757</v>
      </c>
      <c r="Y669" s="286">
        <v>35000</v>
      </c>
      <c r="Z669" s="286">
        <v>43000</v>
      </c>
      <c r="AA669" s="286">
        <v>9600</v>
      </c>
      <c r="AB669" s="286">
        <v>43000</v>
      </c>
      <c r="AC669" s="287" t="s">
        <v>569</v>
      </c>
      <c r="AD669" s="284" t="s">
        <v>60</v>
      </c>
      <c r="AE669" s="287" t="s">
        <v>45</v>
      </c>
      <c r="AF669" s="286">
        <v>35000</v>
      </c>
      <c r="AG669" s="286">
        <v>8830</v>
      </c>
      <c r="AH669" s="286">
        <v>379690000</v>
      </c>
      <c r="AI669" s="286">
        <v>84768000</v>
      </c>
      <c r="AJ669" s="286">
        <v>5000</v>
      </c>
      <c r="AK669" s="286">
        <v>215000000</v>
      </c>
      <c r="AL669" s="286">
        <v>48000000</v>
      </c>
      <c r="AM669" s="286">
        <v>3830</v>
      </c>
      <c r="AN669" s="286">
        <v>164690000</v>
      </c>
      <c r="AO669" s="286">
        <v>36768000</v>
      </c>
      <c r="AP669" s="286">
        <v>9690</v>
      </c>
      <c r="AQ669" s="286">
        <v>416670000</v>
      </c>
      <c r="AR669" s="286">
        <v>93024000</v>
      </c>
      <c r="AS669" s="286">
        <v>9690</v>
      </c>
      <c r="AT669" s="286">
        <v>416670000</v>
      </c>
      <c r="AU669" s="286">
        <v>93024000</v>
      </c>
      <c r="AV669" s="286"/>
      <c r="AW669" s="286"/>
      <c r="AX669" s="286">
        <v>0</v>
      </c>
      <c r="AY669" s="286">
        <v>9288</v>
      </c>
      <c r="AZ669" s="286">
        <v>399384000</v>
      </c>
      <c r="BA669" s="286"/>
      <c r="BB669" s="286"/>
      <c r="BC669" s="286">
        <v>7399</v>
      </c>
      <c r="BD669" s="286">
        <v>318157000</v>
      </c>
      <c r="BE669" s="286">
        <v>182463470</v>
      </c>
      <c r="BF669" s="286">
        <v>71030400</v>
      </c>
      <c r="BG669" s="286">
        <v>7399</v>
      </c>
      <c r="BH669" s="286">
        <v>318157000</v>
      </c>
      <c r="BI669" s="286">
        <v>182463470</v>
      </c>
      <c r="BJ669" s="286">
        <v>71030400</v>
      </c>
      <c r="BK669" s="286">
        <v>1889</v>
      </c>
      <c r="BL669" s="286">
        <v>402</v>
      </c>
      <c r="BM669" s="286">
        <v>2291</v>
      </c>
      <c r="BN669" s="286">
        <v>98513000</v>
      </c>
      <c r="BO669" s="286">
        <v>21993600</v>
      </c>
      <c r="BP669" s="287" t="s">
        <v>1584</v>
      </c>
      <c r="BQ669" s="287" t="s">
        <v>3967</v>
      </c>
      <c r="BR669" t="s">
        <v>45</v>
      </c>
    </row>
    <row r="670" spans="1:70" x14ac:dyDescent="0.3">
      <c r="A670" s="281">
        <v>667</v>
      </c>
      <c r="B670" s="288" t="s">
        <v>2952</v>
      </c>
      <c r="C670" s="288" t="s">
        <v>3011</v>
      </c>
      <c r="D670" s="288" t="s">
        <v>2998</v>
      </c>
      <c r="E670" s="288" t="s">
        <v>2959</v>
      </c>
      <c r="F670" s="288" t="s">
        <v>2955</v>
      </c>
      <c r="G670" s="288" t="s">
        <v>2960</v>
      </c>
      <c r="H670" s="288" t="s">
        <v>2965</v>
      </c>
      <c r="I670" s="288" t="s">
        <v>2962</v>
      </c>
      <c r="J670" s="288" t="s">
        <v>60</v>
      </c>
      <c r="K670" s="288" t="s">
        <v>2958</v>
      </c>
      <c r="L670" s="288" t="s">
        <v>45</v>
      </c>
      <c r="M670" s="289" t="s">
        <v>2711</v>
      </c>
      <c r="N670" s="288" t="s">
        <v>2712</v>
      </c>
      <c r="O670" s="288" t="s">
        <v>50</v>
      </c>
      <c r="P670" s="288" t="s">
        <v>74</v>
      </c>
      <c r="Q670" s="290" t="s">
        <v>45</v>
      </c>
      <c r="R670" s="288" t="s">
        <v>45</v>
      </c>
      <c r="S670" s="1">
        <v>45765</v>
      </c>
      <c r="T670" s="1">
        <v>45729</v>
      </c>
      <c r="U670" s="290" t="s">
        <v>45</v>
      </c>
      <c r="V670" s="1">
        <v>45729</v>
      </c>
      <c r="W670" s="1">
        <v>45765</v>
      </c>
      <c r="X670" s="1">
        <v>45769</v>
      </c>
      <c r="Y670" s="291">
        <v>27000</v>
      </c>
      <c r="Z670" s="291">
        <v>27000</v>
      </c>
      <c r="AA670" s="291">
        <v>6000</v>
      </c>
      <c r="AB670" s="291">
        <v>27000</v>
      </c>
      <c r="AC670" s="292" t="s">
        <v>1882</v>
      </c>
      <c r="AD670" s="290" t="s">
        <v>60</v>
      </c>
      <c r="AE670" s="292" t="s">
        <v>45</v>
      </c>
      <c r="AF670" s="291">
        <v>27000</v>
      </c>
      <c r="AG670" s="291">
        <v>840</v>
      </c>
      <c r="AH670" s="291">
        <v>22680000</v>
      </c>
      <c r="AI670" s="291">
        <v>5040000</v>
      </c>
      <c r="AJ670" s="291">
        <v>840</v>
      </c>
      <c r="AK670" s="291">
        <v>22680000</v>
      </c>
      <c r="AL670" s="291">
        <v>5040000</v>
      </c>
      <c r="AM670" s="291"/>
      <c r="AN670" s="291"/>
      <c r="AO670" s="291">
        <v>0</v>
      </c>
      <c r="AP670" s="291">
        <v>763</v>
      </c>
      <c r="AQ670" s="291">
        <v>20601000</v>
      </c>
      <c r="AR670" s="291">
        <v>4578000</v>
      </c>
      <c r="AS670" s="291">
        <v>763</v>
      </c>
      <c r="AT670" s="291">
        <v>20601000</v>
      </c>
      <c r="AU670" s="291">
        <v>4578000</v>
      </c>
      <c r="AV670" s="291"/>
      <c r="AW670" s="291"/>
      <c r="AX670" s="291">
        <v>0</v>
      </c>
      <c r="AY670" s="291">
        <v>667</v>
      </c>
      <c r="AZ670" s="291">
        <v>18009000</v>
      </c>
      <c r="BA670" s="291"/>
      <c r="BB670" s="291"/>
      <c r="BC670" s="291">
        <v>527</v>
      </c>
      <c r="BD670" s="291">
        <v>14229000</v>
      </c>
      <c r="BE670" s="291">
        <v>12164308</v>
      </c>
      <c r="BF670" s="291">
        <v>3162000</v>
      </c>
      <c r="BG670" s="291">
        <v>527</v>
      </c>
      <c r="BH670" s="291">
        <v>14229000</v>
      </c>
      <c r="BI670" s="291">
        <v>12164308</v>
      </c>
      <c r="BJ670" s="291">
        <v>3162000</v>
      </c>
      <c r="BK670" s="291">
        <v>140</v>
      </c>
      <c r="BL670" s="291">
        <v>96</v>
      </c>
      <c r="BM670" s="291">
        <v>236</v>
      </c>
      <c r="BN670" s="291">
        <v>6372000</v>
      </c>
      <c r="BO670" s="291">
        <v>1416000</v>
      </c>
      <c r="BP670" s="292" t="s">
        <v>3956</v>
      </c>
      <c r="BQ670" s="292" t="s">
        <v>3836</v>
      </c>
      <c r="BR670" t="s">
        <v>45</v>
      </c>
    </row>
    <row r="671" spans="1:70" x14ac:dyDescent="0.3">
      <c r="A671" s="281">
        <v>668</v>
      </c>
      <c r="B671" s="282" t="s">
        <v>2952</v>
      </c>
      <c r="C671" s="282" t="s">
        <v>3011</v>
      </c>
      <c r="D671" s="282" t="s">
        <v>2998</v>
      </c>
      <c r="E671" s="282" t="s">
        <v>2959</v>
      </c>
      <c r="F671" s="282" t="s">
        <v>2955</v>
      </c>
      <c r="G671" s="282" t="s">
        <v>2960</v>
      </c>
      <c r="H671" s="282" t="s">
        <v>2965</v>
      </c>
      <c r="I671" s="282" t="s">
        <v>2962</v>
      </c>
      <c r="J671" s="282" t="s">
        <v>60</v>
      </c>
      <c r="K671" s="282" t="s">
        <v>2958</v>
      </c>
      <c r="L671" s="282" t="s">
        <v>45</v>
      </c>
      <c r="M671" s="283" t="s">
        <v>2713</v>
      </c>
      <c r="N671" s="282" t="s">
        <v>2714</v>
      </c>
      <c r="O671" s="282" t="s">
        <v>50</v>
      </c>
      <c r="P671" s="282" t="s">
        <v>74</v>
      </c>
      <c r="Q671" s="284" t="s">
        <v>45</v>
      </c>
      <c r="R671" s="282" t="s">
        <v>45</v>
      </c>
      <c r="S671" s="285">
        <v>45765</v>
      </c>
      <c r="T671" s="285">
        <v>45735</v>
      </c>
      <c r="U671" s="284" t="s">
        <v>45</v>
      </c>
      <c r="V671" s="285">
        <v>45735</v>
      </c>
      <c r="W671" s="285">
        <v>45765</v>
      </c>
      <c r="X671" s="285">
        <v>45777</v>
      </c>
      <c r="Y671" s="286">
        <v>29000</v>
      </c>
      <c r="Z671" s="286">
        <v>29000</v>
      </c>
      <c r="AA671" s="286">
        <v>7800</v>
      </c>
      <c r="AB671" s="286">
        <v>29000</v>
      </c>
      <c r="AC671" s="287" t="s">
        <v>399</v>
      </c>
      <c r="AD671" s="284" t="s">
        <v>60</v>
      </c>
      <c r="AE671" s="287" t="s">
        <v>45</v>
      </c>
      <c r="AF671" s="286">
        <v>29000</v>
      </c>
      <c r="AG671" s="286">
        <v>800</v>
      </c>
      <c r="AH671" s="286">
        <v>23200000</v>
      </c>
      <c r="AI671" s="286">
        <v>6240000</v>
      </c>
      <c r="AJ671" s="286">
        <v>800</v>
      </c>
      <c r="AK671" s="286">
        <v>23200000</v>
      </c>
      <c r="AL671" s="286">
        <v>6240000</v>
      </c>
      <c r="AM671" s="286"/>
      <c r="AN671" s="286"/>
      <c r="AO671" s="286">
        <v>0</v>
      </c>
      <c r="AP671" s="286">
        <v>823</v>
      </c>
      <c r="AQ671" s="286">
        <v>23867000</v>
      </c>
      <c r="AR671" s="286">
        <v>6419400</v>
      </c>
      <c r="AS671" s="286">
        <v>823</v>
      </c>
      <c r="AT671" s="286">
        <v>23867000</v>
      </c>
      <c r="AU671" s="286">
        <v>6419400</v>
      </c>
      <c r="AV671" s="286"/>
      <c r="AW671" s="286"/>
      <c r="AX671" s="286">
        <v>0</v>
      </c>
      <c r="AY671" s="286">
        <v>773</v>
      </c>
      <c r="AZ671" s="286">
        <v>22417000</v>
      </c>
      <c r="BA671" s="286"/>
      <c r="BB671" s="286"/>
      <c r="BC671" s="286">
        <v>516</v>
      </c>
      <c r="BD671" s="286">
        <v>14964000</v>
      </c>
      <c r="BE671" s="286">
        <v>12058783</v>
      </c>
      <c r="BF671" s="286">
        <v>4024800</v>
      </c>
      <c r="BG671" s="286">
        <v>516</v>
      </c>
      <c r="BH671" s="286">
        <v>14964000</v>
      </c>
      <c r="BI671" s="286">
        <v>12058783</v>
      </c>
      <c r="BJ671" s="286">
        <v>4024800</v>
      </c>
      <c r="BK671" s="286">
        <v>257</v>
      </c>
      <c r="BL671" s="286">
        <v>50</v>
      </c>
      <c r="BM671" s="286">
        <v>307</v>
      </c>
      <c r="BN671" s="286">
        <v>8903000</v>
      </c>
      <c r="BO671" s="286">
        <v>2394600</v>
      </c>
      <c r="BP671" s="287" t="s">
        <v>1085</v>
      </c>
      <c r="BQ671" s="287" t="s">
        <v>3471</v>
      </c>
      <c r="BR671" t="s">
        <v>45</v>
      </c>
    </row>
    <row r="672" spans="1:70" x14ac:dyDescent="0.3">
      <c r="A672" s="281">
        <v>669</v>
      </c>
      <c r="B672" s="288" t="s">
        <v>2952</v>
      </c>
      <c r="C672" s="288" t="s">
        <v>3011</v>
      </c>
      <c r="D672" s="288" t="s">
        <v>2998</v>
      </c>
      <c r="E672" s="288" t="s">
        <v>2959</v>
      </c>
      <c r="F672" s="288" t="s">
        <v>2955</v>
      </c>
      <c r="G672" s="288" t="s">
        <v>2960</v>
      </c>
      <c r="H672" s="288" t="s">
        <v>2965</v>
      </c>
      <c r="I672" s="288" t="s">
        <v>2962</v>
      </c>
      <c r="J672" s="288" t="s">
        <v>60</v>
      </c>
      <c r="K672" s="288" t="s">
        <v>2958</v>
      </c>
      <c r="L672" s="288" t="s">
        <v>45</v>
      </c>
      <c r="M672" s="289" t="s">
        <v>2715</v>
      </c>
      <c r="N672" s="288" t="s">
        <v>2716</v>
      </c>
      <c r="O672" s="288" t="s">
        <v>50</v>
      </c>
      <c r="P672" s="288" t="s">
        <v>74</v>
      </c>
      <c r="Q672" s="290" t="s">
        <v>45</v>
      </c>
      <c r="R672" s="288" t="s">
        <v>45</v>
      </c>
      <c r="S672" s="1">
        <v>45813</v>
      </c>
      <c r="T672" s="1">
        <v>45735</v>
      </c>
      <c r="U672" s="290" t="s">
        <v>45</v>
      </c>
      <c r="V672" s="1">
        <v>45735</v>
      </c>
      <c r="W672" s="1">
        <v>45765</v>
      </c>
      <c r="X672" s="1">
        <v>45765</v>
      </c>
      <c r="Y672" s="291">
        <v>39000</v>
      </c>
      <c r="Z672" s="291">
        <v>39000</v>
      </c>
      <c r="AA672" s="291">
        <v>10600</v>
      </c>
      <c r="AB672" s="291">
        <v>39000</v>
      </c>
      <c r="AC672" s="292" t="s">
        <v>386</v>
      </c>
      <c r="AD672" s="290" t="s">
        <v>60</v>
      </c>
      <c r="AE672" s="292" t="s">
        <v>45</v>
      </c>
      <c r="AF672" s="291">
        <v>39000</v>
      </c>
      <c r="AG672" s="291">
        <v>3410</v>
      </c>
      <c r="AH672" s="291">
        <v>132990000</v>
      </c>
      <c r="AI672" s="291">
        <v>36146000</v>
      </c>
      <c r="AJ672" s="291">
        <v>2300</v>
      </c>
      <c r="AK672" s="291">
        <v>89700000</v>
      </c>
      <c r="AL672" s="291">
        <v>24380000</v>
      </c>
      <c r="AM672" s="291">
        <v>1110</v>
      </c>
      <c r="AN672" s="291">
        <v>43290000</v>
      </c>
      <c r="AO672" s="291">
        <v>11766000</v>
      </c>
      <c r="AP672" s="291">
        <v>3669</v>
      </c>
      <c r="AQ672" s="291">
        <v>143091000</v>
      </c>
      <c r="AR672" s="291">
        <v>38891400</v>
      </c>
      <c r="AS672" s="291">
        <v>3669</v>
      </c>
      <c r="AT672" s="291">
        <v>143091000</v>
      </c>
      <c r="AU672" s="291">
        <v>38891400</v>
      </c>
      <c r="AV672" s="291"/>
      <c r="AW672" s="291"/>
      <c r="AX672" s="291">
        <v>0</v>
      </c>
      <c r="AY672" s="291">
        <v>3529</v>
      </c>
      <c r="AZ672" s="291">
        <v>137631000</v>
      </c>
      <c r="BA672" s="291"/>
      <c r="BB672" s="291"/>
      <c r="BC672" s="291">
        <v>2757</v>
      </c>
      <c r="BD672" s="291">
        <v>107523000</v>
      </c>
      <c r="BE672" s="291">
        <v>86090353</v>
      </c>
      <c r="BF672" s="291">
        <v>29224200</v>
      </c>
      <c r="BG672" s="291">
        <v>2757</v>
      </c>
      <c r="BH672" s="291">
        <v>107523000</v>
      </c>
      <c r="BI672" s="291">
        <v>86090353</v>
      </c>
      <c r="BJ672" s="291">
        <v>29224200</v>
      </c>
      <c r="BK672" s="291">
        <v>772</v>
      </c>
      <c r="BL672" s="291">
        <v>140</v>
      </c>
      <c r="BM672" s="291">
        <v>912</v>
      </c>
      <c r="BN672" s="291">
        <v>35568000</v>
      </c>
      <c r="BO672" s="291">
        <v>9667200</v>
      </c>
      <c r="BP672" s="292" t="s">
        <v>4151</v>
      </c>
      <c r="BQ672" s="292" t="s">
        <v>3732</v>
      </c>
      <c r="BR672" t="s">
        <v>45</v>
      </c>
    </row>
    <row r="673" spans="1:70" x14ac:dyDescent="0.3">
      <c r="A673" s="281">
        <v>670</v>
      </c>
      <c r="B673" s="282" t="s">
        <v>2952</v>
      </c>
      <c r="C673" s="282" t="s">
        <v>3011</v>
      </c>
      <c r="D673" s="282" t="s">
        <v>2998</v>
      </c>
      <c r="E673" s="282" t="s">
        <v>2959</v>
      </c>
      <c r="F673" s="282" t="s">
        <v>2955</v>
      </c>
      <c r="G673" s="282" t="s">
        <v>2960</v>
      </c>
      <c r="H673" s="282" t="s">
        <v>2965</v>
      </c>
      <c r="I673" s="282" t="s">
        <v>2962</v>
      </c>
      <c r="J673" s="282" t="s">
        <v>60</v>
      </c>
      <c r="K673" s="282" t="s">
        <v>2958</v>
      </c>
      <c r="L673" s="282" t="s">
        <v>45</v>
      </c>
      <c r="M673" s="283" t="s">
        <v>2717</v>
      </c>
      <c r="N673" s="282" t="s">
        <v>2718</v>
      </c>
      <c r="O673" s="282" t="s">
        <v>50</v>
      </c>
      <c r="P673" s="282" t="s">
        <v>74</v>
      </c>
      <c r="Q673" s="284" t="s">
        <v>45</v>
      </c>
      <c r="R673" s="282" t="s">
        <v>45</v>
      </c>
      <c r="S673" s="285">
        <v>45828</v>
      </c>
      <c r="T673" s="285">
        <v>45741</v>
      </c>
      <c r="U673" s="284" t="s">
        <v>45</v>
      </c>
      <c r="V673" s="285">
        <v>45741</v>
      </c>
      <c r="W673" s="285">
        <v>45765</v>
      </c>
      <c r="X673" s="285">
        <v>45765</v>
      </c>
      <c r="Y673" s="286">
        <v>32000</v>
      </c>
      <c r="Z673" s="286">
        <v>32000</v>
      </c>
      <c r="AA673" s="286">
        <v>8600</v>
      </c>
      <c r="AB673" s="286">
        <v>32000</v>
      </c>
      <c r="AC673" s="287" t="s">
        <v>399</v>
      </c>
      <c r="AD673" s="284" t="s">
        <v>60</v>
      </c>
      <c r="AE673" s="287" t="s">
        <v>45</v>
      </c>
      <c r="AF673" s="286">
        <v>32000</v>
      </c>
      <c r="AG673" s="286">
        <v>8040</v>
      </c>
      <c r="AH673" s="286">
        <v>257280000</v>
      </c>
      <c r="AI673" s="286">
        <v>69144000</v>
      </c>
      <c r="AJ673" s="286">
        <v>1700</v>
      </c>
      <c r="AK673" s="286">
        <v>54400000</v>
      </c>
      <c r="AL673" s="286">
        <v>14620000</v>
      </c>
      <c r="AM673" s="286">
        <v>6340</v>
      </c>
      <c r="AN673" s="286">
        <v>202880000</v>
      </c>
      <c r="AO673" s="286">
        <v>54524000</v>
      </c>
      <c r="AP673" s="286">
        <v>8237</v>
      </c>
      <c r="AQ673" s="286">
        <v>263584000</v>
      </c>
      <c r="AR673" s="286">
        <v>70838200</v>
      </c>
      <c r="AS673" s="286">
        <v>8237</v>
      </c>
      <c r="AT673" s="286">
        <v>263584000</v>
      </c>
      <c r="AU673" s="286">
        <v>70838200</v>
      </c>
      <c r="AV673" s="286"/>
      <c r="AW673" s="286"/>
      <c r="AX673" s="286">
        <v>0</v>
      </c>
      <c r="AY673" s="286">
        <v>7901</v>
      </c>
      <c r="AZ673" s="286">
        <v>252832000</v>
      </c>
      <c r="BA673" s="286"/>
      <c r="BB673" s="286"/>
      <c r="BC673" s="286">
        <v>7005</v>
      </c>
      <c r="BD673" s="286">
        <v>224160000</v>
      </c>
      <c r="BE673" s="286">
        <v>163704810</v>
      </c>
      <c r="BF673" s="286">
        <v>60243000</v>
      </c>
      <c r="BG673" s="286">
        <v>7005</v>
      </c>
      <c r="BH673" s="286">
        <v>224160000</v>
      </c>
      <c r="BI673" s="286">
        <v>163704810</v>
      </c>
      <c r="BJ673" s="286">
        <v>60243000</v>
      </c>
      <c r="BK673" s="286">
        <v>896</v>
      </c>
      <c r="BL673" s="286">
        <v>336</v>
      </c>
      <c r="BM673" s="286">
        <v>1232</v>
      </c>
      <c r="BN673" s="286">
        <v>39424000</v>
      </c>
      <c r="BO673" s="286">
        <v>10595200</v>
      </c>
      <c r="BP673" s="287" t="s">
        <v>3821</v>
      </c>
      <c r="BQ673" s="287" t="s">
        <v>3484</v>
      </c>
      <c r="BR673" t="s">
        <v>45</v>
      </c>
    </row>
    <row r="674" spans="1:70" x14ac:dyDescent="0.3">
      <c r="A674" s="281">
        <v>671</v>
      </c>
      <c r="B674" s="288" t="s">
        <v>2952</v>
      </c>
      <c r="C674" s="288" t="s">
        <v>3011</v>
      </c>
      <c r="D674" s="288" t="s">
        <v>2998</v>
      </c>
      <c r="E674" s="288" t="s">
        <v>2959</v>
      </c>
      <c r="F674" s="288" t="s">
        <v>2955</v>
      </c>
      <c r="G674" s="288" t="s">
        <v>2960</v>
      </c>
      <c r="H674" s="288" t="s">
        <v>2965</v>
      </c>
      <c r="I674" s="288" t="s">
        <v>2962</v>
      </c>
      <c r="J674" s="288" t="s">
        <v>60</v>
      </c>
      <c r="K674" s="288" t="s">
        <v>2958</v>
      </c>
      <c r="L674" s="288" t="s">
        <v>45</v>
      </c>
      <c r="M674" s="289" t="s">
        <v>2719</v>
      </c>
      <c r="N674" s="288" t="s">
        <v>2720</v>
      </c>
      <c r="O674" s="288" t="s">
        <v>50</v>
      </c>
      <c r="P674" s="288" t="s">
        <v>74</v>
      </c>
      <c r="Q674" s="290" t="s">
        <v>45</v>
      </c>
      <c r="R674" s="288" t="s">
        <v>45</v>
      </c>
      <c r="S674" s="1">
        <v>45866</v>
      </c>
      <c r="T674" s="1">
        <v>45743</v>
      </c>
      <c r="U674" s="290" t="s">
        <v>45</v>
      </c>
      <c r="V674" s="1">
        <v>45743</v>
      </c>
      <c r="W674" s="1">
        <v>45775</v>
      </c>
      <c r="X674" s="1">
        <v>45777</v>
      </c>
      <c r="Y674" s="291">
        <v>33000</v>
      </c>
      <c r="Z674" s="291">
        <v>42000</v>
      </c>
      <c r="AA674" s="291">
        <v>8700</v>
      </c>
      <c r="AB674" s="291">
        <v>42000</v>
      </c>
      <c r="AC674" s="292" t="s">
        <v>421</v>
      </c>
      <c r="AD674" s="290" t="s">
        <v>60</v>
      </c>
      <c r="AE674" s="292" t="s">
        <v>45</v>
      </c>
      <c r="AF674" s="291">
        <v>33000</v>
      </c>
      <c r="AG674" s="291">
        <v>9200</v>
      </c>
      <c r="AH674" s="291">
        <v>386400000</v>
      </c>
      <c r="AI674" s="291">
        <v>80040000</v>
      </c>
      <c r="AJ674" s="291">
        <v>2500</v>
      </c>
      <c r="AK674" s="291">
        <v>105000000</v>
      </c>
      <c r="AL674" s="291">
        <v>21750000</v>
      </c>
      <c r="AM674" s="291">
        <v>6700</v>
      </c>
      <c r="AN674" s="291">
        <v>281400000</v>
      </c>
      <c r="AO674" s="291">
        <v>58290000</v>
      </c>
      <c r="AP674" s="291">
        <v>8146</v>
      </c>
      <c r="AQ674" s="291">
        <v>342132000</v>
      </c>
      <c r="AR674" s="291">
        <v>70870200</v>
      </c>
      <c r="AS674" s="291">
        <v>8146</v>
      </c>
      <c r="AT674" s="291">
        <v>342132000</v>
      </c>
      <c r="AU674" s="291">
        <v>70870200</v>
      </c>
      <c r="AV674" s="291"/>
      <c r="AW674" s="291"/>
      <c r="AX674" s="291">
        <v>0</v>
      </c>
      <c r="AY674" s="291">
        <v>8111</v>
      </c>
      <c r="AZ674" s="291">
        <v>340662000</v>
      </c>
      <c r="BA674" s="291"/>
      <c r="BB674" s="291"/>
      <c r="BC674" s="291">
        <v>7834</v>
      </c>
      <c r="BD674" s="291">
        <v>329028000</v>
      </c>
      <c r="BE674" s="291">
        <v>186963852</v>
      </c>
      <c r="BF674" s="291">
        <v>68155800</v>
      </c>
      <c r="BG674" s="291">
        <v>7834</v>
      </c>
      <c r="BH674" s="291">
        <v>329028000</v>
      </c>
      <c r="BI674" s="291">
        <v>186963852</v>
      </c>
      <c r="BJ674" s="291">
        <v>68155800</v>
      </c>
      <c r="BK674" s="291">
        <v>277</v>
      </c>
      <c r="BL674" s="291">
        <v>35</v>
      </c>
      <c r="BM674" s="291">
        <v>312</v>
      </c>
      <c r="BN674" s="291">
        <v>13104000</v>
      </c>
      <c r="BO674" s="291">
        <v>2714400</v>
      </c>
      <c r="BP674" s="292" t="s">
        <v>4046</v>
      </c>
      <c r="BQ674" s="292" t="s">
        <v>747</v>
      </c>
      <c r="BR674" t="s">
        <v>45</v>
      </c>
    </row>
    <row r="675" spans="1:70" x14ac:dyDescent="0.3">
      <c r="A675" s="281">
        <v>672</v>
      </c>
      <c r="B675" s="282" t="s">
        <v>2952</v>
      </c>
      <c r="C675" s="282" t="s">
        <v>3011</v>
      </c>
      <c r="D675" s="282" t="s">
        <v>2998</v>
      </c>
      <c r="E675" s="282" t="s">
        <v>2959</v>
      </c>
      <c r="F675" s="282" t="s">
        <v>2955</v>
      </c>
      <c r="G675" s="282" t="s">
        <v>2960</v>
      </c>
      <c r="H675" s="282" t="s">
        <v>2965</v>
      </c>
      <c r="I675" s="282" t="s">
        <v>2962</v>
      </c>
      <c r="J675" s="282" t="s">
        <v>60</v>
      </c>
      <c r="K675" s="282" t="s">
        <v>2958</v>
      </c>
      <c r="L675" s="282" t="s">
        <v>45</v>
      </c>
      <c r="M675" s="283" t="s">
        <v>2721</v>
      </c>
      <c r="N675" s="282" t="s">
        <v>2722</v>
      </c>
      <c r="O675" s="282" t="s">
        <v>50</v>
      </c>
      <c r="P675" s="282" t="s">
        <v>51</v>
      </c>
      <c r="Q675" s="284" t="s">
        <v>45</v>
      </c>
      <c r="R675" s="282" t="s">
        <v>45</v>
      </c>
      <c r="S675" s="285">
        <v>45813</v>
      </c>
      <c r="T675" s="285">
        <v>45748</v>
      </c>
      <c r="U675" s="284" t="s">
        <v>45</v>
      </c>
      <c r="V675" s="285">
        <v>45748</v>
      </c>
      <c r="W675" s="285">
        <v>45789</v>
      </c>
      <c r="X675" s="285">
        <v>45790</v>
      </c>
      <c r="Y675" s="286">
        <v>32000</v>
      </c>
      <c r="Z675" s="286">
        <v>39000</v>
      </c>
      <c r="AA675" s="286">
        <v>8000</v>
      </c>
      <c r="AB675" s="286">
        <v>39000</v>
      </c>
      <c r="AC675" s="287" t="s">
        <v>665</v>
      </c>
      <c r="AD675" s="284" t="s">
        <v>60</v>
      </c>
      <c r="AE675" s="287" t="s">
        <v>45</v>
      </c>
      <c r="AF675" s="286">
        <v>32000</v>
      </c>
      <c r="AG675" s="286">
        <v>2310</v>
      </c>
      <c r="AH675" s="286">
        <v>90090000</v>
      </c>
      <c r="AI675" s="286">
        <v>18480000</v>
      </c>
      <c r="AJ675" s="286">
        <v>1500</v>
      </c>
      <c r="AK675" s="286">
        <v>58500000</v>
      </c>
      <c r="AL675" s="286">
        <v>12000000</v>
      </c>
      <c r="AM675" s="286">
        <v>810</v>
      </c>
      <c r="AN675" s="286">
        <v>31590000</v>
      </c>
      <c r="AO675" s="286">
        <v>6480000</v>
      </c>
      <c r="AP675" s="286">
        <v>2252</v>
      </c>
      <c r="AQ675" s="286">
        <v>87828000</v>
      </c>
      <c r="AR675" s="286">
        <v>18016000</v>
      </c>
      <c r="AS675" s="286">
        <v>2252</v>
      </c>
      <c r="AT675" s="286">
        <v>87828000</v>
      </c>
      <c r="AU675" s="286">
        <v>18016000</v>
      </c>
      <c r="AV675" s="286"/>
      <c r="AW675" s="286"/>
      <c r="AX675" s="286">
        <v>0</v>
      </c>
      <c r="AY675" s="286">
        <v>2185</v>
      </c>
      <c r="AZ675" s="286">
        <v>85215000</v>
      </c>
      <c r="BA675" s="286"/>
      <c r="BB675" s="286"/>
      <c r="BC675" s="286">
        <v>1954</v>
      </c>
      <c r="BD675" s="286">
        <v>76206000</v>
      </c>
      <c r="BE675" s="286">
        <v>51475277</v>
      </c>
      <c r="BF675" s="286">
        <v>15632000</v>
      </c>
      <c r="BG675" s="286">
        <v>1954</v>
      </c>
      <c r="BH675" s="286">
        <v>76206000</v>
      </c>
      <c r="BI675" s="286">
        <v>51475277</v>
      </c>
      <c r="BJ675" s="286">
        <v>15632000</v>
      </c>
      <c r="BK675" s="286">
        <v>231</v>
      </c>
      <c r="BL675" s="286">
        <v>67</v>
      </c>
      <c r="BM675" s="286">
        <v>298</v>
      </c>
      <c r="BN675" s="286">
        <v>11622000</v>
      </c>
      <c r="BO675" s="286">
        <v>2384000</v>
      </c>
      <c r="BP675" s="287" t="s">
        <v>3306</v>
      </c>
      <c r="BQ675" s="287" t="s">
        <v>712</v>
      </c>
      <c r="BR675" t="s">
        <v>45</v>
      </c>
    </row>
    <row r="676" spans="1:70" x14ac:dyDescent="0.3">
      <c r="A676" s="281">
        <v>673</v>
      </c>
      <c r="B676" s="288" t="s">
        <v>2952</v>
      </c>
      <c r="C676" s="288" t="s">
        <v>3011</v>
      </c>
      <c r="D676" s="288" t="s">
        <v>2998</v>
      </c>
      <c r="E676" s="288" t="s">
        <v>2959</v>
      </c>
      <c r="F676" s="288" t="s">
        <v>2955</v>
      </c>
      <c r="G676" s="288" t="s">
        <v>2960</v>
      </c>
      <c r="H676" s="288" t="s">
        <v>2965</v>
      </c>
      <c r="I676" s="288" t="s">
        <v>2962</v>
      </c>
      <c r="J676" s="288" t="s">
        <v>60</v>
      </c>
      <c r="K676" s="288" t="s">
        <v>2958</v>
      </c>
      <c r="L676" s="288" t="s">
        <v>45</v>
      </c>
      <c r="M676" s="289" t="s">
        <v>2723</v>
      </c>
      <c r="N676" s="288" t="s">
        <v>2724</v>
      </c>
      <c r="O676" s="288" t="s">
        <v>50</v>
      </c>
      <c r="P676" s="288" t="s">
        <v>74</v>
      </c>
      <c r="Q676" s="290" t="s">
        <v>45</v>
      </c>
      <c r="R676" s="288" t="s">
        <v>45</v>
      </c>
      <c r="S676" s="1">
        <v>45790</v>
      </c>
      <c r="T676" s="1">
        <v>45748</v>
      </c>
      <c r="U676" s="290" t="s">
        <v>45</v>
      </c>
      <c r="V676" s="1">
        <v>45748</v>
      </c>
      <c r="W676" s="1">
        <v>45790</v>
      </c>
      <c r="X676" s="1">
        <v>45792</v>
      </c>
      <c r="Y676" s="291">
        <v>27000</v>
      </c>
      <c r="Z676" s="291">
        <v>27000</v>
      </c>
      <c r="AA676" s="291">
        <v>6900</v>
      </c>
      <c r="AB676" s="291">
        <v>27000</v>
      </c>
      <c r="AC676" s="292" t="s">
        <v>983</v>
      </c>
      <c r="AD676" s="290" t="s">
        <v>60</v>
      </c>
      <c r="AE676" s="292" t="s">
        <v>45</v>
      </c>
      <c r="AF676" s="291">
        <v>27000</v>
      </c>
      <c r="AG676" s="291">
        <v>1200</v>
      </c>
      <c r="AH676" s="291">
        <v>32400000</v>
      </c>
      <c r="AI676" s="291">
        <v>8280000</v>
      </c>
      <c r="AJ676" s="291">
        <v>1200</v>
      </c>
      <c r="AK676" s="291">
        <v>32400000</v>
      </c>
      <c r="AL676" s="291">
        <v>8280000</v>
      </c>
      <c r="AM676" s="291"/>
      <c r="AN676" s="291"/>
      <c r="AO676" s="291">
        <v>0</v>
      </c>
      <c r="AP676" s="291">
        <v>1210</v>
      </c>
      <c r="AQ676" s="291">
        <v>32670000</v>
      </c>
      <c r="AR676" s="291">
        <v>8349000</v>
      </c>
      <c r="AS676" s="291">
        <v>1210</v>
      </c>
      <c r="AT676" s="291">
        <v>32670000</v>
      </c>
      <c r="AU676" s="291">
        <v>8349000</v>
      </c>
      <c r="AV676" s="291"/>
      <c r="AW676" s="291"/>
      <c r="AX676" s="291">
        <v>0</v>
      </c>
      <c r="AY676" s="291">
        <v>1167</v>
      </c>
      <c r="AZ676" s="291">
        <v>31509000</v>
      </c>
      <c r="BA676" s="291"/>
      <c r="BB676" s="291"/>
      <c r="BC676" s="291">
        <v>1002</v>
      </c>
      <c r="BD676" s="291">
        <v>27054000</v>
      </c>
      <c r="BE676" s="291">
        <v>20459838</v>
      </c>
      <c r="BF676" s="291">
        <v>6913800</v>
      </c>
      <c r="BG676" s="291">
        <v>1002</v>
      </c>
      <c r="BH676" s="291">
        <v>27054000</v>
      </c>
      <c r="BI676" s="291">
        <v>20459838</v>
      </c>
      <c r="BJ676" s="291">
        <v>6913800</v>
      </c>
      <c r="BK676" s="291">
        <v>165</v>
      </c>
      <c r="BL676" s="291">
        <v>43</v>
      </c>
      <c r="BM676" s="291">
        <v>208</v>
      </c>
      <c r="BN676" s="291">
        <v>5616000</v>
      </c>
      <c r="BO676" s="291">
        <v>1435200</v>
      </c>
      <c r="BP676" s="292" t="s">
        <v>3718</v>
      </c>
      <c r="BQ676" s="292" t="s">
        <v>3561</v>
      </c>
      <c r="BR676" t="s">
        <v>45</v>
      </c>
    </row>
    <row r="677" spans="1:70" x14ac:dyDescent="0.3">
      <c r="A677" s="281">
        <v>674</v>
      </c>
      <c r="B677" s="282" t="s">
        <v>2952</v>
      </c>
      <c r="C677" s="282" t="s">
        <v>3011</v>
      </c>
      <c r="D677" s="282" t="s">
        <v>2998</v>
      </c>
      <c r="E677" s="282" t="s">
        <v>2959</v>
      </c>
      <c r="F677" s="282" t="s">
        <v>2955</v>
      </c>
      <c r="G677" s="282" t="s">
        <v>2960</v>
      </c>
      <c r="H677" s="282" t="s">
        <v>2965</v>
      </c>
      <c r="I677" s="282" t="s">
        <v>2962</v>
      </c>
      <c r="J677" s="282" t="s">
        <v>60</v>
      </c>
      <c r="K677" s="282" t="s">
        <v>2958</v>
      </c>
      <c r="L677" s="282" t="s">
        <v>45</v>
      </c>
      <c r="M677" s="283" t="s">
        <v>2725</v>
      </c>
      <c r="N677" s="282" t="s">
        <v>2726</v>
      </c>
      <c r="O677" s="282" t="s">
        <v>50</v>
      </c>
      <c r="P677" s="282" t="s">
        <v>51</v>
      </c>
      <c r="Q677" s="284" t="s">
        <v>45</v>
      </c>
      <c r="R677" s="282" t="s">
        <v>45</v>
      </c>
      <c r="S677" s="285">
        <v>45803</v>
      </c>
      <c r="T677" s="285">
        <v>45764</v>
      </c>
      <c r="U677" s="284" t="s">
        <v>45</v>
      </c>
      <c r="V677" s="285">
        <v>45764</v>
      </c>
      <c r="W677" s="285">
        <v>45798</v>
      </c>
      <c r="X677" s="285">
        <v>45799</v>
      </c>
      <c r="Y677" s="286">
        <v>48000</v>
      </c>
      <c r="Z677" s="286">
        <v>48000</v>
      </c>
      <c r="AA677" s="286">
        <v>12900</v>
      </c>
      <c r="AB677" s="286">
        <v>48000</v>
      </c>
      <c r="AC677" s="287" t="s">
        <v>399</v>
      </c>
      <c r="AD677" s="284" t="s">
        <v>60</v>
      </c>
      <c r="AE677" s="287" t="s">
        <v>45</v>
      </c>
      <c r="AF677" s="286">
        <v>48000</v>
      </c>
      <c r="AG677" s="286">
        <v>1600</v>
      </c>
      <c r="AH677" s="286">
        <v>76800000</v>
      </c>
      <c r="AI677" s="286">
        <v>20640000</v>
      </c>
      <c r="AJ677" s="286">
        <v>1600</v>
      </c>
      <c r="AK677" s="286">
        <v>76800000</v>
      </c>
      <c r="AL677" s="286">
        <v>20640000</v>
      </c>
      <c r="AM677" s="286"/>
      <c r="AN677" s="286"/>
      <c r="AO677" s="286">
        <v>0</v>
      </c>
      <c r="AP677" s="286">
        <v>1616</v>
      </c>
      <c r="AQ677" s="286">
        <v>77568000</v>
      </c>
      <c r="AR677" s="286">
        <v>20846400</v>
      </c>
      <c r="AS677" s="286">
        <v>1616</v>
      </c>
      <c r="AT677" s="286">
        <v>77568000</v>
      </c>
      <c r="AU677" s="286">
        <v>20846400</v>
      </c>
      <c r="AV677" s="286"/>
      <c r="AW677" s="286"/>
      <c r="AX677" s="286">
        <v>0</v>
      </c>
      <c r="AY677" s="286">
        <v>1567</v>
      </c>
      <c r="AZ677" s="286">
        <v>75216000</v>
      </c>
      <c r="BA677" s="286"/>
      <c r="BB677" s="286"/>
      <c r="BC677" s="286">
        <v>1470</v>
      </c>
      <c r="BD677" s="286">
        <v>70560000</v>
      </c>
      <c r="BE677" s="286">
        <v>54326697</v>
      </c>
      <c r="BF677" s="286">
        <v>18963000</v>
      </c>
      <c r="BG677" s="286">
        <v>1470</v>
      </c>
      <c r="BH677" s="286">
        <v>70560000</v>
      </c>
      <c r="BI677" s="286">
        <v>54326697</v>
      </c>
      <c r="BJ677" s="286">
        <v>18963000</v>
      </c>
      <c r="BK677" s="286">
        <v>97</v>
      </c>
      <c r="BL677" s="286">
        <v>49</v>
      </c>
      <c r="BM677" s="286">
        <v>146</v>
      </c>
      <c r="BN677" s="286">
        <v>7008000</v>
      </c>
      <c r="BO677" s="286">
        <v>1883400</v>
      </c>
      <c r="BP677" s="287" t="s">
        <v>3402</v>
      </c>
      <c r="BQ677" s="287" t="s">
        <v>4197</v>
      </c>
      <c r="BR677" t="s">
        <v>45</v>
      </c>
    </row>
    <row r="678" spans="1:70" x14ac:dyDescent="0.3">
      <c r="A678" s="281">
        <v>675</v>
      </c>
      <c r="B678" s="288" t="s">
        <v>2952</v>
      </c>
      <c r="C678" s="288" t="s">
        <v>3011</v>
      </c>
      <c r="D678" s="288" t="s">
        <v>2998</v>
      </c>
      <c r="E678" s="288" t="s">
        <v>2959</v>
      </c>
      <c r="F678" s="288" t="s">
        <v>2955</v>
      </c>
      <c r="G678" s="288" t="s">
        <v>2960</v>
      </c>
      <c r="H678" s="288" t="s">
        <v>2965</v>
      </c>
      <c r="I678" s="288" t="s">
        <v>2962</v>
      </c>
      <c r="J678" s="288" t="s">
        <v>60</v>
      </c>
      <c r="K678" s="288" t="s">
        <v>2958</v>
      </c>
      <c r="L678" s="288" t="s">
        <v>45</v>
      </c>
      <c r="M678" s="289" t="s">
        <v>2727</v>
      </c>
      <c r="N678" s="288" t="s">
        <v>2728</v>
      </c>
      <c r="O678" s="288" t="s">
        <v>50</v>
      </c>
      <c r="P678" s="288" t="s">
        <v>51</v>
      </c>
      <c r="Q678" s="290" t="s">
        <v>45</v>
      </c>
      <c r="R678" s="288" t="s">
        <v>45</v>
      </c>
      <c r="S678" s="1">
        <v>45798</v>
      </c>
      <c r="T678" s="1">
        <v>45763</v>
      </c>
      <c r="U678" s="290" t="s">
        <v>45</v>
      </c>
      <c r="V678" s="1">
        <v>45763</v>
      </c>
      <c r="W678" s="1">
        <v>45798</v>
      </c>
      <c r="X678" s="1">
        <v>45799</v>
      </c>
      <c r="Y678" s="291">
        <v>27000</v>
      </c>
      <c r="Z678" s="291">
        <v>32000</v>
      </c>
      <c r="AA678" s="291">
        <v>5500</v>
      </c>
      <c r="AB678" s="291">
        <v>32000</v>
      </c>
      <c r="AC678" s="292" t="s">
        <v>901</v>
      </c>
      <c r="AD678" s="290" t="s">
        <v>60</v>
      </c>
      <c r="AE678" s="292" t="s">
        <v>45</v>
      </c>
      <c r="AF678" s="291">
        <v>27000</v>
      </c>
      <c r="AG678" s="291">
        <v>1400</v>
      </c>
      <c r="AH678" s="291">
        <v>44800000</v>
      </c>
      <c r="AI678" s="291">
        <v>7700000</v>
      </c>
      <c r="AJ678" s="291">
        <v>1000</v>
      </c>
      <c r="AK678" s="291">
        <v>32000000</v>
      </c>
      <c r="AL678" s="291">
        <v>5500000</v>
      </c>
      <c r="AM678" s="291">
        <v>400</v>
      </c>
      <c r="AN678" s="291">
        <v>12800000</v>
      </c>
      <c r="AO678" s="291">
        <v>2200000</v>
      </c>
      <c r="AP678" s="291">
        <v>1397</v>
      </c>
      <c r="AQ678" s="291">
        <v>44704000</v>
      </c>
      <c r="AR678" s="291">
        <v>7683500</v>
      </c>
      <c r="AS678" s="291">
        <v>1397</v>
      </c>
      <c r="AT678" s="291">
        <v>44704000</v>
      </c>
      <c r="AU678" s="291">
        <v>7683500</v>
      </c>
      <c r="AV678" s="291"/>
      <c r="AW678" s="291"/>
      <c r="AX678" s="291">
        <v>0</v>
      </c>
      <c r="AY678" s="291">
        <v>1046</v>
      </c>
      <c r="AZ678" s="291">
        <v>33472000</v>
      </c>
      <c r="BA678" s="291"/>
      <c r="BB678" s="291"/>
      <c r="BC678" s="291">
        <v>836</v>
      </c>
      <c r="BD678" s="291">
        <v>26752000</v>
      </c>
      <c r="BE678" s="291">
        <v>17570754</v>
      </c>
      <c r="BF678" s="291">
        <v>4598000</v>
      </c>
      <c r="BG678" s="291">
        <v>836</v>
      </c>
      <c r="BH678" s="291">
        <v>26752000</v>
      </c>
      <c r="BI678" s="291">
        <v>17570754</v>
      </c>
      <c r="BJ678" s="291">
        <v>4598000</v>
      </c>
      <c r="BK678" s="291">
        <v>210</v>
      </c>
      <c r="BL678" s="291">
        <v>351</v>
      </c>
      <c r="BM678" s="291">
        <v>561</v>
      </c>
      <c r="BN678" s="291">
        <v>17952000</v>
      </c>
      <c r="BO678" s="291">
        <v>3085500</v>
      </c>
      <c r="BP678" s="292" t="s">
        <v>3672</v>
      </c>
      <c r="BQ678" s="292" t="s">
        <v>3097</v>
      </c>
      <c r="BR678" t="s">
        <v>45</v>
      </c>
    </row>
    <row r="679" spans="1:70" x14ac:dyDescent="0.3">
      <c r="A679" s="281">
        <v>676</v>
      </c>
      <c r="B679" s="282" t="s">
        <v>2952</v>
      </c>
      <c r="C679" s="282" t="s">
        <v>3011</v>
      </c>
      <c r="D679" s="282" t="s">
        <v>2998</v>
      </c>
      <c r="E679" s="282" t="s">
        <v>2959</v>
      </c>
      <c r="F679" s="282" t="s">
        <v>2955</v>
      </c>
      <c r="G679" s="282" t="s">
        <v>2960</v>
      </c>
      <c r="H679" s="282" t="s">
        <v>2965</v>
      </c>
      <c r="I679" s="282" t="s">
        <v>2999</v>
      </c>
      <c r="J679" s="282" t="s">
        <v>60</v>
      </c>
      <c r="K679" s="282" t="s">
        <v>2958</v>
      </c>
      <c r="L679" s="282" t="s">
        <v>45</v>
      </c>
      <c r="M679" s="283" t="s">
        <v>2729</v>
      </c>
      <c r="N679" s="282" t="s">
        <v>2730</v>
      </c>
      <c r="O679" s="282" t="s">
        <v>50</v>
      </c>
      <c r="P679" s="282" t="s">
        <v>74</v>
      </c>
      <c r="Q679" s="284" t="s">
        <v>45</v>
      </c>
      <c r="R679" s="282" t="s">
        <v>45</v>
      </c>
      <c r="S679" s="285">
        <v>45817</v>
      </c>
      <c r="T679" s="285">
        <v>45743</v>
      </c>
      <c r="U679" s="284" t="s">
        <v>45</v>
      </c>
      <c r="V679" s="285">
        <v>45743</v>
      </c>
      <c r="W679" s="285">
        <v>45790</v>
      </c>
      <c r="X679" s="285">
        <v>45791</v>
      </c>
      <c r="Y679" s="286">
        <v>43000</v>
      </c>
      <c r="Z679" s="286">
        <v>43000</v>
      </c>
      <c r="AA679" s="286">
        <v>11500</v>
      </c>
      <c r="AB679" s="286">
        <v>43000</v>
      </c>
      <c r="AC679" s="287" t="s">
        <v>208</v>
      </c>
      <c r="AD679" s="284" t="s">
        <v>60</v>
      </c>
      <c r="AE679" s="287" t="s">
        <v>45</v>
      </c>
      <c r="AF679" s="286">
        <v>43000</v>
      </c>
      <c r="AG679" s="286">
        <v>2120</v>
      </c>
      <c r="AH679" s="286">
        <v>91160000</v>
      </c>
      <c r="AI679" s="286">
        <v>24380000</v>
      </c>
      <c r="AJ679" s="286">
        <v>1400</v>
      </c>
      <c r="AK679" s="286">
        <v>60200000</v>
      </c>
      <c r="AL679" s="286">
        <v>16100000</v>
      </c>
      <c r="AM679" s="286">
        <v>720</v>
      </c>
      <c r="AN679" s="286">
        <v>30960000</v>
      </c>
      <c r="AO679" s="286">
        <v>8280000</v>
      </c>
      <c r="AP679" s="286">
        <v>2308</v>
      </c>
      <c r="AQ679" s="286">
        <v>99244000</v>
      </c>
      <c r="AR679" s="286">
        <v>26542000</v>
      </c>
      <c r="AS679" s="286">
        <v>2308</v>
      </c>
      <c r="AT679" s="286">
        <v>99244000</v>
      </c>
      <c r="AU679" s="286">
        <v>26542000</v>
      </c>
      <c r="AV679" s="286"/>
      <c r="AW679" s="286"/>
      <c r="AX679" s="286">
        <v>0</v>
      </c>
      <c r="AY679" s="286">
        <v>2293</v>
      </c>
      <c r="AZ679" s="286">
        <v>98599000</v>
      </c>
      <c r="BA679" s="286"/>
      <c r="BB679" s="286"/>
      <c r="BC679" s="286">
        <v>2008</v>
      </c>
      <c r="BD679" s="286">
        <v>86344000</v>
      </c>
      <c r="BE679" s="286">
        <v>68374575</v>
      </c>
      <c r="BF679" s="286">
        <v>23092000</v>
      </c>
      <c r="BG679" s="286">
        <v>2008</v>
      </c>
      <c r="BH679" s="286">
        <v>86344000</v>
      </c>
      <c r="BI679" s="286">
        <v>68374575</v>
      </c>
      <c r="BJ679" s="286">
        <v>23092000</v>
      </c>
      <c r="BK679" s="286">
        <v>285</v>
      </c>
      <c r="BL679" s="286">
        <v>15</v>
      </c>
      <c r="BM679" s="286">
        <v>300</v>
      </c>
      <c r="BN679" s="286">
        <v>12900000</v>
      </c>
      <c r="BO679" s="286">
        <v>3450000</v>
      </c>
      <c r="BP679" s="287" t="s">
        <v>3962</v>
      </c>
      <c r="BQ679" s="287" t="s">
        <v>3733</v>
      </c>
      <c r="BR679" t="s">
        <v>45</v>
      </c>
    </row>
    <row r="680" spans="1:70" x14ac:dyDescent="0.3">
      <c r="A680" s="281">
        <v>677</v>
      </c>
      <c r="B680" s="288" t="s">
        <v>2952</v>
      </c>
      <c r="C680" s="288" t="s">
        <v>3011</v>
      </c>
      <c r="D680" s="288" t="s">
        <v>2998</v>
      </c>
      <c r="E680" s="288" t="s">
        <v>2959</v>
      </c>
      <c r="F680" s="288" t="s">
        <v>2955</v>
      </c>
      <c r="G680" s="288" t="s">
        <v>2966</v>
      </c>
      <c r="H680" s="288" t="s">
        <v>2967</v>
      </c>
      <c r="I680" s="288" t="s">
        <v>2962</v>
      </c>
      <c r="J680" s="288" t="s">
        <v>60</v>
      </c>
      <c r="K680" s="288" t="s">
        <v>2958</v>
      </c>
      <c r="L680" s="288" t="s">
        <v>1885</v>
      </c>
      <c r="M680" s="289" t="s">
        <v>2731</v>
      </c>
      <c r="N680" s="288" t="s">
        <v>2732</v>
      </c>
      <c r="O680" s="288" t="s">
        <v>50</v>
      </c>
      <c r="P680" s="288" t="s">
        <v>51</v>
      </c>
      <c r="Q680" s="290" t="s">
        <v>45</v>
      </c>
      <c r="R680" s="288" t="s">
        <v>45</v>
      </c>
      <c r="S680" s="1">
        <v>45820</v>
      </c>
      <c r="T680" s="1">
        <v>45695</v>
      </c>
      <c r="U680" s="290" t="s">
        <v>45</v>
      </c>
      <c r="V680" s="1">
        <v>45695</v>
      </c>
      <c r="W680" s="1">
        <v>45742</v>
      </c>
      <c r="X680" s="1">
        <v>45744</v>
      </c>
      <c r="Y680" s="291">
        <v>45000</v>
      </c>
      <c r="Z680" s="291">
        <v>45000</v>
      </c>
      <c r="AA680" s="291">
        <v>11500</v>
      </c>
      <c r="AB680" s="291">
        <v>45000</v>
      </c>
      <c r="AC680" s="292" t="s">
        <v>983</v>
      </c>
      <c r="AD680" s="290" t="s">
        <v>60</v>
      </c>
      <c r="AE680" s="292" t="s">
        <v>45</v>
      </c>
      <c r="AF680" s="291">
        <v>45000</v>
      </c>
      <c r="AG680" s="291">
        <v>3260</v>
      </c>
      <c r="AH680" s="291">
        <v>146700000</v>
      </c>
      <c r="AI680" s="291">
        <v>37490000</v>
      </c>
      <c r="AJ680" s="291">
        <v>600</v>
      </c>
      <c r="AK680" s="291">
        <v>27000000</v>
      </c>
      <c r="AL680" s="291">
        <v>6900000</v>
      </c>
      <c r="AM680" s="291">
        <v>2660</v>
      </c>
      <c r="AN680" s="291">
        <v>119700000</v>
      </c>
      <c r="AO680" s="291">
        <v>30590000</v>
      </c>
      <c r="AP680" s="291">
        <v>3234</v>
      </c>
      <c r="AQ680" s="291">
        <v>145530000</v>
      </c>
      <c r="AR680" s="291">
        <v>37191000</v>
      </c>
      <c r="AS680" s="291">
        <v>3234</v>
      </c>
      <c r="AT680" s="291">
        <v>145530000</v>
      </c>
      <c r="AU680" s="291">
        <v>37191000</v>
      </c>
      <c r="AV680" s="291"/>
      <c r="AW680" s="291"/>
      <c r="AX680" s="291">
        <v>0</v>
      </c>
      <c r="AY680" s="291">
        <v>3036</v>
      </c>
      <c r="AZ680" s="291">
        <v>136620000</v>
      </c>
      <c r="BA680" s="291"/>
      <c r="BB680" s="291"/>
      <c r="BC680" s="291">
        <v>2713</v>
      </c>
      <c r="BD680" s="291">
        <v>122085000</v>
      </c>
      <c r="BE680" s="291">
        <v>96424953</v>
      </c>
      <c r="BF680" s="291">
        <v>31199500</v>
      </c>
      <c r="BG680" s="291">
        <v>2713</v>
      </c>
      <c r="BH680" s="291">
        <v>122085000</v>
      </c>
      <c r="BI680" s="291">
        <v>96424953</v>
      </c>
      <c r="BJ680" s="291">
        <v>31199500</v>
      </c>
      <c r="BK680" s="291">
        <v>323</v>
      </c>
      <c r="BL680" s="291">
        <v>198</v>
      </c>
      <c r="BM680" s="291">
        <v>521</v>
      </c>
      <c r="BN680" s="291">
        <v>23445000</v>
      </c>
      <c r="BO680" s="291">
        <v>5991500</v>
      </c>
      <c r="BP680" s="292" t="s">
        <v>3837</v>
      </c>
      <c r="BQ680" s="292" t="s">
        <v>4006</v>
      </c>
      <c r="BR680" t="s">
        <v>45</v>
      </c>
    </row>
    <row r="681" spans="1:70" x14ac:dyDescent="0.3">
      <c r="A681" s="281">
        <v>678</v>
      </c>
      <c r="B681" s="282" t="s">
        <v>2952</v>
      </c>
      <c r="C681" s="282" t="s">
        <v>3011</v>
      </c>
      <c r="D681" s="282" t="s">
        <v>2998</v>
      </c>
      <c r="E681" s="282" t="s">
        <v>2959</v>
      </c>
      <c r="F681" s="282" t="s">
        <v>2955</v>
      </c>
      <c r="G681" s="282" t="s">
        <v>2966</v>
      </c>
      <c r="H681" s="282" t="s">
        <v>2967</v>
      </c>
      <c r="I681" s="282" t="s">
        <v>2962</v>
      </c>
      <c r="J681" s="282" t="s">
        <v>60</v>
      </c>
      <c r="K681" s="282" t="s">
        <v>2958</v>
      </c>
      <c r="L681" s="282" t="s">
        <v>45</v>
      </c>
      <c r="M681" s="283" t="s">
        <v>2733</v>
      </c>
      <c r="N681" s="282" t="s">
        <v>2734</v>
      </c>
      <c r="O681" s="282" t="s">
        <v>50</v>
      </c>
      <c r="P681" s="282" t="s">
        <v>74</v>
      </c>
      <c r="Q681" s="284" t="s">
        <v>45</v>
      </c>
      <c r="R681" s="282" t="s">
        <v>45</v>
      </c>
      <c r="S681" s="285">
        <v>45820</v>
      </c>
      <c r="T681" s="285">
        <v>45679</v>
      </c>
      <c r="U681" s="284" t="s">
        <v>45</v>
      </c>
      <c r="V681" s="285">
        <v>45679</v>
      </c>
      <c r="W681" s="285">
        <v>45744</v>
      </c>
      <c r="X681" s="285">
        <v>45748</v>
      </c>
      <c r="Y681" s="286">
        <v>48000</v>
      </c>
      <c r="Z681" s="286">
        <v>48000</v>
      </c>
      <c r="AA681" s="286">
        <v>12600</v>
      </c>
      <c r="AB681" s="286">
        <v>48000</v>
      </c>
      <c r="AC681" s="287" t="s">
        <v>116</v>
      </c>
      <c r="AD681" s="284" t="s">
        <v>60</v>
      </c>
      <c r="AE681" s="287" t="s">
        <v>45</v>
      </c>
      <c r="AF681" s="286">
        <v>48000</v>
      </c>
      <c r="AG681" s="286">
        <v>5560</v>
      </c>
      <c r="AH681" s="286">
        <v>266880000</v>
      </c>
      <c r="AI681" s="286">
        <v>70056000</v>
      </c>
      <c r="AJ681" s="286">
        <v>1900</v>
      </c>
      <c r="AK681" s="286">
        <v>91200000</v>
      </c>
      <c r="AL681" s="286">
        <v>23940000</v>
      </c>
      <c r="AM681" s="286">
        <v>3660</v>
      </c>
      <c r="AN681" s="286">
        <v>175680000</v>
      </c>
      <c r="AO681" s="286">
        <v>46116000</v>
      </c>
      <c r="AP681" s="286">
        <v>5596</v>
      </c>
      <c r="AQ681" s="286">
        <v>268608000</v>
      </c>
      <c r="AR681" s="286">
        <v>70509600</v>
      </c>
      <c r="AS681" s="286">
        <v>5596</v>
      </c>
      <c r="AT681" s="286">
        <v>268608000</v>
      </c>
      <c r="AU681" s="286">
        <v>70509600</v>
      </c>
      <c r="AV681" s="286"/>
      <c r="AW681" s="286"/>
      <c r="AX681" s="286">
        <v>0</v>
      </c>
      <c r="AY681" s="286">
        <v>5564</v>
      </c>
      <c r="AZ681" s="286">
        <v>267072000</v>
      </c>
      <c r="BA681" s="286">
        <v>-2</v>
      </c>
      <c r="BB681" s="286">
        <v>-96000</v>
      </c>
      <c r="BC681" s="286">
        <v>5024</v>
      </c>
      <c r="BD681" s="286">
        <v>241152000</v>
      </c>
      <c r="BE681" s="286">
        <v>192798873</v>
      </c>
      <c r="BF681" s="286">
        <v>63302400</v>
      </c>
      <c r="BG681" s="286">
        <v>5024</v>
      </c>
      <c r="BH681" s="286">
        <v>241152000</v>
      </c>
      <c r="BI681" s="286">
        <v>192798873</v>
      </c>
      <c r="BJ681" s="286">
        <v>63302400</v>
      </c>
      <c r="BK681" s="286">
        <v>540</v>
      </c>
      <c r="BL681" s="286">
        <v>32</v>
      </c>
      <c r="BM681" s="286">
        <v>572</v>
      </c>
      <c r="BN681" s="286">
        <v>27456000</v>
      </c>
      <c r="BO681" s="286">
        <v>7207200</v>
      </c>
      <c r="BP681" s="287" t="s">
        <v>3531</v>
      </c>
      <c r="BQ681" s="287" t="s">
        <v>4047</v>
      </c>
      <c r="BR681" t="s">
        <v>45</v>
      </c>
    </row>
    <row r="682" spans="1:70" x14ac:dyDescent="0.3">
      <c r="A682" s="281">
        <v>679</v>
      </c>
      <c r="B682" s="288" t="s">
        <v>2952</v>
      </c>
      <c r="C682" s="288" t="s">
        <v>3011</v>
      </c>
      <c r="D682" s="288" t="s">
        <v>2998</v>
      </c>
      <c r="E682" s="288" t="s">
        <v>2959</v>
      </c>
      <c r="F682" s="288" t="s">
        <v>2955</v>
      </c>
      <c r="G682" s="288" t="s">
        <v>2966</v>
      </c>
      <c r="H682" s="288" t="s">
        <v>2967</v>
      </c>
      <c r="I682" s="288" t="s">
        <v>2962</v>
      </c>
      <c r="J682" s="288" t="s">
        <v>60</v>
      </c>
      <c r="K682" s="288" t="s">
        <v>2958</v>
      </c>
      <c r="L682" s="288" t="s">
        <v>45</v>
      </c>
      <c r="M682" s="289" t="s">
        <v>2735</v>
      </c>
      <c r="N682" s="288" t="s">
        <v>2736</v>
      </c>
      <c r="O682" s="288" t="s">
        <v>50</v>
      </c>
      <c r="P682" s="288" t="s">
        <v>51</v>
      </c>
      <c r="Q682" s="290" t="s">
        <v>45</v>
      </c>
      <c r="R682" s="288" t="s">
        <v>45</v>
      </c>
      <c r="S682" s="1">
        <v>45765</v>
      </c>
      <c r="T682" s="1">
        <v>45707</v>
      </c>
      <c r="U682" s="290" t="s">
        <v>45</v>
      </c>
      <c r="V682" s="1">
        <v>45707</v>
      </c>
      <c r="W682" s="1">
        <v>45765</v>
      </c>
      <c r="X682" s="1">
        <v>45770</v>
      </c>
      <c r="Y682" s="291">
        <v>64000</v>
      </c>
      <c r="Z682" s="291">
        <v>64000</v>
      </c>
      <c r="AA682" s="291">
        <v>16300</v>
      </c>
      <c r="AB682" s="291">
        <v>64000</v>
      </c>
      <c r="AC682" s="292" t="s">
        <v>839</v>
      </c>
      <c r="AD682" s="290" t="s">
        <v>60</v>
      </c>
      <c r="AE682" s="292" t="s">
        <v>45</v>
      </c>
      <c r="AF682" s="291">
        <v>64000</v>
      </c>
      <c r="AG682" s="291">
        <v>750</v>
      </c>
      <c r="AH682" s="291">
        <v>48000000</v>
      </c>
      <c r="AI682" s="291">
        <v>12225000</v>
      </c>
      <c r="AJ682" s="291">
        <v>750</v>
      </c>
      <c r="AK682" s="291">
        <v>48000000</v>
      </c>
      <c r="AL682" s="291">
        <v>12225000</v>
      </c>
      <c r="AM682" s="291"/>
      <c r="AN682" s="291"/>
      <c r="AO682" s="291">
        <v>0</v>
      </c>
      <c r="AP682" s="291">
        <v>795</v>
      </c>
      <c r="AQ682" s="291">
        <v>50880000</v>
      </c>
      <c r="AR682" s="291">
        <v>12958500</v>
      </c>
      <c r="AS682" s="291">
        <v>795</v>
      </c>
      <c r="AT682" s="291">
        <v>50880000</v>
      </c>
      <c r="AU682" s="291">
        <v>12958500</v>
      </c>
      <c r="AV682" s="291"/>
      <c r="AW682" s="291"/>
      <c r="AX682" s="291">
        <v>0</v>
      </c>
      <c r="AY682" s="291">
        <v>737</v>
      </c>
      <c r="AZ682" s="291">
        <v>47168000</v>
      </c>
      <c r="BA682" s="291"/>
      <c r="BB682" s="291"/>
      <c r="BC682" s="291">
        <v>494</v>
      </c>
      <c r="BD682" s="291">
        <v>31616000</v>
      </c>
      <c r="BE682" s="291">
        <v>23678246</v>
      </c>
      <c r="BF682" s="291">
        <v>8052200</v>
      </c>
      <c r="BG682" s="291">
        <v>494</v>
      </c>
      <c r="BH682" s="291">
        <v>31616000</v>
      </c>
      <c r="BI682" s="291">
        <v>23678246</v>
      </c>
      <c r="BJ682" s="291">
        <v>8052200</v>
      </c>
      <c r="BK682" s="291">
        <v>243</v>
      </c>
      <c r="BL682" s="291">
        <v>58</v>
      </c>
      <c r="BM682" s="291">
        <v>301</v>
      </c>
      <c r="BN682" s="291">
        <v>19264000</v>
      </c>
      <c r="BO682" s="291">
        <v>4906300</v>
      </c>
      <c r="BP682" s="292" t="s">
        <v>3484</v>
      </c>
      <c r="BQ682" s="292" t="s">
        <v>3940</v>
      </c>
      <c r="BR682" t="s">
        <v>45</v>
      </c>
    </row>
    <row r="683" spans="1:70" x14ac:dyDescent="0.3">
      <c r="A683" s="281">
        <v>680</v>
      </c>
      <c r="B683" s="282" t="s">
        <v>2952</v>
      </c>
      <c r="C683" s="282" t="s">
        <v>3011</v>
      </c>
      <c r="D683" s="282" t="s">
        <v>2998</v>
      </c>
      <c r="E683" s="282" t="s">
        <v>2959</v>
      </c>
      <c r="F683" s="282" t="s">
        <v>2955</v>
      </c>
      <c r="G683" s="282" t="s">
        <v>2966</v>
      </c>
      <c r="H683" s="282" t="s">
        <v>2967</v>
      </c>
      <c r="I683" s="282" t="s">
        <v>2962</v>
      </c>
      <c r="J683" s="282" t="s">
        <v>60</v>
      </c>
      <c r="K683" s="282" t="s">
        <v>2958</v>
      </c>
      <c r="L683" s="282" t="s">
        <v>45</v>
      </c>
      <c r="M683" s="283" t="s">
        <v>2737</v>
      </c>
      <c r="N683" s="282" t="s">
        <v>2738</v>
      </c>
      <c r="O683" s="282" t="s">
        <v>50</v>
      </c>
      <c r="P683" s="282" t="s">
        <v>51</v>
      </c>
      <c r="Q683" s="284" t="s">
        <v>45</v>
      </c>
      <c r="R683" s="282" t="s">
        <v>45</v>
      </c>
      <c r="S683" s="285">
        <v>45798</v>
      </c>
      <c r="T683" s="285">
        <v>45747</v>
      </c>
      <c r="U683" s="284" t="s">
        <v>45</v>
      </c>
      <c r="V683" s="285">
        <v>45747</v>
      </c>
      <c r="W683" s="285">
        <v>45789</v>
      </c>
      <c r="X683" s="285">
        <v>45790</v>
      </c>
      <c r="Y683" s="286">
        <v>48000</v>
      </c>
      <c r="Z683" s="286">
        <v>48000</v>
      </c>
      <c r="AA683" s="286">
        <v>13000</v>
      </c>
      <c r="AB683" s="286">
        <v>48000</v>
      </c>
      <c r="AC683" s="287" t="s">
        <v>211</v>
      </c>
      <c r="AD683" s="284" t="s">
        <v>60</v>
      </c>
      <c r="AE683" s="287" t="s">
        <v>45</v>
      </c>
      <c r="AF683" s="286">
        <v>48000</v>
      </c>
      <c r="AG683" s="286">
        <v>4120</v>
      </c>
      <c r="AH683" s="286">
        <v>197760000</v>
      </c>
      <c r="AI683" s="286">
        <v>53560000</v>
      </c>
      <c r="AJ683" s="286">
        <v>1360</v>
      </c>
      <c r="AK683" s="286">
        <v>65280000</v>
      </c>
      <c r="AL683" s="286">
        <v>17680000</v>
      </c>
      <c r="AM683" s="286">
        <v>2760</v>
      </c>
      <c r="AN683" s="286">
        <v>132480000</v>
      </c>
      <c r="AO683" s="286">
        <v>35880000</v>
      </c>
      <c r="AP683" s="286">
        <v>4013</v>
      </c>
      <c r="AQ683" s="286">
        <v>192624000</v>
      </c>
      <c r="AR683" s="286">
        <v>52169000</v>
      </c>
      <c r="AS683" s="286">
        <v>4013</v>
      </c>
      <c r="AT683" s="286">
        <v>192624000</v>
      </c>
      <c r="AU683" s="286">
        <v>52169000</v>
      </c>
      <c r="AV683" s="286"/>
      <c r="AW683" s="286"/>
      <c r="AX683" s="286">
        <v>0</v>
      </c>
      <c r="AY683" s="286">
        <v>3629</v>
      </c>
      <c r="AZ683" s="286">
        <v>174192000</v>
      </c>
      <c r="BA683" s="286"/>
      <c r="BB683" s="286"/>
      <c r="BC683" s="286">
        <v>3465</v>
      </c>
      <c r="BD683" s="286">
        <v>166320000</v>
      </c>
      <c r="BE683" s="286">
        <v>128542900</v>
      </c>
      <c r="BF683" s="286">
        <v>45045000</v>
      </c>
      <c r="BG683" s="286">
        <v>3465</v>
      </c>
      <c r="BH683" s="286">
        <v>166320000</v>
      </c>
      <c r="BI683" s="286">
        <v>128542900</v>
      </c>
      <c r="BJ683" s="286">
        <v>45045000</v>
      </c>
      <c r="BK683" s="286">
        <v>164</v>
      </c>
      <c r="BL683" s="286">
        <v>384</v>
      </c>
      <c r="BM683" s="286">
        <v>548</v>
      </c>
      <c r="BN683" s="286">
        <v>26304000</v>
      </c>
      <c r="BO683" s="286">
        <v>7124000</v>
      </c>
      <c r="BP683" s="287" t="s">
        <v>3901</v>
      </c>
      <c r="BQ683" s="287" t="s">
        <v>3908</v>
      </c>
      <c r="BR683" t="s">
        <v>45</v>
      </c>
    </row>
    <row r="684" spans="1:70" x14ac:dyDescent="0.3">
      <c r="A684" s="281">
        <v>681</v>
      </c>
      <c r="B684" s="288" t="s">
        <v>2952</v>
      </c>
      <c r="C684" s="288" t="s">
        <v>3011</v>
      </c>
      <c r="D684" s="288" t="s">
        <v>2998</v>
      </c>
      <c r="E684" s="288" t="s">
        <v>2959</v>
      </c>
      <c r="F684" s="288" t="s">
        <v>2955</v>
      </c>
      <c r="G684" s="288" t="s">
        <v>2966</v>
      </c>
      <c r="H684" s="288" t="s">
        <v>2967</v>
      </c>
      <c r="I684" s="288" t="s">
        <v>2962</v>
      </c>
      <c r="J684" s="288" t="s">
        <v>60</v>
      </c>
      <c r="K684" s="288" t="s">
        <v>2958</v>
      </c>
      <c r="L684" s="288" t="s">
        <v>45</v>
      </c>
      <c r="M684" s="289" t="s">
        <v>2739</v>
      </c>
      <c r="N684" s="288" t="s">
        <v>2740</v>
      </c>
      <c r="O684" s="288" t="s">
        <v>50</v>
      </c>
      <c r="P684" s="288" t="s">
        <v>51</v>
      </c>
      <c r="Q684" s="290" t="s">
        <v>45</v>
      </c>
      <c r="R684" s="288" t="s">
        <v>45</v>
      </c>
      <c r="S684" s="1">
        <v>45803</v>
      </c>
      <c r="T684" s="1">
        <v>45750</v>
      </c>
      <c r="U684" s="290" t="s">
        <v>45</v>
      </c>
      <c r="V684" s="1">
        <v>45750</v>
      </c>
      <c r="W684" s="1">
        <v>45800</v>
      </c>
      <c r="X684" s="1">
        <v>45800</v>
      </c>
      <c r="Y684" s="291">
        <v>53000</v>
      </c>
      <c r="Z684" s="291">
        <v>53000</v>
      </c>
      <c r="AA684" s="291">
        <v>14300</v>
      </c>
      <c r="AB684" s="291">
        <v>53000</v>
      </c>
      <c r="AC684" s="292" t="s">
        <v>302</v>
      </c>
      <c r="AD684" s="290" t="s">
        <v>60</v>
      </c>
      <c r="AE684" s="292" t="s">
        <v>45</v>
      </c>
      <c r="AF684" s="291">
        <v>53000</v>
      </c>
      <c r="AG684" s="291">
        <v>1600</v>
      </c>
      <c r="AH684" s="291">
        <v>84800000</v>
      </c>
      <c r="AI684" s="291">
        <v>22880000</v>
      </c>
      <c r="AJ684" s="291">
        <v>900</v>
      </c>
      <c r="AK684" s="291">
        <v>47700000</v>
      </c>
      <c r="AL684" s="291">
        <v>12870000</v>
      </c>
      <c r="AM684" s="291">
        <v>700</v>
      </c>
      <c r="AN684" s="291">
        <v>37100000</v>
      </c>
      <c r="AO684" s="291">
        <v>10010000</v>
      </c>
      <c r="AP684" s="291">
        <v>1607</v>
      </c>
      <c r="AQ684" s="291">
        <v>85171000</v>
      </c>
      <c r="AR684" s="291">
        <v>22980100</v>
      </c>
      <c r="AS684" s="291">
        <v>1607</v>
      </c>
      <c r="AT684" s="291">
        <v>85171000</v>
      </c>
      <c r="AU684" s="291">
        <v>22980100</v>
      </c>
      <c r="AV684" s="291"/>
      <c r="AW684" s="291"/>
      <c r="AX684" s="291">
        <v>0</v>
      </c>
      <c r="AY684" s="291">
        <v>1331</v>
      </c>
      <c r="AZ684" s="291">
        <v>70543000</v>
      </c>
      <c r="BA684" s="291"/>
      <c r="BB684" s="291"/>
      <c r="BC684" s="291">
        <v>1197</v>
      </c>
      <c r="BD684" s="291">
        <v>63441000</v>
      </c>
      <c r="BE684" s="291">
        <v>49560628</v>
      </c>
      <c r="BF684" s="291">
        <v>17117100</v>
      </c>
      <c r="BG684" s="291">
        <v>1197</v>
      </c>
      <c r="BH684" s="291">
        <v>63441000</v>
      </c>
      <c r="BI684" s="291">
        <v>49560628</v>
      </c>
      <c r="BJ684" s="291">
        <v>17117100</v>
      </c>
      <c r="BK684" s="291">
        <v>134</v>
      </c>
      <c r="BL684" s="291">
        <v>276</v>
      </c>
      <c r="BM684" s="291">
        <v>410</v>
      </c>
      <c r="BN684" s="291">
        <v>21730000</v>
      </c>
      <c r="BO684" s="291">
        <v>5863000</v>
      </c>
      <c r="BP684" s="292" t="s">
        <v>3248</v>
      </c>
      <c r="BQ684" s="292" t="s">
        <v>3844</v>
      </c>
      <c r="BR684" t="s">
        <v>45</v>
      </c>
    </row>
    <row r="685" spans="1:70" x14ac:dyDescent="0.3">
      <c r="A685" s="281">
        <v>682</v>
      </c>
      <c r="B685" s="282" t="s">
        <v>2952</v>
      </c>
      <c r="C685" s="282" t="s">
        <v>3011</v>
      </c>
      <c r="D685" s="282" t="s">
        <v>2998</v>
      </c>
      <c r="E685" s="282" t="s">
        <v>2959</v>
      </c>
      <c r="F685" s="282" t="s">
        <v>2955</v>
      </c>
      <c r="G685" s="282" t="s">
        <v>2966</v>
      </c>
      <c r="H685" s="282" t="s">
        <v>2967</v>
      </c>
      <c r="I685" s="282" t="s">
        <v>2962</v>
      </c>
      <c r="J685" s="282" t="s">
        <v>60</v>
      </c>
      <c r="K685" s="282" t="s">
        <v>2958</v>
      </c>
      <c r="L685" s="282" t="s">
        <v>45</v>
      </c>
      <c r="M685" s="283" t="s">
        <v>2741</v>
      </c>
      <c r="N685" s="282" t="s">
        <v>2742</v>
      </c>
      <c r="O685" s="282" t="s">
        <v>50</v>
      </c>
      <c r="P685" s="282" t="s">
        <v>51</v>
      </c>
      <c r="Q685" s="284" t="s">
        <v>45</v>
      </c>
      <c r="R685" s="282" t="s">
        <v>45</v>
      </c>
      <c r="S685" s="285">
        <v>45828</v>
      </c>
      <c r="T685" s="285">
        <v>45729</v>
      </c>
      <c r="U685" s="284" t="s">
        <v>45</v>
      </c>
      <c r="V685" s="285">
        <v>45729</v>
      </c>
      <c r="W685" s="285">
        <v>45772</v>
      </c>
      <c r="X685" s="285">
        <v>45777</v>
      </c>
      <c r="Y685" s="286">
        <v>45000</v>
      </c>
      <c r="Z685" s="286">
        <v>45000</v>
      </c>
      <c r="AA685" s="286">
        <v>12000</v>
      </c>
      <c r="AB685" s="286">
        <v>45000</v>
      </c>
      <c r="AC685" s="287" t="s">
        <v>691</v>
      </c>
      <c r="AD685" s="284" t="s">
        <v>60</v>
      </c>
      <c r="AE685" s="287" t="s">
        <v>45</v>
      </c>
      <c r="AF685" s="286">
        <v>45000</v>
      </c>
      <c r="AG685" s="286">
        <v>7210</v>
      </c>
      <c r="AH685" s="286">
        <v>324450000</v>
      </c>
      <c r="AI685" s="286">
        <v>86520000</v>
      </c>
      <c r="AJ685" s="286">
        <v>750</v>
      </c>
      <c r="AK685" s="286">
        <v>33750000</v>
      </c>
      <c r="AL685" s="286">
        <v>9000000</v>
      </c>
      <c r="AM685" s="286">
        <v>6460</v>
      </c>
      <c r="AN685" s="286">
        <v>290700000</v>
      </c>
      <c r="AO685" s="286">
        <v>77520000</v>
      </c>
      <c r="AP685" s="286">
        <v>7219</v>
      </c>
      <c r="AQ685" s="286">
        <v>324855000</v>
      </c>
      <c r="AR685" s="286">
        <v>86628000</v>
      </c>
      <c r="AS685" s="286">
        <v>7219</v>
      </c>
      <c r="AT685" s="286">
        <v>324855000</v>
      </c>
      <c r="AU685" s="286">
        <v>86628000</v>
      </c>
      <c r="AV685" s="286"/>
      <c r="AW685" s="286"/>
      <c r="AX685" s="286">
        <v>0</v>
      </c>
      <c r="AY685" s="286">
        <v>6315</v>
      </c>
      <c r="AZ685" s="286">
        <v>284175000</v>
      </c>
      <c r="BA685" s="286"/>
      <c r="BB685" s="286"/>
      <c r="BC685" s="286">
        <v>6033</v>
      </c>
      <c r="BD685" s="286">
        <v>271485000</v>
      </c>
      <c r="BE685" s="286">
        <v>205371304</v>
      </c>
      <c r="BF685" s="286">
        <v>72396000</v>
      </c>
      <c r="BG685" s="286">
        <v>6033</v>
      </c>
      <c r="BH685" s="286">
        <v>271485000</v>
      </c>
      <c r="BI685" s="286">
        <v>205371304</v>
      </c>
      <c r="BJ685" s="286">
        <v>72396000</v>
      </c>
      <c r="BK685" s="286">
        <v>282</v>
      </c>
      <c r="BL685" s="286">
        <v>904</v>
      </c>
      <c r="BM685" s="286">
        <v>1186</v>
      </c>
      <c r="BN685" s="286">
        <v>53370000</v>
      </c>
      <c r="BO685" s="286">
        <v>14232000</v>
      </c>
      <c r="BP685" s="287" t="s">
        <v>3399</v>
      </c>
      <c r="BQ685" s="287" t="s">
        <v>3570</v>
      </c>
      <c r="BR685" t="s">
        <v>45</v>
      </c>
    </row>
    <row r="686" spans="1:70" x14ac:dyDescent="0.3">
      <c r="A686" s="281">
        <v>683</v>
      </c>
      <c r="B686" s="288" t="s">
        <v>2952</v>
      </c>
      <c r="C686" s="288" t="s">
        <v>3011</v>
      </c>
      <c r="D686" s="288" t="s">
        <v>2998</v>
      </c>
      <c r="E686" s="288" t="s">
        <v>2959</v>
      </c>
      <c r="F686" s="288" t="s">
        <v>2955</v>
      </c>
      <c r="G686" s="288" t="s">
        <v>2966</v>
      </c>
      <c r="H686" s="288" t="s">
        <v>2967</v>
      </c>
      <c r="I686" s="288" t="s">
        <v>2962</v>
      </c>
      <c r="J686" s="288" t="s">
        <v>60</v>
      </c>
      <c r="K686" s="288" t="s">
        <v>2958</v>
      </c>
      <c r="L686" s="288" t="s">
        <v>45</v>
      </c>
      <c r="M686" s="289" t="s">
        <v>2743</v>
      </c>
      <c r="N686" s="288" t="s">
        <v>2744</v>
      </c>
      <c r="O686" s="288" t="s">
        <v>50</v>
      </c>
      <c r="P686" s="288" t="s">
        <v>51</v>
      </c>
      <c r="Q686" s="290" t="s">
        <v>45</v>
      </c>
      <c r="R686" s="288" t="s">
        <v>45</v>
      </c>
      <c r="S686" s="1">
        <v>45789</v>
      </c>
      <c r="T686" s="1">
        <v>45735</v>
      </c>
      <c r="U686" s="290" t="s">
        <v>45</v>
      </c>
      <c r="V686" s="1">
        <v>45735</v>
      </c>
      <c r="W686" s="1">
        <v>45789</v>
      </c>
      <c r="X686" s="1">
        <v>45792</v>
      </c>
      <c r="Y686" s="291">
        <v>32000</v>
      </c>
      <c r="Z686" s="291">
        <v>32000</v>
      </c>
      <c r="AA686" s="291">
        <v>8500</v>
      </c>
      <c r="AB686" s="291">
        <v>32000</v>
      </c>
      <c r="AC686" s="292" t="s">
        <v>531</v>
      </c>
      <c r="AD686" s="290" t="s">
        <v>60</v>
      </c>
      <c r="AE686" s="292" t="s">
        <v>45</v>
      </c>
      <c r="AF686" s="291">
        <v>32000</v>
      </c>
      <c r="AG686" s="291">
        <v>1750</v>
      </c>
      <c r="AH686" s="291">
        <v>56000000</v>
      </c>
      <c r="AI686" s="291">
        <v>14875000</v>
      </c>
      <c r="AJ686" s="291">
        <v>1300</v>
      </c>
      <c r="AK686" s="291">
        <v>41600000</v>
      </c>
      <c r="AL686" s="291">
        <v>11050000</v>
      </c>
      <c r="AM686" s="291">
        <v>450</v>
      </c>
      <c r="AN686" s="291">
        <v>14400000</v>
      </c>
      <c r="AO686" s="291">
        <v>3825000</v>
      </c>
      <c r="AP686" s="291">
        <v>1759</v>
      </c>
      <c r="AQ686" s="291">
        <v>56288000</v>
      </c>
      <c r="AR686" s="291">
        <v>14951500</v>
      </c>
      <c r="AS686" s="291">
        <v>1759</v>
      </c>
      <c r="AT686" s="291">
        <v>56288000</v>
      </c>
      <c r="AU686" s="291">
        <v>14951500</v>
      </c>
      <c r="AV686" s="291"/>
      <c r="AW686" s="291"/>
      <c r="AX686" s="291">
        <v>0</v>
      </c>
      <c r="AY686" s="291">
        <v>1270</v>
      </c>
      <c r="AZ686" s="291">
        <v>40640000</v>
      </c>
      <c r="BA686" s="291"/>
      <c r="BB686" s="291"/>
      <c r="BC686" s="291">
        <v>866</v>
      </c>
      <c r="BD686" s="291">
        <v>27712000</v>
      </c>
      <c r="BE686" s="291">
        <v>20619064</v>
      </c>
      <c r="BF686" s="291">
        <v>7361000</v>
      </c>
      <c r="BG686" s="291">
        <v>866</v>
      </c>
      <c r="BH686" s="291">
        <v>27712000</v>
      </c>
      <c r="BI686" s="291">
        <v>20619064</v>
      </c>
      <c r="BJ686" s="291">
        <v>7361000</v>
      </c>
      <c r="BK686" s="291">
        <v>404</v>
      </c>
      <c r="BL686" s="291">
        <v>489</v>
      </c>
      <c r="BM686" s="291">
        <v>893</v>
      </c>
      <c r="BN686" s="291">
        <v>28576000</v>
      </c>
      <c r="BO686" s="291">
        <v>7590500</v>
      </c>
      <c r="BP686" s="292" t="s">
        <v>3305</v>
      </c>
      <c r="BQ686" s="292" t="s">
        <v>3934</v>
      </c>
      <c r="BR686" t="s">
        <v>45</v>
      </c>
    </row>
    <row r="687" spans="1:70" x14ac:dyDescent="0.3">
      <c r="A687" s="281">
        <v>684</v>
      </c>
      <c r="B687" s="282" t="s">
        <v>2952</v>
      </c>
      <c r="C687" s="282" t="s">
        <v>3011</v>
      </c>
      <c r="D687" s="282" t="s">
        <v>2998</v>
      </c>
      <c r="E687" s="282" t="s">
        <v>2959</v>
      </c>
      <c r="F687" s="282" t="s">
        <v>2955</v>
      </c>
      <c r="G687" s="282" t="s">
        <v>2966</v>
      </c>
      <c r="H687" s="282" t="s">
        <v>2967</v>
      </c>
      <c r="I687" s="282" t="s">
        <v>2962</v>
      </c>
      <c r="J687" s="282" t="s">
        <v>60</v>
      </c>
      <c r="K687" s="282" t="s">
        <v>2958</v>
      </c>
      <c r="L687" s="282" t="s">
        <v>45</v>
      </c>
      <c r="M687" s="283" t="s">
        <v>2745</v>
      </c>
      <c r="N687" s="282" t="s">
        <v>2746</v>
      </c>
      <c r="O687" s="282" t="s">
        <v>50</v>
      </c>
      <c r="P687" s="282" t="s">
        <v>51</v>
      </c>
      <c r="Q687" s="284" t="s">
        <v>45</v>
      </c>
      <c r="R687" s="282" t="s">
        <v>45</v>
      </c>
      <c r="S687" s="285">
        <v>45810</v>
      </c>
      <c r="T687" s="285">
        <v>45741</v>
      </c>
      <c r="U687" s="284" t="s">
        <v>45</v>
      </c>
      <c r="V687" s="285">
        <v>45741</v>
      </c>
      <c r="W687" s="285">
        <v>45810</v>
      </c>
      <c r="X687" s="285">
        <v>45812</v>
      </c>
      <c r="Y687" s="286">
        <v>58000</v>
      </c>
      <c r="Z687" s="286">
        <v>58000</v>
      </c>
      <c r="AA687" s="286">
        <v>15700</v>
      </c>
      <c r="AB687" s="286">
        <v>58000</v>
      </c>
      <c r="AC687" s="287" t="s">
        <v>211</v>
      </c>
      <c r="AD687" s="284" t="s">
        <v>60</v>
      </c>
      <c r="AE687" s="287" t="s">
        <v>45</v>
      </c>
      <c r="AF687" s="286">
        <v>58000</v>
      </c>
      <c r="AG687" s="286">
        <v>750</v>
      </c>
      <c r="AH687" s="286">
        <v>43500000</v>
      </c>
      <c r="AI687" s="286">
        <v>11775000</v>
      </c>
      <c r="AJ687" s="286">
        <v>750</v>
      </c>
      <c r="AK687" s="286">
        <v>43500000</v>
      </c>
      <c r="AL687" s="286">
        <v>11775000</v>
      </c>
      <c r="AM687" s="286"/>
      <c r="AN687" s="286"/>
      <c r="AO687" s="286">
        <v>0</v>
      </c>
      <c r="AP687" s="286">
        <v>732</v>
      </c>
      <c r="AQ687" s="286">
        <v>42456000</v>
      </c>
      <c r="AR687" s="286">
        <v>11492400</v>
      </c>
      <c r="AS687" s="286">
        <v>732</v>
      </c>
      <c r="AT687" s="286">
        <v>42456000</v>
      </c>
      <c r="AU687" s="286">
        <v>11492400</v>
      </c>
      <c r="AV687" s="286"/>
      <c r="AW687" s="286"/>
      <c r="AX687" s="286">
        <v>0</v>
      </c>
      <c r="AY687" s="286">
        <v>729</v>
      </c>
      <c r="AZ687" s="286">
        <v>42282000</v>
      </c>
      <c r="BA687" s="286"/>
      <c r="BB687" s="286"/>
      <c r="BC687" s="286">
        <v>672</v>
      </c>
      <c r="BD687" s="286">
        <v>38976000</v>
      </c>
      <c r="BE687" s="286">
        <v>28678299</v>
      </c>
      <c r="BF687" s="286">
        <v>10550400</v>
      </c>
      <c r="BG687" s="286">
        <v>672</v>
      </c>
      <c r="BH687" s="286">
        <v>38976000</v>
      </c>
      <c r="BI687" s="286">
        <v>28678299</v>
      </c>
      <c r="BJ687" s="286">
        <v>10550400</v>
      </c>
      <c r="BK687" s="286">
        <v>57</v>
      </c>
      <c r="BL687" s="286">
        <v>3</v>
      </c>
      <c r="BM687" s="286">
        <v>60</v>
      </c>
      <c r="BN687" s="286">
        <v>3480000</v>
      </c>
      <c r="BO687" s="286">
        <v>942000</v>
      </c>
      <c r="BP687" s="287" t="s">
        <v>3380</v>
      </c>
      <c r="BQ687" s="287" t="s">
        <v>3318</v>
      </c>
      <c r="BR687" t="s">
        <v>45</v>
      </c>
    </row>
    <row r="688" spans="1:70" x14ac:dyDescent="0.3">
      <c r="A688" s="281">
        <v>685</v>
      </c>
      <c r="B688" s="288" t="s">
        <v>2952</v>
      </c>
      <c r="C688" s="288" t="s">
        <v>3011</v>
      </c>
      <c r="D688" s="288" t="s">
        <v>2998</v>
      </c>
      <c r="E688" s="288" t="s">
        <v>2959</v>
      </c>
      <c r="F688" s="288" t="s">
        <v>2955</v>
      </c>
      <c r="G688" s="288" t="s">
        <v>2966</v>
      </c>
      <c r="H688" s="288" t="s">
        <v>2967</v>
      </c>
      <c r="I688" s="288" t="s">
        <v>2962</v>
      </c>
      <c r="J688" s="288" t="s">
        <v>60</v>
      </c>
      <c r="K688" s="288" t="s">
        <v>2958</v>
      </c>
      <c r="L688" s="288" t="s">
        <v>45</v>
      </c>
      <c r="M688" s="289" t="s">
        <v>2747</v>
      </c>
      <c r="N688" s="288" t="s">
        <v>2748</v>
      </c>
      <c r="O688" s="288" t="s">
        <v>50</v>
      </c>
      <c r="P688" s="288" t="s">
        <v>51</v>
      </c>
      <c r="Q688" s="290" t="s">
        <v>45</v>
      </c>
      <c r="R688" s="288" t="s">
        <v>45</v>
      </c>
      <c r="S688" s="1">
        <v>45793</v>
      </c>
      <c r="T688" s="1">
        <v>45741</v>
      </c>
      <c r="U688" s="290" t="s">
        <v>45</v>
      </c>
      <c r="V688" s="1">
        <v>45741</v>
      </c>
      <c r="W688" s="1">
        <v>45793</v>
      </c>
      <c r="X688" s="1">
        <v>45797</v>
      </c>
      <c r="Y688" s="291">
        <v>55000</v>
      </c>
      <c r="Z688" s="291">
        <v>55000</v>
      </c>
      <c r="AA688" s="291">
        <v>14800</v>
      </c>
      <c r="AB688" s="291">
        <v>55000</v>
      </c>
      <c r="AC688" s="292" t="s">
        <v>399</v>
      </c>
      <c r="AD688" s="290" t="s">
        <v>60</v>
      </c>
      <c r="AE688" s="292" t="s">
        <v>45</v>
      </c>
      <c r="AF688" s="291">
        <v>55000</v>
      </c>
      <c r="AG688" s="291">
        <v>1300</v>
      </c>
      <c r="AH688" s="291">
        <v>71500000</v>
      </c>
      <c r="AI688" s="291">
        <v>19240000</v>
      </c>
      <c r="AJ688" s="291">
        <v>1300</v>
      </c>
      <c r="AK688" s="291">
        <v>71500000</v>
      </c>
      <c r="AL688" s="291">
        <v>19240000</v>
      </c>
      <c r="AM688" s="291"/>
      <c r="AN688" s="291"/>
      <c r="AO688" s="291">
        <v>0</v>
      </c>
      <c r="AP688" s="291">
        <v>1332</v>
      </c>
      <c r="AQ688" s="291">
        <v>73260000</v>
      </c>
      <c r="AR688" s="291">
        <v>19713600</v>
      </c>
      <c r="AS688" s="291">
        <v>1332</v>
      </c>
      <c r="AT688" s="291">
        <v>73260000</v>
      </c>
      <c r="AU688" s="291">
        <v>19713600</v>
      </c>
      <c r="AV688" s="291"/>
      <c r="AW688" s="291"/>
      <c r="AX688" s="291">
        <v>0</v>
      </c>
      <c r="AY688" s="291">
        <v>921</v>
      </c>
      <c r="AZ688" s="291">
        <v>50655000</v>
      </c>
      <c r="BA688" s="291"/>
      <c r="BB688" s="291"/>
      <c r="BC688" s="291">
        <v>556</v>
      </c>
      <c r="BD688" s="291">
        <v>30580000</v>
      </c>
      <c r="BE688" s="291">
        <v>22230614</v>
      </c>
      <c r="BF688" s="291">
        <v>8228800</v>
      </c>
      <c r="BG688" s="291">
        <v>556</v>
      </c>
      <c r="BH688" s="291">
        <v>30580000</v>
      </c>
      <c r="BI688" s="291">
        <v>22230614</v>
      </c>
      <c r="BJ688" s="291">
        <v>8228800</v>
      </c>
      <c r="BK688" s="291">
        <v>365</v>
      </c>
      <c r="BL688" s="291">
        <v>411</v>
      </c>
      <c r="BM688" s="291">
        <v>776</v>
      </c>
      <c r="BN688" s="291">
        <v>42680000</v>
      </c>
      <c r="BO688" s="291">
        <v>11484800</v>
      </c>
      <c r="BP688" s="292" t="s">
        <v>3523</v>
      </c>
      <c r="BQ688" s="292" t="s">
        <v>3992</v>
      </c>
      <c r="BR688" t="s">
        <v>45</v>
      </c>
    </row>
    <row r="689" spans="1:70" x14ac:dyDescent="0.3">
      <c r="A689" s="281">
        <v>686</v>
      </c>
      <c r="B689" s="282" t="s">
        <v>2952</v>
      </c>
      <c r="C689" s="282" t="s">
        <v>3011</v>
      </c>
      <c r="D689" s="282" t="s">
        <v>2998</v>
      </c>
      <c r="E689" s="282" t="s">
        <v>2959</v>
      </c>
      <c r="F689" s="282" t="s">
        <v>2955</v>
      </c>
      <c r="G689" s="282" t="s">
        <v>2966</v>
      </c>
      <c r="H689" s="282" t="s">
        <v>2967</v>
      </c>
      <c r="I689" s="282" t="s">
        <v>2962</v>
      </c>
      <c r="J689" s="282" t="s">
        <v>60</v>
      </c>
      <c r="K689" s="282" t="s">
        <v>2958</v>
      </c>
      <c r="L689" s="282" t="s">
        <v>45</v>
      </c>
      <c r="M689" s="283" t="s">
        <v>2749</v>
      </c>
      <c r="N689" s="282" t="s">
        <v>2750</v>
      </c>
      <c r="O689" s="282" t="s">
        <v>50</v>
      </c>
      <c r="P689" s="282" t="s">
        <v>51</v>
      </c>
      <c r="Q689" s="284" t="s">
        <v>45</v>
      </c>
      <c r="R689" s="282" t="s">
        <v>45</v>
      </c>
      <c r="S689" s="285">
        <v>45832</v>
      </c>
      <c r="T689" s="285">
        <v>45741</v>
      </c>
      <c r="U689" s="284" t="s">
        <v>45</v>
      </c>
      <c r="V689" s="285">
        <v>45741</v>
      </c>
      <c r="W689" s="285">
        <v>45826</v>
      </c>
      <c r="X689" s="285">
        <v>45831</v>
      </c>
      <c r="Y689" s="286">
        <v>59000</v>
      </c>
      <c r="Z689" s="286">
        <v>59000</v>
      </c>
      <c r="AA689" s="286">
        <v>16400</v>
      </c>
      <c r="AB689" s="286">
        <v>59000</v>
      </c>
      <c r="AC689" s="287" t="s">
        <v>1432</v>
      </c>
      <c r="AD689" s="284" t="s">
        <v>60</v>
      </c>
      <c r="AE689" s="287" t="s">
        <v>45</v>
      </c>
      <c r="AF689" s="286">
        <v>59000</v>
      </c>
      <c r="AG689" s="286">
        <v>1800</v>
      </c>
      <c r="AH689" s="286">
        <v>106200000</v>
      </c>
      <c r="AI689" s="286">
        <v>29520000</v>
      </c>
      <c r="AJ689" s="286">
        <v>1200</v>
      </c>
      <c r="AK689" s="286">
        <v>70800000</v>
      </c>
      <c r="AL689" s="286">
        <v>19680000</v>
      </c>
      <c r="AM689" s="286">
        <v>600</v>
      </c>
      <c r="AN689" s="286">
        <v>35400000</v>
      </c>
      <c r="AO689" s="286">
        <v>9840000</v>
      </c>
      <c r="AP689" s="286">
        <v>1771</v>
      </c>
      <c r="AQ689" s="286">
        <v>104489000</v>
      </c>
      <c r="AR689" s="286">
        <v>29044400</v>
      </c>
      <c r="AS689" s="286">
        <v>1771</v>
      </c>
      <c r="AT689" s="286">
        <v>104489000</v>
      </c>
      <c r="AU689" s="286">
        <v>29044400</v>
      </c>
      <c r="AV689" s="286"/>
      <c r="AW689" s="286"/>
      <c r="AX689" s="286">
        <v>0</v>
      </c>
      <c r="AY689" s="286">
        <v>1485</v>
      </c>
      <c r="AZ689" s="286">
        <v>87615000</v>
      </c>
      <c r="BA689" s="286"/>
      <c r="BB689" s="286"/>
      <c r="BC689" s="286">
        <v>1176</v>
      </c>
      <c r="BD689" s="286">
        <v>69384000</v>
      </c>
      <c r="BE689" s="286">
        <v>42780414</v>
      </c>
      <c r="BF689" s="286">
        <v>19286400</v>
      </c>
      <c r="BG689" s="286">
        <v>1176</v>
      </c>
      <c r="BH689" s="286">
        <v>69384000</v>
      </c>
      <c r="BI689" s="286">
        <v>42780414</v>
      </c>
      <c r="BJ689" s="286">
        <v>19286400</v>
      </c>
      <c r="BK689" s="286">
        <v>309</v>
      </c>
      <c r="BL689" s="286">
        <v>286</v>
      </c>
      <c r="BM689" s="286">
        <v>595</v>
      </c>
      <c r="BN689" s="286">
        <v>35105000</v>
      </c>
      <c r="BO689" s="286">
        <v>9758000</v>
      </c>
      <c r="BP689" s="287" t="s">
        <v>3856</v>
      </c>
      <c r="BQ689" s="287" t="s">
        <v>3496</v>
      </c>
      <c r="BR689" t="s">
        <v>45</v>
      </c>
    </row>
    <row r="690" spans="1:70" x14ac:dyDescent="0.3">
      <c r="A690" s="281">
        <v>687</v>
      </c>
      <c r="B690" s="288" t="s">
        <v>2952</v>
      </c>
      <c r="C690" s="288" t="s">
        <v>3011</v>
      </c>
      <c r="D690" s="288" t="s">
        <v>2998</v>
      </c>
      <c r="E690" s="288" t="s">
        <v>2959</v>
      </c>
      <c r="F690" s="288" t="s">
        <v>2955</v>
      </c>
      <c r="G690" s="288" t="s">
        <v>2966</v>
      </c>
      <c r="H690" s="288" t="s">
        <v>2967</v>
      </c>
      <c r="I690" s="288" t="s">
        <v>2962</v>
      </c>
      <c r="J690" s="288" t="s">
        <v>60</v>
      </c>
      <c r="K690" s="288" t="s">
        <v>2958</v>
      </c>
      <c r="L690" s="288" t="s">
        <v>45</v>
      </c>
      <c r="M690" s="289" t="s">
        <v>2751</v>
      </c>
      <c r="N690" s="288" t="s">
        <v>2752</v>
      </c>
      <c r="O690" s="288" t="s">
        <v>50</v>
      </c>
      <c r="P690" s="288" t="s">
        <v>51</v>
      </c>
      <c r="Q690" s="290" t="s">
        <v>45</v>
      </c>
      <c r="R690" s="288" t="s">
        <v>45</v>
      </c>
      <c r="S690" s="1">
        <v>45806</v>
      </c>
      <c r="T690" s="1">
        <v>45747</v>
      </c>
      <c r="U690" s="290" t="s">
        <v>45</v>
      </c>
      <c r="V690" s="1">
        <v>45747</v>
      </c>
      <c r="W690" s="1">
        <v>45789</v>
      </c>
      <c r="X690" s="1">
        <v>45790</v>
      </c>
      <c r="Y690" s="291">
        <v>45000</v>
      </c>
      <c r="Z690" s="291">
        <v>45000</v>
      </c>
      <c r="AA690" s="291">
        <v>11900</v>
      </c>
      <c r="AB690" s="291">
        <v>45000</v>
      </c>
      <c r="AC690" s="292" t="s">
        <v>363</v>
      </c>
      <c r="AD690" s="290" t="s">
        <v>60</v>
      </c>
      <c r="AE690" s="292" t="s">
        <v>45</v>
      </c>
      <c r="AF690" s="291">
        <v>45000</v>
      </c>
      <c r="AG690" s="291">
        <v>1360</v>
      </c>
      <c r="AH690" s="291">
        <v>61200000</v>
      </c>
      <c r="AI690" s="291">
        <v>16184000</v>
      </c>
      <c r="AJ690" s="291">
        <v>900</v>
      </c>
      <c r="AK690" s="291">
        <v>40500000</v>
      </c>
      <c r="AL690" s="291">
        <v>10710000</v>
      </c>
      <c r="AM690" s="291">
        <v>460</v>
      </c>
      <c r="AN690" s="291">
        <v>20700000</v>
      </c>
      <c r="AO690" s="291">
        <v>5474000</v>
      </c>
      <c r="AP690" s="291">
        <v>1340</v>
      </c>
      <c r="AQ690" s="291">
        <v>60300000</v>
      </c>
      <c r="AR690" s="291">
        <v>15946000</v>
      </c>
      <c r="AS690" s="291">
        <v>1340</v>
      </c>
      <c r="AT690" s="291">
        <v>60300000</v>
      </c>
      <c r="AU690" s="291">
        <v>15946000</v>
      </c>
      <c r="AV690" s="291"/>
      <c r="AW690" s="291"/>
      <c r="AX690" s="291">
        <v>0</v>
      </c>
      <c r="AY690" s="291">
        <v>1329</v>
      </c>
      <c r="AZ690" s="291">
        <v>59805000</v>
      </c>
      <c r="BA690" s="291"/>
      <c r="BB690" s="291"/>
      <c r="BC690" s="291">
        <v>1217</v>
      </c>
      <c r="BD690" s="291">
        <v>54765000</v>
      </c>
      <c r="BE690" s="291">
        <v>42454926</v>
      </c>
      <c r="BF690" s="291">
        <v>14482300</v>
      </c>
      <c r="BG690" s="291">
        <v>1217</v>
      </c>
      <c r="BH690" s="291">
        <v>54765000</v>
      </c>
      <c r="BI690" s="291">
        <v>42454926</v>
      </c>
      <c r="BJ690" s="291">
        <v>14482300</v>
      </c>
      <c r="BK690" s="291">
        <v>112</v>
      </c>
      <c r="BL690" s="291">
        <v>11</v>
      </c>
      <c r="BM690" s="291">
        <v>123</v>
      </c>
      <c r="BN690" s="291">
        <v>5535000</v>
      </c>
      <c r="BO690" s="291">
        <v>1463700</v>
      </c>
      <c r="BP690" s="292" t="s">
        <v>1360</v>
      </c>
      <c r="BQ690" s="292" t="s">
        <v>1475</v>
      </c>
      <c r="BR690" t="s">
        <v>45</v>
      </c>
    </row>
    <row r="691" spans="1:70" x14ac:dyDescent="0.3">
      <c r="A691" s="281">
        <v>688</v>
      </c>
      <c r="B691" s="282" t="s">
        <v>2952</v>
      </c>
      <c r="C691" s="282" t="s">
        <v>3011</v>
      </c>
      <c r="D691" s="282" t="s">
        <v>2998</v>
      </c>
      <c r="E691" s="282" t="s">
        <v>2959</v>
      </c>
      <c r="F691" s="282" t="s">
        <v>2955</v>
      </c>
      <c r="G691" s="282" t="s">
        <v>2966</v>
      </c>
      <c r="H691" s="282" t="s">
        <v>2967</v>
      </c>
      <c r="I691" s="282" t="s">
        <v>2962</v>
      </c>
      <c r="J691" s="282" t="s">
        <v>60</v>
      </c>
      <c r="K691" s="282" t="s">
        <v>2958</v>
      </c>
      <c r="L691" s="282" t="s">
        <v>45</v>
      </c>
      <c r="M691" s="283" t="s">
        <v>2753</v>
      </c>
      <c r="N691" s="282" t="s">
        <v>2754</v>
      </c>
      <c r="O691" s="282" t="s">
        <v>50</v>
      </c>
      <c r="P691" s="282" t="s">
        <v>51</v>
      </c>
      <c r="Q691" s="284" t="s">
        <v>45</v>
      </c>
      <c r="R691" s="282" t="s">
        <v>45</v>
      </c>
      <c r="S691" s="285">
        <v>45792</v>
      </c>
      <c r="T691" s="285">
        <v>45747</v>
      </c>
      <c r="U691" s="284" t="s">
        <v>45</v>
      </c>
      <c r="V691" s="285">
        <v>45747</v>
      </c>
      <c r="W691" s="285">
        <v>45792</v>
      </c>
      <c r="X691" s="285">
        <v>45797</v>
      </c>
      <c r="Y691" s="286">
        <v>39000</v>
      </c>
      <c r="Z691" s="286">
        <v>39000</v>
      </c>
      <c r="AA691" s="286">
        <v>9900</v>
      </c>
      <c r="AB691" s="286">
        <v>39000</v>
      </c>
      <c r="AC691" s="287" t="s">
        <v>678</v>
      </c>
      <c r="AD691" s="284" t="s">
        <v>60</v>
      </c>
      <c r="AE691" s="287" t="s">
        <v>45</v>
      </c>
      <c r="AF691" s="286">
        <v>39000</v>
      </c>
      <c r="AG691" s="286">
        <v>3510</v>
      </c>
      <c r="AH691" s="286">
        <v>136890000</v>
      </c>
      <c r="AI691" s="286">
        <v>34749000</v>
      </c>
      <c r="AJ691" s="286">
        <v>1500</v>
      </c>
      <c r="AK691" s="286">
        <v>58500000</v>
      </c>
      <c r="AL691" s="286">
        <v>14850000</v>
      </c>
      <c r="AM691" s="286">
        <v>2010</v>
      </c>
      <c r="AN691" s="286">
        <v>78390000</v>
      </c>
      <c r="AO691" s="286">
        <v>19899000</v>
      </c>
      <c r="AP691" s="286">
        <v>3735</v>
      </c>
      <c r="AQ691" s="286">
        <v>145665000</v>
      </c>
      <c r="AR691" s="286">
        <v>36976500</v>
      </c>
      <c r="AS691" s="286">
        <v>3735</v>
      </c>
      <c r="AT691" s="286">
        <v>145665000</v>
      </c>
      <c r="AU691" s="286">
        <v>36976500</v>
      </c>
      <c r="AV691" s="286"/>
      <c r="AW691" s="286"/>
      <c r="AX691" s="286">
        <v>0</v>
      </c>
      <c r="AY691" s="286">
        <v>2653</v>
      </c>
      <c r="AZ691" s="286">
        <v>103467000</v>
      </c>
      <c r="BA691" s="286"/>
      <c r="BB691" s="286"/>
      <c r="BC691" s="286">
        <v>2155</v>
      </c>
      <c r="BD691" s="286">
        <v>84045000</v>
      </c>
      <c r="BE691" s="286">
        <v>62449394</v>
      </c>
      <c r="BF691" s="286">
        <v>21334500</v>
      </c>
      <c r="BG691" s="286">
        <v>2155</v>
      </c>
      <c r="BH691" s="286">
        <v>84045000</v>
      </c>
      <c r="BI691" s="286">
        <v>62449394</v>
      </c>
      <c r="BJ691" s="286">
        <v>21334500</v>
      </c>
      <c r="BK691" s="286">
        <v>498</v>
      </c>
      <c r="BL691" s="286">
        <v>1082</v>
      </c>
      <c r="BM691" s="286">
        <v>1580</v>
      </c>
      <c r="BN691" s="286">
        <v>61620000</v>
      </c>
      <c r="BO691" s="286">
        <v>15642000</v>
      </c>
      <c r="BP691" s="287" t="s">
        <v>677</v>
      </c>
      <c r="BQ691" s="287" t="s">
        <v>3954</v>
      </c>
      <c r="BR691" t="s">
        <v>45</v>
      </c>
    </row>
    <row r="692" spans="1:70" x14ac:dyDescent="0.3">
      <c r="A692" s="281">
        <v>689</v>
      </c>
      <c r="B692" s="288" t="s">
        <v>2952</v>
      </c>
      <c r="C692" s="288" t="s">
        <v>3011</v>
      </c>
      <c r="D692" s="288" t="s">
        <v>2998</v>
      </c>
      <c r="E692" s="288" t="s">
        <v>2959</v>
      </c>
      <c r="F692" s="288" t="s">
        <v>2955</v>
      </c>
      <c r="G692" s="288" t="s">
        <v>2966</v>
      </c>
      <c r="H692" s="288" t="s">
        <v>2967</v>
      </c>
      <c r="I692" s="288" t="s">
        <v>2962</v>
      </c>
      <c r="J692" s="288" t="s">
        <v>60</v>
      </c>
      <c r="K692" s="288" t="s">
        <v>2958</v>
      </c>
      <c r="L692" s="288" t="s">
        <v>45</v>
      </c>
      <c r="M692" s="289" t="s">
        <v>2755</v>
      </c>
      <c r="N692" s="288" t="s">
        <v>2756</v>
      </c>
      <c r="O692" s="288" t="s">
        <v>50</v>
      </c>
      <c r="P692" s="288" t="s">
        <v>51</v>
      </c>
      <c r="Q692" s="290" t="s">
        <v>45</v>
      </c>
      <c r="R692" s="288" t="s">
        <v>45</v>
      </c>
      <c r="S692" s="1">
        <v>45803</v>
      </c>
      <c r="T692" s="1">
        <v>45748</v>
      </c>
      <c r="U692" s="290" t="s">
        <v>45</v>
      </c>
      <c r="V692" s="1">
        <v>45748</v>
      </c>
      <c r="W692" s="1">
        <v>45803</v>
      </c>
      <c r="X692" s="1">
        <v>45804</v>
      </c>
      <c r="Y692" s="291">
        <v>42000</v>
      </c>
      <c r="Z692" s="291">
        <v>42000</v>
      </c>
      <c r="AA692" s="291">
        <v>11000</v>
      </c>
      <c r="AB692" s="291">
        <v>42000</v>
      </c>
      <c r="AC692" s="292" t="s">
        <v>672</v>
      </c>
      <c r="AD692" s="290" t="s">
        <v>60</v>
      </c>
      <c r="AE692" s="292" t="s">
        <v>45</v>
      </c>
      <c r="AF692" s="291">
        <v>42000</v>
      </c>
      <c r="AG692" s="291">
        <v>2600</v>
      </c>
      <c r="AH692" s="291">
        <v>109200000</v>
      </c>
      <c r="AI692" s="291">
        <v>28600000</v>
      </c>
      <c r="AJ692" s="291">
        <v>1100</v>
      </c>
      <c r="AK692" s="291">
        <v>46200000</v>
      </c>
      <c r="AL692" s="291">
        <v>12100000</v>
      </c>
      <c r="AM692" s="291">
        <v>1500</v>
      </c>
      <c r="AN692" s="291">
        <v>63000000</v>
      </c>
      <c r="AO692" s="291">
        <v>16500000</v>
      </c>
      <c r="AP692" s="291">
        <v>2649</v>
      </c>
      <c r="AQ692" s="291">
        <v>111258000</v>
      </c>
      <c r="AR692" s="291">
        <v>29139000</v>
      </c>
      <c r="AS692" s="291">
        <v>2649</v>
      </c>
      <c r="AT692" s="291">
        <v>111258000</v>
      </c>
      <c r="AU692" s="291">
        <v>29139000</v>
      </c>
      <c r="AV692" s="291"/>
      <c r="AW692" s="291"/>
      <c r="AX692" s="291">
        <v>0</v>
      </c>
      <c r="AY692" s="291">
        <v>1745</v>
      </c>
      <c r="AZ692" s="291">
        <v>73290000</v>
      </c>
      <c r="BA692" s="291"/>
      <c r="BB692" s="291"/>
      <c r="BC692" s="291">
        <v>1344</v>
      </c>
      <c r="BD692" s="291">
        <v>56448000</v>
      </c>
      <c r="BE692" s="291">
        <v>42115634</v>
      </c>
      <c r="BF692" s="291">
        <v>14784000</v>
      </c>
      <c r="BG692" s="291">
        <v>1344</v>
      </c>
      <c r="BH692" s="291">
        <v>56448000</v>
      </c>
      <c r="BI692" s="291">
        <v>42115634</v>
      </c>
      <c r="BJ692" s="291">
        <v>14784000</v>
      </c>
      <c r="BK692" s="291">
        <v>401</v>
      </c>
      <c r="BL692" s="291">
        <v>904</v>
      </c>
      <c r="BM692" s="291">
        <v>1305</v>
      </c>
      <c r="BN692" s="291">
        <v>54810000</v>
      </c>
      <c r="BO692" s="291">
        <v>14355000</v>
      </c>
      <c r="BP692" s="292" t="s">
        <v>4048</v>
      </c>
      <c r="BQ692" s="292" t="s">
        <v>3755</v>
      </c>
      <c r="BR692" t="s">
        <v>45</v>
      </c>
    </row>
    <row r="693" spans="1:70" x14ac:dyDescent="0.3">
      <c r="A693" s="281">
        <v>690</v>
      </c>
      <c r="B693" s="282" t="s">
        <v>2952</v>
      </c>
      <c r="C693" s="282" t="s">
        <v>3011</v>
      </c>
      <c r="D693" s="282" t="s">
        <v>2998</v>
      </c>
      <c r="E693" s="282" t="s">
        <v>2959</v>
      </c>
      <c r="F693" s="282" t="s">
        <v>2955</v>
      </c>
      <c r="G693" s="282" t="s">
        <v>2966</v>
      </c>
      <c r="H693" s="282" t="s">
        <v>2967</v>
      </c>
      <c r="I693" s="282" t="s">
        <v>2962</v>
      </c>
      <c r="J693" s="282" t="s">
        <v>60</v>
      </c>
      <c r="K693" s="282" t="s">
        <v>2958</v>
      </c>
      <c r="L693" s="282" t="s">
        <v>45</v>
      </c>
      <c r="M693" s="283" t="s">
        <v>2757</v>
      </c>
      <c r="N693" s="282" t="s">
        <v>2758</v>
      </c>
      <c r="O693" s="282" t="s">
        <v>50</v>
      </c>
      <c r="P693" s="282" t="s">
        <v>51</v>
      </c>
      <c r="Q693" s="284" t="s">
        <v>45</v>
      </c>
      <c r="R693" s="282" t="s">
        <v>45</v>
      </c>
      <c r="S693" s="285">
        <v>45798</v>
      </c>
      <c r="T693" s="285">
        <v>45750</v>
      </c>
      <c r="U693" s="284" t="s">
        <v>45</v>
      </c>
      <c r="V693" s="285">
        <v>45750</v>
      </c>
      <c r="W693" s="285">
        <v>45798</v>
      </c>
      <c r="X693" s="285">
        <v>45799</v>
      </c>
      <c r="Y693" s="286">
        <v>63000</v>
      </c>
      <c r="Z693" s="286">
        <v>63000</v>
      </c>
      <c r="AA693" s="286">
        <v>16900</v>
      </c>
      <c r="AB693" s="286">
        <v>63000</v>
      </c>
      <c r="AC693" s="287" t="s">
        <v>121</v>
      </c>
      <c r="AD693" s="284" t="s">
        <v>60</v>
      </c>
      <c r="AE693" s="287" t="s">
        <v>45</v>
      </c>
      <c r="AF693" s="286">
        <v>63000</v>
      </c>
      <c r="AG693" s="286">
        <v>1100</v>
      </c>
      <c r="AH693" s="286">
        <v>69300000</v>
      </c>
      <c r="AI693" s="286">
        <v>18590000</v>
      </c>
      <c r="AJ693" s="286">
        <v>1100</v>
      </c>
      <c r="AK693" s="286">
        <v>69300000</v>
      </c>
      <c r="AL693" s="286">
        <v>18590000</v>
      </c>
      <c r="AM693" s="286"/>
      <c r="AN693" s="286"/>
      <c r="AO693" s="286">
        <v>0</v>
      </c>
      <c r="AP693" s="286">
        <v>1114</v>
      </c>
      <c r="AQ693" s="286">
        <v>70182000</v>
      </c>
      <c r="AR693" s="286">
        <v>18826600</v>
      </c>
      <c r="AS693" s="286">
        <v>1114</v>
      </c>
      <c r="AT693" s="286">
        <v>70182000</v>
      </c>
      <c r="AU693" s="286">
        <v>18826600</v>
      </c>
      <c r="AV693" s="286"/>
      <c r="AW693" s="286"/>
      <c r="AX693" s="286">
        <v>0</v>
      </c>
      <c r="AY693" s="286">
        <v>287</v>
      </c>
      <c r="AZ693" s="286">
        <v>18081000</v>
      </c>
      <c r="BA693" s="286"/>
      <c r="BB693" s="286"/>
      <c r="BC693" s="286">
        <v>174</v>
      </c>
      <c r="BD693" s="286">
        <v>10962000</v>
      </c>
      <c r="BE693" s="286">
        <v>6515248</v>
      </c>
      <c r="BF693" s="286">
        <v>2940600</v>
      </c>
      <c r="BG693" s="286">
        <v>174</v>
      </c>
      <c r="BH693" s="286">
        <v>10962000</v>
      </c>
      <c r="BI693" s="286">
        <v>6515248</v>
      </c>
      <c r="BJ693" s="286">
        <v>2940600</v>
      </c>
      <c r="BK693" s="286">
        <v>113</v>
      </c>
      <c r="BL693" s="286">
        <v>827</v>
      </c>
      <c r="BM693" s="286">
        <v>940</v>
      </c>
      <c r="BN693" s="286">
        <v>59220000</v>
      </c>
      <c r="BO693" s="286">
        <v>15886000</v>
      </c>
      <c r="BP693" s="287" t="s">
        <v>3468</v>
      </c>
      <c r="BQ693" s="287" t="s">
        <v>4162</v>
      </c>
      <c r="BR693" t="s">
        <v>45</v>
      </c>
    </row>
    <row r="694" spans="1:70" x14ac:dyDescent="0.3">
      <c r="A694" s="281">
        <v>691</v>
      </c>
      <c r="B694" s="288" t="s">
        <v>2952</v>
      </c>
      <c r="C694" s="288" t="s">
        <v>3011</v>
      </c>
      <c r="D694" s="288" t="s">
        <v>2998</v>
      </c>
      <c r="E694" s="288" t="s">
        <v>2959</v>
      </c>
      <c r="F694" s="288" t="s">
        <v>2955</v>
      </c>
      <c r="G694" s="288" t="s">
        <v>2966</v>
      </c>
      <c r="H694" s="288" t="s">
        <v>2967</v>
      </c>
      <c r="I694" s="288" t="s">
        <v>2962</v>
      </c>
      <c r="J694" s="288" t="s">
        <v>60</v>
      </c>
      <c r="K694" s="288" t="s">
        <v>2958</v>
      </c>
      <c r="L694" s="288" t="s">
        <v>45</v>
      </c>
      <c r="M694" s="289" t="s">
        <v>2759</v>
      </c>
      <c r="N694" s="288" t="s">
        <v>2760</v>
      </c>
      <c r="O694" s="288" t="s">
        <v>50</v>
      </c>
      <c r="P694" s="288" t="s">
        <v>127</v>
      </c>
      <c r="Q694" s="290" t="s">
        <v>45</v>
      </c>
      <c r="R694" s="288" t="s">
        <v>45</v>
      </c>
      <c r="S694" s="1">
        <v>45792</v>
      </c>
      <c r="T694" s="1">
        <v>45757</v>
      </c>
      <c r="U694" s="290" t="s">
        <v>45</v>
      </c>
      <c r="V694" s="1">
        <v>45757</v>
      </c>
      <c r="W694" s="1">
        <v>45792</v>
      </c>
      <c r="X694" s="1">
        <v>45798</v>
      </c>
      <c r="Y694" s="291">
        <v>67000</v>
      </c>
      <c r="Z694" s="291">
        <v>67000</v>
      </c>
      <c r="AA694" s="291">
        <v>18000</v>
      </c>
      <c r="AB694" s="291">
        <v>67000</v>
      </c>
      <c r="AC694" s="292" t="s">
        <v>399</v>
      </c>
      <c r="AD694" s="290" t="s">
        <v>60</v>
      </c>
      <c r="AE694" s="292" t="s">
        <v>45</v>
      </c>
      <c r="AF694" s="291">
        <v>67000</v>
      </c>
      <c r="AG694" s="291">
        <v>800</v>
      </c>
      <c r="AH694" s="291">
        <v>53600000</v>
      </c>
      <c r="AI694" s="291">
        <v>14400000</v>
      </c>
      <c r="AJ694" s="291">
        <v>800</v>
      </c>
      <c r="AK694" s="291">
        <v>53600000</v>
      </c>
      <c r="AL694" s="291">
        <v>14400000</v>
      </c>
      <c r="AM694" s="291"/>
      <c r="AN694" s="291"/>
      <c r="AO694" s="291">
        <v>0</v>
      </c>
      <c r="AP694" s="291">
        <v>787</v>
      </c>
      <c r="AQ694" s="291">
        <v>52729000</v>
      </c>
      <c r="AR694" s="291">
        <v>14166000</v>
      </c>
      <c r="AS694" s="291">
        <v>787</v>
      </c>
      <c r="AT694" s="291">
        <v>52729000</v>
      </c>
      <c r="AU694" s="291">
        <v>14166000</v>
      </c>
      <c r="AV694" s="291"/>
      <c r="AW694" s="291"/>
      <c r="AX694" s="291">
        <v>0</v>
      </c>
      <c r="AY694" s="291">
        <v>722</v>
      </c>
      <c r="AZ694" s="291">
        <v>48374000</v>
      </c>
      <c r="BA694" s="291"/>
      <c r="BB694" s="291"/>
      <c r="BC694" s="291">
        <v>552</v>
      </c>
      <c r="BD694" s="291">
        <v>36984000</v>
      </c>
      <c r="BE694" s="291">
        <v>26358302</v>
      </c>
      <c r="BF694" s="291">
        <v>9936000</v>
      </c>
      <c r="BG694" s="291">
        <v>552</v>
      </c>
      <c r="BH694" s="291">
        <v>36984000</v>
      </c>
      <c r="BI694" s="291">
        <v>26358302</v>
      </c>
      <c r="BJ694" s="291">
        <v>9936000</v>
      </c>
      <c r="BK694" s="291">
        <v>170</v>
      </c>
      <c r="BL694" s="291">
        <v>65</v>
      </c>
      <c r="BM694" s="291">
        <v>235</v>
      </c>
      <c r="BN694" s="291">
        <v>15745000</v>
      </c>
      <c r="BO694" s="291">
        <v>4230000</v>
      </c>
      <c r="BP694" s="292" t="s">
        <v>3872</v>
      </c>
      <c r="BQ694" s="292" t="s">
        <v>1796</v>
      </c>
      <c r="BR694" t="s">
        <v>45</v>
      </c>
    </row>
    <row r="695" spans="1:70" x14ac:dyDescent="0.3">
      <c r="A695" s="281">
        <v>692</v>
      </c>
      <c r="B695" s="282" t="s">
        <v>2952</v>
      </c>
      <c r="C695" s="282" t="s">
        <v>3011</v>
      </c>
      <c r="D695" s="282" t="s">
        <v>2998</v>
      </c>
      <c r="E695" s="282" t="s">
        <v>2959</v>
      </c>
      <c r="F695" s="282" t="s">
        <v>2955</v>
      </c>
      <c r="G695" s="282" t="s">
        <v>2966</v>
      </c>
      <c r="H695" s="282" t="s">
        <v>2967</v>
      </c>
      <c r="I695" s="282" t="s">
        <v>2999</v>
      </c>
      <c r="J695" s="282" t="s">
        <v>60</v>
      </c>
      <c r="K695" s="282" t="s">
        <v>2958</v>
      </c>
      <c r="L695" s="282" t="s">
        <v>1851</v>
      </c>
      <c r="M695" s="283" t="s">
        <v>2761</v>
      </c>
      <c r="N695" s="282" t="s">
        <v>2762</v>
      </c>
      <c r="O695" s="282" t="s">
        <v>50</v>
      </c>
      <c r="P695" s="282" t="s">
        <v>51</v>
      </c>
      <c r="Q695" s="284" t="s">
        <v>45</v>
      </c>
      <c r="R695" s="282" t="s">
        <v>45</v>
      </c>
      <c r="S695" s="285">
        <v>46205</v>
      </c>
      <c r="T695" s="285">
        <v>46154</v>
      </c>
      <c r="U695" s="284" t="s">
        <v>45</v>
      </c>
      <c r="V695" s="285">
        <v>45763</v>
      </c>
      <c r="W695" s="285">
        <v>45803</v>
      </c>
      <c r="X695" s="285">
        <v>45804</v>
      </c>
      <c r="Y695" s="286">
        <v>48000</v>
      </c>
      <c r="Z695" s="286">
        <v>48000</v>
      </c>
      <c r="AA695" s="286">
        <v>12600</v>
      </c>
      <c r="AB695" s="286">
        <v>48000</v>
      </c>
      <c r="AC695" s="287" t="s">
        <v>116</v>
      </c>
      <c r="AD695" s="284" t="s">
        <v>60</v>
      </c>
      <c r="AE695" s="287" t="s">
        <v>45</v>
      </c>
      <c r="AF695" s="286">
        <v>48000</v>
      </c>
      <c r="AG695" s="286">
        <v>17625</v>
      </c>
      <c r="AH695" s="286">
        <v>846000000</v>
      </c>
      <c r="AI695" s="286">
        <v>222075000</v>
      </c>
      <c r="AJ695" s="286">
        <v>1050</v>
      </c>
      <c r="AK695" s="286">
        <v>50400000</v>
      </c>
      <c r="AL695" s="286">
        <v>13230000</v>
      </c>
      <c r="AM695" s="286">
        <v>16575</v>
      </c>
      <c r="AN695" s="286">
        <v>795600000</v>
      </c>
      <c r="AO695" s="286">
        <v>208845000</v>
      </c>
      <c r="AP695" s="286">
        <v>6532</v>
      </c>
      <c r="AQ695" s="286">
        <v>313536000</v>
      </c>
      <c r="AR695" s="286">
        <v>82303200</v>
      </c>
      <c r="AS695" s="286">
        <v>6532</v>
      </c>
      <c r="AT695" s="286">
        <v>313536000</v>
      </c>
      <c r="AU695" s="286">
        <v>82303200</v>
      </c>
      <c r="AV695" s="286"/>
      <c r="AW695" s="286"/>
      <c r="AX695" s="286">
        <v>0</v>
      </c>
      <c r="AY695" s="286">
        <v>6293</v>
      </c>
      <c r="AZ695" s="286">
        <v>302064000</v>
      </c>
      <c r="BA695" s="286">
        <v>1</v>
      </c>
      <c r="BB695" s="286">
        <v>48000</v>
      </c>
      <c r="BC695" s="286">
        <v>6059</v>
      </c>
      <c r="BD695" s="286">
        <v>290832000</v>
      </c>
      <c r="BE695" s="286">
        <v>228142161</v>
      </c>
      <c r="BF695" s="286">
        <v>76343400</v>
      </c>
      <c r="BG695" s="286">
        <v>6059</v>
      </c>
      <c r="BH695" s="286">
        <v>290832000</v>
      </c>
      <c r="BI695" s="286">
        <v>228142161</v>
      </c>
      <c r="BJ695" s="286">
        <v>76343400</v>
      </c>
      <c r="BK695" s="286">
        <v>234</v>
      </c>
      <c r="BL695" s="286">
        <v>239</v>
      </c>
      <c r="BM695" s="286">
        <v>473</v>
      </c>
      <c r="BN695" s="286">
        <v>22704000</v>
      </c>
      <c r="BO695" s="286">
        <v>5959800</v>
      </c>
      <c r="BP695" s="287" t="s">
        <v>3400</v>
      </c>
      <c r="BQ695" s="287" t="s">
        <v>3671</v>
      </c>
      <c r="BR695" t="s">
        <v>45</v>
      </c>
    </row>
    <row r="696" spans="1:70" x14ac:dyDescent="0.3">
      <c r="A696" s="281">
        <v>693</v>
      </c>
      <c r="B696" s="288" t="s">
        <v>2952</v>
      </c>
      <c r="C696" s="288" t="s">
        <v>3011</v>
      </c>
      <c r="D696" s="288" t="s">
        <v>2998</v>
      </c>
      <c r="E696" s="288" t="s">
        <v>2959</v>
      </c>
      <c r="F696" s="288" t="s">
        <v>2955</v>
      </c>
      <c r="G696" s="288" t="s">
        <v>2966</v>
      </c>
      <c r="H696" s="288" t="s">
        <v>2967</v>
      </c>
      <c r="I696" s="288" t="s">
        <v>2999</v>
      </c>
      <c r="J696" s="288" t="s">
        <v>60</v>
      </c>
      <c r="K696" s="288" t="s">
        <v>2958</v>
      </c>
      <c r="L696" s="288" t="s">
        <v>1851</v>
      </c>
      <c r="M696" s="289" t="s">
        <v>2763</v>
      </c>
      <c r="N696" s="288" t="s">
        <v>2764</v>
      </c>
      <c r="O696" s="288" t="s">
        <v>50</v>
      </c>
      <c r="P696" s="288" t="s">
        <v>51</v>
      </c>
      <c r="Q696" s="290" t="s">
        <v>45</v>
      </c>
      <c r="R696" s="288" t="s">
        <v>45</v>
      </c>
      <c r="S696" s="1">
        <v>46216</v>
      </c>
      <c r="T696" s="1">
        <v>46160</v>
      </c>
      <c r="U696" s="290" t="s">
        <v>45</v>
      </c>
      <c r="V696" s="1">
        <v>45763</v>
      </c>
      <c r="W696" s="1">
        <v>45807</v>
      </c>
      <c r="X696" s="1">
        <v>45810</v>
      </c>
      <c r="Y696" s="291">
        <v>59000</v>
      </c>
      <c r="Z696" s="291">
        <v>59000</v>
      </c>
      <c r="AA696" s="291">
        <v>16000</v>
      </c>
      <c r="AB696" s="291">
        <v>59000</v>
      </c>
      <c r="AC696" s="292" t="s">
        <v>874</v>
      </c>
      <c r="AD696" s="290" t="s">
        <v>60</v>
      </c>
      <c r="AE696" s="292" t="s">
        <v>45</v>
      </c>
      <c r="AF696" s="291">
        <v>59000</v>
      </c>
      <c r="AG696" s="291">
        <v>33670</v>
      </c>
      <c r="AH696" s="291">
        <v>1986530000</v>
      </c>
      <c r="AI696" s="291">
        <v>538720000</v>
      </c>
      <c r="AJ696" s="291">
        <v>1250</v>
      </c>
      <c r="AK696" s="291">
        <v>73750000</v>
      </c>
      <c r="AL696" s="291">
        <v>20000000</v>
      </c>
      <c r="AM696" s="291">
        <v>32420</v>
      </c>
      <c r="AN696" s="291">
        <v>1912780000</v>
      </c>
      <c r="AO696" s="291">
        <v>518720000</v>
      </c>
      <c r="AP696" s="291">
        <v>4048</v>
      </c>
      <c r="AQ696" s="291">
        <v>238832000</v>
      </c>
      <c r="AR696" s="291">
        <v>64768000</v>
      </c>
      <c r="AS696" s="291">
        <v>4048</v>
      </c>
      <c r="AT696" s="291">
        <v>238832000</v>
      </c>
      <c r="AU696" s="291">
        <v>64768000</v>
      </c>
      <c r="AV696" s="291"/>
      <c r="AW696" s="291"/>
      <c r="AX696" s="291">
        <v>0</v>
      </c>
      <c r="AY696" s="291">
        <v>3886</v>
      </c>
      <c r="AZ696" s="291">
        <v>229274000</v>
      </c>
      <c r="BA696" s="291"/>
      <c r="BB696" s="291"/>
      <c r="BC696" s="291">
        <v>3640</v>
      </c>
      <c r="BD696" s="291">
        <v>214760000</v>
      </c>
      <c r="BE696" s="291">
        <v>167659337</v>
      </c>
      <c r="BF696" s="291">
        <v>58240000</v>
      </c>
      <c r="BG696" s="291">
        <v>3640</v>
      </c>
      <c r="BH696" s="291">
        <v>214760000</v>
      </c>
      <c r="BI696" s="291">
        <v>167659337</v>
      </c>
      <c r="BJ696" s="291">
        <v>58240000</v>
      </c>
      <c r="BK696" s="291">
        <v>246</v>
      </c>
      <c r="BL696" s="291">
        <v>162</v>
      </c>
      <c r="BM696" s="291">
        <v>408</v>
      </c>
      <c r="BN696" s="291">
        <v>24072000</v>
      </c>
      <c r="BO696" s="291">
        <v>6528000</v>
      </c>
      <c r="BP696" s="292" t="s">
        <v>1389</v>
      </c>
      <c r="BQ696" s="292" t="s">
        <v>3535</v>
      </c>
      <c r="BR696" t="s">
        <v>45</v>
      </c>
    </row>
    <row r="697" spans="1:70" x14ac:dyDescent="0.3">
      <c r="A697" s="281">
        <v>694</v>
      </c>
      <c r="B697" s="282" t="s">
        <v>2952</v>
      </c>
      <c r="C697" s="282" t="s">
        <v>3011</v>
      </c>
      <c r="D697" s="282" t="s">
        <v>2998</v>
      </c>
      <c r="E697" s="282" t="s">
        <v>2959</v>
      </c>
      <c r="F697" s="282" t="s">
        <v>2955</v>
      </c>
      <c r="G697" s="282" t="s">
        <v>2968</v>
      </c>
      <c r="H697" s="282" t="s">
        <v>2969</v>
      </c>
      <c r="I697" s="282" t="s">
        <v>2962</v>
      </c>
      <c r="J697" s="282" t="s">
        <v>60</v>
      </c>
      <c r="K697" s="282" t="s">
        <v>2958</v>
      </c>
      <c r="L697" s="282" t="s">
        <v>45</v>
      </c>
      <c r="M697" s="283" t="s">
        <v>2765</v>
      </c>
      <c r="N697" s="282" t="s">
        <v>2766</v>
      </c>
      <c r="O697" s="282" t="s">
        <v>50</v>
      </c>
      <c r="P697" s="282" t="s">
        <v>51</v>
      </c>
      <c r="Q697" s="284" t="s">
        <v>45</v>
      </c>
      <c r="R697" s="282" t="s">
        <v>45</v>
      </c>
      <c r="S697" s="285">
        <v>45691</v>
      </c>
      <c r="T697" s="285">
        <v>45645</v>
      </c>
      <c r="U697" s="284" t="s">
        <v>45</v>
      </c>
      <c r="V697" s="285">
        <v>45645</v>
      </c>
      <c r="W697" s="285">
        <v>45691</v>
      </c>
      <c r="X697" s="285">
        <v>45700</v>
      </c>
      <c r="Y697" s="286">
        <v>69000</v>
      </c>
      <c r="Z697" s="286">
        <v>69000</v>
      </c>
      <c r="AA697" s="286">
        <v>18200</v>
      </c>
      <c r="AB697" s="286">
        <v>69000</v>
      </c>
      <c r="AC697" s="287" t="s">
        <v>421</v>
      </c>
      <c r="AD697" s="284" t="s">
        <v>60</v>
      </c>
      <c r="AE697" s="287" t="s">
        <v>45</v>
      </c>
      <c r="AF697" s="286">
        <v>69000</v>
      </c>
      <c r="AG697" s="286">
        <v>800</v>
      </c>
      <c r="AH697" s="286">
        <v>55200000</v>
      </c>
      <c r="AI697" s="286">
        <v>14560000</v>
      </c>
      <c r="AJ697" s="286">
        <v>800</v>
      </c>
      <c r="AK697" s="286">
        <v>55200000</v>
      </c>
      <c r="AL697" s="286">
        <v>14560000</v>
      </c>
      <c r="AM697" s="286"/>
      <c r="AN697" s="286"/>
      <c r="AO697" s="286">
        <v>0</v>
      </c>
      <c r="AP697" s="286">
        <v>831</v>
      </c>
      <c r="AQ697" s="286">
        <v>57339000</v>
      </c>
      <c r="AR697" s="286">
        <v>15124200</v>
      </c>
      <c r="AS697" s="286">
        <v>831</v>
      </c>
      <c r="AT697" s="286">
        <v>57339000</v>
      </c>
      <c r="AU697" s="286">
        <v>15124200</v>
      </c>
      <c r="AV697" s="286"/>
      <c r="AW697" s="286"/>
      <c r="AX697" s="286">
        <v>0</v>
      </c>
      <c r="AY697" s="286">
        <v>745</v>
      </c>
      <c r="AZ697" s="286">
        <v>51405000</v>
      </c>
      <c r="BA697" s="286"/>
      <c r="BB697" s="286"/>
      <c r="BC697" s="286">
        <v>702</v>
      </c>
      <c r="BD697" s="286">
        <v>48438000</v>
      </c>
      <c r="BE697" s="286">
        <v>37630494</v>
      </c>
      <c r="BF697" s="286">
        <v>12776400</v>
      </c>
      <c r="BG697" s="286">
        <v>702</v>
      </c>
      <c r="BH697" s="286">
        <v>48438000</v>
      </c>
      <c r="BI697" s="286">
        <v>37630494</v>
      </c>
      <c r="BJ697" s="286">
        <v>12776400</v>
      </c>
      <c r="BK697" s="286">
        <v>43</v>
      </c>
      <c r="BL697" s="286">
        <v>86</v>
      </c>
      <c r="BM697" s="286">
        <v>129</v>
      </c>
      <c r="BN697" s="286">
        <v>8901000</v>
      </c>
      <c r="BO697" s="286">
        <v>2347800</v>
      </c>
      <c r="BP697" s="287" t="s">
        <v>3382</v>
      </c>
      <c r="BQ697" s="287" t="s">
        <v>3863</v>
      </c>
      <c r="BR697" t="s">
        <v>45</v>
      </c>
    </row>
    <row r="698" spans="1:70" x14ac:dyDescent="0.3">
      <c r="A698" s="281">
        <v>695</v>
      </c>
      <c r="B698" s="288" t="s">
        <v>2952</v>
      </c>
      <c r="C698" s="288" t="s">
        <v>3011</v>
      </c>
      <c r="D698" s="288" t="s">
        <v>2998</v>
      </c>
      <c r="E698" s="288" t="s">
        <v>2959</v>
      </c>
      <c r="F698" s="288" t="s">
        <v>2955</v>
      </c>
      <c r="G698" s="288" t="s">
        <v>2968</v>
      </c>
      <c r="H698" s="288" t="s">
        <v>2969</v>
      </c>
      <c r="I698" s="288" t="s">
        <v>2962</v>
      </c>
      <c r="J698" s="288" t="s">
        <v>60</v>
      </c>
      <c r="K698" s="288" t="s">
        <v>2958</v>
      </c>
      <c r="L698" s="288" t="s">
        <v>45</v>
      </c>
      <c r="M698" s="289" t="s">
        <v>2767</v>
      </c>
      <c r="N698" s="288" t="s">
        <v>2768</v>
      </c>
      <c r="O698" s="288" t="s">
        <v>50</v>
      </c>
      <c r="P698" s="288" t="s">
        <v>51</v>
      </c>
      <c r="Q698" s="290" t="s">
        <v>45</v>
      </c>
      <c r="R698" s="288" t="s">
        <v>45</v>
      </c>
      <c r="S698" s="1">
        <v>45792</v>
      </c>
      <c r="T698" s="1">
        <v>45665</v>
      </c>
      <c r="U698" s="290" t="s">
        <v>45</v>
      </c>
      <c r="V698" s="1">
        <v>45665</v>
      </c>
      <c r="W698" s="1">
        <v>45735</v>
      </c>
      <c r="X698" s="1">
        <v>45737</v>
      </c>
      <c r="Y698" s="291">
        <v>59000</v>
      </c>
      <c r="Z698" s="291">
        <v>59000</v>
      </c>
      <c r="AA698" s="291">
        <v>15500</v>
      </c>
      <c r="AB698" s="291">
        <v>59000</v>
      </c>
      <c r="AC698" s="292" t="s">
        <v>116</v>
      </c>
      <c r="AD698" s="290" t="s">
        <v>60</v>
      </c>
      <c r="AE698" s="292" t="s">
        <v>45</v>
      </c>
      <c r="AF698" s="291">
        <v>59000</v>
      </c>
      <c r="AG698" s="291">
        <v>2826</v>
      </c>
      <c r="AH698" s="291">
        <v>166734000</v>
      </c>
      <c r="AI698" s="291">
        <v>43803000</v>
      </c>
      <c r="AJ698" s="291">
        <v>800</v>
      </c>
      <c r="AK698" s="291">
        <v>47200000</v>
      </c>
      <c r="AL698" s="291">
        <v>12400000</v>
      </c>
      <c r="AM698" s="291">
        <v>2026</v>
      </c>
      <c r="AN698" s="291">
        <v>119534000</v>
      </c>
      <c r="AO698" s="291">
        <v>31403000</v>
      </c>
      <c r="AP698" s="291">
        <v>2945</v>
      </c>
      <c r="AQ698" s="291">
        <v>173755000</v>
      </c>
      <c r="AR698" s="291">
        <v>45647500</v>
      </c>
      <c r="AS698" s="291">
        <v>2945</v>
      </c>
      <c r="AT698" s="291">
        <v>173755000</v>
      </c>
      <c r="AU698" s="291">
        <v>45647500</v>
      </c>
      <c r="AV698" s="291"/>
      <c r="AW698" s="291"/>
      <c r="AX698" s="291">
        <v>0</v>
      </c>
      <c r="AY698" s="291">
        <v>2417</v>
      </c>
      <c r="AZ698" s="291">
        <v>142603000</v>
      </c>
      <c r="BA698" s="291"/>
      <c r="BB698" s="291"/>
      <c r="BC698" s="291">
        <v>2226</v>
      </c>
      <c r="BD698" s="291">
        <v>131334000</v>
      </c>
      <c r="BE698" s="291">
        <v>101786062</v>
      </c>
      <c r="BF698" s="291">
        <v>34503000</v>
      </c>
      <c r="BG698" s="291">
        <v>2226</v>
      </c>
      <c r="BH698" s="291">
        <v>131334000</v>
      </c>
      <c r="BI698" s="291">
        <v>101786062</v>
      </c>
      <c r="BJ698" s="291">
        <v>34503000</v>
      </c>
      <c r="BK698" s="291">
        <v>191</v>
      </c>
      <c r="BL698" s="291">
        <v>528</v>
      </c>
      <c r="BM698" s="291">
        <v>719</v>
      </c>
      <c r="BN698" s="291">
        <v>42421000</v>
      </c>
      <c r="BO698" s="291">
        <v>11144500</v>
      </c>
      <c r="BP698" s="292" t="s">
        <v>3923</v>
      </c>
      <c r="BQ698" s="292" t="s">
        <v>712</v>
      </c>
      <c r="BR698" t="s">
        <v>45</v>
      </c>
    </row>
    <row r="699" spans="1:70" x14ac:dyDescent="0.3">
      <c r="A699" s="281">
        <v>696</v>
      </c>
      <c r="B699" s="282" t="s">
        <v>2952</v>
      </c>
      <c r="C699" s="282" t="s">
        <v>3011</v>
      </c>
      <c r="D699" s="282" t="s">
        <v>2998</v>
      </c>
      <c r="E699" s="282" t="s">
        <v>2959</v>
      </c>
      <c r="F699" s="282" t="s">
        <v>2955</v>
      </c>
      <c r="G699" s="282" t="s">
        <v>2968</v>
      </c>
      <c r="H699" s="282" t="s">
        <v>2969</v>
      </c>
      <c r="I699" s="282" t="s">
        <v>2962</v>
      </c>
      <c r="J699" s="282" t="s">
        <v>60</v>
      </c>
      <c r="K699" s="282" t="s">
        <v>2958</v>
      </c>
      <c r="L699" s="282" t="s">
        <v>45</v>
      </c>
      <c r="M699" s="283" t="s">
        <v>2769</v>
      </c>
      <c r="N699" s="282" t="s">
        <v>2770</v>
      </c>
      <c r="O699" s="282" t="s">
        <v>50</v>
      </c>
      <c r="P699" s="282" t="s">
        <v>51</v>
      </c>
      <c r="Q699" s="284" t="s">
        <v>45</v>
      </c>
      <c r="R699" s="282" t="s">
        <v>45</v>
      </c>
      <c r="S699" s="285">
        <v>45798</v>
      </c>
      <c r="T699" s="285">
        <v>45726</v>
      </c>
      <c r="U699" s="284" t="s">
        <v>45</v>
      </c>
      <c r="V699" s="285">
        <v>45726</v>
      </c>
      <c r="W699" s="285">
        <v>45798</v>
      </c>
      <c r="X699" s="285">
        <v>45799</v>
      </c>
      <c r="Y699" s="286">
        <v>79000</v>
      </c>
      <c r="Z699" s="286">
        <v>110000</v>
      </c>
      <c r="AA699" s="286">
        <v>19900</v>
      </c>
      <c r="AB699" s="286">
        <v>110000</v>
      </c>
      <c r="AC699" s="287" t="s">
        <v>1032</v>
      </c>
      <c r="AD699" s="284" t="s">
        <v>60</v>
      </c>
      <c r="AE699" s="287" t="s">
        <v>45</v>
      </c>
      <c r="AF699" s="286">
        <v>79000</v>
      </c>
      <c r="AG699" s="286">
        <v>1780</v>
      </c>
      <c r="AH699" s="286">
        <v>195800000</v>
      </c>
      <c r="AI699" s="286">
        <v>35422000</v>
      </c>
      <c r="AJ699" s="286">
        <v>900</v>
      </c>
      <c r="AK699" s="286">
        <v>99000000</v>
      </c>
      <c r="AL699" s="286">
        <v>17910000</v>
      </c>
      <c r="AM699" s="286">
        <v>880</v>
      </c>
      <c r="AN699" s="286">
        <v>96800000</v>
      </c>
      <c r="AO699" s="286">
        <v>17512000</v>
      </c>
      <c r="AP699" s="286">
        <v>1739</v>
      </c>
      <c r="AQ699" s="286">
        <v>191290000</v>
      </c>
      <c r="AR699" s="286">
        <v>34606100</v>
      </c>
      <c r="AS699" s="286">
        <v>1739</v>
      </c>
      <c r="AT699" s="286">
        <v>191290000</v>
      </c>
      <c r="AU699" s="286">
        <v>34606100</v>
      </c>
      <c r="AV699" s="286"/>
      <c r="AW699" s="286"/>
      <c r="AX699" s="286">
        <v>0</v>
      </c>
      <c r="AY699" s="286">
        <v>960</v>
      </c>
      <c r="AZ699" s="286">
        <v>105600000</v>
      </c>
      <c r="BA699" s="286"/>
      <c r="BB699" s="286"/>
      <c r="BC699" s="286">
        <v>871</v>
      </c>
      <c r="BD699" s="286">
        <v>95810000</v>
      </c>
      <c r="BE699" s="286">
        <v>44619275</v>
      </c>
      <c r="BF699" s="286">
        <v>17332900</v>
      </c>
      <c r="BG699" s="286">
        <v>871</v>
      </c>
      <c r="BH699" s="286">
        <v>95810000</v>
      </c>
      <c r="BI699" s="286">
        <v>44619275</v>
      </c>
      <c r="BJ699" s="286">
        <v>17332900</v>
      </c>
      <c r="BK699" s="286">
        <v>89</v>
      </c>
      <c r="BL699" s="286">
        <v>779</v>
      </c>
      <c r="BM699" s="286">
        <v>868</v>
      </c>
      <c r="BN699" s="286">
        <v>95480000</v>
      </c>
      <c r="BO699" s="286">
        <v>17273200</v>
      </c>
      <c r="BP699" s="287" t="s">
        <v>3450</v>
      </c>
      <c r="BQ699" s="287" t="s">
        <v>4169</v>
      </c>
      <c r="BR699" t="s">
        <v>45</v>
      </c>
    </row>
    <row r="700" spans="1:70" x14ac:dyDescent="0.3">
      <c r="A700" s="281">
        <v>697</v>
      </c>
      <c r="B700" s="288" t="s">
        <v>2952</v>
      </c>
      <c r="C700" s="288" t="s">
        <v>3011</v>
      </c>
      <c r="D700" s="288" t="s">
        <v>2998</v>
      </c>
      <c r="E700" s="288" t="s">
        <v>2959</v>
      </c>
      <c r="F700" s="288" t="s">
        <v>2955</v>
      </c>
      <c r="G700" s="288" t="s">
        <v>2968</v>
      </c>
      <c r="H700" s="288" t="s">
        <v>2969</v>
      </c>
      <c r="I700" s="288" t="s">
        <v>2962</v>
      </c>
      <c r="J700" s="288" t="s">
        <v>60</v>
      </c>
      <c r="K700" s="288" t="s">
        <v>2958</v>
      </c>
      <c r="L700" s="288" t="s">
        <v>45</v>
      </c>
      <c r="M700" s="289" t="s">
        <v>2771</v>
      </c>
      <c r="N700" s="288" t="s">
        <v>2772</v>
      </c>
      <c r="O700" s="288" t="s">
        <v>50</v>
      </c>
      <c r="P700" s="288" t="s">
        <v>51</v>
      </c>
      <c r="Q700" s="290" t="s">
        <v>45</v>
      </c>
      <c r="R700" s="288" t="s">
        <v>45</v>
      </c>
      <c r="S700" s="1">
        <v>45807</v>
      </c>
      <c r="T700" s="1">
        <v>45741</v>
      </c>
      <c r="U700" s="290" t="s">
        <v>45</v>
      </c>
      <c r="V700" s="1">
        <v>45741</v>
      </c>
      <c r="W700" s="1">
        <v>45798</v>
      </c>
      <c r="X700" s="1">
        <v>45800</v>
      </c>
      <c r="Y700" s="291">
        <v>79000</v>
      </c>
      <c r="Z700" s="291">
        <v>79000</v>
      </c>
      <c r="AA700" s="291">
        <v>20600</v>
      </c>
      <c r="AB700" s="291">
        <v>79000</v>
      </c>
      <c r="AC700" s="292" t="s">
        <v>583</v>
      </c>
      <c r="AD700" s="290" t="s">
        <v>60</v>
      </c>
      <c r="AE700" s="292" t="s">
        <v>45</v>
      </c>
      <c r="AF700" s="291">
        <v>79000</v>
      </c>
      <c r="AG700" s="291">
        <v>1460</v>
      </c>
      <c r="AH700" s="291">
        <v>115340000</v>
      </c>
      <c r="AI700" s="291">
        <v>30076000</v>
      </c>
      <c r="AJ700" s="291">
        <v>700</v>
      </c>
      <c r="AK700" s="291">
        <v>55300000</v>
      </c>
      <c r="AL700" s="291">
        <v>14420000</v>
      </c>
      <c r="AM700" s="291">
        <v>760</v>
      </c>
      <c r="AN700" s="291">
        <v>60040000</v>
      </c>
      <c r="AO700" s="291">
        <v>15656000</v>
      </c>
      <c r="AP700" s="291">
        <v>1509</v>
      </c>
      <c r="AQ700" s="291">
        <v>119211000</v>
      </c>
      <c r="AR700" s="291">
        <v>31085400</v>
      </c>
      <c r="AS700" s="291">
        <v>1509</v>
      </c>
      <c r="AT700" s="291">
        <v>119211000</v>
      </c>
      <c r="AU700" s="291">
        <v>31085400</v>
      </c>
      <c r="AV700" s="291"/>
      <c r="AW700" s="291"/>
      <c r="AX700" s="291">
        <v>0</v>
      </c>
      <c r="AY700" s="291">
        <v>926</v>
      </c>
      <c r="AZ700" s="291">
        <v>73154000</v>
      </c>
      <c r="BA700" s="291"/>
      <c r="BB700" s="291"/>
      <c r="BC700" s="291">
        <v>777</v>
      </c>
      <c r="BD700" s="291">
        <v>61383000</v>
      </c>
      <c r="BE700" s="291">
        <v>39981268</v>
      </c>
      <c r="BF700" s="291">
        <v>16006200</v>
      </c>
      <c r="BG700" s="291">
        <v>777</v>
      </c>
      <c r="BH700" s="291">
        <v>61383000</v>
      </c>
      <c r="BI700" s="291">
        <v>39981268</v>
      </c>
      <c r="BJ700" s="291">
        <v>16006200</v>
      </c>
      <c r="BK700" s="291">
        <v>149</v>
      </c>
      <c r="BL700" s="291">
        <v>583</v>
      </c>
      <c r="BM700" s="291">
        <v>732</v>
      </c>
      <c r="BN700" s="291">
        <v>57828000</v>
      </c>
      <c r="BO700" s="291">
        <v>15079200</v>
      </c>
      <c r="BP700" s="292" t="s">
        <v>3858</v>
      </c>
      <c r="BQ700" s="292" t="s">
        <v>4163</v>
      </c>
      <c r="BR700" t="s">
        <v>45</v>
      </c>
    </row>
    <row r="701" spans="1:70" x14ac:dyDescent="0.3">
      <c r="A701" s="281">
        <v>698</v>
      </c>
      <c r="B701" s="282" t="s">
        <v>2952</v>
      </c>
      <c r="C701" s="282" t="s">
        <v>3011</v>
      </c>
      <c r="D701" s="282" t="s">
        <v>2998</v>
      </c>
      <c r="E701" s="282" t="s">
        <v>2959</v>
      </c>
      <c r="F701" s="282" t="s">
        <v>2955</v>
      </c>
      <c r="G701" s="282" t="s">
        <v>2968</v>
      </c>
      <c r="H701" s="282" t="s">
        <v>2969</v>
      </c>
      <c r="I701" s="282" t="s">
        <v>2962</v>
      </c>
      <c r="J701" s="282" t="s">
        <v>60</v>
      </c>
      <c r="K701" s="282" t="s">
        <v>2958</v>
      </c>
      <c r="L701" s="282" t="s">
        <v>45</v>
      </c>
      <c r="M701" s="283" t="s">
        <v>2773</v>
      </c>
      <c r="N701" s="282" t="s">
        <v>2774</v>
      </c>
      <c r="O701" s="282" t="s">
        <v>50</v>
      </c>
      <c r="P701" s="282" t="s">
        <v>51</v>
      </c>
      <c r="Q701" s="284" t="s">
        <v>45</v>
      </c>
      <c r="R701" s="282" t="s">
        <v>45</v>
      </c>
      <c r="S701" s="285">
        <v>45813</v>
      </c>
      <c r="T701" s="285">
        <v>45743</v>
      </c>
      <c r="U701" s="284" t="s">
        <v>45</v>
      </c>
      <c r="V701" s="285">
        <v>45743</v>
      </c>
      <c r="W701" s="285">
        <v>45784</v>
      </c>
      <c r="X701" s="285">
        <v>45786</v>
      </c>
      <c r="Y701" s="286">
        <v>67000</v>
      </c>
      <c r="Z701" s="286">
        <v>67000</v>
      </c>
      <c r="AA701" s="286">
        <v>18000</v>
      </c>
      <c r="AB701" s="286">
        <v>67000</v>
      </c>
      <c r="AC701" s="287" t="s">
        <v>399</v>
      </c>
      <c r="AD701" s="284" t="s">
        <v>60</v>
      </c>
      <c r="AE701" s="287" t="s">
        <v>45</v>
      </c>
      <c r="AF701" s="286">
        <v>67000</v>
      </c>
      <c r="AG701" s="286">
        <v>850</v>
      </c>
      <c r="AH701" s="286">
        <v>56950000</v>
      </c>
      <c r="AI701" s="286">
        <v>15300000</v>
      </c>
      <c r="AJ701" s="286">
        <v>500</v>
      </c>
      <c r="AK701" s="286">
        <v>33500000</v>
      </c>
      <c r="AL701" s="286">
        <v>9000000</v>
      </c>
      <c r="AM701" s="286">
        <v>350</v>
      </c>
      <c r="AN701" s="286">
        <v>23450000</v>
      </c>
      <c r="AO701" s="286">
        <v>6300000</v>
      </c>
      <c r="AP701" s="286">
        <v>881</v>
      </c>
      <c r="AQ701" s="286">
        <v>59027000</v>
      </c>
      <c r="AR701" s="286">
        <v>15858000</v>
      </c>
      <c r="AS701" s="286">
        <v>881</v>
      </c>
      <c r="AT701" s="286">
        <v>59027000</v>
      </c>
      <c r="AU701" s="286">
        <v>15858000</v>
      </c>
      <c r="AV701" s="286"/>
      <c r="AW701" s="286"/>
      <c r="AX701" s="286">
        <v>0</v>
      </c>
      <c r="AY701" s="286">
        <v>811</v>
      </c>
      <c r="AZ701" s="286">
        <v>54337000</v>
      </c>
      <c r="BA701" s="286"/>
      <c r="BB701" s="286"/>
      <c r="BC701" s="286">
        <v>766</v>
      </c>
      <c r="BD701" s="286">
        <v>51322000</v>
      </c>
      <c r="BE701" s="286">
        <v>36746950</v>
      </c>
      <c r="BF701" s="286">
        <v>13788000</v>
      </c>
      <c r="BG701" s="286">
        <v>766</v>
      </c>
      <c r="BH701" s="286">
        <v>51322000</v>
      </c>
      <c r="BI701" s="286">
        <v>36746950</v>
      </c>
      <c r="BJ701" s="286">
        <v>13788000</v>
      </c>
      <c r="BK701" s="286">
        <v>45</v>
      </c>
      <c r="BL701" s="286">
        <v>70</v>
      </c>
      <c r="BM701" s="286">
        <v>115</v>
      </c>
      <c r="BN701" s="286">
        <v>7705000</v>
      </c>
      <c r="BO701" s="286">
        <v>2070000</v>
      </c>
      <c r="BP701" s="287" t="s">
        <v>3459</v>
      </c>
      <c r="BQ701" s="287" t="s">
        <v>3320</v>
      </c>
      <c r="BR701" t="s">
        <v>45</v>
      </c>
    </row>
    <row r="702" spans="1:70" x14ac:dyDescent="0.3">
      <c r="A702" s="281">
        <v>699</v>
      </c>
      <c r="B702" s="288" t="s">
        <v>2952</v>
      </c>
      <c r="C702" s="288" t="s">
        <v>3011</v>
      </c>
      <c r="D702" s="288" t="s">
        <v>2998</v>
      </c>
      <c r="E702" s="288" t="s">
        <v>2959</v>
      </c>
      <c r="F702" s="288" t="s">
        <v>2955</v>
      </c>
      <c r="G702" s="288" t="s">
        <v>2968</v>
      </c>
      <c r="H702" s="288" t="s">
        <v>2969</v>
      </c>
      <c r="I702" s="288" t="s">
        <v>2962</v>
      </c>
      <c r="J702" s="288" t="s">
        <v>60</v>
      </c>
      <c r="K702" s="288" t="s">
        <v>2958</v>
      </c>
      <c r="L702" s="288" t="s">
        <v>45</v>
      </c>
      <c r="M702" s="289" t="s">
        <v>2775</v>
      </c>
      <c r="N702" s="288" t="s">
        <v>2776</v>
      </c>
      <c r="O702" s="288" t="s">
        <v>50</v>
      </c>
      <c r="P702" s="288" t="s">
        <v>51</v>
      </c>
      <c r="Q702" s="290" t="s">
        <v>45</v>
      </c>
      <c r="R702" s="288" t="s">
        <v>45</v>
      </c>
      <c r="S702" s="1">
        <v>46111</v>
      </c>
      <c r="T702" s="1">
        <v>45741</v>
      </c>
      <c r="U702" s="290" t="s">
        <v>45</v>
      </c>
      <c r="V702" s="1">
        <v>45741</v>
      </c>
      <c r="W702" s="1">
        <v>45772</v>
      </c>
      <c r="X702" s="1">
        <v>45777</v>
      </c>
      <c r="Y702" s="291">
        <v>69000</v>
      </c>
      <c r="Z702" s="291">
        <v>69000</v>
      </c>
      <c r="AA702" s="291">
        <v>23800</v>
      </c>
      <c r="AB702" s="291">
        <v>69000</v>
      </c>
      <c r="AC702" s="292" t="s">
        <v>2777</v>
      </c>
      <c r="AD702" s="290" t="s">
        <v>60</v>
      </c>
      <c r="AE702" s="292" t="s">
        <v>45</v>
      </c>
      <c r="AF702" s="291">
        <v>69000</v>
      </c>
      <c r="AG702" s="291">
        <v>8860</v>
      </c>
      <c r="AH702" s="291">
        <v>611340000</v>
      </c>
      <c r="AI702" s="291">
        <v>210868000</v>
      </c>
      <c r="AJ702" s="291">
        <v>1000</v>
      </c>
      <c r="AK702" s="291">
        <v>69000000</v>
      </c>
      <c r="AL702" s="291">
        <v>23800000</v>
      </c>
      <c r="AM702" s="291">
        <v>7860</v>
      </c>
      <c r="AN702" s="291">
        <v>542340000</v>
      </c>
      <c r="AO702" s="291">
        <v>187068000</v>
      </c>
      <c r="AP702" s="291">
        <v>5318</v>
      </c>
      <c r="AQ702" s="291">
        <v>366942000</v>
      </c>
      <c r="AR702" s="291">
        <v>126568400</v>
      </c>
      <c r="AS702" s="291">
        <v>5318</v>
      </c>
      <c r="AT702" s="291">
        <v>366942000</v>
      </c>
      <c r="AU702" s="291">
        <v>126568400</v>
      </c>
      <c r="AV702" s="291"/>
      <c r="AW702" s="291"/>
      <c r="AX702" s="291">
        <v>0</v>
      </c>
      <c r="AY702" s="291">
        <v>4150</v>
      </c>
      <c r="AZ702" s="291">
        <v>286350000</v>
      </c>
      <c r="BA702" s="291">
        <v>15</v>
      </c>
      <c r="BB702" s="291">
        <v>1035000</v>
      </c>
      <c r="BC702" s="291">
        <v>3998</v>
      </c>
      <c r="BD702" s="291">
        <v>275862000</v>
      </c>
      <c r="BE702" s="291">
        <v>193266222</v>
      </c>
      <c r="BF702" s="291">
        <v>95152400</v>
      </c>
      <c r="BG702" s="291">
        <v>3998</v>
      </c>
      <c r="BH702" s="291">
        <v>275862000</v>
      </c>
      <c r="BI702" s="291">
        <v>193266222</v>
      </c>
      <c r="BJ702" s="291">
        <v>95152400</v>
      </c>
      <c r="BK702" s="291">
        <v>152</v>
      </c>
      <c r="BL702" s="291">
        <v>1168</v>
      </c>
      <c r="BM702" s="291">
        <v>1320</v>
      </c>
      <c r="BN702" s="291">
        <v>91080000</v>
      </c>
      <c r="BO702" s="291">
        <v>31416000</v>
      </c>
      <c r="BP702" s="292" t="s">
        <v>813</v>
      </c>
      <c r="BQ702" s="292" t="s">
        <v>3475</v>
      </c>
      <c r="BR702" t="s">
        <v>45</v>
      </c>
    </row>
    <row r="703" spans="1:70" x14ac:dyDescent="0.3">
      <c r="A703" s="281">
        <v>700</v>
      </c>
      <c r="B703" s="282" t="s">
        <v>2952</v>
      </c>
      <c r="C703" s="282" t="s">
        <v>3011</v>
      </c>
      <c r="D703" s="282" t="s">
        <v>2998</v>
      </c>
      <c r="E703" s="282" t="s">
        <v>2959</v>
      </c>
      <c r="F703" s="282" t="s">
        <v>2955</v>
      </c>
      <c r="G703" s="282" t="s">
        <v>2968</v>
      </c>
      <c r="H703" s="282" t="s">
        <v>2969</v>
      </c>
      <c r="I703" s="282" t="s">
        <v>2962</v>
      </c>
      <c r="J703" s="282" t="s">
        <v>60</v>
      </c>
      <c r="K703" s="282" t="s">
        <v>2958</v>
      </c>
      <c r="L703" s="282" t="s">
        <v>45</v>
      </c>
      <c r="M703" s="283" t="s">
        <v>2778</v>
      </c>
      <c r="N703" s="282" t="s">
        <v>2779</v>
      </c>
      <c r="O703" s="282" t="s">
        <v>50</v>
      </c>
      <c r="P703" s="282" t="s">
        <v>51</v>
      </c>
      <c r="Q703" s="284" t="s">
        <v>45</v>
      </c>
      <c r="R703" s="282" t="s">
        <v>45</v>
      </c>
      <c r="S703" s="285">
        <v>45798</v>
      </c>
      <c r="T703" s="285">
        <v>45747</v>
      </c>
      <c r="U703" s="284" t="s">
        <v>45</v>
      </c>
      <c r="V703" s="285">
        <v>45747</v>
      </c>
      <c r="W703" s="285">
        <v>45798</v>
      </c>
      <c r="X703" s="285">
        <v>45799</v>
      </c>
      <c r="Y703" s="286">
        <v>53000</v>
      </c>
      <c r="Z703" s="286">
        <v>53000</v>
      </c>
      <c r="AA703" s="286">
        <v>14000</v>
      </c>
      <c r="AB703" s="286">
        <v>53000</v>
      </c>
      <c r="AC703" s="287" t="s">
        <v>363</v>
      </c>
      <c r="AD703" s="284" t="s">
        <v>60</v>
      </c>
      <c r="AE703" s="287" t="s">
        <v>45</v>
      </c>
      <c r="AF703" s="286">
        <v>53000</v>
      </c>
      <c r="AG703" s="286">
        <v>800</v>
      </c>
      <c r="AH703" s="286">
        <v>42400000</v>
      </c>
      <c r="AI703" s="286">
        <v>11200000</v>
      </c>
      <c r="AJ703" s="286">
        <v>800</v>
      </c>
      <c r="AK703" s="286">
        <v>42400000</v>
      </c>
      <c r="AL703" s="286">
        <v>11200000</v>
      </c>
      <c r="AM703" s="286"/>
      <c r="AN703" s="286"/>
      <c r="AO703" s="286">
        <v>0</v>
      </c>
      <c r="AP703" s="286">
        <v>761</v>
      </c>
      <c r="AQ703" s="286">
        <v>40333000</v>
      </c>
      <c r="AR703" s="286">
        <v>10654000</v>
      </c>
      <c r="AS703" s="286">
        <v>761</v>
      </c>
      <c r="AT703" s="286">
        <v>40333000</v>
      </c>
      <c r="AU703" s="286">
        <v>10654000</v>
      </c>
      <c r="AV703" s="286"/>
      <c r="AW703" s="286"/>
      <c r="AX703" s="286">
        <v>0</v>
      </c>
      <c r="AY703" s="286">
        <v>688</v>
      </c>
      <c r="AZ703" s="286">
        <v>36464000</v>
      </c>
      <c r="BA703" s="286"/>
      <c r="BB703" s="286"/>
      <c r="BC703" s="286">
        <v>628</v>
      </c>
      <c r="BD703" s="286">
        <v>33284000</v>
      </c>
      <c r="BE703" s="286">
        <v>25156820</v>
      </c>
      <c r="BF703" s="286">
        <v>8792000</v>
      </c>
      <c r="BG703" s="286">
        <v>628</v>
      </c>
      <c r="BH703" s="286">
        <v>33284000</v>
      </c>
      <c r="BI703" s="286">
        <v>25156820</v>
      </c>
      <c r="BJ703" s="286">
        <v>8792000</v>
      </c>
      <c r="BK703" s="286">
        <v>60</v>
      </c>
      <c r="BL703" s="286">
        <v>73</v>
      </c>
      <c r="BM703" s="286">
        <v>133</v>
      </c>
      <c r="BN703" s="286">
        <v>7049000</v>
      </c>
      <c r="BO703" s="286">
        <v>1862000</v>
      </c>
      <c r="BP703" s="287" t="s">
        <v>3846</v>
      </c>
      <c r="BQ703" s="287" t="s">
        <v>3986</v>
      </c>
      <c r="BR703" t="s">
        <v>45</v>
      </c>
    </row>
    <row r="704" spans="1:70" x14ac:dyDescent="0.3">
      <c r="A704" s="281">
        <v>701</v>
      </c>
      <c r="B704" s="288" t="s">
        <v>2952</v>
      </c>
      <c r="C704" s="288" t="s">
        <v>3011</v>
      </c>
      <c r="D704" s="288" t="s">
        <v>2998</v>
      </c>
      <c r="E704" s="288" t="s">
        <v>2959</v>
      </c>
      <c r="F704" s="288" t="s">
        <v>2955</v>
      </c>
      <c r="G704" s="288" t="s">
        <v>2968</v>
      </c>
      <c r="H704" s="288" t="s">
        <v>2969</v>
      </c>
      <c r="I704" s="288" t="s">
        <v>2962</v>
      </c>
      <c r="J704" s="288" t="s">
        <v>60</v>
      </c>
      <c r="K704" s="288" t="s">
        <v>2958</v>
      </c>
      <c r="L704" s="288" t="s">
        <v>1858</v>
      </c>
      <c r="M704" s="289" t="s">
        <v>2780</v>
      </c>
      <c r="N704" s="288" t="s">
        <v>2781</v>
      </c>
      <c r="O704" s="288" t="s">
        <v>50</v>
      </c>
      <c r="P704" s="288" t="s">
        <v>74</v>
      </c>
      <c r="Q704" s="290" t="s">
        <v>45</v>
      </c>
      <c r="R704" s="288" t="s">
        <v>45</v>
      </c>
      <c r="S704" s="1">
        <v>46132</v>
      </c>
      <c r="T704" s="1">
        <v>45763</v>
      </c>
      <c r="U704" s="290" t="s">
        <v>45</v>
      </c>
      <c r="V704" s="1">
        <v>45763</v>
      </c>
      <c r="W704" s="1">
        <v>45784</v>
      </c>
      <c r="X704" s="1">
        <v>45785</v>
      </c>
      <c r="Y704" s="291">
        <v>57000</v>
      </c>
      <c r="Z704" s="291">
        <v>57000</v>
      </c>
      <c r="AA704" s="291">
        <v>14900</v>
      </c>
      <c r="AB704" s="291">
        <v>57000</v>
      </c>
      <c r="AC704" s="292" t="s">
        <v>527</v>
      </c>
      <c r="AD704" s="290" t="s">
        <v>60</v>
      </c>
      <c r="AE704" s="292" t="s">
        <v>45</v>
      </c>
      <c r="AF704" s="291">
        <v>57000</v>
      </c>
      <c r="AG704" s="291">
        <v>3150</v>
      </c>
      <c r="AH704" s="291">
        <v>179550000</v>
      </c>
      <c r="AI704" s="291">
        <v>46935000</v>
      </c>
      <c r="AJ704" s="291">
        <v>800</v>
      </c>
      <c r="AK704" s="291">
        <v>45600000</v>
      </c>
      <c r="AL704" s="291">
        <v>11920000</v>
      </c>
      <c r="AM704" s="291">
        <v>2350</v>
      </c>
      <c r="AN704" s="291">
        <v>133950000</v>
      </c>
      <c r="AO704" s="291">
        <v>35015000</v>
      </c>
      <c r="AP704" s="291">
        <v>1385</v>
      </c>
      <c r="AQ704" s="291">
        <v>78945000</v>
      </c>
      <c r="AR704" s="291">
        <v>20636500</v>
      </c>
      <c r="AS704" s="291">
        <v>1385</v>
      </c>
      <c r="AT704" s="291">
        <v>78945000</v>
      </c>
      <c r="AU704" s="291">
        <v>20636500</v>
      </c>
      <c r="AV704" s="291"/>
      <c r="AW704" s="291"/>
      <c r="AX704" s="291">
        <v>0</v>
      </c>
      <c r="AY704" s="291">
        <v>1308</v>
      </c>
      <c r="AZ704" s="291">
        <v>74556000</v>
      </c>
      <c r="BA704" s="291"/>
      <c r="BB704" s="291"/>
      <c r="BC704" s="291">
        <v>1143</v>
      </c>
      <c r="BD704" s="291">
        <v>65151000</v>
      </c>
      <c r="BE704" s="291">
        <v>50163680</v>
      </c>
      <c r="BF704" s="291">
        <v>17030700</v>
      </c>
      <c r="BG704" s="291">
        <v>1143</v>
      </c>
      <c r="BH704" s="291">
        <v>65151000</v>
      </c>
      <c r="BI704" s="291">
        <v>50163680</v>
      </c>
      <c r="BJ704" s="291">
        <v>17030700</v>
      </c>
      <c r="BK704" s="291">
        <v>165</v>
      </c>
      <c r="BL704" s="291">
        <v>77</v>
      </c>
      <c r="BM704" s="291">
        <v>242</v>
      </c>
      <c r="BN704" s="291">
        <v>13794000</v>
      </c>
      <c r="BO704" s="291">
        <v>3605800</v>
      </c>
      <c r="BP704" s="292" t="s">
        <v>3846</v>
      </c>
      <c r="BQ704" s="292" t="s">
        <v>3894</v>
      </c>
      <c r="BR704" t="s">
        <v>45</v>
      </c>
    </row>
    <row r="705" spans="1:70" x14ac:dyDescent="0.3">
      <c r="A705" s="281">
        <v>702</v>
      </c>
      <c r="B705" s="282" t="s">
        <v>2952</v>
      </c>
      <c r="C705" s="282" t="s">
        <v>3011</v>
      </c>
      <c r="D705" s="282" t="s">
        <v>2998</v>
      </c>
      <c r="E705" s="282" t="s">
        <v>2959</v>
      </c>
      <c r="F705" s="282" t="s">
        <v>2955</v>
      </c>
      <c r="G705" s="282" t="s">
        <v>2968</v>
      </c>
      <c r="H705" s="282" t="s">
        <v>2969</v>
      </c>
      <c r="I705" s="282" t="s">
        <v>2962</v>
      </c>
      <c r="J705" s="282" t="s">
        <v>60</v>
      </c>
      <c r="K705" s="282" t="s">
        <v>2958</v>
      </c>
      <c r="L705" s="282" t="s">
        <v>45</v>
      </c>
      <c r="M705" s="283" t="s">
        <v>2782</v>
      </c>
      <c r="N705" s="282" t="s">
        <v>2783</v>
      </c>
      <c r="O705" s="282" t="s">
        <v>50</v>
      </c>
      <c r="P705" s="282" t="s">
        <v>51</v>
      </c>
      <c r="Q705" s="284" t="s">
        <v>45</v>
      </c>
      <c r="R705" s="282" t="s">
        <v>45</v>
      </c>
      <c r="S705" s="285">
        <v>45805</v>
      </c>
      <c r="T705" s="285">
        <v>45764</v>
      </c>
      <c r="U705" s="284" t="s">
        <v>45</v>
      </c>
      <c r="V705" s="285">
        <v>45764</v>
      </c>
      <c r="W705" s="285">
        <v>45805</v>
      </c>
      <c r="X705" s="285">
        <v>45806</v>
      </c>
      <c r="Y705" s="286">
        <v>62000</v>
      </c>
      <c r="Z705" s="286">
        <v>62000</v>
      </c>
      <c r="AA705" s="286">
        <v>15700</v>
      </c>
      <c r="AB705" s="286">
        <v>62000</v>
      </c>
      <c r="AC705" s="287" t="s">
        <v>655</v>
      </c>
      <c r="AD705" s="284" t="s">
        <v>60</v>
      </c>
      <c r="AE705" s="287" t="s">
        <v>45</v>
      </c>
      <c r="AF705" s="286">
        <v>62000</v>
      </c>
      <c r="AG705" s="286">
        <v>700</v>
      </c>
      <c r="AH705" s="286">
        <v>43400000</v>
      </c>
      <c r="AI705" s="286">
        <v>10990000</v>
      </c>
      <c r="AJ705" s="286">
        <v>700</v>
      </c>
      <c r="AK705" s="286">
        <v>43400000</v>
      </c>
      <c r="AL705" s="286">
        <v>10990000</v>
      </c>
      <c r="AM705" s="286"/>
      <c r="AN705" s="286"/>
      <c r="AO705" s="286">
        <v>0</v>
      </c>
      <c r="AP705" s="286">
        <v>702</v>
      </c>
      <c r="AQ705" s="286">
        <v>43524000</v>
      </c>
      <c r="AR705" s="286">
        <v>11021400</v>
      </c>
      <c r="AS705" s="286">
        <v>702</v>
      </c>
      <c r="AT705" s="286">
        <v>43524000</v>
      </c>
      <c r="AU705" s="286">
        <v>11021400</v>
      </c>
      <c r="AV705" s="286"/>
      <c r="AW705" s="286"/>
      <c r="AX705" s="286">
        <v>0</v>
      </c>
      <c r="AY705" s="286">
        <v>542</v>
      </c>
      <c r="AZ705" s="286">
        <v>33604000</v>
      </c>
      <c r="BA705" s="286"/>
      <c r="BB705" s="286"/>
      <c r="BC705" s="286">
        <v>492</v>
      </c>
      <c r="BD705" s="286">
        <v>30504000</v>
      </c>
      <c r="BE705" s="286">
        <v>22598302</v>
      </c>
      <c r="BF705" s="286">
        <v>7724400</v>
      </c>
      <c r="BG705" s="286">
        <v>492</v>
      </c>
      <c r="BH705" s="286">
        <v>30504000</v>
      </c>
      <c r="BI705" s="286">
        <v>22598302</v>
      </c>
      <c r="BJ705" s="286">
        <v>7724400</v>
      </c>
      <c r="BK705" s="286">
        <v>50</v>
      </c>
      <c r="BL705" s="286">
        <v>160</v>
      </c>
      <c r="BM705" s="286">
        <v>210</v>
      </c>
      <c r="BN705" s="286">
        <v>13020000</v>
      </c>
      <c r="BO705" s="286">
        <v>3297000</v>
      </c>
      <c r="BP705" s="287" t="s">
        <v>3872</v>
      </c>
      <c r="BQ705" s="287" t="s">
        <v>746</v>
      </c>
      <c r="BR705" t="s">
        <v>45</v>
      </c>
    </row>
    <row r="706" spans="1:70" x14ac:dyDescent="0.3">
      <c r="A706" s="281">
        <v>703</v>
      </c>
      <c r="B706" s="288" t="s">
        <v>2952</v>
      </c>
      <c r="C706" s="288" t="s">
        <v>3011</v>
      </c>
      <c r="D706" s="288" t="s">
        <v>2998</v>
      </c>
      <c r="E706" s="288" t="s">
        <v>2959</v>
      </c>
      <c r="F706" s="288" t="s">
        <v>2955</v>
      </c>
      <c r="G706" s="288" t="s">
        <v>2968</v>
      </c>
      <c r="H706" s="288" t="s">
        <v>2969</v>
      </c>
      <c r="I706" s="288" t="s">
        <v>2999</v>
      </c>
      <c r="J706" s="288" t="s">
        <v>60</v>
      </c>
      <c r="K706" s="288" t="s">
        <v>2958</v>
      </c>
      <c r="L706" s="288" t="s">
        <v>45</v>
      </c>
      <c r="M706" s="289" t="s">
        <v>2784</v>
      </c>
      <c r="N706" s="288" t="s">
        <v>2785</v>
      </c>
      <c r="O706" s="288" t="s">
        <v>50</v>
      </c>
      <c r="P706" s="288" t="s">
        <v>51</v>
      </c>
      <c r="Q706" s="290" t="s">
        <v>45</v>
      </c>
      <c r="R706" s="288" t="s">
        <v>45</v>
      </c>
      <c r="S706" s="1">
        <v>46049</v>
      </c>
      <c r="T706" s="1">
        <v>45632</v>
      </c>
      <c r="U706" s="290" t="s">
        <v>45</v>
      </c>
      <c r="V706" s="1">
        <v>45632</v>
      </c>
      <c r="W706" s="1">
        <v>45691</v>
      </c>
      <c r="X706" s="1">
        <v>45709</v>
      </c>
      <c r="Y706" s="291">
        <v>79000</v>
      </c>
      <c r="Z706" s="291">
        <v>89000</v>
      </c>
      <c r="AA706" s="291">
        <v>18000</v>
      </c>
      <c r="AB706" s="291">
        <v>89000</v>
      </c>
      <c r="AC706" s="292" t="s">
        <v>974</v>
      </c>
      <c r="AD706" s="290" t="s">
        <v>60</v>
      </c>
      <c r="AE706" s="292" t="s">
        <v>45</v>
      </c>
      <c r="AF706" s="291">
        <v>79000</v>
      </c>
      <c r="AG706" s="291">
        <v>6263</v>
      </c>
      <c r="AH706" s="291">
        <v>557407000</v>
      </c>
      <c r="AI706" s="291">
        <v>112734000</v>
      </c>
      <c r="AJ706" s="291">
        <v>1203</v>
      </c>
      <c r="AK706" s="291">
        <v>107067000</v>
      </c>
      <c r="AL706" s="291">
        <v>21654000</v>
      </c>
      <c r="AM706" s="291">
        <v>5060</v>
      </c>
      <c r="AN706" s="291">
        <v>450340000</v>
      </c>
      <c r="AO706" s="291">
        <v>91080000</v>
      </c>
      <c r="AP706" s="291">
        <v>2766</v>
      </c>
      <c r="AQ706" s="291">
        <v>246174000</v>
      </c>
      <c r="AR706" s="291">
        <v>49788000</v>
      </c>
      <c r="AS706" s="291">
        <v>2766</v>
      </c>
      <c r="AT706" s="291">
        <v>246174000</v>
      </c>
      <c r="AU706" s="291">
        <v>49788000</v>
      </c>
      <c r="AV706" s="291"/>
      <c r="AW706" s="291"/>
      <c r="AX706" s="291">
        <v>0</v>
      </c>
      <c r="AY706" s="291">
        <v>2742</v>
      </c>
      <c r="AZ706" s="291">
        <v>244038000</v>
      </c>
      <c r="BA706" s="291"/>
      <c r="BB706" s="291"/>
      <c r="BC706" s="291">
        <v>2363</v>
      </c>
      <c r="BD706" s="291">
        <v>210307000</v>
      </c>
      <c r="BE706" s="291">
        <v>112633495</v>
      </c>
      <c r="BF706" s="291">
        <v>42534000</v>
      </c>
      <c r="BG706" s="291">
        <v>2363</v>
      </c>
      <c r="BH706" s="291">
        <v>210307000</v>
      </c>
      <c r="BI706" s="291">
        <v>112633495</v>
      </c>
      <c r="BJ706" s="291">
        <v>42534000</v>
      </c>
      <c r="BK706" s="291">
        <v>379</v>
      </c>
      <c r="BL706" s="291">
        <v>24</v>
      </c>
      <c r="BM706" s="291">
        <v>403</v>
      </c>
      <c r="BN706" s="291">
        <v>35867000</v>
      </c>
      <c r="BO706" s="291">
        <v>7254000</v>
      </c>
      <c r="BP706" s="292" t="s">
        <v>4049</v>
      </c>
      <c r="BQ706" s="292" t="s">
        <v>4050</v>
      </c>
      <c r="BR706" t="s">
        <v>45</v>
      </c>
    </row>
    <row r="707" spans="1:70" x14ac:dyDescent="0.3">
      <c r="A707" s="281">
        <v>704</v>
      </c>
      <c r="B707" s="282" t="s">
        <v>2952</v>
      </c>
      <c r="C707" s="282" t="s">
        <v>3011</v>
      </c>
      <c r="D707" s="282" t="s">
        <v>2998</v>
      </c>
      <c r="E707" s="282" t="s">
        <v>2959</v>
      </c>
      <c r="F707" s="282" t="s">
        <v>2970</v>
      </c>
      <c r="G707" s="282" t="s">
        <v>2971</v>
      </c>
      <c r="H707" s="282" t="s">
        <v>2972</v>
      </c>
      <c r="I707" s="282" t="s">
        <v>2962</v>
      </c>
      <c r="J707" s="282" t="s">
        <v>60</v>
      </c>
      <c r="K707" s="282" t="s">
        <v>2958</v>
      </c>
      <c r="L707" s="282" t="s">
        <v>45</v>
      </c>
      <c r="M707" s="283" t="s">
        <v>2786</v>
      </c>
      <c r="N707" s="282" t="s">
        <v>2787</v>
      </c>
      <c r="O707" s="282" t="s">
        <v>50</v>
      </c>
      <c r="P707" s="282" t="s">
        <v>142</v>
      </c>
      <c r="Q707" s="284" t="s">
        <v>45</v>
      </c>
      <c r="R707" s="282" t="s">
        <v>45</v>
      </c>
      <c r="S707" s="285">
        <v>45785</v>
      </c>
      <c r="T707" s="285">
        <v>45749</v>
      </c>
      <c r="U707" s="284" t="s">
        <v>45</v>
      </c>
      <c r="V707" s="285">
        <v>45749</v>
      </c>
      <c r="W707" s="285">
        <v>45785</v>
      </c>
      <c r="X707" s="285">
        <v>45786</v>
      </c>
      <c r="Y707" s="286">
        <v>72000</v>
      </c>
      <c r="Z707" s="286">
        <v>72000</v>
      </c>
      <c r="AA707" s="286">
        <v>19500</v>
      </c>
      <c r="AB707" s="286">
        <v>72000</v>
      </c>
      <c r="AC707" s="287" t="s">
        <v>211</v>
      </c>
      <c r="AD707" s="284" t="s">
        <v>60</v>
      </c>
      <c r="AE707" s="287" t="s">
        <v>45</v>
      </c>
      <c r="AF707" s="286">
        <v>72000</v>
      </c>
      <c r="AG707" s="286">
        <v>900</v>
      </c>
      <c r="AH707" s="286">
        <v>64800000</v>
      </c>
      <c r="AI707" s="286">
        <v>17550000</v>
      </c>
      <c r="AJ707" s="286">
        <v>900</v>
      </c>
      <c r="AK707" s="286">
        <v>64800000</v>
      </c>
      <c r="AL707" s="286">
        <v>17550000</v>
      </c>
      <c r="AM707" s="286"/>
      <c r="AN707" s="286"/>
      <c r="AO707" s="286">
        <v>0</v>
      </c>
      <c r="AP707" s="286">
        <v>918</v>
      </c>
      <c r="AQ707" s="286">
        <v>66096000</v>
      </c>
      <c r="AR707" s="286">
        <v>17901000</v>
      </c>
      <c r="AS707" s="286">
        <v>918</v>
      </c>
      <c r="AT707" s="286">
        <v>66096000</v>
      </c>
      <c r="AU707" s="286">
        <v>17901000</v>
      </c>
      <c r="AV707" s="286"/>
      <c r="AW707" s="286"/>
      <c r="AX707" s="286">
        <v>0</v>
      </c>
      <c r="AY707" s="286">
        <v>852</v>
      </c>
      <c r="AZ707" s="286">
        <v>61344000</v>
      </c>
      <c r="BA707" s="286"/>
      <c r="BB707" s="286"/>
      <c r="BC707" s="286">
        <v>613</v>
      </c>
      <c r="BD707" s="286">
        <v>44136000</v>
      </c>
      <c r="BE707" s="286">
        <v>29588768</v>
      </c>
      <c r="BF707" s="286">
        <v>11953500</v>
      </c>
      <c r="BG707" s="286">
        <v>613</v>
      </c>
      <c r="BH707" s="286">
        <v>44136000</v>
      </c>
      <c r="BI707" s="286">
        <v>29588768</v>
      </c>
      <c r="BJ707" s="286">
        <v>11953500</v>
      </c>
      <c r="BK707" s="286">
        <v>239</v>
      </c>
      <c r="BL707" s="286">
        <v>66</v>
      </c>
      <c r="BM707" s="286">
        <v>305</v>
      </c>
      <c r="BN707" s="286">
        <v>21960000</v>
      </c>
      <c r="BO707" s="286">
        <v>5947500</v>
      </c>
      <c r="BP707" s="287" t="s">
        <v>3110</v>
      </c>
      <c r="BQ707" s="287" t="s">
        <v>3884</v>
      </c>
      <c r="BR707" t="s">
        <v>45</v>
      </c>
    </row>
    <row r="708" spans="1:70" x14ac:dyDescent="0.3">
      <c r="A708" s="281">
        <v>705</v>
      </c>
      <c r="B708" s="288" t="s">
        <v>2952</v>
      </c>
      <c r="C708" s="288" t="s">
        <v>3011</v>
      </c>
      <c r="D708" s="288" t="s">
        <v>2998</v>
      </c>
      <c r="E708" s="288" t="s">
        <v>2959</v>
      </c>
      <c r="F708" s="288" t="s">
        <v>2970</v>
      </c>
      <c r="G708" s="288" t="s">
        <v>2971</v>
      </c>
      <c r="H708" s="288" t="s">
        <v>2972</v>
      </c>
      <c r="I708" s="288" t="s">
        <v>2962</v>
      </c>
      <c r="J708" s="288" t="s">
        <v>60</v>
      </c>
      <c r="K708" s="288" t="s">
        <v>2958</v>
      </c>
      <c r="L708" s="288" t="s">
        <v>45</v>
      </c>
      <c r="M708" s="289" t="s">
        <v>2788</v>
      </c>
      <c r="N708" s="288" t="s">
        <v>2789</v>
      </c>
      <c r="O708" s="288" t="s">
        <v>50</v>
      </c>
      <c r="P708" s="288" t="s">
        <v>51</v>
      </c>
      <c r="Q708" s="290" t="s">
        <v>45</v>
      </c>
      <c r="R708" s="288" t="s">
        <v>45</v>
      </c>
      <c r="S708" s="1">
        <v>45749</v>
      </c>
      <c r="T708" s="1">
        <v>45643</v>
      </c>
      <c r="U708" s="290" t="s">
        <v>45</v>
      </c>
      <c r="V708" s="1">
        <v>45643</v>
      </c>
      <c r="W708" s="1">
        <v>45747</v>
      </c>
      <c r="X708" s="1">
        <v>45749</v>
      </c>
      <c r="Y708" s="291">
        <v>65000</v>
      </c>
      <c r="Z708" s="291">
        <v>65000</v>
      </c>
      <c r="AA708" s="291">
        <v>16500</v>
      </c>
      <c r="AB708" s="291">
        <v>65000</v>
      </c>
      <c r="AC708" s="292" t="s">
        <v>678</v>
      </c>
      <c r="AD708" s="290" t="s">
        <v>60</v>
      </c>
      <c r="AE708" s="292" t="s">
        <v>45</v>
      </c>
      <c r="AF708" s="291">
        <v>65000</v>
      </c>
      <c r="AG708" s="291">
        <v>2200</v>
      </c>
      <c r="AH708" s="291">
        <v>143000000</v>
      </c>
      <c r="AI708" s="291">
        <v>36300000</v>
      </c>
      <c r="AJ708" s="291">
        <v>1600</v>
      </c>
      <c r="AK708" s="291">
        <v>104000000</v>
      </c>
      <c r="AL708" s="291">
        <v>26400000</v>
      </c>
      <c r="AM708" s="291">
        <v>600</v>
      </c>
      <c r="AN708" s="291">
        <v>39000000</v>
      </c>
      <c r="AO708" s="291">
        <v>9900000</v>
      </c>
      <c r="AP708" s="291">
        <v>2276</v>
      </c>
      <c r="AQ708" s="291">
        <v>147940000</v>
      </c>
      <c r="AR708" s="291">
        <v>37554000</v>
      </c>
      <c r="AS708" s="291">
        <v>2276</v>
      </c>
      <c r="AT708" s="291">
        <v>147940000</v>
      </c>
      <c r="AU708" s="291">
        <v>37554000</v>
      </c>
      <c r="AV708" s="291"/>
      <c r="AW708" s="291"/>
      <c r="AX708" s="291">
        <v>0</v>
      </c>
      <c r="AY708" s="291">
        <v>2206</v>
      </c>
      <c r="AZ708" s="291">
        <v>143390000</v>
      </c>
      <c r="BA708" s="291"/>
      <c r="BB708" s="291"/>
      <c r="BC708" s="291">
        <v>1924</v>
      </c>
      <c r="BD708" s="291">
        <v>125060000</v>
      </c>
      <c r="BE708" s="291">
        <v>91718182</v>
      </c>
      <c r="BF708" s="291">
        <v>31746000</v>
      </c>
      <c r="BG708" s="291">
        <v>1924</v>
      </c>
      <c r="BH708" s="291">
        <v>125060000</v>
      </c>
      <c r="BI708" s="291">
        <v>91718182</v>
      </c>
      <c r="BJ708" s="291">
        <v>31746000</v>
      </c>
      <c r="BK708" s="291">
        <v>282</v>
      </c>
      <c r="BL708" s="291">
        <v>70</v>
      </c>
      <c r="BM708" s="291">
        <v>352</v>
      </c>
      <c r="BN708" s="291">
        <v>22880000</v>
      </c>
      <c r="BO708" s="291">
        <v>5808000</v>
      </c>
      <c r="BP708" s="292" t="s">
        <v>3382</v>
      </c>
      <c r="BQ708" s="292" t="s">
        <v>3978</v>
      </c>
      <c r="BR708" t="s">
        <v>45</v>
      </c>
    </row>
    <row r="709" spans="1:70" x14ac:dyDescent="0.3">
      <c r="A709" s="281">
        <v>706</v>
      </c>
      <c r="B709" s="282" t="s">
        <v>2952</v>
      </c>
      <c r="C709" s="282" t="s">
        <v>3011</v>
      </c>
      <c r="D709" s="282" t="s">
        <v>2998</v>
      </c>
      <c r="E709" s="282" t="s">
        <v>2959</v>
      </c>
      <c r="F709" s="282" t="s">
        <v>2970</v>
      </c>
      <c r="G709" s="282" t="s">
        <v>2971</v>
      </c>
      <c r="H709" s="282" t="s">
        <v>2972</v>
      </c>
      <c r="I709" s="282" t="s">
        <v>2962</v>
      </c>
      <c r="J709" s="282" t="s">
        <v>60</v>
      </c>
      <c r="K709" s="282" t="s">
        <v>2958</v>
      </c>
      <c r="L709" s="282" t="s">
        <v>45</v>
      </c>
      <c r="M709" s="283" t="s">
        <v>2790</v>
      </c>
      <c r="N709" s="282" t="s">
        <v>2791</v>
      </c>
      <c r="O709" s="282" t="s">
        <v>50</v>
      </c>
      <c r="P709" s="282" t="s">
        <v>142</v>
      </c>
      <c r="Q709" s="284" t="s">
        <v>45</v>
      </c>
      <c r="R709" s="282" t="s">
        <v>45</v>
      </c>
      <c r="S709" s="285">
        <v>45740</v>
      </c>
      <c r="T709" s="285">
        <v>45695</v>
      </c>
      <c r="U709" s="284" t="s">
        <v>45</v>
      </c>
      <c r="V709" s="285">
        <v>45695</v>
      </c>
      <c r="W709" s="285">
        <v>45740</v>
      </c>
      <c r="X709" s="285">
        <v>45742</v>
      </c>
      <c r="Y709" s="286">
        <v>49000</v>
      </c>
      <c r="Z709" s="286">
        <v>49000</v>
      </c>
      <c r="AA709" s="286">
        <v>13000</v>
      </c>
      <c r="AB709" s="286">
        <v>49000</v>
      </c>
      <c r="AC709" s="287" t="s">
        <v>52</v>
      </c>
      <c r="AD709" s="284" t="s">
        <v>60</v>
      </c>
      <c r="AE709" s="287" t="s">
        <v>45</v>
      </c>
      <c r="AF709" s="286">
        <v>49000</v>
      </c>
      <c r="AG709" s="286">
        <v>1900</v>
      </c>
      <c r="AH709" s="286">
        <v>93100000</v>
      </c>
      <c r="AI709" s="286">
        <v>24700000</v>
      </c>
      <c r="AJ709" s="286">
        <v>1900</v>
      </c>
      <c r="AK709" s="286">
        <v>93100000</v>
      </c>
      <c r="AL709" s="286">
        <v>24700000</v>
      </c>
      <c r="AM709" s="286"/>
      <c r="AN709" s="286"/>
      <c r="AO709" s="286">
        <v>0</v>
      </c>
      <c r="AP709" s="286">
        <v>1937</v>
      </c>
      <c r="AQ709" s="286">
        <v>94913000</v>
      </c>
      <c r="AR709" s="286">
        <v>25181000</v>
      </c>
      <c r="AS709" s="286">
        <v>1937</v>
      </c>
      <c r="AT709" s="286">
        <v>94913000</v>
      </c>
      <c r="AU709" s="286">
        <v>25181000</v>
      </c>
      <c r="AV709" s="286"/>
      <c r="AW709" s="286"/>
      <c r="AX709" s="286">
        <v>0</v>
      </c>
      <c r="AY709" s="286">
        <v>1770</v>
      </c>
      <c r="AZ709" s="286">
        <v>86730000</v>
      </c>
      <c r="BA709" s="286"/>
      <c r="BB709" s="286"/>
      <c r="BC709" s="286">
        <v>1211</v>
      </c>
      <c r="BD709" s="286">
        <v>59339000</v>
      </c>
      <c r="BE709" s="286">
        <v>45836346</v>
      </c>
      <c r="BF709" s="286">
        <v>15743000</v>
      </c>
      <c r="BG709" s="286">
        <v>1211</v>
      </c>
      <c r="BH709" s="286">
        <v>59339000</v>
      </c>
      <c r="BI709" s="286">
        <v>45836346</v>
      </c>
      <c r="BJ709" s="286">
        <v>15743000</v>
      </c>
      <c r="BK709" s="286">
        <v>559</v>
      </c>
      <c r="BL709" s="286">
        <v>167</v>
      </c>
      <c r="BM709" s="286">
        <v>726</v>
      </c>
      <c r="BN709" s="286">
        <v>35574000</v>
      </c>
      <c r="BO709" s="286">
        <v>9438000</v>
      </c>
      <c r="BP709" s="287" t="s">
        <v>3566</v>
      </c>
      <c r="BQ709" s="287" t="s">
        <v>888</v>
      </c>
      <c r="BR709" t="s">
        <v>45</v>
      </c>
    </row>
    <row r="710" spans="1:70" x14ac:dyDescent="0.3">
      <c r="A710" s="281">
        <v>707</v>
      </c>
      <c r="B710" s="288" t="s">
        <v>2952</v>
      </c>
      <c r="C710" s="288" t="s">
        <v>3011</v>
      </c>
      <c r="D710" s="288" t="s">
        <v>2998</v>
      </c>
      <c r="E710" s="288" t="s">
        <v>2959</v>
      </c>
      <c r="F710" s="288" t="s">
        <v>2970</v>
      </c>
      <c r="G710" s="288" t="s">
        <v>2971</v>
      </c>
      <c r="H710" s="288" t="s">
        <v>2972</v>
      </c>
      <c r="I710" s="288" t="s">
        <v>2962</v>
      </c>
      <c r="J710" s="288" t="s">
        <v>60</v>
      </c>
      <c r="K710" s="288" t="s">
        <v>2958</v>
      </c>
      <c r="L710" s="288" t="s">
        <v>45</v>
      </c>
      <c r="M710" s="289" t="s">
        <v>2792</v>
      </c>
      <c r="N710" s="288" t="s">
        <v>2793</v>
      </c>
      <c r="O710" s="288" t="s">
        <v>50</v>
      </c>
      <c r="P710" s="288" t="s">
        <v>51</v>
      </c>
      <c r="Q710" s="290" t="s">
        <v>45</v>
      </c>
      <c r="R710" s="288" t="s">
        <v>45</v>
      </c>
      <c r="S710" s="1">
        <v>45771</v>
      </c>
      <c r="T710" s="1">
        <v>45652</v>
      </c>
      <c r="U710" s="290" t="s">
        <v>45</v>
      </c>
      <c r="V710" s="1">
        <v>45652</v>
      </c>
      <c r="W710" s="1">
        <v>45734</v>
      </c>
      <c r="X710" s="1">
        <v>45737</v>
      </c>
      <c r="Y710" s="291">
        <v>55000</v>
      </c>
      <c r="Z710" s="291">
        <v>55000</v>
      </c>
      <c r="AA710" s="291">
        <v>12900</v>
      </c>
      <c r="AB710" s="291">
        <v>55000</v>
      </c>
      <c r="AC710" s="292" t="s">
        <v>945</v>
      </c>
      <c r="AD710" s="290" t="s">
        <v>60</v>
      </c>
      <c r="AE710" s="292" t="s">
        <v>45</v>
      </c>
      <c r="AF710" s="291">
        <v>55000</v>
      </c>
      <c r="AG710" s="291">
        <v>2570</v>
      </c>
      <c r="AH710" s="291">
        <v>141350000</v>
      </c>
      <c r="AI710" s="291">
        <v>33153000</v>
      </c>
      <c r="AJ710" s="291">
        <v>1600</v>
      </c>
      <c r="AK710" s="291">
        <v>88000000</v>
      </c>
      <c r="AL710" s="291">
        <v>20640000</v>
      </c>
      <c r="AM710" s="291">
        <v>970</v>
      </c>
      <c r="AN710" s="291">
        <v>53350000</v>
      </c>
      <c r="AO710" s="291">
        <v>12513000</v>
      </c>
      <c r="AP710" s="291">
        <v>2590</v>
      </c>
      <c r="AQ710" s="291">
        <v>142450000</v>
      </c>
      <c r="AR710" s="291">
        <v>33411000</v>
      </c>
      <c r="AS710" s="291">
        <v>2590</v>
      </c>
      <c r="AT710" s="291">
        <v>142450000</v>
      </c>
      <c r="AU710" s="291">
        <v>33411000</v>
      </c>
      <c r="AV710" s="291"/>
      <c r="AW710" s="291"/>
      <c r="AX710" s="291">
        <v>0</v>
      </c>
      <c r="AY710" s="291">
        <v>2530</v>
      </c>
      <c r="AZ710" s="291">
        <v>139150000</v>
      </c>
      <c r="BA710" s="291"/>
      <c r="BB710" s="291"/>
      <c r="BC710" s="291">
        <v>2247</v>
      </c>
      <c r="BD710" s="291">
        <v>123585000</v>
      </c>
      <c r="BE710" s="291">
        <v>91926341</v>
      </c>
      <c r="BF710" s="291">
        <v>28986300</v>
      </c>
      <c r="BG710" s="291">
        <v>2247</v>
      </c>
      <c r="BH710" s="291">
        <v>123585000</v>
      </c>
      <c r="BI710" s="291">
        <v>91926341</v>
      </c>
      <c r="BJ710" s="291">
        <v>28986300</v>
      </c>
      <c r="BK710" s="291">
        <v>283</v>
      </c>
      <c r="BL710" s="291">
        <v>60</v>
      </c>
      <c r="BM710" s="291">
        <v>343</v>
      </c>
      <c r="BN710" s="291">
        <v>18865000</v>
      </c>
      <c r="BO710" s="291">
        <v>4424700</v>
      </c>
      <c r="BP710" s="292" t="s">
        <v>3306</v>
      </c>
      <c r="BQ710" s="292" t="s">
        <v>3276</v>
      </c>
      <c r="BR710" t="s">
        <v>45</v>
      </c>
    </row>
    <row r="711" spans="1:70" x14ac:dyDescent="0.3">
      <c r="A711" s="281">
        <v>708</v>
      </c>
      <c r="B711" s="282" t="s">
        <v>2952</v>
      </c>
      <c r="C711" s="282" t="s">
        <v>3011</v>
      </c>
      <c r="D711" s="282" t="s">
        <v>2998</v>
      </c>
      <c r="E711" s="282" t="s">
        <v>2959</v>
      </c>
      <c r="F711" s="282" t="s">
        <v>2970</v>
      </c>
      <c r="G711" s="282" t="s">
        <v>2971</v>
      </c>
      <c r="H711" s="282" t="s">
        <v>2972</v>
      </c>
      <c r="I711" s="282" t="s">
        <v>2962</v>
      </c>
      <c r="J711" s="282" t="s">
        <v>60</v>
      </c>
      <c r="K711" s="282" t="s">
        <v>2958</v>
      </c>
      <c r="L711" s="282" t="s">
        <v>45</v>
      </c>
      <c r="M711" s="283" t="s">
        <v>2794</v>
      </c>
      <c r="N711" s="282" t="s">
        <v>2795</v>
      </c>
      <c r="O711" s="282" t="s">
        <v>50</v>
      </c>
      <c r="P711" s="282" t="s">
        <v>142</v>
      </c>
      <c r="Q711" s="284" t="s">
        <v>45</v>
      </c>
      <c r="R711" s="282" t="s">
        <v>45</v>
      </c>
      <c r="S711" s="285">
        <v>45748</v>
      </c>
      <c r="T711" s="285">
        <v>45665</v>
      </c>
      <c r="U711" s="284" t="s">
        <v>45</v>
      </c>
      <c r="V711" s="285">
        <v>45665</v>
      </c>
      <c r="W711" s="285">
        <v>45744</v>
      </c>
      <c r="X711" s="285">
        <v>45748</v>
      </c>
      <c r="Y711" s="286">
        <v>59000</v>
      </c>
      <c r="Z711" s="286">
        <v>59000</v>
      </c>
      <c r="AA711" s="286">
        <v>15000</v>
      </c>
      <c r="AB711" s="286">
        <v>59000</v>
      </c>
      <c r="AC711" s="287" t="s">
        <v>678</v>
      </c>
      <c r="AD711" s="284" t="s">
        <v>60</v>
      </c>
      <c r="AE711" s="287" t="s">
        <v>45</v>
      </c>
      <c r="AF711" s="286">
        <v>59000</v>
      </c>
      <c r="AG711" s="286">
        <v>1600</v>
      </c>
      <c r="AH711" s="286">
        <v>94400000</v>
      </c>
      <c r="AI711" s="286">
        <v>24000000</v>
      </c>
      <c r="AJ711" s="286">
        <v>1600</v>
      </c>
      <c r="AK711" s="286">
        <v>94400000</v>
      </c>
      <c r="AL711" s="286">
        <v>24000000</v>
      </c>
      <c r="AM711" s="286"/>
      <c r="AN711" s="286"/>
      <c r="AO711" s="286">
        <v>0</v>
      </c>
      <c r="AP711" s="286">
        <v>1610</v>
      </c>
      <c r="AQ711" s="286">
        <v>94990000</v>
      </c>
      <c r="AR711" s="286">
        <v>24150000</v>
      </c>
      <c r="AS711" s="286">
        <v>1610</v>
      </c>
      <c r="AT711" s="286">
        <v>94990000</v>
      </c>
      <c r="AU711" s="286">
        <v>24150000</v>
      </c>
      <c r="AV711" s="286"/>
      <c r="AW711" s="286"/>
      <c r="AX711" s="286">
        <v>0</v>
      </c>
      <c r="AY711" s="286">
        <v>1261</v>
      </c>
      <c r="AZ711" s="286">
        <v>74399000</v>
      </c>
      <c r="BA711" s="286"/>
      <c r="BB711" s="286"/>
      <c r="BC711" s="286">
        <v>1170</v>
      </c>
      <c r="BD711" s="286">
        <v>69030000</v>
      </c>
      <c r="BE711" s="286">
        <v>50817424</v>
      </c>
      <c r="BF711" s="286">
        <v>17550000</v>
      </c>
      <c r="BG711" s="286">
        <v>1170</v>
      </c>
      <c r="BH711" s="286">
        <v>69030000</v>
      </c>
      <c r="BI711" s="286">
        <v>50817424</v>
      </c>
      <c r="BJ711" s="286">
        <v>17550000</v>
      </c>
      <c r="BK711" s="286">
        <v>91</v>
      </c>
      <c r="BL711" s="286">
        <v>349</v>
      </c>
      <c r="BM711" s="286">
        <v>440</v>
      </c>
      <c r="BN711" s="286">
        <v>25960000</v>
      </c>
      <c r="BO711" s="286">
        <v>6600000</v>
      </c>
      <c r="BP711" s="287" t="s">
        <v>4051</v>
      </c>
      <c r="BQ711" s="287" t="s">
        <v>1131</v>
      </c>
      <c r="BR711" t="s">
        <v>45</v>
      </c>
    </row>
    <row r="712" spans="1:70" x14ac:dyDescent="0.3">
      <c r="A712" s="281">
        <v>709</v>
      </c>
      <c r="B712" s="288" t="s">
        <v>2952</v>
      </c>
      <c r="C712" s="288" t="s">
        <v>3011</v>
      </c>
      <c r="D712" s="288" t="s">
        <v>2998</v>
      </c>
      <c r="E712" s="288" t="s">
        <v>2959</v>
      </c>
      <c r="F712" s="288" t="s">
        <v>2970</v>
      </c>
      <c r="G712" s="288" t="s">
        <v>2971</v>
      </c>
      <c r="H712" s="288" t="s">
        <v>2972</v>
      </c>
      <c r="I712" s="288" t="s">
        <v>2962</v>
      </c>
      <c r="J712" s="288" t="s">
        <v>60</v>
      </c>
      <c r="K712" s="288" t="s">
        <v>2958</v>
      </c>
      <c r="L712" s="288" t="s">
        <v>45</v>
      </c>
      <c r="M712" s="289" t="s">
        <v>2796</v>
      </c>
      <c r="N712" s="288" t="s">
        <v>2797</v>
      </c>
      <c r="O712" s="288" t="s">
        <v>50</v>
      </c>
      <c r="P712" s="288" t="s">
        <v>142</v>
      </c>
      <c r="Q712" s="290" t="s">
        <v>45</v>
      </c>
      <c r="R712" s="288" t="s">
        <v>45</v>
      </c>
      <c r="S712" s="1">
        <v>45763</v>
      </c>
      <c r="T712" s="1">
        <v>45652</v>
      </c>
      <c r="U712" s="290" t="s">
        <v>45</v>
      </c>
      <c r="V712" s="1">
        <v>45652</v>
      </c>
      <c r="W712" s="1">
        <v>45728</v>
      </c>
      <c r="X712" s="1">
        <v>45735</v>
      </c>
      <c r="Y712" s="291">
        <v>55000</v>
      </c>
      <c r="Z712" s="291">
        <v>55000</v>
      </c>
      <c r="AA712" s="291">
        <v>14800</v>
      </c>
      <c r="AB712" s="291">
        <v>55000</v>
      </c>
      <c r="AC712" s="292" t="s">
        <v>399</v>
      </c>
      <c r="AD712" s="290" t="s">
        <v>60</v>
      </c>
      <c r="AE712" s="292" t="s">
        <v>45</v>
      </c>
      <c r="AF712" s="291">
        <v>55000</v>
      </c>
      <c r="AG712" s="291">
        <v>2090</v>
      </c>
      <c r="AH712" s="291">
        <v>114950000</v>
      </c>
      <c r="AI712" s="291">
        <v>30932000</v>
      </c>
      <c r="AJ712" s="291">
        <v>1600</v>
      </c>
      <c r="AK712" s="291">
        <v>88000000</v>
      </c>
      <c r="AL712" s="291">
        <v>23680000</v>
      </c>
      <c r="AM712" s="291">
        <v>490</v>
      </c>
      <c r="AN712" s="291">
        <v>26950000</v>
      </c>
      <c r="AO712" s="291">
        <v>7252000</v>
      </c>
      <c r="AP712" s="291">
        <v>2083</v>
      </c>
      <c r="AQ712" s="291">
        <v>114565000</v>
      </c>
      <c r="AR712" s="291">
        <v>30828400</v>
      </c>
      <c r="AS712" s="291">
        <v>2083</v>
      </c>
      <c r="AT712" s="291">
        <v>114565000</v>
      </c>
      <c r="AU712" s="291">
        <v>30828400</v>
      </c>
      <c r="AV712" s="291"/>
      <c r="AW712" s="291"/>
      <c r="AX712" s="291">
        <v>0</v>
      </c>
      <c r="AY712" s="291">
        <v>1900</v>
      </c>
      <c r="AZ712" s="291">
        <v>104500000</v>
      </c>
      <c r="BA712" s="291"/>
      <c r="BB712" s="291"/>
      <c r="BC712" s="291">
        <v>1648</v>
      </c>
      <c r="BD712" s="291">
        <v>90640000</v>
      </c>
      <c r="BE712" s="291">
        <v>28818129</v>
      </c>
      <c r="BF712" s="291">
        <v>24390400</v>
      </c>
      <c r="BG712" s="291">
        <v>1648</v>
      </c>
      <c r="BH712" s="291">
        <v>90640000</v>
      </c>
      <c r="BI712" s="291">
        <v>28818129</v>
      </c>
      <c r="BJ712" s="291">
        <v>24390400</v>
      </c>
      <c r="BK712" s="291">
        <v>252</v>
      </c>
      <c r="BL712" s="291">
        <v>183</v>
      </c>
      <c r="BM712" s="291">
        <v>435</v>
      </c>
      <c r="BN712" s="291">
        <v>23925000</v>
      </c>
      <c r="BO712" s="291">
        <v>6438000</v>
      </c>
      <c r="BP712" s="292" t="s">
        <v>3286</v>
      </c>
      <c r="BQ712" s="292" t="s">
        <v>3900</v>
      </c>
      <c r="BR712" t="s">
        <v>45</v>
      </c>
    </row>
    <row r="713" spans="1:70" x14ac:dyDescent="0.3">
      <c r="A713" s="281">
        <v>710</v>
      </c>
      <c r="B713" s="282" t="s">
        <v>2952</v>
      </c>
      <c r="C713" s="282" t="s">
        <v>3011</v>
      </c>
      <c r="D713" s="282" t="s">
        <v>2998</v>
      </c>
      <c r="E713" s="282" t="s">
        <v>2959</v>
      </c>
      <c r="F713" s="282" t="s">
        <v>2970</v>
      </c>
      <c r="G713" s="282" t="s">
        <v>2971</v>
      </c>
      <c r="H713" s="282" t="s">
        <v>2972</v>
      </c>
      <c r="I713" s="282" t="s">
        <v>2962</v>
      </c>
      <c r="J713" s="282" t="s">
        <v>60</v>
      </c>
      <c r="K713" s="282" t="s">
        <v>2958</v>
      </c>
      <c r="L713" s="282" t="s">
        <v>45</v>
      </c>
      <c r="M713" s="283" t="s">
        <v>2798</v>
      </c>
      <c r="N713" s="282" t="s">
        <v>2799</v>
      </c>
      <c r="O713" s="282" t="s">
        <v>50</v>
      </c>
      <c r="P713" s="282" t="s">
        <v>51</v>
      </c>
      <c r="Q713" s="284" t="s">
        <v>45</v>
      </c>
      <c r="R713" s="282" t="s">
        <v>45</v>
      </c>
      <c r="S713" s="285">
        <v>45790</v>
      </c>
      <c r="T713" s="285">
        <v>45729</v>
      </c>
      <c r="U713" s="284" t="s">
        <v>45</v>
      </c>
      <c r="V713" s="285">
        <v>45729</v>
      </c>
      <c r="W713" s="285">
        <v>45790</v>
      </c>
      <c r="X713" s="285">
        <v>45792</v>
      </c>
      <c r="Y713" s="286">
        <v>59000</v>
      </c>
      <c r="Z713" s="286">
        <v>59000</v>
      </c>
      <c r="AA713" s="286">
        <v>15900</v>
      </c>
      <c r="AB713" s="286">
        <v>59000</v>
      </c>
      <c r="AC713" s="287" t="s">
        <v>302</v>
      </c>
      <c r="AD713" s="284" t="s">
        <v>60</v>
      </c>
      <c r="AE713" s="287" t="s">
        <v>45</v>
      </c>
      <c r="AF713" s="286">
        <v>59000</v>
      </c>
      <c r="AG713" s="286">
        <v>1200</v>
      </c>
      <c r="AH713" s="286">
        <v>70800000</v>
      </c>
      <c r="AI713" s="286">
        <v>19080000</v>
      </c>
      <c r="AJ713" s="286">
        <v>1200</v>
      </c>
      <c r="AK713" s="286">
        <v>70800000</v>
      </c>
      <c r="AL713" s="286">
        <v>19080000</v>
      </c>
      <c r="AM713" s="286"/>
      <c r="AN713" s="286"/>
      <c r="AO713" s="286">
        <v>0</v>
      </c>
      <c r="AP713" s="286">
        <v>1210</v>
      </c>
      <c r="AQ713" s="286">
        <v>71390000</v>
      </c>
      <c r="AR713" s="286">
        <v>19239000</v>
      </c>
      <c r="AS713" s="286">
        <v>1210</v>
      </c>
      <c r="AT713" s="286">
        <v>71390000</v>
      </c>
      <c r="AU713" s="286">
        <v>19239000</v>
      </c>
      <c r="AV713" s="286"/>
      <c r="AW713" s="286"/>
      <c r="AX713" s="286">
        <v>0</v>
      </c>
      <c r="AY713" s="286">
        <v>1187</v>
      </c>
      <c r="AZ713" s="286">
        <v>70033000</v>
      </c>
      <c r="BA713" s="286"/>
      <c r="BB713" s="286"/>
      <c r="BC713" s="286">
        <v>961</v>
      </c>
      <c r="BD713" s="286">
        <v>56699000</v>
      </c>
      <c r="BE713" s="286">
        <v>42368408</v>
      </c>
      <c r="BF713" s="286">
        <v>15279900</v>
      </c>
      <c r="BG713" s="286">
        <v>961</v>
      </c>
      <c r="BH713" s="286">
        <v>56699000</v>
      </c>
      <c r="BI713" s="286">
        <v>42368408</v>
      </c>
      <c r="BJ713" s="286">
        <v>15279900</v>
      </c>
      <c r="BK713" s="286">
        <v>226</v>
      </c>
      <c r="BL713" s="286">
        <v>23</v>
      </c>
      <c r="BM713" s="286">
        <v>249</v>
      </c>
      <c r="BN713" s="286">
        <v>14691000</v>
      </c>
      <c r="BO713" s="286">
        <v>3959100</v>
      </c>
      <c r="BP713" s="287" t="s">
        <v>3731</v>
      </c>
      <c r="BQ713" s="287" t="s">
        <v>1736</v>
      </c>
      <c r="BR713" t="s">
        <v>45</v>
      </c>
    </row>
    <row r="714" spans="1:70" x14ac:dyDescent="0.3">
      <c r="A714" s="281">
        <v>711</v>
      </c>
      <c r="B714" s="288" t="s">
        <v>2952</v>
      </c>
      <c r="C714" s="288" t="s">
        <v>3011</v>
      </c>
      <c r="D714" s="288" t="s">
        <v>2998</v>
      </c>
      <c r="E714" s="288" t="s">
        <v>2959</v>
      </c>
      <c r="F714" s="288" t="s">
        <v>2970</v>
      </c>
      <c r="G714" s="288" t="s">
        <v>2971</v>
      </c>
      <c r="H714" s="288" t="s">
        <v>2972</v>
      </c>
      <c r="I714" s="288" t="s">
        <v>2962</v>
      </c>
      <c r="J714" s="288" t="s">
        <v>60</v>
      </c>
      <c r="K714" s="288" t="s">
        <v>2958</v>
      </c>
      <c r="L714" s="288" t="s">
        <v>45</v>
      </c>
      <c r="M714" s="289" t="s">
        <v>2800</v>
      </c>
      <c r="N714" s="288" t="s">
        <v>2801</v>
      </c>
      <c r="O714" s="288" t="s">
        <v>50</v>
      </c>
      <c r="P714" s="288" t="s">
        <v>51</v>
      </c>
      <c r="Q714" s="290" t="s">
        <v>45</v>
      </c>
      <c r="R714" s="288" t="s">
        <v>45</v>
      </c>
      <c r="S714" s="1">
        <v>45789</v>
      </c>
      <c r="T714" s="1">
        <v>45750</v>
      </c>
      <c r="U714" s="290" t="s">
        <v>45</v>
      </c>
      <c r="V714" s="1">
        <v>45750</v>
      </c>
      <c r="W714" s="1">
        <v>45789</v>
      </c>
      <c r="X714" s="1">
        <v>45790</v>
      </c>
      <c r="Y714" s="291">
        <v>47000</v>
      </c>
      <c r="Z714" s="291">
        <v>59000</v>
      </c>
      <c r="AA714" s="291">
        <v>12600</v>
      </c>
      <c r="AB714" s="291">
        <v>59000</v>
      </c>
      <c r="AC714" s="292" t="s">
        <v>121</v>
      </c>
      <c r="AD714" s="290" t="s">
        <v>60</v>
      </c>
      <c r="AE714" s="292" t="s">
        <v>45</v>
      </c>
      <c r="AF714" s="291">
        <v>47000</v>
      </c>
      <c r="AG714" s="291">
        <v>10000</v>
      </c>
      <c r="AH714" s="291">
        <v>590000000</v>
      </c>
      <c r="AI714" s="291">
        <v>126000000</v>
      </c>
      <c r="AJ714" s="291">
        <v>10000</v>
      </c>
      <c r="AK714" s="291">
        <v>590000000</v>
      </c>
      <c r="AL714" s="291">
        <v>126000000</v>
      </c>
      <c r="AM714" s="291"/>
      <c r="AN714" s="291"/>
      <c r="AO714" s="291">
        <v>0</v>
      </c>
      <c r="AP714" s="291">
        <v>10076</v>
      </c>
      <c r="AQ714" s="291">
        <v>594484000</v>
      </c>
      <c r="AR714" s="291">
        <v>126957600</v>
      </c>
      <c r="AS714" s="291">
        <v>10076</v>
      </c>
      <c r="AT714" s="291">
        <v>594484000</v>
      </c>
      <c r="AU714" s="291">
        <v>126957600</v>
      </c>
      <c r="AV714" s="291"/>
      <c r="AW714" s="291"/>
      <c r="AX714" s="291">
        <v>0</v>
      </c>
      <c r="AY714" s="291">
        <v>7130</v>
      </c>
      <c r="AZ714" s="291">
        <v>420670000</v>
      </c>
      <c r="BA714" s="291"/>
      <c r="BB714" s="291"/>
      <c r="BC714" s="291">
        <v>5732</v>
      </c>
      <c r="BD714" s="291">
        <v>338188000</v>
      </c>
      <c r="BE714" s="291">
        <v>193866034</v>
      </c>
      <c r="BF714" s="291">
        <v>72223200</v>
      </c>
      <c r="BG714" s="291">
        <v>5732</v>
      </c>
      <c r="BH714" s="291">
        <v>338188000</v>
      </c>
      <c r="BI714" s="291">
        <v>193866034</v>
      </c>
      <c r="BJ714" s="291">
        <v>72223200</v>
      </c>
      <c r="BK714" s="291">
        <v>1398</v>
      </c>
      <c r="BL714" s="291">
        <v>2946</v>
      </c>
      <c r="BM714" s="291">
        <v>4344</v>
      </c>
      <c r="BN714" s="291">
        <v>256296000</v>
      </c>
      <c r="BO714" s="291">
        <v>54734400</v>
      </c>
      <c r="BP714" s="292" t="s">
        <v>3981</v>
      </c>
      <c r="BQ714" s="292" t="s">
        <v>2175</v>
      </c>
      <c r="BR714" t="s">
        <v>45</v>
      </c>
    </row>
    <row r="715" spans="1:70" x14ac:dyDescent="0.3">
      <c r="A715" s="281">
        <v>712</v>
      </c>
      <c r="B715" s="282" t="s">
        <v>2952</v>
      </c>
      <c r="C715" s="282" t="s">
        <v>3011</v>
      </c>
      <c r="D715" s="282" t="s">
        <v>2998</v>
      </c>
      <c r="E715" s="282" t="s">
        <v>2959</v>
      </c>
      <c r="F715" s="282" t="s">
        <v>2970</v>
      </c>
      <c r="G715" s="282" t="s">
        <v>2971</v>
      </c>
      <c r="H715" s="282" t="s">
        <v>2972</v>
      </c>
      <c r="I715" s="282" t="s">
        <v>2962</v>
      </c>
      <c r="J715" s="282" t="s">
        <v>60</v>
      </c>
      <c r="K715" s="282" t="s">
        <v>2958</v>
      </c>
      <c r="L715" s="282" t="s">
        <v>45</v>
      </c>
      <c r="M715" s="283" t="s">
        <v>2802</v>
      </c>
      <c r="N715" s="282" t="s">
        <v>2803</v>
      </c>
      <c r="O715" s="282" t="s">
        <v>50</v>
      </c>
      <c r="P715" s="282" t="s">
        <v>51</v>
      </c>
      <c r="Q715" s="284" t="s">
        <v>45</v>
      </c>
      <c r="R715" s="282" t="s">
        <v>45</v>
      </c>
      <c r="S715" s="285">
        <v>45789</v>
      </c>
      <c r="T715" s="285">
        <v>45748</v>
      </c>
      <c r="U715" s="284" t="s">
        <v>45</v>
      </c>
      <c r="V715" s="285">
        <v>45748</v>
      </c>
      <c r="W715" s="285">
        <v>45789</v>
      </c>
      <c r="X715" s="285">
        <v>45790</v>
      </c>
      <c r="Y715" s="286">
        <v>57000</v>
      </c>
      <c r="Z715" s="286">
        <v>57000</v>
      </c>
      <c r="AA715" s="286">
        <v>15000</v>
      </c>
      <c r="AB715" s="286">
        <v>57000</v>
      </c>
      <c r="AC715" s="287" t="s">
        <v>421</v>
      </c>
      <c r="AD715" s="284" t="s">
        <v>60</v>
      </c>
      <c r="AE715" s="287" t="s">
        <v>45</v>
      </c>
      <c r="AF715" s="286">
        <v>57000</v>
      </c>
      <c r="AG715" s="286">
        <v>3250</v>
      </c>
      <c r="AH715" s="286">
        <v>185250000</v>
      </c>
      <c r="AI715" s="286">
        <v>48750000</v>
      </c>
      <c r="AJ715" s="286">
        <v>1250</v>
      </c>
      <c r="AK715" s="286">
        <v>71250000</v>
      </c>
      <c r="AL715" s="286">
        <v>18750000</v>
      </c>
      <c r="AM715" s="286">
        <v>2000</v>
      </c>
      <c r="AN715" s="286">
        <v>114000000</v>
      </c>
      <c r="AO715" s="286">
        <v>30000000</v>
      </c>
      <c r="AP715" s="286">
        <v>3213</v>
      </c>
      <c r="AQ715" s="286">
        <v>183141000</v>
      </c>
      <c r="AR715" s="286">
        <v>48195000</v>
      </c>
      <c r="AS715" s="286">
        <v>3213</v>
      </c>
      <c r="AT715" s="286">
        <v>183141000</v>
      </c>
      <c r="AU715" s="286">
        <v>48195000</v>
      </c>
      <c r="AV715" s="286"/>
      <c r="AW715" s="286"/>
      <c r="AX715" s="286">
        <v>0</v>
      </c>
      <c r="AY715" s="286">
        <v>2803</v>
      </c>
      <c r="AZ715" s="286">
        <v>159771000</v>
      </c>
      <c r="BA715" s="286"/>
      <c r="BB715" s="286"/>
      <c r="BC715" s="286">
        <v>2481</v>
      </c>
      <c r="BD715" s="286">
        <v>141417000</v>
      </c>
      <c r="BE715" s="286">
        <v>100709562</v>
      </c>
      <c r="BF715" s="286">
        <v>37215000</v>
      </c>
      <c r="BG715" s="286">
        <v>2481</v>
      </c>
      <c r="BH715" s="286">
        <v>141417000</v>
      </c>
      <c r="BI715" s="286">
        <v>100709562</v>
      </c>
      <c r="BJ715" s="286">
        <v>37215000</v>
      </c>
      <c r="BK715" s="286">
        <v>322</v>
      </c>
      <c r="BL715" s="286">
        <v>410</v>
      </c>
      <c r="BM715" s="286">
        <v>732</v>
      </c>
      <c r="BN715" s="286">
        <v>41724000</v>
      </c>
      <c r="BO715" s="286">
        <v>10980000</v>
      </c>
      <c r="BP715" s="287" t="s">
        <v>1325</v>
      </c>
      <c r="BQ715" s="287" t="s">
        <v>1088</v>
      </c>
      <c r="BR715" t="s">
        <v>45</v>
      </c>
    </row>
    <row r="716" spans="1:70" x14ac:dyDescent="0.3">
      <c r="A716" s="281">
        <v>713</v>
      </c>
      <c r="B716" s="288" t="s">
        <v>2952</v>
      </c>
      <c r="C716" s="288" t="s">
        <v>3011</v>
      </c>
      <c r="D716" s="288" t="s">
        <v>2998</v>
      </c>
      <c r="E716" s="288" t="s">
        <v>2959</v>
      </c>
      <c r="F716" s="288" t="s">
        <v>2970</v>
      </c>
      <c r="G716" s="288" t="s">
        <v>2971</v>
      </c>
      <c r="H716" s="288" t="s">
        <v>2972</v>
      </c>
      <c r="I716" s="288" t="s">
        <v>2999</v>
      </c>
      <c r="J716" s="288" t="s">
        <v>60</v>
      </c>
      <c r="K716" s="288" t="s">
        <v>2958</v>
      </c>
      <c r="L716" s="288" t="s">
        <v>1857</v>
      </c>
      <c r="M716" s="289" t="s">
        <v>2804</v>
      </c>
      <c r="N716" s="288" t="s">
        <v>2805</v>
      </c>
      <c r="O716" s="288" t="s">
        <v>50</v>
      </c>
      <c r="P716" s="288" t="s">
        <v>51</v>
      </c>
      <c r="Q716" s="290" t="s">
        <v>45</v>
      </c>
      <c r="R716" s="288" t="s">
        <v>45</v>
      </c>
      <c r="S716" s="1">
        <v>46111</v>
      </c>
      <c r="T716" s="1">
        <v>46027</v>
      </c>
      <c r="U716" s="290" t="s">
        <v>45</v>
      </c>
      <c r="V716" s="1">
        <v>45671</v>
      </c>
      <c r="W716" s="1">
        <v>45749</v>
      </c>
      <c r="X716" s="1">
        <v>45749</v>
      </c>
      <c r="Y716" s="291">
        <v>56000</v>
      </c>
      <c r="Z716" s="291">
        <v>56000</v>
      </c>
      <c r="AA716" s="291">
        <v>13100</v>
      </c>
      <c r="AB716" s="291">
        <v>56000</v>
      </c>
      <c r="AC716" s="292" t="s">
        <v>2806</v>
      </c>
      <c r="AD716" s="290" t="s">
        <v>60</v>
      </c>
      <c r="AE716" s="292" t="s">
        <v>45</v>
      </c>
      <c r="AF716" s="291">
        <v>56000</v>
      </c>
      <c r="AG716" s="291">
        <v>28970</v>
      </c>
      <c r="AH716" s="291">
        <v>1622320000</v>
      </c>
      <c r="AI716" s="291">
        <v>379507000</v>
      </c>
      <c r="AJ716" s="291">
        <v>2500</v>
      </c>
      <c r="AK716" s="291">
        <v>140000000</v>
      </c>
      <c r="AL716" s="291">
        <v>32750000</v>
      </c>
      <c r="AM716" s="291">
        <v>26470</v>
      </c>
      <c r="AN716" s="291">
        <v>1482320000</v>
      </c>
      <c r="AO716" s="291">
        <v>346757000</v>
      </c>
      <c r="AP716" s="291">
        <v>16942</v>
      </c>
      <c r="AQ716" s="291">
        <v>948752000</v>
      </c>
      <c r="AR716" s="291">
        <v>221940200</v>
      </c>
      <c r="AS716" s="291">
        <v>16942</v>
      </c>
      <c r="AT716" s="291">
        <v>948752000</v>
      </c>
      <c r="AU716" s="291">
        <v>221940200</v>
      </c>
      <c r="AV716" s="291"/>
      <c r="AW716" s="291"/>
      <c r="AX716" s="291">
        <v>0</v>
      </c>
      <c r="AY716" s="291">
        <v>13608</v>
      </c>
      <c r="AZ716" s="291">
        <v>762048000</v>
      </c>
      <c r="BA716" s="291"/>
      <c r="BB716" s="291"/>
      <c r="BC716" s="291">
        <v>11764</v>
      </c>
      <c r="BD716" s="291">
        <v>658784000</v>
      </c>
      <c r="BE716" s="291">
        <v>472732765</v>
      </c>
      <c r="BF716" s="291">
        <v>154108400</v>
      </c>
      <c r="BG716" s="291">
        <v>11764</v>
      </c>
      <c r="BH716" s="291">
        <v>658784000</v>
      </c>
      <c r="BI716" s="291">
        <v>472732765</v>
      </c>
      <c r="BJ716" s="291">
        <v>154108400</v>
      </c>
      <c r="BK716" s="291">
        <v>1844</v>
      </c>
      <c r="BL716" s="291">
        <v>3334</v>
      </c>
      <c r="BM716" s="291">
        <v>5178</v>
      </c>
      <c r="BN716" s="291">
        <v>289968000</v>
      </c>
      <c r="BO716" s="291">
        <v>67831800</v>
      </c>
      <c r="BP716" s="292" t="s">
        <v>759</v>
      </c>
      <c r="BQ716" s="292" t="s">
        <v>3133</v>
      </c>
      <c r="BR716" t="s">
        <v>45</v>
      </c>
    </row>
    <row r="717" spans="1:70" x14ac:dyDescent="0.3">
      <c r="A717" s="281">
        <v>714</v>
      </c>
      <c r="B717" s="282" t="s">
        <v>2952</v>
      </c>
      <c r="C717" s="282" t="s">
        <v>3011</v>
      </c>
      <c r="D717" s="282" t="s">
        <v>2998</v>
      </c>
      <c r="E717" s="282" t="s">
        <v>2959</v>
      </c>
      <c r="F717" s="282" t="s">
        <v>2970</v>
      </c>
      <c r="G717" s="282" t="s">
        <v>2971</v>
      </c>
      <c r="H717" s="282" t="s">
        <v>2972</v>
      </c>
      <c r="I717" s="282" t="s">
        <v>2999</v>
      </c>
      <c r="J717" s="282" t="s">
        <v>60</v>
      </c>
      <c r="K717" s="282" t="s">
        <v>2958</v>
      </c>
      <c r="L717" s="282" t="s">
        <v>1857</v>
      </c>
      <c r="M717" s="283" t="s">
        <v>2807</v>
      </c>
      <c r="N717" s="282" t="s">
        <v>2808</v>
      </c>
      <c r="O717" s="282" t="s">
        <v>50</v>
      </c>
      <c r="P717" s="282" t="s">
        <v>142</v>
      </c>
      <c r="Q717" s="284" t="s">
        <v>45</v>
      </c>
      <c r="R717" s="282" t="s">
        <v>45</v>
      </c>
      <c r="S717" s="285">
        <v>46205</v>
      </c>
      <c r="T717" s="285">
        <v>45693</v>
      </c>
      <c r="U717" s="284" t="s">
        <v>45</v>
      </c>
      <c r="V717" s="285">
        <v>45693</v>
      </c>
      <c r="W717" s="285">
        <v>45740</v>
      </c>
      <c r="X717" s="285">
        <v>45743</v>
      </c>
      <c r="Y717" s="286">
        <v>52000</v>
      </c>
      <c r="Z717" s="286">
        <v>52000</v>
      </c>
      <c r="AA717" s="286">
        <v>12210</v>
      </c>
      <c r="AB717" s="286">
        <v>52000</v>
      </c>
      <c r="AC717" s="287" t="s">
        <v>784</v>
      </c>
      <c r="AD717" s="284" t="s">
        <v>60</v>
      </c>
      <c r="AE717" s="287" t="s">
        <v>45</v>
      </c>
      <c r="AF717" s="286">
        <v>52000</v>
      </c>
      <c r="AG717" s="286">
        <v>16308</v>
      </c>
      <c r="AH717" s="286">
        <v>848016000</v>
      </c>
      <c r="AI717" s="286">
        <v>199120680</v>
      </c>
      <c r="AJ717" s="286">
        <v>2868</v>
      </c>
      <c r="AK717" s="286">
        <v>149136000</v>
      </c>
      <c r="AL717" s="286">
        <v>35018280</v>
      </c>
      <c r="AM717" s="286">
        <v>13440</v>
      </c>
      <c r="AN717" s="286">
        <v>698880000</v>
      </c>
      <c r="AO717" s="286">
        <v>164102400</v>
      </c>
      <c r="AP717" s="286">
        <v>4495</v>
      </c>
      <c r="AQ717" s="286">
        <v>233740000</v>
      </c>
      <c r="AR717" s="286">
        <v>54883950</v>
      </c>
      <c r="AS717" s="286">
        <v>4495</v>
      </c>
      <c r="AT717" s="286">
        <v>233740000</v>
      </c>
      <c r="AU717" s="286">
        <v>54883950</v>
      </c>
      <c r="AV717" s="286"/>
      <c r="AW717" s="286"/>
      <c r="AX717" s="286">
        <v>0</v>
      </c>
      <c r="AY717" s="286">
        <v>4259</v>
      </c>
      <c r="AZ717" s="286">
        <v>221468000</v>
      </c>
      <c r="BA717" s="286"/>
      <c r="BB717" s="286"/>
      <c r="BC717" s="286">
        <v>3311</v>
      </c>
      <c r="BD717" s="286">
        <v>172172000</v>
      </c>
      <c r="BE717" s="286">
        <v>132304767</v>
      </c>
      <c r="BF717" s="286">
        <v>40427310</v>
      </c>
      <c r="BG717" s="286">
        <v>3311</v>
      </c>
      <c r="BH717" s="286">
        <v>172172000</v>
      </c>
      <c r="BI717" s="286">
        <v>132304767</v>
      </c>
      <c r="BJ717" s="286">
        <v>40427310</v>
      </c>
      <c r="BK717" s="286">
        <v>948</v>
      </c>
      <c r="BL717" s="286">
        <v>236</v>
      </c>
      <c r="BM717" s="286">
        <v>1184</v>
      </c>
      <c r="BN717" s="286">
        <v>61568000</v>
      </c>
      <c r="BO717" s="286">
        <v>14456640</v>
      </c>
      <c r="BP717" s="287" t="s">
        <v>3850</v>
      </c>
      <c r="BQ717" s="287" t="s">
        <v>3431</v>
      </c>
      <c r="BR717" t="s">
        <v>45</v>
      </c>
    </row>
    <row r="718" spans="1:70" x14ac:dyDescent="0.3">
      <c r="A718" s="281">
        <v>715</v>
      </c>
      <c r="B718" s="288" t="s">
        <v>2952</v>
      </c>
      <c r="C718" s="288" t="s">
        <v>3011</v>
      </c>
      <c r="D718" s="288" t="s">
        <v>2998</v>
      </c>
      <c r="E718" s="288" t="s">
        <v>2959</v>
      </c>
      <c r="F718" s="288" t="s">
        <v>2970</v>
      </c>
      <c r="G718" s="288" t="s">
        <v>2974</v>
      </c>
      <c r="H718" s="288" t="s">
        <v>2976</v>
      </c>
      <c r="I718" s="288" t="s">
        <v>2962</v>
      </c>
      <c r="J718" s="288" t="s">
        <v>60</v>
      </c>
      <c r="K718" s="288" t="s">
        <v>2958</v>
      </c>
      <c r="L718" s="288" t="s">
        <v>45</v>
      </c>
      <c r="M718" s="289" t="s">
        <v>2809</v>
      </c>
      <c r="N718" s="288" t="s">
        <v>2810</v>
      </c>
      <c r="O718" s="288" t="s">
        <v>50</v>
      </c>
      <c r="P718" s="288" t="s">
        <v>51</v>
      </c>
      <c r="Q718" s="290" t="s">
        <v>45</v>
      </c>
      <c r="R718" s="288" t="s">
        <v>45</v>
      </c>
      <c r="S718" s="1">
        <v>45692</v>
      </c>
      <c r="T718" s="1">
        <v>45625</v>
      </c>
      <c r="U718" s="290" t="s">
        <v>45</v>
      </c>
      <c r="V718" s="1">
        <v>45625</v>
      </c>
      <c r="W718" s="1">
        <v>45692</v>
      </c>
      <c r="X718" s="1">
        <v>45708</v>
      </c>
      <c r="Y718" s="291">
        <v>55000</v>
      </c>
      <c r="Z718" s="291">
        <v>64000</v>
      </c>
      <c r="AA718" s="291">
        <v>14500</v>
      </c>
      <c r="AB718" s="291">
        <v>64000</v>
      </c>
      <c r="AC718" s="292" t="s">
        <v>421</v>
      </c>
      <c r="AD718" s="290" t="s">
        <v>60</v>
      </c>
      <c r="AE718" s="292" t="s">
        <v>45</v>
      </c>
      <c r="AF718" s="291">
        <v>55000</v>
      </c>
      <c r="AG718" s="291">
        <v>4000</v>
      </c>
      <c r="AH718" s="291">
        <v>256000000</v>
      </c>
      <c r="AI718" s="291">
        <v>58000000</v>
      </c>
      <c r="AJ718" s="291">
        <v>4000</v>
      </c>
      <c r="AK718" s="291">
        <v>256000000</v>
      </c>
      <c r="AL718" s="291">
        <v>58000000</v>
      </c>
      <c r="AM718" s="291"/>
      <c r="AN718" s="291"/>
      <c r="AO718" s="291">
        <v>0</v>
      </c>
      <c r="AP718" s="291">
        <v>3847</v>
      </c>
      <c r="AQ718" s="291">
        <v>246208000</v>
      </c>
      <c r="AR718" s="291">
        <v>55781500</v>
      </c>
      <c r="AS718" s="291">
        <v>3847</v>
      </c>
      <c r="AT718" s="291">
        <v>246208000</v>
      </c>
      <c r="AU718" s="291">
        <v>55781500</v>
      </c>
      <c r="AV718" s="291"/>
      <c r="AW718" s="291"/>
      <c r="AX718" s="291">
        <v>0</v>
      </c>
      <c r="AY718" s="291">
        <v>1188</v>
      </c>
      <c r="AZ718" s="291">
        <v>76032000</v>
      </c>
      <c r="BA718" s="291"/>
      <c r="BB718" s="291"/>
      <c r="BC718" s="291">
        <v>1152</v>
      </c>
      <c r="BD718" s="291">
        <v>73728000</v>
      </c>
      <c r="BE718" s="291">
        <v>44249383</v>
      </c>
      <c r="BF718" s="291">
        <v>16704000</v>
      </c>
      <c r="BG718" s="291">
        <v>1152</v>
      </c>
      <c r="BH718" s="291">
        <v>73728000</v>
      </c>
      <c r="BI718" s="291">
        <v>44249383</v>
      </c>
      <c r="BJ718" s="291">
        <v>16704000</v>
      </c>
      <c r="BK718" s="291">
        <v>36</v>
      </c>
      <c r="BL718" s="291">
        <v>2659</v>
      </c>
      <c r="BM718" s="291">
        <v>2695</v>
      </c>
      <c r="BN718" s="291">
        <v>172480000</v>
      </c>
      <c r="BO718" s="291">
        <v>39077500</v>
      </c>
      <c r="BP718" s="292" t="s">
        <v>3423</v>
      </c>
      <c r="BQ718" s="292" t="s">
        <v>4188</v>
      </c>
      <c r="BR718" t="s">
        <v>45</v>
      </c>
    </row>
    <row r="719" spans="1:70" x14ac:dyDescent="0.3">
      <c r="A719" s="281">
        <v>716</v>
      </c>
      <c r="B719" s="282" t="s">
        <v>2952</v>
      </c>
      <c r="C719" s="282" t="s">
        <v>3011</v>
      </c>
      <c r="D719" s="282" t="s">
        <v>2998</v>
      </c>
      <c r="E719" s="282" t="s">
        <v>2959</v>
      </c>
      <c r="F719" s="282" t="s">
        <v>2970</v>
      </c>
      <c r="G719" s="282" t="s">
        <v>2974</v>
      </c>
      <c r="H719" s="282" t="s">
        <v>2976</v>
      </c>
      <c r="I719" s="282" t="s">
        <v>2962</v>
      </c>
      <c r="J719" s="282" t="s">
        <v>60</v>
      </c>
      <c r="K719" s="282" t="s">
        <v>2958</v>
      </c>
      <c r="L719" s="282" t="s">
        <v>45</v>
      </c>
      <c r="M719" s="283" t="s">
        <v>2811</v>
      </c>
      <c r="N719" s="282" t="s">
        <v>2812</v>
      </c>
      <c r="O719" s="282" t="s">
        <v>50</v>
      </c>
      <c r="P719" s="282" t="s">
        <v>142</v>
      </c>
      <c r="Q719" s="284" t="s">
        <v>45</v>
      </c>
      <c r="R719" s="282" t="s">
        <v>45</v>
      </c>
      <c r="S719" s="285">
        <v>45715</v>
      </c>
      <c r="T719" s="285">
        <v>45638</v>
      </c>
      <c r="U719" s="284" t="s">
        <v>45</v>
      </c>
      <c r="V719" s="285">
        <v>45638</v>
      </c>
      <c r="W719" s="285">
        <v>45715</v>
      </c>
      <c r="X719" s="285">
        <v>45735</v>
      </c>
      <c r="Y719" s="286">
        <v>43000</v>
      </c>
      <c r="Z719" s="286">
        <v>43000</v>
      </c>
      <c r="AA719" s="286">
        <v>11000</v>
      </c>
      <c r="AB719" s="286">
        <v>43000</v>
      </c>
      <c r="AC719" s="287" t="s">
        <v>546</v>
      </c>
      <c r="AD719" s="284" t="s">
        <v>60</v>
      </c>
      <c r="AE719" s="287" t="s">
        <v>45</v>
      </c>
      <c r="AF719" s="286">
        <v>43000</v>
      </c>
      <c r="AG719" s="286">
        <v>1000</v>
      </c>
      <c r="AH719" s="286">
        <v>43000000</v>
      </c>
      <c r="AI719" s="286">
        <v>11000000</v>
      </c>
      <c r="AJ719" s="286">
        <v>1000</v>
      </c>
      <c r="AK719" s="286">
        <v>43000000</v>
      </c>
      <c r="AL719" s="286">
        <v>11000000</v>
      </c>
      <c r="AM719" s="286"/>
      <c r="AN719" s="286"/>
      <c r="AO719" s="286">
        <v>0</v>
      </c>
      <c r="AP719" s="286">
        <v>1028</v>
      </c>
      <c r="AQ719" s="286">
        <v>44204000</v>
      </c>
      <c r="AR719" s="286">
        <v>11308000</v>
      </c>
      <c r="AS719" s="286">
        <v>1028</v>
      </c>
      <c r="AT719" s="286">
        <v>44204000</v>
      </c>
      <c r="AU719" s="286">
        <v>11308000</v>
      </c>
      <c r="AV719" s="286"/>
      <c r="AW719" s="286"/>
      <c r="AX719" s="286">
        <v>0</v>
      </c>
      <c r="AY719" s="286">
        <v>811</v>
      </c>
      <c r="AZ719" s="286">
        <v>34873000</v>
      </c>
      <c r="BA719" s="286"/>
      <c r="BB719" s="286"/>
      <c r="BC719" s="286">
        <v>447</v>
      </c>
      <c r="BD719" s="286">
        <v>19221000</v>
      </c>
      <c r="BE719" s="286">
        <v>16067329</v>
      </c>
      <c r="BF719" s="286">
        <v>4917000</v>
      </c>
      <c r="BG719" s="286">
        <v>447</v>
      </c>
      <c r="BH719" s="286">
        <v>19221000</v>
      </c>
      <c r="BI719" s="286">
        <v>16067329</v>
      </c>
      <c r="BJ719" s="286">
        <v>4917000</v>
      </c>
      <c r="BK719" s="286">
        <v>364</v>
      </c>
      <c r="BL719" s="286">
        <v>217</v>
      </c>
      <c r="BM719" s="286">
        <v>581</v>
      </c>
      <c r="BN719" s="286">
        <v>24983000</v>
      </c>
      <c r="BO719" s="286">
        <v>6391000</v>
      </c>
      <c r="BP719" s="287" t="s">
        <v>3312</v>
      </c>
      <c r="BQ719" s="287" t="s">
        <v>3290</v>
      </c>
      <c r="BR719" t="s">
        <v>45</v>
      </c>
    </row>
    <row r="720" spans="1:70" x14ac:dyDescent="0.3">
      <c r="A720" s="281">
        <v>717</v>
      </c>
      <c r="B720" s="288" t="s">
        <v>2952</v>
      </c>
      <c r="C720" s="288" t="s">
        <v>3011</v>
      </c>
      <c r="D720" s="288" t="s">
        <v>2998</v>
      </c>
      <c r="E720" s="288" t="s">
        <v>2959</v>
      </c>
      <c r="F720" s="288" t="s">
        <v>2970</v>
      </c>
      <c r="G720" s="288" t="s">
        <v>2974</v>
      </c>
      <c r="H720" s="288" t="s">
        <v>2976</v>
      </c>
      <c r="I720" s="288" t="s">
        <v>2962</v>
      </c>
      <c r="J720" s="288" t="s">
        <v>60</v>
      </c>
      <c r="K720" s="288" t="s">
        <v>2958</v>
      </c>
      <c r="L720" s="288" t="s">
        <v>45</v>
      </c>
      <c r="M720" s="289" t="s">
        <v>2813</v>
      </c>
      <c r="N720" s="288" t="s">
        <v>2814</v>
      </c>
      <c r="O720" s="288" t="s">
        <v>50</v>
      </c>
      <c r="P720" s="288" t="s">
        <v>142</v>
      </c>
      <c r="Q720" s="290" t="s">
        <v>45</v>
      </c>
      <c r="R720" s="288" t="s">
        <v>45</v>
      </c>
      <c r="S720" s="1">
        <v>45733</v>
      </c>
      <c r="T720" s="1">
        <v>45649</v>
      </c>
      <c r="U720" s="290" t="s">
        <v>45</v>
      </c>
      <c r="V720" s="1">
        <v>45649</v>
      </c>
      <c r="W720" s="1">
        <v>45733</v>
      </c>
      <c r="X720" s="1">
        <v>45737</v>
      </c>
      <c r="Y720" s="291">
        <v>49000</v>
      </c>
      <c r="Z720" s="291">
        <v>49000</v>
      </c>
      <c r="AA720" s="291">
        <v>13000</v>
      </c>
      <c r="AB720" s="291">
        <v>49000</v>
      </c>
      <c r="AC720" s="292" t="s">
        <v>52</v>
      </c>
      <c r="AD720" s="290" t="s">
        <v>60</v>
      </c>
      <c r="AE720" s="292" t="s">
        <v>45</v>
      </c>
      <c r="AF720" s="291">
        <v>49000</v>
      </c>
      <c r="AG720" s="291">
        <v>700</v>
      </c>
      <c r="AH720" s="291">
        <v>34300000</v>
      </c>
      <c r="AI720" s="291">
        <v>9100000</v>
      </c>
      <c r="AJ720" s="291">
        <v>700</v>
      </c>
      <c r="AK720" s="291">
        <v>34300000</v>
      </c>
      <c r="AL720" s="291">
        <v>9100000</v>
      </c>
      <c r="AM720" s="291"/>
      <c r="AN720" s="291"/>
      <c r="AO720" s="291">
        <v>0</v>
      </c>
      <c r="AP720" s="291">
        <v>713</v>
      </c>
      <c r="AQ720" s="291">
        <v>34937000</v>
      </c>
      <c r="AR720" s="291">
        <v>9269000</v>
      </c>
      <c r="AS720" s="291">
        <v>713</v>
      </c>
      <c r="AT720" s="291">
        <v>34937000</v>
      </c>
      <c r="AU720" s="291">
        <v>9269000</v>
      </c>
      <c r="AV720" s="291"/>
      <c r="AW720" s="291"/>
      <c r="AX720" s="291">
        <v>0</v>
      </c>
      <c r="AY720" s="291">
        <v>647</v>
      </c>
      <c r="AZ720" s="291">
        <v>31703000</v>
      </c>
      <c r="BA720" s="291"/>
      <c r="BB720" s="291"/>
      <c r="BC720" s="291">
        <v>402</v>
      </c>
      <c r="BD720" s="291">
        <v>19698000</v>
      </c>
      <c r="BE720" s="291">
        <v>15422959</v>
      </c>
      <c r="BF720" s="291">
        <v>5226000</v>
      </c>
      <c r="BG720" s="291">
        <v>402</v>
      </c>
      <c r="BH720" s="291">
        <v>19698000</v>
      </c>
      <c r="BI720" s="291">
        <v>15422959</v>
      </c>
      <c r="BJ720" s="291">
        <v>5226000</v>
      </c>
      <c r="BK720" s="291">
        <v>245</v>
      </c>
      <c r="BL720" s="291">
        <v>66</v>
      </c>
      <c r="BM720" s="291">
        <v>311</v>
      </c>
      <c r="BN720" s="291">
        <v>15239000</v>
      </c>
      <c r="BO720" s="291">
        <v>4043000</v>
      </c>
      <c r="BP720" s="292" t="s">
        <v>620</v>
      </c>
      <c r="BQ720" s="292" t="s">
        <v>3868</v>
      </c>
      <c r="BR720" t="s">
        <v>45</v>
      </c>
    </row>
    <row r="721" spans="1:70" x14ac:dyDescent="0.3">
      <c r="A721" s="281">
        <v>718</v>
      </c>
      <c r="B721" s="282" t="s">
        <v>2952</v>
      </c>
      <c r="C721" s="282" t="s">
        <v>3011</v>
      </c>
      <c r="D721" s="282" t="s">
        <v>2998</v>
      </c>
      <c r="E721" s="282" t="s">
        <v>2959</v>
      </c>
      <c r="F721" s="282" t="s">
        <v>2970</v>
      </c>
      <c r="G721" s="282" t="s">
        <v>2974</v>
      </c>
      <c r="H721" s="282" t="s">
        <v>2976</v>
      </c>
      <c r="I721" s="282" t="s">
        <v>2962</v>
      </c>
      <c r="J721" s="282" t="s">
        <v>60</v>
      </c>
      <c r="K721" s="282" t="s">
        <v>2958</v>
      </c>
      <c r="L721" s="282" t="s">
        <v>45</v>
      </c>
      <c r="M721" s="283" t="s">
        <v>2815</v>
      </c>
      <c r="N721" s="282" t="s">
        <v>2816</v>
      </c>
      <c r="O721" s="282" t="s">
        <v>50</v>
      </c>
      <c r="P721" s="282" t="s">
        <v>142</v>
      </c>
      <c r="Q721" s="284" t="s">
        <v>45</v>
      </c>
      <c r="R721" s="282" t="s">
        <v>45</v>
      </c>
      <c r="S721" s="285">
        <v>45748</v>
      </c>
      <c r="T721" s="285">
        <v>45713</v>
      </c>
      <c r="U721" s="284" t="s">
        <v>45</v>
      </c>
      <c r="V721" s="285">
        <v>45713</v>
      </c>
      <c r="W721" s="285">
        <v>45744</v>
      </c>
      <c r="X721" s="285">
        <v>45749</v>
      </c>
      <c r="Y721" s="286">
        <v>54000</v>
      </c>
      <c r="Z721" s="286">
        <v>54000</v>
      </c>
      <c r="AA721" s="286">
        <v>15000</v>
      </c>
      <c r="AB721" s="286">
        <v>54000</v>
      </c>
      <c r="AC721" s="287" t="s">
        <v>1432</v>
      </c>
      <c r="AD721" s="284" t="s">
        <v>60</v>
      </c>
      <c r="AE721" s="287" t="s">
        <v>45</v>
      </c>
      <c r="AF721" s="286">
        <v>54000</v>
      </c>
      <c r="AG721" s="286">
        <v>900</v>
      </c>
      <c r="AH721" s="286">
        <v>48600000</v>
      </c>
      <c r="AI721" s="286">
        <v>13500000</v>
      </c>
      <c r="AJ721" s="286">
        <v>900</v>
      </c>
      <c r="AK721" s="286">
        <v>48600000</v>
      </c>
      <c r="AL721" s="286">
        <v>13500000</v>
      </c>
      <c r="AM721" s="286"/>
      <c r="AN721" s="286"/>
      <c r="AO721" s="286">
        <v>0</v>
      </c>
      <c r="AP721" s="286">
        <v>911</v>
      </c>
      <c r="AQ721" s="286">
        <v>49194000</v>
      </c>
      <c r="AR721" s="286">
        <v>13665000</v>
      </c>
      <c r="AS721" s="286">
        <v>911</v>
      </c>
      <c r="AT721" s="286">
        <v>49194000</v>
      </c>
      <c r="AU721" s="286">
        <v>13665000</v>
      </c>
      <c r="AV721" s="286"/>
      <c r="AW721" s="286"/>
      <c r="AX721" s="286">
        <v>0</v>
      </c>
      <c r="AY721" s="286">
        <v>473</v>
      </c>
      <c r="AZ721" s="286">
        <v>25542000</v>
      </c>
      <c r="BA721" s="286"/>
      <c r="BB721" s="286"/>
      <c r="BC721" s="286">
        <v>194</v>
      </c>
      <c r="BD721" s="286">
        <v>10476000</v>
      </c>
      <c r="BE721" s="286">
        <v>8499871</v>
      </c>
      <c r="BF721" s="286">
        <v>2910000</v>
      </c>
      <c r="BG721" s="286">
        <v>194</v>
      </c>
      <c r="BH721" s="286">
        <v>10476000</v>
      </c>
      <c r="BI721" s="286">
        <v>8499871</v>
      </c>
      <c r="BJ721" s="286">
        <v>2910000</v>
      </c>
      <c r="BK721" s="286">
        <v>279</v>
      </c>
      <c r="BL721" s="286">
        <v>438</v>
      </c>
      <c r="BM721" s="286">
        <v>717</v>
      </c>
      <c r="BN721" s="286">
        <v>38718000</v>
      </c>
      <c r="BO721" s="286">
        <v>10755000</v>
      </c>
      <c r="BP721" s="287" t="s">
        <v>4198</v>
      </c>
      <c r="BQ721" s="287" t="s">
        <v>4193</v>
      </c>
      <c r="BR721" t="s">
        <v>45</v>
      </c>
    </row>
    <row r="722" spans="1:70" x14ac:dyDescent="0.3">
      <c r="A722" s="281">
        <v>719</v>
      </c>
      <c r="B722" s="288" t="s">
        <v>2952</v>
      </c>
      <c r="C722" s="288" t="s">
        <v>3011</v>
      </c>
      <c r="D722" s="288" t="s">
        <v>2998</v>
      </c>
      <c r="E722" s="288" t="s">
        <v>2959</v>
      </c>
      <c r="F722" s="288" t="s">
        <v>2970</v>
      </c>
      <c r="G722" s="288" t="s">
        <v>2974</v>
      </c>
      <c r="H722" s="288" t="s">
        <v>2976</v>
      </c>
      <c r="I722" s="288" t="s">
        <v>2962</v>
      </c>
      <c r="J722" s="288" t="s">
        <v>60</v>
      </c>
      <c r="K722" s="288" t="s">
        <v>2958</v>
      </c>
      <c r="L722" s="288" t="s">
        <v>45</v>
      </c>
      <c r="M722" s="289" t="s">
        <v>2817</v>
      </c>
      <c r="N722" s="288" t="s">
        <v>2818</v>
      </c>
      <c r="O722" s="288" t="s">
        <v>50</v>
      </c>
      <c r="P722" s="288" t="s">
        <v>51</v>
      </c>
      <c r="Q722" s="290" t="s">
        <v>45</v>
      </c>
      <c r="R722" s="288" t="s">
        <v>45</v>
      </c>
      <c r="S722" s="1">
        <v>45798</v>
      </c>
      <c r="T722" s="1">
        <v>45708</v>
      </c>
      <c r="U722" s="290" t="s">
        <v>45</v>
      </c>
      <c r="V722" s="1">
        <v>45708</v>
      </c>
      <c r="W722" s="1">
        <v>45742</v>
      </c>
      <c r="X722" s="1">
        <v>45743</v>
      </c>
      <c r="Y722" s="291">
        <v>56000</v>
      </c>
      <c r="Z722" s="291">
        <v>56000</v>
      </c>
      <c r="AA722" s="291">
        <v>14700</v>
      </c>
      <c r="AB722" s="291">
        <v>56000</v>
      </c>
      <c r="AC722" s="292" t="s">
        <v>116</v>
      </c>
      <c r="AD722" s="290" t="s">
        <v>60</v>
      </c>
      <c r="AE722" s="292" t="s">
        <v>45</v>
      </c>
      <c r="AF722" s="291">
        <v>56000</v>
      </c>
      <c r="AG722" s="291">
        <v>3580</v>
      </c>
      <c r="AH722" s="291">
        <v>200480000</v>
      </c>
      <c r="AI722" s="291">
        <v>52626000</v>
      </c>
      <c r="AJ722" s="291">
        <v>2500</v>
      </c>
      <c r="AK722" s="291">
        <v>140000000</v>
      </c>
      <c r="AL722" s="291">
        <v>36750000</v>
      </c>
      <c r="AM722" s="291">
        <v>1080</v>
      </c>
      <c r="AN722" s="291">
        <v>60480000</v>
      </c>
      <c r="AO722" s="291">
        <v>15876000</v>
      </c>
      <c r="AP722" s="291">
        <v>3444</v>
      </c>
      <c r="AQ722" s="291">
        <v>192864000</v>
      </c>
      <c r="AR722" s="291">
        <v>50626800</v>
      </c>
      <c r="AS722" s="291">
        <v>3444</v>
      </c>
      <c r="AT722" s="291">
        <v>192864000</v>
      </c>
      <c r="AU722" s="291">
        <v>50626800</v>
      </c>
      <c r="AV722" s="291"/>
      <c r="AW722" s="291"/>
      <c r="AX722" s="291">
        <v>0</v>
      </c>
      <c r="AY722" s="291">
        <v>2776</v>
      </c>
      <c r="AZ722" s="291">
        <v>155456000</v>
      </c>
      <c r="BA722" s="291"/>
      <c r="BB722" s="291"/>
      <c r="BC722" s="291">
        <v>2136</v>
      </c>
      <c r="BD722" s="291">
        <v>119616000</v>
      </c>
      <c r="BE722" s="291">
        <v>92893195</v>
      </c>
      <c r="BF722" s="291">
        <v>31399200</v>
      </c>
      <c r="BG722" s="291">
        <v>2136</v>
      </c>
      <c r="BH722" s="291">
        <v>119616000</v>
      </c>
      <c r="BI722" s="291">
        <v>92893195</v>
      </c>
      <c r="BJ722" s="291">
        <v>31399200</v>
      </c>
      <c r="BK722" s="291">
        <v>640</v>
      </c>
      <c r="BL722" s="291">
        <v>668</v>
      </c>
      <c r="BM722" s="291">
        <v>1308</v>
      </c>
      <c r="BN722" s="291">
        <v>73248000</v>
      </c>
      <c r="BO722" s="291">
        <v>19227600</v>
      </c>
      <c r="BP722" s="292" t="s">
        <v>3978</v>
      </c>
      <c r="BQ722" s="292" t="s">
        <v>4142</v>
      </c>
      <c r="BR722" t="s">
        <v>45</v>
      </c>
    </row>
    <row r="723" spans="1:70" x14ac:dyDescent="0.3">
      <c r="A723" s="281">
        <v>720</v>
      </c>
      <c r="B723" s="282" t="s">
        <v>2952</v>
      </c>
      <c r="C723" s="282" t="s">
        <v>3011</v>
      </c>
      <c r="D723" s="282" t="s">
        <v>2998</v>
      </c>
      <c r="E723" s="282" t="s">
        <v>2959</v>
      </c>
      <c r="F723" s="282" t="s">
        <v>2970</v>
      </c>
      <c r="G723" s="282" t="s">
        <v>2974</v>
      </c>
      <c r="H723" s="282" t="s">
        <v>2976</v>
      </c>
      <c r="I723" s="282" t="s">
        <v>2962</v>
      </c>
      <c r="J723" s="282" t="s">
        <v>60</v>
      </c>
      <c r="K723" s="282" t="s">
        <v>2958</v>
      </c>
      <c r="L723" s="282" t="s">
        <v>45</v>
      </c>
      <c r="M723" s="283" t="s">
        <v>2819</v>
      </c>
      <c r="N723" s="282" t="s">
        <v>2820</v>
      </c>
      <c r="O723" s="282" t="s">
        <v>50</v>
      </c>
      <c r="P723" s="282" t="s">
        <v>74</v>
      </c>
      <c r="Q723" s="284" t="s">
        <v>45</v>
      </c>
      <c r="R723" s="282" t="s">
        <v>45</v>
      </c>
      <c r="S723" s="285">
        <v>45771</v>
      </c>
      <c r="T723" s="285">
        <v>45699</v>
      </c>
      <c r="U723" s="284" t="s">
        <v>45</v>
      </c>
      <c r="V723" s="285">
        <v>45699</v>
      </c>
      <c r="W723" s="285">
        <v>45748</v>
      </c>
      <c r="X723" s="285">
        <v>45749</v>
      </c>
      <c r="Y723" s="286">
        <v>42000</v>
      </c>
      <c r="Z723" s="286">
        <v>42000</v>
      </c>
      <c r="AA723" s="286">
        <v>10500</v>
      </c>
      <c r="AB723" s="286">
        <v>42000</v>
      </c>
      <c r="AC723" s="287" t="s">
        <v>665</v>
      </c>
      <c r="AD723" s="284" t="s">
        <v>60</v>
      </c>
      <c r="AE723" s="287" t="s">
        <v>45</v>
      </c>
      <c r="AF723" s="286">
        <v>42000</v>
      </c>
      <c r="AG723" s="286">
        <v>2600</v>
      </c>
      <c r="AH723" s="286">
        <v>109200000</v>
      </c>
      <c r="AI723" s="286">
        <v>27300000</v>
      </c>
      <c r="AJ723" s="286">
        <v>1650</v>
      </c>
      <c r="AK723" s="286">
        <v>69300000</v>
      </c>
      <c r="AL723" s="286">
        <v>17325000</v>
      </c>
      <c r="AM723" s="286">
        <v>950</v>
      </c>
      <c r="AN723" s="286">
        <v>39900000</v>
      </c>
      <c r="AO723" s="286">
        <v>9975000</v>
      </c>
      <c r="AP723" s="286">
        <v>2517</v>
      </c>
      <c r="AQ723" s="286">
        <v>105714000</v>
      </c>
      <c r="AR723" s="286">
        <v>26428500</v>
      </c>
      <c r="AS723" s="286">
        <v>2517</v>
      </c>
      <c r="AT723" s="286">
        <v>105714000</v>
      </c>
      <c r="AU723" s="286">
        <v>26428500</v>
      </c>
      <c r="AV723" s="286"/>
      <c r="AW723" s="286"/>
      <c r="AX723" s="286">
        <v>0</v>
      </c>
      <c r="AY723" s="286">
        <v>2365</v>
      </c>
      <c r="AZ723" s="286">
        <v>99330000</v>
      </c>
      <c r="BA723" s="286"/>
      <c r="BB723" s="286"/>
      <c r="BC723" s="286">
        <v>1725</v>
      </c>
      <c r="BD723" s="286">
        <v>72450000</v>
      </c>
      <c r="BE723" s="286">
        <v>57314793</v>
      </c>
      <c r="BF723" s="286">
        <v>18112500</v>
      </c>
      <c r="BG723" s="286">
        <v>1725</v>
      </c>
      <c r="BH723" s="286">
        <v>72450000</v>
      </c>
      <c r="BI723" s="286">
        <v>57314793</v>
      </c>
      <c r="BJ723" s="286">
        <v>18112500</v>
      </c>
      <c r="BK723" s="286">
        <v>640</v>
      </c>
      <c r="BL723" s="286">
        <v>152</v>
      </c>
      <c r="BM723" s="286">
        <v>792</v>
      </c>
      <c r="BN723" s="286">
        <v>33264000</v>
      </c>
      <c r="BO723" s="286">
        <v>8316000</v>
      </c>
      <c r="BP723" s="287" t="s">
        <v>3829</v>
      </c>
      <c r="BQ723" s="287" t="s">
        <v>3947</v>
      </c>
      <c r="BR723" t="s">
        <v>45</v>
      </c>
    </row>
    <row r="724" spans="1:70" x14ac:dyDescent="0.3">
      <c r="A724" s="281">
        <v>721</v>
      </c>
      <c r="B724" s="288" t="s">
        <v>2952</v>
      </c>
      <c r="C724" s="288" t="s">
        <v>3011</v>
      </c>
      <c r="D724" s="288" t="s">
        <v>2998</v>
      </c>
      <c r="E724" s="288" t="s">
        <v>2959</v>
      </c>
      <c r="F724" s="288" t="s">
        <v>2970</v>
      </c>
      <c r="G724" s="288" t="s">
        <v>2974</v>
      </c>
      <c r="H724" s="288" t="s">
        <v>2976</v>
      </c>
      <c r="I724" s="288" t="s">
        <v>2962</v>
      </c>
      <c r="J724" s="288" t="s">
        <v>60</v>
      </c>
      <c r="K724" s="288" t="s">
        <v>2958</v>
      </c>
      <c r="L724" s="288" t="s">
        <v>45</v>
      </c>
      <c r="M724" s="289" t="s">
        <v>2821</v>
      </c>
      <c r="N724" s="288" t="s">
        <v>2822</v>
      </c>
      <c r="O724" s="288" t="s">
        <v>50</v>
      </c>
      <c r="P724" s="288" t="s">
        <v>74</v>
      </c>
      <c r="Q724" s="290" t="s">
        <v>45</v>
      </c>
      <c r="R724" s="288" t="s">
        <v>45</v>
      </c>
      <c r="S724" s="1">
        <v>45748</v>
      </c>
      <c r="T724" s="1">
        <v>45741</v>
      </c>
      <c r="U724" s="290" t="s">
        <v>45</v>
      </c>
      <c r="V724" s="1">
        <v>45741</v>
      </c>
      <c r="W724" s="1">
        <v>45748</v>
      </c>
      <c r="X724" s="1">
        <v>45750</v>
      </c>
      <c r="Y724" s="291">
        <v>39000</v>
      </c>
      <c r="Z724" s="291">
        <v>42000</v>
      </c>
      <c r="AA724" s="291">
        <v>11300</v>
      </c>
      <c r="AB724" s="291">
        <v>42000</v>
      </c>
      <c r="AC724" s="292" t="s">
        <v>197</v>
      </c>
      <c r="AD724" s="290" t="s">
        <v>60</v>
      </c>
      <c r="AE724" s="292" t="s">
        <v>45</v>
      </c>
      <c r="AF724" s="291">
        <v>39000</v>
      </c>
      <c r="AG724" s="291">
        <v>2100</v>
      </c>
      <c r="AH724" s="291">
        <v>88200000</v>
      </c>
      <c r="AI724" s="291">
        <v>23730000</v>
      </c>
      <c r="AJ724" s="291">
        <v>2100</v>
      </c>
      <c r="AK724" s="291">
        <v>88200000</v>
      </c>
      <c r="AL724" s="291">
        <v>23730000</v>
      </c>
      <c r="AM724" s="291"/>
      <c r="AN724" s="291"/>
      <c r="AO724" s="291">
        <v>0</v>
      </c>
      <c r="AP724" s="291">
        <v>2082</v>
      </c>
      <c r="AQ724" s="291">
        <v>87444000</v>
      </c>
      <c r="AR724" s="291">
        <v>23526600</v>
      </c>
      <c r="AS724" s="291">
        <v>2082</v>
      </c>
      <c r="AT724" s="291">
        <v>87444000</v>
      </c>
      <c r="AU724" s="291">
        <v>23526600</v>
      </c>
      <c r="AV724" s="291"/>
      <c r="AW724" s="291"/>
      <c r="AX724" s="291">
        <v>0</v>
      </c>
      <c r="AY724" s="291">
        <v>1983</v>
      </c>
      <c r="AZ724" s="291">
        <v>83286000</v>
      </c>
      <c r="BA724" s="291"/>
      <c r="BB724" s="291"/>
      <c r="BC724" s="291">
        <v>1677</v>
      </c>
      <c r="BD724" s="291">
        <v>70434000</v>
      </c>
      <c r="BE724" s="291">
        <v>54381267</v>
      </c>
      <c r="BF724" s="291">
        <v>18950100</v>
      </c>
      <c r="BG724" s="291">
        <v>1677</v>
      </c>
      <c r="BH724" s="291">
        <v>70434000</v>
      </c>
      <c r="BI724" s="291">
        <v>54381267</v>
      </c>
      <c r="BJ724" s="291">
        <v>18950100</v>
      </c>
      <c r="BK724" s="291">
        <v>306</v>
      </c>
      <c r="BL724" s="291">
        <v>99</v>
      </c>
      <c r="BM724" s="291">
        <v>405</v>
      </c>
      <c r="BN724" s="291">
        <v>17010000</v>
      </c>
      <c r="BO724" s="291">
        <v>4576500</v>
      </c>
      <c r="BP724" s="292" t="s">
        <v>4052</v>
      </c>
      <c r="BQ724" s="292" t="s">
        <v>3427</v>
      </c>
      <c r="BR724" t="s">
        <v>45</v>
      </c>
    </row>
    <row r="725" spans="1:70" x14ac:dyDescent="0.3">
      <c r="A725" s="281">
        <v>722</v>
      </c>
      <c r="B725" s="282" t="s">
        <v>2952</v>
      </c>
      <c r="C725" s="282" t="s">
        <v>3011</v>
      </c>
      <c r="D725" s="282" t="s">
        <v>2998</v>
      </c>
      <c r="E725" s="282" t="s">
        <v>2959</v>
      </c>
      <c r="F725" s="282" t="s">
        <v>2970</v>
      </c>
      <c r="G725" s="282" t="s">
        <v>2974</v>
      </c>
      <c r="H725" s="282" t="s">
        <v>2976</v>
      </c>
      <c r="I725" s="282" t="s">
        <v>2962</v>
      </c>
      <c r="J725" s="282" t="s">
        <v>60</v>
      </c>
      <c r="K725" s="282" t="s">
        <v>2958</v>
      </c>
      <c r="L725" s="282" t="s">
        <v>45</v>
      </c>
      <c r="M725" s="283" t="s">
        <v>2823</v>
      </c>
      <c r="N725" s="282" t="s">
        <v>2824</v>
      </c>
      <c r="O725" s="282" t="s">
        <v>50</v>
      </c>
      <c r="P725" s="282" t="s">
        <v>142</v>
      </c>
      <c r="Q725" s="284" t="s">
        <v>45</v>
      </c>
      <c r="R725" s="282" t="s">
        <v>45</v>
      </c>
      <c r="S725" s="285">
        <v>45779</v>
      </c>
      <c r="T725" s="285">
        <v>45721</v>
      </c>
      <c r="U725" s="284" t="s">
        <v>45</v>
      </c>
      <c r="V725" s="285">
        <v>45721</v>
      </c>
      <c r="W725" s="285">
        <v>45761</v>
      </c>
      <c r="X725" s="285">
        <v>45764</v>
      </c>
      <c r="Y725" s="286">
        <v>42000</v>
      </c>
      <c r="Z725" s="286">
        <v>42000</v>
      </c>
      <c r="AA725" s="286">
        <v>11700</v>
      </c>
      <c r="AB725" s="286">
        <v>42000</v>
      </c>
      <c r="AC725" s="287" t="s">
        <v>1602</v>
      </c>
      <c r="AD725" s="284" t="s">
        <v>60</v>
      </c>
      <c r="AE725" s="287" t="s">
        <v>45</v>
      </c>
      <c r="AF725" s="286">
        <v>42000</v>
      </c>
      <c r="AG725" s="286">
        <v>3410</v>
      </c>
      <c r="AH725" s="286">
        <v>143220000</v>
      </c>
      <c r="AI725" s="286">
        <v>39897000</v>
      </c>
      <c r="AJ725" s="286">
        <v>2100</v>
      </c>
      <c r="AK725" s="286">
        <v>88200000</v>
      </c>
      <c r="AL725" s="286">
        <v>24570000</v>
      </c>
      <c r="AM725" s="286">
        <v>1310</v>
      </c>
      <c r="AN725" s="286">
        <v>55020000</v>
      </c>
      <c r="AO725" s="286">
        <v>15327000</v>
      </c>
      <c r="AP725" s="286">
        <v>2464</v>
      </c>
      <c r="AQ725" s="286">
        <v>103488000</v>
      </c>
      <c r="AR725" s="286">
        <v>28828800</v>
      </c>
      <c r="AS725" s="286">
        <v>2464</v>
      </c>
      <c r="AT725" s="286">
        <v>103488000</v>
      </c>
      <c r="AU725" s="286">
        <v>28828800</v>
      </c>
      <c r="AV725" s="286"/>
      <c r="AW725" s="286"/>
      <c r="AX725" s="286">
        <v>0</v>
      </c>
      <c r="AY725" s="286">
        <v>2110</v>
      </c>
      <c r="AZ725" s="286">
        <v>88620000</v>
      </c>
      <c r="BA725" s="286"/>
      <c r="BB725" s="286"/>
      <c r="BC725" s="286">
        <v>1861</v>
      </c>
      <c r="BD725" s="286">
        <v>78162000</v>
      </c>
      <c r="BE725" s="286">
        <v>61838257</v>
      </c>
      <c r="BF725" s="286">
        <v>21773700</v>
      </c>
      <c r="BG725" s="286">
        <v>1861</v>
      </c>
      <c r="BH725" s="286">
        <v>78162000</v>
      </c>
      <c r="BI725" s="286">
        <v>61838257</v>
      </c>
      <c r="BJ725" s="286">
        <v>21773700</v>
      </c>
      <c r="BK725" s="286">
        <v>249</v>
      </c>
      <c r="BL725" s="286">
        <v>354</v>
      </c>
      <c r="BM725" s="286">
        <v>603</v>
      </c>
      <c r="BN725" s="286">
        <v>25326000</v>
      </c>
      <c r="BO725" s="286">
        <v>7055100</v>
      </c>
      <c r="BP725" s="287" t="s">
        <v>3386</v>
      </c>
      <c r="BQ725" s="287" t="s">
        <v>3672</v>
      </c>
      <c r="BR725" t="s">
        <v>45</v>
      </c>
    </row>
    <row r="726" spans="1:70" x14ac:dyDescent="0.3">
      <c r="A726" s="281">
        <v>723</v>
      </c>
      <c r="B726" s="288" t="s">
        <v>2952</v>
      </c>
      <c r="C726" s="288" t="s">
        <v>3011</v>
      </c>
      <c r="D726" s="288" t="s">
        <v>2998</v>
      </c>
      <c r="E726" s="288" t="s">
        <v>2959</v>
      </c>
      <c r="F726" s="288" t="s">
        <v>2970</v>
      </c>
      <c r="G726" s="288" t="s">
        <v>2974</v>
      </c>
      <c r="H726" s="288" t="s">
        <v>2976</v>
      </c>
      <c r="I726" s="288" t="s">
        <v>2962</v>
      </c>
      <c r="J726" s="288" t="s">
        <v>60</v>
      </c>
      <c r="K726" s="288" t="s">
        <v>2958</v>
      </c>
      <c r="L726" s="288" t="s">
        <v>45</v>
      </c>
      <c r="M726" s="289" t="s">
        <v>2825</v>
      </c>
      <c r="N726" s="288" t="s">
        <v>2826</v>
      </c>
      <c r="O726" s="288" t="s">
        <v>50</v>
      </c>
      <c r="P726" s="288" t="s">
        <v>142</v>
      </c>
      <c r="Q726" s="290" t="s">
        <v>45</v>
      </c>
      <c r="R726" s="288" t="s">
        <v>45</v>
      </c>
      <c r="S726" s="1">
        <v>45748</v>
      </c>
      <c r="T726" s="1">
        <v>45695</v>
      </c>
      <c r="U726" s="290" t="s">
        <v>45</v>
      </c>
      <c r="V726" s="1">
        <v>45695</v>
      </c>
      <c r="W726" s="1">
        <v>45740</v>
      </c>
      <c r="X726" s="1">
        <v>45743</v>
      </c>
      <c r="Y726" s="291">
        <v>49000</v>
      </c>
      <c r="Z726" s="291">
        <v>49000</v>
      </c>
      <c r="AA726" s="291">
        <v>12700</v>
      </c>
      <c r="AB726" s="291">
        <v>49000</v>
      </c>
      <c r="AC726" s="292" t="s">
        <v>396</v>
      </c>
      <c r="AD726" s="290" t="s">
        <v>60</v>
      </c>
      <c r="AE726" s="292" t="s">
        <v>45</v>
      </c>
      <c r="AF726" s="291">
        <v>49000</v>
      </c>
      <c r="AG726" s="291">
        <v>3000</v>
      </c>
      <c r="AH726" s="291">
        <v>147000000</v>
      </c>
      <c r="AI726" s="291">
        <v>38100000</v>
      </c>
      <c r="AJ726" s="291">
        <v>2480</v>
      </c>
      <c r="AK726" s="291">
        <v>121520000</v>
      </c>
      <c r="AL726" s="291">
        <v>31496000</v>
      </c>
      <c r="AM726" s="291">
        <v>520</v>
      </c>
      <c r="AN726" s="291">
        <v>25480000</v>
      </c>
      <c r="AO726" s="291">
        <v>6604000</v>
      </c>
      <c r="AP726" s="291">
        <v>3040</v>
      </c>
      <c r="AQ726" s="291">
        <v>148960000</v>
      </c>
      <c r="AR726" s="291">
        <v>38608000</v>
      </c>
      <c r="AS726" s="291">
        <v>3040</v>
      </c>
      <c r="AT726" s="291">
        <v>148960000</v>
      </c>
      <c r="AU726" s="291">
        <v>38608000</v>
      </c>
      <c r="AV726" s="291"/>
      <c r="AW726" s="291"/>
      <c r="AX726" s="291">
        <v>0</v>
      </c>
      <c r="AY726" s="291">
        <v>1987</v>
      </c>
      <c r="AZ726" s="291">
        <v>97363000</v>
      </c>
      <c r="BA726" s="291"/>
      <c r="BB726" s="291"/>
      <c r="BC726" s="291">
        <v>1246</v>
      </c>
      <c r="BD726" s="291">
        <v>61054000</v>
      </c>
      <c r="BE726" s="291">
        <v>45255728</v>
      </c>
      <c r="BF726" s="291">
        <v>15824200</v>
      </c>
      <c r="BG726" s="291">
        <v>1246</v>
      </c>
      <c r="BH726" s="291">
        <v>61054000</v>
      </c>
      <c r="BI726" s="291">
        <v>45255728</v>
      </c>
      <c r="BJ726" s="291">
        <v>15824200</v>
      </c>
      <c r="BK726" s="291">
        <v>741</v>
      </c>
      <c r="BL726" s="291">
        <v>1053</v>
      </c>
      <c r="BM726" s="291">
        <v>1794</v>
      </c>
      <c r="BN726" s="291">
        <v>87906000</v>
      </c>
      <c r="BO726" s="291">
        <v>22783800</v>
      </c>
      <c r="BP726" s="292" t="s">
        <v>3449</v>
      </c>
      <c r="BQ726" s="292" t="s">
        <v>3719</v>
      </c>
      <c r="BR726" t="s">
        <v>45</v>
      </c>
    </row>
    <row r="727" spans="1:70" x14ac:dyDescent="0.3">
      <c r="A727" s="281">
        <v>724</v>
      </c>
      <c r="B727" s="282" t="s">
        <v>2952</v>
      </c>
      <c r="C727" s="282" t="s">
        <v>3011</v>
      </c>
      <c r="D727" s="282" t="s">
        <v>2998</v>
      </c>
      <c r="E727" s="282" t="s">
        <v>2959</v>
      </c>
      <c r="F727" s="282" t="s">
        <v>2970</v>
      </c>
      <c r="G727" s="282" t="s">
        <v>2974</v>
      </c>
      <c r="H727" s="282" t="s">
        <v>2976</v>
      </c>
      <c r="I727" s="282" t="s">
        <v>2962</v>
      </c>
      <c r="J727" s="282" t="s">
        <v>60</v>
      </c>
      <c r="K727" s="282" t="s">
        <v>2958</v>
      </c>
      <c r="L727" s="282" t="s">
        <v>45</v>
      </c>
      <c r="M727" s="283" t="s">
        <v>2827</v>
      </c>
      <c r="N727" s="282" t="s">
        <v>2828</v>
      </c>
      <c r="O727" s="282" t="s">
        <v>50</v>
      </c>
      <c r="P727" s="282" t="s">
        <v>74</v>
      </c>
      <c r="Q727" s="284" t="s">
        <v>45</v>
      </c>
      <c r="R727" s="282" t="s">
        <v>45</v>
      </c>
      <c r="S727" s="285">
        <v>45785</v>
      </c>
      <c r="T727" s="285">
        <v>45726</v>
      </c>
      <c r="U727" s="284" t="s">
        <v>45</v>
      </c>
      <c r="V727" s="285">
        <v>45726</v>
      </c>
      <c r="W727" s="285">
        <v>45756</v>
      </c>
      <c r="X727" s="285">
        <v>45757</v>
      </c>
      <c r="Y727" s="286">
        <v>39000</v>
      </c>
      <c r="Z727" s="286">
        <v>39000</v>
      </c>
      <c r="AA727" s="286">
        <v>11200</v>
      </c>
      <c r="AB727" s="286">
        <v>39000</v>
      </c>
      <c r="AC727" s="287" t="s">
        <v>193</v>
      </c>
      <c r="AD727" s="284" t="s">
        <v>60</v>
      </c>
      <c r="AE727" s="287" t="s">
        <v>45</v>
      </c>
      <c r="AF727" s="286">
        <v>39000</v>
      </c>
      <c r="AG727" s="286">
        <v>1900</v>
      </c>
      <c r="AH727" s="286">
        <v>74100000</v>
      </c>
      <c r="AI727" s="286">
        <v>21280000</v>
      </c>
      <c r="AJ727" s="286">
        <v>1500</v>
      </c>
      <c r="AK727" s="286">
        <v>58500000</v>
      </c>
      <c r="AL727" s="286">
        <v>16800000</v>
      </c>
      <c r="AM727" s="286">
        <v>400</v>
      </c>
      <c r="AN727" s="286">
        <v>15600000</v>
      </c>
      <c r="AO727" s="286">
        <v>4480000</v>
      </c>
      <c r="AP727" s="286">
        <v>1877</v>
      </c>
      <c r="AQ727" s="286">
        <v>73203000</v>
      </c>
      <c r="AR727" s="286">
        <v>21022400</v>
      </c>
      <c r="AS727" s="286">
        <v>1877</v>
      </c>
      <c r="AT727" s="286">
        <v>73203000</v>
      </c>
      <c r="AU727" s="286">
        <v>21022400</v>
      </c>
      <c r="AV727" s="286"/>
      <c r="AW727" s="286"/>
      <c r="AX727" s="286">
        <v>0</v>
      </c>
      <c r="AY727" s="286">
        <v>1736</v>
      </c>
      <c r="AZ727" s="286">
        <v>67704000</v>
      </c>
      <c r="BA727" s="286"/>
      <c r="BB727" s="286"/>
      <c r="BC727" s="286">
        <v>1263</v>
      </c>
      <c r="BD727" s="286">
        <v>49257000</v>
      </c>
      <c r="BE727" s="286">
        <v>39084669</v>
      </c>
      <c r="BF727" s="286">
        <v>14145600</v>
      </c>
      <c r="BG727" s="286">
        <v>1263</v>
      </c>
      <c r="BH727" s="286">
        <v>49257000</v>
      </c>
      <c r="BI727" s="286">
        <v>39084669</v>
      </c>
      <c r="BJ727" s="286">
        <v>14145600</v>
      </c>
      <c r="BK727" s="286">
        <v>473</v>
      </c>
      <c r="BL727" s="286">
        <v>141</v>
      </c>
      <c r="BM727" s="286">
        <v>614</v>
      </c>
      <c r="BN727" s="286">
        <v>23946000</v>
      </c>
      <c r="BO727" s="286">
        <v>6876800</v>
      </c>
      <c r="BP727" s="287" t="s">
        <v>3822</v>
      </c>
      <c r="BQ727" s="287" t="s">
        <v>1016</v>
      </c>
      <c r="BR727" t="s">
        <v>45</v>
      </c>
    </row>
    <row r="728" spans="1:70" x14ac:dyDescent="0.3">
      <c r="A728" s="281">
        <v>725</v>
      </c>
      <c r="B728" s="288" t="s">
        <v>2952</v>
      </c>
      <c r="C728" s="288" t="s">
        <v>3011</v>
      </c>
      <c r="D728" s="288" t="s">
        <v>2998</v>
      </c>
      <c r="E728" s="288" t="s">
        <v>2959</v>
      </c>
      <c r="F728" s="288" t="s">
        <v>2970</v>
      </c>
      <c r="G728" s="288" t="s">
        <v>2974</v>
      </c>
      <c r="H728" s="288" t="s">
        <v>2976</v>
      </c>
      <c r="I728" s="288" t="s">
        <v>2962</v>
      </c>
      <c r="J728" s="288" t="s">
        <v>60</v>
      </c>
      <c r="K728" s="288" t="s">
        <v>2958</v>
      </c>
      <c r="L728" s="288" t="s">
        <v>45</v>
      </c>
      <c r="M728" s="289" t="s">
        <v>2829</v>
      </c>
      <c r="N728" s="288" t="s">
        <v>2830</v>
      </c>
      <c r="O728" s="288" t="s">
        <v>50</v>
      </c>
      <c r="P728" s="288" t="s">
        <v>74</v>
      </c>
      <c r="Q728" s="290" t="s">
        <v>45</v>
      </c>
      <c r="R728" s="288" t="s">
        <v>45</v>
      </c>
      <c r="S728" s="1">
        <v>45792</v>
      </c>
      <c r="T728" s="1">
        <v>45721</v>
      </c>
      <c r="U728" s="290" t="s">
        <v>45</v>
      </c>
      <c r="V728" s="1">
        <v>45721</v>
      </c>
      <c r="W728" s="1">
        <v>45756</v>
      </c>
      <c r="X728" s="1">
        <v>45764</v>
      </c>
      <c r="Y728" s="291">
        <v>39000</v>
      </c>
      <c r="Z728" s="291">
        <v>39000</v>
      </c>
      <c r="AA728" s="291">
        <v>10800</v>
      </c>
      <c r="AB728" s="291">
        <v>39000</v>
      </c>
      <c r="AC728" s="292" t="s">
        <v>379</v>
      </c>
      <c r="AD728" s="290" t="s">
        <v>60</v>
      </c>
      <c r="AE728" s="292" t="s">
        <v>45</v>
      </c>
      <c r="AF728" s="291">
        <v>39000</v>
      </c>
      <c r="AG728" s="291">
        <v>4450</v>
      </c>
      <c r="AH728" s="291">
        <v>173550000</v>
      </c>
      <c r="AI728" s="291">
        <v>48060000</v>
      </c>
      <c r="AJ728" s="291">
        <v>1800</v>
      </c>
      <c r="AK728" s="291">
        <v>70200000</v>
      </c>
      <c r="AL728" s="291">
        <v>19440000</v>
      </c>
      <c r="AM728" s="291">
        <v>2650</v>
      </c>
      <c r="AN728" s="291">
        <v>103350000</v>
      </c>
      <c r="AO728" s="291">
        <v>28620000</v>
      </c>
      <c r="AP728" s="291">
        <v>4590</v>
      </c>
      <c r="AQ728" s="291">
        <v>179010000</v>
      </c>
      <c r="AR728" s="291">
        <v>49572000</v>
      </c>
      <c r="AS728" s="291">
        <v>4590</v>
      </c>
      <c r="AT728" s="291">
        <v>179010000</v>
      </c>
      <c r="AU728" s="291">
        <v>49572000</v>
      </c>
      <c r="AV728" s="291"/>
      <c r="AW728" s="291"/>
      <c r="AX728" s="291">
        <v>0</v>
      </c>
      <c r="AY728" s="291">
        <v>2916</v>
      </c>
      <c r="AZ728" s="291">
        <v>113724000</v>
      </c>
      <c r="BA728" s="291"/>
      <c r="BB728" s="291"/>
      <c r="BC728" s="291">
        <v>2526</v>
      </c>
      <c r="BD728" s="291">
        <v>98514000</v>
      </c>
      <c r="BE728" s="291">
        <v>77623018</v>
      </c>
      <c r="BF728" s="291">
        <v>27280800</v>
      </c>
      <c r="BG728" s="291">
        <v>2526</v>
      </c>
      <c r="BH728" s="291">
        <v>98514000</v>
      </c>
      <c r="BI728" s="291">
        <v>77623018</v>
      </c>
      <c r="BJ728" s="291">
        <v>27280800</v>
      </c>
      <c r="BK728" s="291">
        <v>390</v>
      </c>
      <c r="BL728" s="291">
        <v>1674</v>
      </c>
      <c r="BM728" s="291">
        <v>2064</v>
      </c>
      <c r="BN728" s="291">
        <v>80496000</v>
      </c>
      <c r="BO728" s="291">
        <v>22291200</v>
      </c>
      <c r="BP728" s="292" t="s">
        <v>1088</v>
      </c>
      <c r="BQ728" s="292" t="s">
        <v>3302</v>
      </c>
      <c r="BR728" t="s">
        <v>45</v>
      </c>
    </row>
    <row r="729" spans="1:70" x14ac:dyDescent="0.3">
      <c r="A729" s="281">
        <v>726</v>
      </c>
      <c r="B729" s="282" t="s">
        <v>2952</v>
      </c>
      <c r="C729" s="282" t="s">
        <v>3011</v>
      </c>
      <c r="D729" s="282" t="s">
        <v>2998</v>
      </c>
      <c r="E729" s="282" t="s">
        <v>2959</v>
      </c>
      <c r="F729" s="282" t="s">
        <v>2970</v>
      </c>
      <c r="G729" s="282" t="s">
        <v>2974</v>
      </c>
      <c r="H729" s="282" t="s">
        <v>2976</v>
      </c>
      <c r="I729" s="282" t="s">
        <v>2962</v>
      </c>
      <c r="J729" s="282" t="s">
        <v>60</v>
      </c>
      <c r="K729" s="282" t="s">
        <v>2958</v>
      </c>
      <c r="L729" s="282" t="s">
        <v>45</v>
      </c>
      <c r="M729" s="283" t="s">
        <v>2831</v>
      </c>
      <c r="N729" s="282" t="s">
        <v>2832</v>
      </c>
      <c r="O729" s="282" t="s">
        <v>50</v>
      </c>
      <c r="P729" s="282" t="s">
        <v>74</v>
      </c>
      <c r="Q729" s="284" t="s">
        <v>45</v>
      </c>
      <c r="R729" s="282" t="s">
        <v>45</v>
      </c>
      <c r="S729" s="285">
        <v>45798</v>
      </c>
      <c r="T729" s="285">
        <v>45729</v>
      </c>
      <c r="U729" s="284" t="s">
        <v>45</v>
      </c>
      <c r="V729" s="285">
        <v>45729</v>
      </c>
      <c r="W729" s="285">
        <v>45765</v>
      </c>
      <c r="X729" s="285">
        <v>45771</v>
      </c>
      <c r="Y729" s="286">
        <v>34000</v>
      </c>
      <c r="Z729" s="286">
        <v>34000</v>
      </c>
      <c r="AA729" s="286">
        <v>8900</v>
      </c>
      <c r="AB729" s="286">
        <v>34000</v>
      </c>
      <c r="AC729" s="287" t="s">
        <v>672</v>
      </c>
      <c r="AD729" s="284" t="s">
        <v>60</v>
      </c>
      <c r="AE729" s="287" t="s">
        <v>45</v>
      </c>
      <c r="AF729" s="286">
        <v>34000</v>
      </c>
      <c r="AG729" s="286">
        <v>2600</v>
      </c>
      <c r="AH729" s="286">
        <v>88400000</v>
      </c>
      <c r="AI729" s="286">
        <v>23140000</v>
      </c>
      <c r="AJ729" s="286">
        <v>1700</v>
      </c>
      <c r="AK729" s="286">
        <v>57800000</v>
      </c>
      <c r="AL729" s="286">
        <v>15130000</v>
      </c>
      <c r="AM729" s="286">
        <v>900</v>
      </c>
      <c r="AN729" s="286">
        <v>30600000</v>
      </c>
      <c r="AO729" s="286">
        <v>8010000</v>
      </c>
      <c r="AP729" s="286">
        <v>2667</v>
      </c>
      <c r="AQ729" s="286">
        <v>90678000</v>
      </c>
      <c r="AR729" s="286">
        <v>23736300</v>
      </c>
      <c r="AS729" s="286">
        <v>2667</v>
      </c>
      <c r="AT729" s="286">
        <v>90678000</v>
      </c>
      <c r="AU729" s="286">
        <v>23736300</v>
      </c>
      <c r="AV729" s="286"/>
      <c r="AW729" s="286"/>
      <c r="AX729" s="286">
        <v>0</v>
      </c>
      <c r="AY729" s="286">
        <v>2420</v>
      </c>
      <c r="AZ729" s="286">
        <v>82280000</v>
      </c>
      <c r="BA729" s="286"/>
      <c r="BB729" s="286"/>
      <c r="BC729" s="286">
        <v>2117</v>
      </c>
      <c r="BD729" s="286">
        <v>71978000</v>
      </c>
      <c r="BE729" s="286">
        <v>58020174</v>
      </c>
      <c r="BF729" s="286">
        <v>18841300</v>
      </c>
      <c r="BG729" s="286">
        <v>2117</v>
      </c>
      <c r="BH729" s="286">
        <v>71978000</v>
      </c>
      <c r="BI729" s="286">
        <v>58020174</v>
      </c>
      <c r="BJ729" s="286">
        <v>18841300</v>
      </c>
      <c r="BK729" s="286">
        <v>303</v>
      </c>
      <c r="BL729" s="286">
        <v>247</v>
      </c>
      <c r="BM729" s="286">
        <v>550</v>
      </c>
      <c r="BN729" s="286">
        <v>18700000</v>
      </c>
      <c r="BO729" s="286">
        <v>4895000</v>
      </c>
      <c r="BP729" s="287" t="s">
        <v>3731</v>
      </c>
      <c r="BQ729" s="287" t="s">
        <v>3557</v>
      </c>
      <c r="BR729" t="s">
        <v>45</v>
      </c>
    </row>
    <row r="730" spans="1:70" x14ac:dyDescent="0.3">
      <c r="A730" s="281">
        <v>727</v>
      </c>
      <c r="B730" s="288" t="s">
        <v>2952</v>
      </c>
      <c r="C730" s="288" t="s">
        <v>3011</v>
      </c>
      <c r="D730" s="288" t="s">
        <v>2998</v>
      </c>
      <c r="E730" s="288" t="s">
        <v>2959</v>
      </c>
      <c r="F730" s="288" t="s">
        <v>2970</v>
      </c>
      <c r="G730" s="288" t="s">
        <v>2974</v>
      </c>
      <c r="H730" s="288" t="s">
        <v>2976</v>
      </c>
      <c r="I730" s="288" t="s">
        <v>2962</v>
      </c>
      <c r="J730" s="288" t="s">
        <v>60</v>
      </c>
      <c r="K730" s="288" t="s">
        <v>2958</v>
      </c>
      <c r="L730" s="288" t="s">
        <v>45</v>
      </c>
      <c r="M730" s="289" t="s">
        <v>2833</v>
      </c>
      <c r="N730" s="288" t="s">
        <v>2834</v>
      </c>
      <c r="O730" s="288" t="s">
        <v>50</v>
      </c>
      <c r="P730" s="288" t="s">
        <v>51</v>
      </c>
      <c r="Q730" s="290" t="s">
        <v>45</v>
      </c>
      <c r="R730" s="288" t="s">
        <v>45</v>
      </c>
      <c r="S730" s="1">
        <v>45789</v>
      </c>
      <c r="T730" s="1">
        <v>45750</v>
      </c>
      <c r="U730" s="290" t="s">
        <v>45</v>
      </c>
      <c r="V730" s="1">
        <v>45750</v>
      </c>
      <c r="W730" s="1">
        <v>45789</v>
      </c>
      <c r="X730" s="1">
        <v>45790</v>
      </c>
      <c r="Y730" s="291">
        <v>62000</v>
      </c>
      <c r="Z730" s="291">
        <v>62000</v>
      </c>
      <c r="AA730" s="291">
        <v>17000</v>
      </c>
      <c r="AB730" s="291">
        <v>62000</v>
      </c>
      <c r="AC730" s="292" t="s">
        <v>374</v>
      </c>
      <c r="AD730" s="290" t="s">
        <v>60</v>
      </c>
      <c r="AE730" s="292" t="s">
        <v>45</v>
      </c>
      <c r="AF730" s="291">
        <v>62000</v>
      </c>
      <c r="AG730" s="291">
        <v>2730</v>
      </c>
      <c r="AH730" s="291">
        <v>169260000</v>
      </c>
      <c r="AI730" s="291">
        <v>46410000</v>
      </c>
      <c r="AJ730" s="291">
        <v>900</v>
      </c>
      <c r="AK730" s="291">
        <v>55800000</v>
      </c>
      <c r="AL730" s="291">
        <v>15300000</v>
      </c>
      <c r="AM730" s="291">
        <v>1830</v>
      </c>
      <c r="AN730" s="291">
        <v>113460000</v>
      </c>
      <c r="AO730" s="291">
        <v>31110000</v>
      </c>
      <c r="AP730" s="291">
        <v>2692</v>
      </c>
      <c r="AQ730" s="291">
        <v>166904000</v>
      </c>
      <c r="AR730" s="291">
        <v>45764000</v>
      </c>
      <c r="AS730" s="291">
        <v>2692</v>
      </c>
      <c r="AT730" s="291">
        <v>166904000</v>
      </c>
      <c r="AU730" s="291">
        <v>45764000</v>
      </c>
      <c r="AV730" s="291"/>
      <c r="AW730" s="291"/>
      <c r="AX730" s="291">
        <v>0</v>
      </c>
      <c r="AY730" s="291">
        <v>2375</v>
      </c>
      <c r="AZ730" s="291">
        <v>147250000</v>
      </c>
      <c r="BA730" s="291"/>
      <c r="BB730" s="291"/>
      <c r="BC730" s="291">
        <v>2225</v>
      </c>
      <c r="BD730" s="291">
        <v>137950000</v>
      </c>
      <c r="BE730" s="291">
        <v>98181443</v>
      </c>
      <c r="BF730" s="291">
        <v>37825000</v>
      </c>
      <c r="BG730" s="291">
        <v>2225</v>
      </c>
      <c r="BH730" s="291">
        <v>137950000</v>
      </c>
      <c r="BI730" s="291">
        <v>98181443</v>
      </c>
      <c r="BJ730" s="291">
        <v>37825000</v>
      </c>
      <c r="BK730" s="291">
        <v>150</v>
      </c>
      <c r="BL730" s="291">
        <v>317</v>
      </c>
      <c r="BM730" s="291">
        <v>467</v>
      </c>
      <c r="BN730" s="291">
        <v>28954000</v>
      </c>
      <c r="BO730" s="291">
        <v>7939000</v>
      </c>
      <c r="BP730" s="292" t="s">
        <v>3799</v>
      </c>
      <c r="BQ730" s="292" t="s">
        <v>3385</v>
      </c>
      <c r="BR730" t="s">
        <v>45</v>
      </c>
    </row>
    <row r="731" spans="1:70" x14ac:dyDescent="0.3">
      <c r="A731" s="281">
        <v>728</v>
      </c>
      <c r="B731" s="282" t="s">
        <v>2952</v>
      </c>
      <c r="C731" s="282" t="s">
        <v>3011</v>
      </c>
      <c r="D731" s="282" t="s">
        <v>2998</v>
      </c>
      <c r="E731" s="282" t="s">
        <v>2959</v>
      </c>
      <c r="F731" s="282" t="s">
        <v>2970</v>
      </c>
      <c r="G731" s="282" t="s">
        <v>2974</v>
      </c>
      <c r="H731" s="282" t="s">
        <v>2976</v>
      </c>
      <c r="I731" s="282" t="s">
        <v>2962</v>
      </c>
      <c r="J731" s="282" t="s">
        <v>60</v>
      </c>
      <c r="K731" s="282" t="s">
        <v>2958</v>
      </c>
      <c r="L731" s="282" t="s">
        <v>45</v>
      </c>
      <c r="M731" s="283" t="s">
        <v>2835</v>
      </c>
      <c r="N731" s="282" t="s">
        <v>2836</v>
      </c>
      <c r="O731" s="282" t="s">
        <v>50</v>
      </c>
      <c r="P731" s="282" t="s">
        <v>1010</v>
      </c>
      <c r="Q731" s="284" t="s">
        <v>45</v>
      </c>
      <c r="R731" s="282" t="s">
        <v>45</v>
      </c>
      <c r="S731" s="285">
        <v>45796</v>
      </c>
      <c r="T731" s="285">
        <v>45743</v>
      </c>
      <c r="U731" s="284" t="s">
        <v>45</v>
      </c>
      <c r="V731" s="285">
        <v>45743</v>
      </c>
      <c r="W731" s="285">
        <v>45796</v>
      </c>
      <c r="X731" s="285">
        <v>45798</v>
      </c>
      <c r="Y731" s="286">
        <v>59000</v>
      </c>
      <c r="Z731" s="286">
        <v>59000</v>
      </c>
      <c r="AA731" s="286">
        <v>15830</v>
      </c>
      <c r="AB731" s="286">
        <v>59000</v>
      </c>
      <c r="AC731" s="287" t="s">
        <v>121</v>
      </c>
      <c r="AD731" s="284" t="s">
        <v>60</v>
      </c>
      <c r="AE731" s="287" t="s">
        <v>45</v>
      </c>
      <c r="AF731" s="286">
        <v>59000</v>
      </c>
      <c r="AG731" s="286">
        <v>800</v>
      </c>
      <c r="AH731" s="286">
        <v>47200000</v>
      </c>
      <c r="AI731" s="286">
        <v>12664000</v>
      </c>
      <c r="AJ731" s="286">
        <v>800</v>
      </c>
      <c r="AK731" s="286">
        <v>47200000</v>
      </c>
      <c r="AL731" s="286">
        <v>12664000</v>
      </c>
      <c r="AM731" s="286"/>
      <c r="AN731" s="286"/>
      <c r="AO731" s="286">
        <v>0</v>
      </c>
      <c r="AP731" s="286">
        <v>804</v>
      </c>
      <c r="AQ731" s="286">
        <v>47436000</v>
      </c>
      <c r="AR731" s="286">
        <v>12727320</v>
      </c>
      <c r="AS731" s="286">
        <v>804</v>
      </c>
      <c r="AT731" s="286">
        <v>47436000</v>
      </c>
      <c r="AU731" s="286">
        <v>12727320</v>
      </c>
      <c r="AV731" s="286"/>
      <c r="AW731" s="286"/>
      <c r="AX731" s="286">
        <v>0</v>
      </c>
      <c r="AY731" s="286">
        <v>502</v>
      </c>
      <c r="AZ731" s="286">
        <v>29618000</v>
      </c>
      <c r="BA731" s="286"/>
      <c r="BB731" s="286"/>
      <c r="BC731" s="286">
        <v>381</v>
      </c>
      <c r="BD731" s="286">
        <v>22479000</v>
      </c>
      <c r="BE731" s="286">
        <v>17099446</v>
      </c>
      <c r="BF731" s="286">
        <v>6031230</v>
      </c>
      <c r="BG731" s="286">
        <v>381</v>
      </c>
      <c r="BH731" s="286">
        <v>22479000</v>
      </c>
      <c r="BI731" s="286">
        <v>17099446</v>
      </c>
      <c r="BJ731" s="286">
        <v>6031230</v>
      </c>
      <c r="BK731" s="286">
        <v>121</v>
      </c>
      <c r="BL731" s="286">
        <v>302</v>
      </c>
      <c r="BM731" s="286">
        <v>423</v>
      </c>
      <c r="BN731" s="286">
        <v>24957000</v>
      </c>
      <c r="BO731" s="286">
        <v>6696090</v>
      </c>
      <c r="BP731" s="287" t="s">
        <v>3823</v>
      </c>
      <c r="BQ731" s="287" t="s">
        <v>3491</v>
      </c>
      <c r="BR731" t="s">
        <v>45</v>
      </c>
    </row>
    <row r="732" spans="1:70" x14ac:dyDescent="0.3">
      <c r="A732" s="281">
        <v>729</v>
      </c>
      <c r="B732" s="288" t="s">
        <v>2952</v>
      </c>
      <c r="C732" s="288" t="s">
        <v>3011</v>
      </c>
      <c r="D732" s="288" t="s">
        <v>2998</v>
      </c>
      <c r="E732" s="288" t="s">
        <v>2959</v>
      </c>
      <c r="F732" s="288" t="s">
        <v>2970</v>
      </c>
      <c r="G732" s="288" t="s">
        <v>2974</v>
      </c>
      <c r="H732" s="288" t="s">
        <v>2976</v>
      </c>
      <c r="I732" s="288" t="s">
        <v>2962</v>
      </c>
      <c r="J732" s="288" t="s">
        <v>60</v>
      </c>
      <c r="K732" s="288" t="s">
        <v>2958</v>
      </c>
      <c r="L732" s="288" t="s">
        <v>45</v>
      </c>
      <c r="M732" s="289" t="s">
        <v>2837</v>
      </c>
      <c r="N732" s="288" t="s">
        <v>2838</v>
      </c>
      <c r="O732" s="288" t="s">
        <v>50</v>
      </c>
      <c r="P732" s="288" t="s">
        <v>51</v>
      </c>
      <c r="Q732" s="290" t="s">
        <v>45</v>
      </c>
      <c r="R732" s="288" t="s">
        <v>45</v>
      </c>
      <c r="S732" s="1">
        <v>45820</v>
      </c>
      <c r="T732" s="1">
        <v>45748</v>
      </c>
      <c r="U732" s="290" t="s">
        <v>45</v>
      </c>
      <c r="V732" s="1">
        <v>45748</v>
      </c>
      <c r="W732" s="1">
        <v>45789</v>
      </c>
      <c r="X732" s="1">
        <v>45790</v>
      </c>
      <c r="Y732" s="291">
        <v>59000</v>
      </c>
      <c r="Z732" s="291">
        <v>72000</v>
      </c>
      <c r="AA732" s="291">
        <v>16500</v>
      </c>
      <c r="AB732" s="291">
        <v>72000</v>
      </c>
      <c r="AC732" s="292" t="s">
        <v>1247</v>
      </c>
      <c r="AD732" s="290" t="s">
        <v>60</v>
      </c>
      <c r="AE732" s="292" t="s">
        <v>45</v>
      </c>
      <c r="AF732" s="291">
        <v>59000</v>
      </c>
      <c r="AG732" s="291">
        <v>6240</v>
      </c>
      <c r="AH732" s="291">
        <v>449280000</v>
      </c>
      <c r="AI732" s="291">
        <v>102960000</v>
      </c>
      <c r="AJ732" s="291">
        <v>1900</v>
      </c>
      <c r="AK732" s="291">
        <v>136800000</v>
      </c>
      <c r="AL732" s="291">
        <v>31350000</v>
      </c>
      <c r="AM732" s="291">
        <v>4340</v>
      </c>
      <c r="AN732" s="291">
        <v>312480000</v>
      </c>
      <c r="AO732" s="291">
        <v>71610000</v>
      </c>
      <c r="AP732" s="291">
        <v>6283</v>
      </c>
      <c r="AQ732" s="291">
        <v>452376000</v>
      </c>
      <c r="AR732" s="291">
        <v>103669500</v>
      </c>
      <c r="AS732" s="291">
        <v>6283</v>
      </c>
      <c r="AT732" s="291">
        <v>452376000</v>
      </c>
      <c r="AU732" s="291">
        <v>103669500</v>
      </c>
      <c r="AV732" s="291"/>
      <c r="AW732" s="291"/>
      <c r="AX732" s="291">
        <v>0</v>
      </c>
      <c r="AY732" s="291">
        <v>5729</v>
      </c>
      <c r="AZ732" s="291">
        <v>412488000</v>
      </c>
      <c r="BA732" s="291">
        <v>7</v>
      </c>
      <c r="BB732" s="291">
        <v>504000</v>
      </c>
      <c r="BC732" s="291">
        <v>5092</v>
      </c>
      <c r="BD732" s="291">
        <v>366624000</v>
      </c>
      <c r="BE732" s="291">
        <v>232371693</v>
      </c>
      <c r="BF732" s="291">
        <v>84018000</v>
      </c>
      <c r="BG732" s="291">
        <v>5092</v>
      </c>
      <c r="BH732" s="291">
        <v>366624000</v>
      </c>
      <c r="BI732" s="291">
        <v>232371693</v>
      </c>
      <c r="BJ732" s="291">
        <v>84018000</v>
      </c>
      <c r="BK732" s="291">
        <v>637</v>
      </c>
      <c r="BL732" s="291">
        <v>554</v>
      </c>
      <c r="BM732" s="291">
        <v>1191</v>
      </c>
      <c r="BN732" s="291">
        <v>85752000</v>
      </c>
      <c r="BO732" s="291">
        <v>19651500</v>
      </c>
      <c r="BP732" s="292" t="s">
        <v>1124</v>
      </c>
      <c r="BQ732" s="292" t="s">
        <v>1099</v>
      </c>
      <c r="BR732" t="s">
        <v>45</v>
      </c>
    </row>
    <row r="733" spans="1:70" x14ac:dyDescent="0.3">
      <c r="A733" s="281">
        <v>730</v>
      </c>
      <c r="B733" s="282" t="s">
        <v>2952</v>
      </c>
      <c r="C733" s="282" t="s">
        <v>3011</v>
      </c>
      <c r="D733" s="282" t="s">
        <v>2998</v>
      </c>
      <c r="E733" s="282" t="s">
        <v>2959</v>
      </c>
      <c r="F733" s="282" t="s">
        <v>2970</v>
      </c>
      <c r="G733" s="282" t="s">
        <v>2974</v>
      </c>
      <c r="H733" s="282" t="s">
        <v>2976</v>
      </c>
      <c r="I733" s="282" t="s">
        <v>2962</v>
      </c>
      <c r="J733" s="282" t="s">
        <v>60</v>
      </c>
      <c r="K733" s="282" t="s">
        <v>2958</v>
      </c>
      <c r="L733" s="282" t="s">
        <v>45</v>
      </c>
      <c r="M733" s="283" t="s">
        <v>2839</v>
      </c>
      <c r="N733" s="282" t="s">
        <v>2840</v>
      </c>
      <c r="O733" s="282" t="s">
        <v>50</v>
      </c>
      <c r="P733" s="282" t="s">
        <v>51</v>
      </c>
      <c r="Q733" s="284" t="s">
        <v>45</v>
      </c>
      <c r="R733" s="282" t="s">
        <v>45</v>
      </c>
      <c r="S733" s="285">
        <v>45806</v>
      </c>
      <c r="T733" s="285">
        <v>45757</v>
      </c>
      <c r="U733" s="284" t="s">
        <v>45</v>
      </c>
      <c r="V733" s="285">
        <v>45757</v>
      </c>
      <c r="W733" s="285">
        <v>45784</v>
      </c>
      <c r="X733" s="285">
        <v>45785</v>
      </c>
      <c r="Y733" s="286">
        <v>52000</v>
      </c>
      <c r="Z733" s="286">
        <v>52000</v>
      </c>
      <c r="AA733" s="286">
        <v>13900</v>
      </c>
      <c r="AB733" s="286">
        <v>52000</v>
      </c>
      <c r="AC733" s="287" t="s">
        <v>208</v>
      </c>
      <c r="AD733" s="284" t="s">
        <v>60</v>
      </c>
      <c r="AE733" s="287" t="s">
        <v>45</v>
      </c>
      <c r="AF733" s="286">
        <v>52000</v>
      </c>
      <c r="AG733" s="286">
        <v>1730</v>
      </c>
      <c r="AH733" s="286">
        <v>89960000</v>
      </c>
      <c r="AI733" s="286">
        <v>24047000</v>
      </c>
      <c r="AJ733" s="286">
        <v>1500</v>
      </c>
      <c r="AK733" s="286">
        <v>78000000</v>
      </c>
      <c r="AL733" s="286">
        <v>20850000</v>
      </c>
      <c r="AM733" s="286">
        <v>230</v>
      </c>
      <c r="AN733" s="286">
        <v>11960000</v>
      </c>
      <c r="AO733" s="286">
        <v>3197000</v>
      </c>
      <c r="AP733" s="286">
        <v>1858</v>
      </c>
      <c r="AQ733" s="286">
        <v>96616000</v>
      </c>
      <c r="AR733" s="286">
        <v>25826200</v>
      </c>
      <c r="AS733" s="286">
        <v>1858</v>
      </c>
      <c r="AT733" s="286">
        <v>96616000</v>
      </c>
      <c r="AU733" s="286">
        <v>25826200</v>
      </c>
      <c r="AV733" s="286"/>
      <c r="AW733" s="286"/>
      <c r="AX733" s="286">
        <v>0</v>
      </c>
      <c r="AY733" s="286">
        <v>1624</v>
      </c>
      <c r="AZ733" s="286">
        <v>84448000</v>
      </c>
      <c r="BA733" s="286"/>
      <c r="BB733" s="286"/>
      <c r="BC733" s="286">
        <v>1211</v>
      </c>
      <c r="BD733" s="286">
        <v>62972000</v>
      </c>
      <c r="BE733" s="286">
        <v>47329607</v>
      </c>
      <c r="BF733" s="286">
        <v>16832900</v>
      </c>
      <c r="BG733" s="286">
        <v>1211</v>
      </c>
      <c r="BH733" s="286">
        <v>62972000</v>
      </c>
      <c r="BI733" s="286">
        <v>47329607</v>
      </c>
      <c r="BJ733" s="286">
        <v>16832900</v>
      </c>
      <c r="BK733" s="286">
        <v>413</v>
      </c>
      <c r="BL733" s="286">
        <v>234</v>
      </c>
      <c r="BM733" s="286">
        <v>647</v>
      </c>
      <c r="BN733" s="286">
        <v>33644000</v>
      </c>
      <c r="BO733" s="286">
        <v>8993300</v>
      </c>
      <c r="BP733" s="287" t="s">
        <v>3915</v>
      </c>
      <c r="BQ733" s="287" t="s">
        <v>3830</v>
      </c>
      <c r="BR733" t="s">
        <v>45</v>
      </c>
    </row>
    <row r="734" spans="1:70" x14ac:dyDescent="0.3">
      <c r="A734" s="281">
        <v>731</v>
      </c>
      <c r="B734" s="288" t="s">
        <v>2952</v>
      </c>
      <c r="C734" s="288" t="s">
        <v>3011</v>
      </c>
      <c r="D734" s="288" t="s">
        <v>2998</v>
      </c>
      <c r="E734" s="288" t="s">
        <v>2959</v>
      </c>
      <c r="F734" s="288" t="s">
        <v>2970</v>
      </c>
      <c r="G734" s="288" t="s">
        <v>2974</v>
      </c>
      <c r="H734" s="288" t="s">
        <v>2976</v>
      </c>
      <c r="I734" s="288" t="s">
        <v>2999</v>
      </c>
      <c r="J734" s="288" t="s">
        <v>60</v>
      </c>
      <c r="K734" s="288" t="s">
        <v>2958</v>
      </c>
      <c r="L734" s="288" t="s">
        <v>1857</v>
      </c>
      <c r="M734" s="289" t="s">
        <v>2841</v>
      </c>
      <c r="N734" s="288" t="s">
        <v>2842</v>
      </c>
      <c r="O734" s="288" t="s">
        <v>50</v>
      </c>
      <c r="P734" s="288" t="s">
        <v>51</v>
      </c>
      <c r="Q734" s="290" t="s">
        <v>45</v>
      </c>
      <c r="R734" s="288" t="s">
        <v>45</v>
      </c>
      <c r="S734" s="1">
        <v>46205</v>
      </c>
      <c r="T734" s="1">
        <v>45638</v>
      </c>
      <c r="U734" s="290" t="s">
        <v>45</v>
      </c>
      <c r="V734" s="1">
        <v>45638</v>
      </c>
      <c r="W734" s="1">
        <v>45688</v>
      </c>
      <c r="X734" s="1">
        <v>45692</v>
      </c>
      <c r="Y734" s="291">
        <v>43000</v>
      </c>
      <c r="Z734" s="291">
        <v>55000</v>
      </c>
      <c r="AA734" s="291">
        <v>9900</v>
      </c>
      <c r="AB734" s="291">
        <v>55000</v>
      </c>
      <c r="AC734" s="292" t="s">
        <v>360</v>
      </c>
      <c r="AD734" s="290" t="s">
        <v>60</v>
      </c>
      <c r="AE734" s="292" t="s">
        <v>45</v>
      </c>
      <c r="AF734" s="291">
        <v>43000</v>
      </c>
      <c r="AG734" s="291">
        <v>36780</v>
      </c>
      <c r="AH734" s="291">
        <v>2022900000</v>
      </c>
      <c r="AI734" s="291">
        <v>364122000</v>
      </c>
      <c r="AJ734" s="291">
        <v>3200</v>
      </c>
      <c r="AK734" s="291">
        <v>176000000</v>
      </c>
      <c r="AL734" s="291">
        <v>31680000</v>
      </c>
      <c r="AM734" s="291">
        <v>33580</v>
      </c>
      <c r="AN734" s="291">
        <v>1846900000</v>
      </c>
      <c r="AO734" s="291">
        <v>332442000</v>
      </c>
      <c r="AP734" s="291">
        <v>20297</v>
      </c>
      <c r="AQ734" s="291">
        <v>1116335000</v>
      </c>
      <c r="AR734" s="291">
        <v>200940300</v>
      </c>
      <c r="AS734" s="291">
        <v>20297</v>
      </c>
      <c r="AT734" s="291">
        <v>1116335000</v>
      </c>
      <c r="AU734" s="291">
        <v>200940300</v>
      </c>
      <c r="AV734" s="291"/>
      <c r="AW734" s="291"/>
      <c r="AX734" s="291">
        <v>0</v>
      </c>
      <c r="AY734" s="291">
        <v>16208</v>
      </c>
      <c r="AZ734" s="291">
        <v>891440000</v>
      </c>
      <c r="BA734" s="291"/>
      <c r="BB734" s="291"/>
      <c r="BC734" s="291">
        <v>14678</v>
      </c>
      <c r="BD734" s="291">
        <v>807290000</v>
      </c>
      <c r="BE734" s="291">
        <v>449429739</v>
      </c>
      <c r="BF734" s="291">
        <v>145312200</v>
      </c>
      <c r="BG734" s="291">
        <v>14678</v>
      </c>
      <c r="BH734" s="291">
        <v>807290000</v>
      </c>
      <c r="BI734" s="291">
        <v>449429739</v>
      </c>
      <c r="BJ734" s="291">
        <v>145312200</v>
      </c>
      <c r="BK734" s="291">
        <v>1530</v>
      </c>
      <c r="BL734" s="291">
        <v>4089</v>
      </c>
      <c r="BM734" s="291">
        <v>5619</v>
      </c>
      <c r="BN734" s="291">
        <v>309045000</v>
      </c>
      <c r="BO734" s="291">
        <v>55628100</v>
      </c>
      <c r="BP734" s="292" t="s">
        <v>3482</v>
      </c>
      <c r="BQ734" s="292" t="s">
        <v>1063</v>
      </c>
      <c r="BR734" t="s">
        <v>45</v>
      </c>
    </row>
    <row r="735" spans="1:70" x14ac:dyDescent="0.3">
      <c r="A735" s="281">
        <v>732</v>
      </c>
      <c r="B735" s="282" t="s">
        <v>2952</v>
      </c>
      <c r="C735" s="282" t="s">
        <v>3011</v>
      </c>
      <c r="D735" s="282" t="s">
        <v>2998</v>
      </c>
      <c r="E735" s="282" t="s">
        <v>2959</v>
      </c>
      <c r="F735" s="282" t="s">
        <v>2970</v>
      </c>
      <c r="G735" s="282" t="s">
        <v>2974</v>
      </c>
      <c r="H735" s="282" t="s">
        <v>2976</v>
      </c>
      <c r="I735" s="282" t="s">
        <v>2999</v>
      </c>
      <c r="J735" s="282" t="s">
        <v>60</v>
      </c>
      <c r="K735" s="282" t="s">
        <v>2958</v>
      </c>
      <c r="L735" s="282" t="s">
        <v>1857</v>
      </c>
      <c r="M735" s="283" t="s">
        <v>2843</v>
      </c>
      <c r="N735" s="282" t="s">
        <v>2844</v>
      </c>
      <c r="O735" s="282" t="s">
        <v>50</v>
      </c>
      <c r="P735" s="282" t="s">
        <v>2845</v>
      </c>
      <c r="Q735" s="284" t="s">
        <v>45</v>
      </c>
      <c r="R735" s="282" t="s">
        <v>45</v>
      </c>
      <c r="S735" s="285">
        <v>46205</v>
      </c>
      <c r="T735" s="285">
        <v>46027</v>
      </c>
      <c r="U735" s="284" t="s">
        <v>45</v>
      </c>
      <c r="V735" s="285">
        <v>45638</v>
      </c>
      <c r="W735" s="285">
        <v>45691</v>
      </c>
      <c r="X735" s="285">
        <v>45708</v>
      </c>
      <c r="Y735" s="286">
        <v>49000</v>
      </c>
      <c r="Z735" s="286">
        <v>63000</v>
      </c>
      <c r="AA735" s="286">
        <v>11100</v>
      </c>
      <c r="AB735" s="286">
        <v>63000</v>
      </c>
      <c r="AC735" s="287" t="s">
        <v>935</v>
      </c>
      <c r="AD735" s="284" t="s">
        <v>60</v>
      </c>
      <c r="AE735" s="287" t="s">
        <v>45</v>
      </c>
      <c r="AF735" s="286">
        <v>49000</v>
      </c>
      <c r="AG735" s="286">
        <v>53340</v>
      </c>
      <c r="AH735" s="286">
        <v>3360420000</v>
      </c>
      <c r="AI735" s="286">
        <v>592074000</v>
      </c>
      <c r="AJ735" s="286">
        <v>2600</v>
      </c>
      <c r="AK735" s="286">
        <v>163800000</v>
      </c>
      <c r="AL735" s="286">
        <v>28860000</v>
      </c>
      <c r="AM735" s="286">
        <v>50740</v>
      </c>
      <c r="AN735" s="286">
        <v>3196620000</v>
      </c>
      <c r="AO735" s="286">
        <v>563214000</v>
      </c>
      <c r="AP735" s="286">
        <v>22855</v>
      </c>
      <c r="AQ735" s="286">
        <v>1439865000</v>
      </c>
      <c r="AR735" s="286">
        <v>253690500</v>
      </c>
      <c r="AS735" s="286">
        <v>22855</v>
      </c>
      <c r="AT735" s="286">
        <v>1439865000</v>
      </c>
      <c r="AU735" s="286">
        <v>253690500</v>
      </c>
      <c r="AV735" s="286"/>
      <c r="AW735" s="286"/>
      <c r="AX735" s="286">
        <v>0</v>
      </c>
      <c r="AY735" s="286">
        <v>21173</v>
      </c>
      <c r="AZ735" s="286">
        <v>1333899000</v>
      </c>
      <c r="BA735" s="286"/>
      <c r="BB735" s="286"/>
      <c r="BC735" s="286">
        <v>20252</v>
      </c>
      <c r="BD735" s="286">
        <v>1275876000</v>
      </c>
      <c r="BE735" s="286">
        <v>682559250</v>
      </c>
      <c r="BF735" s="286">
        <v>224797200</v>
      </c>
      <c r="BG735" s="286">
        <v>20252</v>
      </c>
      <c r="BH735" s="286">
        <v>1275876000</v>
      </c>
      <c r="BI735" s="286">
        <v>682559250</v>
      </c>
      <c r="BJ735" s="286">
        <v>224797200</v>
      </c>
      <c r="BK735" s="286">
        <v>921</v>
      </c>
      <c r="BL735" s="286">
        <v>1682</v>
      </c>
      <c r="BM735" s="286">
        <v>2603</v>
      </c>
      <c r="BN735" s="286">
        <v>163989000</v>
      </c>
      <c r="BO735" s="286">
        <v>28893300</v>
      </c>
      <c r="BP735" s="287" t="s">
        <v>4053</v>
      </c>
      <c r="BQ735" s="287" t="s">
        <v>3823</v>
      </c>
      <c r="BR735" t="s">
        <v>45</v>
      </c>
    </row>
    <row r="736" spans="1:70" x14ac:dyDescent="0.3">
      <c r="A736" s="281">
        <v>733</v>
      </c>
      <c r="B736" s="288" t="s">
        <v>2952</v>
      </c>
      <c r="C736" s="288" t="s">
        <v>3011</v>
      </c>
      <c r="D736" s="288" t="s">
        <v>2998</v>
      </c>
      <c r="E736" s="288" t="s">
        <v>2959</v>
      </c>
      <c r="F736" s="288" t="s">
        <v>2970</v>
      </c>
      <c r="G736" s="288" t="s">
        <v>2974</v>
      </c>
      <c r="H736" s="288" t="s">
        <v>2976</v>
      </c>
      <c r="I736" s="288" t="s">
        <v>2999</v>
      </c>
      <c r="J736" s="288" t="s">
        <v>60</v>
      </c>
      <c r="K736" s="288" t="s">
        <v>2958</v>
      </c>
      <c r="L736" s="288" t="s">
        <v>1857</v>
      </c>
      <c r="M736" s="289" t="s">
        <v>2846</v>
      </c>
      <c r="N736" s="288" t="s">
        <v>2847</v>
      </c>
      <c r="O736" s="288" t="s">
        <v>50</v>
      </c>
      <c r="P736" s="288" t="s">
        <v>2845</v>
      </c>
      <c r="Q736" s="290" t="s">
        <v>45</v>
      </c>
      <c r="R736" s="288" t="s">
        <v>45</v>
      </c>
      <c r="S736" s="1">
        <v>46184</v>
      </c>
      <c r="T736" s="1">
        <v>46051</v>
      </c>
      <c r="U736" s="290" t="s">
        <v>45</v>
      </c>
      <c r="V736" s="1">
        <v>46132</v>
      </c>
      <c r="W736" s="1">
        <v>45742</v>
      </c>
      <c r="X736" s="1">
        <v>45743</v>
      </c>
      <c r="Y736" s="291">
        <v>52000</v>
      </c>
      <c r="Z736" s="291">
        <v>52000</v>
      </c>
      <c r="AA736" s="291">
        <v>12500</v>
      </c>
      <c r="AB736" s="291">
        <v>52000</v>
      </c>
      <c r="AC736" s="292" t="s">
        <v>938</v>
      </c>
      <c r="AD736" s="290" t="s">
        <v>60</v>
      </c>
      <c r="AE736" s="292" t="s">
        <v>45</v>
      </c>
      <c r="AF736" s="291">
        <v>52000</v>
      </c>
      <c r="AG736" s="291">
        <v>47090</v>
      </c>
      <c r="AH736" s="291">
        <v>2448680000</v>
      </c>
      <c r="AI736" s="291">
        <v>588625000</v>
      </c>
      <c r="AJ736" s="291">
        <v>1600</v>
      </c>
      <c r="AK736" s="291">
        <v>83200000</v>
      </c>
      <c r="AL736" s="291">
        <v>20000000</v>
      </c>
      <c r="AM736" s="291">
        <v>45490</v>
      </c>
      <c r="AN736" s="291">
        <v>2365480000</v>
      </c>
      <c r="AO736" s="291">
        <v>568625000</v>
      </c>
      <c r="AP736" s="291">
        <v>26060</v>
      </c>
      <c r="AQ736" s="291">
        <v>1355120000</v>
      </c>
      <c r="AR736" s="291">
        <v>325750000</v>
      </c>
      <c r="AS736" s="291">
        <v>26060</v>
      </c>
      <c r="AT736" s="291">
        <v>1355120000</v>
      </c>
      <c r="AU736" s="291">
        <v>325750000</v>
      </c>
      <c r="AV736" s="291"/>
      <c r="AW736" s="291"/>
      <c r="AX736" s="291">
        <v>0</v>
      </c>
      <c r="AY736" s="291">
        <v>19922</v>
      </c>
      <c r="AZ736" s="291">
        <v>1035944000</v>
      </c>
      <c r="BA736" s="291">
        <v>7</v>
      </c>
      <c r="BB736" s="291">
        <v>364000</v>
      </c>
      <c r="BC736" s="291">
        <v>18759</v>
      </c>
      <c r="BD736" s="291">
        <v>975468000</v>
      </c>
      <c r="BE736" s="291">
        <v>708998042</v>
      </c>
      <c r="BF736" s="291">
        <v>234487500</v>
      </c>
      <c r="BG736" s="291">
        <v>18759</v>
      </c>
      <c r="BH736" s="291">
        <v>975468000</v>
      </c>
      <c r="BI736" s="291">
        <v>708998042</v>
      </c>
      <c r="BJ736" s="291">
        <v>234487500</v>
      </c>
      <c r="BK736" s="291">
        <v>1163</v>
      </c>
      <c r="BL736" s="291">
        <v>6138</v>
      </c>
      <c r="BM736" s="291">
        <v>7301</v>
      </c>
      <c r="BN736" s="291">
        <v>379652000</v>
      </c>
      <c r="BO736" s="291">
        <v>91262500</v>
      </c>
      <c r="BP736" s="292" t="s">
        <v>761</v>
      </c>
      <c r="BQ736" s="292" t="s">
        <v>832</v>
      </c>
      <c r="BR736" t="s">
        <v>45</v>
      </c>
    </row>
    <row r="737" spans="1:70" x14ac:dyDescent="0.3">
      <c r="A737" s="281">
        <v>734</v>
      </c>
      <c r="B737" s="282" t="s">
        <v>2952</v>
      </c>
      <c r="C737" s="282" t="s">
        <v>3011</v>
      </c>
      <c r="D737" s="282" t="s">
        <v>2998</v>
      </c>
      <c r="E737" s="282" t="s">
        <v>2959</v>
      </c>
      <c r="F737" s="282" t="s">
        <v>2977</v>
      </c>
      <c r="G737" s="282" t="s">
        <v>2978</v>
      </c>
      <c r="H737" s="282" t="s">
        <v>2979</v>
      </c>
      <c r="I737" s="282" t="s">
        <v>2962</v>
      </c>
      <c r="J737" s="282" t="s">
        <v>60</v>
      </c>
      <c r="K737" s="282" t="s">
        <v>2958</v>
      </c>
      <c r="L737" s="282" t="s">
        <v>45</v>
      </c>
      <c r="M737" s="283" t="s">
        <v>2848</v>
      </c>
      <c r="N737" s="282" t="s">
        <v>2849</v>
      </c>
      <c r="O737" s="282" t="s">
        <v>50</v>
      </c>
      <c r="P737" s="282" t="s">
        <v>51</v>
      </c>
      <c r="Q737" s="284" t="s">
        <v>45</v>
      </c>
      <c r="R737" s="282" t="s">
        <v>45</v>
      </c>
      <c r="S737" s="285">
        <v>45776</v>
      </c>
      <c r="T737" s="285">
        <v>45741</v>
      </c>
      <c r="U737" s="284" t="s">
        <v>45</v>
      </c>
      <c r="V737" s="285">
        <v>45741</v>
      </c>
      <c r="W737" s="285">
        <v>45776</v>
      </c>
      <c r="X737" s="285">
        <v>45785</v>
      </c>
      <c r="Y737" s="286">
        <v>39000</v>
      </c>
      <c r="Z737" s="286">
        <v>39000</v>
      </c>
      <c r="AA737" s="286">
        <v>10500</v>
      </c>
      <c r="AB737" s="286">
        <v>39000</v>
      </c>
      <c r="AC737" s="287" t="s">
        <v>399</v>
      </c>
      <c r="AD737" s="284" t="s">
        <v>60</v>
      </c>
      <c r="AE737" s="287" t="s">
        <v>45</v>
      </c>
      <c r="AF737" s="286">
        <v>39000</v>
      </c>
      <c r="AG737" s="286">
        <v>800</v>
      </c>
      <c r="AH737" s="286">
        <v>31200000</v>
      </c>
      <c r="AI737" s="286">
        <v>8400000</v>
      </c>
      <c r="AJ737" s="286">
        <v>800</v>
      </c>
      <c r="AK737" s="286">
        <v>31200000</v>
      </c>
      <c r="AL737" s="286">
        <v>8400000</v>
      </c>
      <c r="AM737" s="286"/>
      <c r="AN737" s="286"/>
      <c r="AO737" s="286">
        <v>0</v>
      </c>
      <c r="AP737" s="286">
        <v>828</v>
      </c>
      <c r="AQ737" s="286">
        <v>32292000</v>
      </c>
      <c r="AR737" s="286">
        <v>8694000</v>
      </c>
      <c r="AS737" s="286">
        <v>828</v>
      </c>
      <c r="AT737" s="286">
        <v>32292000</v>
      </c>
      <c r="AU737" s="286">
        <v>8694000</v>
      </c>
      <c r="AV737" s="286"/>
      <c r="AW737" s="286"/>
      <c r="AX737" s="286">
        <v>0</v>
      </c>
      <c r="AY737" s="286">
        <v>817</v>
      </c>
      <c r="AZ737" s="286">
        <v>31863000</v>
      </c>
      <c r="BA737" s="286"/>
      <c r="BB737" s="286"/>
      <c r="BC737" s="286">
        <v>777</v>
      </c>
      <c r="BD737" s="286">
        <v>30303000</v>
      </c>
      <c r="BE737" s="286">
        <v>24407470</v>
      </c>
      <c r="BF737" s="286">
        <v>8158500</v>
      </c>
      <c r="BG737" s="286">
        <v>777</v>
      </c>
      <c r="BH737" s="286">
        <v>30303000</v>
      </c>
      <c r="BI737" s="286">
        <v>24407470</v>
      </c>
      <c r="BJ737" s="286">
        <v>8158500</v>
      </c>
      <c r="BK737" s="286">
        <v>40</v>
      </c>
      <c r="BL737" s="286">
        <v>11</v>
      </c>
      <c r="BM737" s="286">
        <v>51</v>
      </c>
      <c r="BN737" s="286">
        <v>1989000</v>
      </c>
      <c r="BO737" s="286">
        <v>535500</v>
      </c>
      <c r="BP737" s="287" t="s">
        <v>4054</v>
      </c>
      <c r="BQ737" s="287" t="s">
        <v>3923</v>
      </c>
      <c r="BR737" t="s">
        <v>45</v>
      </c>
    </row>
    <row r="738" spans="1:70" x14ac:dyDescent="0.3">
      <c r="A738" s="281">
        <v>735</v>
      </c>
      <c r="B738" s="288" t="s">
        <v>2952</v>
      </c>
      <c r="C738" s="288" t="s">
        <v>3011</v>
      </c>
      <c r="D738" s="288" t="s">
        <v>2998</v>
      </c>
      <c r="E738" s="288" t="s">
        <v>2959</v>
      </c>
      <c r="F738" s="288" t="s">
        <v>2977</v>
      </c>
      <c r="G738" s="288" t="s">
        <v>2978</v>
      </c>
      <c r="H738" s="288" t="s">
        <v>2979</v>
      </c>
      <c r="I738" s="288" t="s">
        <v>2962</v>
      </c>
      <c r="J738" s="288" t="s">
        <v>60</v>
      </c>
      <c r="K738" s="288" t="s">
        <v>2958</v>
      </c>
      <c r="L738" s="288" t="s">
        <v>45</v>
      </c>
      <c r="M738" s="289" t="s">
        <v>2850</v>
      </c>
      <c r="N738" s="288" t="s">
        <v>2851</v>
      </c>
      <c r="O738" s="288" t="s">
        <v>50</v>
      </c>
      <c r="P738" s="288" t="s">
        <v>51</v>
      </c>
      <c r="Q738" s="290" t="s">
        <v>45</v>
      </c>
      <c r="R738" s="288" t="s">
        <v>45</v>
      </c>
      <c r="S738" s="1">
        <v>45804</v>
      </c>
      <c r="T738" s="1">
        <v>45748</v>
      </c>
      <c r="U738" s="290" t="s">
        <v>45</v>
      </c>
      <c r="V738" s="1">
        <v>45748</v>
      </c>
      <c r="W738" s="1">
        <v>45776</v>
      </c>
      <c r="X738" s="1">
        <v>45777</v>
      </c>
      <c r="Y738" s="291">
        <v>29000</v>
      </c>
      <c r="Z738" s="291">
        <v>29000</v>
      </c>
      <c r="AA738" s="291">
        <v>6000</v>
      </c>
      <c r="AB738" s="291">
        <v>29000</v>
      </c>
      <c r="AC738" s="292" t="s">
        <v>1312</v>
      </c>
      <c r="AD738" s="290" t="s">
        <v>60</v>
      </c>
      <c r="AE738" s="292" t="s">
        <v>45</v>
      </c>
      <c r="AF738" s="291">
        <v>29000</v>
      </c>
      <c r="AG738" s="291">
        <v>1020</v>
      </c>
      <c r="AH738" s="291">
        <v>29580000</v>
      </c>
      <c r="AI738" s="291">
        <v>6120000</v>
      </c>
      <c r="AJ738" s="291">
        <v>700</v>
      </c>
      <c r="AK738" s="291">
        <v>20300000</v>
      </c>
      <c r="AL738" s="291">
        <v>4200000</v>
      </c>
      <c r="AM738" s="291">
        <v>320</v>
      </c>
      <c r="AN738" s="291">
        <v>9280000</v>
      </c>
      <c r="AO738" s="291">
        <v>1920000</v>
      </c>
      <c r="AP738" s="291">
        <v>1008</v>
      </c>
      <c r="AQ738" s="291">
        <v>29232000</v>
      </c>
      <c r="AR738" s="291">
        <v>6048000</v>
      </c>
      <c r="AS738" s="291">
        <v>1008</v>
      </c>
      <c r="AT738" s="291">
        <v>29232000</v>
      </c>
      <c r="AU738" s="291">
        <v>6048000</v>
      </c>
      <c r="AV738" s="291"/>
      <c r="AW738" s="291"/>
      <c r="AX738" s="291">
        <v>0</v>
      </c>
      <c r="AY738" s="291">
        <v>1007</v>
      </c>
      <c r="AZ738" s="291">
        <v>29203000</v>
      </c>
      <c r="BA738" s="291"/>
      <c r="BB738" s="291"/>
      <c r="BC738" s="291">
        <v>1002</v>
      </c>
      <c r="BD738" s="291">
        <v>29058000</v>
      </c>
      <c r="BE738" s="291">
        <v>23770179</v>
      </c>
      <c r="BF738" s="291">
        <v>6012000</v>
      </c>
      <c r="BG738" s="291">
        <v>1002</v>
      </c>
      <c r="BH738" s="291">
        <v>29058000</v>
      </c>
      <c r="BI738" s="291">
        <v>23770179</v>
      </c>
      <c r="BJ738" s="291">
        <v>6012000</v>
      </c>
      <c r="BK738" s="291">
        <v>5</v>
      </c>
      <c r="BL738" s="291">
        <v>1</v>
      </c>
      <c r="BM738" s="291">
        <v>6</v>
      </c>
      <c r="BN738" s="291">
        <v>174000</v>
      </c>
      <c r="BO738" s="291">
        <v>36000</v>
      </c>
      <c r="BP738" s="292" t="s">
        <v>4055</v>
      </c>
      <c r="BQ738" s="292" t="s">
        <v>4056</v>
      </c>
      <c r="BR738" t="s">
        <v>45</v>
      </c>
    </row>
    <row r="739" spans="1:70" x14ac:dyDescent="0.3">
      <c r="A739" s="281">
        <v>736</v>
      </c>
      <c r="B739" s="282" t="s">
        <v>2952</v>
      </c>
      <c r="C739" s="282" t="s">
        <v>3011</v>
      </c>
      <c r="D739" s="282" t="s">
        <v>2998</v>
      </c>
      <c r="E739" s="282" t="s">
        <v>2959</v>
      </c>
      <c r="F739" s="282" t="s">
        <v>2985</v>
      </c>
      <c r="G739" s="282" t="s">
        <v>2986</v>
      </c>
      <c r="H739" s="282" t="s">
        <v>2987</v>
      </c>
      <c r="I739" s="282" t="s">
        <v>2962</v>
      </c>
      <c r="J739" s="282" t="s">
        <v>60</v>
      </c>
      <c r="K739" s="282" t="s">
        <v>2958</v>
      </c>
      <c r="L739" s="282" t="s">
        <v>45</v>
      </c>
      <c r="M739" s="283" t="s">
        <v>2852</v>
      </c>
      <c r="N739" s="282" t="s">
        <v>2853</v>
      </c>
      <c r="O739" s="282" t="s">
        <v>50</v>
      </c>
      <c r="P739" s="282" t="s">
        <v>74</v>
      </c>
      <c r="Q739" s="284" t="s">
        <v>45</v>
      </c>
      <c r="R739" s="282" t="s">
        <v>45</v>
      </c>
      <c r="S739" s="285">
        <v>45820</v>
      </c>
      <c r="T739" s="285">
        <v>45726</v>
      </c>
      <c r="U739" s="284" t="s">
        <v>45</v>
      </c>
      <c r="V739" s="285">
        <v>45726</v>
      </c>
      <c r="W739" s="285">
        <v>45757</v>
      </c>
      <c r="X739" s="285">
        <v>45763</v>
      </c>
      <c r="Y739" s="286">
        <v>57000</v>
      </c>
      <c r="Z739" s="286">
        <v>65000</v>
      </c>
      <c r="AA739" s="286">
        <v>15300</v>
      </c>
      <c r="AB739" s="286">
        <v>65000</v>
      </c>
      <c r="AC739" s="287" t="s">
        <v>121</v>
      </c>
      <c r="AD739" s="284" t="s">
        <v>60</v>
      </c>
      <c r="AE739" s="287" t="s">
        <v>45</v>
      </c>
      <c r="AF739" s="286">
        <v>57000</v>
      </c>
      <c r="AG739" s="286">
        <v>3800</v>
      </c>
      <c r="AH739" s="286">
        <v>247000000</v>
      </c>
      <c r="AI739" s="286">
        <v>58140000</v>
      </c>
      <c r="AJ739" s="286">
        <v>1700</v>
      </c>
      <c r="AK739" s="286">
        <v>110500000</v>
      </c>
      <c r="AL739" s="286">
        <v>26010000</v>
      </c>
      <c r="AM739" s="286">
        <v>2100</v>
      </c>
      <c r="AN739" s="286">
        <v>136500000</v>
      </c>
      <c r="AO739" s="286">
        <v>32130000</v>
      </c>
      <c r="AP739" s="286">
        <v>4278</v>
      </c>
      <c r="AQ739" s="286">
        <v>278070000</v>
      </c>
      <c r="AR739" s="286">
        <v>65453400</v>
      </c>
      <c r="AS739" s="286">
        <v>4278</v>
      </c>
      <c r="AT739" s="286">
        <v>278070000</v>
      </c>
      <c r="AU739" s="286">
        <v>65453400</v>
      </c>
      <c r="AV739" s="286"/>
      <c r="AW739" s="286"/>
      <c r="AX739" s="286">
        <v>0</v>
      </c>
      <c r="AY739" s="286">
        <v>3876</v>
      </c>
      <c r="AZ739" s="286">
        <v>251940000</v>
      </c>
      <c r="BA739" s="286"/>
      <c r="BB739" s="286"/>
      <c r="BC739" s="286">
        <v>3337</v>
      </c>
      <c r="BD739" s="286">
        <v>216905000</v>
      </c>
      <c r="BE739" s="286">
        <v>136565671</v>
      </c>
      <c r="BF739" s="286">
        <v>51056100</v>
      </c>
      <c r="BG739" s="286">
        <v>3337</v>
      </c>
      <c r="BH739" s="286">
        <v>216905000</v>
      </c>
      <c r="BI739" s="286">
        <v>136565671</v>
      </c>
      <c r="BJ739" s="286">
        <v>51056100</v>
      </c>
      <c r="BK739" s="286">
        <v>539</v>
      </c>
      <c r="BL739" s="286">
        <v>402</v>
      </c>
      <c r="BM739" s="286">
        <v>941</v>
      </c>
      <c r="BN739" s="286">
        <v>61165000</v>
      </c>
      <c r="BO739" s="286">
        <v>14397300</v>
      </c>
      <c r="BP739" s="287" t="s">
        <v>3729</v>
      </c>
      <c r="BQ739" s="287" t="s">
        <v>3974</v>
      </c>
      <c r="BR739" t="s">
        <v>45</v>
      </c>
    </row>
    <row r="740" spans="1:70" x14ac:dyDescent="0.3">
      <c r="A740" s="281">
        <v>737</v>
      </c>
      <c r="B740" s="288" t="s">
        <v>2952</v>
      </c>
      <c r="C740" s="288" t="s">
        <v>3011</v>
      </c>
      <c r="D740" s="288" t="s">
        <v>2998</v>
      </c>
      <c r="E740" s="288" t="s">
        <v>2959</v>
      </c>
      <c r="F740" s="288" t="s">
        <v>2985</v>
      </c>
      <c r="G740" s="288" t="s">
        <v>2986</v>
      </c>
      <c r="H740" s="288" t="s">
        <v>2987</v>
      </c>
      <c r="I740" s="288" t="s">
        <v>2962</v>
      </c>
      <c r="J740" s="288" t="s">
        <v>60</v>
      </c>
      <c r="K740" s="288" t="s">
        <v>2958</v>
      </c>
      <c r="L740" s="288" t="s">
        <v>45</v>
      </c>
      <c r="M740" s="289" t="s">
        <v>2854</v>
      </c>
      <c r="N740" s="288" t="s">
        <v>2855</v>
      </c>
      <c r="O740" s="288" t="s">
        <v>50</v>
      </c>
      <c r="P740" s="288" t="s">
        <v>2856</v>
      </c>
      <c r="Q740" s="290" t="s">
        <v>45</v>
      </c>
      <c r="R740" s="288" t="s">
        <v>45</v>
      </c>
      <c r="S740" s="1">
        <v>45793</v>
      </c>
      <c r="T740" s="1">
        <v>45748</v>
      </c>
      <c r="U740" s="290" t="s">
        <v>45</v>
      </c>
      <c r="V740" s="1">
        <v>45748</v>
      </c>
      <c r="W740" s="1">
        <v>45793</v>
      </c>
      <c r="X740" s="1">
        <v>45793</v>
      </c>
      <c r="Y740" s="291">
        <v>45000</v>
      </c>
      <c r="Z740" s="291">
        <v>52000</v>
      </c>
      <c r="AA740" s="291">
        <v>12000</v>
      </c>
      <c r="AB740" s="291">
        <v>52000</v>
      </c>
      <c r="AC740" s="292" t="s">
        <v>691</v>
      </c>
      <c r="AD740" s="290" t="s">
        <v>60</v>
      </c>
      <c r="AE740" s="292" t="s">
        <v>45</v>
      </c>
      <c r="AF740" s="291">
        <v>45000</v>
      </c>
      <c r="AG740" s="291">
        <v>3000</v>
      </c>
      <c r="AH740" s="291">
        <v>156000000</v>
      </c>
      <c r="AI740" s="291">
        <v>36000000</v>
      </c>
      <c r="AJ740" s="291">
        <v>3000</v>
      </c>
      <c r="AK740" s="291">
        <v>156000000</v>
      </c>
      <c r="AL740" s="291">
        <v>36000000</v>
      </c>
      <c r="AM740" s="291"/>
      <c r="AN740" s="291"/>
      <c r="AO740" s="291">
        <v>0</v>
      </c>
      <c r="AP740" s="291">
        <v>3017</v>
      </c>
      <c r="AQ740" s="291">
        <v>156884000</v>
      </c>
      <c r="AR740" s="291">
        <v>36204000</v>
      </c>
      <c r="AS740" s="291">
        <v>3017</v>
      </c>
      <c r="AT740" s="291">
        <v>156884000</v>
      </c>
      <c r="AU740" s="291">
        <v>36204000</v>
      </c>
      <c r="AV740" s="291"/>
      <c r="AW740" s="291"/>
      <c r="AX740" s="291">
        <v>0</v>
      </c>
      <c r="AY740" s="291">
        <v>2022</v>
      </c>
      <c r="AZ740" s="291">
        <v>105144000</v>
      </c>
      <c r="BA740" s="291"/>
      <c r="BB740" s="291"/>
      <c r="BC740" s="291">
        <v>1776</v>
      </c>
      <c r="BD740" s="291">
        <v>92352000</v>
      </c>
      <c r="BE740" s="291">
        <v>56670846</v>
      </c>
      <c r="BF740" s="291">
        <v>21312000</v>
      </c>
      <c r="BG740" s="291">
        <v>1776</v>
      </c>
      <c r="BH740" s="291">
        <v>92352000</v>
      </c>
      <c r="BI740" s="291">
        <v>56670846</v>
      </c>
      <c r="BJ740" s="291">
        <v>21312000</v>
      </c>
      <c r="BK740" s="291">
        <v>246</v>
      </c>
      <c r="BL740" s="291">
        <v>995</v>
      </c>
      <c r="BM740" s="291">
        <v>1241</v>
      </c>
      <c r="BN740" s="291">
        <v>64532000</v>
      </c>
      <c r="BO740" s="291">
        <v>14892000</v>
      </c>
      <c r="BP740" s="292" t="s">
        <v>898</v>
      </c>
      <c r="BQ740" s="292" t="s">
        <v>4057</v>
      </c>
      <c r="BR740" t="s">
        <v>45</v>
      </c>
    </row>
    <row r="741" spans="1:70" x14ac:dyDescent="0.3">
      <c r="A741" s="281">
        <v>738</v>
      </c>
      <c r="B741" s="282" t="s">
        <v>2952</v>
      </c>
      <c r="C741" s="282" t="s">
        <v>3011</v>
      </c>
      <c r="D741" s="282" t="s">
        <v>2998</v>
      </c>
      <c r="E741" s="282" t="s">
        <v>2959</v>
      </c>
      <c r="F741" s="282" t="s">
        <v>2985</v>
      </c>
      <c r="G741" s="282" t="s">
        <v>2986</v>
      </c>
      <c r="H741" s="282" t="s">
        <v>2987</v>
      </c>
      <c r="I741" s="282" t="s">
        <v>2962</v>
      </c>
      <c r="J741" s="282" t="s">
        <v>60</v>
      </c>
      <c r="K741" s="282" t="s">
        <v>2958</v>
      </c>
      <c r="L741" s="282" t="s">
        <v>45</v>
      </c>
      <c r="M741" s="283" t="s">
        <v>2857</v>
      </c>
      <c r="N741" s="282" t="s">
        <v>2858</v>
      </c>
      <c r="O741" s="282" t="s">
        <v>50</v>
      </c>
      <c r="P741" s="282" t="s">
        <v>2856</v>
      </c>
      <c r="Q741" s="284" t="s">
        <v>45</v>
      </c>
      <c r="R741" s="282" t="s">
        <v>45</v>
      </c>
      <c r="S741" s="285">
        <v>45793</v>
      </c>
      <c r="T741" s="285">
        <v>45743</v>
      </c>
      <c r="U741" s="284" t="s">
        <v>45</v>
      </c>
      <c r="V741" s="285">
        <v>45743</v>
      </c>
      <c r="W741" s="285">
        <v>45793</v>
      </c>
      <c r="X741" s="285">
        <v>45793</v>
      </c>
      <c r="Y741" s="286">
        <v>52000</v>
      </c>
      <c r="Z741" s="286">
        <v>52000</v>
      </c>
      <c r="AA741" s="286">
        <v>13500</v>
      </c>
      <c r="AB741" s="286">
        <v>52000</v>
      </c>
      <c r="AC741" s="287" t="s">
        <v>201</v>
      </c>
      <c r="AD741" s="284" t="s">
        <v>60</v>
      </c>
      <c r="AE741" s="287" t="s">
        <v>45</v>
      </c>
      <c r="AF741" s="286">
        <v>52000</v>
      </c>
      <c r="AG741" s="286">
        <v>600</v>
      </c>
      <c r="AH741" s="286">
        <v>31200000</v>
      </c>
      <c r="AI741" s="286">
        <v>8100000</v>
      </c>
      <c r="AJ741" s="286">
        <v>600</v>
      </c>
      <c r="AK741" s="286">
        <v>31200000</v>
      </c>
      <c r="AL741" s="286">
        <v>8100000</v>
      </c>
      <c r="AM741" s="286"/>
      <c r="AN741" s="286"/>
      <c r="AO741" s="286">
        <v>0</v>
      </c>
      <c r="AP741" s="286">
        <v>618</v>
      </c>
      <c r="AQ741" s="286">
        <v>32136000</v>
      </c>
      <c r="AR741" s="286">
        <v>8343000</v>
      </c>
      <c r="AS741" s="286">
        <v>618</v>
      </c>
      <c r="AT741" s="286">
        <v>32136000</v>
      </c>
      <c r="AU741" s="286">
        <v>8343000</v>
      </c>
      <c r="AV741" s="286"/>
      <c r="AW741" s="286"/>
      <c r="AX741" s="286">
        <v>0</v>
      </c>
      <c r="AY741" s="286">
        <v>591</v>
      </c>
      <c r="AZ741" s="286">
        <v>30732000</v>
      </c>
      <c r="BA741" s="286"/>
      <c r="BB741" s="286"/>
      <c r="BC741" s="286">
        <v>511</v>
      </c>
      <c r="BD741" s="286">
        <v>26572000</v>
      </c>
      <c r="BE741" s="286">
        <v>18287485</v>
      </c>
      <c r="BF741" s="286">
        <v>6898500</v>
      </c>
      <c r="BG741" s="286">
        <v>511</v>
      </c>
      <c r="BH741" s="286">
        <v>26572000</v>
      </c>
      <c r="BI741" s="286">
        <v>18287485</v>
      </c>
      <c r="BJ741" s="286">
        <v>6898500</v>
      </c>
      <c r="BK741" s="286">
        <v>80</v>
      </c>
      <c r="BL741" s="286">
        <v>27</v>
      </c>
      <c r="BM741" s="286">
        <v>107</v>
      </c>
      <c r="BN741" s="286">
        <v>5564000</v>
      </c>
      <c r="BO741" s="286">
        <v>1444500</v>
      </c>
      <c r="BP741" s="287" t="s">
        <v>3799</v>
      </c>
      <c r="BQ741" s="287" t="s">
        <v>3981</v>
      </c>
      <c r="BR741" t="s">
        <v>45</v>
      </c>
    </row>
    <row r="742" spans="1:70" x14ac:dyDescent="0.3">
      <c r="A742" s="281">
        <v>739</v>
      </c>
      <c r="B742" s="288" t="s">
        <v>2952</v>
      </c>
      <c r="C742" s="288" t="s">
        <v>3011</v>
      </c>
      <c r="D742" s="288" t="s">
        <v>2998</v>
      </c>
      <c r="E742" s="288" t="s">
        <v>2959</v>
      </c>
      <c r="F742" s="288" t="s">
        <v>2985</v>
      </c>
      <c r="G742" s="288" t="s">
        <v>2986</v>
      </c>
      <c r="H742" s="288" t="s">
        <v>2987</v>
      </c>
      <c r="I742" s="288" t="s">
        <v>2962</v>
      </c>
      <c r="J742" s="288" t="s">
        <v>60</v>
      </c>
      <c r="K742" s="288" t="s">
        <v>2958</v>
      </c>
      <c r="L742" s="288" t="s">
        <v>45</v>
      </c>
      <c r="M742" s="289" t="s">
        <v>2859</v>
      </c>
      <c r="N742" s="288" t="s">
        <v>2860</v>
      </c>
      <c r="O742" s="288" t="s">
        <v>50</v>
      </c>
      <c r="P742" s="288" t="s">
        <v>51</v>
      </c>
      <c r="Q742" s="290" t="s">
        <v>45</v>
      </c>
      <c r="R742" s="288" t="s">
        <v>45</v>
      </c>
      <c r="S742" s="1">
        <v>45820</v>
      </c>
      <c r="T742" s="1">
        <v>45751</v>
      </c>
      <c r="U742" s="290" t="s">
        <v>45</v>
      </c>
      <c r="V742" s="1">
        <v>45751</v>
      </c>
      <c r="W742" s="1">
        <v>45785</v>
      </c>
      <c r="X742" s="1">
        <v>45792</v>
      </c>
      <c r="Y742" s="291">
        <v>42000</v>
      </c>
      <c r="Z742" s="291">
        <v>42000</v>
      </c>
      <c r="AA742" s="291">
        <v>11500</v>
      </c>
      <c r="AB742" s="291">
        <v>42000</v>
      </c>
      <c r="AC742" s="292" t="s">
        <v>374</v>
      </c>
      <c r="AD742" s="290" t="s">
        <v>60</v>
      </c>
      <c r="AE742" s="292" t="s">
        <v>45</v>
      </c>
      <c r="AF742" s="291">
        <v>42000</v>
      </c>
      <c r="AG742" s="291">
        <v>1790</v>
      </c>
      <c r="AH742" s="291">
        <v>75180000</v>
      </c>
      <c r="AI742" s="291">
        <v>20585000</v>
      </c>
      <c r="AJ742" s="291">
        <v>1200</v>
      </c>
      <c r="AK742" s="291">
        <v>50400000</v>
      </c>
      <c r="AL742" s="291">
        <v>13800000</v>
      </c>
      <c r="AM742" s="291">
        <v>590</v>
      </c>
      <c r="AN742" s="291">
        <v>24780000</v>
      </c>
      <c r="AO742" s="291">
        <v>6785000</v>
      </c>
      <c r="AP742" s="291">
        <v>1782</v>
      </c>
      <c r="AQ742" s="291">
        <v>74844000</v>
      </c>
      <c r="AR742" s="291">
        <v>20493000</v>
      </c>
      <c r="AS742" s="291">
        <v>1782</v>
      </c>
      <c r="AT742" s="291">
        <v>74844000</v>
      </c>
      <c r="AU742" s="291">
        <v>20493000</v>
      </c>
      <c r="AV742" s="291"/>
      <c r="AW742" s="291"/>
      <c r="AX742" s="291">
        <v>0</v>
      </c>
      <c r="AY742" s="291">
        <v>1611</v>
      </c>
      <c r="AZ742" s="291">
        <v>67662000</v>
      </c>
      <c r="BA742" s="291"/>
      <c r="BB742" s="291"/>
      <c r="BC742" s="291">
        <v>1221</v>
      </c>
      <c r="BD742" s="291">
        <v>51282000</v>
      </c>
      <c r="BE742" s="291">
        <v>39033542</v>
      </c>
      <c r="BF742" s="291">
        <v>14041500</v>
      </c>
      <c r="BG742" s="291">
        <v>1221</v>
      </c>
      <c r="BH742" s="291">
        <v>51282000</v>
      </c>
      <c r="BI742" s="291">
        <v>39033542</v>
      </c>
      <c r="BJ742" s="291">
        <v>14041500</v>
      </c>
      <c r="BK742" s="291">
        <v>390</v>
      </c>
      <c r="BL742" s="291">
        <v>171</v>
      </c>
      <c r="BM742" s="291">
        <v>561</v>
      </c>
      <c r="BN742" s="291">
        <v>23562000</v>
      </c>
      <c r="BO742" s="291">
        <v>6451500</v>
      </c>
      <c r="BP742" s="292" t="s">
        <v>3829</v>
      </c>
      <c r="BQ742" s="292" t="s">
        <v>3429</v>
      </c>
      <c r="BR742" t="s">
        <v>45</v>
      </c>
    </row>
    <row r="743" spans="1:70" x14ac:dyDescent="0.3">
      <c r="A743" s="281">
        <v>740</v>
      </c>
      <c r="B743" s="282" t="s">
        <v>2952</v>
      </c>
      <c r="C743" s="282" t="s">
        <v>3011</v>
      </c>
      <c r="D743" s="282" t="s">
        <v>2998</v>
      </c>
      <c r="E743" s="282" t="s">
        <v>2959</v>
      </c>
      <c r="F743" s="282" t="s">
        <v>2985</v>
      </c>
      <c r="G743" s="282" t="s">
        <v>2986</v>
      </c>
      <c r="H743" s="282" t="s">
        <v>2987</v>
      </c>
      <c r="I743" s="282" t="s">
        <v>2962</v>
      </c>
      <c r="J743" s="282" t="s">
        <v>60</v>
      </c>
      <c r="K743" s="282" t="s">
        <v>2958</v>
      </c>
      <c r="L743" s="282" t="s">
        <v>45</v>
      </c>
      <c r="M743" s="283" t="s">
        <v>2861</v>
      </c>
      <c r="N743" s="282" t="s">
        <v>2862</v>
      </c>
      <c r="O743" s="282" t="s">
        <v>50</v>
      </c>
      <c r="P743" s="282" t="s">
        <v>2856</v>
      </c>
      <c r="Q743" s="284" t="s">
        <v>45</v>
      </c>
      <c r="R743" s="282" t="s">
        <v>45</v>
      </c>
      <c r="S743" s="285">
        <v>45793</v>
      </c>
      <c r="T743" s="285">
        <v>45761</v>
      </c>
      <c r="U743" s="284" t="s">
        <v>45</v>
      </c>
      <c r="V743" s="285">
        <v>45761</v>
      </c>
      <c r="W743" s="285">
        <v>45793</v>
      </c>
      <c r="X743" s="285">
        <v>45797</v>
      </c>
      <c r="Y743" s="286">
        <v>52000</v>
      </c>
      <c r="Z743" s="286">
        <v>52000</v>
      </c>
      <c r="AA743" s="286">
        <v>13500</v>
      </c>
      <c r="AB743" s="286">
        <v>52000</v>
      </c>
      <c r="AC743" s="287" t="s">
        <v>201</v>
      </c>
      <c r="AD743" s="284" t="s">
        <v>60</v>
      </c>
      <c r="AE743" s="287" t="s">
        <v>45</v>
      </c>
      <c r="AF743" s="286">
        <v>52000</v>
      </c>
      <c r="AG743" s="286">
        <v>500</v>
      </c>
      <c r="AH743" s="286">
        <v>26000000</v>
      </c>
      <c r="AI743" s="286">
        <v>6750000</v>
      </c>
      <c r="AJ743" s="286">
        <v>500</v>
      </c>
      <c r="AK743" s="286">
        <v>26000000</v>
      </c>
      <c r="AL743" s="286">
        <v>6750000</v>
      </c>
      <c r="AM743" s="286"/>
      <c r="AN743" s="286"/>
      <c r="AO743" s="286">
        <v>0</v>
      </c>
      <c r="AP743" s="286">
        <v>518</v>
      </c>
      <c r="AQ743" s="286">
        <v>26936000</v>
      </c>
      <c r="AR743" s="286">
        <v>6993000</v>
      </c>
      <c r="AS743" s="286">
        <v>518</v>
      </c>
      <c r="AT743" s="286">
        <v>26936000</v>
      </c>
      <c r="AU743" s="286">
        <v>6993000</v>
      </c>
      <c r="AV743" s="286"/>
      <c r="AW743" s="286"/>
      <c r="AX743" s="286">
        <v>0</v>
      </c>
      <c r="AY743" s="286">
        <v>474</v>
      </c>
      <c r="AZ743" s="286">
        <v>24648000</v>
      </c>
      <c r="BA743" s="286"/>
      <c r="BB743" s="286"/>
      <c r="BC743" s="286">
        <v>391</v>
      </c>
      <c r="BD743" s="286">
        <v>20332000</v>
      </c>
      <c r="BE743" s="286">
        <v>14707288</v>
      </c>
      <c r="BF743" s="286">
        <v>5278500</v>
      </c>
      <c r="BG743" s="286">
        <v>391</v>
      </c>
      <c r="BH743" s="286">
        <v>20332000</v>
      </c>
      <c r="BI743" s="286">
        <v>14707288</v>
      </c>
      <c r="BJ743" s="286">
        <v>5278500</v>
      </c>
      <c r="BK743" s="286">
        <v>83</v>
      </c>
      <c r="BL743" s="286">
        <v>44</v>
      </c>
      <c r="BM743" s="286">
        <v>127</v>
      </c>
      <c r="BN743" s="286">
        <v>6604000</v>
      </c>
      <c r="BO743" s="286">
        <v>1714500</v>
      </c>
      <c r="BP743" s="287" t="s">
        <v>3386</v>
      </c>
      <c r="BQ743" s="287" t="s">
        <v>747</v>
      </c>
      <c r="BR743" t="s">
        <v>45</v>
      </c>
    </row>
    <row r="744" spans="1:70" x14ac:dyDescent="0.3">
      <c r="A744" s="281">
        <v>741</v>
      </c>
      <c r="B744" s="288" t="s">
        <v>2952</v>
      </c>
      <c r="C744" s="288" t="s">
        <v>3011</v>
      </c>
      <c r="D744" s="288" t="s">
        <v>2998</v>
      </c>
      <c r="E744" s="288" t="s">
        <v>2959</v>
      </c>
      <c r="F744" s="288" t="s">
        <v>2985</v>
      </c>
      <c r="G744" s="288" t="s">
        <v>2986</v>
      </c>
      <c r="H744" s="288" t="s">
        <v>2989</v>
      </c>
      <c r="I744" s="288" t="s">
        <v>2962</v>
      </c>
      <c r="J744" s="288" t="s">
        <v>60</v>
      </c>
      <c r="K744" s="288" t="s">
        <v>2958</v>
      </c>
      <c r="L744" s="288" t="s">
        <v>45</v>
      </c>
      <c r="M744" s="289" t="s">
        <v>2863</v>
      </c>
      <c r="N744" s="288" t="s">
        <v>2864</v>
      </c>
      <c r="O744" s="288" t="s">
        <v>50</v>
      </c>
      <c r="P744" s="288" t="s">
        <v>74</v>
      </c>
      <c r="Q744" s="290" t="s">
        <v>45</v>
      </c>
      <c r="R744" s="288" t="s">
        <v>45</v>
      </c>
      <c r="S744" s="1">
        <v>45755</v>
      </c>
      <c r="T744" s="1">
        <v>45713</v>
      </c>
      <c r="U744" s="290" t="s">
        <v>45</v>
      </c>
      <c r="V744" s="1">
        <v>45713</v>
      </c>
      <c r="W744" s="1">
        <v>45755</v>
      </c>
      <c r="X744" s="1">
        <v>45756</v>
      </c>
      <c r="Y744" s="291">
        <v>69000</v>
      </c>
      <c r="Z744" s="291">
        <v>69000</v>
      </c>
      <c r="AA744" s="291">
        <v>18700</v>
      </c>
      <c r="AB744" s="291">
        <v>69000</v>
      </c>
      <c r="AC744" s="292" t="s">
        <v>874</v>
      </c>
      <c r="AD744" s="290" t="s">
        <v>60</v>
      </c>
      <c r="AE744" s="292" t="s">
        <v>45</v>
      </c>
      <c r="AF744" s="291">
        <v>69000</v>
      </c>
      <c r="AG744" s="291">
        <v>700</v>
      </c>
      <c r="AH744" s="291">
        <v>48300000</v>
      </c>
      <c r="AI744" s="291">
        <v>13090000</v>
      </c>
      <c r="AJ744" s="291">
        <v>700</v>
      </c>
      <c r="AK744" s="291">
        <v>48300000</v>
      </c>
      <c r="AL744" s="291">
        <v>13090000</v>
      </c>
      <c r="AM744" s="291"/>
      <c r="AN744" s="291"/>
      <c r="AO744" s="291">
        <v>0</v>
      </c>
      <c r="AP744" s="291">
        <v>762</v>
      </c>
      <c r="AQ744" s="291">
        <v>52578000</v>
      </c>
      <c r="AR744" s="291">
        <v>14249400</v>
      </c>
      <c r="AS744" s="291">
        <v>762</v>
      </c>
      <c r="AT744" s="291">
        <v>52578000</v>
      </c>
      <c r="AU744" s="291">
        <v>14249400</v>
      </c>
      <c r="AV744" s="291"/>
      <c r="AW744" s="291"/>
      <c r="AX744" s="291">
        <v>0</v>
      </c>
      <c r="AY744" s="291">
        <v>739</v>
      </c>
      <c r="AZ744" s="291">
        <v>50991000</v>
      </c>
      <c r="BA744" s="291"/>
      <c r="BB744" s="291"/>
      <c r="BC744" s="291">
        <v>579</v>
      </c>
      <c r="BD744" s="291">
        <v>39951000</v>
      </c>
      <c r="BE744" s="291">
        <v>31504131</v>
      </c>
      <c r="BF744" s="291">
        <v>10827300</v>
      </c>
      <c r="BG744" s="291">
        <v>579</v>
      </c>
      <c r="BH744" s="291">
        <v>39951000</v>
      </c>
      <c r="BI744" s="291">
        <v>31504131</v>
      </c>
      <c r="BJ744" s="291">
        <v>10827300</v>
      </c>
      <c r="BK744" s="291">
        <v>160</v>
      </c>
      <c r="BL744" s="291">
        <v>23</v>
      </c>
      <c r="BM744" s="291">
        <v>183</v>
      </c>
      <c r="BN744" s="291">
        <v>12627000</v>
      </c>
      <c r="BO744" s="291">
        <v>3422100</v>
      </c>
      <c r="BP744" s="292" t="s">
        <v>3387</v>
      </c>
      <c r="BQ744" s="292" t="s">
        <v>3242</v>
      </c>
      <c r="BR744" t="s">
        <v>45</v>
      </c>
    </row>
    <row r="745" spans="1:70" x14ac:dyDescent="0.3">
      <c r="A745" s="281">
        <v>742</v>
      </c>
      <c r="B745" s="282" t="s">
        <v>2952</v>
      </c>
      <c r="C745" s="282" t="s">
        <v>3011</v>
      </c>
      <c r="D745" s="282" t="s">
        <v>2998</v>
      </c>
      <c r="E745" s="282" t="s">
        <v>2959</v>
      </c>
      <c r="F745" s="282" t="s">
        <v>2985</v>
      </c>
      <c r="G745" s="282" t="s">
        <v>2986</v>
      </c>
      <c r="H745" s="282" t="s">
        <v>2989</v>
      </c>
      <c r="I745" s="282" t="s">
        <v>2962</v>
      </c>
      <c r="J745" s="282" t="s">
        <v>60</v>
      </c>
      <c r="K745" s="282" t="s">
        <v>2958</v>
      </c>
      <c r="L745" s="282" t="s">
        <v>45</v>
      </c>
      <c r="M745" s="283" t="s">
        <v>2865</v>
      </c>
      <c r="N745" s="282" t="s">
        <v>2866</v>
      </c>
      <c r="O745" s="282" t="s">
        <v>50</v>
      </c>
      <c r="P745" s="282" t="s">
        <v>51</v>
      </c>
      <c r="Q745" s="284" t="s">
        <v>45</v>
      </c>
      <c r="R745" s="282" t="s">
        <v>45</v>
      </c>
      <c r="S745" s="285">
        <v>45793</v>
      </c>
      <c r="T745" s="285">
        <v>45748</v>
      </c>
      <c r="U745" s="284" t="s">
        <v>45</v>
      </c>
      <c r="V745" s="285">
        <v>45748</v>
      </c>
      <c r="W745" s="285">
        <v>45791</v>
      </c>
      <c r="X745" s="285">
        <v>45797</v>
      </c>
      <c r="Y745" s="286">
        <v>65000</v>
      </c>
      <c r="Z745" s="286">
        <v>65000</v>
      </c>
      <c r="AA745" s="286">
        <v>17500</v>
      </c>
      <c r="AB745" s="286">
        <v>65000</v>
      </c>
      <c r="AC745" s="287" t="s">
        <v>399</v>
      </c>
      <c r="AD745" s="284" t="s">
        <v>60</v>
      </c>
      <c r="AE745" s="287" t="s">
        <v>45</v>
      </c>
      <c r="AF745" s="286">
        <v>65000</v>
      </c>
      <c r="AG745" s="286">
        <v>1000</v>
      </c>
      <c r="AH745" s="286">
        <v>65000000</v>
      </c>
      <c r="AI745" s="286">
        <v>17500000</v>
      </c>
      <c r="AJ745" s="286">
        <v>1000</v>
      </c>
      <c r="AK745" s="286">
        <v>65000000</v>
      </c>
      <c r="AL745" s="286">
        <v>17500000</v>
      </c>
      <c r="AM745" s="286"/>
      <c r="AN745" s="286"/>
      <c r="AO745" s="286">
        <v>0</v>
      </c>
      <c r="AP745" s="286">
        <v>997</v>
      </c>
      <c r="AQ745" s="286">
        <v>64805000</v>
      </c>
      <c r="AR745" s="286">
        <v>17447500</v>
      </c>
      <c r="AS745" s="286">
        <v>997</v>
      </c>
      <c r="AT745" s="286">
        <v>64805000</v>
      </c>
      <c r="AU745" s="286">
        <v>17447500</v>
      </c>
      <c r="AV745" s="286"/>
      <c r="AW745" s="286"/>
      <c r="AX745" s="286">
        <v>0</v>
      </c>
      <c r="AY745" s="286">
        <v>920</v>
      </c>
      <c r="AZ745" s="286">
        <v>59800000</v>
      </c>
      <c r="BA745" s="286"/>
      <c r="BB745" s="286"/>
      <c r="BC745" s="286">
        <v>780</v>
      </c>
      <c r="BD745" s="286">
        <v>50700000</v>
      </c>
      <c r="BE745" s="286">
        <v>35368670</v>
      </c>
      <c r="BF745" s="286">
        <v>13650000</v>
      </c>
      <c r="BG745" s="286">
        <v>780</v>
      </c>
      <c r="BH745" s="286">
        <v>50700000</v>
      </c>
      <c r="BI745" s="286">
        <v>35368670</v>
      </c>
      <c r="BJ745" s="286">
        <v>13650000</v>
      </c>
      <c r="BK745" s="286">
        <v>140</v>
      </c>
      <c r="BL745" s="286">
        <v>77</v>
      </c>
      <c r="BM745" s="286">
        <v>217</v>
      </c>
      <c r="BN745" s="286">
        <v>14105000</v>
      </c>
      <c r="BO745" s="286">
        <v>3797500</v>
      </c>
      <c r="BP745" s="287" t="s">
        <v>3474</v>
      </c>
      <c r="BQ745" s="287" t="s">
        <v>747</v>
      </c>
      <c r="BR745" t="s">
        <v>45</v>
      </c>
    </row>
    <row r="746" spans="1:70" x14ac:dyDescent="0.3">
      <c r="A746" s="281">
        <v>743</v>
      </c>
      <c r="B746" s="288" t="s">
        <v>2952</v>
      </c>
      <c r="C746" s="288" t="s">
        <v>3011</v>
      </c>
      <c r="D746" s="288" t="s">
        <v>2998</v>
      </c>
      <c r="E746" s="288" t="s">
        <v>2959</v>
      </c>
      <c r="F746" s="288" t="s">
        <v>2985</v>
      </c>
      <c r="G746" s="288" t="s">
        <v>2986</v>
      </c>
      <c r="H746" s="288" t="s">
        <v>2989</v>
      </c>
      <c r="I746" s="288" t="s">
        <v>2999</v>
      </c>
      <c r="J746" s="288" t="s">
        <v>60</v>
      </c>
      <c r="K746" s="288" t="s">
        <v>2958</v>
      </c>
      <c r="L746" s="288" t="s">
        <v>1852</v>
      </c>
      <c r="M746" s="289" t="s">
        <v>484</v>
      </c>
      <c r="N746" s="288" t="s">
        <v>382</v>
      </c>
      <c r="O746" s="288" t="s">
        <v>50</v>
      </c>
      <c r="P746" s="288" t="s">
        <v>74</v>
      </c>
      <c r="Q746" s="290" t="s">
        <v>45</v>
      </c>
      <c r="R746" s="288" t="s">
        <v>45</v>
      </c>
      <c r="S746" s="1">
        <v>46099</v>
      </c>
      <c r="T746" s="1">
        <v>45671</v>
      </c>
      <c r="U746" s="290" t="s">
        <v>45</v>
      </c>
      <c r="V746" s="1">
        <v>45671</v>
      </c>
      <c r="W746" s="1">
        <v>45735</v>
      </c>
      <c r="X746" s="1">
        <v>45735</v>
      </c>
      <c r="Y746" s="291">
        <v>69000</v>
      </c>
      <c r="Z746" s="291">
        <v>69000</v>
      </c>
      <c r="AA746" s="291">
        <v>19000</v>
      </c>
      <c r="AB746" s="291">
        <v>69000</v>
      </c>
      <c r="AC746" s="292" t="s">
        <v>662</v>
      </c>
      <c r="AD746" s="290" t="s">
        <v>60</v>
      </c>
      <c r="AE746" s="292" t="s">
        <v>45</v>
      </c>
      <c r="AF746" s="291">
        <v>69000</v>
      </c>
      <c r="AG746" s="291">
        <v>8100</v>
      </c>
      <c r="AH746" s="291">
        <v>558900000</v>
      </c>
      <c r="AI746" s="291">
        <v>153900000</v>
      </c>
      <c r="AJ746" s="291">
        <v>620</v>
      </c>
      <c r="AK746" s="291">
        <v>42780000</v>
      </c>
      <c r="AL746" s="291">
        <v>11780000</v>
      </c>
      <c r="AM746" s="291">
        <v>7480</v>
      </c>
      <c r="AN746" s="291">
        <v>516120000</v>
      </c>
      <c r="AO746" s="291">
        <v>142120000</v>
      </c>
      <c r="AP746" s="291">
        <v>2915</v>
      </c>
      <c r="AQ746" s="291">
        <v>201135000</v>
      </c>
      <c r="AR746" s="291">
        <v>55385000</v>
      </c>
      <c r="AS746" s="291">
        <v>2915</v>
      </c>
      <c r="AT746" s="291">
        <v>201135000</v>
      </c>
      <c r="AU746" s="291">
        <v>55385000</v>
      </c>
      <c r="AV746" s="291"/>
      <c r="AW746" s="291"/>
      <c r="AX746" s="291">
        <v>0</v>
      </c>
      <c r="AY746" s="291">
        <v>2447</v>
      </c>
      <c r="AZ746" s="291">
        <v>168843000</v>
      </c>
      <c r="BA746" s="291"/>
      <c r="BB746" s="291"/>
      <c r="BC746" s="291">
        <v>2114</v>
      </c>
      <c r="BD746" s="291">
        <v>145866000</v>
      </c>
      <c r="BE746" s="291">
        <v>112369362</v>
      </c>
      <c r="BF746" s="291">
        <v>40166000</v>
      </c>
      <c r="BG746" s="291">
        <v>2114</v>
      </c>
      <c r="BH746" s="291">
        <v>145866000</v>
      </c>
      <c r="BI746" s="291">
        <v>112369362</v>
      </c>
      <c r="BJ746" s="291">
        <v>40166000</v>
      </c>
      <c r="BK746" s="291">
        <v>333</v>
      </c>
      <c r="BL746" s="291">
        <v>468</v>
      </c>
      <c r="BM746" s="291">
        <v>801</v>
      </c>
      <c r="BN746" s="291">
        <v>55269000</v>
      </c>
      <c r="BO746" s="291">
        <v>15219000</v>
      </c>
      <c r="BP746" s="292" t="s">
        <v>3841</v>
      </c>
      <c r="BQ746" s="292" t="s">
        <v>3495</v>
      </c>
      <c r="BR746" t="s">
        <v>3793</v>
      </c>
    </row>
    <row r="747" spans="1:70" x14ac:dyDescent="0.3">
      <c r="A747" s="281">
        <v>744</v>
      </c>
      <c r="B747" s="282" t="s">
        <v>2952</v>
      </c>
      <c r="C747" s="282" t="s">
        <v>3011</v>
      </c>
      <c r="D747" s="282" t="s">
        <v>2998</v>
      </c>
      <c r="E747" s="282" t="s">
        <v>2959</v>
      </c>
      <c r="F747" s="282" t="s">
        <v>2985</v>
      </c>
      <c r="G747" s="282" t="s">
        <v>2991</v>
      </c>
      <c r="H747" s="282" t="s">
        <v>2992</v>
      </c>
      <c r="I747" s="282" t="s">
        <v>2962</v>
      </c>
      <c r="J747" s="282" t="s">
        <v>60</v>
      </c>
      <c r="K747" s="282" t="s">
        <v>2958</v>
      </c>
      <c r="L747" s="282" t="s">
        <v>45</v>
      </c>
      <c r="M747" s="283" t="s">
        <v>2867</v>
      </c>
      <c r="N747" s="282" t="s">
        <v>2868</v>
      </c>
      <c r="O747" s="282" t="s">
        <v>50</v>
      </c>
      <c r="P747" s="282" t="s">
        <v>51</v>
      </c>
      <c r="Q747" s="284" t="s">
        <v>45</v>
      </c>
      <c r="R747" s="282" t="s">
        <v>45</v>
      </c>
      <c r="S747" s="285">
        <v>45741</v>
      </c>
      <c r="T747" s="285">
        <v>45679</v>
      </c>
      <c r="U747" s="284" t="s">
        <v>45</v>
      </c>
      <c r="V747" s="285">
        <v>45679</v>
      </c>
      <c r="W747" s="285">
        <v>45741</v>
      </c>
      <c r="X747" s="285">
        <v>45742</v>
      </c>
      <c r="Y747" s="286">
        <v>69000</v>
      </c>
      <c r="Z747" s="286">
        <v>69000</v>
      </c>
      <c r="AA747" s="286">
        <v>18700</v>
      </c>
      <c r="AB747" s="286">
        <v>69000</v>
      </c>
      <c r="AC747" s="287" t="s">
        <v>874</v>
      </c>
      <c r="AD747" s="284" t="s">
        <v>60</v>
      </c>
      <c r="AE747" s="287" t="s">
        <v>45</v>
      </c>
      <c r="AF747" s="286">
        <v>69000</v>
      </c>
      <c r="AG747" s="286">
        <v>900</v>
      </c>
      <c r="AH747" s="286">
        <v>62100000</v>
      </c>
      <c r="AI747" s="286">
        <v>16830000</v>
      </c>
      <c r="AJ747" s="286">
        <v>900</v>
      </c>
      <c r="AK747" s="286">
        <v>62100000</v>
      </c>
      <c r="AL747" s="286">
        <v>16830000</v>
      </c>
      <c r="AM747" s="286"/>
      <c r="AN747" s="286"/>
      <c r="AO747" s="286">
        <v>0</v>
      </c>
      <c r="AP747" s="286">
        <v>876</v>
      </c>
      <c r="AQ747" s="286">
        <v>60444000</v>
      </c>
      <c r="AR747" s="286">
        <v>16381200</v>
      </c>
      <c r="AS747" s="286">
        <v>876</v>
      </c>
      <c r="AT747" s="286">
        <v>60444000</v>
      </c>
      <c r="AU747" s="286">
        <v>16381200</v>
      </c>
      <c r="AV747" s="286"/>
      <c r="AW747" s="286"/>
      <c r="AX747" s="286">
        <v>0</v>
      </c>
      <c r="AY747" s="286">
        <v>549</v>
      </c>
      <c r="AZ747" s="286">
        <v>37881000</v>
      </c>
      <c r="BA747" s="286"/>
      <c r="BB747" s="286"/>
      <c r="BC747" s="286">
        <v>401</v>
      </c>
      <c r="BD747" s="286">
        <v>27669000</v>
      </c>
      <c r="BE747" s="286">
        <v>22357023</v>
      </c>
      <c r="BF747" s="286">
        <v>7498700</v>
      </c>
      <c r="BG747" s="286">
        <v>401</v>
      </c>
      <c r="BH747" s="286">
        <v>27669000</v>
      </c>
      <c r="BI747" s="286">
        <v>22357023</v>
      </c>
      <c r="BJ747" s="286">
        <v>7498700</v>
      </c>
      <c r="BK747" s="286">
        <v>148</v>
      </c>
      <c r="BL747" s="286">
        <v>327</v>
      </c>
      <c r="BM747" s="286">
        <v>475</v>
      </c>
      <c r="BN747" s="286">
        <v>32775000</v>
      </c>
      <c r="BO747" s="286">
        <v>8882500</v>
      </c>
      <c r="BP747" s="287" t="s">
        <v>4050</v>
      </c>
      <c r="BQ747" s="287" t="s">
        <v>3490</v>
      </c>
      <c r="BR747" t="s">
        <v>45</v>
      </c>
    </row>
    <row r="748" spans="1:70" x14ac:dyDescent="0.3">
      <c r="A748" s="281">
        <v>745</v>
      </c>
      <c r="B748" s="288" t="s">
        <v>2952</v>
      </c>
      <c r="C748" s="288" t="s">
        <v>3011</v>
      </c>
      <c r="D748" s="288" t="s">
        <v>2998</v>
      </c>
      <c r="E748" s="288" t="s">
        <v>2959</v>
      </c>
      <c r="F748" s="288" t="s">
        <v>2985</v>
      </c>
      <c r="G748" s="288" t="s">
        <v>2991</v>
      </c>
      <c r="H748" s="288" t="s">
        <v>2992</v>
      </c>
      <c r="I748" s="288" t="s">
        <v>2962</v>
      </c>
      <c r="J748" s="288" t="s">
        <v>60</v>
      </c>
      <c r="K748" s="288" t="s">
        <v>2958</v>
      </c>
      <c r="L748" s="288" t="s">
        <v>45</v>
      </c>
      <c r="M748" s="289" t="s">
        <v>2869</v>
      </c>
      <c r="N748" s="288" t="s">
        <v>2870</v>
      </c>
      <c r="O748" s="288" t="s">
        <v>50</v>
      </c>
      <c r="P748" s="288" t="s">
        <v>51</v>
      </c>
      <c r="Q748" s="290" t="s">
        <v>45</v>
      </c>
      <c r="R748" s="288" t="s">
        <v>45</v>
      </c>
      <c r="S748" s="1">
        <v>45820</v>
      </c>
      <c r="T748" s="1">
        <v>45671</v>
      </c>
      <c r="U748" s="290" t="s">
        <v>45</v>
      </c>
      <c r="V748" s="1">
        <v>45671</v>
      </c>
      <c r="W748" s="1">
        <v>45740</v>
      </c>
      <c r="X748" s="1">
        <v>45742</v>
      </c>
      <c r="Y748" s="291">
        <v>65000</v>
      </c>
      <c r="Z748" s="291">
        <v>65000</v>
      </c>
      <c r="AA748" s="291">
        <v>17000</v>
      </c>
      <c r="AB748" s="291">
        <v>65000</v>
      </c>
      <c r="AC748" s="292" t="s">
        <v>527</v>
      </c>
      <c r="AD748" s="290" t="s">
        <v>60</v>
      </c>
      <c r="AE748" s="292" t="s">
        <v>45</v>
      </c>
      <c r="AF748" s="291">
        <v>65000</v>
      </c>
      <c r="AG748" s="291">
        <v>3790</v>
      </c>
      <c r="AH748" s="291">
        <v>246350000</v>
      </c>
      <c r="AI748" s="291">
        <v>64430000</v>
      </c>
      <c r="AJ748" s="291">
        <v>1000</v>
      </c>
      <c r="AK748" s="291">
        <v>65000000</v>
      </c>
      <c r="AL748" s="291">
        <v>17000000</v>
      </c>
      <c r="AM748" s="291">
        <v>2790</v>
      </c>
      <c r="AN748" s="291">
        <v>181350000</v>
      </c>
      <c r="AO748" s="291">
        <v>47430000</v>
      </c>
      <c r="AP748" s="291">
        <v>3861</v>
      </c>
      <c r="AQ748" s="291">
        <v>250965000</v>
      </c>
      <c r="AR748" s="291">
        <v>65637000</v>
      </c>
      <c r="AS748" s="291">
        <v>3861</v>
      </c>
      <c r="AT748" s="291">
        <v>250965000</v>
      </c>
      <c r="AU748" s="291">
        <v>65637000</v>
      </c>
      <c r="AV748" s="291"/>
      <c r="AW748" s="291"/>
      <c r="AX748" s="291">
        <v>0</v>
      </c>
      <c r="AY748" s="291">
        <v>3278</v>
      </c>
      <c r="AZ748" s="291">
        <v>213070000</v>
      </c>
      <c r="BA748" s="291"/>
      <c r="BB748" s="291"/>
      <c r="BC748" s="291">
        <v>2949</v>
      </c>
      <c r="BD748" s="291">
        <v>191685000</v>
      </c>
      <c r="BE748" s="291">
        <v>137254841</v>
      </c>
      <c r="BF748" s="291">
        <v>50133000</v>
      </c>
      <c r="BG748" s="291">
        <v>2949</v>
      </c>
      <c r="BH748" s="291">
        <v>191685000</v>
      </c>
      <c r="BI748" s="291">
        <v>137254841</v>
      </c>
      <c r="BJ748" s="291">
        <v>50133000</v>
      </c>
      <c r="BK748" s="291">
        <v>329</v>
      </c>
      <c r="BL748" s="291">
        <v>583</v>
      </c>
      <c r="BM748" s="291">
        <v>912</v>
      </c>
      <c r="BN748" s="291">
        <v>59280000</v>
      </c>
      <c r="BO748" s="291">
        <v>15504000</v>
      </c>
      <c r="BP748" s="292" t="s">
        <v>1584</v>
      </c>
      <c r="BQ748" s="292" t="s">
        <v>1299</v>
      </c>
      <c r="BR748" t="s">
        <v>45</v>
      </c>
    </row>
    <row r="749" spans="1:70" x14ac:dyDescent="0.3">
      <c r="A749" s="281">
        <v>746</v>
      </c>
      <c r="B749" s="282" t="s">
        <v>2952</v>
      </c>
      <c r="C749" s="282" t="s">
        <v>3011</v>
      </c>
      <c r="D749" s="282" t="s">
        <v>2998</v>
      </c>
      <c r="E749" s="282" t="s">
        <v>2959</v>
      </c>
      <c r="F749" s="282" t="s">
        <v>2985</v>
      </c>
      <c r="G749" s="282" t="s">
        <v>2991</v>
      </c>
      <c r="H749" s="282" t="s">
        <v>2992</v>
      </c>
      <c r="I749" s="282" t="s">
        <v>2962</v>
      </c>
      <c r="J749" s="282" t="s">
        <v>60</v>
      </c>
      <c r="K749" s="282" t="s">
        <v>2958</v>
      </c>
      <c r="L749" s="282" t="s">
        <v>45</v>
      </c>
      <c r="M749" s="283" t="s">
        <v>2871</v>
      </c>
      <c r="N749" s="282" t="s">
        <v>2872</v>
      </c>
      <c r="O749" s="282" t="s">
        <v>50</v>
      </c>
      <c r="P749" s="282" t="s">
        <v>51</v>
      </c>
      <c r="Q749" s="284" t="s">
        <v>45</v>
      </c>
      <c r="R749" s="282" t="s">
        <v>45</v>
      </c>
      <c r="S749" s="285">
        <v>45791</v>
      </c>
      <c r="T749" s="285">
        <v>45741</v>
      </c>
      <c r="U749" s="284" t="s">
        <v>45</v>
      </c>
      <c r="V749" s="285">
        <v>45741</v>
      </c>
      <c r="W749" s="285">
        <v>45790</v>
      </c>
      <c r="X749" s="285">
        <v>45792</v>
      </c>
      <c r="Y749" s="286">
        <v>53000</v>
      </c>
      <c r="Z749" s="286">
        <v>53000</v>
      </c>
      <c r="AA749" s="286">
        <v>14200</v>
      </c>
      <c r="AB749" s="286">
        <v>53000</v>
      </c>
      <c r="AC749" s="287" t="s">
        <v>121</v>
      </c>
      <c r="AD749" s="284" t="s">
        <v>60</v>
      </c>
      <c r="AE749" s="287" t="s">
        <v>45</v>
      </c>
      <c r="AF749" s="286">
        <v>53000</v>
      </c>
      <c r="AG749" s="286">
        <v>700</v>
      </c>
      <c r="AH749" s="286">
        <v>37100000</v>
      </c>
      <c r="AI749" s="286">
        <v>9940000</v>
      </c>
      <c r="AJ749" s="286">
        <v>700</v>
      </c>
      <c r="AK749" s="286">
        <v>37100000</v>
      </c>
      <c r="AL749" s="286">
        <v>9940000</v>
      </c>
      <c r="AM749" s="286"/>
      <c r="AN749" s="286"/>
      <c r="AO749" s="286">
        <v>0</v>
      </c>
      <c r="AP749" s="286">
        <v>687</v>
      </c>
      <c r="AQ749" s="286">
        <v>36411000</v>
      </c>
      <c r="AR749" s="286">
        <v>9755400</v>
      </c>
      <c r="AS749" s="286">
        <v>687</v>
      </c>
      <c r="AT749" s="286">
        <v>36411000</v>
      </c>
      <c r="AU749" s="286">
        <v>9755400</v>
      </c>
      <c r="AV749" s="286"/>
      <c r="AW749" s="286"/>
      <c r="AX749" s="286">
        <v>0</v>
      </c>
      <c r="AY749" s="286">
        <v>454</v>
      </c>
      <c r="AZ749" s="286">
        <v>24062000</v>
      </c>
      <c r="BA749" s="286"/>
      <c r="BB749" s="286"/>
      <c r="BC749" s="286">
        <v>249</v>
      </c>
      <c r="BD749" s="286">
        <v>13197000</v>
      </c>
      <c r="BE749" s="286">
        <v>10063176</v>
      </c>
      <c r="BF749" s="286">
        <v>3535800</v>
      </c>
      <c r="BG749" s="286">
        <v>249</v>
      </c>
      <c r="BH749" s="286">
        <v>13197000</v>
      </c>
      <c r="BI749" s="286">
        <v>10063176</v>
      </c>
      <c r="BJ749" s="286">
        <v>3535800</v>
      </c>
      <c r="BK749" s="286">
        <v>205</v>
      </c>
      <c r="BL749" s="286">
        <v>233</v>
      </c>
      <c r="BM749" s="286">
        <v>438</v>
      </c>
      <c r="BN749" s="286">
        <v>23214000</v>
      </c>
      <c r="BO749" s="286">
        <v>6219600</v>
      </c>
      <c r="BP749" s="287" t="s">
        <v>3749</v>
      </c>
      <c r="BQ749" s="287" t="s">
        <v>4194</v>
      </c>
      <c r="BR749" t="s">
        <v>45</v>
      </c>
    </row>
    <row r="750" spans="1:70" x14ac:dyDescent="0.3">
      <c r="A750" s="281">
        <v>747</v>
      </c>
      <c r="B750" s="288" t="s">
        <v>2952</v>
      </c>
      <c r="C750" s="288" t="s">
        <v>3011</v>
      </c>
      <c r="D750" s="288" t="s">
        <v>2998</v>
      </c>
      <c r="E750" s="288" t="s">
        <v>2959</v>
      </c>
      <c r="F750" s="288" t="s">
        <v>2985</v>
      </c>
      <c r="G750" s="288" t="s">
        <v>2991</v>
      </c>
      <c r="H750" s="288" t="s">
        <v>2992</v>
      </c>
      <c r="I750" s="288" t="s">
        <v>2962</v>
      </c>
      <c r="J750" s="288" t="s">
        <v>60</v>
      </c>
      <c r="K750" s="288" t="s">
        <v>2958</v>
      </c>
      <c r="L750" s="288" t="s">
        <v>45</v>
      </c>
      <c r="M750" s="289" t="s">
        <v>2873</v>
      </c>
      <c r="N750" s="288" t="s">
        <v>2874</v>
      </c>
      <c r="O750" s="288" t="s">
        <v>50</v>
      </c>
      <c r="P750" s="288" t="s">
        <v>51</v>
      </c>
      <c r="Q750" s="290" t="s">
        <v>45</v>
      </c>
      <c r="R750" s="288" t="s">
        <v>45</v>
      </c>
      <c r="S750" s="1">
        <v>45740</v>
      </c>
      <c r="T750" s="1">
        <v>45707</v>
      </c>
      <c r="U750" s="290" t="s">
        <v>45</v>
      </c>
      <c r="V750" s="1">
        <v>45707</v>
      </c>
      <c r="W750" s="1">
        <v>45740</v>
      </c>
      <c r="X750" s="1">
        <v>45742</v>
      </c>
      <c r="Y750" s="291">
        <v>49000</v>
      </c>
      <c r="Z750" s="291">
        <v>49000</v>
      </c>
      <c r="AA750" s="291">
        <v>11700</v>
      </c>
      <c r="AB750" s="291">
        <v>49000</v>
      </c>
      <c r="AC750" s="292" t="s">
        <v>413</v>
      </c>
      <c r="AD750" s="290" t="s">
        <v>60</v>
      </c>
      <c r="AE750" s="292" t="s">
        <v>45</v>
      </c>
      <c r="AF750" s="291">
        <v>49000</v>
      </c>
      <c r="AG750" s="291">
        <v>800</v>
      </c>
      <c r="AH750" s="291">
        <v>39200000</v>
      </c>
      <c r="AI750" s="291">
        <v>9360000</v>
      </c>
      <c r="AJ750" s="291">
        <v>400</v>
      </c>
      <c r="AK750" s="291">
        <v>19600000</v>
      </c>
      <c r="AL750" s="291">
        <v>4680000</v>
      </c>
      <c r="AM750" s="291">
        <v>400</v>
      </c>
      <c r="AN750" s="291">
        <v>19600000</v>
      </c>
      <c r="AO750" s="291">
        <v>4680000</v>
      </c>
      <c r="AP750" s="291">
        <v>738</v>
      </c>
      <c r="AQ750" s="291">
        <v>36162000</v>
      </c>
      <c r="AR750" s="291">
        <v>8634600</v>
      </c>
      <c r="AS750" s="291">
        <v>738</v>
      </c>
      <c r="AT750" s="291">
        <v>36162000</v>
      </c>
      <c r="AU750" s="291">
        <v>8634600</v>
      </c>
      <c r="AV750" s="291"/>
      <c r="AW750" s="291"/>
      <c r="AX750" s="291">
        <v>0</v>
      </c>
      <c r="AY750" s="291">
        <v>601</v>
      </c>
      <c r="AZ750" s="291">
        <v>29449000</v>
      </c>
      <c r="BA750" s="291"/>
      <c r="BB750" s="291"/>
      <c r="BC750" s="291">
        <v>486</v>
      </c>
      <c r="BD750" s="291">
        <v>23814000</v>
      </c>
      <c r="BE750" s="291">
        <v>17946066</v>
      </c>
      <c r="BF750" s="291">
        <v>5686200</v>
      </c>
      <c r="BG750" s="291">
        <v>486</v>
      </c>
      <c r="BH750" s="291">
        <v>23814000</v>
      </c>
      <c r="BI750" s="291">
        <v>17946066</v>
      </c>
      <c r="BJ750" s="291">
        <v>5686200</v>
      </c>
      <c r="BK750" s="291">
        <v>115</v>
      </c>
      <c r="BL750" s="291">
        <v>137</v>
      </c>
      <c r="BM750" s="291">
        <v>252</v>
      </c>
      <c r="BN750" s="291">
        <v>12348000</v>
      </c>
      <c r="BO750" s="291">
        <v>2948400</v>
      </c>
      <c r="BP750" s="292" t="s">
        <v>3960</v>
      </c>
      <c r="BQ750" s="292" t="s">
        <v>3892</v>
      </c>
      <c r="BR750" t="s">
        <v>45</v>
      </c>
    </row>
    <row r="751" spans="1:70" x14ac:dyDescent="0.3">
      <c r="A751" s="281">
        <v>748</v>
      </c>
      <c r="B751" s="282" t="s">
        <v>2952</v>
      </c>
      <c r="C751" s="282" t="s">
        <v>3011</v>
      </c>
      <c r="D751" s="282" t="s">
        <v>2998</v>
      </c>
      <c r="E751" s="282" t="s">
        <v>2959</v>
      </c>
      <c r="F751" s="282" t="s">
        <v>2985</v>
      </c>
      <c r="G751" s="282" t="s">
        <v>2991</v>
      </c>
      <c r="H751" s="282" t="s">
        <v>2992</v>
      </c>
      <c r="I751" s="282" t="s">
        <v>2962</v>
      </c>
      <c r="J751" s="282" t="s">
        <v>60</v>
      </c>
      <c r="K751" s="282" t="s">
        <v>2958</v>
      </c>
      <c r="L751" s="282" t="s">
        <v>45</v>
      </c>
      <c r="M751" s="283" t="s">
        <v>2875</v>
      </c>
      <c r="N751" s="282" t="s">
        <v>2876</v>
      </c>
      <c r="O751" s="282" t="s">
        <v>50</v>
      </c>
      <c r="P751" s="282" t="s">
        <v>51</v>
      </c>
      <c r="Q751" s="284" t="s">
        <v>45</v>
      </c>
      <c r="R751" s="282" t="s">
        <v>45</v>
      </c>
      <c r="S751" s="285">
        <v>45821</v>
      </c>
      <c r="T751" s="285">
        <v>45735</v>
      </c>
      <c r="U751" s="284" t="s">
        <v>45</v>
      </c>
      <c r="V751" s="285">
        <v>45735</v>
      </c>
      <c r="W751" s="285">
        <v>45792</v>
      </c>
      <c r="X751" s="285">
        <v>45792</v>
      </c>
      <c r="Y751" s="286">
        <v>49000</v>
      </c>
      <c r="Z751" s="286">
        <v>49000</v>
      </c>
      <c r="AA751" s="286">
        <v>13300</v>
      </c>
      <c r="AB751" s="286">
        <v>49000</v>
      </c>
      <c r="AC751" s="287" t="s">
        <v>874</v>
      </c>
      <c r="AD751" s="284" t="s">
        <v>60</v>
      </c>
      <c r="AE751" s="287" t="s">
        <v>45</v>
      </c>
      <c r="AF751" s="286">
        <v>49000</v>
      </c>
      <c r="AG751" s="286">
        <v>1130</v>
      </c>
      <c r="AH751" s="286">
        <v>55370000</v>
      </c>
      <c r="AI751" s="286">
        <v>15029000</v>
      </c>
      <c r="AJ751" s="286">
        <v>500</v>
      </c>
      <c r="AK751" s="286">
        <v>24500000</v>
      </c>
      <c r="AL751" s="286">
        <v>6650000</v>
      </c>
      <c r="AM751" s="286">
        <v>630</v>
      </c>
      <c r="AN751" s="286">
        <v>30870000</v>
      </c>
      <c r="AO751" s="286">
        <v>8379000</v>
      </c>
      <c r="AP751" s="286">
        <v>1184</v>
      </c>
      <c r="AQ751" s="286">
        <v>58016000</v>
      </c>
      <c r="AR751" s="286">
        <v>15747200</v>
      </c>
      <c r="AS751" s="286">
        <v>1184</v>
      </c>
      <c r="AT751" s="286">
        <v>58016000</v>
      </c>
      <c r="AU751" s="286">
        <v>15747200</v>
      </c>
      <c r="AV751" s="286"/>
      <c r="AW751" s="286"/>
      <c r="AX751" s="286">
        <v>0</v>
      </c>
      <c r="AY751" s="286">
        <v>900</v>
      </c>
      <c r="AZ751" s="286">
        <v>44100000</v>
      </c>
      <c r="BA751" s="286"/>
      <c r="BB751" s="286"/>
      <c r="BC751" s="286">
        <v>774</v>
      </c>
      <c r="BD751" s="286">
        <v>37926000</v>
      </c>
      <c r="BE751" s="286">
        <v>28478627</v>
      </c>
      <c r="BF751" s="286">
        <v>10294200</v>
      </c>
      <c r="BG751" s="286">
        <v>774</v>
      </c>
      <c r="BH751" s="286">
        <v>37926000</v>
      </c>
      <c r="BI751" s="286">
        <v>28478627</v>
      </c>
      <c r="BJ751" s="286">
        <v>10294200</v>
      </c>
      <c r="BK751" s="286">
        <v>126</v>
      </c>
      <c r="BL751" s="286">
        <v>284</v>
      </c>
      <c r="BM751" s="286">
        <v>410</v>
      </c>
      <c r="BN751" s="286">
        <v>20090000</v>
      </c>
      <c r="BO751" s="286">
        <v>5453000</v>
      </c>
      <c r="BP751" s="287" t="s">
        <v>640</v>
      </c>
      <c r="BQ751" s="287" t="s">
        <v>3974</v>
      </c>
      <c r="BR751" t="s">
        <v>45</v>
      </c>
    </row>
    <row r="752" spans="1:70" x14ac:dyDescent="0.3">
      <c r="A752" s="281">
        <v>749</v>
      </c>
      <c r="B752" s="288" t="s">
        <v>2952</v>
      </c>
      <c r="C752" s="288" t="s">
        <v>3011</v>
      </c>
      <c r="D752" s="288" t="s">
        <v>2998</v>
      </c>
      <c r="E752" s="288" t="s">
        <v>2959</v>
      </c>
      <c r="F752" s="288" t="s">
        <v>2985</v>
      </c>
      <c r="G752" s="288" t="s">
        <v>2991</v>
      </c>
      <c r="H752" s="288" t="s">
        <v>2992</v>
      </c>
      <c r="I752" s="288" t="s">
        <v>2962</v>
      </c>
      <c r="J752" s="288" t="s">
        <v>60</v>
      </c>
      <c r="K752" s="288" t="s">
        <v>2958</v>
      </c>
      <c r="L752" s="288" t="s">
        <v>45</v>
      </c>
      <c r="M752" s="289" t="s">
        <v>2877</v>
      </c>
      <c r="N752" s="288" t="s">
        <v>2878</v>
      </c>
      <c r="O752" s="288" t="s">
        <v>50</v>
      </c>
      <c r="P752" s="288" t="s">
        <v>51</v>
      </c>
      <c r="Q752" s="290" t="s">
        <v>45</v>
      </c>
      <c r="R752" s="288" t="s">
        <v>45</v>
      </c>
      <c r="S752" s="1">
        <v>45756</v>
      </c>
      <c r="T752" s="1">
        <v>45721</v>
      </c>
      <c r="U752" s="290" t="s">
        <v>45</v>
      </c>
      <c r="V752" s="1">
        <v>45721</v>
      </c>
      <c r="W752" s="1">
        <v>45756</v>
      </c>
      <c r="X752" s="1">
        <v>45757</v>
      </c>
      <c r="Y752" s="291">
        <v>29000</v>
      </c>
      <c r="Z752" s="291">
        <v>29000</v>
      </c>
      <c r="AA752" s="291">
        <v>5500</v>
      </c>
      <c r="AB752" s="291">
        <v>29000</v>
      </c>
      <c r="AC752" s="292" t="s">
        <v>508</v>
      </c>
      <c r="AD752" s="290" t="s">
        <v>60</v>
      </c>
      <c r="AE752" s="292" t="s">
        <v>45</v>
      </c>
      <c r="AF752" s="291">
        <v>29000</v>
      </c>
      <c r="AG752" s="291">
        <v>600</v>
      </c>
      <c r="AH752" s="291">
        <v>17400000</v>
      </c>
      <c r="AI752" s="291">
        <v>3300000</v>
      </c>
      <c r="AJ752" s="291">
        <v>600</v>
      </c>
      <c r="AK752" s="291">
        <v>17400000</v>
      </c>
      <c r="AL752" s="291">
        <v>3300000</v>
      </c>
      <c r="AM752" s="291"/>
      <c r="AN752" s="291"/>
      <c r="AO752" s="291">
        <v>0</v>
      </c>
      <c r="AP752" s="291">
        <v>599</v>
      </c>
      <c r="AQ752" s="291">
        <v>17371000</v>
      </c>
      <c r="AR752" s="291">
        <v>3294500</v>
      </c>
      <c r="AS752" s="291">
        <v>599</v>
      </c>
      <c r="AT752" s="291">
        <v>17371000</v>
      </c>
      <c r="AU752" s="291">
        <v>3294500</v>
      </c>
      <c r="AV752" s="291"/>
      <c r="AW752" s="291"/>
      <c r="AX752" s="291">
        <v>0</v>
      </c>
      <c r="AY752" s="291">
        <v>595</v>
      </c>
      <c r="AZ752" s="291">
        <v>17255000</v>
      </c>
      <c r="BA752" s="291"/>
      <c r="BB752" s="291"/>
      <c r="BC752" s="291">
        <v>516</v>
      </c>
      <c r="BD752" s="291">
        <v>14964000</v>
      </c>
      <c r="BE752" s="291">
        <v>12575223</v>
      </c>
      <c r="BF752" s="291">
        <v>2838000</v>
      </c>
      <c r="BG752" s="291">
        <v>516</v>
      </c>
      <c r="BH752" s="291">
        <v>14964000</v>
      </c>
      <c r="BI752" s="291">
        <v>12575223</v>
      </c>
      <c r="BJ752" s="291">
        <v>2838000</v>
      </c>
      <c r="BK752" s="291">
        <v>79</v>
      </c>
      <c r="BL752" s="291">
        <v>4</v>
      </c>
      <c r="BM752" s="291">
        <v>83</v>
      </c>
      <c r="BN752" s="291">
        <v>2407000</v>
      </c>
      <c r="BO752" s="291">
        <v>456500</v>
      </c>
      <c r="BP752" s="292" t="s">
        <v>3903</v>
      </c>
      <c r="BQ752" s="292" t="s">
        <v>1486</v>
      </c>
      <c r="BR752" t="s">
        <v>45</v>
      </c>
    </row>
    <row r="753" spans="1:70" x14ac:dyDescent="0.3">
      <c r="A753" s="281">
        <v>750</v>
      </c>
      <c r="B753" s="282" t="s">
        <v>2952</v>
      </c>
      <c r="C753" s="282" t="s">
        <v>3011</v>
      </c>
      <c r="D753" s="282" t="s">
        <v>2998</v>
      </c>
      <c r="E753" s="282" t="s">
        <v>2959</v>
      </c>
      <c r="F753" s="282" t="s">
        <v>2985</v>
      </c>
      <c r="G753" s="282" t="s">
        <v>2991</v>
      </c>
      <c r="H753" s="282" t="s">
        <v>2992</v>
      </c>
      <c r="I753" s="282" t="s">
        <v>2962</v>
      </c>
      <c r="J753" s="282" t="s">
        <v>60</v>
      </c>
      <c r="K753" s="282" t="s">
        <v>2958</v>
      </c>
      <c r="L753" s="282" t="s">
        <v>45</v>
      </c>
      <c r="M753" s="283" t="s">
        <v>2879</v>
      </c>
      <c r="N753" s="282" t="s">
        <v>2880</v>
      </c>
      <c r="O753" s="282" t="s">
        <v>50</v>
      </c>
      <c r="P753" s="282" t="s">
        <v>74</v>
      </c>
      <c r="Q753" s="284" t="s">
        <v>45</v>
      </c>
      <c r="R753" s="282" t="s">
        <v>45</v>
      </c>
      <c r="S753" s="285">
        <v>45810</v>
      </c>
      <c r="T753" s="285">
        <v>45750</v>
      </c>
      <c r="U753" s="284" t="s">
        <v>45</v>
      </c>
      <c r="V753" s="285">
        <v>45750</v>
      </c>
      <c r="W753" s="285">
        <v>45784</v>
      </c>
      <c r="X753" s="285">
        <v>45792</v>
      </c>
      <c r="Y753" s="286">
        <v>52000</v>
      </c>
      <c r="Z753" s="286">
        <v>52000</v>
      </c>
      <c r="AA753" s="286">
        <v>13900</v>
      </c>
      <c r="AB753" s="286">
        <v>52000</v>
      </c>
      <c r="AC753" s="287" t="s">
        <v>208</v>
      </c>
      <c r="AD753" s="284" t="s">
        <v>60</v>
      </c>
      <c r="AE753" s="287" t="s">
        <v>45</v>
      </c>
      <c r="AF753" s="286">
        <v>52000</v>
      </c>
      <c r="AG753" s="286">
        <v>900</v>
      </c>
      <c r="AH753" s="286">
        <v>46800000</v>
      </c>
      <c r="AI753" s="286">
        <v>12510000</v>
      </c>
      <c r="AJ753" s="286">
        <v>620</v>
      </c>
      <c r="AK753" s="286">
        <v>32240000</v>
      </c>
      <c r="AL753" s="286">
        <v>8618000</v>
      </c>
      <c r="AM753" s="286">
        <v>280</v>
      </c>
      <c r="AN753" s="286">
        <v>14560000</v>
      </c>
      <c r="AO753" s="286">
        <v>3892000</v>
      </c>
      <c r="AP753" s="286">
        <v>1300</v>
      </c>
      <c r="AQ753" s="286">
        <v>67600000</v>
      </c>
      <c r="AR753" s="286">
        <v>18070000</v>
      </c>
      <c r="AS753" s="286">
        <v>1300</v>
      </c>
      <c r="AT753" s="286">
        <v>67600000</v>
      </c>
      <c r="AU753" s="286">
        <v>18070000</v>
      </c>
      <c r="AV753" s="286"/>
      <c r="AW753" s="286"/>
      <c r="AX753" s="286">
        <v>0</v>
      </c>
      <c r="AY753" s="286">
        <v>1255</v>
      </c>
      <c r="AZ753" s="286">
        <v>65260000</v>
      </c>
      <c r="BA753" s="286"/>
      <c r="BB753" s="286"/>
      <c r="BC753" s="286">
        <v>1044</v>
      </c>
      <c r="BD753" s="286">
        <v>54288000</v>
      </c>
      <c r="BE753" s="286">
        <v>40212385</v>
      </c>
      <c r="BF753" s="286">
        <v>14511600</v>
      </c>
      <c r="BG753" s="286">
        <v>1044</v>
      </c>
      <c r="BH753" s="286">
        <v>54288000</v>
      </c>
      <c r="BI753" s="286">
        <v>40212385</v>
      </c>
      <c r="BJ753" s="286">
        <v>14511600</v>
      </c>
      <c r="BK753" s="286">
        <v>211</v>
      </c>
      <c r="BL753" s="286">
        <v>45</v>
      </c>
      <c r="BM753" s="286">
        <v>256</v>
      </c>
      <c r="BN753" s="286">
        <v>13312000</v>
      </c>
      <c r="BO753" s="286">
        <v>3558400</v>
      </c>
      <c r="BP753" s="287" t="s">
        <v>4058</v>
      </c>
      <c r="BQ753" s="287" t="s">
        <v>4059</v>
      </c>
      <c r="BR753" t="s">
        <v>45</v>
      </c>
    </row>
    <row r="754" spans="1:70" x14ac:dyDescent="0.3">
      <c r="A754" s="281">
        <v>751</v>
      </c>
      <c r="B754" s="288" t="s">
        <v>2952</v>
      </c>
      <c r="C754" s="288" t="s">
        <v>3011</v>
      </c>
      <c r="D754" s="288" t="s">
        <v>2998</v>
      </c>
      <c r="E754" s="288" t="s">
        <v>2959</v>
      </c>
      <c r="F754" s="288" t="s">
        <v>2985</v>
      </c>
      <c r="G754" s="288" t="s">
        <v>2991</v>
      </c>
      <c r="H754" s="288" t="s">
        <v>2992</v>
      </c>
      <c r="I754" s="288" t="s">
        <v>2962</v>
      </c>
      <c r="J754" s="288" t="s">
        <v>60</v>
      </c>
      <c r="K754" s="288" t="s">
        <v>2958</v>
      </c>
      <c r="L754" s="288" t="s">
        <v>45</v>
      </c>
      <c r="M754" s="289" t="s">
        <v>2881</v>
      </c>
      <c r="N754" s="288" t="s">
        <v>2882</v>
      </c>
      <c r="O754" s="288" t="s">
        <v>50</v>
      </c>
      <c r="P754" s="288" t="s">
        <v>51</v>
      </c>
      <c r="Q754" s="290" t="s">
        <v>45</v>
      </c>
      <c r="R754" s="288" t="s">
        <v>45</v>
      </c>
      <c r="S754" s="1">
        <v>45824</v>
      </c>
      <c r="T754" s="1">
        <v>45747</v>
      </c>
      <c r="U754" s="290" t="s">
        <v>45</v>
      </c>
      <c r="V754" s="1">
        <v>45747</v>
      </c>
      <c r="W754" s="1">
        <v>45792</v>
      </c>
      <c r="X754" s="1">
        <v>45793</v>
      </c>
      <c r="Y754" s="291">
        <v>49000</v>
      </c>
      <c r="Z754" s="291">
        <v>49000</v>
      </c>
      <c r="AA754" s="291">
        <v>12000</v>
      </c>
      <c r="AB754" s="291">
        <v>49000</v>
      </c>
      <c r="AC754" s="292" t="s">
        <v>439</v>
      </c>
      <c r="AD754" s="290" t="s">
        <v>60</v>
      </c>
      <c r="AE754" s="292" t="s">
        <v>45</v>
      </c>
      <c r="AF754" s="291">
        <v>49000</v>
      </c>
      <c r="AG754" s="291">
        <v>1310</v>
      </c>
      <c r="AH754" s="291">
        <v>64190000</v>
      </c>
      <c r="AI754" s="291">
        <v>15720000</v>
      </c>
      <c r="AJ754" s="291">
        <v>750</v>
      </c>
      <c r="AK754" s="291">
        <v>36750000</v>
      </c>
      <c r="AL754" s="291">
        <v>9000000</v>
      </c>
      <c r="AM754" s="291">
        <v>560</v>
      </c>
      <c r="AN754" s="291">
        <v>27440000</v>
      </c>
      <c r="AO754" s="291">
        <v>6720000</v>
      </c>
      <c r="AP754" s="291">
        <v>1374</v>
      </c>
      <c r="AQ754" s="291">
        <v>67326000</v>
      </c>
      <c r="AR754" s="291">
        <v>16488000</v>
      </c>
      <c r="AS754" s="291">
        <v>1374</v>
      </c>
      <c r="AT754" s="291">
        <v>67326000</v>
      </c>
      <c r="AU754" s="291">
        <v>16488000</v>
      </c>
      <c r="AV754" s="291"/>
      <c r="AW754" s="291"/>
      <c r="AX754" s="291">
        <v>0</v>
      </c>
      <c r="AY754" s="291">
        <v>1353</v>
      </c>
      <c r="AZ754" s="291">
        <v>66297000</v>
      </c>
      <c r="BA754" s="291"/>
      <c r="BB754" s="291"/>
      <c r="BC754" s="291">
        <v>1300</v>
      </c>
      <c r="BD754" s="291">
        <v>63700000</v>
      </c>
      <c r="BE754" s="291">
        <v>43829377</v>
      </c>
      <c r="BF754" s="291">
        <v>15600000</v>
      </c>
      <c r="BG754" s="291">
        <v>1300</v>
      </c>
      <c r="BH754" s="291">
        <v>63700000</v>
      </c>
      <c r="BI754" s="291">
        <v>43829377</v>
      </c>
      <c r="BJ754" s="291">
        <v>15600000</v>
      </c>
      <c r="BK754" s="291">
        <v>53</v>
      </c>
      <c r="BL754" s="291">
        <v>21</v>
      </c>
      <c r="BM754" s="291">
        <v>74</v>
      </c>
      <c r="BN754" s="291">
        <v>3626000</v>
      </c>
      <c r="BO754" s="291">
        <v>888000</v>
      </c>
      <c r="BP754" s="292" t="s">
        <v>1766</v>
      </c>
      <c r="BQ754" s="292" t="s">
        <v>3874</v>
      </c>
      <c r="BR754" t="s">
        <v>45</v>
      </c>
    </row>
    <row r="755" spans="1:70" x14ac:dyDescent="0.3">
      <c r="A755" s="281">
        <v>752</v>
      </c>
      <c r="B755" s="282" t="s">
        <v>2952</v>
      </c>
      <c r="C755" s="282" t="s">
        <v>3011</v>
      </c>
      <c r="D755" s="282" t="s">
        <v>2998</v>
      </c>
      <c r="E755" s="282" t="s">
        <v>2959</v>
      </c>
      <c r="F755" s="282" t="s">
        <v>2985</v>
      </c>
      <c r="G755" s="282" t="s">
        <v>2991</v>
      </c>
      <c r="H755" s="282" t="s">
        <v>2992</v>
      </c>
      <c r="I755" s="282" t="s">
        <v>2962</v>
      </c>
      <c r="J755" s="282" t="s">
        <v>60</v>
      </c>
      <c r="K755" s="282" t="s">
        <v>2958</v>
      </c>
      <c r="L755" s="282" t="s">
        <v>45</v>
      </c>
      <c r="M755" s="283" t="s">
        <v>2883</v>
      </c>
      <c r="N755" s="282" t="s">
        <v>2884</v>
      </c>
      <c r="O755" s="282" t="s">
        <v>50</v>
      </c>
      <c r="P755" s="282" t="s">
        <v>127</v>
      </c>
      <c r="Q755" s="284" t="s">
        <v>45</v>
      </c>
      <c r="R755" s="282" t="s">
        <v>45</v>
      </c>
      <c r="S755" s="285">
        <v>45798</v>
      </c>
      <c r="T755" s="285">
        <v>45756</v>
      </c>
      <c r="U755" s="284" t="s">
        <v>45</v>
      </c>
      <c r="V755" s="285">
        <v>45756</v>
      </c>
      <c r="W755" s="285">
        <v>45792</v>
      </c>
      <c r="X755" s="285">
        <v>45798</v>
      </c>
      <c r="Y755" s="286">
        <v>89000</v>
      </c>
      <c r="Z755" s="286">
        <v>89000</v>
      </c>
      <c r="AA755" s="286">
        <v>24000</v>
      </c>
      <c r="AB755" s="286">
        <v>89000</v>
      </c>
      <c r="AC755" s="287" t="s">
        <v>302</v>
      </c>
      <c r="AD755" s="284" t="s">
        <v>60</v>
      </c>
      <c r="AE755" s="287" t="s">
        <v>45</v>
      </c>
      <c r="AF755" s="286">
        <v>89000</v>
      </c>
      <c r="AG755" s="286">
        <v>1380</v>
      </c>
      <c r="AH755" s="286">
        <v>122820000</v>
      </c>
      <c r="AI755" s="286">
        <v>33120000</v>
      </c>
      <c r="AJ755" s="286">
        <v>1100</v>
      </c>
      <c r="AK755" s="286">
        <v>97900000</v>
      </c>
      <c r="AL755" s="286">
        <v>26400000</v>
      </c>
      <c r="AM755" s="286">
        <v>280</v>
      </c>
      <c r="AN755" s="286">
        <v>24920000</v>
      </c>
      <c r="AO755" s="286">
        <v>6720000</v>
      </c>
      <c r="AP755" s="286">
        <v>1479</v>
      </c>
      <c r="AQ755" s="286">
        <v>131631000</v>
      </c>
      <c r="AR755" s="286">
        <v>35496000</v>
      </c>
      <c r="AS755" s="286">
        <v>1479</v>
      </c>
      <c r="AT755" s="286">
        <v>131631000</v>
      </c>
      <c r="AU755" s="286">
        <v>35496000</v>
      </c>
      <c r="AV755" s="286"/>
      <c r="AW755" s="286"/>
      <c r="AX755" s="286">
        <v>0</v>
      </c>
      <c r="AY755" s="286">
        <v>1024</v>
      </c>
      <c r="AZ755" s="286">
        <v>91136000</v>
      </c>
      <c r="BA755" s="286"/>
      <c r="BB755" s="286"/>
      <c r="BC755" s="286">
        <v>835</v>
      </c>
      <c r="BD755" s="286">
        <v>74315000</v>
      </c>
      <c r="BE755" s="286">
        <v>54618906</v>
      </c>
      <c r="BF755" s="286">
        <v>20040000</v>
      </c>
      <c r="BG755" s="286">
        <v>835</v>
      </c>
      <c r="BH755" s="286">
        <v>74315000</v>
      </c>
      <c r="BI755" s="286">
        <v>54618906</v>
      </c>
      <c r="BJ755" s="286">
        <v>20040000</v>
      </c>
      <c r="BK755" s="286">
        <v>189</v>
      </c>
      <c r="BL755" s="286">
        <v>455</v>
      </c>
      <c r="BM755" s="286">
        <v>644</v>
      </c>
      <c r="BN755" s="286">
        <v>57316000</v>
      </c>
      <c r="BO755" s="286">
        <v>15456000</v>
      </c>
      <c r="BP755" s="287" t="s">
        <v>4039</v>
      </c>
      <c r="BQ755" s="287" t="s">
        <v>716</v>
      </c>
      <c r="BR755" t="s">
        <v>45</v>
      </c>
    </row>
    <row r="756" spans="1:70" x14ac:dyDescent="0.3">
      <c r="A756" s="281">
        <v>753</v>
      </c>
      <c r="B756" s="288" t="s">
        <v>2952</v>
      </c>
      <c r="C756" s="288" t="s">
        <v>3011</v>
      </c>
      <c r="D756" s="288" t="s">
        <v>2998</v>
      </c>
      <c r="E756" s="288" t="s">
        <v>2959</v>
      </c>
      <c r="F756" s="288" t="s">
        <v>2985</v>
      </c>
      <c r="G756" s="288" t="s">
        <v>2991</v>
      </c>
      <c r="H756" s="288" t="s">
        <v>2992</v>
      </c>
      <c r="I756" s="288" t="s">
        <v>2962</v>
      </c>
      <c r="J756" s="288" t="s">
        <v>60</v>
      </c>
      <c r="K756" s="288" t="s">
        <v>2958</v>
      </c>
      <c r="L756" s="288" t="s">
        <v>45</v>
      </c>
      <c r="M756" s="289" t="s">
        <v>2885</v>
      </c>
      <c r="N756" s="288" t="s">
        <v>2886</v>
      </c>
      <c r="O756" s="288" t="s">
        <v>50</v>
      </c>
      <c r="P756" s="288" t="s">
        <v>51</v>
      </c>
      <c r="Q756" s="290" t="s">
        <v>45</v>
      </c>
      <c r="R756" s="288" t="s">
        <v>45</v>
      </c>
      <c r="S756" s="1">
        <v>45785</v>
      </c>
      <c r="T756" s="1">
        <v>45748</v>
      </c>
      <c r="U756" s="290" t="s">
        <v>45</v>
      </c>
      <c r="V756" s="1">
        <v>45748</v>
      </c>
      <c r="W756" s="1">
        <v>45785</v>
      </c>
      <c r="X756" s="1">
        <v>45785</v>
      </c>
      <c r="Y756" s="291">
        <v>46000</v>
      </c>
      <c r="Z756" s="291">
        <v>46000</v>
      </c>
      <c r="AA756" s="291">
        <v>12300</v>
      </c>
      <c r="AB756" s="291">
        <v>46000</v>
      </c>
      <c r="AC756" s="292" t="s">
        <v>208</v>
      </c>
      <c r="AD756" s="290" t="s">
        <v>60</v>
      </c>
      <c r="AE756" s="292" t="s">
        <v>45</v>
      </c>
      <c r="AF756" s="291">
        <v>46000</v>
      </c>
      <c r="AG756" s="291">
        <v>1200</v>
      </c>
      <c r="AH756" s="291">
        <v>55200000</v>
      </c>
      <c r="AI756" s="291">
        <v>14760000</v>
      </c>
      <c r="AJ756" s="291">
        <v>800</v>
      </c>
      <c r="AK756" s="291">
        <v>36800000</v>
      </c>
      <c r="AL756" s="291">
        <v>9840000</v>
      </c>
      <c r="AM756" s="291">
        <v>400</v>
      </c>
      <c r="AN756" s="291">
        <v>18400000</v>
      </c>
      <c r="AO756" s="291">
        <v>4920000</v>
      </c>
      <c r="AP756" s="291">
        <v>1187</v>
      </c>
      <c r="AQ756" s="291">
        <v>54602000</v>
      </c>
      <c r="AR756" s="291">
        <v>14600100</v>
      </c>
      <c r="AS756" s="291">
        <v>1187</v>
      </c>
      <c r="AT756" s="291">
        <v>54602000</v>
      </c>
      <c r="AU756" s="291">
        <v>14600100</v>
      </c>
      <c r="AV756" s="291"/>
      <c r="AW756" s="291"/>
      <c r="AX756" s="291">
        <v>0</v>
      </c>
      <c r="AY756" s="291">
        <v>1176</v>
      </c>
      <c r="AZ756" s="291">
        <v>54096000</v>
      </c>
      <c r="BA756" s="291"/>
      <c r="BB756" s="291"/>
      <c r="BC756" s="291">
        <v>1060</v>
      </c>
      <c r="BD756" s="291">
        <v>48760000</v>
      </c>
      <c r="BE756" s="291">
        <v>38134730</v>
      </c>
      <c r="BF756" s="291">
        <v>13038000</v>
      </c>
      <c r="BG756" s="291">
        <v>1060</v>
      </c>
      <c r="BH756" s="291">
        <v>48760000</v>
      </c>
      <c r="BI756" s="291">
        <v>38134730</v>
      </c>
      <c r="BJ756" s="291">
        <v>13038000</v>
      </c>
      <c r="BK756" s="291">
        <v>116</v>
      </c>
      <c r="BL756" s="291">
        <v>11</v>
      </c>
      <c r="BM756" s="291">
        <v>127</v>
      </c>
      <c r="BN756" s="291">
        <v>5842000</v>
      </c>
      <c r="BO756" s="291">
        <v>1562100</v>
      </c>
      <c r="BP756" s="292" t="s">
        <v>3668</v>
      </c>
      <c r="BQ756" s="292" t="s">
        <v>512</v>
      </c>
      <c r="BR756" t="s">
        <v>45</v>
      </c>
    </row>
    <row r="757" spans="1:70" x14ac:dyDescent="0.3">
      <c r="A757" s="281">
        <v>754</v>
      </c>
      <c r="B757" s="282" t="s">
        <v>2952</v>
      </c>
      <c r="C757" s="282" t="s">
        <v>3011</v>
      </c>
      <c r="D757" s="282" t="s">
        <v>2998</v>
      </c>
      <c r="E757" s="282" t="s">
        <v>2959</v>
      </c>
      <c r="F757" s="282" t="s">
        <v>2985</v>
      </c>
      <c r="G757" s="282" t="s">
        <v>2991</v>
      </c>
      <c r="H757" s="282" t="s">
        <v>2992</v>
      </c>
      <c r="I757" s="282" t="s">
        <v>2962</v>
      </c>
      <c r="J757" s="282" t="s">
        <v>60</v>
      </c>
      <c r="K757" s="282" t="s">
        <v>2958</v>
      </c>
      <c r="L757" s="282" t="s">
        <v>45</v>
      </c>
      <c r="M757" s="283" t="s">
        <v>2887</v>
      </c>
      <c r="N757" s="282" t="s">
        <v>2888</v>
      </c>
      <c r="O757" s="282" t="s">
        <v>50</v>
      </c>
      <c r="P757" s="282" t="s">
        <v>51</v>
      </c>
      <c r="Q757" s="284" t="s">
        <v>45</v>
      </c>
      <c r="R757" s="282" t="s">
        <v>45</v>
      </c>
      <c r="S757" s="285">
        <v>45805</v>
      </c>
      <c r="T757" s="285">
        <v>45797</v>
      </c>
      <c r="U757" s="284" t="s">
        <v>45</v>
      </c>
      <c r="V757" s="285">
        <v>45797</v>
      </c>
      <c r="W757" s="285">
        <v>45805</v>
      </c>
      <c r="X757" s="285">
        <v>45806</v>
      </c>
      <c r="Y757" s="286">
        <v>59000</v>
      </c>
      <c r="Z757" s="286">
        <v>59000</v>
      </c>
      <c r="AA757" s="286">
        <v>15800</v>
      </c>
      <c r="AB757" s="286">
        <v>59000</v>
      </c>
      <c r="AC757" s="287" t="s">
        <v>121</v>
      </c>
      <c r="AD757" s="284" t="s">
        <v>60</v>
      </c>
      <c r="AE757" s="287" t="s">
        <v>45</v>
      </c>
      <c r="AF757" s="286">
        <v>59000</v>
      </c>
      <c r="AG757" s="286">
        <v>800</v>
      </c>
      <c r="AH757" s="286">
        <v>47200000</v>
      </c>
      <c r="AI757" s="286">
        <v>12640000</v>
      </c>
      <c r="AJ757" s="286">
        <v>800</v>
      </c>
      <c r="AK757" s="286">
        <v>47200000</v>
      </c>
      <c r="AL757" s="286">
        <v>12640000</v>
      </c>
      <c r="AM757" s="286"/>
      <c r="AN757" s="286"/>
      <c r="AO757" s="286">
        <v>0</v>
      </c>
      <c r="AP757" s="286">
        <v>802</v>
      </c>
      <c r="AQ757" s="286">
        <v>47318000</v>
      </c>
      <c r="AR757" s="286">
        <v>12671600</v>
      </c>
      <c r="AS757" s="286">
        <v>802</v>
      </c>
      <c r="AT757" s="286">
        <v>47318000</v>
      </c>
      <c r="AU757" s="286">
        <v>12671600</v>
      </c>
      <c r="AV757" s="286"/>
      <c r="AW757" s="286"/>
      <c r="AX757" s="286">
        <v>0</v>
      </c>
      <c r="AY757" s="286">
        <v>796</v>
      </c>
      <c r="AZ757" s="286">
        <v>46964000</v>
      </c>
      <c r="BA757" s="286"/>
      <c r="BB757" s="286"/>
      <c r="BC757" s="286">
        <v>678</v>
      </c>
      <c r="BD757" s="286">
        <v>40002000</v>
      </c>
      <c r="BE757" s="286">
        <v>29201834</v>
      </c>
      <c r="BF757" s="286">
        <v>10712400</v>
      </c>
      <c r="BG757" s="286">
        <v>678</v>
      </c>
      <c r="BH757" s="286">
        <v>40002000</v>
      </c>
      <c r="BI757" s="286">
        <v>29201834</v>
      </c>
      <c r="BJ757" s="286">
        <v>10712400</v>
      </c>
      <c r="BK757" s="286">
        <v>118</v>
      </c>
      <c r="BL757" s="286">
        <v>6</v>
      </c>
      <c r="BM757" s="286">
        <v>124</v>
      </c>
      <c r="BN757" s="286">
        <v>7316000</v>
      </c>
      <c r="BO757" s="286">
        <v>1959200</v>
      </c>
      <c r="BP757" s="287" t="s">
        <v>3382</v>
      </c>
      <c r="BQ757" s="287" t="s">
        <v>610</v>
      </c>
      <c r="BR757" t="s">
        <v>45</v>
      </c>
    </row>
    <row r="758" spans="1:70" x14ac:dyDescent="0.3">
      <c r="A758" s="281">
        <v>755</v>
      </c>
      <c r="B758" s="288" t="s">
        <v>2952</v>
      </c>
      <c r="C758" s="288" t="s">
        <v>3011</v>
      </c>
      <c r="D758" s="288" t="s">
        <v>2998</v>
      </c>
      <c r="E758" s="288" t="s">
        <v>2959</v>
      </c>
      <c r="F758" s="288" t="s">
        <v>2956</v>
      </c>
      <c r="G758" s="288" t="s">
        <v>2956</v>
      </c>
      <c r="H758" s="288" t="s">
        <v>2993</v>
      </c>
      <c r="I758" s="288" t="s">
        <v>2962</v>
      </c>
      <c r="J758" s="288" t="s">
        <v>60</v>
      </c>
      <c r="K758" s="288" t="s">
        <v>2958</v>
      </c>
      <c r="L758" s="288" t="s">
        <v>45</v>
      </c>
      <c r="M758" s="289" t="s">
        <v>2889</v>
      </c>
      <c r="N758" s="288" t="s">
        <v>2890</v>
      </c>
      <c r="O758" s="288" t="s">
        <v>50</v>
      </c>
      <c r="P758" s="288" t="s">
        <v>585</v>
      </c>
      <c r="Q758" s="290" t="s">
        <v>45</v>
      </c>
      <c r="R758" s="288" t="s">
        <v>45</v>
      </c>
      <c r="S758" s="1">
        <v>45754</v>
      </c>
      <c r="T758" s="1">
        <v>45664</v>
      </c>
      <c r="U758" s="290" t="s">
        <v>45</v>
      </c>
      <c r="V758" s="1">
        <v>45664</v>
      </c>
      <c r="W758" s="1">
        <v>45740</v>
      </c>
      <c r="X758" s="1">
        <v>45743</v>
      </c>
      <c r="Y758" s="291">
        <v>69000</v>
      </c>
      <c r="Z758" s="291">
        <v>69000</v>
      </c>
      <c r="AA758" s="291">
        <v>11600</v>
      </c>
      <c r="AB758" s="291">
        <v>69000</v>
      </c>
      <c r="AC758" s="292" t="s">
        <v>2891</v>
      </c>
      <c r="AD758" s="290" t="s">
        <v>60</v>
      </c>
      <c r="AE758" s="292" t="s">
        <v>45</v>
      </c>
      <c r="AF758" s="291">
        <v>69000</v>
      </c>
      <c r="AG758" s="291">
        <v>650</v>
      </c>
      <c r="AH758" s="291">
        <v>44850000</v>
      </c>
      <c r="AI758" s="291">
        <v>7540000</v>
      </c>
      <c r="AJ758" s="291">
        <v>650</v>
      </c>
      <c r="AK758" s="291">
        <v>44850000</v>
      </c>
      <c r="AL758" s="291">
        <v>7540000</v>
      </c>
      <c r="AM758" s="291"/>
      <c r="AN758" s="291"/>
      <c r="AO758" s="291">
        <v>0</v>
      </c>
      <c r="AP758" s="291">
        <v>650</v>
      </c>
      <c r="AQ758" s="291">
        <v>44850000</v>
      </c>
      <c r="AR758" s="291">
        <v>7540000</v>
      </c>
      <c r="AS758" s="291">
        <v>650</v>
      </c>
      <c r="AT758" s="291">
        <v>44850000</v>
      </c>
      <c r="AU758" s="291">
        <v>7540000</v>
      </c>
      <c r="AV758" s="291"/>
      <c r="AW758" s="291"/>
      <c r="AX758" s="291">
        <v>0</v>
      </c>
      <c r="AY758" s="291">
        <v>622</v>
      </c>
      <c r="AZ758" s="291">
        <v>42918000</v>
      </c>
      <c r="BA758" s="291"/>
      <c r="BB758" s="291"/>
      <c r="BC758" s="291">
        <v>411</v>
      </c>
      <c r="BD758" s="291">
        <v>28359000</v>
      </c>
      <c r="BE758" s="291">
        <v>20028805</v>
      </c>
      <c r="BF758" s="291">
        <v>4767600</v>
      </c>
      <c r="BG758" s="291">
        <v>411</v>
      </c>
      <c r="BH758" s="291">
        <v>28359000</v>
      </c>
      <c r="BI758" s="291">
        <v>20028805</v>
      </c>
      <c r="BJ758" s="291">
        <v>4767600</v>
      </c>
      <c r="BK758" s="291">
        <v>211</v>
      </c>
      <c r="BL758" s="291">
        <v>28</v>
      </c>
      <c r="BM758" s="291">
        <v>239</v>
      </c>
      <c r="BN758" s="291">
        <v>16491000</v>
      </c>
      <c r="BO758" s="291">
        <v>2772400</v>
      </c>
      <c r="BP758" s="292" t="s">
        <v>3570</v>
      </c>
      <c r="BQ758" s="292" t="s">
        <v>4192</v>
      </c>
      <c r="BR758" t="s">
        <v>45</v>
      </c>
    </row>
    <row r="759" spans="1:70" x14ac:dyDescent="0.3">
      <c r="A759" s="281">
        <v>756</v>
      </c>
      <c r="B759" s="282" t="s">
        <v>2952</v>
      </c>
      <c r="C759" s="282" t="s">
        <v>3011</v>
      </c>
      <c r="D759" s="282" t="s">
        <v>2998</v>
      </c>
      <c r="E759" s="282" t="s">
        <v>2959</v>
      </c>
      <c r="F759" s="282" t="s">
        <v>2956</v>
      </c>
      <c r="G759" s="282" t="s">
        <v>2956</v>
      </c>
      <c r="H759" s="282" t="s">
        <v>2993</v>
      </c>
      <c r="I759" s="282" t="s">
        <v>2962</v>
      </c>
      <c r="J759" s="282" t="s">
        <v>60</v>
      </c>
      <c r="K759" s="282" t="s">
        <v>2958</v>
      </c>
      <c r="L759" s="282" t="s">
        <v>45</v>
      </c>
      <c r="M759" s="283" t="s">
        <v>2892</v>
      </c>
      <c r="N759" s="282" t="s">
        <v>2893</v>
      </c>
      <c r="O759" s="282" t="s">
        <v>50</v>
      </c>
      <c r="P759" s="282" t="s">
        <v>51</v>
      </c>
      <c r="Q759" s="284" t="s">
        <v>45</v>
      </c>
      <c r="R759" s="282" t="s">
        <v>45</v>
      </c>
      <c r="S759" s="285">
        <v>45789</v>
      </c>
      <c r="T759" s="285">
        <v>45733</v>
      </c>
      <c r="U759" s="284" t="s">
        <v>45</v>
      </c>
      <c r="V759" s="285">
        <v>45733</v>
      </c>
      <c r="W759" s="285">
        <v>45789</v>
      </c>
      <c r="X759" s="285">
        <v>45790</v>
      </c>
      <c r="Y759" s="286">
        <v>69000</v>
      </c>
      <c r="Z759" s="286">
        <v>69000</v>
      </c>
      <c r="AA759" s="286">
        <v>16200</v>
      </c>
      <c r="AB759" s="286">
        <v>69000</v>
      </c>
      <c r="AC759" s="287" t="s">
        <v>784</v>
      </c>
      <c r="AD759" s="284" t="s">
        <v>60</v>
      </c>
      <c r="AE759" s="287" t="s">
        <v>45</v>
      </c>
      <c r="AF759" s="286">
        <v>69000</v>
      </c>
      <c r="AG759" s="286">
        <v>800</v>
      </c>
      <c r="AH759" s="286">
        <v>55200000</v>
      </c>
      <c r="AI759" s="286">
        <v>12960000</v>
      </c>
      <c r="AJ759" s="286">
        <v>800</v>
      </c>
      <c r="AK759" s="286">
        <v>55200000</v>
      </c>
      <c r="AL759" s="286">
        <v>12960000</v>
      </c>
      <c r="AM759" s="286"/>
      <c r="AN759" s="286"/>
      <c r="AO759" s="286">
        <v>0</v>
      </c>
      <c r="AP759" s="286">
        <v>796</v>
      </c>
      <c r="AQ759" s="286">
        <v>54924000</v>
      </c>
      <c r="AR759" s="286">
        <v>12895200</v>
      </c>
      <c r="AS759" s="286">
        <v>796</v>
      </c>
      <c r="AT759" s="286">
        <v>54924000</v>
      </c>
      <c r="AU759" s="286">
        <v>12895200</v>
      </c>
      <c r="AV759" s="286"/>
      <c r="AW759" s="286"/>
      <c r="AX759" s="286">
        <v>0</v>
      </c>
      <c r="AY759" s="286">
        <v>630</v>
      </c>
      <c r="AZ759" s="286">
        <v>43470000</v>
      </c>
      <c r="BA759" s="286"/>
      <c r="BB759" s="286"/>
      <c r="BC759" s="286">
        <v>510</v>
      </c>
      <c r="BD759" s="286">
        <v>35190000</v>
      </c>
      <c r="BE759" s="286">
        <v>24343736</v>
      </c>
      <c r="BF759" s="286">
        <v>8262000</v>
      </c>
      <c r="BG759" s="286">
        <v>510</v>
      </c>
      <c r="BH759" s="286">
        <v>35190000</v>
      </c>
      <c r="BI759" s="286">
        <v>24343736</v>
      </c>
      <c r="BJ759" s="286">
        <v>8262000</v>
      </c>
      <c r="BK759" s="286">
        <v>120</v>
      </c>
      <c r="BL759" s="286">
        <v>166</v>
      </c>
      <c r="BM759" s="286">
        <v>286</v>
      </c>
      <c r="BN759" s="286">
        <v>19734000</v>
      </c>
      <c r="BO759" s="286">
        <v>4633200</v>
      </c>
      <c r="BP759" s="287" t="s">
        <v>3298</v>
      </c>
      <c r="BQ759" s="287" t="s">
        <v>3667</v>
      </c>
      <c r="BR759" t="s">
        <v>45</v>
      </c>
    </row>
    <row r="760" spans="1:70" x14ac:dyDescent="0.3">
      <c r="A760" s="281">
        <v>757</v>
      </c>
      <c r="B760" s="288" t="s">
        <v>2952</v>
      </c>
      <c r="C760" s="288" t="s">
        <v>3011</v>
      </c>
      <c r="D760" s="288" t="s">
        <v>2998</v>
      </c>
      <c r="E760" s="288" t="s">
        <v>2959</v>
      </c>
      <c r="F760" s="288" t="s">
        <v>2956</v>
      </c>
      <c r="G760" s="288" t="s">
        <v>2956</v>
      </c>
      <c r="H760" s="288" t="s">
        <v>2993</v>
      </c>
      <c r="I760" s="288" t="s">
        <v>2962</v>
      </c>
      <c r="J760" s="288" t="s">
        <v>60</v>
      </c>
      <c r="K760" s="288" t="s">
        <v>2958</v>
      </c>
      <c r="L760" s="288" t="s">
        <v>45</v>
      </c>
      <c r="M760" s="289" t="s">
        <v>2894</v>
      </c>
      <c r="N760" s="288" t="s">
        <v>2895</v>
      </c>
      <c r="O760" s="288" t="s">
        <v>50</v>
      </c>
      <c r="P760" s="288" t="s">
        <v>585</v>
      </c>
      <c r="Q760" s="290" t="s">
        <v>45</v>
      </c>
      <c r="R760" s="288" t="s">
        <v>45</v>
      </c>
      <c r="S760" s="1">
        <v>45734</v>
      </c>
      <c r="T760" s="1">
        <v>45679</v>
      </c>
      <c r="U760" s="290" t="s">
        <v>45</v>
      </c>
      <c r="V760" s="1">
        <v>45679</v>
      </c>
      <c r="W760" s="1">
        <v>45734</v>
      </c>
      <c r="X760" s="1">
        <v>45736</v>
      </c>
      <c r="Y760" s="291">
        <v>49000</v>
      </c>
      <c r="Z760" s="291">
        <v>49000</v>
      </c>
      <c r="AA760" s="291">
        <v>12400</v>
      </c>
      <c r="AB760" s="291">
        <v>49000</v>
      </c>
      <c r="AC760" s="292" t="s">
        <v>655</v>
      </c>
      <c r="AD760" s="290" t="s">
        <v>60</v>
      </c>
      <c r="AE760" s="292" t="s">
        <v>45</v>
      </c>
      <c r="AF760" s="291">
        <v>49000</v>
      </c>
      <c r="AG760" s="291">
        <v>250</v>
      </c>
      <c r="AH760" s="291">
        <v>12250000</v>
      </c>
      <c r="AI760" s="291">
        <v>3100000</v>
      </c>
      <c r="AJ760" s="291">
        <v>250</v>
      </c>
      <c r="AK760" s="291">
        <v>12250000</v>
      </c>
      <c r="AL760" s="291">
        <v>3100000</v>
      </c>
      <c r="AM760" s="291"/>
      <c r="AN760" s="291"/>
      <c r="AO760" s="291">
        <v>0</v>
      </c>
      <c r="AP760" s="291">
        <v>500</v>
      </c>
      <c r="AQ760" s="291">
        <v>24500000</v>
      </c>
      <c r="AR760" s="291">
        <v>6200000</v>
      </c>
      <c r="AS760" s="291">
        <v>500</v>
      </c>
      <c r="AT760" s="291">
        <v>24500000</v>
      </c>
      <c r="AU760" s="291">
        <v>6200000</v>
      </c>
      <c r="AV760" s="291"/>
      <c r="AW760" s="291"/>
      <c r="AX760" s="291">
        <v>0</v>
      </c>
      <c r="AY760" s="291">
        <v>505</v>
      </c>
      <c r="AZ760" s="291">
        <v>24745000</v>
      </c>
      <c r="BA760" s="291"/>
      <c r="BB760" s="291"/>
      <c r="BC760" s="291">
        <v>480</v>
      </c>
      <c r="BD760" s="291">
        <v>23520000</v>
      </c>
      <c r="BE760" s="291">
        <v>16969291</v>
      </c>
      <c r="BF760" s="291">
        <v>5952000</v>
      </c>
      <c r="BG760" s="291">
        <v>480</v>
      </c>
      <c r="BH760" s="291">
        <v>23520000</v>
      </c>
      <c r="BI760" s="291">
        <v>16969291</v>
      </c>
      <c r="BJ760" s="291">
        <v>5952000</v>
      </c>
      <c r="BK760" s="291">
        <v>25</v>
      </c>
      <c r="BL760" s="291">
        <v>-5</v>
      </c>
      <c r="BM760" s="291">
        <v>20</v>
      </c>
      <c r="BN760" s="291">
        <v>980000</v>
      </c>
      <c r="BO760" s="291">
        <v>248000</v>
      </c>
      <c r="BP760" s="292" t="s">
        <v>1372</v>
      </c>
      <c r="BQ760" s="292" t="s">
        <v>3889</v>
      </c>
      <c r="BR760" t="s">
        <v>45</v>
      </c>
    </row>
    <row r="761" spans="1:70" x14ac:dyDescent="0.3">
      <c r="A761" s="281">
        <v>758</v>
      </c>
      <c r="B761" s="282" t="s">
        <v>2952</v>
      </c>
      <c r="C761" s="282" t="s">
        <v>3011</v>
      </c>
      <c r="D761" s="282" t="s">
        <v>2998</v>
      </c>
      <c r="E761" s="282" t="s">
        <v>2959</v>
      </c>
      <c r="F761" s="282" t="s">
        <v>2956</v>
      </c>
      <c r="G761" s="282" t="s">
        <v>2956</v>
      </c>
      <c r="H761" s="282" t="s">
        <v>2993</v>
      </c>
      <c r="I761" s="282" t="s">
        <v>2962</v>
      </c>
      <c r="J761" s="282" t="s">
        <v>60</v>
      </c>
      <c r="K761" s="282" t="s">
        <v>2958</v>
      </c>
      <c r="L761" s="282" t="s">
        <v>45</v>
      </c>
      <c r="M761" s="283" t="s">
        <v>2896</v>
      </c>
      <c r="N761" s="282" t="s">
        <v>2897</v>
      </c>
      <c r="O761" s="282" t="s">
        <v>50</v>
      </c>
      <c r="P761" s="282" t="s">
        <v>585</v>
      </c>
      <c r="Q761" s="284" t="s">
        <v>45</v>
      </c>
      <c r="R761" s="282" t="s">
        <v>45</v>
      </c>
      <c r="S761" s="285">
        <v>45769</v>
      </c>
      <c r="T761" s="285">
        <v>45733</v>
      </c>
      <c r="U761" s="284" t="s">
        <v>45</v>
      </c>
      <c r="V761" s="285">
        <v>45733</v>
      </c>
      <c r="W761" s="285">
        <v>45769</v>
      </c>
      <c r="X761" s="285">
        <v>45777</v>
      </c>
      <c r="Y761" s="286">
        <v>33000</v>
      </c>
      <c r="Z761" s="286">
        <v>33000</v>
      </c>
      <c r="AA761" s="286">
        <v>6190</v>
      </c>
      <c r="AB761" s="286">
        <v>33000</v>
      </c>
      <c r="AC761" s="287" t="s">
        <v>2898</v>
      </c>
      <c r="AD761" s="284" t="s">
        <v>60</v>
      </c>
      <c r="AE761" s="287" t="s">
        <v>45</v>
      </c>
      <c r="AF761" s="286">
        <v>33000</v>
      </c>
      <c r="AG761" s="286">
        <v>600</v>
      </c>
      <c r="AH761" s="286">
        <v>19800000</v>
      </c>
      <c r="AI761" s="286">
        <v>3714000</v>
      </c>
      <c r="AJ761" s="286">
        <v>600</v>
      </c>
      <c r="AK761" s="286">
        <v>19800000</v>
      </c>
      <c r="AL761" s="286">
        <v>3714000</v>
      </c>
      <c r="AM761" s="286"/>
      <c r="AN761" s="286"/>
      <c r="AO761" s="286">
        <v>0</v>
      </c>
      <c r="AP761" s="286">
        <v>600</v>
      </c>
      <c r="AQ761" s="286">
        <v>19800000</v>
      </c>
      <c r="AR761" s="286">
        <v>3714000</v>
      </c>
      <c r="AS761" s="286">
        <v>600</v>
      </c>
      <c r="AT761" s="286">
        <v>19800000</v>
      </c>
      <c r="AU761" s="286">
        <v>3714000</v>
      </c>
      <c r="AV761" s="286"/>
      <c r="AW761" s="286"/>
      <c r="AX761" s="286">
        <v>0</v>
      </c>
      <c r="AY761" s="286">
        <v>592</v>
      </c>
      <c r="AZ761" s="286">
        <v>19536000</v>
      </c>
      <c r="BA761" s="286"/>
      <c r="BB761" s="286"/>
      <c r="BC761" s="286">
        <v>50</v>
      </c>
      <c r="BD761" s="286">
        <v>1650000</v>
      </c>
      <c r="BE761" s="286">
        <v>1303605</v>
      </c>
      <c r="BF761" s="286">
        <v>309500</v>
      </c>
      <c r="BG761" s="286">
        <v>50</v>
      </c>
      <c r="BH761" s="286">
        <v>1650000</v>
      </c>
      <c r="BI761" s="286">
        <v>1303605</v>
      </c>
      <c r="BJ761" s="286">
        <v>309500</v>
      </c>
      <c r="BK761" s="286">
        <v>542</v>
      </c>
      <c r="BL761" s="286">
        <v>8</v>
      </c>
      <c r="BM761" s="286">
        <v>550</v>
      </c>
      <c r="BN761" s="286">
        <v>18150000</v>
      </c>
      <c r="BO761" s="286">
        <v>3404500</v>
      </c>
      <c r="BP761" s="287" t="s">
        <v>3413</v>
      </c>
      <c r="BQ761" s="287" t="s">
        <v>3352</v>
      </c>
      <c r="BR761" t="s">
        <v>45</v>
      </c>
    </row>
    <row r="762" spans="1:70" x14ac:dyDescent="0.3">
      <c r="A762" s="281">
        <v>759</v>
      </c>
      <c r="B762" s="288" t="s">
        <v>2952</v>
      </c>
      <c r="C762" s="288" t="s">
        <v>3011</v>
      </c>
      <c r="D762" s="288" t="s">
        <v>2998</v>
      </c>
      <c r="E762" s="288" t="s">
        <v>2959</v>
      </c>
      <c r="F762" s="288" t="s">
        <v>2956</v>
      </c>
      <c r="G762" s="288" t="s">
        <v>2956</v>
      </c>
      <c r="H762" s="288" t="s">
        <v>2993</v>
      </c>
      <c r="I762" s="288" t="s">
        <v>2962</v>
      </c>
      <c r="J762" s="288" t="s">
        <v>60</v>
      </c>
      <c r="K762" s="288" t="s">
        <v>2958</v>
      </c>
      <c r="L762" s="288" t="s">
        <v>45</v>
      </c>
      <c r="M762" s="289" t="s">
        <v>2899</v>
      </c>
      <c r="N762" s="288" t="s">
        <v>2900</v>
      </c>
      <c r="O762" s="288" t="s">
        <v>50</v>
      </c>
      <c r="P762" s="288" t="s">
        <v>585</v>
      </c>
      <c r="Q762" s="290" t="s">
        <v>45</v>
      </c>
      <c r="R762" s="288" t="s">
        <v>45</v>
      </c>
      <c r="S762" s="1">
        <v>45776</v>
      </c>
      <c r="T762" s="1">
        <v>45733</v>
      </c>
      <c r="U762" s="290" t="s">
        <v>45</v>
      </c>
      <c r="V762" s="1">
        <v>45733</v>
      </c>
      <c r="W762" s="1">
        <v>45776</v>
      </c>
      <c r="X762" s="1">
        <v>45777</v>
      </c>
      <c r="Y762" s="291">
        <v>39000</v>
      </c>
      <c r="Z762" s="291">
        <v>39000</v>
      </c>
      <c r="AA762" s="291">
        <v>9800</v>
      </c>
      <c r="AB762" s="291">
        <v>39000</v>
      </c>
      <c r="AC762" s="292" t="s">
        <v>1019</v>
      </c>
      <c r="AD762" s="290" t="s">
        <v>60</v>
      </c>
      <c r="AE762" s="292" t="s">
        <v>45</v>
      </c>
      <c r="AF762" s="291">
        <v>39000</v>
      </c>
      <c r="AG762" s="291">
        <v>500</v>
      </c>
      <c r="AH762" s="291">
        <v>19500000</v>
      </c>
      <c r="AI762" s="291">
        <v>4900000</v>
      </c>
      <c r="AJ762" s="291">
        <v>500</v>
      </c>
      <c r="AK762" s="291">
        <v>19500000</v>
      </c>
      <c r="AL762" s="291">
        <v>4900000</v>
      </c>
      <c r="AM762" s="291"/>
      <c r="AN762" s="291"/>
      <c r="AO762" s="291">
        <v>0</v>
      </c>
      <c r="AP762" s="291">
        <v>495</v>
      </c>
      <c r="AQ762" s="291">
        <v>19305000</v>
      </c>
      <c r="AR762" s="291">
        <v>4851000</v>
      </c>
      <c r="AS762" s="291">
        <v>495</v>
      </c>
      <c r="AT762" s="291">
        <v>19305000</v>
      </c>
      <c r="AU762" s="291">
        <v>4851000</v>
      </c>
      <c r="AV762" s="291"/>
      <c r="AW762" s="291"/>
      <c r="AX762" s="291">
        <v>0</v>
      </c>
      <c r="AY762" s="291">
        <v>487</v>
      </c>
      <c r="AZ762" s="291">
        <v>18993000</v>
      </c>
      <c r="BA762" s="291"/>
      <c r="BB762" s="291"/>
      <c r="BC762" s="291">
        <v>372</v>
      </c>
      <c r="BD762" s="291">
        <v>14508000</v>
      </c>
      <c r="BE762" s="291">
        <v>11114819</v>
      </c>
      <c r="BF762" s="291">
        <v>3645600</v>
      </c>
      <c r="BG762" s="291">
        <v>372</v>
      </c>
      <c r="BH762" s="291">
        <v>14508000</v>
      </c>
      <c r="BI762" s="291">
        <v>11114819</v>
      </c>
      <c r="BJ762" s="291">
        <v>3645600</v>
      </c>
      <c r="BK762" s="291">
        <v>115</v>
      </c>
      <c r="BL762" s="291">
        <v>8</v>
      </c>
      <c r="BM762" s="291">
        <v>123</v>
      </c>
      <c r="BN762" s="291">
        <v>4797000</v>
      </c>
      <c r="BO762" s="291">
        <v>1205400</v>
      </c>
      <c r="BP762" s="292" t="s">
        <v>813</v>
      </c>
      <c r="BQ762" s="292" t="s">
        <v>3309</v>
      </c>
      <c r="BR762" t="s">
        <v>45</v>
      </c>
    </row>
    <row r="763" spans="1:70" x14ac:dyDescent="0.3">
      <c r="A763" s="281">
        <v>760</v>
      </c>
      <c r="B763" s="282" t="s">
        <v>2952</v>
      </c>
      <c r="C763" s="282" t="s">
        <v>3011</v>
      </c>
      <c r="D763" s="282" t="s">
        <v>2998</v>
      </c>
      <c r="E763" s="282" t="s">
        <v>2959</v>
      </c>
      <c r="F763" s="282" t="s">
        <v>2956</v>
      </c>
      <c r="G763" s="282" t="s">
        <v>2956</v>
      </c>
      <c r="H763" s="282" t="s">
        <v>2994</v>
      </c>
      <c r="I763" s="282" t="s">
        <v>2962</v>
      </c>
      <c r="J763" s="282" t="s">
        <v>60</v>
      </c>
      <c r="K763" s="282" t="s">
        <v>2958</v>
      </c>
      <c r="L763" s="282" t="s">
        <v>45</v>
      </c>
      <c r="M763" s="283" t="s">
        <v>2901</v>
      </c>
      <c r="N763" s="282" t="s">
        <v>2902</v>
      </c>
      <c r="O763" s="282" t="s">
        <v>50</v>
      </c>
      <c r="P763" s="282" t="s">
        <v>51</v>
      </c>
      <c r="Q763" s="284" t="s">
        <v>45</v>
      </c>
      <c r="R763" s="282" t="s">
        <v>45</v>
      </c>
      <c r="S763" s="285">
        <v>45792</v>
      </c>
      <c r="T763" s="285">
        <v>45726</v>
      </c>
      <c r="U763" s="284" t="s">
        <v>45</v>
      </c>
      <c r="V763" s="285">
        <v>45726</v>
      </c>
      <c r="W763" s="285">
        <v>45792</v>
      </c>
      <c r="X763" s="285">
        <v>45793</v>
      </c>
      <c r="Y763" s="286">
        <v>29000</v>
      </c>
      <c r="Z763" s="286">
        <v>29000</v>
      </c>
      <c r="AA763" s="286">
        <v>8800</v>
      </c>
      <c r="AB763" s="286">
        <v>29000</v>
      </c>
      <c r="AC763" s="287" t="s">
        <v>1356</v>
      </c>
      <c r="AD763" s="284" t="s">
        <v>60</v>
      </c>
      <c r="AE763" s="287" t="s">
        <v>45</v>
      </c>
      <c r="AF763" s="286">
        <v>29000</v>
      </c>
      <c r="AG763" s="286">
        <v>600</v>
      </c>
      <c r="AH763" s="286">
        <v>17400000</v>
      </c>
      <c r="AI763" s="286">
        <v>5280000</v>
      </c>
      <c r="AJ763" s="286">
        <v>600</v>
      </c>
      <c r="AK763" s="286">
        <v>17400000</v>
      </c>
      <c r="AL763" s="286">
        <v>5280000</v>
      </c>
      <c r="AM763" s="286"/>
      <c r="AN763" s="286"/>
      <c r="AO763" s="286">
        <v>0</v>
      </c>
      <c r="AP763" s="286">
        <v>598</v>
      </c>
      <c r="AQ763" s="286">
        <v>17342000</v>
      </c>
      <c r="AR763" s="286">
        <v>5262400</v>
      </c>
      <c r="AS763" s="286">
        <v>598</v>
      </c>
      <c r="AT763" s="286">
        <v>17342000</v>
      </c>
      <c r="AU763" s="286">
        <v>5262400</v>
      </c>
      <c r="AV763" s="286"/>
      <c r="AW763" s="286"/>
      <c r="AX763" s="286">
        <v>0</v>
      </c>
      <c r="AY763" s="286">
        <v>454</v>
      </c>
      <c r="AZ763" s="286">
        <v>13166000</v>
      </c>
      <c r="BA763" s="286"/>
      <c r="BB763" s="286"/>
      <c r="BC763" s="286">
        <v>163</v>
      </c>
      <c r="BD763" s="286">
        <v>4727000</v>
      </c>
      <c r="BE763" s="286">
        <v>3702758</v>
      </c>
      <c r="BF763" s="286">
        <v>1434400</v>
      </c>
      <c r="BG763" s="286">
        <v>163</v>
      </c>
      <c r="BH763" s="286">
        <v>4727000</v>
      </c>
      <c r="BI763" s="286">
        <v>3702758</v>
      </c>
      <c r="BJ763" s="286">
        <v>1434400</v>
      </c>
      <c r="BK763" s="286">
        <v>291</v>
      </c>
      <c r="BL763" s="286">
        <v>144</v>
      </c>
      <c r="BM763" s="286">
        <v>435</v>
      </c>
      <c r="BN763" s="286">
        <v>12615000</v>
      </c>
      <c r="BO763" s="286">
        <v>3828000</v>
      </c>
      <c r="BP763" s="287" t="s">
        <v>3405</v>
      </c>
      <c r="BQ763" s="287" t="s">
        <v>3321</v>
      </c>
      <c r="BR763" t="s">
        <v>45</v>
      </c>
    </row>
    <row r="764" spans="1:70" x14ac:dyDescent="0.3">
      <c r="A764" s="281">
        <v>761</v>
      </c>
      <c r="B764" s="288" t="s">
        <v>2952</v>
      </c>
      <c r="C764" s="288" t="s">
        <v>3011</v>
      </c>
      <c r="D764" s="288" t="s">
        <v>2998</v>
      </c>
      <c r="E764" s="288" t="s">
        <v>2959</v>
      </c>
      <c r="F764" s="288" t="s">
        <v>2956</v>
      </c>
      <c r="G764" s="288" t="s">
        <v>2956</v>
      </c>
      <c r="H764" s="288" t="s">
        <v>2995</v>
      </c>
      <c r="I764" s="288" t="s">
        <v>2962</v>
      </c>
      <c r="J764" s="288" t="s">
        <v>60</v>
      </c>
      <c r="K764" s="288" t="s">
        <v>2958</v>
      </c>
      <c r="L764" s="288" t="s">
        <v>45</v>
      </c>
      <c r="M764" s="289" t="s">
        <v>2903</v>
      </c>
      <c r="N764" s="288" t="s">
        <v>2904</v>
      </c>
      <c r="O764" s="288" t="s">
        <v>50</v>
      </c>
      <c r="P764" s="288" t="s">
        <v>585</v>
      </c>
      <c r="Q764" s="290" t="s">
        <v>45</v>
      </c>
      <c r="R764" s="288" t="s">
        <v>45</v>
      </c>
      <c r="S764" s="1">
        <v>45729</v>
      </c>
      <c r="T764" s="1">
        <v>45729</v>
      </c>
      <c r="U764" s="290" t="s">
        <v>45</v>
      </c>
      <c r="V764" s="1">
        <v>45729</v>
      </c>
      <c r="W764" s="1">
        <v>45755</v>
      </c>
      <c r="X764" s="1">
        <v>45756</v>
      </c>
      <c r="Y764" s="291">
        <v>29000</v>
      </c>
      <c r="Z764" s="291">
        <v>29000</v>
      </c>
      <c r="AA764" s="291">
        <v>4400</v>
      </c>
      <c r="AB764" s="291">
        <v>29000</v>
      </c>
      <c r="AC764" s="292" t="s">
        <v>2905</v>
      </c>
      <c r="AD764" s="290" t="s">
        <v>60</v>
      </c>
      <c r="AE764" s="292" t="s">
        <v>45</v>
      </c>
      <c r="AF764" s="291">
        <v>29000</v>
      </c>
      <c r="AG764" s="291">
        <v>1</v>
      </c>
      <c r="AH764" s="291">
        <v>29000</v>
      </c>
      <c r="AI764" s="291">
        <v>4400</v>
      </c>
      <c r="AJ764" s="291">
        <v>1</v>
      </c>
      <c r="AK764" s="291">
        <v>29000</v>
      </c>
      <c r="AL764" s="291">
        <v>4400</v>
      </c>
      <c r="AM764" s="291"/>
      <c r="AN764" s="291"/>
      <c r="AO764" s="291">
        <v>0</v>
      </c>
      <c r="AP764" s="291">
        <v>3918</v>
      </c>
      <c r="AQ764" s="291">
        <v>113622000</v>
      </c>
      <c r="AR764" s="291">
        <v>17239200</v>
      </c>
      <c r="AS764" s="291">
        <v>3918</v>
      </c>
      <c r="AT764" s="291">
        <v>113622000</v>
      </c>
      <c r="AU764" s="291">
        <v>17239200</v>
      </c>
      <c r="AV764" s="291"/>
      <c r="AW764" s="291"/>
      <c r="AX764" s="291">
        <v>0</v>
      </c>
      <c r="AY764" s="291">
        <v>3300</v>
      </c>
      <c r="AZ764" s="291">
        <v>95700000</v>
      </c>
      <c r="BA764" s="291">
        <v>1</v>
      </c>
      <c r="BB764" s="291">
        <v>29000</v>
      </c>
      <c r="BC764" s="291">
        <v>1937</v>
      </c>
      <c r="BD764" s="291">
        <v>56173000</v>
      </c>
      <c r="BE764" s="291"/>
      <c r="BF764" s="291">
        <v>8522800</v>
      </c>
      <c r="BG764" s="291">
        <v>1937</v>
      </c>
      <c r="BH764" s="291">
        <v>56173000</v>
      </c>
      <c r="BI764" s="291"/>
      <c r="BJ764" s="291">
        <v>8522800</v>
      </c>
      <c r="BK764" s="291">
        <v>1363</v>
      </c>
      <c r="BL764" s="291">
        <v>618</v>
      </c>
      <c r="BM764" s="291">
        <v>1981</v>
      </c>
      <c r="BN764" s="291">
        <v>57449000</v>
      </c>
      <c r="BO764" s="291">
        <v>8716400</v>
      </c>
      <c r="BP764" s="292" t="s">
        <v>3384</v>
      </c>
      <c r="BQ764" s="292" t="s">
        <v>45</v>
      </c>
      <c r="BR764" t="s">
        <v>45</v>
      </c>
    </row>
    <row r="765" spans="1:70" x14ac:dyDescent="0.3">
      <c r="A765" s="281">
        <v>762</v>
      </c>
      <c r="B765" s="282" t="s">
        <v>2952</v>
      </c>
      <c r="C765" s="282" t="s">
        <v>3011</v>
      </c>
      <c r="D765" s="282" t="s">
        <v>2998</v>
      </c>
      <c r="E765" s="282" t="s">
        <v>2959</v>
      </c>
      <c r="F765" s="282" t="s">
        <v>2956</v>
      </c>
      <c r="G765" s="282" t="s">
        <v>2956</v>
      </c>
      <c r="H765" s="282" t="s">
        <v>2995</v>
      </c>
      <c r="I765" s="282" t="s">
        <v>2962</v>
      </c>
      <c r="J765" s="282" t="s">
        <v>60</v>
      </c>
      <c r="K765" s="282" t="s">
        <v>2958</v>
      </c>
      <c r="L765" s="282" t="s">
        <v>45</v>
      </c>
      <c r="M765" s="283" t="s">
        <v>2906</v>
      </c>
      <c r="N765" s="282" t="s">
        <v>2907</v>
      </c>
      <c r="O765" s="282" t="s">
        <v>50</v>
      </c>
      <c r="P765" s="282" t="s">
        <v>2908</v>
      </c>
      <c r="Q765" s="284" t="s">
        <v>45</v>
      </c>
      <c r="R765" s="282" t="s">
        <v>45</v>
      </c>
      <c r="S765" s="285">
        <v>45747</v>
      </c>
      <c r="T765" s="285">
        <v>45747</v>
      </c>
      <c r="U765" s="284" t="s">
        <v>45</v>
      </c>
      <c r="V765" s="285">
        <v>45747</v>
      </c>
      <c r="W765" s="285">
        <v>45775</v>
      </c>
      <c r="X765" s="285">
        <v>45779</v>
      </c>
      <c r="Y765" s="286">
        <v>33000</v>
      </c>
      <c r="Z765" s="286">
        <v>33000</v>
      </c>
      <c r="AA765" s="286">
        <v>5000</v>
      </c>
      <c r="AB765" s="286">
        <v>33000</v>
      </c>
      <c r="AC765" s="287" t="s">
        <v>2909</v>
      </c>
      <c r="AD765" s="284" t="s">
        <v>60</v>
      </c>
      <c r="AE765" s="287" t="s">
        <v>45</v>
      </c>
      <c r="AF765" s="286">
        <v>33000</v>
      </c>
      <c r="AG765" s="286">
        <v>1</v>
      </c>
      <c r="AH765" s="286">
        <v>33000</v>
      </c>
      <c r="AI765" s="286">
        <v>5000</v>
      </c>
      <c r="AJ765" s="286">
        <v>1</v>
      </c>
      <c r="AK765" s="286">
        <v>33000</v>
      </c>
      <c r="AL765" s="286">
        <v>5000</v>
      </c>
      <c r="AM765" s="286"/>
      <c r="AN765" s="286"/>
      <c r="AO765" s="286">
        <v>0</v>
      </c>
      <c r="AP765" s="286">
        <v>3030</v>
      </c>
      <c r="AQ765" s="286">
        <v>99990000</v>
      </c>
      <c r="AR765" s="286">
        <v>15150000</v>
      </c>
      <c r="AS765" s="286">
        <v>3030</v>
      </c>
      <c r="AT765" s="286">
        <v>99990000</v>
      </c>
      <c r="AU765" s="286">
        <v>15150000</v>
      </c>
      <c r="AV765" s="286"/>
      <c r="AW765" s="286"/>
      <c r="AX765" s="286">
        <v>0</v>
      </c>
      <c r="AY765" s="286">
        <v>2685</v>
      </c>
      <c r="AZ765" s="286">
        <v>88605000</v>
      </c>
      <c r="BA765" s="286">
        <v>327</v>
      </c>
      <c r="BB765" s="286">
        <v>10791000</v>
      </c>
      <c r="BC765" s="286">
        <v>1320</v>
      </c>
      <c r="BD765" s="286">
        <v>43560000</v>
      </c>
      <c r="BE765" s="286"/>
      <c r="BF765" s="286">
        <v>6600000</v>
      </c>
      <c r="BG765" s="286">
        <v>1320</v>
      </c>
      <c r="BH765" s="286">
        <v>43560000</v>
      </c>
      <c r="BI765" s="286"/>
      <c r="BJ765" s="286">
        <v>6600000</v>
      </c>
      <c r="BK765" s="286">
        <v>1365</v>
      </c>
      <c r="BL765" s="286">
        <v>345</v>
      </c>
      <c r="BM765" s="286">
        <v>1710</v>
      </c>
      <c r="BN765" s="286">
        <v>56430000</v>
      </c>
      <c r="BO765" s="286">
        <v>8550000</v>
      </c>
      <c r="BP765" s="287" t="s">
        <v>3553</v>
      </c>
      <c r="BQ765" s="287" t="s">
        <v>45</v>
      </c>
      <c r="BR765" t="s">
        <v>45</v>
      </c>
    </row>
    <row r="766" spans="1:70" x14ac:dyDescent="0.3">
      <c r="A766" s="281">
        <v>763</v>
      </c>
      <c r="B766" s="288" t="s">
        <v>2952</v>
      </c>
      <c r="C766" s="288" t="s">
        <v>3011</v>
      </c>
      <c r="D766" s="288" t="s">
        <v>2998</v>
      </c>
      <c r="E766" s="288" t="s">
        <v>2959</v>
      </c>
      <c r="F766" s="288" t="s">
        <v>2956</v>
      </c>
      <c r="G766" s="288" t="s">
        <v>2956</v>
      </c>
      <c r="H766" s="288" t="s">
        <v>2995</v>
      </c>
      <c r="I766" s="288" t="s">
        <v>2962</v>
      </c>
      <c r="J766" s="288" t="s">
        <v>60</v>
      </c>
      <c r="K766" s="288" t="s">
        <v>2958</v>
      </c>
      <c r="L766" s="288" t="s">
        <v>45</v>
      </c>
      <c r="M766" s="289" t="s">
        <v>2910</v>
      </c>
      <c r="N766" s="288" t="s">
        <v>2911</v>
      </c>
      <c r="O766" s="288" t="s">
        <v>50</v>
      </c>
      <c r="P766" s="288" t="s">
        <v>585</v>
      </c>
      <c r="Q766" s="290" t="s">
        <v>45</v>
      </c>
      <c r="R766" s="288" t="s">
        <v>45</v>
      </c>
      <c r="S766" s="1">
        <v>45747</v>
      </c>
      <c r="T766" s="1">
        <v>45747</v>
      </c>
      <c r="U766" s="290" t="s">
        <v>45</v>
      </c>
      <c r="V766" s="1">
        <v>45747</v>
      </c>
      <c r="W766" s="1">
        <v>45785</v>
      </c>
      <c r="X766" s="1">
        <v>45790</v>
      </c>
      <c r="Y766" s="291">
        <v>29000</v>
      </c>
      <c r="Z766" s="291">
        <v>29000</v>
      </c>
      <c r="AA766" s="291">
        <v>3800</v>
      </c>
      <c r="AB766" s="291">
        <v>29000</v>
      </c>
      <c r="AC766" s="292" t="s">
        <v>2912</v>
      </c>
      <c r="AD766" s="290" t="s">
        <v>60</v>
      </c>
      <c r="AE766" s="292" t="s">
        <v>45</v>
      </c>
      <c r="AF766" s="291">
        <v>29000</v>
      </c>
      <c r="AG766" s="291">
        <v>1</v>
      </c>
      <c r="AH766" s="291">
        <v>29000</v>
      </c>
      <c r="AI766" s="291">
        <v>3800</v>
      </c>
      <c r="AJ766" s="291">
        <v>1</v>
      </c>
      <c r="AK766" s="291">
        <v>29000</v>
      </c>
      <c r="AL766" s="291">
        <v>3800</v>
      </c>
      <c r="AM766" s="291"/>
      <c r="AN766" s="291"/>
      <c r="AO766" s="291">
        <v>0</v>
      </c>
      <c r="AP766" s="291">
        <v>4000</v>
      </c>
      <c r="AQ766" s="291">
        <v>116000000</v>
      </c>
      <c r="AR766" s="291">
        <v>15200000</v>
      </c>
      <c r="AS766" s="291">
        <v>4000</v>
      </c>
      <c r="AT766" s="291">
        <v>116000000</v>
      </c>
      <c r="AU766" s="291">
        <v>15200000</v>
      </c>
      <c r="AV766" s="291"/>
      <c r="AW766" s="291"/>
      <c r="AX766" s="291">
        <v>0</v>
      </c>
      <c r="AY766" s="291">
        <v>2316</v>
      </c>
      <c r="AZ766" s="291">
        <v>67164000</v>
      </c>
      <c r="BA766" s="291"/>
      <c r="BB766" s="291"/>
      <c r="BC766" s="291">
        <v>2301</v>
      </c>
      <c r="BD766" s="291">
        <v>66729000</v>
      </c>
      <c r="BE766" s="291"/>
      <c r="BF766" s="291">
        <v>8743800</v>
      </c>
      <c r="BG766" s="291">
        <v>2301</v>
      </c>
      <c r="BH766" s="291">
        <v>66729000</v>
      </c>
      <c r="BI766" s="291"/>
      <c r="BJ766" s="291">
        <v>8743800</v>
      </c>
      <c r="BK766" s="291">
        <v>15</v>
      </c>
      <c r="BL766" s="291">
        <v>1684</v>
      </c>
      <c r="BM766" s="291">
        <v>1699</v>
      </c>
      <c r="BN766" s="291">
        <v>49271000</v>
      </c>
      <c r="BO766" s="291">
        <v>6456200</v>
      </c>
      <c r="BP766" s="292" t="s">
        <v>3238</v>
      </c>
      <c r="BQ766" s="292" t="s">
        <v>45</v>
      </c>
      <c r="BR766" t="s">
        <v>45</v>
      </c>
    </row>
    <row r="767" spans="1:70" x14ac:dyDescent="0.3">
      <c r="A767" s="281">
        <v>764</v>
      </c>
      <c r="B767" s="282" t="s">
        <v>2952</v>
      </c>
      <c r="C767" s="282" t="s">
        <v>3011</v>
      </c>
      <c r="D767" s="282" t="s">
        <v>2998</v>
      </c>
      <c r="E767" s="282" t="s">
        <v>2959</v>
      </c>
      <c r="F767" s="282" t="s">
        <v>2956</v>
      </c>
      <c r="G767" s="282" t="s">
        <v>2956</v>
      </c>
      <c r="H767" s="282" t="s">
        <v>2995</v>
      </c>
      <c r="I767" s="282" t="s">
        <v>2962</v>
      </c>
      <c r="J767" s="282" t="s">
        <v>60</v>
      </c>
      <c r="K767" s="282" t="s">
        <v>2958</v>
      </c>
      <c r="L767" s="282" t="s">
        <v>45</v>
      </c>
      <c r="M767" s="283" t="s">
        <v>2913</v>
      </c>
      <c r="N767" s="282" t="s">
        <v>2914</v>
      </c>
      <c r="O767" s="282" t="s">
        <v>50</v>
      </c>
      <c r="P767" s="282" t="s">
        <v>2915</v>
      </c>
      <c r="Q767" s="284" t="s">
        <v>45</v>
      </c>
      <c r="R767" s="282" t="s">
        <v>45</v>
      </c>
      <c r="S767" s="285">
        <v>45756</v>
      </c>
      <c r="T767" s="285">
        <v>45756</v>
      </c>
      <c r="U767" s="284" t="s">
        <v>45</v>
      </c>
      <c r="V767" s="285">
        <v>45756</v>
      </c>
      <c r="W767" s="285">
        <v>45796</v>
      </c>
      <c r="X767" s="285">
        <v>45812</v>
      </c>
      <c r="Y767" s="286">
        <v>22000</v>
      </c>
      <c r="Z767" s="286">
        <v>22000</v>
      </c>
      <c r="AA767" s="286">
        <v>3400</v>
      </c>
      <c r="AB767" s="286">
        <v>22000</v>
      </c>
      <c r="AC767" s="287" t="s">
        <v>2916</v>
      </c>
      <c r="AD767" s="284" t="s">
        <v>60</v>
      </c>
      <c r="AE767" s="287" t="s">
        <v>45</v>
      </c>
      <c r="AF767" s="286">
        <v>22000</v>
      </c>
      <c r="AG767" s="286">
        <v>1</v>
      </c>
      <c r="AH767" s="286">
        <v>22000</v>
      </c>
      <c r="AI767" s="286">
        <v>3400</v>
      </c>
      <c r="AJ767" s="286">
        <v>1</v>
      </c>
      <c r="AK767" s="286">
        <v>22000</v>
      </c>
      <c r="AL767" s="286">
        <v>3400</v>
      </c>
      <c r="AM767" s="286"/>
      <c r="AN767" s="286"/>
      <c r="AO767" s="286">
        <v>0</v>
      </c>
      <c r="AP767" s="286">
        <v>3030</v>
      </c>
      <c r="AQ767" s="286">
        <v>66660000</v>
      </c>
      <c r="AR767" s="286">
        <v>10302000</v>
      </c>
      <c r="AS767" s="286">
        <v>3030</v>
      </c>
      <c r="AT767" s="286">
        <v>66660000</v>
      </c>
      <c r="AU767" s="286">
        <v>10302000</v>
      </c>
      <c r="AV767" s="286"/>
      <c r="AW767" s="286"/>
      <c r="AX767" s="286">
        <v>0</v>
      </c>
      <c r="AY767" s="286">
        <v>1485</v>
      </c>
      <c r="AZ767" s="286">
        <v>32670000</v>
      </c>
      <c r="BA767" s="286"/>
      <c r="BB767" s="286"/>
      <c r="BC767" s="286">
        <v>1085</v>
      </c>
      <c r="BD767" s="286">
        <v>23870000</v>
      </c>
      <c r="BE767" s="286"/>
      <c r="BF767" s="286">
        <v>3689000</v>
      </c>
      <c r="BG767" s="286">
        <v>1085</v>
      </c>
      <c r="BH767" s="286">
        <v>23870000</v>
      </c>
      <c r="BI767" s="286"/>
      <c r="BJ767" s="286">
        <v>3689000</v>
      </c>
      <c r="BK767" s="286">
        <v>400</v>
      </c>
      <c r="BL767" s="286">
        <v>1545</v>
      </c>
      <c r="BM767" s="286">
        <v>1945</v>
      </c>
      <c r="BN767" s="286">
        <v>42790000</v>
      </c>
      <c r="BO767" s="286">
        <v>6613000</v>
      </c>
      <c r="BP767" s="287" t="s">
        <v>3965</v>
      </c>
      <c r="BQ767" s="287" t="s">
        <v>45</v>
      </c>
      <c r="BR767" t="s">
        <v>45</v>
      </c>
    </row>
    <row r="768" spans="1:70" x14ac:dyDescent="0.3">
      <c r="A768" s="281">
        <v>765</v>
      </c>
      <c r="B768" s="288" t="s">
        <v>2952</v>
      </c>
      <c r="C768" s="288" t="s">
        <v>3011</v>
      </c>
      <c r="D768" s="288" t="s">
        <v>2998</v>
      </c>
      <c r="E768" s="288" t="s">
        <v>2959</v>
      </c>
      <c r="F768" s="288" t="s">
        <v>2956</v>
      </c>
      <c r="G768" s="288" t="s">
        <v>2956</v>
      </c>
      <c r="H768" s="288" t="s">
        <v>2995</v>
      </c>
      <c r="I768" s="288" t="s">
        <v>2962</v>
      </c>
      <c r="J768" s="288" t="s">
        <v>60</v>
      </c>
      <c r="K768" s="288" t="s">
        <v>2958</v>
      </c>
      <c r="L768" s="288" t="s">
        <v>45</v>
      </c>
      <c r="M768" s="289" t="s">
        <v>2917</v>
      </c>
      <c r="N768" s="288" t="s">
        <v>2904</v>
      </c>
      <c r="O768" s="288" t="s">
        <v>50</v>
      </c>
      <c r="P768" s="288" t="s">
        <v>585</v>
      </c>
      <c r="Q768" s="290" t="s">
        <v>45</v>
      </c>
      <c r="R768" s="288" t="s">
        <v>45</v>
      </c>
      <c r="S768" s="1">
        <v>45785</v>
      </c>
      <c r="T768" s="290" t="s">
        <v>45</v>
      </c>
      <c r="U768" s="290" t="s">
        <v>45</v>
      </c>
      <c r="V768" s="290" t="s">
        <v>45</v>
      </c>
      <c r="W768" s="290" t="s">
        <v>45</v>
      </c>
      <c r="X768" s="290" t="s">
        <v>45</v>
      </c>
      <c r="Y768" s="291">
        <v>29000</v>
      </c>
      <c r="Z768" s="291">
        <v>29000</v>
      </c>
      <c r="AA768" s="291">
        <v>4400</v>
      </c>
      <c r="AB768" s="291">
        <v>29000</v>
      </c>
      <c r="AC768" s="292" t="s">
        <v>2905</v>
      </c>
      <c r="AD768" s="290" t="s">
        <v>60</v>
      </c>
      <c r="AE768" s="292" t="s">
        <v>45</v>
      </c>
      <c r="AF768" s="291">
        <v>29000</v>
      </c>
      <c r="AG768" s="291">
        <v>1</v>
      </c>
      <c r="AH768" s="291">
        <v>29000</v>
      </c>
      <c r="AI768" s="291">
        <v>4400</v>
      </c>
      <c r="AJ768" s="291">
        <v>1</v>
      </c>
      <c r="AK768" s="291">
        <v>29000</v>
      </c>
      <c r="AL768" s="291">
        <v>4400</v>
      </c>
      <c r="AM768" s="291"/>
      <c r="AN768" s="291"/>
      <c r="AO768" s="291">
        <v>0</v>
      </c>
      <c r="AP768" s="291"/>
      <c r="AQ768" s="291"/>
      <c r="AR768" s="291">
        <v>0</v>
      </c>
      <c r="AS768" s="291"/>
      <c r="AT768" s="291"/>
      <c r="AU768" s="291">
        <v>0</v>
      </c>
      <c r="AV768" s="291"/>
      <c r="AW768" s="291"/>
      <c r="AX768" s="291">
        <v>0</v>
      </c>
      <c r="AY768" s="291"/>
      <c r="AZ768" s="291"/>
      <c r="BA768" s="291"/>
      <c r="BB768" s="291"/>
      <c r="BC768" s="291"/>
      <c r="BD768" s="291"/>
      <c r="BE768" s="291"/>
      <c r="BF768" s="291">
        <v>0</v>
      </c>
      <c r="BG768" s="291"/>
      <c r="BH768" s="291"/>
      <c r="BI768" s="291"/>
      <c r="BJ768" s="291">
        <v>0</v>
      </c>
      <c r="BK768" s="291"/>
      <c r="BL768" s="291"/>
      <c r="BM768" s="291"/>
      <c r="BN768" s="291"/>
      <c r="BO768" s="291"/>
      <c r="BP768" s="292" t="s">
        <v>45</v>
      </c>
      <c r="BQ768" s="292" t="s">
        <v>45</v>
      </c>
      <c r="BR768" t="s">
        <v>45</v>
      </c>
    </row>
    <row r="769" spans="1:70" x14ac:dyDescent="0.3">
      <c r="A769" s="281">
        <v>766</v>
      </c>
      <c r="B769" s="282" t="s">
        <v>2952</v>
      </c>
      <c r="C769" s="282" t="s">
        <v>3011</v>
      </c>
      <c r="D769" s="282" t="s">
        <v>2998</v>
      </c>
      <c r="E769" s="282" t="s">
        <v>2959</v>
      </c>
      <c r="F769" s="282" t="s">
        <v>2956</v>
      </c>
      <c r="G769" s="282" t="s">
        <v>2956</v>
      </c>
      <c r="H769" s="282" t="s">
        <v>2995</v>
      </c>
      <c r="I769" s="282" t="s">
        <v>2962</v>
      </c>
      <c r="J769" s="282" t="s">
        <v>60</v>
      </c>
      <c r="K769" s="282" t="s">
        <v>2958</v>
      </c>
      <c r="L769" s="282" t="s">
        <v>45</v>
      </c>
      <c r="M769" s="283" t="s">
        <v>2918</v>
      </c>
      <c r="N769" s="282" t="s">
        <v>2907</v>
      </c>
      <c r="O769" s="282" t="s">
        <v>50</v>
      </c>
      <c r="P769" s="282" t="s">
        <v>2908</v>
      </c>
      <c r="Q769" s="284" t="s">
        <v>45</v>
      </c>
      <c r="R769" s="282" t="s">
        <v>45</v>
      </c>
      <c r="S769" s="285">
        <v>45785</v>
      </c>
      <c r="T769" s="284" t="s">
        <v>45</v>
      </c>
      <c r="U769" s="284" t="s">
        <v>45</v>
      </c>
      <c r="V769" s="284" t="s">
        <v>45</v>
      </c>
      <c r="W769" s="284" t="s">
        <v>45</v>
      </c>
      <c r="X769" s="284" t="s">
        <v>45</v>
      </c>
      <c r="Y769" s="286">
        <v>33000</v>
      </c>
      <c r="Z769" s="286">
        <v>33000</v>
      </c>
      <c r="AA769" s="286">
        <v>5000</v>
      </c>
      <c r="AB769" s="286">
        <v>33000</v>
      </c>
      <c r="AC769" s="287" t="s">
        <v>2909</v>
      </c>
      <c r="AD769" s="284" t="s">
        <v>60</v>
      </c>
      <c r="AE769" s="287" t="s">
        <v>45</v>
      </c>
      <c r="AF769" s="286">
        <v>33000</v>
      </c>
      <c r="AG769" s="286">
        <v>1</v>
      </c>
      <c r="AH769" s="286">
        <v>33000</v>
      </c>
      <c r="AI769" s="286">
        <v>5000</v>
      </c>
      <c r="AJ769" s="286">
        <v>1</v>
      </c>
      <c r="AK769" s="286">
        <v>33000</v>
      </c>
      <c r="AL769" s="286">
        <v>5000</v>
      </c>
      <c r="AM769" s="286"/>
      <c r="AN769" s="286"/>
      <c r="AO769" s="286">
        <v>0</v>
      </c>
      <c r="AP769" s="286"/>
      <c r="AQ769" s="286"/>
      <c r="AR769" s="286">
        <v>0</v>
      </c>
      <c r="AS769" s="286"/>
      <c r="AT769" s="286"/>
      <c r="AU769" s="286">
        <v>0</v>
      </c>
      <c r="AV769" s="286"/>
      <c r="AW769" s="286"/>
      <c r="AX769" s="286">
        <v>0</v>
      </c>
      <c r="AY769" s="286"/>
      <c r="AZ769" s="286"/>
      <c r="BA769" s="286"/>
      <c r="BB769" s="286"/>
      <c r="BC769" s="286"/>
      <c r="BD769" s="286"/>
      <c r="BE769" s="286"/>
      <c r="BF769" s="286">
        <v>0</v>
      </c>
      <c r="BG769" s="286"/>
      <c r="BH769" s="286"/>
      <c r="BI769" s="286"/>
      <c r="BJ769" s="286">
        <v>0</v>
      </c>
      <c r="BK769" s="286"/>
      <c r="BL769" s="286"/>
      <c r="BM769" s="286"/>
      <c r="BN769" s="286"/>
      <c r="BO769" s="286"/>
      <c r="BP769" s="287" t="s">
        <v>45</v>
      </c>
      <c r="BQ769" s="287" t="s">
        <v>45</v>
      </c>
      <c r="BR769" t="s">
        <v>45</v>
      </c>
    </row>
    <row r="770" spans="1:70" x14ac:dyDescent="0.3">
      <c r="A770" s="281">
        <v>767</v>
      </c>
      <c r="B770" s="288" t="s">
        <v>2952</v>
      </c>
      <c r="C770" s="288" t="s">
        <v>3011</v>
      </c>
      <c r="D770" s="288" t="s">
        <v>2998</v>
      </c>
      <c r="E770" s="288" t="s">
        <v>2959</v>
      </c>
      <c r="F770" s="288" t="s">
        <v>2956</v>
      </c>
      <c r="G770" s="288" t="s">
        <v>2956</v>
      </c>
      <c r="H770" s="288" t="s">
        <v>2995</v>
      </c>
      <c r="I770" s="288" t="s">
        <v>2962</v>
      </c>
      <c r="J770" s="288" t="s">
        <v>60</v>
      </c>
      <c r="K770" s="288" t="s">
        <v>2958</v>
      </c>
      <c r="L770" s="288" t="s">
        <v>45</v>
      </c>
      <c r="M770" s="289" t="s">
        <v>2919</v>
      </c>
      <c r="N770" s="288" t="s">
        <v>2911</v>
      </c>
      <c r="O770" s="288" t="s">
        <v>50</v>
      </c>
      <c r="P770" s="288" t="s">
        <v>585</v>
      </c>
      <c r="Q770" s="290" t="s">
        <v>45</v>
      </c>
      <c r="R770" s="288" t="s">
        <v>45</v>
      </c>
      <c r="S770" s="1">
        <v>45785</v>
      </c>
      <c r="T770" s="290" t="s">
        <v>45</v>
      </c>
      <c r="U770" s="290" t="s">
        <v>45</v>
      </c>
      <c r="V770" s="290" t="s">
        <v>45</v>
      </c>
      <c r="W770" s="290" t="s">
        <v>45</v>
      </c>
      <c r="X770" s="290" t="s">
        <v>45</v>
      </c>
      <c r="Y770" s="291">
        <v>29000</v>
      </c>
      <c r="Z770" s="291">
        <v>29000</v>
      </c>
      <c r="AA770" s="291">
        <v>3800</v>
      </c>
      <c r="AB770" s="291">
        <v>29000</v>
      </c>
      <c r="AC770" s="292" t="s">
        <v>2912</v>
      </c>
      <c r="AD770" s="290" t="s">
        <v>60</v>
      </c>
      <c r="AE770" s="292" t="s">
        <v>45</v>
      </c>
      <c r="AF770" s="291">
        <v>29000</v>
      </c>
      <c r="AG770" s="291">
        <v>1</v>
      </c>
      <c r="AH770" s="291">
        <v>29000</v>
      </c>
      <c r="AI770" s="291">
        <v>3800</v>
      </c>
      <c r="AJ770" s="291">
        <v>1</v>
      </c>
      <c r="AK770" s="291">
        <v>29000</v>
      </c>
      <c r="AL770" s="291">
        <v>3800</v>
      </c>
      <c r="AM770" s="291"/>
      <c r="AN770" s="291"/>
      <c r="AO770" s="291">
        <v>0</v>
      </c>
      <c r="AP770" s="291"/>
      <c r="AQ770" s="291"/>
      <c r="AR770" s="291">
        <v>0</v>
      </c>
      <c r="AS770" s="291"/>
      <c r="AT770" s="291"/>
      <c r="AU770" s="291">
        <v>0</v>
      </c>
      <c r="AV770" s="291"/>
      <c r="AW770" s="291"/>
      <c r="AX770" s="291">
        <v>0</v>
      </c>
      <c r="AY770" s="291"/>
      <c r="AZ770" s="291"/>
      <c r="BA770" s="291"/>
      <c r="BB770" s="291"/>
      <c r="BC770" s="291"/>
      <c r="BD770" s="291"/>
      <c r="BE770" s="291"/>
      <c r="BF770" s="291">
        <v>0</v>
      </c>
      <c r="BG770" s="291"/>
      <c r="BH770" s="291"/>
      <c r="BI770" s="291"/>
      <c r="BJ770" s="291">
        <v>0</v>
      </c>
      <c r="BK770" s="291"/>
      <c r="BL770" s="291"/>
      <c r="BM770" s="291"/>
      <c r="BN770" s="291"/>
      <c r="BO770" s="291"/>
      <c r="BP770" s="292" t="s">
        <v>45</v>
      </c>
      <c r="BQ770" s="292" t="s">
        <v>45</v>
      </c>
      <c r="BR770" t="s">
        <v>45</v>
      </c>
    </row>
    <row r="771" spans="1:70" x14ac:dyDescent="0.3">
      <c r="A771" s="281">
        <v>768</v>
      </c>
      <c r="B771" s="282" t="s">
        <v>2952</v>
      </c>
      <c r="C771" s="282" t="s">
        <v>3011</v>
      </c>
      <c r="D771" s="282" t="s">
        <v>2998</v>
      </c>
      <c r="E771" s="282" t="s">
        <v>2959</v>
      </c>
      <c r="F771" s="282" t="s">
        <v>2956</v>
      </c>
      <c r="G771" s="282" t="s">
        <v>2956</v>
      </c>
      <c r="H771" s="282" t="s">
        <v>2995</v>
      </c>
      <c r="I771" s="282" t="s">
        <v>2962</v>
      </c>
      <c r="J771" s="282" t="s">
        <v>60</v>
      </c>
      <c r="K771" s="282" t="s">
        <v>2958</v>
      </c>
      <c r="L771" s="282" t="s">
        <v>45</v>
      </c>
      <c r="M771" s="283" t="s">
        <v>2920</v>
      </c>
      <c r="N771" s="282" t="s">
        <v>2921</v>
      </c>
      <c r="O771" s="282" t="s">
        <v>50</v>
      </c>
      <c r="P771" s="282" t="s">
        <v>585</v>
      </c>
      <c r="Q771" s="284" t="s">
        <v>45</v>
      </c>
      <c r="R771" s="282" t="s">
        <v>45</v>
      </c>
      <c r="S771" s="285">
        <v>45740</v>
      </c>
      <c r="T771" s="285">
        <v>45726</v>
      </c>
      <c r="U771" s="284" t="s">
        <v>45</v>
      </c>
      <c r="V771" s="285">
        <v>45726</v>
      </c>
      <c r="W771" s="285">
        <v>45740</v>
      </c>
      <c r="X771" s="285">
        <v>45742</v>
      </c>
      <c r="Y771" s="286">
        <v>19000</v>
      </c>
      <c r="Z771" s="286">
        <v>19000</v>
      </c>
      <c r="AA771" s="286">
        <v>2800</v>
      </c>
      <c r="AB771" s="286">
        <v>19000</v>
      </c>
      <c r="AC771" s="287" t="s">
        <v>2065</v>
      </c>
      <c r="AD771" s="284" t="s">
        <v>60</v>
      </c>
      <c r="AE771" s="287" t="s">
        <v>45</v>
      </c>
      <c r="AF771" s="286">
        <v>19000</v>
      </c>
      <c r="AG771" s="286">
        <v>600</v>
      </c>
      <c r="AH771" s="286">
        <v>11400000</v>
      </c>
      <c r="AI771" s="286">
        <v>1680000</v>
      </c>
      <c r="AJ771" s="286">
        <v>600</v>
      </c>
      <c r="AK771" s="286">
        <v>11400000</v>
      </c>
      <c r="AL771" s="286">
        <v>1680000</v>
      </c>
      <c r="AM771" s="286"/>
      <c r="AN771" s="286"/>
      <c r="AO771" s="286">
        <v>0</v>
      </c>
      <c r="AP771" s="286">
        <v>600</v>
      </c>
      <c r="AQ771" s="286">
        <v>11400000</v>
      </c>
      <c r="AR771" s="286">
        <v>1680000</v>
      </c>
      <c r="AS771" s="286">
        <v>600</v>
      </c>
      <c r="AT771" s="286">
        <v>11400000</v>
      </c>
      <c r="AU771" s="286">
        <v>1680000</v>
      </c>
      <c r="AV771" s="286"/>
      <c r="AW771" s="286"/>
      <c r="AX771" s="286">
        <v>0</v>
      </c>
      <c r="AY771" s="286">
        <v>523</v>
      </c>
      <c r="AZ771" s="286">
        <v>9937000</v>
      </c>
      <c r="BA771" s="286"/>
      <c r="BB771" s="286"/>
      <c r="BC771" s="286">
        <v>441</v>
      </c>
      <c r="BD771" s="286">
        <v>8379000</v>
      </c>
      <c r="BE771" s="286">
        <v>6709019</v>
      </c>
      <c r="BF771" s="286">
        <v>1234800</v>
      </c>
      <c r="BG771" s="286">
        <v>441</v>
      </c>
      <c r="BH771" s="286">
        <v>8379000</v>
      </c>
      <c r="BI771" s="286">
        <v>6709019</v>
      </c>
      <c r="BJ771" s="286">
        <v>1234800</v>
      </c>
      <c r="BK771" s="286">
        <v>82</v>
      </c>
      <c r="BL771" s="286">
        <v>77</v>
      </c>
      <c r="BM771" s="286">
        <v>159</v>
      </c>
      <c r="BN771" s="286">
        <v>3021000</v>
      </c>
      <c r="BO771" s="286">
        <v>445200</v>
      </c>
      <c r="BP771" s="287" t="s">
        <v>1802</v>
      </c>
      <c r="BQ771" s="287" t="s">
        <v>898</v>
      </c>
      <c r="BR771" t="s">
        <v>45</v>
      </c>
    </row>
    <row r="772" spans="1:70" x14ac:dyDescent="0.3">
      <c r="A772" s="281">
        <v>769</v>
      </c>
      <c r="B772" s="288" t="s">
        <v>2952</v>
      </c>
      <c r="C772" s="288" t="s">
        <v>3011</v>
      </c>
      <c r="D772" s="288" t="s">
        <v>2998</v>
      </c>
      <c r="E772" s="288" t="s">
        <v>2959</v>
      </c>
      <c r="F772" s="288" t="s">
        <v>2956</v>
      </c>
      <c r="G772" s="288" t="s">
        <v>2956</v>
      </c>
      <c r="H772" s="288" t="s">
        <v>2995</v>
      </c>
      <c r="I772" s="288" t="s">
        <v>2962</v>
      </c>
      <c r="J772" s="288" t="s">
        <v>60</v>
      </c>
      <c r="K772" s="288" t="s">
        <v>2958</v>
      </c>
      <c r="L772" s="288" t="s">
        <v>45</v>
      </c>
      <c r="M772" s="289" t="s">
        <v>2922</v>
      </c>
      <c r="N772" s="288" t="s">
        <v>2923</v>
      </c>
      <c r="O772" s="288" t="s">
        <v>50</v>
      </c>
      <c r="P772" s="288" t="s">
        <v>51</v>
      </c>
      <c r="Q772" s="290" t="s">
        <v>45</v>
      </c>
      <c r="R772" s="288" t="s">
        <v>45</v>
      </c>
      <c r="S772" s="1">
        <v>46105</v>
      </c>
      <c r="T772" s="1">
        <v>46105</v>
      </c>
      <c r="U772" s="290" t="s">
        <v>45</v>
      </c>
      <c r="V772" s="1">
        <v>46129</v>
      </c>
      <c r="W772" s="1">
        <v>45728</v>
      </c>
      <c r="X772" s="1">
        <v>45735</v>
      </c>
      <c r="Y772" s="291">
        <v>17000</v>
      </c>
      <c r="Z772" s="291">
        <v>25000</v>
      </c>
      <c r="AA772" s="291">
        <v>2850</v>
      </c>
      <c r="AB772" s="291">
        <v>25000</v>
      </c>
      <c r="AC772" s="292" t="s">
        <v>2924</v>
      </c>
      <c r="AD772" s="290" t="s">
        <v>60</v>
      </c>
      <c r="AE772" s="292" t="s">
        <v>45</v>
      </c>
      <c r="AF772" s="291">
        <v>17000</v>
      </c>
      <c r="AG772" s="291">
        <v>3550</v>
      </c>
      <c r="AH772" s="291">
        <v>88750000</v>
      </c>
      <c r="AI772" s="291">
        <v>10117500</v>
      </c>
      <c r="AJ772" s="291">
        <v>2050</v>
      </c>
      <c r="AK772" s="291">
        <v>51250000</v>
      </c>
      <c r="AL772" s="291">
        <v>5842500</v>
      </c>
      <c r="AM772" s="291">
        <v>1500</v>
      </c>
      <c r="AN772" s="291">
        <v>37500000</v>
      </c>
      <c r="AO772" s="291">
        <v>4275000</v>
      </c>
      <c r="AP772" s="291">
        <v>2058</v>
      </c>
      <c r="AQ772" s="291">
        <v>51450000</v>
      </c>
      <c r="AR772" s="291">
        <v>5865300</v>
      </c>
      <c r="AS772" s="291">
        <v>2058</v>
      </c>
      <c r="AT772" s="291">
        <v>51450000</v>
      </c>
      <c r="AU772" s="291">
        <v>5865300</v>
      </c>
      <c r="AV772" s="291"/>
      <c r="AW772" s="291"/>
      <c r="AX772" s="291">
        <v>0</v>
      </c>
      <c r="AY772" s="291">
        <v>1462</v>
      </c>
      <c r="AZ772" s="291">
        <v>36550000</v>
      </c>
      <c r="BA772" s="291"/>
      <c r="BB772" s="291"/>
      <c r="BC772" s="291">
        <v>1268</v>
      </c>
      <c r="BD772" s="291">
        <v>31700000</v>
      </c>
      <c r="BE772" s="291">
        <v>17563164</v>
      </c>
      <c r="BF772" s="291">
        <v>3613800</v>
      </c>
      <c r="BG772" s="291">
        <v>1268</v>
      </c>
      <c r="BH772" s="291">
        <v>31700000</v>
      </c>
      <c r="BI772" s="291">
        <v>17563164</v>
      </c>
      <c r="BJ772" s="291">
        <v>3613800</v>
      </c>
      <c r="BK772" s="291">
        <v>194</v>
      </c>
      <c r="BL772" s="291">
        <v>596</v>
      </c>
      <c r="BM772" s="291">
        <v>790</v>
      </c>
      <c r="BN772" s="291">
        <v>19750000</v>
      </c>
      <c r="BO772" s="291">
        <v>2251500</v>
      </c>
      <c r="BP772" s="292" t="s">
        <v>701</v>
      </c>
      <c r="BQ772" s="292" t="s">
        <v>4199</v>
      </c>
      <c r="BR772" t="s">
        <v>45</v>
      </c>
    </row>
    <row r="773" spans="1:70" x14ac:dyDescent="0.3">
      <c r="A773" s="281">
        <v>770</v>
      </c>
      <c r="B773" s="282" t="s">
        <v>2952</v>
      </c>
      <c r="C773" s="282" t="s">
        <v>3011</v>
      </c>
      <c r="D773" s="282" t="s">
        <v>2998</v>
      </c>
      <c r="E773" s="282" t="s">
        <v>2959</v>
      </c>
      <c r="F773" s="282" t="s">
        <v>2956</v>
      </c>
      <c r="G773" s="282" t="s">
        <v>2956</v>
      </c>
      <c r="H773" s="282" t="s">
        <v>2995</v>
      </c>
      <c r="I773" s="282" t="s">
        <v>2962</v>
      </c>
      <c r="J773" s="282" t="s">
        <v>60</v>
      </c>
      <c r="K773" s="282" t="s">
        <v>2958</v>
      </c>
      <c r="L773" s="282" t="s">
        <v>45</v>
      </c>
      <c r="M773" s="283" t="s">
        <v>2925</v>
      </c>
      <c r="N773" s="282" t="s">
        <v>2926</v>
      </c>
      <c r="O773" s="282" t="s">
        <v>50</v>
      </c>
      <c r="P773" s="282" t="s">
        <v>51</v>
      </c>
      <c r="Q773" s="284" t="s">
        <v>45</v>
      </c>
      <c r="R773" s="282" t="s">
        <v>45</v>
      </c>
      <c r="S773" s="285">
        <v>45790</v>
      </c>
      <c r="T773" s="285">
        <v>45729</v>
      </c>
      <c r="U773" s="284" t="s">
        <v>45</v>
      </c>
      <c r="V773" s="285">
        <v>45729</v>
      </c>
      <c r="W773" s="285">
        <v>45790</v>
      </c>
      <c r="X773" s="285">
        <v>45792</v>
      </c>
      <c r="Y773" s="286">
        <v>19000</v>
      </c>
      <c r="Z773" s="286">
        <v>19000</v>
      </c>
      <c r="AA773" s="286">
        <v>4900</v>
      </c>
      <c r="AB773" s="286">
        <v>19000</v>
      </c>
      <c r="AC773" s="287" t="s">
        <v>540</v>
      </c>
      <c r="AD773" s="284" t="s">
        <v>60</v>
      </c>
      <c r="AE773" s="287" t="s">
        <v>45</v>
      </c>
      <c r="AF773" s="286">
        <v>19000</v>
      </c>
      <c r="AG773" s="286">
        <v>600</v>
      </c>
      <c r="AH773" s="286">
        <v>11400000</v>
      </c>
      <c r="AI773" s="286">
        <v>2940000</v>
      </c>
      <c r="AJ773" s="286">
        <v>600</v>
      </c>
      <c r="AK773" s="286">
        <v>11400000</v>
      </c>
      <c r="AL773" s="286">
        <v>2940000</v>
      </c>
      <c r="AM773" s="286"/>
      <c r="AN773" s="286"/>
      <c r="AO773" s="286">
        <v>0</v>
      </c>
      <c r="AP773" s="286">
        <v>602</v>
      </c>
      <c r="AQ773" s="286">
        <v>11438000</v>
      </c>
      <c r="AR773" s="286">
        <v>2949800</v>
      </c>
      <c r="AS773" s="286">
        <v>602</v>
      </c>
      <c r="AT773" s="286">
        <v>11438000</v>
      </c>
      <c r="AU773" s="286">
        <v>2949800</v>
      </c>
      <c r="AV773" s="286"/>
      <c r="AW773" s="286"/>
      <c r="AX773" s="286">
        <v>0</v>
      </c>
      <c r="AY773" s="286">
        <v>476</v>
      </c>
      <c r="AZ773" s="286">
        <v>9044000</v>
      </c>
      <c r="BA773" s="286"/>
      <c r="BB773" s="286"/>
      <c r="BC773" s="286">
        <v>366</v>
      </c>
      <c r="BD773" s="286">
        <v>6954000</v>
      </c>
      <c r="BE773" s="286">
        <v>5506440</v>
      </c>
      <c r="BF773" s="286">
        <v>1793400</v>
      </c>
      <c r="BG773" s="286">
        <v>366</v>
      </c>
      <c r="BH773" s="286">
        <v>6954000</v>
      </c>
      <c r="BI773" s="286">
        <v>5506440</v>
      </c>
      <c r="BJ773" s="286">
        <v>1793400</v>
      </c>
      <c r="BK773" s="286">
        <v>110</v>
      </c>
      <c r="BL773" s="286">
        <v>126</v>
      </c>
      <c r="BM773" s="286">
        <v>236</v>
      </c>
      <c r="BN773" s="286">
        <v>4484000</v>
      </c>
      <c r="BO773" s="286">
        <v>1156400</v>
      </c>
      <c r="BP773" s="287" t="s">
        <v>3520</v>
      </c>
      <c r="BQ773" s="287" t="s">
        <v>3742</v>
      </c>
      <c r="BR773" t="s">
        <v>45</v>
      </c>
    </row>
    <row r="774" spans="1:70" x14ac:dyDescent="0.3">
      <c r="A774" s="281">
        <v>771</v>
      </c>
      <c r="B774" s="288" t="s">
        <v>2952</v>
      </c>
      <c r="C774" s="288" t="s">
        <v>3011</v>
      </c>
      <c r="D774" s="288" t="s">
        <v>2998</v>
      </c>
      <c r="E774" s="288" t="s">
        <v>2959</v>
      </c>
      <c r="F774" s="288" t="s">
        <v>27</v>
      </c>
      <c r="G774" s="288" t="s">
        <v>27</v>
      </c>
      <c r="H774" s="288" t="s">
        <v>3012</v>
      </c>
      <c r="I774" s="288" t="s">
        <v>2962</v>
      </c>
      <c r="J774" s="288" t="s">
        <v>45</v>
      </c>
      <c r="K774" s="288" t="s">
        <v>45</v>
      </c>
      <c r="L774" s="288" t="s">
        <v>45</v>
      </c>
      <c r="M774" s="289" t="s">
        <v>2927</v>
      </c>
      <c r="N774" s="288" t="s">
        <v>2926</v>
      </c>
      <c r="O774" s="288" t="s">
        <v>50</v>
      </c>
      <c r="P774" s="288" t="s">
        <v>51</v>
      </c>
      <c r="Q774" s="290" t="s">
        <v>45</v>
      </c>
      <c r="R774" s="288" t="s">
        <v>45</v>
      </c>
      <c r="S774" s="1">
        <v>46204</v>
      </c>
      <c r="T774" s="290" t="s">
        <v>45</v>
      </c>
      <c r="U774" s="290" t="s">
        <v>45</v>
      </c>
      <c r="V774" s="290" t="s">
        <v>45</v>
      </c>
      <c r="W774" s="290" t="s">
        <v>45</v>
      </c>
      <c r="X774" s="290" t="s">
        <v>45</v>
      </c>
      <c r="Y774" s="291">
        <v>1</v>
      </c>
      <c r="Z774" s="291">
        <v>1</v>
      </c>
      <c r="AA774" s="291"/>
      <c r="AB774" s="291">
        <v>1</v>
      </c>
      <c r="AC774" s="292" t="s">
        <v>45</v>
      </c>
      <c r="AD774" s="290" t="s">
        <v>60</v>
      </c>
      <c r="AE774" s="292" t="s">
        <v>45</v>
      </c>
      <c r="AF774" s="291">
        <v>1</v>
      </c>
      <c r="AG774" s="291">
        <v>1</v>
      </c>
      <c r="AH774" s="291">
        <v>1</v>
      </c>
      <c r="AI774" s="291"/>
      <c r="AJ774" s="291">
        <v>1</v>
      </c>
      <c r="AK774" s="291">
        <v>1</v>
      </c>
      <c r="AL774" s="291"/>
      <c r="AM774" s="291"/>
      <c r="AN774" s="291"/>
      <c r="AO774" s="291"/>
      <c r="AP774" s="291"/>
      <c r="AQ774" s="291"/>
      <c r="AR774" s="291"/>
      <c r="AS774" s="291"/>
      <c r="AT774" s="291"/>
      <c r="AU774" s="291"/>
      <c r="AV774" s="291"/>
      <c r="AW774" s="291"/>
      <c r="AX774" s="291"/>
      <c r="AY774" s="291"/>
      <c r="AZ774" s="291"/>
      <c r="BA774" s="291"/>
      <c r="BB774" s="291"/>
      <c r="BC774" s="291"/>
      <c r="BD774" s="291"/>
      <c r="BE774" s="291"/>
      <c r="BF774" s="291"/>
      <c r="BG774" s="291"/>
      <c r="BH774" s="291"/>
      <c r="BI774" s="291"/>
      <c r="BJ774" s="291"/>
      <c r="BK774" s="291"/>
      <c r="BL774" s="291"/>
      <c r="BM774" s="291"/>
      <c r="BN774" s="291"/>
      <c r="BO774" s="291"/>
      <c r="BP774" s="292" t="s">
        <v>45</v>
      </c>
      <c r="BQ774" s="292" t="s">
        <v>45</v>
      </c>
      <c r="BR774" t="s">
        <v>45</v>
      </c>
    </row>
    <row r="775" spans="1:70" x14ac:dyDescent="0.3">
      <c r="A775" s="281">
        <v>772</v>
      </c>
      <c r="B775" s="282" t="s">
        <v>2952</v>
      </c>
      <c r="C775" s="282" t="s">
        <v>3011</v>
      </c>
      <c r="D775" s="282" t="s">
        <v>2998</v>
      </c>
      <c r="E775" s="282" t="s">
        <v>2997</v>
      </c>
      <c r="F775" s="282" t="s">
        <v>2955</v>
      </c>
      <c r="G775" s="282" t="s">
        <v>2960</v>
      </c>
      <c r="H775" s="282" t="s">
        <v>2965</v>
      </c>
      <c r="I775" s="282" t="s">
        <v>2962</v>
      </c>
      <c r="J775" s="282" t="s">
        <v>60</v>
      </c>
      <c r="K775" s="282" t="s">
        <v>2958</v>
      </c>
      <c r="L775" s="282" t="s">
        <v>45</v>
      </c>
      <c r="M775" s="283" t="s">
        <v>2928</v>
      </c>
      <c r="N775" s="282" t="s">
        <v>2929</v>
      </c>
      <c r="O775" s="282" t="s">
        <v>50</v>
      </c>
      <c r="P775" s="282" t="s">
        <v>51</v>
      </c>
      <c r="Q775" s="284" t="s">
        <v>45</v>
      </c>
      <c r="R775" s="282" t="s">
        <v>45</v>
      </c>
      <c r="S775" s="285">
        <v>45804</v>
      </c>
      <c r="T775" s="285">
        <v>45749</v>
      </c>
      <c r="U775" s="284" t="s">
        <v>45</v>
      </c>
      <c r="V775" s="285">
        <v>45749</v>
      </c>
      <c r="W775" s="285">
        <v>45789</v>
      </c>
      <c r="X775" s="285">
        <v>45791</v>
      </c>
      <c r="Y775" s="286">
        <v>39000</v>
      </c>
      <c r="Z775" s="286">
        <v>39000</v>
      </c>
      <c r="AA775" s="286">
        <v>10700</v>
      </c>
      <c r="AB775" s="286">
        <v>39000</v>
      </c>
      <c r="AC775" s="287" t="s">
        <v>569</v>
      </c>
      <c r="AD775" s="284" t="s">
        <v>60</v>
      </c>
      <c r="AE775" s="287" t="s">
        <v>45</v>
      </c>
      <c r="AF775" s="286">
        <v>39000</v>
      </c>
      <c r="AG775" s="286">
        <v>1080</v>
      </c>
      <c r="AH775" s="286">
        <v>42120000</v>
      </c>
      <c r="AI775" s="286">
        <v>11556000</v>
      </c>
      <c r="AJ775" s="286">
        <v>740</v>
      </c>
      <c r="AK775" s="286">
        <v>28860000</v>
      </c>
      <c r="AL775" s="286">
        <v>7918000</v>
      </c>
      <c r="AM775" s="286">
        <v>340</v>
      </c>
      <c r="AN775" s="286">
        <v>13260000</v>
      </c>
      <c r="AO775" s="286">
        <v>3638000</v>
      </c>
      <c r="AP775" s="286">
        <v>1036</v>
      </c>
      <c r="AQ775" s="286">
        <v>40404000</v>
      </c>
      <c r="AR775" s="286">
        <v>11085200</v>
      </c>
      <c r="AS775" s="286">
        <v>1036</v>
      </c>
      <c r="AT775" s="286">
        <v>40404000</v>
      </c>
      <c r="AU775" s="286">
        <v>11085200</v>
      </c>
      <c r="AV775" s="286"/>
      <c r="AW775" s="286"/>
      <c r="AX775" s="286">
        <v>0</v>
      </c>
      <c r="AY775" s="286">
        <v>974</v>
      </c>
      <c r="AZ775" s="286">
        <v>37986000</v>
      </c>
      <c r="BA775" s="286"/>
      <c r="BB775" s="286"/>
      <c r="BC775" s="286">
        <v>820</v>
      </c>
      <c r="BD775" s="286">
        <v>31980000</v>
      </c>
      <c r="BE775" s="286">
        <v>24432576</v>
      </c>
      <c r="BF775" s="286">
        <v>8774000</v>
      </c>
      <c r="BG775" s="286">
        <v>820</v>
      </c>
      <c r="BH775" s="286">
        <v>31980000</v>
      </c>
      <c r="BI775" s="286">
        <v>24432576</v>
      </c>
      <c r="BJ775" s="286">
        <v>8774000</v>
      </c>
      <c r="BK775" s="286">
        <v>154</v>
      </c>
      <c r="BL775" s="286">
        <v>62</v>
      </c>
      <c r="BM775" s="286">
        <v>216</v>
      </c>
      <c r="BN775" s="286">
        <v>8424000</v>
      </c>
      <c r="BO775" s="286">
        <v>2311200</v>
      </c>
      <c r="BP775" s="287" t="s">
        <v>3277</v>
      </c>
      <c r="BQ775" s="287" t="s">
        <v>3560</v>
      </c>
      <c r="BR775" t="s">
        <v>45</v>
      </c>
    </row>
    <row r="776" spans="1:70" x14ac:dyDescent="0.3">
      <c r="A776" s="281">
        <v>773</v>
      </c>
      <c r="B776" s="288" t="s">
        <v>2952</v>
      </c>
      <c r="C776" s="288" t="s">
        <v>3011</v>
      </c>
      <c r="D776" s="288" t="s">
        <v>2998</v>
      </c>
      <c r="E776" s="288" t="s">
        <v>2997</v>
      </c>
      <c r="F776" s="288" t="s">
        <v>2955</v>
      </c>
      <c r="G776" s="288" t="s">
        <v>2966</v>
      </c>
      <c r="H776" s="288" t="s">
        <v>2967</v>
      </c>
      <c r="I776" s="288" t="s">
        <v>2962</v>
      </c>
      <c r="J776" s="288" t="s">
        <v>60</v>
      </c>
      <c r="K776" s="288" t="s">
        <v>2958</v>
      </c>
      <c r="L776" s="288" t="s">
        <v>45</v>
      </c>
      <c r="M776" s="289" t="s">
        <v>2930</v>
      </c>
      <c r="N776" s="288" t="s">
        <v>2931</v>
      </c>
      <c r="O776" s="288" t="s">
        <v>50</v>
      </c>
      <c r="P776" s="288" t="s">
        <v>51</v>
      </c>
      <c r="Q776" s="290" t="s">
        <v>45</v>
      </c>
      <c r="R776" s="288" t="s">
        <v>45</v>
      </c>
      <c r="S776" s="1">
        <v>45789</v>
      </c>
      <c r="T776" s="1">
        <v>45726</v>
      </c>
      <c r="U776" s="290" t="s">
        <v>45</v>
      </c>
      <c r="V776" s="1">
        <v>45726</v>
      </c>
      <c r="W776" s="1">
        <v>45789</v>
      </c>
      <c r="X776" s="1">
        <v>45792</v>
      </c>
      <c r="Y776" s="291">
        <v>52000</v>
      </c>
      <c r="Z776" s="291">
        <v>52000</v>
      </c>
      <c r="AA776" s="291">
        <v>13800</v>
      </c>
      <c r="AB776" s="291">
        <v>52000</v>
      </c>
      <c r="AC776" s="292" t="s">
        <v>52</v>
      </c>
      <c r="AD776" s="290" t="s">
        <v>60</v>
      </c>
      <c r="AE776" s="292" t="s">
        <v>45</v>
      </c>
      <c r="AF776" s="291">
        <v>52000</v>
      </c>
      <c r="AG776" s="291">
        <v>500</v>
      </c>
      <c r="AH776" s="291">
        <v>26000000</v>
      </c>
      <c r="AI776" s="291">
        <v>6900000</v>
      </c>
      <c r="AJ776" s="291">
        <v>500</v>
      </c>
      <c r="AK776" s="291">
        <v>26000000</v>
      </c>
      <c r="AL776" s="291">
        <v>6900000</v>
      </c>
      <c r="AM776" s="291"/>
      <c r="AN776" s="291"/>
      <c r="AO776" s="291">
        <v>0</v>
      </c>
      <c r="AP776" s="291">
        <v>469</v>
      </c>
      <c r="AQ776" s="291">
        <v>24388000</v>
      </c>
      <c r="AR776" s="291">
        <v>6472200</v>
      </c>
      <c r="AS776" s="291">
        <v>469</v>
      </c>
      <c r="AT776" s="291">
        <v>24388000</v>
      </c>
      <c r="AU776" s="291">
        <v>6472200</v>
      </c>
      <c r="AV776" s="291"/>
      <c r="AW776" s="291"/>
      <c r="AX776" s="291">
        <v>0</v>
      </c>
      <c r="AY776" s="291">
        <v>467</v>
      </c>
      <c r="AZ776" s="291">
        <v>24284000</v>
      </c>
      <c r="BA776" s="291"/>
      <c r="BB776" s="291"/>
      <c r="BC776" s="291">
        <v>428</v>
      </c>
      <c r="BD776" s="291">
        <v>22256000</v>
      </c>
      <c r="BE776" s="291">
        <v>15773501</v>
      </c>
      <c r="BF776" s="291">
        <v>5906400</v>
      </c>
      <c r="BG776" s="291">
        <v>428</v>
      </c>
      <c r="BH776" s="291">
        <v>22256000</v>
      </c>
      <c r="BI776" s="291">
        <v>15773501</v>
      </c>
      <c r="BJ776" s="291">
        <v>5906400</v>
      </c>
      <c r="BK776" s="291">
        <v>39</v>
      </c>
      <c r="BL776" s="291">
        <v>2</v>
      </c>
      <c r="BM776" s="291">
        <v>41</v>
      </c>
      <c r="BN776" s="291">
        <v>2132000</v>
      </c>
      <c r="BO776" s="291">
        <v>565800</v>
      </c>
      <c r="BP776" s="292" t="s">
        <v>971</v>
      </c>
      <c r="BQ776" s="292" t="s">
        <v>4021</v>
      </c>
      <c r="BR776" t="s">
        <v>45</v>
      </c>
    </row>
    <row r="777" spans="1:70" x14ac:dyDescent="0.3">
      <c r="A777" s="281">
        <v>774</v>
      </c>
      <c r="B777" s="282" t="s">
        <v>2952</v>
      </c>
      <c r="C777" s="282" t="s">
        <v>3011</v>
      </c>
      <c r="D777" s="282" t="s">
        <v>2998</v>
      </c>
      <c r="E777" s="282" t="s">
        <v>2997</v>
      </c>
      <c r="F777" s="282" t="s">
        <v>2955</v>
      </c>
      <c r="G777" s="282" t="s">
        <v>2966</v>
      </c>
      <c r="H777" s="282" t="s">
        <v>2967</v>
      </c>
      <c r="I777" s="282" t="s">
        <v>2962</v>
      </c>
      <c r="J777" s="282" t="s">
        <v>60</v>
      </c>
      <c r="K777" s="282" t="s">
        <v>2958</v>
      </c>
      <c r="L777" s="282" t="s">
        <v>45</v>
      </c>
      <c r="M777" s="283" t="s">
        <v>2932</v>
      </c>
      <c r="N777" s="282" t="s">
        <v>2933</v>
      </c>
      <c r="O777" s="282" t="s">
        <v>50</v>
      </c>
      <c r="P777" s="282" t="s">
        <v>51</v>
      </c>
      <c r="Q777" s="284" t="s">
        <v>45</v>
      </c>
      <c r="R777" s="282" t="s">
        <v>45</v>
      </c>
      <c r="S777" s="285">
        <v>45784</v>
      </c>
      <c r="T777" s="285">
        <v>45733</v>
      </c>
      <c r="U777" s="284" t="s">
        <v>45</v>
      </c>
      <c r="V777" s="285">
        <v>45733</v>
      </c>
      <c r="W777" s="285">
        <v>45784</v>
      </c>
      <c r="X777" s="285">
        <v>45785</v>
      </c>
      <c r="Y777" s="286">
        <v>59000</v>
      </c>
      <c r="Z777" s="286">
        <v>59000</v>
      </c>
      <c r="AA777" s="286">
        <v>16500</v>
      </c>
      <c r="AB777" s="286">
        <v>59000</v>
      </c>
      <c r="AC777" s="287" t="s">
        <v>1247</v>
      </c>
      <c r="AD777" s="284" t="s">
        <v>60</v>
      </c>
      <c r="AE777" s="287" t="s">
        <v>45</v>
      </c>
      <c r="AF777" s="286">
        <v>59000</v>
      </c>
      <c r="AG777" s="286">
        <v>550</v>
      </c>
      <c r="AH777" s="286">
        <v>32450000</v>
      </c>
      <c r="AI777" s="286">
        <v>9075000</v>
      </c>
      <c r="AJ777" s="286">
        <v>550</v>
      </c>
      <c r="AK777" s="286">
        <v>32450000</v>
      </c>
      <c r="AL777" s="286">
        <v>9075000</v>
      </c>
      <c r="AM777" s="286"/>
      <c r="AN777" s="286"/>
      <c r="AO777" s="286">
        <v>0</v>
      </c>
      <c r="AP777" s="286">
        <v>543</v>
      </c>
      <c r="AQ777" s="286">
        <v>32037000</v>
      </c>
      <c r="AR777" s="286">
        <v>8959500</v>
      </c>
      <c r="AS777" s="286">
        <v>543</v>
      </c>
      <c r="AT777" s="286">
        <v>32037000</v>
      </c>
      <c r="AU777" s="286">
        <v>8959500</v>
      </c>
      <c r="AV777" s="286"/>
      <c r="AW777" s="286"/>
      <c r="AX777" s="286">
        <v>0</v>
      </c>
      <c r="AY777" s="286">
        <v>535</v>
      </c>
      <c r="AZ777" s="286">
        <v>31565000</v>
      </c>
      <c r="BA777" s="286"/>
      <c r="BB777" s="286"/>
      <c r="BC777" s="286">
        <v>467</v>
      </c>
      <c r="BD777" s="286">
        <v>27553000</v>
      </c>
      <c r="BE777" s="286">
        <v>19466711</v>
      </c>
      <c r="BF777" s="286">
        <v>7705500</v>
      </c>
      <c r="BG777" s="286">
        <v>467</v>
      </c>
      <c r="BH777" s="286">
        <v>27553000</v>
      </c>
      <c r="BI777" s="286">
        <v>19466711</v>
      </c>
      <c r="BJ777" s="286">
        <v>7705500</v>
      </c>
      <c r="BK777" s="286">
        <v>68</v>
      </c>
      <c r="BL777" s="286">
        <v>8</v>
      </c>
      <c r="BM777" s="286">
        <v>76</v>
      </c>
      <c r="BN777" s="286">
        <v>4484000</v>
      </c>
      <c r="BO777" s="286">
        <v>1254000</v>
      </c>
      <c r="BP777" s="287" t="s">
        <v>3860</v>
      </c>
      <c r="BQ777" s="287" t="s">
        <v>3520</v>
      </c>
      <c r="BR777" t="s">
        <v>45</v>
      </c>
    </row>
    <row r="778" spans="1:70" x14ac:dyDescent="0.3">
      <c r="A778" s="281">
        <v>775</v>
      </c>
      <c r="B778" s="288" t="s">
        <v>2952</v>
      </c>
      <c r="C778" s="288" t="s">
        <v>3011</v>
      </c>
      <c r="D778" s="288" t="s">
        <v>2998</v>
      </c>
      <c r="E778" s="288" t="s">
        <v>2997</v>
      </c>
      <c r="F778" s="288" t="s">
        <v>2955</v>
      </c>
      <c r="G778" s="288" t="s">
        <v>2966</v>
      </c>
      <c r="H778" s="288" t="s">
        <v>2967</v>
      </c>
      <c r="I778" s="288" t="s">
        <v>2962</v>
      </c>
      <c r="J778" s="288" t="s">
        <v>60</v>
      </c>
      <c r="K778" s="288" t="s">
        <v>2958</v>
      </c>
      <c r="L778" s="288" t="s">
        <v>45</v>
      </c>
      <c r="M778" s="289" t="s">
        <v>2934</v>
      </c>
      <c r="N778" s="288" t="s">
        <v>2935</v>
      </c>
      <c r="O778" s="288" t="s">
        <v>50</v>
      </c>
      <c r="P778" s="288" t="s">
        <v>51</v>
      </c>
      <c r="Q778" s="290" t="s">
        <v>45</v>
      </c>
      <c r="R778" s="288" t="s">
        <v>45</v>
      </c>
      <c r="S778" s="1">
        <v>45789</v>
      </c>
      <c r="T778" s="1">
        <v>45749</v>
      </c>
      <c r="U778" s="290" t="s">
        <v>45</v>
      </c>
      <c r="V778" s="1">
        <v>45749</v>
      </c>
      <c r="W778" s="1">
        <v>45789</v>
      </c>
      <c r="X778" s="1">
        <v>45792</v>
      </c>
      <c r="Y778" s="291">
        <v>56000</v>
      </c>
      <c r="Z778" s="291">
        <v>56000</v>
      </c>
      <c r="AA778" s="291">
        <v>15500</v>
      </c>
      <c r="AB778" s="291">
        <v>56000</v>
      </c>
      <c r="AC778" s="292" t="s">
        <v>379</v>
      </c>
      <c r="AD778" s="290" t="s">
        <v>60</v>
      </c>
      <c r="AE778" s="292" t="s">
        <v>45</v>
      </c>
      <c r="AF778" s="291">
        <v>56000</v>
      </c>
      <c r="AG778" s="291">
        <v>380</v>
      </c>
      <c r="AH778" s="291">
        <v>21280000</v>
      </c>
      <c r="AI778" s="291">
        <v>5890000</v>
      </c>
      <c r="AJ778" s="291">
        <v>380</v>
      </c>
      <c r="AK778" s="291">
        <v>21280000</v>
      </c>
      <c r="AL778" s="291">
        <v>5890000</v>
      </c>
      <c r="AM778" s="291"/>
      <c r="AN778" s="291"/>
      <c r="AO778" s="291">
        <v>0</v>
      </c>
      <c r="AP778" s="291">
        <v>397</v>
      </c>
      <c r="AQ778" s="291">
        <v>22232000</v>
      </c>
      <c r="AR778" s="291">
        <v>6153500</v>
      </c>
      <c r="AS778" s="291">
        <v>397</v>
      </c>
      <c r="AT778" s="291">
        <v>22232000</v>
      </c>
      <c r="AU778" s="291">
        <v>6153500</v>
      </c>
      <c r="AV778" s="291"/>
      <c r="AW778" s="291"/>
      <c r="AX778" s="291">
        <v>0</v>
      </c>
      <c r="AY778" s="291">
        <v>366</v>
      </c>
      <c r="AZ778" s="291">
        <v>20496000</v>
      </c>
      <c r="BA778" s="291"/>
      <c r="BB778" s="291"/>
      <c r="BC778" s="291">
        <v>292</v>
      </c>
      <c r="BD778" s="291">
        <v>16352000</v>
      </c>
      <c r="BE778" s="291">
        <v>12189208</v>
      </c>
      <c r="BF778" s="291">
        <v>4526000</v>
      </c>
      <c r="BG778" s="291">
        <v>292</v>
      </c>
      <c r="BH778" s="291">
        <v>16352000</v>
      </c>
      <c r="BI778" s="291">
        <v>12189208</v>
      </c>
      <c r="BJ778" s="291">
        <v>4526000</v>
      </c>
      <c r="BK778" s="291">
        <v>74</v>
      </c>
      <c r="BL778" s="291">
        <v>31</v>
      </c>
      <c r="BM778" s="291">
        <v>105</v>
      </c>
      <c r="BN778" s="291">
        <v>5880000</v>
      </c>
      <c r="BO778" s="291">
        <v>1627500</v>
      </c>
      <c r="BP778" s="292" t="s">
        <v>1456</v>
      </c>
      <c r="BQ778" s="292" t="s">
        <v>3241</v>
      </c>
      <c r="BR778" t="s">
        <v>45</v>
      </c>
    </row>
    <row r="779" spans="1:70" x14ac:dyDescent="0.3">
      <c r="A779" s="281">
        <v>776</v>
      </c>
      <c r="B779" s="282" t="s">
        <v>2952</v>
      </c>
      <c r="C779" s="282" t="s">
        <v>3011</v>
      </c>
      <c r="D779" s="282" t="s">
        <v>2998</v>
      </c>
      <c r="E779" s="282" t="s">
        <v>2997</v>
      </c>
      <c r="F779" s="282" t="s">
        <v>2970</v>
      </c>
      <c r="G779" s="282" t="s">
        <v>2974</v>
      </c>
      <c r="H779" s="282" t="s">
        <v>2976</v>
      </c>
      <c r="I779" s="282" t="s">
        <v>2962</v>
      </c>
      <c r="J779" s="282" t="s">
        <v>60</v>
      </c>
      <c r="K779" s="282" t="s">
        <v>2958</v>
      </c>
      <c r="L779" s="282" t="s">
        <v>45</v>
      </c>
      <c r="M779" s="283" t="s">
        <v>2936</v>
      </c>
      <c r="N779" s="282" t="s">
        <v>2937</v>
      </c>
      <c r="O779" s="282" t="s">
        <v>50</v>
      </c>
      <c r="P779" s="282" t="s">
        <v>51</v>
      </c>
      <c r="Q779" s="284" t="s">
        <v>45</v>
      </c>
      <c r="R779" s="282" t="s">
        <v>45</v>
      </c>
      <c r="S779" s="285">
        <v>45772</v>
      </c>
      <c r="T779" s="285">
        <v>45733</v>
      </c>
      <c r="U779" s="284" t="s">
        <v>45</v>
      </c>
      <c r="V779" s="285">
        <v>45733</v>
      </c>
      <c r="W779" s="285">
        <v>45772</v>
      </c>
      <c r="X779" s="285">
        <v>45777</v>
      </c>
      <c r="Y779" s="286">
        <v>52000</v>
      </c>
      <c r="Z779" s="286">
        <v>52000</v>
      </c>
      <c r="AA779" s="286">
        <v>14300</v>
      </c>
      <c r="AB779" s="286">
        <v>52000</v>
      </c>
      <c r="AC779" s="287" t="s">
        <v>569</v>
      </c>
      <c r="AD779" s="284" t="s">
        <v>60</v>
      </c>
      <c r="AE779" s="287" t="s">
        <v>45</v>
      </c>
      <c r="AF779" s="286">
        <v>52000</v>
      </c>
      <c r="AG779" s="286">
        <v>450</v>
      </c>
      <c r="AH779" s="286">
        <v>23400000</v>
      </c>
      <c r="AI779" s="286">
        <v>6435000</v>
      </c>
      <c r="AJ779" s="286">
        <v>450</v>
      </c>
      <c r="AK779" s="286">
        <v>23400000</v>
      </c>
      <c r="AL779" s="286">
        <v>6435000</v>
      </c>
      <c r="AM779" s="286"/>
      <c r="AN779" s="286"/>
      <c r="AO779" s="286">
        <v>0</v>
      </c>
      <c r="AP779" s="286">
        <v>459</v>
      </c>
      <c r="AQ779" s="286">
        <v>23868000</v>
      </c>
      <c r="AR779" s="286">
        <v>6563700</v>
      </c>
      <c r="AS779" s="286">
        <v>459</v>
      </c>
      <c r="AT779" s="286">
        <v>23868000</v>
      </c>
      <c r="AU779" s="286">
        <v>6563700</v>
      </c>
      <c r="AV779" s="286"/>
      <c r="AW779" s="286"/>
      <c r="AX779" s="286">
        <v>0</v>
      </c>
      <c r="AY779" s="286">
        <v>433</v>
      </c>
      <c r="AZ779" s="286">
        <v>22516000</v>
      </c>
      <c r="BA779" s="286"/>
      <c r="BB779" s="286"/>
      <c r="BC779" s="286">
        <v>303</v>
      </c>
      <c r="BD779" s="286">
        <v>15756000</v>
      </c>
      <c r="BE779" s="286">
        <v>11166751</v>
      </c>
      <c r="BF779" s="286">
        <v>4332900</v>
      </c>
      <c r="BG779" s="286">
        <v>303</v>
      </c>
      <c r="BH779" s="286">
        <v>15756000</v>
      </c>
      <c r="BI779" s="286">
        <v>11166751</v>
      </c>
      <c r="BJ779" s="286">
        <v>4332900</v>
      </c>
      <c r="BK779" s="286">
        <v>130</v>
      </c>
      <c r="BL779" s="286">
        <v>26</v>
      </c>
      <c r="BM779" s="286">
        <v>156</v>
      </c>
      <c r="BN779" s="286">
        <v>8112000</v>
      </c>
      <c r="BO779" s="286">
        <v>2230800</v>
      </c>
      <c r="BP779" s="287" t="s">
        <v>3843</v>
      </c>
      <c r="BQ779" s="287" t="s">
        <v>750</v>
      </c>
      <c r="BR779" t="s">
        <v>45</v>
      </c>
    </row>
    <row r="780" spans="1:70" x14ac:dyDescent="0.3">
      <c r="A780" s="281">
        <v>777</v>
      </c>
      <c r="B780" s="288" t="s">
        <v>2952</v>
      </c>
      <c r="C780" s="288" t="s">
        <v>3011</v>
      </c>
      <c r="D780" s="288" t="s">
        <v>2998</v>
      </c>
      <c r="E780" s="288" t="s">
        <v>2997</v>
      </c>
      <c r="F780" s="288" t="s">
        <v>2970</v>
      </c>
      <c r="G780" s="288" t="s">
        <v>2974</v>
      </c>
      <c r="H780" s="288" t="s">
        <v>2976</v>
      </c>
      <c r="I780" s="288" t="s">
        <v>2962</v>
      </c>
      <c r="J780" s="288" t="s">
        <v>60</v>
      </c>
      <c r="K780" s="288" t="s">
        <v>2958</v>
      </c>
      <c r="L780" s="288" t="s">
        <v>45</v>
      </c>
      <c r="M780" s="289" t="s">
        <v>2938</v>
      </c>
      <c r="N780" s="288" t="s">
        <v>2939</v>
      </c>
      <c r="O780" s="288" t="s">
        <v>50</v>
      </c>
      <c r="P780" s="288" t="s">
        <v>51</v>
      </c>
      <c r="Q780" s="290" t="s">
        <v>45</v>
      </c>
      <c r="R780" s="288" t="s">
        <v>45</v>
      </c>
      <c r="S780" s="1">
        <v>45784</v>
      </c>
      <c r="T780" s="1">
        <v>45733</v>
      </c>
      <c r="U780" s="290" t="s">
        <v>45</v>
      </c>
      <c r="V780" s="1">
        <v>45733</v>
      </c>
      <c r="W780" s="1">
        <v>45784</v>
      </c>
      <c r="X780" s="1">
        <v>45785</v>
      </c>
      <c r="Y780" s="291">
        <v>59000</v>
      </c>
      <c r="Z780" s="291">
        <v>59000</v>
      </c>
      <c r="AA780" s="291">
        <v>16600</v>
      </c>
      <c r="AB780" s="291">
        <v>59000</v>
      </c>
      <c r="AC780" s="292" t="s">
        <v>204</v>
      </c>
      <c r="AD780" s="290" t="s">
        <v>60</v>
      </c>
      <c r="AE780" s="292" t="s">
        <v>45</v>
      </c>
      <c r="AF780" s="291">
        <v>59000</v>
      </c>
      <c r="AG780" s="291">
        <v>600</v>
      </c>
      <c r="AH780" s="291">
        <v>35400000</v>
      </c>
      <c r="AI780" s="291">
        <v>9960000</v>
      </c>
      <c r="AJ780" s="291">
        <v>600</v>
      </c>
      <c r="AK780" s="291">
        <v>35400000</v>
      </c>
      <c r="AL780" s="291">
        <v>9960000</v>
      </c>
      <c r="AM780" s="291"/>
      <c r="AN780" s="291"/>
      <c r="AO780" s="291">
        <v>0</v>
      </c>
      <c r="AP780" s="291">
        <v>605</v>
      </c>
      <c r="AQ780" s="291">
        <v>35695000</v>
      </c>
      <c r="AR780" s="291">
        <v>10043000</v>
      </c>
      <c r="AS780" s="291">
        <v>605</v>
      </c>
      <c r="AT780" s="291">
        <v>35695000</v>
      </c>
      <c r="AU780" s="291">
        <v>10043000</v>
      </c>
      <c r="AV780" s="291"/>
      <c r="AW780" s="291"/>
      <c r="AX780" s="291">
        <v>0</v>
      </c>
      <c r="AY780" s="291">
        <v>511</v>
      </c>
      <c r="AZ780" s="291">
        <v>30149000</v>
      </c>
      <c r="BA780" s="291"/>
      <c r="BB780" s="291"/>
      <c r="BC780" s="291">
        <v>384</v>
      </c>
      <c r="BD780" s="291">
        <v>22656000</v>
      </c>
      <c r="BE780" s="291">
        <v>16956809</v>
      </c>
      <c r="BF780" s="291">
        <v>6374400</v>
      </c>
      <c r="BG780" s="291">
        <v>384</v>
      </c>
      <c r="BH780" s="291">
        <v>22656000</v>
      </c>
      <c r="BI780" s="291">
        <v>16956809</v>
      </c>
      <c r="BJ780" s="291">
        <v>6374400</v>
      </c>
      <c r="BK780" s="291">
        <v>127</v>
      </c>
      <c r="BL780" s="291">
        <v>94</v>
      </c>
      <c r="BM780" s="291">
        <v>221</v>
      </c>
      <c r="BN780" s="291">
        <v>13039000</v>
      </c>
      <c r="BO780" s="291">
        <v>3668600</v>
      </c>
      <c r="BP780" s="292" t="s">
        <v>3894</v>
      </c>
      <c r="BQ780" s="292" t="s">
        <v>4060</v>
      </c>
      <c r="BR780" t="s">
        <v>45</v>
      </c>
    </row>
    <row r="781" spans="1:70" x14ac:dyDescent="0.3">
      <c r="A781" s="281">
        <v>778</v>
      </c>
      <c r="B781" s="282" t="s">
        <v>2952</v>
      </c>
      <c r="C781" s="282" t="s">
        <v>3011</v>
      </c>
      <c r="D781" s="282" t="s">
        <v>2998</v>
      </c>
      <c r="E781" s="282" t="s">
        <v>2997</v>
      </c>
      <c r="F781" s="282" t="s">
        <v>2970</v>
      </c>
      <c r="G781" s="282" t="s">
        <v>2974</v>
      </c>
      <c r="H781" s="282" t="s">
        <v>2976</v>
      </c>
      <c r="I781" s="282" t="s">
        <v>2962</v>
      </c>
      <c r="J781" s="282" t="s">
        <v>60</v>
      </c>
      <c r="K781" s="282" t="s">
        <v>2958</v>
      </c>
      <c r="L781" s="282" t="s">
        <v>45</v>
      </c>
      <c r="M781" s="283" t="s">
        <v>2940</v>
      </c>
      <c r="N781" s="282" t="s">
        <v>2941</v>
      </c>
      <c r="O781" s="282" t="s">
        <v>50</v>
      </c>
      <c r="P781" s="282" t="s">
        <v>51</v>
      </c>
      <c r="Q781" s="284" t="s">
        <v>45</v>
      </c>
      <c r="R781" s="282" t="s">
        <v>45</v>
      </c>
      <c r="S781" s="285">
        <v>45776</v>
      </c>
      <c r="T781" s="285">
        <v>45733</v>
      </c>
      <c r="U781" s="284" t="s">
        <v>45</v>
      </c>
      <c r="V781" s="285">
        <v>45733</v>
      </c>
      <c r="W781" s="285">
        <v>45776</v>
      </c>
      <c r="X781" s="285">
        <v>45777</v>
      </c>
      <c r="Y781" s="286">
        <v>64000</v>
      </c>
      <c r="Z781" s="286">
        <v>64000</v>
      </c>
      <c r="AA781" s="286">
        <v>17800</v>
      </c>
      <c r="AB781" s="286">
        <v>64000</v>
      </c>
      <c r="AC781" s="287" t="s">
        <v>1432</v>
      </c>
      <c r="AD781" s="284" t="s">
        <v>60</v>
      </c>
      <c r="AE781" s="287" t="s">
        <v>45</v>
      </c>
      <c r="AF781" s="286">
        <v>64000</v>
      </c>
      <c r="AG781" s="286">
        <v>450</v>
      </c>
      <c r="AH781" s="286">
        <v>28800000</v>
      </c>
      <c r="AI781" s="286">
        <v>8010000</v>
      </c>
      <c r="AJ781" s="286">
        <v>450</v>
      </c>
      <c r="AK781" s="286">
        <v>28800000</v>
      </c>
      <c r="AL781" s="286">
        <v>8010000</v>
      </c>
      <c r="AM781" s="286"/>
      <c r="AN781" s="286"/>
      <c r="AO781" s="286">
        <v>0</v>
      </c>
      <c r="AP781" s="286">
        <v>446</v>
      </c>
      <c r="AQ781" s="286">
        <v>28544000</v>
      </c>
      <c r="AR781" s="286">
        <v>7938800</v>
      </c>
      <c r="AS781" s="286">
        <v>446</v>
      </c>
      <c r="AT781" s="286">
        <v>28544000</v>
      </c>
      <c r="AU781" s="286">
        <v>7938800</v>
      </c>
      <c r="AV781" s="286"/>
      <c r="AW781" s="286"/>
      <c r="AX781" s="286">
        <v>0</v>
      </c>
      <c r="AY781" s="286">
        <v>440</v>
      </c>
      <c r="AZ781" s="286">
        <v>28160000</v>
      </c>
      <c r="BA781" s="286"/>
      <c r="BB781" s="286"/>
      <c r="BC781" s="286">
        <v>370</v>
      </c>
      <c r="BD781" s="286">
        <v>23680000</v>
      </c>
      <c r="BE781" s="286">
        <v>17424853</v>
      </c>
      <c r="BF781" s="286">
        <v>6586000</v>
      </c>
      <c r="BG781" s="286">
        <v>370</v>
      </c>
      <c r="BH781" s="286">
        <v>23680000</v>
      </c>
      <c r="BI781" s="286">
        <v>17424853</v>
      </c>
      <c r="BJ781" s="286">
        <v>6586000</v>
      </c>
      <c r="BK781" s="286">
        <v>70</v>
      </c>
      <c r="BL781" s="286">
        <v>6</v>
      </c>
      <c r="BM781" s="286">
        <v>76</v>
      </c>
      <c r="BN781" s="286">
        <v>4864000</v>
      </c>
      <c r="BO781" s="286">
        <v>1352800</v>
      </c>
      <c r="BP781" s="287" t="s">
        <v>1083</v>
      </c>
      <c r="BQ781" s="287" t="s">
        <v>3928</v>
      </c>
      <c r="BR781" t="s">
        <v>45</v>
      </c>
    </row>
    <row r="782" spans="1:70" x14ac:dyDescent="0.3">
      <c r="A782" s="281">
        <v>779</v>
      </c>
      <c r="B782" s="288" t="s">
        <v>2952</v>
      </c>
      <c r="C782" s="288" t="s">
        <v>3011</v>
      </c>
      <c r="D782" s="288" t="s">
        <v>2998</v>
      </c>
      <c r="E782" s="288" t="s">
        <v>2997</v>
      </c>
      <c r="F782" s="288" t="s">
        <v>2985</v>
      </c>
      <c r="G782" s="288" t="s">
        <v>2986</v>
      </c>
      <c r="H782" s="288" t="s">
        <v>2987</v>
      </c>
      <c r="I782" s="288" t="s">
        <v>2962</v>
      </c>
      <c r="J782" s="288" t="s">
        <v>60</v>
      </c>
      <c r="K782" s="288" t="s">
        <v>2958</v>
      </c>
      <c r="L782" s="288" t="s">
        <v>45</v>
      </c>
      <c r="M782" s="289" t="s">
        <v>2942</v>
      </c>
      <c r="N782" s="288" t="s">
        <v>2943</v>
      </c>
      <c r="O782" s="288" t="s">
        <v>50</v>
      </c>
      <c r="P782" s="288" t="s">
        <v>51</v>
      </c>
      <c r="Q782" s="290" t="s">
        <v>45</v>
      </c>
      <c r="R782" s="288" t="s">
        <v>45</v>
      </c>
      <c r="S782" s="1">
        <v>45770</v>
      </c>
      <c r="T782" s="1">
        <v>45656</v>
      </c>
      <c r="U782" s="290" t="s">
        <v>45</v>
      </c>
      <c r="V782" s="1">
        <v>45656</v>
      </c>
      <c r="W782" s="1">
        <v>45770</v>
      </c>
      <c r="X782" s="1">
        <v>45771</v>
      </c>
      <c r="Y782" s="291">
        <v>67000</v>
      </c>
      <c r="Z782" s="291">
        <v>67000</v>
      </c>
      <c r="AA782" s="291">
        <v>18500</v>
      </c>
      <c r="AB782" s="291">
        <v>67000</v>
      </c>
      <c r="AC782" s="292" t="s">
        <v>687</v>
      </c>
      <c r="AD782" s="290" t="s">
        <v>60</v>
      </c>
      <c r="AE782" s="292" t="s">
        <v>45</v>
      </c>
      <c r="AF782" s="291">
        <v>67000</v>
      </c>
      <c r="AG782" s="291">
        <v>600</v>
      </c>
      <c r="AH782" s="291">
        <v>40200000</v>
      </c>
      <c r="AI782" s="291">
        <v>11100000</v>
      </c>
      <c r="AJ782" s="291">
        <v>600</v>
      </c>
      <c r="AK782" s="291">
        <v>40200000</v>
      </c>
      <c r="AL782" s="291">
        <v>11100000</v>
      </c>
      <c r="AM782" s="291"/>
      <c r="AN782" s="291"/>
      <c r="AO782" s="291">
        <v>0</v>
      </c>
      <c r="AP782" s="291">
        <v>623</v>
      </c>
      <c r="AQ782" s="291">
        <v>41741000</v>
      </c>
      <c r="AR782" s="291">
        <v>11525500</v>
      </c>
      <c r="AS782" s="291">
        <v>623</v>
      </c>
      <c r="AT782" s="291">
        <v>41741000</v>
      </c>
      <c r="AU782" s="291">
        <v>11525500</v>
      </c>
      <c r="AV782" s="291"/>
      <c r="AW782" s="291"/>
      <c r="AX782" s="291">
        <v>0</v>
      </c>
      <c r="AY782" s="291">
        <v>481</v>
      </c>
      <c r="AZ782" s="291">
        <v>32227000</v>
      </c>
      <c r="BA782" s="291"/>
      <c r="BB782" s="291"/>
      <c r="BC782" s="291">
        <v>256</v>
      </c>
      <c r="BD782" s="291">
        <v>17152000</v>
      </c>
      <c r="BE782" s="291">
        <v>12978692</v>
      </c>
      <c r="BF782" s="291">
        <v>4736000</v>
      </c>
      <c r="BG782" s="291">
        <v>256</v>
      </c>
      <c r="BH782" s="291">
        <v>17152000</v>
      </c>
      <c r="BI782" s="291">
        <v>12978692</v>
      </c>
      <c r="BJ782" s="291">
        <v>4736000</v>
      </c>
      <c r="BK782" s="291">
        <v>225</v>
      </c>
      <c r="BL782" s="291">
        <v>142</v>
      </c>
      <c r="BM782" s="291">
        <v>367</v>
      </c>
      <c r="BN782" s="291">
        <v>24589000</v>
      </c>
      <c r="BO782" s="291">
        <v>6789500</v>
      </c>
      <c r="BP782" s="292" t="s">
        <v>756</v>
      </c>
      <c r="BQ782" s="292" t="s">
        <v>3942</v>
      </c>
      <c r="BR782" t="s">
        <v>45</v>
      </c>
    </row>
    <row r="783" spans="1:70" x14ac:dyDescent="0.3">
      <c r="A783" s="281">
        <v>780</v>
      </c>
      <c r="B783" s="282" t="s">
        <v>2952</v>
      </c>
      <c r="C783" s="282" t="s">
        <v>3011</v>
      </c>
      <c r="D783" s="282" t="s">
        <v>2998</v>
      </c>
      <c r="E783" s="282" t="s">
        <v>2997</v>
      </c>
      <c r="F783" s="282" t="s">
        <v>2985</v>
      </c>
      <c r="G783" s="282" t="s">
        <v>2986</v>
      </c>
      <c r="H783" s="282" t="s">
        <v>2987</v>
      </c>
      <c r="I783" s="282" t="s">
        <v>2962</v>
      </c>
      <c r="J783" s="282" t="s">
        <v>60</v>
      </c>
      <c r="K783" s="282" t="s">
        <v>2958</v>
      </c>
      <c r="L783" s="282" t="s">
        <v>45</v>
      </c>
      <c r="M783" s="283" t="s">
        <v>2944</v>
      </c>
      <c r="N783" s="282" t="s">
        <v>2945</v>
      </c>
      <c r="O783" s="282" t="s">
        <v>50</v>
      </c>
      <c r="P783" s="282" t="s">
        <v>51</v>
      </c>
      <c r="Q783" s="284" t="s">
        <v>45</v>
      </c>
      <c r="R783" s="282" t="s">
        <v>45</v>
      </c>
      <c r="S783" s="285">
        <v>45789</v>
      </c>
      <c r="T783" s="285">
        <v>45733</v>
      </c>
      <c r="U783" s="284" t="s">
        <v>45</v>
      </c>
      <c r="V783" s="285">
        <v>45733</v>
      </c>
      <c r="W783" s="285">
        <v>45789</v>
      </c>
      <c r="X783" s="285">
        <v>45792</v>
      </c>
      <c r="Y783" s="286">
        <v>46000</v>
      </c>
      <c r="Z783" s="286">
        <v>46000</v>
      </c>
      <c r="AA783" s="286">
        <v>12800</v>
      </c>
      <c r="AB783" s="286">
        <v>46000</v>
      </c>
      <c r="AC783" s="287" t="s">
        <v>1432</v>
      </c>
      <c r="AD783" s="284" t="s">
        <v>60</v>
      </c>
      <c r="AE783" s="287" t="s">
        <v>45</v>
      </c>
      <c r="AF783" s="286">
        <v>46000</v>
      </c>
      <c r="AG783" s="286">
        <v>500</v>
      </c>
      <c r="AH783" s="286">
        <v>23000000</v>
      </c>
      <c r="AI783" s="286">
        <v>6400000</v>
      </c>
      <c r="AJ783" s="286">
        <v>500</v>
      </c>
      <c r="AK783" s="286">
        <v>23000000</v>
      </c>
      <c r="AL783" s="286">
        <v>6400000</v>
      </c>
      <c r="AM783" s="286"/>
      <c r="AN783" s="286"/>
      <c r="AO783" s="286">
        <v>0</v>
      </c>
      <c r="AP783" s="286">
        <v>499</v>
      </c>
      <c r="AQ783" s="286">
        <v>22954000</v>
      </c>
      <c r="AR783" s="286">
        <v>6387200</v>
      </c>
      <c r="AS783" s="286">
        <v>499</v>
      </c>
      <c r="AT783" s="286">
        <v>22954000</v>
      </c>
      <c r="AU783" s="286">
        <v>6387200</v>
      </c>
      <c r="AV783" s="286"/>
      <c r="AW783" s="286"/>
      <c r="AX783" s="286">
        <v>0</v>
      </c>
      <c r="AY783" s="286">
        <v>437</v>
      </c>
      <c r="AZ783" s="286">
        <v>20102000</v>
      </c>
      <c r="BA783" s="286"/>
      <c r="BB783" s="286"/>
      <c r="BC783" s="286">
        <v>326</v>
      </c>
      <c r="BD783" s="286">
        <v>14996000</v>
      </c>
      <c r="BE783" s="286">
        <v>11043579</v>
      </c>
      <c r="BF783" s="286">
        <v>4172800</v>
      </c>
      <c r="BG783" s="286">
        <v>326</v>
      </c>
      <c r="BH783" s="286">
        <v>14996000</v>
      </c>
      <c r="BI783" s="286">
        <v>11043579</v>
      </c>
      <c r="BJ783" s="286">
        <v>4172800</v>
      </c>
      <c r="BK783" s="286">
        <v>111</v>
      </c>
      <c r="BL783" s="286">
        <v>62</v>
      </c>
      <c r="BM783" s="286">
        <v>173</v>
      </c>
      <c r="BN783" s="286">
        <v>7958000</v>
      </c>
      <c r="BO783" s="286">
        <v>2214400</v>
      </c>
      <c r="BP783" s="287" t="s">
        <v>3470</v>
      </c>
      <c r="BQ783" s="287" t="s">
        <v>3742</v>
      </c>
      <c r="BR783" t="s">
        <v>45</v>
      </c>
    </row>
    <row r="784" spans="1:70" x14ac:dyDescent="0.3">
      <c r="A784" s="281">
        <v>781</v>
      </c>
      <c r="B784" s="288" t="s">
        <v>2952</v>
      </c>
      <c r="C784" s="288" t="s">
        <v>3011</v>
      </c>
      <c r="D784" s="288" t="s">
        <v>2998</v>
      </c>
      <c r="E784" s="288" t="s">
        <v>2997</v>
      </c>
      <c r="F784" s="288" t="s">
        <v>2985</v>
      </c>
      <c r="G784" s="288" t="s">
        <v>2986</v>
      </c>
      <c r="H784" s="288" t="s">
        <v>2987</v>
      </c>
      <c r="I784" s="288" t="s">
        <v>2962</v>
      </c>
      <c r="J784" s="288" t="s">
        <v>60</v>
      </c>
      <c r="K784" s="288" t="s">
        <v>2958</v>
      </c>
      <c r="L784" s="288" t="s">
        <v>45</v>
      </c>
      <c r="M784" s="289" t="s">
        <v>2946</v>
      </c>
      <c r="N784" s="288" t="s">
        <v>2947</v>
      </c>
      <c r="O784" s="288" t="s">
        <v>50</v>
      </c>
      <c r="P784" s="288" t="s">
        <v>51</v>
      </c>
      <c r="Q784" s="290" t="s">
        <v>45</v>
      </c>
      <c r="R784" s="288" t="s">
        <v>45</v>
      </c>
      <c r="S784" s="1">
        <v>45799</v>
      </c>
      <c r="T784" s="1">
        <v>45749</v>
      </c>
      <c r="U784" s="290" t="s">
        <v>45</v>
      </c>
      <c r="V784" s="1">
        <v>45749</v>
      </c>
      <c r="W784" s="1">
        <v>45799</v>
      </c>
      <c r="X784" s="1">
        <v>45799</v>
      </c>
      <c r="Y784" s="291">
        <v>59000</v>
      </c>
      <c r="Z784" s="291">
        <v>59000</v>
      </c>
      <c r="AA784" s="291">
        <v>16500</v>
      </c>
      <c r="AB784" s="291">
        <v>59000</v>
      </c>
      <c r="AC784" s="292" t="s">
        <v>1247</v>
      </c>
      <c r="AD784" s="290" t="s">
        <v>60</v>
      </c>
      <c r="AE784" s="292" t="s">
        <v>45</v>
      </c>
      <c r="AF784" s="291">
        <v>59000</v>
      </c>
      <c r="AG784" s="291">
        <v>450</v>
      </c>
      <c r="AH784" s="291">
        <v>26550000</v>
      </c>
      <c r="AI784" s="291">
        <v>7425000</v>
      </c>
      <c r="AJ784" s="291">
        <v>450</v>
      </c>
      <c r="AK784" s="291">
        <v>26550000</v>
      </c>
      <c r="AL784" s="291">
        <v>7425000</v>
      </c>
      <c r="AM784" s="291"/>
      <c r="AN784" s="291"/>
      <c r="AO784" s="291">
        <v>0</v>
      </c>
      <c r="AP784" s="291">
        <v>418</v>
      </c>
      <c r="AQ784" s="291">
        <v>24662000</v>
      </c>
      <c r="AR784" s="291">
        <v>6897000</v>
      </c>
      <c r="AS784" s="291">
        <v>418</v>
      </c>
      <c r="AT784" s="291">
        <v>24662000</v>
      </c>
      <c r="AU784" s="291">
        <v>6897000</v>
      </c>
      <c r="AV784" s="291"/>
      <c r="AW784" s="291"/>
      <c r="AX784" s="291">
        <v>0</v>
      </c>
      <c r="AY784" s="291">
        <v>274</v>
      </c>
      <c r="AZ784" s="291">
        <v>16166000</v>
      </c>
      <c r="BA784" s="291"/>
      <c r="BB784" s="291"/>
      <c r="BC784" s="291">
        <v>136</v>
      </c>
      <c r="BD784" s="291">
        <v>8024000</v>
      </c>
      <c r="BE784" s="291">
        <v>6366893</v>
      </c>
      <c r="BF784" s="291">
        <v>2244000</v>
      </c>
      <c r="BG784" s="291">
        <v>136</v>
      </c>
      <c r="BH784" s="291">
        <v>8024000</v>
      </c>
      <c r="BI784" s="291">
        <v>6366893</v>
      </c>
      <c r="BJ784" s="291">
        <v>2244000</v>
      </c>
      <c r="BK784" s="291">
        <v>138</v>
      </c>
      <c r="BL784" s="291">
        <v>144</v>
      </c>
      <c r="BM784" s="291">
        <v>282</v>
      </c>
      <c r="BN784" s="291">
        <v>16638000</v>
      </c>
      <c r="BO784" s="291">
        <v>4653000</v>
      </c>
      <c r="BP784" s="292" t="s">
        <v>3300</v>
      </c>
      <c r="BQ784" s="292" t="s">
        <v>4044</v>
      </c>
      <c r="BR784" t="s">
        <v>45</v>
      </c>
    </row>
    <row r="785" spans="1:70" x14ac:dyDescent="0.3">
      <c r="A785" s="281">
        <v>782</v>
      </c>
      <c r="B785" s="282" t="s">
        <v>2952</v>
      </c>
      <c r="C785" s="282" t="s">
        <v>3011</v>
      </c>
      <c r="D785" s="282" t="s">
        <v>2998</v>
      </c>
      <c r="E785" s="282" t="s">
        <v>2997</v>
      </c>
      <c r="F785" s="282" t="s">
        <v>2985</v>
      </c>
      <c r="G785" s="282" t="s">
        <v>2986</v>
      </c>
      <c r="H785" s="282" t="s">
        <v>2987</v>
      </c>
      <c r="I785" s="282" t="s">
        <v>2999</v>
      </c>
      <c r="J785" s="282" t="s">
        <v>60</v>
      </c>
      <c r="K785" s="282" t="s">
        <v>2958</v>
      </c>
      <c r="L785" s="282" t="s">
        <v>45</v>
      </c>
      <c r="M785" s="283" t="s">
        <v>2948</v>
      </c>
      <c r="N785" s="282" t="s">
        <v>389</v>
      </c>
      <c r="O785" s="282" t="s">
        <v>50</v>
      </c>
      <c r="P785" s="282" t="s">
        <v>120</v>
      </c>
      <c r="Q785" s="284" t="s">
        <v>45</v>
      </c>
      <c r="R785" s="282" t="s">
        <v>45</v>
      </c>
      <c r="S785" s="285">
        <v>46059</v>
      </c>
      <c r="T785" s="285">
        <v>46056</v>
      </c>
      <c r="U785" s="284" t="s">
        <v>45</v>
      </c>
      <c r="V785" s="285">
        <v>46129</v>
      </c>
      <c r="W785" s="285">
        <v>45765</v>
      </c>
      <c r="X785" s="285">
        <v>45770</v>
      </c>
      <c r="Y785" s="286">
        <v>49000</v>
      </c>
      <c r="Z785" s="286">
        <v>59000</v>
      </c>
      <c r="AA785" s="286">
        <v>14500</v>
      </c>
      <c r="AB785" s="286">
        <v>59000</v>
      </c>
      <c r="AC785" s="287" t="s">
        <v>1894</v>
      </c>
      <c r="AD785" s="284" t="s">
        <v>60</v>
      </c>
      <c r="AE785" s="287" t="s">
        <v>45</v>
      </c>
      <c r="AF785" s="286">
        <v>49000</v>
      </c>
      <c r="AG785" s="286">
        <v>1200</v>
      </c>
      <c r="AH785" s="286">
        <v>70800000</v>
      </c>
      <c r="AI785" s="286">
        <v>17400000</v>
      </c>
      <c r="AJ785" s="286">
        <v>600</v>
      </c>
      <c r="AK785" s="286">
        <v>35400000</v>
      </c>
      <c r="AL785" s="286">
        <v>8700000</v>
      </c>
      <c r="AM785" s="286">
        <v>600</v>
      </c>
      <c r="AN785" s="286">
        <v>35400000</v>
      </c>
      <c r="AO785" s="286">
        <v>8700000</v>
      </c>
      <c r="AP785" s="286">
        <v>596</v>
      </c>
      <c r="AQ785" s="286">
        <v>35164000</v>
      </c>
      <c r="AR785" s="286">
        <v>8642000</v>
      </c>
      <c r="AS785" s="286">
        <v>596</v>
      </c>
      <c r="AT785" s="286">
        <v>35164000</v>
      </c>
      <c r="AU785" s="286">
        <v>8642000</v>
      </c>
      <c r="AV785" s="286"/>
      <c r="AW785" s="286"/>
      <c r="AX785" s="286">
        <v>0</v>
      </c>
      <c r="AY785" s="286">
        <v>595</v>
      </c>
      <c r="AZ785" s="286">
        <v>35105000</v>
      </c>
      <c r="BA785" s="286"/>
      <c r="BB785" s="286"/>
      <c r="BC785" s="286">
        <v>536</v>
      </c>
      <c r="BD785" s="286">
        <v>31624000</v>
      </c>
      <c r="BE785" s="286">
        <v>18635194</v>
      </c>
      <c r="BF785" s="286">
        <v>7772000</v>
      </c>
      <c r="BG785" s="286">
        <v>536</v>
      </c>
      <c r="BH785" s="286">
        <v>31624000</v>
      </c>
      <c r="BI785" s="286">
        <v>18635194</v>
      </c>
      <c r="BJ785" s="286">
        <v>7772000</v>
      </c>
      <c r="BK785" s="286">
        <v>59</v>
      </c>
      <c r="BL785" s="286">
        <v>1</v>
      </c>
      <c r="BM785" s="286">
        <v>60</v>
      </c>
      <c r="BN785" s="286">
        <v>3540000</v>
      </c>
      <c r="BO785" s="286">
        <v>870000</v>
      </c>
      <c r="BP785" s="287" t="s">
        <v>1389</v>
      </c>
      <c r="BQ785" s="287" t="s">
        <v>3518</v>
      </c>
      <c r="BR785" t="s">
        <v>45</v>
      </c>
    </row>
    <row r="786" spans="1:70" x14ac:dyDescent="0.3">
      <c r="A786" s="281">
        <v>783</v>
      </c>
      <c r="B786" s="288" t="s">
        <v>2952</v>
      </c>
      <c r="C786" s="288" t="s">
        <v>3011</v>
      </c>
      <c r="D786" s="288" t="s">
        <v>3003</v>
      </c>
      <c r="E786" s="288" t="s">
        <v>2959</v>
      </c>
      <c r="F786" s="288" t="s">
        <v>2955</v>
      </c>
      <c r="G786" s="288" t="s">
        <v>2960</v>
      </c>
      <c r="H786" s="288" t="s">
        <v>2963</v>
      </c>
      <c r="I786" s="288" t="s">
        <v>2962</v>
      </c>
      <c r="J786" s="288" t="s">
        <v>60</v>
      </c>
      <c r="K786" s="288" t="s">
        <v>2958</v>
      </c>
      <c r="L786" s="288" t="s">
        <v>45</v>
      </c>
      <c r="M786" s="289" t="s">
        <v>1233</v>
      </c>
      <c r="N786" s="288" t="s">
        <v>1232</v>
      </c>
      <c r="O786" s="288" t="s">
        <v>50</v>
      </c>
      <c r="P786" s="288" t="s">
        <v>131</v>
      </c>
      <c r="Q786" s="290" t="s">
        <v>45</v>
      </c>
      <c r="R786" s="288" t="s">
        <v>45</v>
      </c>
      <c r="S786" s="1">
        <v>45883</v>
      </c>
      <c r="T786" s="1">
        <v>45834</v>
      </c>
      <c r="U786" s="290" t="s">
        <v>45</v>
      </c>
      <c r="V786" s="1">
        <v>45834</v>
      </c>
      <c r="W786" s="290" t="s">
        <v>45</v>
      </c>
      <c r="X786" s="290" t="s">
        <v>45</v>
      </c>
      <c r="Y786" s="291">
        <v>72000</v>
      </c>
      <c r="Z786" s="291">
        <v>82000</v>
      </c>
      <c r="AA786" s="291">
        <v>19000</v>
      </c>
      <c r="AB786" s="291">
        <v>82000</v>
      </c>
      <c r="AC786" s="292" t="s">
        <v>363</v>
      </c>
      <c r="AD786" s="290" t="s">
        <v>60</v>
      </c>
      <c r="AE786" s="292" t="s">
        <v>45</v>
      </c>
      <c r="AF786" s="291">
        <v>72000</v>
      </c>
      <c r="AG786" s="291">
        <v>1100</v>
      </c>
      <c r="AH786" s="291">
        <v>90200000</v>
      </c>
      <c r="AI786" s="291">
        <v>20900000</v>
      </c>
      <c r="AJ786" s="291">
        <v>1100</v>
      </c>
      <c r="AK786" s="291">
        <v>90200000</v>
      </c>
      <c r="AL786" s="291">
        <v>20900000</v>
      </c>
      <c r="AM786" s="291"/>
      <c r="AN786" s="291"/>
      <c r="AO786" s="291">
        <v>0</v>
      </c>
      <c r="AP786" s="291"/>
      <c r="AQ786" s="291"/>
      <c r="AR786" s="291">
        <v>0</v>
      </c>
      <c r="AS786" s="291"/>
      <c r="AT786" s="291"/>
      <c r="AU786" s="291">
        <v>0</v>
      </c>
      <c r="AV786" s="291"/>
      <c r="AW786" s="291"/>
      <c r="AX786" s="291">
        <v>0</v>
      </c>
      <c r="AY786" s="291"/>
      <c r="AZ786" s="291"/>
      <c r="BA786" s="291"/>
      <c r="BB786" s="291"/>
      <c r="BC786" s="291"/>
      <c r="BD786" s="291"/>
      <c r="BE786" s="291"/>
      <c r="BF786" s="291">
        <v>0</v>
      </c>
      <c r="BG786" s="291"/>
      <c r="BH786" s="291"/>
      <c r="BI786" s="291"/>
      <c r="BJ786" s="291">
        <v>0</v>
      </c>
      <c r="BK786" s="291"/>
      <c r="BL786" s="291"/>
      <c r="BM786" s="291"/>
      <c r="BN786" s="291"/>
      <c r="BO786" s="291"/>
      <c r="BP786" s="292" t="s">
        <v>45</v>
      </c>
      <c r="BQ786" s="292" t="s">
        <v>45</v>
      </c>
      <c r="BR786" t="s">
        <v>45</v>
      </c>
    </row>
    <row r="787" spans="1:70" x14ac:dyDescent="0.3">
      <c r="A787" s="281">
        <v>784</v>
      </c>
      <c r="B787" s="282" t="s">
        <v>2952</v>
      </c>
      <c r="C787" s="282" t="s">
        <v>3011</v>
      </c>
      <c r="D787" s="282" t="s">
        <v>3003</v>
      </c>
      <c r="E787" s="282" t="s">
        <v>2959</v>
      </c>
      <c r="F787" s="282" t="s">
        <v>2955</v>
      </c>
      <c r="G787" s="282" t="s">
        <v>2960</v>
      </c>
      <c r="H787" s="282" t="s">
        <v>2964</v>
      </c>
      <c r="I787" s="282" t="s">
        <v>2962</v>
      </c>
      <c r="J787" s="282" t="s">
        <v>60</v>
      </c>
      <c r="K787" s="282" t="s">
        <v>2958</v>
      </c>
      <c r="L787" s="282" t="s">
        <v>45</v>
      </c>
      <c r="M787" s="283" t="s">
        <v>1231</v>
      </c>
      <c r="N787" s="282" t="s">
        <v>1230</v>
      </c>
      <c r="O787" s="282" t="s">
        <v>50</v>
      </c>
      <c r="P787" s="282" t="s">
        <v>74</v>
      </c>
      <c r="Q787" s="284" t="s">
        <v>45</v>
      </c>
      <c r="R787" s="282" t="s">
        <v>45</v>
      </c>
      <c r="S787" s="285">
        <v>2958465</v>
      </c>
      <c r="T787" s="285">
        <v>45922</v>
      </c>
      <c r="U787" s="284" t="s">
        <v>45</v>
      </c>
      <c r="V787" s="285">
        <v>45922</v>
      </c>
      <c r="W787" s="284" t="s">
        <v>45</v>
      </c>
      <c r="X787" s="284" t="s">
        <v>45</v>
      </c>
      <c r="Y787" s="286">
        <v>72000</v>
      </c>
      <c r="Z787" s="286">
        <v>82000</v>
      </c>
      <c r="AA787" s="286">
        <v>18900</v>
      </c>
      <c r="AB787" s="286">
        <v>82000</v>
      </c>
      <c r="AC787" s="287" t="s">
        <v>116</v>
      </c>
      <c r="AD787" s="284" t="s">
        <v>60</v>
      </c>
      <c r="AE787" s="287" t="s">
        <v>45</v>
      </c>
      <c r="AF787" s="286">
        <v>72000</v>
      </c>
      <c r="AG787" s="286">
        <v>1050</v>
      </c>
      <c r="AH787" s="286">
        <v>86100000</v>
      </c>
      <c r="AI787" s="286">
        <v>19845000</v>
      </c>
      <c r="AJ787" s="286">
        <v>1050</v>
      </c>
      <c r="AK787" s="286">
        <v>86100000</v>
      </c>
      <c r="AL787" s="286">
        <v>19845000</v>
      </c>
      <c r="AM787" s="286"/>
      <c r="AN787" s="286"/>
      <c r="AO787" s="286">
        <v>0</v>
      </c>
      <c r="AP787" s="286"/>
      <c r="AQ787" s="286"/>
      <c r="AR787" s="286">
        <v>0</v>
      </c>
      <c r="AS787" s="286"/>
      <c r="AT787" s="286"/>
      <c r="AU787" s="286">
        <v>0</v>
      </c>
      <c r="AV787" s="286"/>
      <c r="AW787" s="286"/>
      <c r="AX787" s="286">
        <v>0</v>
      </c>
      <c r="AY787" s="286"/>
      <c r="AZ787" s="286"/>
      <c r="BA787" s="286"/>
      <c r="BB787" s="286"/>
      <c r="BC787" s="286"/>
      <c r="BD787" s="286"/>
      <c r="BE787" s="286"/>
      <c r="BF787" s="286">
        <v>0</v>
      </c>
      <c r="BG787" s="286"/>
      <c r="BH787" s="286"/>
      <c r="BI787" s="286"/>
      <c r="BJ787" s="286">
        <v>0</v>
      </c>
      <c r="BK787" s="286"/>
      <c r="BL787" s="286"/>
      <c r="BM787" s="286"/>
      <c r="BN787" s="286"/>
      <c r="BO787" s="286"/>
      <c r="BP787" s="287" t="s">
        <v>45</v>
      </c>
      <c r="BQ787" s="287" t="s">
        <v>45</v>
      </c>
      <c r="BR787" t="s">
        <v>45</v>
      </c>
    </row>
    <row r="788" spans="1:70" x14ac:dyDescent="0.3">
      <c r="A788" s="281">
        <v>785</v>
      </c>
      <c r="B788" s="288" t="s">
        <v>2952</v>
      </c>
      <c r="C788" s="288" t="s">
        <v>3011</v>
      </c>
      <c r="D788" s="288" t="s">
        <v>3003</v>
      </c>
      <c r="E788" s="288" t="s">
        <v>2959</v>
      </c>
      <c r="F788" s="288" t="s">
        <v>2955</v>
      </c>
      <c r="G788" s="288" t="s">
        <v>2960</v>
      </c>
      <c r="H788" s="288" t="s">
        <v>2964</v>
      </c>
      <c r="I788" s="288" t="s">
        <v>2962</v>
      </c>
      <c r="J788" s="288" t="s">
        <v>60</v>
      </c>
      <c r="K788" s="288" t="s">
        <v>2958</v>
      </c>
      <c r="L788" s="288" t="s">
        <v>45</v>
      </c>
      <c r="M788" s="289" t="s">
        <v>1229</v>
      </c>
      <c r="N788" s="288" t="s">
        <v>1228</v>
      </c>
      <c r="O788" s="288" t="s">
        <v>50</v>
      </c>
      <c r="P788" s="288" t="s">
        <v>74</v>
      </c>
      <c r="Q788" s="290" t="s">
        <v>45</v>
      </c>
      <c r="R788" s="288" t="s">
        <v>45</v>
      </c>
      <c r="S788" s="1">
        <v>45901</v>
      </c>
      <c r="T788" s="1">
        <v>45846</v>
      </c>
      <c r="U788" s="290" t="s">
        <v>45</v>
      </c>
      <c r="V788" s="1">
        <v>45846</v>
      </c>
      <c r="W788" s="290" t="s">
        <v>45</v>
      </c>
      <c r="X788" s="290" t="s">
        <v>45</v>
      </c>
      <c r="Y788" s="291">
        <v>62000</v>
      </c>
      <c r="Z788" s="291">
        <v>62000</v>
      </c>
      <c r="AA788" s="291">
        <v>16600</v>
      </c>
      <c r="AB788" s="291">
        <v>62000</v>
      </c>
      <c r="AC788" s="292" t="s">
        <v>208</v>
      </c>
      <c r="AD788" s="290" t="s">
        <v>60</v>
      </c>
      <c r="AE788" s="292" t="s">
        <v>45</v>
      </c>
      <c r="AF788" s="291">
        <v>62000</v>
      </c>
      <c r="AG788" s="291">
        <v>1875</v>
      </c>
      <c r="AH788" s="291">
        <v>116250000</v>
      </c>
      <c r="AI788" s="291">
        <v>31125000</v>
      </c>
      <c r="AJ788" s="291">
        <v>1875</v>
      </c>
      <c r="AK788" s="291">
        <v>116250000</v>
      </c>
      <c r="AL788" s="291">
        <v>31125000</v>
      </c>
      <c r="AM788" s="291"/>
      <c r="AN788" s="291"/>
      <c r="AO788" s="291">
        <v>0</v>
      </c>
      <c r="AP788" s="291"/>
      <c r="AQ788" s="291"/>
      <c r="AR788" s="291">
        <v>0</v>
      </c>
      <c r="AS788" s="291"/>
      <c r="AT788" s="291"/>
      <c r="AU788" s="291">
        <v>0</v>
      </c>
      <c r="AV788" s="291"/>
      <c r="AW788" s="291"/>
      <c r="AX788" s="291">
        <v>0</v>
      </c>
      <c r="AY788" s="291"/>
      <c r="AZ788" s="291"/>
      <c r="BA788" s="291"/>
      <c r="BB788" s="291"/>
      <c r="BC788" s="291"/>
      <c r="BD788" s="291"/>
      <c r="BE788" s="291"/>
      <c r="BF788" s="291">
        <v>0</v>
      </c>
      <c r="BG788" s="291"/>
      <c r="BH788" s="291"/>
      <c r="BI788" s="291"/>
      <c r="BJ788" s="291">
        <v>0</v>
      </c>
      <c r="BK788" s="291"/>
      <c r="BL788" s="291"/>
      <c r="BM788" s="291"/>
      <c r="BN788" s="291"/>
      <c r="BO788" s="291"/>
      <c r="BP788" s="292" t="s">
        <v>45</v>
      </c>
      <c r="BQ788" s="292" t="s">
        <v>45</v>
      </c>
      <c r="BR788" t="s">
        <v>45</v>
      </c>
    </row>
    <row r="789" spans="1:70" x14ac:dyDescent="0.3">
      <c r="A789" s="281">
        <v>786</v>
      </c>
      <c r="B789" s="282" t="s">
        <v>2952</v>
      </c>
      <c r="C789" s="282" t="s">
        <v>3011</v>
      </c>
      <c r="D789" s="282" t="s">
        <v>3003</v>
      </c>
      <c r="E789" s="282" t="s">
        <v>2959</v>
      </c>
      <c r="F789" s="282" t="s">
        <v>2955</v>
      </c>
      <c r="G789" s="282" t="s">
        <v>2960</v>
      </c>
      <c r="H789" s="282" t="s">
        <v>2964</v>
      </c>
      <c r="I789" s="282" t="s">
        <v>2962</v>
      </c>
      <c r="J789" s="282" t="s">
        <v>60</v>
      </c>
      <c r="K789" s="282" t="s">
        <v>2958</v>
      </c>
      <c r="L789" s="282" t="s">
        <v>45</v>
      </c>
      <c r="M789" s="283" t="s">
        <v>1227</v>
      </c>
      <c r="N789" s="282" t="s">
        <v>1226</v>
      </c>
      <c r="O789" s="282" t="s">
        <v>50</v>
      </c>
      <c r="P789" s="282" t="s">
        <v>74</v>
      </c>
      <c r="Q789" s="284" t="s">
        <v>45</v>
      </c>
      <c r="R789" s="282" t="s">
        <v>45</v>
      </c>
      <c r="S789" s="285">
        <v>45919</v>
      </c>
      <c r="T789" s="285">
        <v>45896</v>
      </c>
      <c r="U789" s="284" t="s">
        <v>45</v>
      </c>
      <c r="V789" s="285">
        <v>45896</v>
      </c>
      <c r="W789" s="284" t="s">
        <v>45</v>
      </c>
      <c r="X789" s="284" t="s">
        <v>45</v>
      </c>
      <c r="Y789" s="286">
        <v>64000</v>
      </c>
      <c r="Z789" s="286">
        <v>64000</v>
      </c>
      <c r="AA789" s="286">
        <v>16900</v>
      </c>
      <c r="AB789" s="286">
        <v>64000</v>
      </c>
      <c r="AC789" s="287" t="s">
        <v>363</v>
      </c>
      <c r="AD789" s="284" t="s">
        <v>60</v>
      </c>
      <c r="AE789" s="287" t="s">
        <v>45</v>
      </c>
      <c r="AF789" s="286">
        <v>64000</v>
      </c>
      <c r="AG789" s="286">
        <v>1330</v>
      </c>
      <c r="AH789" s="286">
        <v>85120000</v>
      </c>
      <c r="AI789" s="286">
        <v>22477000</v>
      </c>
      <c r="AJ789" s="286">
        <v>1330</v>
      </c>
      <c r="AK789" s="286">
        <v>85120000</v>
      </c>
      <c r="AL789" s="286">
        <v>22477000</v>
      </c>
      <c r="AM789" s="286"/>
      <c r="AN789" s="286"/>
      <c r="AO789" s="286">
        <v>0</v>
      </c>
      <c r="AP789" s="286"/>
      <c r="AQ789" s="286"/>
      <c r="AR789" s="286">
        <v>0</v>
      </c>
      <c r="AS789" s="286"/>
      <c r="AT789" s="286"/>
      <c r="AU789" s="286">
        <v>0</v>
      </c>
      <c r="AV789" s="286"/>
      <c r="AW789" s="286"/>
      <c r="AX789" s="286">
        <v>0</v>
      </c>
      <c r="AY789" s="286"/>
      <c r="AZ789" s="286"/>
      <c r="BA789" s="286"/>
      <c r="BB789" s="286"/>
      <c r="BC789" s="286"/>
      <c r="BD789" s="286"/>
      <c r="BE789" s="286"/>
      <c r="BF789" s="286">
        <v>0</v>
      </c>
      <c r="BG789" s="286"/>
      <c r="BH789" s="286"/>
      <c r="BI789" s="286"/>
      <c r="BJ789" s="286">
        <v>0</v>
      </c>
      <c r="BK789" s="286"/>
      <c r="BL789" s="286"/>
      <c r="BM789" s="286"/>
      <c r="BN789" s="286"/>
      <c r="BO789" s="286"/>
      <c r="BP789" s="287" t="s">
        <v>45</v>
      </c>
      <c r="BQ789" s="287" t="s">
        <v>45</v>
      </c>
      <c r="BR789" t="s">
        <v>45</v>
      </c>
    </row>
    <row r="790" spans="1:70" x14ac:dyDescent="0.3">
      <c r="A790" s="281">
        <v>787</v>
      </c>
      <c r="B790" s="288" t="s">
        <v>2952</v>
      </c>
      <c r="C790" s="288" t="s">
        <v>3011</v>
      </c>
      <c r="D790" s="288" t="s">
        <v>3003</v>
      </c>
      <c r="E790" s="288" t="s">
        <v>2959</v>
      </c>
      <c r="F790" s="288" t="s">
        <v>2955</v>
      </c>
      <c r="G790" s="288" t="s">
        <v>2960</v>
      </c>
      <c r="H790" s="288" t="s">
        <v>2964</v>
      </c>
      <c r="I790" s="288" t="s">
        <v>2962</v>
      </c>
      <c r="J790" s="288" t="s">
        <v>60</v>
      </c>
      <c r="K790" s="288" t="s">
        <v>2958</v>
      </c>
      <c r="L790" s="288" t="s">
        <v>45</v>
      </c>
      <c r="M790" s="289" t="s">
        <v>1225</v>
      </c>
      <c r="N790" s="288" t="s">
        <v>1224</v>
      </c>
      <c r="O790" s="288" t="s">
        <v>50</v>
      </c>
      <c r="P790" s="288" t="s">
        <v>51</v>
      </c>
      <c r="Q790" s="290" t="s">
        <v>45</v>
      </c>
      <c r="R790" s="288" t="s">
        <v>45</v>
      </c>
      <c r="S790" s="1">
        <v>2958465</v>
      </c>
      <c r="T790" s="1">
        <v>45896</v>
      </c>
      <c r="U790" s="290" t="s">
        <v>45</v>
      </c>
      <c r="V790" s="1">
        <v>45896</v>
      </c>
      <c r="W790" s="290" t="s">
        <v>45</v>
      </c>
      <c r="X790" s="290" t="s">
        <v>45</v>
      </c>
      <c r="Y790" s="291">
        <v>62000</v>
      </c>
      <c r="Z790" s="291">
        <v>62000</v>
      </c>
      <c r="AA790" s="291">
        <v>15800</v>
      </c>
      <c r="AB790" s="291">
        <v>62000</v>
      </c>
      <c r="AC790" s="292" t="s">
        <v>839</v>
      </c>
      <c r="AD790" s="290" t="s">
        <v>60</v>
      </c>
      <c r="AE790" s="292" t="s">
        <v>45</v>
      </c>
      <c r="AF790" s="291">
        <v>62000</v>
      </c>
      <c r="AG790" s="291">
        <v>1330</v>
      </c>
      <c r="AH790" s="291">
        <v>82460000</v>
      </c>
      <c r="AI790" s="291">
        <v>21014000</v>
      </c>
      <c r="AJ790" s="291">
        <v>1330</v>
      </c>
      <c r="AK790" s="291">
        <v>82460000</v>
      </c>
      <c r="AL790" s="291">
        <v>21014000</v>
      </c>
      <c r="AM790" s="291"/>
      <c r="AN790" s="291"/>
      <c r="AO790" s="291">
        <v>0</v>
      </c>
      <c r="AP790" s="291"/>
      <c r="AQ790" s="291"/>
      <c r="AR790" s="291">
        <v>0</v>
      </c>
      <c r="AS790" s="291"/>
      <c r="AT790" s="291"/>
      <c r="AU790" s="291">
        <v>0</v>
      </c>
      <c r="AV790" s="291"/>
      <c r="AW790" s="291"/>
      <c r="AX790" s="291">
        <v>0</v>
      </c>
      <c r="AY790" s="291"/>
      <c r="AZ790" s="291"/>
      <c r="BA790" s="291"/>
      <c r="BB790" s="291"/>
      <c r="BC790" s="291"/>
      <c r="BD790" s="291"/>
      <c r="BE790" s="291"/>
      <c r="BF790" s="291">
        <v>0</v>
      </c>
      <c r="BG790" s="291"/>
      <c r="BH790" s="291"/>
      <c r="BI790" s="291"/>
      <c r="BJ790" s="291">
        <v>0</v>
      </c>
      <c r="BK790" s="291"/>
      <c r="BL790" s="291"/>
      <c r="BM790" s="291"/>
      <c r="BN790" s="291"/>
      <c r="BO790" s="291"/>
      <c r="BP790" s="292" t="s">
        <v>45</v>
      </c>
      <c r="BQ790" s="292" t="s">
        <v>45</v>
      </c>
      <c r="BR790" t="s">
        <v>45</v>
      </c>
    </row>
    <row r="791" spans="1:70" x14ac:dyDescent="0.3">
      <c r="A791" s="281">
        <v>788</v>
      </c>
      <c r="B791" s="282" t="s">
        <v>2952</v>
      </c>
      <c r="C791" s="282" t="s">
        <v>3011</v>
      </c>
      <c r="D791" s="282" t="s">
        <v>3003</v>
      </c>
      <c r="E791" s="282" t="s">
        <v>2959</v>
      </c>
      <c r="F791" s="282" t="s">
        <v>2955</v>
      </c>
      <c r="G791" s="282" t="s">
        <v>2960</v>
      </c>
      <c r="H791" s="282" t="s">
        <v>2965</v>
      </c>
      <c r="I791" s="282" t="s">
        <v>2962</v>
      </c>
      <c r="J791" s="282" t="s">
        <v>60</v>
      </c>
      <c r="K791" s="282" t="s">
        <v>2958</v>
      </c>
      <c r="L791" s="282" t="s">
        <v>45</v>
      </c>
      <c r="M791" s="283" t="s">
        <v>1223</v>
      </c>
      <c r="N791" s="282" t="s">
        <v>1222</v>
      </c>
      <c r="O791" s="282" t="s">
        <v>50</v>
      </c>
      <c r="P791" s="282" t="s">
        <v>51</v>
      </c>
      <c r="Q791" s="284" t="s">
        <v>45</v>
      </c>
      <c r="R791" s="282" t="s">
        <v>45</v>
      </c>
      <c r="S791" s="285">
        <v>45926</v>
      </c>
      <c r="T791" s="285">
        <v>45853</v>
      </c>
      <c r="U791" s="284" t="s">
        <v>45</v>
      </c>
      <c r="V791" s="285">
        <v>45853</v>
      </c>
      <c r="W791" s="284" t="s">
        <v>45</v>
      </c>
      <c r="X791" s="284" t="s">
        <v>45</v>
      </c>
      <c r="Y791" s="286">
        <v>59000</v>
      </c>
      <c r="Z791" s="286">
        <v>59000</v>
      </c>
      <c r="AA791" s="286">
        <v>14500</v>
      </c>
      <c r="AB791" s="286">
        <v>59000</v>
      </c>
      <c r="AC791" s="287" t="s">
        <v>949</v>
      </c>
      <c r="AD791" s="284" t="s">
        <v>60</v>
      </c>
      <c r="AE791" s="287" t="s">
        <v>45</v>
      </c>
      <c r="AF791" s="286">
        <v>59000</v>
      </c>
      <c r="AG791" s="286">
        <v>816</v>
      </c>
      <c r="AH791" s="286">
        <v>48144000</v>
      </c>
      <c r="AI791" s="286">
        <v>11832000</v>
      </c>
      <c r="AJ791" s="286">
        <v>816</v>
      </c>
      <c r="AK791" s="286">
        <v>48144000</v>
      </c>
      <c r="AL791" s="286">
        <v>11832000</v>
      </c>
      <c r="AM791" s="286"/>
      <c r="AN791" s="286"/>
      <c r="AO791" s="286">
        <v>0</v>
      </c>
      <c r="AP791" s="286"/>
      <c r="AQ791" s="286"/>
      <c r="AR791" s="286">
        <v>0</v>
      </c>
      <c r="AS791" s="286"/>
      <c r="AT791" s="286"/>
      <c r="AU791" s="286">
        <v>0</v>
      </c>
      <c r="AV791" s="286"/>
      <c r="AW791" s="286"/>
      <c r="AX791" s="286">
        <v>0</v>
      </c>
      <c r="AY791" s="286"/>
      <c r="AZ791" s="286"/>
      <c r="BA791" s="286"/>
      <c r="BB791" s="286"/>
      <c r="BC791" s="286"/>
      <c r="BD791" s="286"/>
      <c r="BE791" s="286"/>
      <c r="BF791" s="286">
        <v>0</v>
      </c>
      <c r="BG791" s="286"/>
      <c r="BH791" s="286"/>
      <c r="BI791" s="286"/>
      <c r="BJ791" s="286">
        <v>0</v>
      </c>
      <c r="BK791" s="286"/>
      <c r="BL791" s="286"/>
      <c r="BM791" s="286"/>
      <c r="BN791" s="286"/>
      <c r="BO791" s="286"/>
      <c r="BP791" s="287" t="s">
        <v>45</v>
      </c>
      <c r="BQ791" s="287" t="s">
        <v>45</v>
      </c>
      <c r="BR791" t="s">
        <v>45</v>
      </c>
    </row>
    <row r="792" spans="1:70" x14ac:dyDescent="0.3">
      <c r="A792" s="281">
        <v>789</v>
      </c>
      <c r="B792" s="288" t="s">
        <v>2952</v>
      </c>
      <c r="C792" s="288" t="s">
        <v>3011</v>
      </c>
      <c r="D792" s="288" t="s">
        <v>3003</v>
      </c>
      <c r="E792" s="288" t="s">
        <v>2959</v>
      </c>
      <c r="F792" s="288" t="s">
        <v>2955</v>
      </c>
      <c r="G792" s="288" t="s">
        <v>2960</v>
      </c>
      <c r="H792" s="288" t="s">
        <v>2965</v>
      </c>
      <c r="I792" s="288" t="s">
        <v>2962</v>
      </c>
      <c r="J792" s="288" t="s">
        <v>60</v>
      </c>
      <c r="K792" s="288" t="s">
        <v>2958</v>
      </c>
      <c r="L792" s="288" t="s">
        <v>45</v>
      </c>
      <c r="M792" s="289" t="s">
        <v>1221</v>
      </c>
      <c r="N792" s="288" t="s">
        <v>1220</v>
      </c>
      <c r="O792" s="288" t="s">
        <v>50</v>
      </c>
      <c r="P792" s="288" t="s">
        <v>74</v>
      </c>
      <c r="Q792" s="290" t="s">
        <v>45</v>
      </c>
      <c r="R792" s="288" t="s">
        <v>45</v>
      </c>
      <c r="S792" s="1">
        <v>45876</v>
      </c>
      <c r="T792" s="1">
        <v>45852</v>
      </c>
      <c r="U792" s="290" t="s">
        <v>45</v>
      </c>
      <c r="V792" s="1">
        <v>45852</v>
      </c>
      <c r="W792" s="290" t="s">
        <v>45</v>
      </c>
      <c r="X792" s="290" t="s">
        <v>45</v>
      </c>
      <c r="Y792" s="291">
        <v>42000</v>
      </c>
      <c r="Z792" s="291">
        <v>42000</v>
      </c>
      <c r="AA792" s="291">
        <v>10900</v>
      </c>
      <c r="AB792" s="291">
        <v>42000</v>
      </c>
      <c r="AC792" s="292" t="s">
        <v>201</v>
      </c>
      <c r="AD792" s="290" t="s">
        <v>60</v>
      </c>
      <c r="AE792" s="292" t="s">
        <v>45</v>
      </c>
      <c r="AF792" s="291">
        <v>42000</v>
      </c>
      <c r="AG792" s="291">
        <v>1120</v>
      </c>
      <c r="AH792" s="291">
        <v>47040000</v>
      </c>
      <c r="AI792" s="291">
        <v>12208000</v>
      </c>
      <c r="AJ792" s="291">
        <v>1120</v>
      </c>
      <c r="AK792" s="291">
        <v>47040000</v>
      </c>
      <c r="AL792" s="291">
        <v>12208000</v>
      </c>
      <c r="AM792" s="291"/>
      <c r="AN792" s="291"/>
      <c r="AO792" s="291">
        <v>0</v>
      </c>
      <c r="AP792" s="291"/>
      <c r="AQ792" s="291"/>
      <c r="AR792" s="291">
        <v>0</v>
      </c>
      <c r="AS792" s="291"/>
      <c r="AT792" s="291"/>
      <c r="AU792" s="291">
        <v>0</v>
      </c>
      <c r="AV792" s="291"/>
      <c r="AW792" s="291"/>
      <c r="AX792" s="291">
        <v>0</v>
      </c>
      <c r="AY792" s="291"/>
      <c r="AZ792" s="291"/>
      <c r="BA792" s="291"/>
      <c r="BB792" s="291"/>
      <c r="BC792" s="291"/>
      <c r="BD792" s="291"/>
      <c r="BE792" s="291"/>
      <c r="BF792" s="291">
        <v>0</v>
      </c>
      <c r="BG792" s="291"/>
      <c r="BH792" s="291"/>
      <c r="BI792" s="291"/>
      <c r="BJ792" s="291">
        <v>0</v>
      </c>
      <c r="BK792" s="291"/>
      <c r="BL792" s="291"/>
      <c r="BM792" s="291"/>
      <c r="BN792" s="291"/>
      <c r="BO792" s="291"/>
      <c r="BP792" s="292" t="s">
        <v>45</v>
      </c>
      <c r="BQ792" s="292" t="s">
        <v>45</v>
      </c>
      <c r="BR792" t="s">
        <v>45</v>
      </c>
    </row>
    <row r="793" spans="1:70" x14ac:dyDescent="0.3">
      <c r="A793" s="281">
        <v>790</v>
      </c>
      <c r="B793" s="282" t="s">
        <v>2952</v>
      </c>
      <c r="C793" s="282" t="s">
        <v>3011</v>
      </c>
      <c r="D793" s="282" t="s">
        <v>3003</v>
      </c>
      <c r="E793" s="282" t="s">
        <v>2959</v>
      </c>
      <c r="F793" s="282" t="s">
        <v>2955</v>
      </c>
      <c r="G793" s="282" t="s">
        <v>2960</v>
      </c>
      <c r="H793" s="282" t="s">
        <v>2965</v>
      </c>
      <c r="I793" s="282" t="s">
        <v>2962</v>
      </c>
      <c r="J793" s="282" t="s">
        <v>60</v>
      </c>
      <c r="K793" s="282" t="s">
        <v>2958</v>
      </c>
      <c r="L793" s="282" t="s">
        <v>45</v>
      </c>
      <c r="M793" s="283" t="s">
        <v>1219</v>
      </c>
      <c r="N793" s="282" t="s">
        <v>1218</v>
      </c>
      <c r="O793" s="282" t="s">
        <v>50</v>
      </c>
      <c r="P793" s="282" t="s">
        <v>74</v>
      </c>
      <c r="Q793" s="284" t="s">
        <v>45</v>
      </c>
      <c r="R793" s="282" t="s">
        <v>45</v>
      </c>
      <c r="S793" s="285">
        <v>45896</v>
      </c>
      <c r="T793" s="285">
        <v>45859</v>
      </c>
      <c r="U793" s="284" t="s">
        <v>45</v>
      </c>
      <c r="V793" s="285">
        <v>45859</v>
      </c>
      <c r="W793" s="284" t="s">
        <v>45</v>
      </c>
      <c r="X793" s="284" t="s">
        <v>45</v>
      </c>
      <c r="Y793" s="286">
        <v>72000</v>
      </c>
      <c r="Z793" s="286">
        <v>72000</v>
      </c>
      <c r="AA793" s="286">
        <v>18800</v>
      </c>
      <c r="AB793" s="286">
        <v>72000</v>
      </c>
      <c r="AC793" s="287" t="s">
        <v>527</v>
      </c>
      <c r="AD793" s="284" t="s">
        <v>60</v>
      </c>
      <c r="AE793" s="287" t="s">
        <v>45</v>
      </c>
      <c r="AF793" s="286">
        <v>72000</v>
      </c>
      <c r="AG793" s="286">
        <v>1775</v>
      </c>
      <c r="AH793" s="286">
        <v>127800000</v>
      </c>
      <c r="AI793" s="286">
        <v>33370000</v>
      </c>
      <c r="AJ793" s="286">
        <v>1775</v>
      </c>
      <c r="AK793" s="286">
        <v>127800000</v>
      </c>
      <c r="AL793" s="286">
        <v>33370000</v>
      </c>
      <c r="AM793" s="286"/>
      <c r="AN793" s="286"/>
      <c r="AO793" s="286">
        <v>0</v>
      </c>
      <c r="AP793" s="286"/>
      <c r="AQ793" s="286"/>
      <c r="AR793" s="286">
        <v>0</v>
      </c>
      <c r="AS793" s="286"/>
      <c r="AT793" s="286"/>
      <c r="AU793" s="286">
        <v>0</v>
      </c>
      <c r="AV793" s="286"/>
      <c r="AW793" s="286"/>
      <c r="AX793" s="286">
        <v>0</v>
      </c>
      <c r="AY793" s="286"/>
      <c r="AZ793" s="286"/>
      <c r="BA793" s="286"/>
      <c r="BB793" s="286"/>
      <c r="BC793" s="286"/>
      <c r="BD793" s="286"/>
      <c r="BE793" s="286"/>
      <c r="BF793" s="286">
        <v>0</v>
      </c>
      <c r="BG793" s="286"/>
      <c r="BH793" s="286"/>
      <c r="BI793" s="286"/>
      <c r="BJ793" s="286">
        <v>0</v>
      </c>
      <c r="BK793" s="286"/>
      <c r="BL793" s="286"/>
      <c r="BM793" s="286"/>
      <c r="BN793" s="286"/>
      <c r="BO793" s="286"/>
      <c r="BP793" s="287" t="s">
        <v>45</v>
      </c>
      <c r="BQ793" s="287" t="s">
        <v>45</v>
      </c>
      <c r="BR793" t="s">
        <v>45</v>
      </c>
    </row>
    <row r="794" spans="1:70" x14ac:dyDescent="0.3">
      <c r="A794" s="281">
        <v>791</v>
      </c>
      <c r="B794" s="288" t="s">
        <v>2952</v>
      </c>
      <c r="C794" s="288" t="s">
        <v>3011</v>
      </c>
      <c r="D794" s="288" t="s">
        <v>3003</v>
      </c>
      <c r="E794" s="288" t="s">
        <v>2959</v>
      </c>
      <c r="F794" s="288" t="s">
        <v>2955</v>
      </c>
      <c r="G794" s="288" t="s">
        <v>2960</v>
      </c>
      <c r="H794" s="288" t="s">
        <v>2965</v>
      </c>
      <c r="I794" s="288" t="s">
        <v>2962</v>
      </c>
      <c r="J794" s="288" t="s">
        <v>60</v>
      </c>
      <c r="K794" s="288" t="s">
        <v>2958</v>
      </c>
      <c r="L794" s="288" t="s">
        <v>45</v>
      </c>
      <c r="M794" s="289" t="s">
        <v>1217</v>
      </c>
      <c r="N794" s="288" t="s">
        <v>1216</v>
      </c>
      <c r="O794" s="288" t="s">
        <v>50</v>
      </c>
      <c r="P794" s="288" t="s">
        <v>131</v>
      </c>
      <c r="Q794" s="290" t="s">
        <v>45</v>
      </c>
      <c r="R794" s="288" t="s">
        <v>45</v>
      </c>
      <c r="S794" s="1">
        <v>2958465</v>
      </c>
      <c r="T794" s="1">
        <v>45922</v>
      </c>
      <c r="U794" s="290" t="s">
        <v>45</v>
      </c>
      <c r="V794" s="1">
        <v>45922</v>
      </c>
      <c r="W794" s="290" t="s">
        <v>45</v>
      </c>
      <c r="X794" s="290" t="s">
        <v>45</v>
      </c>
      <c r="Y794" s="291">
        <v>33000</v>
      </c>
      <c r="Z794" s="291">
        <v>42000</v>
      </c>
      <c r="AA794" s="291">
        <v>8500</v>
      </c>
      <c r="AB794" s="291">
        <v>42000</v>
      </c>
      <c r="AC794" s="292" t="s">
        <v>540</v>
      </c>
      <c r="AD794" s="290" t="s">
        <v>60</v>
      </c>
      <c r="AE794" s="292" t="s">
        <v>45</v>
      </c>
      <c r="AF794" s="291">
        <v>33000</v>
      </c>
      <c r="AG794" s="291">
        <v>1000</v>
      </c>
      <c r="AH794" s="291">
        <v>42000000</v>
      </c>
      <c r="AI794" s="291">
        <v>8500000</v>
      </c>
      <c r="AJ794" s="291">
        <v>1000</v>
      </c>
      <c r="AK794" s="291">
        <v>42000000</v>
      </c>
      <c r="AL794" s="291">
        <v>8500000</v>
      </c>
      <c r="AM794" s="291"/>
      <c r="AN794" s="291"/>
      <c r="AO794" s="291">
        <v>0</v>
      </c>
      <c r="AP794" s="291"/>
      <c r="AQ794" s="291"/>
      <c r="AR794" s="291">
        <v>0</v>
      </c>
      <c r="AS794" s="291"/>
      <c r="AT794" s="291"/>
      <c r="AU794" s="291">
        <v>0</v>
      </c>
      <c r="AV794" s="291"/>
      <c r="AW794" s="291"/>
      <c r="AX794" s="291">
        <v>0</v>
      </c>
      <c r="AY794" s="291"/>
      <c r="AZ794" s="291"/>
      <c r="BA794" s="291"/>
      <c r="BB794" s="291"/>
      <c r="BC794" s="291"/>
      <c r="BD794" s="291"/>
      <c r="BE794" s="291"/>
      <c r="BF794" s="291">
        <v>0</v>
      </c>
      <c r="BG794" s="291"/>
      <c r="BH794" s="291"/>
      <c r="BI794" s="291"/>
      <c r="BJ794" s="291">
        <v>0</v>
      </c>
      <c r="BK794" s="291"/>
      <c r="BL794" s="291"/>
      <c r="BM794" s="291"/>
      <c r="BN794" s="291"/>
      <c r="BO794" s="291"/>
      <c r="BP794" s="292" t="s">
        <v>45</v>
      </c>
      <c r="BQ794" s="292" t="s">
        <v>45</v>
      </c>
      <c r="BR794" t="s">
        <v>45</v>
      </c>
    </row>
    <row r="795" spans="1:70" x14ac:dyDescent="0.3">
      <c r="A795" s="281">
        <v>792</v>
      </c>
      <c r="B795" s="282" t="s">
        <v>2952</v>
      </c>
      <c r="C795" s="282" t="s">
        <v>3011</v>
      </c>
      <c r="D795" s="282" t="s">
        <v>3003</v>
      </c>
      <c r="E795" s="282" t="s">
        <v>2959</v>
      </c>
      <c r="F795" s="282" t="s">
        <v>2955</v>
      </c>
      <c r="G795" s="282" t="s">
        <v>2960</v>
      </c>
      <c r="H795" s="282" t="s">
        <v>2965</v>
      </c>
      <c r="I795" s="282" t="s">
        <v>2962</v>
      </c>
      <c r="J795" s="282" t="s">
        <v>60</v>
      </c>
      <c r="K795" s="282" t="s">
        <v>2958</v>
      </c>
      <c r="L795" s="282" t="s">
        <v>45</v>
      </c>
      <c r="M795" s="283" t="s">
        <v>1215</v>
      </c>
      <c r="N795" s="282" t="s">
        <v>851</v>
      </c>
      <c r="O795" s="282" t="s">
        <v>50</v>
      </c>
      <c r="P795" s="282" t="s">
        <v>131</v>
      </c>
      <c r="Q795" s="284" t="s">
        <v>45</v>
      </c>
      <c r="R795" s="282" t="s">
        <v>45</v>
      </c>
      <c r="S795" s="285">
        <v>2958465</v>
      </c>
      <c r="T795" s="285">
        <v>45922</v>
      </c>
      <c r="U795" s="284" t="s">
        <v>45</v>
      </c>
      <c r="V795" s="285">
        <v>45922</v>
      </c>
      <c r="W795" s="284" t="s">
        <v>45</v>
      </c>
      <c r="X795" s="284" t="s">
        <v>45</v>
      </c>
      <c r="Y795" s="286">
        <v>33000</v>
      </c>
      <c r="Z795" s="286">
        <v>42000</v>
      </c>
      <c r="AA795" s="286">
        <v>9000</v>
      </c>
      <c r="AB795" s="286">
        <v>42000</v>
      </c>
      <c r="AC795" s="287" t="s">
        <v>1013</v>
      </c>
      <c r="AD795" s="284" t="s">
        <v>60</v>
      </c>
      <c r="AE795" s="287" t="s">
        <v>45</v>
      </c>
      <c r="AF795" s="286">
        <v>33000</v>
      </c>
      <c r="AG795" s="286">
        <v>1500</v>
      </c>
      <c r="AH795" s="286">
        <v>63000000</v>
      </c>
      <c r="AI795" s="286">
        <v>13500000</v>
      </c>
      <c r="AJ795" s="286">
        <v>1500</v>
      </c>
      <c r="AK795" s="286">
        <v>63000000</v>
      </c>
      <c r="AL795" s="286">
        <v>13500000</v>
      </c>
      <c r="AM795" s="286"/>
      <c r="AN795" s="286"/>
      <c r="AO795" s="286">
        <v>0</v>
      </c>
      <c r="AP795" s="286"/>
      <c r="AQ795" s="286"/>
      <c r="AR795" s="286">
        <v>0</v>
      </c>
      <c r="AS795" s="286"/>
      <c r="AT795" s="286"/>
      <c r="AU795" s="286">
        <v>0</v>
      </c>
      <c r="AV795" s="286"/>
      <c r="AW795" s="286"/>
      <c r="AX795" s="286">
        <v>0</v>
      </c>
      <c r="AY795" s="286"/>
      <c r="AZ795" s="286"/>
      <c r="BA795" s="286"/>
      <c r="BB795" s="286"/>
      <c r="BC795" s="286"/>
      <c r="BD795" s="286"/>
      <c r="BE795" s="286"/>
      <c r="BF795" s="286">
        <v>0</v>
      </c>
      <c r="BG795" s="286"/>
      <c r="BH795" s="286"/>
      <c r="BI795" s="286"/>
      <c r="BJ795" s="286">
        <v>0</v>
      </c>
      <c r="BK795" s="286"/>
      <c r="BL795" s="286"/>
      <c r="BM795" s="286"/>
      <c r="BN795" s="286"/>
      <c r="BO795" s="286"/>
      <c r="BP795" s="287" t="s">
        <v>45</v>
      </c>
      <c r="BQ795" s="287" t="s">
        <v>45</v>
      </c>
      <c r="BR795" t="s">
        <v>45</v>
      </c>
    </row>
    <row r="796" spans="1:70" x14ac:dyDescent="0.3">
      <c r="A796" s="281">
        <v>793</v>
      </c>
      <c r="B796" s="288" t="s">
        <v>2952</v>
      </c>
      <c r="C796" s="288" t="s">
        <v>3011</v>
      </c>
      <c r="D796" s="288" t="s">
        <v>3003</v>
      </c>
      <c r="E796" s="288" t="s">
        <v>2959</v>
      </c>
      <c r="F796" s="288" t="s">
        <v>2955</v>
      </c>
      <c r="G796" s="288" t="s">
        <v>2960</v>
      </c>
      <c r="H796" s="288" t="s">
        <v>2965</v>
      </c>
      <c r="I796" s="288" t="s">
        <v>2962</v>
      </c>
      <c r="J796" s="288" t="s">
        <v>60</v>
      </c>
      <c r="K796" s="288" t="s">
        <v>2958</v>
      </c>
      <c r="L796" s="288" t="s">
        <v>45</v>
      </c>
      <c r="M796" s="289" t="s">
        <v>1214</v>
      </c>
      <c r="N796" s="288" t="s">
        <v>1213</v>
      </c>
      <c r="O796" s="288" t="s">
        <v>50</v>
      </c>
      <c r="P796" s="288" t="s">
        <v>51</v>
      </c>
      <c r="Q796" s="290" t="s">
        <v>45</v>
      </c>
      <c r="R796" s="288" t="s">
        <v>45</v>
      </c>
      <c r="S796" s="1">
        <v>45909</v>
      </c>
      <c r="T796" s="1">
        <v>45818</v>
      </c>
      <c r="U796" s="290" t="s">
        <v>45</v>
      </c>
      <c r="V796" s="1">
        <v>45818</v>
      </c>
      <c r="W796" s="1">
        <v>45867</v>
      </c>
      <c r="X796" s="290" t="s">
        <v>45</v>
      </c>
      <c r="Y796" s="291">
        <v>29000</v>
      </c>
      <c r="Z796" s="291">
        <v>29000</v>
      </c>
      <c r="AA796" s="291">
        <v>7800</v>
      </c>
      <c r="AB796" s="291">
        <v>29000</v>
      </c>
      <c r="AC796" s="292" t="s">
        <v>399</v>
      </c>
      <c r="AD796" s="290" t="s">
        <v>60</v>
      </c>
      <c r="AE796" s="292" t="s">
        <v>45</v>
      </c>
      <c r="AF796" s="291">
        <v>29000</v>
      </c>
      <c r="AG796" s="291">
        <v>1670</v>
      </c>
      <c r="AH796" s="291">
        <v>48430000</v>
      </c>
      <c r="AI796" s="291">
        <v>13026000</v>
      </c>
      <c r="AJ796" s="291">
        <v>1400</v>
      </c>
      <c r="AK796" s="291">
        <v>40600000</v>
      </c>
      <c r="AL796" s="291">
        <v>10920000</v>
      </c>
      <c r="AM796" s="291">
        <v>270</v>
      </c>
      <c r="AN796" s="291">
        <v>7830000</v>
      </c>
      <c r="AO796" s="291">
        <v>2106000</v>
      </c>
      <c r="AP796" s="291">
        <v>1464</v>
      </c>
      <c r="AQ796" s="291">
        <v>42456000</v>
      </c>
      <c r="AR796" s="291">
        <v>11419200</v>
      </c>
      <c r="AS796" s="291">
        <v>1464</v>
      </c>
      <c r="AT796" s="291">
        <v>42456000</v>
      </c>
      <c r="AU796" s="291">
        <v>11419200</v>
      </c>
      <c r="AV796" s="291"/>
      <c r="AW796" s="291"/>
      <c r="AX796" s="291">
        <v>0</v>
      </c>
      <c r="AY796" s="291"/>
      <c r="AZ796" s="291"/>
      <c r="BA796" s="291"/>
      <c r="BB796" s="291"/>
      <c r="BC796" s="291"/>
      <c r="BD796" s="291"/>
      <c r="BE796" s="291"/>
      <c r="BF796" s="291">
        <v>0</v>
      </c>
      <c r="BG796" s="291"/>
      <c r="BH796" s="291"/>
      <c r="BI796" s="291"/>
      <c r="BJ796" s="291">
        <v>0</v>
      </c>
      <c r="BK796" s="291"/>
      <c r="BL796" s="291">
        <v>1464</v>
      </c>
      <c r="BM796" s="291">
        <v>1464</v>
      </c>
      <c r="BN796" s="291">
        <v>42456000</v>
      </c>
      <c r="BO796" s="291">
        <v>11419200</v>
      </c>
      <c r="BP796" s="292" t="s">
        <v>45</v>
      </c>
      <c r="BQ796" s="292" t="s">
        <v>45</v>
      </c>
      <c r="BR796" t="s">
        <v>45</v>
      </c>
    </row>
    <row r="797" spans="1:70" x14ac:dyDescent="0.3">
      <c r="A797" s="281">
        <v>794</v>
      </c>
      <c r="B797" s="282" t="s">
        <v>2952</v>
      </c>
      <c r="C797" s="282" t="s">
        <v>3011</v>
      </c>
      <c r="D797" s="282" t="s">
        <v>3003</v>
      </c>
      <c r="E797" s="282" t="s">
        <v>2959</v>
      </c>
      <c r="F797" s="282" t="s">
        <v>2955</v>
      </c>
      <c r="G797" s="282" t="s">
        <v>2960</v>
      </c>
      <c r="H797" s="282" t="s">
        <v>2965</v>
      </c>
      <c r="I797" s="282" t="s">
        <v>2962</v>
      </c>
      <c r="J797" s="282" t="s">
        <v>60</v>
      </c>
      <c r="K797" s="282" t="s">
        <v>2958</v>
      </c>
      <c r="L797" s="282" t="s">
        <v>45</v>
      </c>
      <c r="M797" s="283" t="s">
        <v>1212</v>
      </c>
      <c r="N797" s="282" t="s">
        <v>1211</v>
      </c>
      <c r="O797" s="282" t="s">
        <v>50</v>
      </c>
      <c r="P797" s="282" t="s">
        <v>51</v>
      </c>
      <c r="Q797" s="284" t="s">
        <v>45</v>
      </c>
      <c r="R797" s="282" t="s">
        <v>45</v>
      </c>
      <c r="S797" s="285">
        <v>45916</v>
      </c>
      <c r="T797" s="285">
        <v>45820</v>
      </c>
      <c r="U797" s="284" t="s">
        <v>45</v>
      </c>
      <c r="V797" s="285">
        <v>45820</v>
      </c>
      <c r="W797" s="284" t="s">
        <v>45</v>
      </c>
      <c r="X797" s="284" t="s">
        <v>45</v>
      </c>
      <c r="Y797" s="286">
        <v>33000</v>
      </c>
      <c r="Z797" s="286">
        <v>33000</v>
      </c>
      <c r="AA797" s="286">
        <v>8400</v>
      </c>
      <c r="AB797" s="286">
        <v>33000</v>
      </c>
      <c r="AC797" s="287" t="s">
        <v>839</v>
      </c>
      <c r="AD797" s="284" t="s">
        <v>60</v>
      </c>
      <c r="AE797" s="287" t="s">
        <v>45</v>
      </c>
      <c r="AF797" s="286">
        <v>33000</v>
      </c>
      <c r="AG797" s="286">
        <v>1860</v>
      </c>
      <c r="AH797" s="286">
        <v>61380000</v>
      </c>
      <c r="AI797" s="286">
        <v>15624000</v>
      </c>
      <c r="AJ797" s="286">
        <v>1510</v>
      </c>
      <c r="AK797" s="286">
        <v>49830000</v>
      </c>
      <c r="AL797" s="286">
        <v>12684000</v>
      </c>
      <c r="AM797" s="286">
        <v>350</v>
      </c>
      <c r="AN797" s="286">
        <v>11550000</v>
      </c>
      <c r="AO797" s="286">
        <v>2940000</v>
      </c>
      <c r="AP797" s="286"/>
      <c r="AQ797" s="286"/>
      <c r="AR797" s="286">
        <v>0</v>
      </c>
      <c r="AS797" s="286"/>
      <c r="AT797" s="286"/>
      <c r="AU797" s="286">
        <v>0</v>
      </c>
      <c r="AV797" s="286"/>
      <c r="AW797" s="286"/>
      <c r="AX797" s="286">
        <v>0</v>
      </c>
      <c r="AY797" s="286"/>
      <c r="AZ797" s="286"/>
      <c r="BA797" s="286"/>
      <c r="BB797" s="286"/>
      <c r="BC797" s="286"/>
      <c r="BD797" s="286"/>
      <c r="BE797" s="286"/>
      <c r="BF797" s="286">
        <v>0</v>
      </c>
      <c r="BG797" s="286"/>
      <c r="BH797" s="286"/>
      <c r="BI797" s="286"/>
      <c r="BJ797" s="286">
        <v>0</v>
      </c>
      <c r="BK797" s="286"/>
      <c r="BL797" s="286"/>
      <c r="BM797" s="286"/>
      <c r="BN797" s="286"/>
      <c r="BO797" s="286"/>
      <c r="BP797" s="287" t="s">
        <v>45</v>
      </c>
      <c r="BQ797" s="287" t="s">
        <v>45</v>
      </c>
      <c r="BR797" t="s">
        <v>45</v>
      </c>
    </row>
    <row r="798" spans="1:70" x14ac:dyDescent="0.3">
      <c r="A798" s="281">
        <v>795</v>
      </c>
      <c r="B798" s="288" t="s">
        <v>2952</v>
      </c>
      <c r="C798" s="288" t="s">
        <v>3011</v>
      </c>
      <c r="D798" s="288" t="s">
        <v>3003</v>
      </c>
      <c r="E798" s="288" t="s">
        <v>2959</v>
      </c>
      <c r="F798" s="288" t="s">
        <v>2955</v>
      </c>
      <c r="G798" s="288" t="s">
        <v>2960</v>
      </c>
      <c r="H798" s="288" t="s">
        <v>2965</v>
      </c>
      <c r="I798" s="288" t="s">
        <v>2962</v>
      </c>
      <c r="J798" s="288" t="s">
        <v>60</v>
      </c>
      <c r="K798" s="288" t="s">
        <v>2958</v>
      </c>
      <c r="L798" s="288" t="s">
        <v>45</v>
      </c>
      <c r="M798" s="289" t="s">
        <v>1209</v>
      </c>
      <c r="N798" s="288" t="s">
        <v>1208</v>
      </c>
      <c r="O798" s="288" t="s">
        <v>50</v>
      </c>
      <c r="P798" s="288" t="s">
        <v>74</v>
      </c>
      <c r="Q798" s="290" t="s">
        <v>45</v>
      </c>
      <c r="R798" s="288" t="s">
        <v>45</v>
      </c>
      <c r="S798" s="1">
        <v>45923</v>
      </c>
      <c r="T798" s="1">
        <v>45861</v>
      </c>
      <c r="U798" s="290" t="s">
        <v>45</v>
      </c>
      <c r="V798" s="1">
        <v>45861</v>
      </c>
      <c r="W798" s="1">
        <v>45866</v>
      </c>
      <c r="X798" s="1">
        <v>45868</v>
      </c>
      <c r="Y798" s="291">
        <v>63000</v>
      </c>
      <c r="Z798" s="291">
        <v>63000</v>
      </c>
      <c r="AA798" s="291">
        <v>15900</v>
      </c>
      <c r="AB798" s="291">
        <v>63000</v>
      </c>
      <c r="AC798" s="292" t="s">
        <v>442</v>
      </c>
      <c r="AD798" s="290" t="s">
        <v>60</v>
      </c>
      <c r="AE798" s="292" t="s">
        <v>45</v>
      </c>
      <c r="AF798" s="291">
        <v>63000</v>
      </c>
      <c r="AG798" s="291">
        <v>1710</v>
      </c>
      <c r="AH798" s="291">
        <v>107730000</v>
      </c>
      <c r="AI798" s="291">
        <v>27189000</v>
      </c>
      <c r="AJ798" s="291">
        <v>1280</v>
      </c>
      <c r="AK798" s="291">
        <v>80640000</v>
      </c>
      <c r="AL798" s="291">
        <v>20352000</v>
      </c>
      <c r="AM798" s="291">
        <v>430</v>
      </c>
      <c r="AN798" s="291">
        <v>27090000</v>
      </c>
      <c r="AO798" s="291">
        <v>6837000</v>
      </c>
      <c r="AP798" s="291">
        <v>1285</v>
      </c>
      <c r="AQ798" s="291">
        <v>80955000</v>
      </c>
      <c r="AR798" s="291">
        <v>20431500</v>
      </c>
      <c r="AS798" s="291">
        <v>1285</v>
      </c>
      <c r="AT798" s="291">
        <v>80955000</v>
      </c>
      <c r="AU798" s="291">
        <v>20431500</v>
      </c>
      <c r="AV798" s="291"/>
      <c r="AW798" s="291"/>
      <c r="AX798" s="291">
        <v>0</v>
      </c>
      <c r="AY798" s="291">
        <v>1</v>
      </c>
      <c r="AZ798" s="291">
        <v>63000</v>
      </c>
      <c r="BA798" s="291"/>
      <c r="BB798" s="291"/>
      <c r="BC798" s="291">
        <v>1</v>
      </c>
      <c r="BD798" s="291">
        <v>63000</v>
      </c>
      <c r="BE798" s="291"/>
      <c r="BF798" s="291">
        <v>15900</v>
      </c>
      <c r="BG798" s="291">
        <v>1</v>
      </c>
      <c r="BH798" s="291">
        <v>63000</v>
      </c>
      <c r="BI798" s="291"/>
      <c r="BJ798" s="291">
        <v>15900</v>
      </c>
      <c r="BK798" s="291"/>
      <c r="BL798" s="291">
        <v>1284</v>
      </c>
      <c r="BM798" s="291">
        <v>1284</v>
      </c>
      <c r="BN798" s="291">
        <v>80892000</v>
      </c>
      <c r="BO798" s="291">
        <v>20415600</v>
      </c>
      <c r="BP798" s="292" t="s">
        <v>149</v>
      </c>
      <c r="BQ798" s="292" t="s">
        <v>45</v>
      </c>
      <c r="BR798" t="s">
        <v>45</v>
      </c>
    </row>
    <row r="799" spans="1:70" x14ac:dyDescent="0.3">
      <c r="A799" s="281">
        <v>796</v>
      </c>
      <c r="B799" s="282" t="s">
        <v>2952</v>
      </c>
      <c r="C799" s="282" t="s">
        <v>3011</v>
      </c>
      <c r="D799" s="282" t="s">
        <v>3003</v>
      </c>
      <c r="E799" s="282" t="s">
        <v>2959</v>
      </c>
      <c r="F799" s="282" t="s">
        <v>2955</v>
      </c>
      <c r="G799" s="282" t="s">
        <v>2960</v>
      </c>
      <c r="H799" s="282" t="s">
        <v>2965</v>
      </c>
      <c r="I799" s="282" t="s">
        <v>2962</v>
      </c>
      <c r="J799" s="282" t="s">
        <v>60</v>
      </c>
      <c r="K799" s="282" t="s">
        <v>2958</v>
      </c>
      <c r="L799" s="282" t="s">
        <v>45</v>
      </c>
      <c r="M799" s="283" t="s">
        <v>1206</v>
      </c>
      <c r="N799" s="282" t="s">
        <v>1205</v>
      </c>
      <c r="O799" s="282" t="s">
        <v>50</v>
      </c>
      <c r="P799" s="282" t="s">
        <v>51</v>
      </c>
      <c r="Q799" s="284" t="s">
        <v>45</v>
      </c>
      <c r="R799" s="282" t="s">
        <v>45</v>
      </c>
      <c r="S799" s="285">
        <v>45909</v>
      </c>
      <c r="T799" s="285">
        <v>45833</v>
      </c>
      <c r="U799" s="284" t="s">
        <v>45</v>
      </c>
      <c r="V799" s="285">
        <v>45833</v>
      </c>
      <c r="W799" s="284" t="s">
        <v>45</v>
      </c>
      <c r="X799" s="284" t="s">
        <v>45</v>
      </c>
      <c r="Y799" s="286">
        <v>39000</v>
      </c>
      <c r="Z799" s="286">
        <v>39000</v>
      </c>
      <c r="AA799" s="286">
        <v>7900</v>
      </c>
      <c r="AB799" s="286">
        <v>39000</v>
      </c>
      <c r="AC799" s="287" t="s">
        <v>1207</v>
      </c>
      <c r="AD799" s="284" t="s">
        <v>60</v>
      </c>
      <c r="AE799" s="287" t="s">
        <v>45</v>
      </c>
      <c r="AF799" s="286">
        <v>39000</v>
      </c>
      <c r="AG799" s="286">
        <v>4045</v>
      </c>
      <c r="AH799" s="286">
        <v>157755000</v>
      </c>
      <c r="AI799" s="286">
        <v>31955500</v>
      </c>
      <c r="AJ799" s="286">
        <v>1775</v>
      </c>
      <c r="AK799" s="286">
        <v>69225000</v>
      </c>
      <c r="AL799" s="286">
        <v>14022500</v>
      </c>
      <c r="AM799" s="286">
        <v>2270</v>
      </c>
      <c r="AN799" s="286">
        <v>88530000</v>
      </c>
      <c r="AO799" s="286">
        <v>17933000</v>
      </c>
      <c r="AP799" s="286"/>
      <c r="AQ799" s="286"/>
      <c r="AR799" s="286">
        <v>0</v>
      </c>
      <c r="AS799" s="286"/>
      <c r="AT799" s="286"/>
      <c r="AU799" s="286">
        <v>0</v>
      </c>
      <c r="AV799" s="286"/>
      <c r="AW799" s="286"/>
      <c r="AX799" s="286">
        <v>0</v>
      </c>
      <c r="AY799" s="286"/>
      <c r="AZ799" s="286"/>
      <c r="BA799" s="286"/>
      <c r="BB799" s="286"/>
      <c r="BC799" s="286"/>
      <c r="BD799" s="286"/>
      <c r="BE799" s="286"/>
      <c r="BF799" s="286">
        <v>0</v>
      </c>
      <c r="BG799" s="286"/>
      <c r="BH799" s="286"/>
      <c r="BI799" s="286"/>
      <c r="BJ799" s="286">
        <v>0</v>
      </c>
      <c r="BK799" s="286"/>
      <c r="BL799" s="286"/>
      <c r="BM799" s="286"/>
      <c r="BN799" s="286"/>
      <c r="BO799" s="286"/>
      <c r="BP799" s="287" t="s">
        <v>45</v>
      </c>
      <c r="BQ799" s="287" t="s">
        <v>45</v>
      </c>
      <c r="BR799" t="s">
        <v>45</v>
      </c>
    </row>
    <row r="800" spans="1:70" x14ac:dyDescent="0.3">
      <c r="A800" s="281">
        <v>797</v>
      </c>
      <c r="B800" s="288" t="s">
        <v>2952</v>
      </c>
      <c r="C800" s="288" t="s">
        <v>3011</v>
      </c>
      <c r="D800" s="288" t="s">
        <v>3003</v>
      </c>
      <c r="E800" s="288" t="s">
        <v>2959</v>
      </c>
      <c r="F800" s="288" t="s">
        <v>2955</v>
      </c>
      <c r="G800" s="288" t="s">
        <v>2960</v>
      </c>
      <c r="H800" s="288" t="s">
        <v>2965</v>
      </c>
      <c r="I800" s="288" t="s">
        <v>2962</v>
      </c>
      <c r="J800" s="288" t="s">
        <v>60</v>
      </c>
      <c r="K800" s="288" t="s">
        <v>2958</v>
      </c>
      <c r="L800" s="288" t="s">
        <v>45</v>
      </c>
      <c r="M800" s="289" t="s">
        <v>1202</v>
      </c>
      <c r="N800" s="288" t="s">
        <v>1201</v>
      </c>
      <c r="O800" s="288" t="s">
        <v>50</v>
      </c>
      <c r="P800" s="288" t="s">
        <v>74</v>
      </c>
      <c r="Q800" s="290" t="s">
        <v>45</v>
      </c>
      <c r="R800" s="288" t="s">
        <v>45</v>
      </c>
      <c r="S800" s="1">
        <v>45876</v>
      </c>
      <c r="T800" s="1">
        <v>45854</v>
      </c>
      <c r="U800" s="290" t="s">
        <v>45</v>
      </c>
      <c r="V800" s="1">
        <v>45854</v>
      </c>
      <c r="W800" s="290" t="s">
        <v>45</v>
      </c>
      <c r="X800" s="290" t="s">
        <v>45</v>
      </c>
      <c r="Y800" s="291">
        <v>39000</v>
      </c>
      <c r="Z800" s="291">
        <v>39000</v>
      </c>
      <c r="AA800" s="291">
        <v>9900</v>
      </c>
      <c r="AB800" s="291">
        <v>39000</v>
      </c>
      <c r="AC800" s="292" t="s">
        <v>678</v>
      </c>
      <c r="AD800" s="290" t="s">
        <v>60</v>
      </c>
      <c r="AE800" s="292" t="s">
        <v>45</v>
      </c>
      <c r="AF800" s="291">
        <v>39000</v>
      </c>
      <c r="AG800" s="291">
        <v>1930</v>
      </c>
      <c r="AH800" s="291">
        <v>75270000</v>
      </c>
      <c r="AI800" s="291">
        <v>19107000</v>
      </c>
      <c r="AJ800" s="291">
        <v>1930</v>
      </c>
      <c r="AK800" s="291">
        <v>75270000</v>
      </c>
      <c r="AL800" s="291">
        <v>19107000</v>
      </c>
      <c r="AM800" s="291"/>
      <c r="AN800" s="291"/>
      <c r="AO800" s="291">
        <v>0</v>
      </c>
      <c r="AP800" s="291"/>
      <c r="AQ800" s="291"/>
      <c r="AR800" s="291">
        <v>0</v>
      </c>
      <c r="AS800" s="291"/>
      <c r="AT800" s="291"/>
      <c r="AU800" s="291">
        <v>0</v>
      </c>
      <c r="AV800" s="291"/>
      <c r="AW800" s="291"/>
      <c r="AX800" s="291">
        <v>0</v>
      </c>
      <c r="AY800" s="291"/>
      <c r="AZ800" s="291"/>
      <c r="BA800" s="291"/>
      <c r="BB800" s="291"/>
      <c r="BC800" s="291"/>
      <c r="BD800" s="291"/>
      <c r="BE800" s="291"/>
      <c r="BF800" s="291">
        <v>0</v>
      </c>
      <c r="BG800" s="291"/>
      <c r="BH800" s="291"/>
      <c r="BI800" s="291"/>
      <c r="BJ800" s="291">
        <v>0</v>
      </c>
      <c r="BK800" s="291"/>
      <c r="BL800" s="291"/>
      <c r="BM800" s="291"/>
      <c r="BN800" s="291"/>
      <c r="BO800" s="291"/>
      <c r="BP800" s="292" t="s">
        <v>45</v>
      </c>
      <c r="BQ800" s="292" t="s">
        <v>45</v>
      </c>
      <c r="BR800" t="s">
        <v>45</v>
      </c>
    </row>
    <row r="801" spans="1:70" x14ac:dyDescent="0.3">
      <c r="A801" s="281">
        <v>798</v>
      </c>
      <c r="B801" s="282" t="s">
        <v>2952</v>
      </c>
      <c r="C801" s="282" t="s">
        <v>3011</v>
      </c>
      <c r="D801" s="282" t="s">
        <v>3003</v>
      </c>
      <c r="E801" s="282" t="s">
        <v>2959</v>
      </c>
      <c r="F801" s="282" t="s">
        <v>2955</v>
      </c>
      <c r="G801" s="282" t="s">
        <v>2960</v>
      </c>
      <c r="H801" s="282" t="s">
        <v>2965</v>
      </c>
      <c r="I801" s="282" t="s">
        <v>2962</v>
      </c>
      <c r="J801" s="282" t="s">
        <v>60</v>
      </c>
      <c r="K801" s="282" t="s">
        <v>2958</v>
      </c>
      <c r="L801" s="282" t="s">
        <v>45</v>
      </c>
      <c r="M801" s="283" t="s">
        <v>1199</v>
      </c>
      <c r="N801" s="282" t="s">
        <v>1198</v>
      </c>
      <c r="O801" s="282" t="s">
        <v>50</v>
      </c>
      <c r="P801" s="282" t="s">
        <v>51</v>
      </c>
      <c r="Q801" s="284" t="s">
        <v>45</v>
      </c>
      <c r="R801" s="282" t="s">
        <v>45</v>
      </c>
      <c r="S801" s="285">
        <v>2958465</v>
      </c>
      <c r="T801" s="285">
        <v>45890</v>
      </c>
      <c r="U801" s="284" t="s">
        <v>45</v>
      </c>
      <c r="V801" s="285">
        <v>45890</v>
      </c>
      <c r="W801" s="284" t="s">
        <v>45</v>
      </c>
      <c r="X801" s="284" t="s">
        <v>45</v>
      </c>
      <c r="Y801" s="286">
        <v>35000</v>
      </c>
      <c r="Z801" s="286">
        <v>35000</v>
      </c>
      <c r="AA801" s="286">
        <v>6500</v>
      </c>
      <c r="AB801" s="286">
        <v>35000</v>
      </c>
      <c r="AC801" s="287" t="s">
        <v>1200</v>
      </c>
      <c r="AD801" s="284" t="s">
        <v>60</v>
      </c>
      <c r="AE801" s="287" t="s">
        <v>45</v>
      </c>
      <c r="AF801" s="286">
        <v>35000</v>
      </c>
      <c r="AG801" s="286">
        <v>1020</v>
      </c>
      <c r="AH801" s="286">
        <v>35700000</v>
      </c>
      <c r="AI801" s="286">
        <v>6630000</v>
      </c>
      <c r="AJ801" s="286">
        <v>1020</v>
      </c>
      <c r="AK801" s="286">
        <v>35700000</v>
      </c>
      <c r="AL801" s="286">
        <v>6630000</v>
      </c>
      <c r="AM801" s="286"/>
      <c r="AN801" s="286"/>
      <c r="AO801" s="286">
        <v>0</v>
      </c>
      <c r="AP801" s="286"/>
      <c r="AQ801" s="286"/>
      <c r="AR801" s="286">
        <v>0</v>
      </c>
      <c r="AS801" s="286"/>
      <c r="AT801" s="286"/>
      <c r="AU801" s="286">
        <v>0</v>
      </c>
      <c r="AV801" s="286"/>
      <c r="AW801" s="286"/>
      <c r="AX801" s="286">
        <v>0</v>
      </c>
      <c r="AY801" s="286"/>
      <c r="AZ801" s="286"/>
      <c r="BA801" s="286"/>
      <c r="BB801" s="286"/>
      <c r="BC801" s="286"/>
      <c r="BD801" s="286"/>
      <c r="BE801" s="286"/>
      <c r="BF801" s="286">
        <v>0</v>
      </c>
      <c r="BG801" s="286"/>
      <c r="BH801" s="286"/>
      <c r="BI801" s="286"/>
      <c r="BJ801" s="286">
        <v>0</v>
      </c>
      <c r="BK801" s="286"/>
      <c r="BL801" s="286"/>
      <c r="BM801" s="286"/>
      <c r="BN801" s="286"/>
      <c r="BO801" s="286"/>
      <c r="BP801" s="287" t="s">
        <v>45</v>
      </c>
      <c r="BQ801" s="287" t="s">
        <v>45</v>
      </c>
      <c r="BR801" t="s">
        <v>45</v>
      </c>
    </row>
    <row r="802" spans="1:70" x14ac:dyDescent="0.3">
      <c r="A802" s="281">
        <v>799</v>
      </c>
      <c r="B802" s="288" t="s">
        <v>2952</v>
      </c>
      <c r="C802" s="288" t="s">
        <v>3011</v>
      </c>
      <c r="D802" s="288" t="s">
        <v>3003</v>
      </c>
      <c r="E802" s="288" t="s">
        <v>2959</v>
      </c>
      <c r="F802" s="288" t="s">
        <v>2955</v>
      </c>
      <c r="G802" s="288" t="s">
        <v>2960</v>
      </c>
      <c r="H802" s="288" t="s">
        <v>2965</v>
      </c>
      <c r="I802" s="288" t="s">
        <v>2962</v>
      </c>
      <c r="J802" s="288" t="s">
        <v>60</v>
      </c>
      <c r="K802" s="288" t="s">
        <v>2958</v>
      </c>
      <c r="L802" s="288" t="s">
        <v>45</v>
      </c>
      <c r="M802" s="289" t="s">
        <v>1196</v>
      </c>
      <c r="N802" s="288" t="s">
        <v>1195</v>
      </c>
      <c r="O802" s="288" t="s">
        <v>50</v>
      </c>
      <c r="P802" s="288" t="s">
        <v>74</v>
      </c>
      <c r="Q802" s="290" t="s">
        <v>45</v>
      </c>
      <c r="R802" s="288" t="s">
        <v>45</v>
      </c>
      <c r="S802" s="1">
        <v>45926</v>
      </c>
      <c r="T802" s="1">
        <v>45873</v>
      </c>
      <c r="U802" s="290" t="s">
        <v>45</v>
      </c>
      <c r="V802" s="1">
        <v>45873</v>
      </c>
      <c r="W802" s="290" t="s">
        <v>45</v>
      </c>
      <c r="X802" s="290" t="s">
        <v>45</v>
      </c>
      <c r="Y802" s="291">
        <v>72000</v>
      </c>
      <c r="Z802" s="291">
        <v>72000</v>
      </c>
      <c r="AA802" s="291">
        <v>18500</v>
      </c>
      <c r="AB802" s="291">
        <v>72000</v>
      </c>
      <c r="AC802" s="292" t="s">
        <v>796</v>
      </c>
      <c r="AD802" s="290" t="s">
        <v>60</v>
      </c>
      <c r="AE802" s="292" t="s">
        <v>45</v>
      </c>
      <c r="AF802" s="291">
        <v>72000</v>
      </c>
      <c r="AG802" s="291">
        <v>2310</v>
      </c>
      <c r="AH802" s="291">
        <v>166320000</v>
      </c>
      <c r="AI802" s="291">
        <v>42735000</v>
      </c>
      <c r="AJ802" s="291">
        <v>1730</v>
      </c>
      <c r="AK802" s="291">
        <v>124560000</v>
      </c>
      <c r="AL802" s="291">
        <v>32005000</v>
      </c>
      <c r="AM802" s="291">
        <v>580</v>
      </c>
      <c r="AN802" s="291">
        <v>41760000</v>
      </c>
      <c r="AO802" s="291">
        <v>10730000</v>
      </c>
      <c r="AP802" s="291"/>
      <c r="AQ802" s="291"/>
      <c r="AR802" s="291">
        <v>0</v>
      </c>
      <c r="AS802" s="291"/>
      <c r="AT802" s="291"/>
      <c r="AU802" s="291">
        <v>0</v>
      </c>
      <c r="AV802" s="291"/>
      <c r="AW802" s="291"/>
      <c r="AX802" s="291">
        <v>0</v>
      </c>
      <c r="AY802" s="291"/>
      <c r="AZ802" s="291"/>
      <c r="BA802" s="291"/>
      <c r="BB802" s="291"/>
      <c r="BC802" s="291"/>
      <c r="BD802" s="291"/>
      <c r="BE802" s="291"/>
      <c r="BF802" s="291">
        <v>0</v>
      </c>
      <c r="BG802" s="291"/>
      <c r="BH802" s="291"/>
      <c r="BI802" s="291"/>
      <c r="BJ802" s="291">
        <v>0</v>
      </c>
      <c r="BK802" s="291"/>
      <c r="BL802" s="291"/>
      <c r="BM802" s="291"/>
      <c r="BN802" s="291"/>
      <c r="BO802" s="291"/>
      <c r="BP802" s="292" t="s">
        <v>45</v>
      </c>
      <c r="BQ802" s="292" t="s">
        <v>45</v>
      </c>
      <c r="BR802" t="s">
        <v>45</v>
      </c>
    </row>
    <row r="803" spans="1:70" x14ac:dyDescent="0.3">
      <c r="A803" s="281">
        <v>800</v>
      </c>
      <c r="B803" s="282" t="s">
        <v>2952</v>
      </c>
      <c r="C803" s="282" t="s">
        <v>3011</v>
      </c>
      <c r="D803" s="282" t="s">
        <v>3003</v>
      </c>
      <c r="E803" s="282" t="s">
        <v>2959</v>
      </c>
      <c r="F803" s="282" t="s">
        <v>2955</v>
      </c>
      <c r="G803" s="282" t="s">
        <v>2960</v>
      </c>
      <c r="H803" s="282" t="s">
        <v>2965</v>
      </c>
      <c r="I803" s="282" t="s">
        <v>2962</v>
      </c>
      <c r="J803" s="282" t="s">
        <v>60</v>
      </c>
      <c r="K803" s="282" t="s">
        <v>2958</v>
      </c>
      <c r="L803" s="282" t="s">
        <v>45</v>
      </c>
      <c r="M803" s="283" t="s">
        <v>1194</v>
      </c>
      <c r="N803" s="282" t="s">
        <v>1193</v>
      </c>
      <c r="O803" s="282" t="s">
        <v>50</v>
      </c>
      <c r="P803" s="282" t="s">
        <v>74</v>
      </c>
      <c r="Q803" s="284" t="s">
        <v>45</v>
      </c>
      <c r="R803" s="282" t="s">
        <v>45</v>
      </c>
      <c r="S803" s="285">
        <v>45903</v>
      </c>
      <c r="T803" s="285">
        <v>45873</v>
      </c>
      <c r="U803" s="284" t="s">
        <v>45</v>
      </c>
      <c r="V803" s="285">
        <v>45873</v>
      </c>
      <c r="W803" s="284" t="s">
        <v>45</v>
      </c>
      <c r="X803" s="284" t="s">
        <v>45</v>
      </c>
      <c r="Y803" s="286">
        <v>55000</v>
      </c>
      <c r="Z803" s="286">
        <v>55000</v>
      </c>
      <c r="AA803" s="286">
        <v>14300</v>
      </c>
      <c r="AB803" s="286">
        <v>55000</v>
      </c>
      <c r="AC803" s="287" t="s">
        <v>201</v>
      </c>
      <c r="AD803" s="284" t="s">
        <v>60</v>
      </c>
      <c r="AE803" s="287" t="s">
        <v>45</v>
      </c>
      <c r="AF803" s="286">
        <v>55000</v>
      </c>
      <c r="AG803" s="286">
        <v>1000</v>
      </c>
      <c r="AH803" s="286">
        <v>55000000</v>
      </c>
      <c r="AI803" s="286">
        <v>14300000</v>
      </c>
      <c r="AJ803" s="286">
        <v>1000</v>
      </c>
      <c r="AK803" s="286">
        <v>55000000</v>
      </c>
      <c r="AL803" s="286">
        <v>14300000</v>
      </c>
      <c r="AM803" s="286"/>
      <c r="AN803" s="286"/>
      <c r="AO803" s="286">
        <v>0</v>
      </c>
      <c r="AP803" s="286"/>
      <c r="AQ803" s="286"/>
      <c r="AR803" s="286">
        <v>0</v>
      </c>
      <c r="AS803" s="286"/>
      <c r="AT803" s="286"/>
      <c r="AU803" s="286">
        <v>0</v>
      </c>
      <c r="AV803" s="286"/>
      <c r="AW803" s="286"/>
      <c r="AX803" s="286">
        <v>0</v>
      </c>
      <c r="AY803" s="286"/>
      <c r="AZ803" s="286"/>
      <c r="BA803" s="286"/>
      <c r="BB803" s="286"/>
      <c r="BC803" s="286"/>
      <c r="BD803" s="286"/>
      <c r="BE803" s="286"/>
      <c r="BF803" s="286">
        <v>0</v>
      </c>
      <c r="BG803" s="286"/>
      <c r="BH803" s="286"/>
      <c r="BI803" s="286"/>
      <c r="BJ803" s="286">
        <v>0</v>
      </c>
      <c r="BK803" s="286"/>
      <c r="BL803" s="286"/>
      <c r="BM803" s="286"/>
      <c r="BN803" s="286"/>
      <c r="BO803" s="286"/>
      <c r="BP803" s="287" t="s">
        <v>45</v>
      </c>
      <c r="BQ803" s="287" t="s">
        <v>45</v>
      </c>
      <c r="BR803" t="s">
        <v>45</v>
      </c>
    </row>
    <row r="804" spans="1:70" x14ac:dyDescent="0.3">
      <c r="A804" s="281">
        <v>801</v>
      </c>
      <c r="B804" s="288" t="s">
        <v>2952</v>
      </c>
      <c r="C804" s="288" t="s">
        <v>3011</v>
      </c>
      <c r="D804" s="288" t="s">
        <v>3003</v>
      </c>
      <c r="E804" s="288" t="s">
        <v>2959</v>
      </c>
      <c r="F804" s="288" t="s">
        <v>2955</v>
      </c>
      <c r="G804" s="288" t="s">
        <v>2960</v>
      </c>
      <c r="H804" s="288" t="s">
        <v>2965</v>
      </c>
      <c r="I804" s="288" t="s">
        <v>2962</v>
      </c>
      <c r="J804" s="288" t="s">
        <v>60</v>
      </c>
      <c r="K804" s="288" t="s">
        <v>2958</v>
      </c>
      <c r="L804" s="288" t="s">
        <v>45</v>
      </c>
      <c r="M804" s="289" t="s">
        <v>1191</v>
      </c>
      <c r="N804" s="288" t="s">
        <v>1190</v>
      </c>
      <c r="O804" s="288" t="s">
        <v>50</v>
      </c>
      <c r="P804" s="288" t="s">
        <v>51</v>
      </c>
      <c r="Q804" s="290" t="s">
        <v>45</v>
      </c>
      <c r="R804" s="288" t="s">
        <v>45</v>
      </c>
      <c r="S804" s="1">
        <v>45917</v>
      </c>
      <c r="T804" s="1">
        <v>45876</v>
      </c>
      <c r="U804" s="290" t="s">
        <v>45</v>
      </c>
      <c r="V804" s="1">
        <v>45876</v>
      </c>
      <c r="W804" s="290" t="s">
        <v>45</v>
      </c>
      <c r="X804" s="290" t="s">
        <v>45</v>
      </c>
      <c r="Y804" s="291">
        <v>39000</v>
      </c>
      <c r="Z804" s="291">
        <v>39000</v>
      </c>
      <c r="AA804" s="291">
        <v>8600</v>
      </c>
      <c r="AB804" s="291">
        <v>39000</v>
      </c>
      <c r="AC804" s="292" t="s">
        <v>930</v>
      </c>
      <c r="AD804" s="290" t="s">
        <v>60</v>
      </c>
      <c r="AE804" s="292" t="s">
        <v>45</v>
      </c>
      <c r="AF804" s="291">
        <v>39000</v>
      </c>
      <c r="AG804" s="291">
        <v>1410</v>
      </c>
      <c r="AH804" s="291">
        <v>54990000</v>
      </c>
      <c r="AI804" s="291">
        <v>12126000</v>
      </c>
      <c r="AJ804" s="291">
        <v>1410</v>
      </c>
      <c r="AK804" s="291">
        <v>54990000</v>
      </c>
      <c r="AL804" s="291">
        <v>12126000</v>
      </c>
      <c r="AM804" s="291"/>
      <c r="AN804" s="291"/>
      <c r="AO804" s="291">
        <v>0</v>
      </c>
      <c r="AP804" s="291"/>
      <c r="AQ804" s="291"/>
      <c r="AR804" s="291">
        <v>0</v>
      </c>
      <c r="AS804" s="291"/>
      <c r="AT804" s="291"/>
      <c r="AU804" s="291">
        <v>0</v>
      </c>
      <c r="AV804" s="291"/>
      <c r="AW804" s="291"/>
      <c r="AX804" s="291">
        <v>0</v>
      </c>
      <c r="AY804" s="291"/>
      <c r="AZ804" s="291"/>
      <c r="BA804" s="291"/>
      <c r="BB804" s="291"/>
      <c r="BC804" s="291"/>
      <c r="BD804" s="291"/>
      <c r="BE804" s="291"/>
      <c r="BF804" s="291">
        <v>0</v>
      </c>
      <c r="BG804" s="291"/>
      <c r="BH804" s="291"/>
      <c r="BI804" s="291"/>
      <c r="BJ804" s="291">
        <v>0</v>
      </c>
      <c r="BK804" s="291"/>
      <c r="BL804" s="291"/>
      <c r="BM804" s="291"/>
      <c r="BN804" s="291"/>
      <c r="BO804" s="291"/>
      <c r="BP804" s="292" t="s">
        <v>45</v>
      </c>
      <c r="BQ804" s="292" t="s">
        <v>45</v>
      </c>
      <c r="BR804" t="s">
        <v>45</v>
      </c>
    </row>
    <row r="805" spans="1:70" x14ac:dyDescent="0.3">
      <c r="A805" s="281">
        <v>802</v>
      </c>
      <c r="B805" s="282" t="s">
        <v>2952</v>
      </c>
      <c r="C805" s="282" t="s">
        <v>3011</v>
      </c>
      <c r="D805" s="282" t="s">
        <v>3003</v>
      </c>
      <c r="E805" s="282" t="s">
        <v>2959</v>
      </c>
      <c r="F805" s="282" t="s">
        <v>2955</v>
      </c>
      <c r="G805" s="282" t="s">
        <v>2960</v>
      </c>
      <c r="H805" s="282" t="s">
        <v>2965</v>
      </c>
      <c r="I805" s="282" t="s">
        <v>2999</v>
      </c>
      <c r="J805" s="282" t="s">
        <v>60</v>
      </c>
      <c r="K805" s="282" t="s">
        <v>2958</v>
      </c>
      <c r="L805" s="282" t="s">
        <v>1851</v>
      </c>
      <c r="M805" s="283" t="s">
        <v>482</v>
      </c>
      <c r="N805" s="282" t="s">
        <v>455</v>
      </c>
      <c r="O805" s="282" t="s">
        <v>50</v>
      </c>
      <c r="P805" s="282" t="s">
        <v>51</v>
      </c>
      <c r="Q805" s="284" t="s">
        <v>45</v>
      </c>
      <c r="R805" s="282" t="s">
        <v>45</v>
      </c>
      <c r="S805" s="285">
        <v>46120</v>
      </c>
      <c r="T805" s="285">
        <v>45826</v>
      </c>
      <c r="U805" s="284" t="s">
        <v>45</v>
      </c>
      <c r="V805" s="285">
        <v>45826</v>
      </c>
      <c r="W805" s="284" t="s">
        <v>45</v>
      </c>
      <c r="X805" s="284" t="s">
        <v>45</v>
      </c>
      <c r="Y805" s="286">
        <v>39000</v>
      </c>
      <c r="Z805" s="286">
        <v>39000</v>
      </c>
      <c r="AA805" s="286">
        <v>8300</v>
      </c>
      <c r="AB805" s="286">
        <v>39000</v>
      </c>
      <c r="AC805" s="287" t="s">
        <v>1188</v>
      </c>
      <c r="AD805" s="284" t="s">
        <v>60</v>
      </c>
      <c r="AE805" s="287" t="s">
        <v>45</v>
      </c>
      <c r="AF805" s="286">
        <v>39000</v>
      </c>
      <c r="AG805" s="286">
        <v>19815</v>
      </c>
      <c r="AH805" s="286">
        <v>772785000</v>
      </c>
      <c r="AI805" s="286">
        <v>164464500</v>
      </c>
      <c r="AJ805" s="286">
        <v>1875</v>
      </c>
      <c r="AK805" s="286">
        <v>73125000</v>
      </c>
      <c r="AL805" s="286">
        <v>15562500</v>
      </c>
      <c r="AM805" s="286">
        <v>17940</v>
      </c>
      <c r="AN805" s="286">
        <v>699660000</v>
      </c>
      <c r="AO805" s="286">
        <v>148902000</v>
      </c>
      <c r="AP805" s="286"/>
      <c r="AQ805" s="286"/>
      <c r="AR805" s="286">
        <v>0</v>
      </c>
      <c r="AS805" s="286"/>
      <c r="AT805" s="286"/>
      <c r="AU805" s="286">
        <v>0</v>
      </c>
      <c r="AV805" s="286"/>
      <c r="AW805" s="286"/>
      <c r="AX805" s="286">
        <v>0</v>
      </c>
      <c r="AY805" s="286"/>
      <c r="AZ805" s="286"/>
      <c r="BA805" s="286"/>
      <c r="BB805" s="286"/>
      <c r="BC805" s="286"/>
      <c r="BD805" s="286"/>
      <c r="BE805" s="286"/>
      <c r="BF805" s="286">
        <v>0</v>
      </c>
      <c r="BG805" s="286"/>
      <c r="BH805" s="286"/>
      <c r="BI805" s="286"/>
      <c r="BJ805" s="286">
        <v>0</v>
      </c>
      <c r="BK805" s="286"/>
      <c r="BL805" s="286"/>
      <c r="BM805" s="286"/>
      <c r="BN805" s="286"/>
      <c r="BO805" s="286"/>
      <c r="BP805" s="287" t="s">
        <v>45</v>
      </c>
      <c r="BQ805" s="287" t="s">
        <v>45</v>
      </c>
      <c r="BR805" t="s">
        <v>45</v>
      </c>
    </row>
    <row r="806" spans="1:70" x14ac:dyDescent="0.3">
      <c r="A806" s="281">
        <v>803</v>
      </c>
      <c r="B806" s="288" t="s">
        <v>2952</v>
      </c>
      <c r="C806" s="288" t="s">
        <v>3011</v>
      </c>
      <c r="D806" s="288" t="s">
        <v>3003</v>
      </c>
      <c r="E806" s="288" t="s">
        <v>2959</v>
      </c>
      <c r="F806" s="288" t="s">
        <v>2955</v>
      </c>
      <c r="G806" s="288" t="s">
        <v>2960</v>
      </c>
      <c r="H806" s="288" t="s">
        <v>2965</v>
      </c>
      <c r="I806" s="288" t="s">
        <v>2999</v>
      </c>
      <c r="J806" s="288" t="s">
        <v>60</v>
      </c>
      <c r="K806" s="288" t="s">
        <v>2958</v>
      </c>
      <c r="L806" s="288" t="s">
        <v>1861</v>
      </c>
      <c r="M806" s="289" t="s">
        <v>471</v>
      </c>
      <c r="N806" s="288" t="s">
        <v>453</v>
      </c>
      <c r="O806" s="288" t="s">
        <v>50</v>
      </c>
      <c r="P806" s="288" t="s">
        <v>74</v>
      </c>
      <c r="Q806" s="290" t="s">
        <v>45</v>
      </c>
      <c r="R806" s="288" t="s">
        <v>45</v>
      </c>
      <c r="S806" s="1">
        <v>46160</v>
      </c>
      <c r="T806" s="1">
        <v>46160</v>
      </c>
      <c r="U806" s="290" t="s">
        <v>45</v>
      </c>
      <c r="V806" s="1">
        <v>45861</v>
      </c>
      <c r="W806" s="290" t="s">
        <v>45</v>
      </c>
      <c r="X806" s="290" t="s">
        <v>45</v>
      </c>
      <c r="Y806" s="291">
        <v>27000</v>
      </c>
      <c r="Z806" s="291">
        <v>32000</v>
      </c>
      <c r="AA806" s="291">
        <v>7600</v>
      </c>
      <c r="AB806" s="291">
        <v>32000</v>
      </c>
      <c r="AC806" s="292" t="s">
        <v>204</v>
      </c>
      <c r="AD806" s="290" t="s">
        <v>60</v>
      </c>
      <c r="AE806" s="292" t="s">
        <v>45</v>
      </c>
      <c r="AF806" s="291">
        <v>27000</v>
      </c>
      <c r="AG806" s="291">
        <v>22780</v>
      </c>
      <c r="AH806" s="291">
        <v>728960000</v>
      </c>
      <c r="AI806" s="291">
        <v>173128000</v>
      </c>
      <c r="AJ806" s="291">
        <v>2600</v>
      </c>
      <c r="AK806" s="291">
        <v>83200000</v>
      </c>
      <c r="AL806" s="291">
        <v>19760000</v>
      </c>
      <c r="AM806" s="291">
        <v>20180</v>
      </c>
      <c r="AN806" s="291">
        <v>645760000</v>
      </c>
      <c r="AO806" s="291">
        <v>153368000</v>
      </c>
      <c r="AP806" s="291"/>
      <c r="AQ806" s="291"/>
      <c r="AR806" s="291">
        <v>0</v>
      </c>
      <c r="AS806" s="291"/>
      <c r="AT806" s="291"/>
      <c r="AU806" s="291">
        <v>0</v>
      </c>
      <c r="AV806" s="291"/>
      <c r="AW806" s="291"/>
      <c r="AX806" s="291">
        <v>0</v>
      </c>
      <c r="AY806" s="291"/>
      <c r="AZ806" s="291"/>
      <c r="BA806" s="291"/>
      <c r="BB806" s="291"/>
      <c r="BC806" s="291"/>
      <c r="BD806" s="291"/>
      <c r="BE806" s="291"/>
      <c r="BF806" s="291">
        <v>0</v>
      </c>
      <c r="BG806" s="291"/>
      <c r="BH806" s="291"/>
      <c r="BI806" s="291"/>
      <c r="BJ806" s="291">
        <v>0</v>
      </c>
      <c r="BK806" s="291"/>
      <c r="BL806" s="291"/>
      <c r="BM806" s="291"/>
      <c r="BN806" s="291"/>
      <c r="BO806" s="291"/>
      <c r="BP806" s="292" t="s">
        <v>45</v>
      </c>
      <c r="BQ806" s="292" t="s">
        <v>45</v>
      </c>
      <c r="BR806" t="s">
        <v>45</v>
      </c>
    </row>
    <row r="807" spans="1:70" x14ac:dyDescent="0.3">
      <c r="A807" s="281">
        <v>804</v>
      </c>
      <c r="B807" s="282" t="s">
        <v>2952</v>
      </c>
      <c r="C807" s="282" t="s">
        <v>3011</v>
      </c>
      <c r="D807" s="282" t="s">
        <v>3003</v>
      </c>
      <c r="E807" s="282" t="s">
        <v>2959</v>
      </c>
      <c r="F807" s="282" t="s">
        <v>2955</v>
      </c>
      <c r="G807" s="282" t="s">
        <v>2960</v>
      </c>
      <c r="H807" s="282" t="s">
        <v>2965</v>
      </c>
      <c r="I807" s="282" t="s">
        <v>2999</v>
      </c>
      <c r="J807" s="282" t="s">
        <v>60</v>
      </c>
      <c r="K807" s="282" t="s">
        <v>2958</v>
      </c>
      <c r="L807" s="282" t="s">
        <v>45</v>
      </c>
      <c r="M807" s="283" t="s">
        <v>1184</v>
      </c>
      <c r="N807" s="282" t="s">
        <v>1183</v>
      </c>
      <c r="O807" s="282" t="s">
        <v>50</v>
      </c>
      <c r="P807" s="282" t="s">
        <v>51</v>
      </c>
      <c r="Q807" s="284" t="s">
        <v>45</v>
      </c>
      <c r="R807" s="282" t="s">
        <v>45</v>
      </c>
      <c r="S807" s="285">
        <v>45901</v>
      </c>
      <c r="T807" s="285">
        <v>45853</v>
      </c>
      <c r="U807" s="284" t="s">
        <v>45</v>
      </c>
      <c r="V807" s="285">
        <v>45853</v>
      </c>
      <c r="W807" s="284" t="s">
        <v>45</v>
      </c>
      <c r="X807" s="284" t="s">
        <v>45</v>
      </c>
      <c r="Y807" s="286">
        <v>39000</v>
      </c>
      <c r="Z807" s="286">
        <v>39000</v>
      </c>
      <c r="AA807" s="286">
        <v>6000</v>
      </c>
      <c r="AB807" s="286">
        <v>39000</v>
      </c>
      <c r="AC807" s="287" t="s">
        <v>1185</v>
      </c>
      <c r="AD807" s="284" t="s">
        <v>60</v>
      </c>
      <c r="AE807" s="287" t="s">
        <v>45</v>
      </c>
      <c r="AF807" s="286">
        <v>39000</v>
      </c>
      <c r="AG807" s="286">
        <v>5815</v>
      </c>
      <c r="AH807" s="286">
        <v>226785000</v>
      </c>
      <c r="AI807" s="286">
        <v>34890000</v>
      </c>
      <c r="AJ807" s="286">
        <v>5075</v>
      </c>
      <c r="AK807" s="286">
        <v>197925000</v>
      </c>
      <c r="AL807" s="286">
        <v>30450000</v>
      </c>
      <c r="AM807" s="286">
        <v>740</v>
      </c>
      <c r="AN807" s="286">
        <v>28860000</v>
      </c>
      <c r="AO807" s="286">
        <v>4440000</v>
      </c>
      <c r="AP807" s="286"/>
      <c r="AQ807" s="286"/>
      <c r="AR807" s="286">
        <v>0</v>
      </c>
      <c r="AS807" s="286"/>
      <c r="AT807" s="286"/>
      <c r="AU807" s="286">
        <v>0</v>
      </c>
      <c r="AV807" s="286"/>
      <c r="AW807" s="286"/>
      <c r="AX807" s="286">
        <v>0</v>
      </c>
      <c r="AY807" s="286"/>
      <c r="AZ807" s="286"/>
      <c r="BA807" s="286"/>
      <c r="BB807" s="286"/>
      <c r="BC807" s="286"/>
      <c r="BD807" s="286"/>
      <c r="BE807" s="286"/>
      <c r="BF807" s="286">
        <v>0</v>
      </c>
      <c r="BG807" s="286"/>
      <c r="BH807" s="286"/>
      <c r="BI807" s="286"/>
      <c r="BJ807" s="286">
        <v>0</v>
      </c>
      <c r="BK807" s="286"/>
      <c r="BL807" s="286"/>
      <c r="BM807" s="286"/>
      <c r="BN807" s="286"/>
      <c r="BO807" s="286"/>
      <c r="BP807" s="287" t="s">
        <v>45</v>
      </c>
      <c r="BQ807" s="287" t="s">
        <v>45</v>
      </c>
      <c r="BR807" t="s">
        <v>45</v>
      </c>
    </row>
    <row r="808" spans="1:70" x14ac:dyDescent="0.3">
      <c r="A808" s="281">
        <v>805</v>
      </c>
      <c r="B808" s="288" t="s">
        <v>2952</v>
      </c>
      <c r="C808" s="288" t="s">
        <v>3011</v>
      </c>
      <c r="D808" s="288" t="s">
        <v>3003</v>
      </c>
      <c r="E808" s="288" t="s">
        <v>2959</v>
      </c>
      <c r="F808" s="288" t="s">
        <v>2955</v>
      </c>
      <c r="G808" s="288" t="s">
        <v>2966</v>
      </c>
      <c r="H808" s="288" t="s">
        <v>2967</v>
      </c>
      <c r="I808" s="288" t="s">
        <v>2962</v>
      </c>
      <c r="J808" s="288" t="s">
        <v>60</v>
      </c>
      <c r="K808" s="288" t="s">
        <v>2958</v>
      </c>
      <c r="L808" s="288" t="s">
        <v>45</v>
      </c>
      <c r="M808" s="289" t="s">
        <v>1182</v>
      </c>
      <c r="N808" s="288" t="s">
        <v>1178</v>
      </c>
      <c r="O808" s="288" t="s">
        <v>50</v>
      </c>
      <c r="P808" s="288" t="s">
        <v>74</v>
      </c>
      <c r="Q808" s="290" t="s">
        <v>45</v>
      </c>
      <c r="R808" s="288" t="s">
        <v>45</v>
      </c>
      <c r="S808" s="1">
        <v>45922</v>
      </c>
      <c r="T808" s="1">
        <v>45922</v>
      </c>
      <c r="U808" s="290" t="s">
        <v>45</v>
      </c>
      <c r="V808" s="1">
        <v>45922</v>
      </c>
      <c r="W808" s="290" t="s">
        <v>45</v>
      </c>
      <c r="X808" s="290" t="s">
        <v>45</v>
      </c>
      <c r="Y808" s="291">
        <v>1</v>
      </c>
      <c r="Z808" s="291">
        <v>1</v>
      </c>
      <c r="AA808" s="291">
        <v>14900</v>
      </c>
      <c r="AB808" s="291">
        <v>1</v>
      </c>
      <c r="AC808" s="292" t="s">
        <v>45</v>
      </c>
      <c r="AD808" s="290" t="s">
        <v>60</v>
      </c>
      <c r="AE808" s="292" t="s">
        <v>45</v>
      </c>
      <c r="AF808" s="291">
        <v>1</v>
      </c>
      <c r="AG808" s="291">
        <v>1</v>
      </c>
      <c r="AH808" s="291">
        <v>1</v>
      </c>
      <c r="AI808" s="291">
        <v>14900</v>
      </c>
      <c r="AJ808" s="291">
        <v>1</v>
      </c>
      <c r="AK808" s="291">
        <v>1</v>
      </c>
      <c r="AL808" s="291">
        <v>14900</v>
      </c>
      <c r="AM808" s="291"/>
      <c r="AN808" s="291"/>
      <c r="AO808" s="291">
        <v>0</v>
      </c>
      <c r="AP808" s="291"/>
      <c r="AQ808" s="291"/>
      <c r="AR808" s="291">
        <v>0</v>
      </c>
      <c r="AS808" s="291"/>
      <c r="AT808" s="291"/>
      <c r="AU808" s="291">
        <v>0</v>
      </c>
      <c r="AV808" s="291"/>
      <c r="AW808" s="291"/>
      <c r="AX808" s="291">
        <v>0</v>
      </c>
      <c r="AY808" s="291"/>
      <c r="AZ808" s="291"/>
      <c r="BA808" s="291"/>
      <c r="BB808" s="291"/>
      <c r="BC808" s="291"/>
      <c r="BD808" s="291"/>
      <c r="BE808" s="291"/>
      <c r="BF808" s="291">
        <v>0</v>
      </c>
      <c r="BG808" s="291"/>
      <c r="BH808" s="291"/>
      <c r="BI808" s="291"/>
      <c r="BJ808" s="291">
        <v>0</v>
      </c>
      <c r="BK808" s="291"/>
      <c r="BL808" s="291"/>
      <c r="BM808" s="291"/>
      <c r="BN808" s="291"/>
      <c r="BO808" s="291"/>
      <c r="BP808" s="292" t="s">
        <v>45</v>
      </c>
      <c r="BQ808" s="292" t="s">
        <v>45</v>
      </c>
      <c r="BR808" t="s">
        <v>45</v>
      </c>
    </row>
    <row r="809" spans="1:70" x14ac:dyDescent="0.3">
      <c r="A809" s="281">
        <v>806</v>
      </c>
      <c r="B809" s="282" t="s">
        <v>2952</v>
      </c>
      <c r="C809" s="282" t="s">
        <v>3011</v>
      </c>
      <c r="D809" s="282" t="s">
        <v>3003</v>
      </c>
      <c r="E809" s="282" t="s">
        <v>2959</v>
      </c>
      <c r="F809" s="282" t="s">
        <v>2955</v>
      </c>
      <c r="G809" s="282" t="s">
        <v>2966</v>
      </c>
      <c r="H809" s="282" t="s">
        <v>2967</v>
      </c>
      <c r="I809" s="282" t="s">
        <v>2962</v>
      </c>
      <c r="J809" s="282" t="s">
        <v>60</v>
      </c>
      <c r="K809" s="282" t="s">
        <v>2958</v>
      </c>
      <c r="L809" s="282" t="s">
        <v>45</v>
      </c>
      <c r="M809" s="283" t="s">
        <v>1181</v>
      </c>
      <c r="N809" s="282" t="s">
        <v>1180</v>
      </c>
      <c r="O809" s="282" t="s">
        <v>50</v>
      </c>
      <c r="P809" s="282" t="s">
        <v>74</v>
      </c>
      <c r="Q809" s="284" t="s">
        <v>45</v>
      </c>
      <c r="R809" s="282" t="s">
        <v>45</v>
      </c>
      <c r="S809" s="285">
        <v>45903</v>
      </c>
      <c r="T809" s="285">
        <v>45853</v>
      </c>
      <c r="U809" s="284" t="s">
        <v>45</v>
      </c>
      <c r="V809" s="285">
        <v>45853</v>
      </c>
      <c r="W809" s="284" t="s">
        <v>45</v>
      </c>
      <c r="X809" s="284" t="s">
        <v>45</v>
      </c>
      <c r="Y809" s="286">
        <v>52000</v>
      </c>
      <c r="Z809" s="286">
        <v>65000</v>
      </c>
      <c r="AA809" s="286">
        <v>12000</v>
      </c>
      <c r="AB809" s="286">
        <v>65000</v>
      </c>
      <c r="AC809" s="287" t="s">
        <v>909</v>
      </c>
      <c r="AD809" s="284" t="s">
        <v>60</v>
      </c>
      <c r="AE809" s="287" t="s">
        <v>45</v>
      </c>
      <c r="AF809" s="286">
        <v>52000</v>
      </c>
      <c r="AG809" s="286">
        <v>2825</v>
      </c>
      <c r="AH809" s="286">
        <v>183625000</v>
      </c>
      <c r="AI809" s="286">
        <v>33900000</v>
      </c>
      <c r="AJ809" s="286">
        <v>2825</v>
      </c>
      <c r="AK809" s="286">
        <v>183625000</v>
      </c>
      <c r="AL809" s="286">
        <v>33900000</v>
      </c>
      <c r="AM809" s="286"/>
      <c r="AN809" s="286"/>
      <c r="AO809" s="286">
        <v>0</v>
      </c>
      <c r="AP809" s="286"/>
      <c r="AQ809" s="286"/>
      <c r="AR809" s="286">
        <v>0</v>
      </c>
      <c r="AS809" s="286"/>
      <c r="AT809" s="286"/>
      <c r="AU809" s="286">
        <v>0</v>
      </c>
      <c r="AV809" s="286"/>
      <c r="AW809" s="286"/>
      <c r="AX809" s="286">
        <v>0</v>
      </c>
      <c r="AY809" s="286"/>
      <c r="AZ809" s="286"/>
      <c r="BA809" s="286"/>
      <c r="BB809" s="286"/>
      <c r="BC809" s="286"/>
      <c r="BD809" s="286"/>
      <c r="BE809" s="286"/>
      <c r="BF809" s="286">
        <v>0</v>
      </c>
      <c r="BG809" s="286"/>
      <c r="BH809" s="286"/>
      <c r="BI809" s="286"/>
      <c r="BJ809" s="286">
        <v>0</v>
      </c>
      <c r="BK809" s="286"/>
      <c r="BL809" s="286"/>
      <c r="BM809" s="286"/>
      <c r="BN809" s="286"/>
      <c r="BO809" s="286"/>
      <c r="BP809" s="287" t="s">
        <v>45</v>
      </c>
      <c r="BQ809" s="287" t="s">
        <v>45</v>
      </c>
      <c r="BR809" t="s">
        <v>45</v>
      </c>
    </row>
    <row r="810" spans="1:70" x14ac:dyDescent="0.3">
      <c r="A810" s="281">
        <v>807</v>
      </c>
      <c r="B810" s="288" t="s">
        <v>2952</v>
      </c>
      <c r="C810" s="288" t="s">
        <v>3011</v>
      </c>
      <c r="D810" s="288" t="s">
        <v>3003</v>
      </c>
      <c r="E810" s="288" t="s">
        <v>2959</v>
      </c>
      <c r="F810" s="288" t="s">
        <v>2955</v>
      </c>
      <c r="G810" s="288" t="s">
        <v>2966</v>
      </c>
      <c r="H810" s="288" t="s">
        <v>2967</v>
      </c>
      <c r="I810" s="288" t="s">
        <v>2962</v>
      </c>
      <c r="J810" s="288" t="s">
        <v>60</v>
      </c>
      <c r="K810" s="288" t="s">
        <v>2958</v>
      </c>
      <c r="L810" s="288" t="s">
        <v>45</v>
      </c>
      <c r="M810" s="289" t="s">
        <v>1179</v>
      </c>
      <c r="N810" s="288" t="s">
        <v>1178</v>
      </c>
      <c r="O810" s="288" t="s">
        <v>50</v>
      </c>
      <c r="P810" s="288" t="s">
        <v>74</v>
      </c>
      <c r="Q810" s="290" t="s">
        <v>45</v>
      </c>
      <c r="R810" s="288" t="s">
        <v>45</v>
      </c>
      <c r="S810" s="1">
        <v>45916</v>
      </c>
      <c r="T810" s="1">
        <v>45846</v>
      </c>
      <c r="U810" s="290" t="s">
        <v>45</v>
      </c>
      <c r="V810" s="1">
        <v>45846</v>
      </c>
      <c r="W810" s="290" t="s">
        <v>45</v>
      </c>
      <c r="X810" s="290" t="s">
        <v>45</v>
      </c>
      <c r="Y810" s="291">
        <v>59000</v>
      </c>
      <c r="Z810" s="291">
        <v>59000</v>
      </c>
      <c r="AA810" s="291">
        <v>14900</v>
      </c>
      <c r="AB810" s="291">
        <v>59000</v>
      </c>
      <c r="AC810" s="292" t="s">
        <v>442</v>
      </c>
      <c r="AD810" s="290" t="s">
        <v>60</v>
      </c>
      <c r="AE810" s="292" t="s">
        <v>45</v>
      </c>
      <c r="AF810" s="291">
        <v>59000</v>
      </c>
      <c r="AG810" s="291">
        <v>1250</v>
      </c>
      <c r="AH810" s="291">
        <v>73750000</v>
      </c>
      <c r="AI810" s="291">
        <v>18625000</v>
      </c>
      <c r="AJ810" s="291">
        <v>1250</v>
      </c>
      <c r="AK810" s="291">
        <v>73750000</v>
      </c>
      <c r="AL810" s="291">
        <v>18625000</v>
      </c>
      <c r="AM810" s="291"/>
      <c r="AN810" s="291"/>
      <c r="AO810" s="291">
        <v>0</v>
      </c>
      <c r="AP810" s="291"/>
      <c r="AQ810" s="291"/>
      <c r="AR810" s="291">
        <v>0</v>
      </c>
      <c r="AS810" s="291"/>
      <c r="AT810" s="291"/>
      <c r="AU810" s="291">
        <v>0</v>
      </c>
      <c r="AV810" s="291"/>
      <c r="AW810" s="291"/>
      <c r="AX810" s="291">
        <v>0</v>
      </c>
      <c r="AY810" s="291"/>
      <c r="AZ810" s="291"/>
      <c r="BA810" s="291"/>
      <c r="BB810" s="291"/>
      <c r="BC810" s="291"/>
      <c r="BD810" s="291"/>
      <c r="BE810" s="291"/>
      <c r="BF810" s="291">
        <v>0</v>
      </c>
      <c r="BG810" s="291"/>
      <c r="BH810" s="291"/>
      <c r="BI810" s="291"/>
      <c r="BJ810" s="291">
        <v>0</v>
      </c>
      <c r="BK810" s="291"/>
      <c r="BL810" s="291"/>
      <c r="BM810" s="291"/>
      <c r="BN810" s="291"/>
      <c r="BO810" s="291"/>
      <c r="BP810" s="292" t="s">
        <v>45</v>
      </c>
      <c r="BQ810" s="292" t="s">
        <v>45</v>
      </c>
      <c r="BR810" t="s">
        <v>45</v>
      </c>
    </row>
    <row r="811" spans="1:70" x14ac:dyDescent="0.3">
      <c r="A811" s="281">
        <v>808</v>
      </c>
      <c r="B811" s="282" t="s">
        <v>2952</v>
      </c>
      <c r="C811" s="282" t="s">
        <v>3011</v>
      </c>
      <c r="D811" s="282" t="s">
        <v>3003</v>
      </c>
      <c r="E811" s="282" t="s">
        <v>2959</v>
      </c>
      <c r="F811" s="282" t="s">
        <v>2955</v>
      </c>
      <c r="G811" s="282" t="s">
        <v>2966</v>
      </c>
      <c r="H811" s="282" t="s">
        <v>2967</v>
      </c>
      <c r="I811" s="282" t="s">
        <v>2962</v>
      </c>
      <c r="J811" s="282" t="s">
        <v>60</v>
      </c>
      <c r="K811" s="282" t="s">
        <v>2958</v>
      </c>
      <c r="L811" s="282" t="s">
        <v>45</v>
      </c>
      <c r="M811" s="283" t="s">
        <v>1177</v>
      </c>
      <c r="N811" s="282" t="s">
        <v>1176</v>
      </c>
      <c r="O811" s="282" t="s">
        <v>50</v>
      </c>
      <c r="P811" s="282" t="s">
        <v>74</v>
      </c>
      <c r="Q811" s="284" t="s">
        <v>45</v>
      </c>
      <c r="R811" s="282" t="s">
        <v>45</v>
      </c>
      <c r="S811" s="285">
        <v>45923</v>
      </c>
      <c r="T811" s="285">
        <v>45896</v>
      </c>
      <c r="U811" s="284" t="s">
        <v>45</v>
      </c>
      <c r="V811" s="285">
        <v>45896</v>
      </c>
      <c r="W811" s="284" t="s">
        <v>45</v>
      </c>
      <c r="X811" s="284" t="s">
        <v>45</v>
      </c>
      <c r="Y811" s="286">
        <v>59000</v>
      </c>
      <c r="Z811" s="286">
        <v>59000</v>
      </c>
      <c r="AA811" s="286">
        <v>14500</v>
      </c>
      <c r="AB811" s="286">
        <v>59000</v>
      </c>
      <c r="AC811" s="287" t="s">
        <v>949</v>
      </c>
      <c r="AD811" s="284" t="s">
        <v>60</v>
      </c>
      <c r="AE811" s="287" t="s">
        <v>45</v>
      </c>
      <c r="AF811" s="286">
        <v>59000</v>
      </c>
      <c r="AG811" s="286">
        <v>1540</v>
      </c>
      <c r="AH811" s="286">
        <v>90860000</v>
      </c>
      <c r="AI811" s="286">
        <v>22330000</v>
      </c>
      <c r="AJ811" s="286">
        <v>1240</v>
      </c>
      <c r="AK811" s="286">
        <v>73160000</v>
      </c>
      <c r="AL811" s="286">
        <v>17980000</v>
      </c>
      <c r="AM811" s="286">
        <v>300</v>
      </c>
      <c r="AN811" s="286">
        <v>17700000</v>
      </c>
      <c r="AO811" s="286">
        <v>4350000</v>
      </c>
      <c r="AP811" s="286"/>
      <c r="AQ811" s="286"/>
      <c r="AR811" s="286">
        <v>0</v>
      </c>
      <c r="AS811" s="286"/>
      <c r="AT811" s="286"/>
      <c r="AU811" s="286">
        <v>0</v>
      </c>
      <c r="AV811" s="286"/>
      <c r="AW811" s="286"/>
      <c r="AX811" s="286">
        <v>0</v>
      </c>
      <c r="AY811" s="286"/>
      <c r="AZ811" s="286"/>
      <c r="BA811" s="286"/>
      <c r="BB811" s="286"/>
      <c r="BC811" s="286"/>
      <c r="BD811" s="286"/>
      <c r="BE811" s="286"/>
      <c r="BF811" s="286">
        <v>0</v>
      </c>
      <c r="BG811" s="286"/>
      <c r="BH811" s="286"/>
      <c r="BI811" s="286"/>
      <c r="BJ811" s="286">
        <v>0</v>
      </c>
      <c r="BK811" s="286"/>
      <c r="BL811" s="286"/>
      <c r="BM811" s="286"/>
      <c r="BN811" s="286"/>
      <c r="BO811" s="286"/>
      <c r="BP811" s="287" t="s">
        <v>45</v>
      </c>
      <c r="BQ811" s="287" t="s">
        <v>45</v>
      </c>
      <c r="BR811" t="s">
        <v>45</v>
      </c>
    </row>
    <row r="812" spans="1:70" x14ac:dyDescent="0.3">
      <c r="A812" s="281">
        <v>809</v>
      </c>
      <c r="B812" s="288" t="s">
        <v>2952</v>
      </c>
      <c r="C812" s="288" t="s">
        <v>3011</v>
      </c>
      <c r="D812" s="288" t="s">
        <v>3003</v>
      </c>
      <c r="E812" s="288" t="s">
        <v>2959</v>
      </c>
      <c r="F812" s="288" t="s">
        <v>2955</v>
      </c>
      <c r="G812" s="288" t="s">
        <v>2966</v>
      </c>
      <c r="H812" s="288" t="s">
        <v>2967</v>
      </c>
      <c r="I812" s="288" t="s">
        <v>2962</v>
      </c>
      <c r="J812" s="288" t="s">
        <v>60</v>
      </c>
      <c r="K812" s="288" t="s">
        <v>2958</v>
      </c>
      <c r="L812" s="288" t="s">
        <v>45</v>
      </c>
      <c r="M812" s="289" t="s">
        <v>1175</v>
      </c>
      <c r="N812" s="288" t="s">
        <v>1174</v>
      </c>
      <c r="O812" s="288" t="s">
        <v>50</v>
      </c>
      <c r="P812" s="288" t="s">
        <v>51</v>
      </c>
      <c r="Q812" s="290" t="s">
        <v>45</v>
      </c>
      <c r="R812" s="288" t="s">
        <v>45</v>
      </c>
      <c r="S812" s="1">
        <v>2958465</v>
      </c>
      <c r="T812" s="1">
        <v>45896</v>
      </c>
      <c r="U812" s="290" t="s">
        <v>45</v>
      </c>
      <c r="V812" s="1">
        <v>45896</v>
      </c>
      <c r="W812" s="290" t="s">
        <v>45</v>
      </c>
      <c r="X812" s="290" t="s">
        <v>45</v>
      </c>
      <c r="Y812" s="291">
        <v>69000</v>
      </c>
      <c r="Z812" s="291">
        <v>69000</v>
      </c>
      <c r="AA812" s="291">
        <v>17900</v>
      </c>
      <c r="AB812" s="291">
        <v>69000</v>
      </c>
      <c r="AC812" s="292" t="s">
        <v>201</v>
      </c>
      <c r="AD812" s="290" t="s">
        <v>60</v>
      </c>
      <c r="AE812" s="292" t="s">
        <v>45</v>
      </c>
      <c r="AF812" s="291">
        <v>69000</v>
      </c>
      <c r="AG812" s="291">
        <v>930</v>
      </c>
      <c r="AH812" s="291">
        <v>64170000</v>
      </c>
      <c r="AI812" s="291">
        <v>16647000</v>
      </c>
      <c r="AJ812" s="291">
        <v>930</v>
      </c>
      <c r="AK812" s="291">
        <v>64170000</v>
      </c>
      <c r="AL812" s="291">
        <v>16647000</v>
      </c>
      <c r="AM812" s="291"/>
      <c r="AN812" s="291"/>
      <c r="AO812" s="291">
        <v>0</v>
      </c>
      <c r="AP812" s="291"/>
      <c r="AQ812" s="291"/>
      <c r="AR812" s="291">
        <v>0</v>
      </c>
      <c r="AS812" s="291"/>
      <c r="AT812" s="291"/>
      <c r="AU812" s="291">
        <v>0</v>
      </c>
      <c r="AV812" s="291"/>
      <c r="AW812" s="291"/>
      <c r="AX812" s="291">
        <v>0</v>
      </c>
      <c r="AY812" s="291"/>
      <c r="AZ812" s="291"/>
      <c r="BA812" s="291"/>
      <c r="BB812" s="291"/>
      <c r="BC812" s="291"/>
      <c r="BD812" s="291"/>
      <c r="BE812" s="291"/>
      <c r="BF812" s="291">
        <v>0</v>
      </c>
      <c r="BG812" s="291"/>
      <c r="BH812" s="291"/>
      <c r="BI812" s="291"/>
      <c r="BJ812" s="291">
        <v>0</v>
      </c>
      <c r="BK812" s="291"/>
      <c r="BL812" s="291"/>
      <c r="BM812" s="291"/>
      <c r="BN812" s="291"/>
      <c r="BO812" s="291"/>
      <c r="BP812" s="292" t="s">
        <v>45</v>
      </c>
      <c r="BQ812" s="292" t="s">
        <v>45</v>
      </c>
      <c r="BR812" t="s">
        <v>45</v>
      </c>
    </row>
    <row r="813" spans="1:70" x14ac:dyDescent="0.3">
      <c r="A813" s="281">
        <v>810</v>
      </c>
      <c r="B813" s="282" t="s">
        <v>2952</v>
      </c>
      <c r="C813" s="282" t="s">
        <v>3011</v>
      </c>
      <c r="D813" s="282" t="s">
        <v>3003</v>
      </c>
      <c r="E813" s="282" t="s">
        <v>2959</v>
      </c>
      <c r="F813" s="282" t="s">
        <v>2955</v>
      </c>
      <c r="G813" s="282" t="s">
        <v>2966</v>
      </c>
      <c r="H813" s="282" t="s">
        <v>2967</v>
      </c>
      <c r="I813" s="282" t="s">
        <v>2962</v>
      </c>
      <c r="J813" s="282" t="s">
        <v>60</v>
      </c>
      <c r="K813" s="282" t="s">
        <v>2958</v>
      </c>
      <c r="L813" s="282" t="s">
        <v>45</v>
      </c>
      <c r="M813" s="283" t="s">
        <v>1173</v>
      </c>
      <c r="N813" s="282" t="s">
        <v>1172</v>
      </c>
      <c r="O813" s="282" t="s">
        <v>50</v>
      </c>
      <c r="P813" s="282" t="s">
        <v>74</v>
      </c>
      <c r="Q813" s="284" t="s">
        <v>45</v>
      </c>
      <c r="R813" s="282" t="s">
        <v>45</v>
      </c>
      <c r="S813" s="285">
        <v>45932</v>
      </c>
      <c r="T813" s="285">
        <v>45820</v>
      </c>
      <c r="U813" s="284" t="s">
        <v>45</v>
      </c>
      <c r="V813" s="285">
        <v>45820</v>
      </c>
      <c r="W813" s="284" t="s">
        <v>45</v>
      </c>
      <c r="X813" s="284" t="s">
        <v>45</v>
      </c>
      <c r="Y813" s="286">
        <v>52000</v>
      </c>
      <c r="Z813" s="286">
        <v>52000</v>
      </c>
      <c r="AA813" s="286"/>
      <c r="AB813" s="286">
        <v>52000</v>
      </c>
      <c r="AC813" s="287" t="s">
        <v>45</v>
      </c>
      <c r="AD813" s="284" t="s">
        <v>60</v>
      </c>
      <c r="AE813" s="287" t="s">
        <v>45</v>
      </c>
      <c r="AF813" s="286">
        <v>52000</v>
      </c>
      <c r="AG813" s="286">
        <v>4690</v>
      </c>
      <c r="AH813" s="286">
        <v>243880000</v>
      </c>
      <c r="AI813" s="286">
        <v>0</v>
      </c>
      <c r="AJ813" s="286">
        <v>1080</v>
      </c>
      <c r="AK813" s="286">
        <v>56160000</v>
      </c>
      <c r="AL813" s="286">
        <v>0</v>
      </c>
      <c r="AM813" s="286">
        <v>3610</v>
      </c>
      <c r="AN813" s="286">
        <v>187720000</v>
      </c>
      <c r="AO813" s="286">
        <v>0</v>
      </c>
      <c r="AP813" s="286"/>
      <c r="AQ813" s="286"/>
      <c r="AR813" s="286">
        <v>0</v>
      </c>
      <c r="AS813" s="286"/>
      <c r="AT813" s="286"/>
      <c r="AU813" s="286">
        <v>0</v>
      </c>
      <c r="AV813" s="286"/>
      <c r="AW813" s="286"/>
      <c r="AX813" s="286">
        <v>0</v>
      </c>
      <c r="AY813" s="286"/>
      <c r="AZ813" s="286"/>
      <c r="BA813" s="286"/>
      <c r="BB813" s="286"/>
      <c r="BC813" s="286"/>
      <c r="BD813" s="286"/>
      <c r="BE813" s="286"/>
      <c r="BF813" s="286">
        <v>0</v>
      </c>
      <c r="BG813" s="286"/>
      <c r="BH813" s="286"/>
      <c r="BI813" s="286"/>
      <c r="BJ813" s="286">
        <v>0</v>
      </c>
      <c r="BK813" s="286"/>
      <c r="BL813" s="286"/>
      <c r="BM813" s="286"/>
      <c r="BN813" s="286"/>
      <c r="BO813" s="286"/>
      <c r="BP813" s="287" t="s">
        <v>45</v>
      </c>
      <c r="BQ813" s="287" t="s">
        <v>45</v>
      </c>
      <c r="BR813" t="s">
        <v>45</v>
      </c>
    </row>
    <row r="814" spans="1:70" x14ac:dyDescent="0.3">
      <c r="A814" s="281">
        <v>811</v>
      </c>
      <c r="B814" s="288" t="s">
        <v>2952</v>
      </c>
      <c r="C814" s="288" t="s">
        <v>3011</v>
      </c>
      <c r="D814" s="288" t="s">
        <v>3003</v>
      </c>
      <c r="E814" s="288" t="s">
        <v>2959</v>
      </c>
      <c r="F814" s="288" t="s">
        <v>2955</v>
      </c>
      <c r="G814" s="288" t="s">
        <v>2966</v>
      </c>
      <c r="H814" s="288" t="s">
        <v>2967</v>
      </c>
      <c r="I814" s="288" t="s">
        <v>2962</v>
      </c>
      <c r="J814" s="288" t="s">
        <v>60</v>
      </c>
      <c r="K814" s="288" t="s">
        <v>2958</v>
      </c>
      <c r="L814" s="288" t="s">
        <v>45</v>
      </c>
      <c r="M814" s="289" t="s">
        <v>1171</v>
      </c>
      <c r="N814" s="288" t="s">
        <v>1170</v>
      </c>
      <c r="O814" s="288" t="s">
        <v>50</v>
      </c>
      <c r="P814" s="288" t="s">
        <v>51</v>
      </c>
      <c r="Q814" s="290" t="s">
        <v>45</v>
      </c>
      <c r="R814" s="288" t="s">
        <v>45</v>
      </c>
      <c r="S814" s="1">
        <v>45894</v>
      </c>
      <c r="T814" s="1">
        <v>45820</v>
      </c>
      <c r="U814" s="290" t="s">
        <v>45</v>
      </c>
      <c r="V814" s="1">
        <v>45820</v>
      </c>
      <c r="W814" s="1">
        <v>45867</v>
      </c>
      <c r="X814" s="1">
        <v>45867</v>
      </c>
      <c r="Y814" s="291">
        <v>52000</v>
      </c>
      <c r="Z814" s="291">
        <v>52000</v>
      </c>
      <c r="AA814" s="291">
        <v>13900</v>
      </c>
      <c r="AB814" s="291">
        <v>52000</v>
      </c>
      <c r="AC814" s="292" t="s">
        <v>208</v>
      </c>
      <c r="AD814" s="290" t="s">
        <v>60</v>
      </c>
      <c r="AE814" s="292" t="s">
        <v>45</v>
      </c>
      <c r="AF814" s="291">
        <v>52000</v>
      </c>
      <c r="AG814" s="291">
        <v>3250</v>
      </c>
      <c r="AH814" s="291">
        <v>169000000</v>
      </c>
      <c r="AI814" s="291">
        <v>45175000</v>
      </c>
      <c r="AJ814" s="291">
        <v>1600</v>
      </c>
      <c r="AK814" s="291">
        <v>83200000</v>
      </c>
      <c r="AL814" s="291">
        <v>22240000</v>
      </c>
      <c r="AM814" s="291">
        <v>1650</v>
      </c>
      <c r="AN814" s="291">
        <v>85800000</v>
      </c>
      <c r="AO814" s="291">
        <v>22935000</v>
      </c>
      <c r="AP814" s="291">
        <v>60</v>
      </c>
      <c r="AQ814" s="291">
        <v>3120000</v>
      </c>
      <c r="AR814" s="291">
        <v>834000</v>
      </c>
      <c r="AS814" s="291">
        <v>60</v>
      </c>
      <c r="AT814" s="291">
        <v>3120000</v>
      </c>
      <c r="AU814" s="291">
        <v>834000</v>
      </c>
      <c r="AV814" s="291"/>
      <c r="AW814" s="291"/>
      <c r="AX814" s="291">
        <v>0</v>
      </c>
      <c r="AY814" s="291">
        <v>60</v>
      </c>
      <c r="AZ814" s="291">
        <v>3120000</v>
      </c>
      <c r="BA814" s="291"/>
      <c r="BB814" s="291"/>
      <c r="BC814" s="291">
        <v>60</v>
      </c>
      <c r="BD814" s="291">
        <v>3120000</v>
      </c>
      <c r="BE814" s="291"/>
      <c r="BF814" s="291">
        <v>834000</v>
      </c>
      <c r="BG814" s="291">
        <v>60</v>
      </c>
      <c r="BH814" s="291">
        <v>3120000</v>
      </c>
      <c r="BI814" s="291"/>
      <c r="BJ814" s="291">
        <v>834000</v>
      </c>
      <c r="BK814" s="291"/>
      <c r="BL814" s="291"/>
      <c r="BM814" s="291"/>
      <c r="BN814" s="291"/>
      <c r="BO814" s="291"/>
      <c r="BP814" s="292" t="s">
        <v>507</v>
      </c>
      <c r="BQ814" s="292" t="s">
        <v>45</v>
      </c>
      <c r="BR814" t="s">
        <v>45</v>
      </c>
    </row>
    <row r="815" spans="1:70" x14ac:dyDescent="0.3">
      <c r="A815" s="281">
        <v>812</v>
      </c>
      <c r="B815" s="282" t="s">
        <v>2952</v>
      </c>
      <c r="C815" s="282" t="s">
        <v>3011</v>
      </c>
      <c r="D815" s="282" t="s">
        <v>3003</v>
      </c>
      <c r="E815" s="282" t="s">
        <v>2959</v>
      </c>
      <c r="F815" s="282" t="s">
        <v>2955</v>
      </c>
      <c r="G815" s="282" t="s">
        <v>2966</v>
      </c>
      <c r="H815" s="282" t="s">
        <v>2967</v>
      </c>
      <c r="I815" s="282" t="s">
        <v>2962</v>
      </c>
      <c r="J815" s="282" t="s">
        <v>60</v>
      </c>
      <c r="K815" s="282" t="s">
        <v>2958</v>
      </c>
      <c r="L815" s="282" t="s">
        <v>45</v>
      </c>
      <c r="M815" s="283" t="s">
        <v>1168</v>
      </c>
      <c r="N815" s="282" t="s">
        <v>1167</v>
      </c>
      <c r="O815" s="282" t="s">
        <v>50</v>
      </c>
      <c r="P815" s="282" t="s">
        <v>51</v>
      </c>
      <c r="Q815" s="284" t="s">
        <v>45</v>
      </c>
      <c r="R815" s="282" t="s">
        <v>45</v>
      </c>
      <c r="S815" s="285">
        <v>45894</v>
      </c>
      <c r="T815" s="285">
        <v>45841</v>
      </c>
      <c r="U815" s="284" t="s">
        <v>45</v>
      </c>
      <c r="V815" s="285">
        <v>45841</v>
      </c>
      <c r="W815" s="284" t="s">
        <v>45</v>
      </c>
      <c r="X815" s="284" t="s">
        <v>45</v>
      </c>
      <c r="Y815" s="286">
        <v>59000</v>
      </c>
      <c r="Z815" s="286">
        <v>59000</v>
      </c>
      <c r="AA815" s="286">
        <v>13500</v>
      </c>
      <c r="AB815" s="286">
        <v>59000</v>
      </c>
      <c r="AC815" s="287" t="s">
        <v>1169</v>
      </c>
      <c r="AD815" s="284" t="s">
        <v>60</v>
      </c>
      <c r="AE815" s="287" t="s">
        <v>45</v>
      </c>
      <c r="AF815" s="286">
        <v>59000</v>
      </c>
      <c r="AG815" s="286">
        <v>4575</v>
      </c>
      <c r="AH815" s="286">
        <v>269925000</v>
      </c>
      <c r="AI815" s="286">
        <v>61762500</v>
      </c>
      <c r="AJ815" s="286">
        <v>1775</v>
      </c>
      <c r="AK815" s="286">
        <v>104725000</v>
      </c>
      <c r="AL815" s="286">
        <v>23962500</v>
      </c>
      <c r="AM815" s="286">
        <v>2800</v>
      </c>
      <c r="AN815" s="286">
        <v>165200000</v>
      </c>
      <c r="AO815" s="286">
        <v>37800000</v>
      </c>
      <c r="AP815" s="286"/>
      <c r="AQ815" s="286"/>
      <c r="AR815" s="286">
        <v>0</v>
      </c>
      <c r="AS815" s="286"/>
      <c r="AT815" s="286"/>
      <c r="AU815" s="286">
        <v>0</v>
      </c>
      <c r="AV815" s="286"/>
      <c r="AW815" s="286"/>
      <c r="AX815" s="286">
        <v>0</v>
      </c>
      <c r="AY815" s="286"/>
      <c r="AZ815" s="286"/>
      <c r="BA815" s="286"/>
      <c r="BB815" s="286"/>
      <c r="BC815" s="286"/>
      <c r="BD815" s="286"/>
      <c r="BE815" s="286"/>
      <c r="BF815" s="286">
        <v>0</v>
      </c>
      <c r="BG815" s="286"/>
      <c r="BH815" s="286"/>
      <c r="BI815" s="286"/>
      <c r="BJ815" s="286">
        <v>0</v>
      </c>
      <c r="BK815" s="286"/>
      <c r="BL815" s="286"/>
      <c r="BM815" s="286"/>
      <c r="BN815" s="286"/>
      <c r="BO815" s="286"/>
      <c r="BP815" s="287" t="s">
        <v>45</v>
      </c>
      <c r="BQ815" s="287" t="s">
        <v>45</v>
      </c>
      <c r="BR815" t="s">
        <v>45</v>
      </c>
    </row>
    <row r="816" spans="1:70" x14ac:dyDescent="0.3">
      <c r="A816" s="281">
        <v>813</v>
      </c>
      <c r="B816" s="288" t="s">
        <v>2952</v>
      </c>
      <c r="C816" s="288" t="s">
        <v>3011</v>
      </c>
      <c r="D816" s="288" t="s">
        <v>3003</v>
      </c>
      <c r="E816" s="288" t="s">
        <v>2959</v>
      </c>
      <c r="F816" s="288" t="s">
        <v>2955</v>
      </c>
      <c r="G816" s="288" t="s">
        <v>2966</v>
      </c>
      <c r="H816" s="288" t="s">
        <v>2967</v>
      </c>
      <c r="I816" s="288" t="s">
        <v>2962</v>
      </c>
      <c r="J816" s="288" t="s">
        <v>60</v>
      </c>
      <c r="K816" s="288" t="s">
        <v>2958</v>
      </c>
      <c r="L816" s="288" t="s">
        <v>45</v>
      </c>
      <c r="M816" s="289" t="s">
        <v>1165</v>
      </c>
      <c r="N816" s="288" t="s">
        <v>1164</v>
      </c>
      <c r="O816" s="288" t="s">
        <v>50</v>
      </c>
      <c r="P816" s="288" t="s">
        <v>51</v>
      </c>
      <c r="Q816" s="290" t="s">
        <v>45</v>
      </c>
      <c r="R816" s="288" t="s">
        <v>45</v>
      </c>
      <c r="S816" s="1">
        <v>45909</v>
      </c>
      <c r="T816" s="1">
        <v>45832</v>
      </c>
      <c r="U816" s="290" t="s">
        <v>45</v>
      </c>
      <c r="V816" s="1">
        <v>45832</v>
      </c>
      <c r="W816" s="290" t="s">
        <v>45</v>
      </c>
      <c r="X816" s="290" t="s">
        <v>45</v>
      </c>
      <c r="Y816" s="291">
        <v>59000</v>
      </c>
      <c r="Z816" s="291">
        <v>59000</v>
      </c>
      <c r="AA816" s="291">
        <v>11700</v>
      </c>
      <c r="AB816" s="291">
        <v>59000</v>
      </c>
      <c r="AC816" s="292" t="s">
        <v>1166</v>
      </c>
      <c r="AD816" s="290" t="s">
        <v>60</v>
      </c>
      <c r="AE816" s="292" t="s">
        <v>45</v>
      </c>
      <c r="AF816" s="291">
        <v>59000</v>
      </c>
      <c r="AG816" s="291">
        <v>2225</v>
      </c>
      <c r="AH816" s="291">
        <v>131275000</v>
      </c>
      <c r="AI816" s="291">
        <v>26032500</v>
      </c>
      <c r="AJ816" s="291">
        <v>1455</v>
      </c>
      <c r="AK816" s="291">
        <v>85845000</v>
      </c>
      <c r="AL816" s="291">
        <v>17023500</v>
      </c>
      <c r="AM816" s="291">
        <v>770</v>
      </c>
      <c r="AN816" s="291">
        <v>45430000</v>
      </c>
      <c r="AO816" s="291">
        <v>9009000</v>
      </c>
      <c r="AP816" s="291"/>
      <c r="AQ816" s="291"/>
      <c r="AR816" s="291">
        <v>0</v>
      </c>
      <c r="AS816" s="291"/>
      <c r="AT816" s="291"/>
      <c r="AU816" s="291">
        <v>0</v>
      </c>
      <c r="AV816" s="291"/>
      <c r="AW816" s="291"/>
      <c r="AX816" s="291">
        <v>0</v>
      </c>
      <c r="AY816" s="291"/>
      <c r="AZ816" s="291"/>
      <c r="BA816" s="291"/>
      <c r="BB816" s="291"/>
      <c r="BC816" s="291"/>
      <c r="BD816" s="291"/>
      <c r="BE816" s="291"/>
      <c r="BF816" s="291">
        <v>0</v>
      </c>
      <c r="BG816" s="291"/>
      <c r="BH816" s="291"/>
      <c r="BI816" s="291"/>
      <c r="BJ816" s="291">
        <v>0</v>
      </c>
      <c r="BK816" s="291"/>
      <c r="BL816" s="291"/>
      <c r="BM816" s="291"/>
      <c r="BN816" s="291"/>
      <c r="BO816" s="291"/>
      <c r="BP816" s="292" t="s">
        <v>45</v>
      </c>
      <c r="BQ816" s="292" t="s">
        <v>45</v>
      </c>
      <c r="BR816" t="s">
        <v>45</v>
      </c>
    </row>
    <row r="817" spans="1:70" x14ac:dyDescent="0.3">
      <c r="A817" s="281">
        <v>814</v>
      </c>
      <c r="B817" s="282" t="s">
        <v>2952</v>
      </c>
      <c r="C817" s="282" t="s">
        <v>3011</v>
      </c>
      <c r="D817" s="282" t="s">
        <v>3003</v>
      </c>
      <c r="E817" s="282" t="s">
        <v>2959</v>
      </c>
      <c r="F817" s="282" t="s">
        <v>2955</v>
      </c>
      <c r="G817" s="282" t="s">
        <v>2966</v>
      </c>
      <c r="H817" s="282" t="s">
        <v>2967</v>
      </c>
      <c r="I817" s="282" t="s">
        <v>2962</v>
      </c>
      <c r="J817" s="282" t="s">
        <v>60</v>
      </c>
      <c r="K817" s="282" t="s">
        <v>2958</v>
      </c>
      <c r="L817" s="282" t="s">
        <v>45</v>
      </c>
      <c r="M817" s="283" t="s">
        <v>1163</v>
      </c>
      <c r="N817" s="282" t="s">
        <v>1162</v>
      </c>
      <c r="O817" s="282" t="s">
        <v>50</v>
      </c>
      <c r="P817" s="282" t="s">
        <v>51</v>
      </c>
      <c r="Q817" s="284" t="s">
        <v>45</v>
      </c>
      <c r="R817" s="282" t="s">
        <v>45</v>
      </c>
      <c r="S817" s="285">
        <v>2958465</v>
      </c>
      <c r="T817" s="285">
        <v>45859</v>
      </c>
      <c r="U817" s="284" t="s">
        <v>45</v>
      </c>
      <c r="V817" s="285">
        <v>45859</v>
      </c>
      <c r="W817" s="284" t="s">
        <v>45</v>
      </c>
      <c r="X817" s="284" t="s">
        <v>45</v>
      </c>
      <c r="Y817" s="286">
        <v>64000</v>
      </c>
      <c r="Z817" s="286">
        <v>64000</v>
      </c>
      <c r="AA817" s="286">
        <v>17000</v>
      </c>
      <c r="AB817" s="286">
        <v>64000</v>
      </c>
      <c r="AC817" s="287" t="s">
        <v>531</v>
      </c>
      <c r="AD817" s="284" t="s">
        <v>60</v>
      </c>
      <c r="AE817" s="287" t="s">
        <v>45</v>
      </c>
      <c r="AF817" s="286">
        <v>64000</v>
      </c>
      <c r="AG817" s="286">
        <v>1930</v>
      </c>
      <c r="AH817" s="286">
        <v>123520000</v>
      </c>
      <c r="AI817" s="286">
        <v>32810000</v>
      </c>
      <c r="AJ817" s="286">
        <v>1930</v>
      </c>
      <c r="AK817" s="286">
        <v>123520000</v>
      </c>
      <c r="AL817" s="286">
        <v>32810000</v>
      </c>
      <c r="AM817" s="286"/>
      <c r="AN817" s="286"/>
      <c r="AO817" s="286">
        <v>0</v>
      </c>
      <c r="AP817" s="286"/>
      <c r="AQ817" s="286"/>
      <c r="AR817" s="286">
        <v>0</v>
      </c>
      <c r="AS817" s="286"/>
      <c r="AT817" s="286"/>
      <c r="AU817" s="286">
        <v>0</v>
      </c>
      <c r="AV817" s="286"/>
      <c r="AW817" s="286"/>
      <c r="AX817" s="286">
        <v>0</v>
      </c>
      <c r="AY817" s="286"/>
      <c r="AZ817" s="286"/>
      <c r="BA817" s="286"/>
      <c r="BB817" s="286"/>
      <c r="BC817" s="286"/>
      <c r="BD817" s="286"/>
      <c r="BE817" s="286"/>
      <c r="BF817" s="286">
        <v>0</v>
      </c>
      <c r="BG817" s="286"/>
      <c r="BH817" s="286"/>
      <c r="BI817" s="286"/>
      <c r="BJ817" s="286">
        <v>0</v>
      </c>
      <c r="BK817" s="286"/>
      <c r="BL817" s="286"/>
      <c r="BM817" s="286"/>
      <c r="BN817" s="286"/>
      <c r="BO817" s="286"/>
      <c r="BP817" s="287" t="s">
        <v>45</v>
      </c>
      <c r="BQ817" s="287" t="s">
        <v>45</v>
      </c>
      <c r="BR817" t="s">
        <v>45</v>
      </c>
    </row>
    <row r="818" spans="1:70" x14ac:dyDescent="0.3">
      <c r="A818" s="281">
        <v>815</v>
      </c>
      <c r="B818" s="288" t="s">
        <v>2952</v>
      </c>
      <c r="C818" s="288" t="s">
        <v>3011</v>
      </c>
      <c r="D818" s="288" t="s">
        <v>3003</v>
      </c>
      <c r="E818" s="288" t="s">
        <v>2959</v>
      </c>
      <c r="F818" s="288" t="s">
        <v>2955</v>
      </c>
      <c r="G818" s="288" t="s">
        <v>2966</v>
      </c>
      <c r="H818" s="288" t="s">
        <v>2967</v>
      </c>
      <c r="I818" s="288" t="s">
        <v>2962</v>
      </c>
      <c r="J818" s="288" t="s">
        <v>60</v>
      </c>
      <c r="K818" s="288" t="s">
        <v>2958</v>
      </c>
      <c r="L818" s="288" t="s">
        <v>45</v>
      </c>
      <c r="M818" s="289" t="s">
        <v>1161</v>
      </c>
      <c r="N818" s="288" t="s">
        <v>1160</v>
      </c>
      <c r="O818" s="288" t="s">
        <v>50</v>
      </c>
      <c r="P818" s="288" t="s">
        <v>51</v>
      </c>
      <c r="Q818" s="290" t="s">
        <v>45</v>
      </c>
      <c r="R818" s="288" t="s">
        <v>45</v>
      </c>
      <c r="S818" s="1">
        <v>45945</v>
      </c>
      <c r="T818" s="1">
        <v>45854</v>
      </c>
      <c r="U818" s="290" t="s">
        <v>45</v>
      </c>
      <c r="V818" s="1">
        <v>45854</v>
      </c>
      <c r="W818" s="290" t="s">
        <v>45</v>
      </c>
      <c r="X818" s="290" t="s">
        <v>45</v>
      </c>
      <c r="Y818" s="291">
        <v>62000</v>
      </c>
      <c r="Z818" s="291">
        <v>69000</v>
      </c>
      <c r="AA818" s="291">
        <v>16000</v>
      </c>
      <c r="AB818" s="291">
        <v>69000</v>
      </c>
      <c r="AC818" s="292" t="s">
        <v>566</v>
      </c>
      <c r="AD818" s="290" t="s">
        <v>60</v>
      </c>
      <c r="AE818" s="292" t="s">
        <v>45</v>
      </c>
      <c r="AF818" s="291">
        <v>62000</v>
      </c>
      <c r="AG818" s="291">
        <v>2410</v>
      </c>
      <c r="AH818" s="291">
        <v>166290000</v>
      </c>
      <c r="AI818" s="291">
        <v>38560000</v>
      </c>
      <c r="AJ818" s="291">
        <v>920</v>
      </c>
      <c r="AK818" s="291">
        <v>63480000</v>
      </c>
      <c r="AL818" s="291">
        <v>14720000</v>
      </c>
      <c r="AM818" s="291">
        <v>1490</v>
      </c>
      <c r="AN818" s="291">
        <v>102810000</v>
      </c>
      <c r="AO818" s="291">
        <v>23840000</v>
      </c>
      <c r="AP818" s="291"/>
      <c r="AQ818" s="291"/>
      <c r="AR818" s="291">
        <v>0</v>
      </c>
      <c r="AS818" s="291"/>
      <c r="AT818" s="291"/>
      <c r="AU818" s="291">
        <v>0</v>
      </c>
      <c r="AV818" s="291"/>
      <c r="AW818" s="291"/>
      <c r="AX818" s="291">
        <v>0</v>
      </c>
      <c r="AY818" s="291"/>
      <c r="AZ818" s="291"/>
      <c r="BA818" s="291"/>
      <c r="BB818" s="291"/>
      <c r="BC818" s="291"/>
      <c r="BD818" s="291"/>
      <c r="BE818" s="291"/>
      <c r="BF818" s="291">
        <v>0</v>
      </c>
      <c r="BG818" s="291"/>
      <c r="BH818" s="291"/>
      <c r="BI818" s="291"/>
      <c r="BJ818" s="291">
        <v>0</v>
      </c>
      <c r="BK818" s="291"/>
      <c r="BL818" s="291"/>
      <c r="BM818" s="291"/>
      <c r="BN818" s="291"/>
      <c r="BO818" s="291"/>
      <c r="BP818" s="292" t="s">
        <v>45</v>
      </c>
      <c r="BQ818" s="292" t="s">
        <v>45</v>
      </c>
      <c r="BR818" t="s">
        <v>45</v>
      </c>
    </row>
    <row r="819" spans="1:70" x14ac:dyDescent="0.3">
      <c r="A819" s="281">
        <v>816</v>
      </c>
      <c r="B819" s="282" t="s">
        <v>2952</v>
      </c>
      <c r="C819" s="282" t="s">
        <v>3011</v>
      </c>
      <c r="D819" s="282" t="s">
        <v>3003</v>
      </c>
      <c r="E819" s="282" t="s">
        <v>2959</v>
      </c>
      <c r="F819" s="282" t="s">
        <v>2955</v>
      </c>
      <c r="G819" s="282" t="s">
        <v>2966</v>
      </c>
      <c r="H819" s="282" t="s">
        <v>2967</v>
      </c>
      <c r="I819" s="282" t="s">
        <v>2962</v>
      </c>
      <c r="J819" s="282" t="s">
        <v>60</v>
      </c>
      <c r="K819" s="282" t="s">
        <v>2958</v>
      </c>
      <c r="L819" s="282" t="s">
        <v>45</v>
      </c>
      <c r="M819" s="283" t="s">
        <v>1158</v>
      </c>
      <c r="N819" s="282" t="s">
        <v>1157</v>
      </c>
      <c r="O819" s="282" t="s">
        <v>50</v>
      </c>
      <c r="P819" s="282" t="s">
        <v>51</v>
      </c>
      <c r="Q819" s="284" t="s">
        <v>45</v>
      </c>
      <c r="R819" s="282" t="s">
        <v>45</v>
      </c>
      <c r="S819" s="285">
        <v>45926</v>
      </c>
      <c r="T819" s="285">
        <v>45876</v>
      </c>
      <c r="U819" s="284" t="s">
        <v>45</v>
      </c>
      <c r="V819" s="285">
        <v>45876</v>
      </c>
      <c r="W819" s="284" t="s">
        <v>45</v>
      </c>
      <c r="X819" s="284" t="s">
        <v>45</v>
      </c>
      <c r="Y819" s="286">
        <v>62000</v>
      </c>
      <c r="Z819" s="286">
        <v>62000</v>
      </c>
      <c r="AA819" s="286">
        <v>11000</v>
      </c>
      <c r="AB819" s="286">
        <v>62000</v>
      </c>
      <c r="AC819" s="287" t="s">
        <v>1159</v>
      </c>
      <c r="AD819" s="284" t="s">
        <v>60</v>
      </c>
      <c r="AE819" s="287" t="s">
        <v>45</v>
      </c>
      <c r="AF819" s="286">
        <v>62000</v>
      </c>
      <c r="AG819" s="286">
        <v>1220</v>
      </c>
      <c r="AH819" s="286">
        <v>75640000</v>
      </c>
      <c r="AI819" s="286">
        <v>13420000</v>
      </c>
      <c r="AJ819" s="286">
        <v>1220</v>
      </c>
      <c r="AK819" s="286">
        <v>75640000</v>
      </c>
      <c r="AL819" s="286">
        <v>13420000</v>
      </c>
      <c r="AM819" s="286"/>
      <c r="AN819" s="286"/>
      <c r="AO819" s="286">
        <v>0</v>
      </c>
      <c r="AP819" s="286"/>
      <c r="AQ819" s="286"/>
      <c r="AR819" s="286">
        <v>0</v>
      </c>
      <c r="AS819" s="286"/>
      <c r="AT819" s="286"/>
      <c r="AU819" s="286">
        <v>0</v>
      </c>
      <c r="AV819" s="286"/>
      <c r="AW819" s="286"/>
      <c r="AX819" s="286">
        <v>0</v>
      </c>
      <c r="AY819" s="286"/>
      <c r="AZ819" s="286"/>
      <c r="BA819" s="286"/>
      <c r="BB819" s="286"/>
      <c r="BC819" s="286"/>
      <c r="BD819" s="286"/>
      <c r="BE819" s="286"/>
      <c r="BF819" s="286">
        <v>0</v>
      </c>
      <c r="BG819" s="286"/>
      <c r="BH819" s="286"/>
      <c r="BI819" s="286"/>
      <c r="BJ819" s="286">
        <v>0</v>
      </c>
      <c r="BK819" s="286"/>
      <c r="BL819" s="286"/>
      <c r="BM819" s="286"/>
      <c r="BN819" s="286"/>
      <c r="BO819" s="286"/>
      <c r="BP819" s="287" t="s">
        <v>45</v>
      </c>
      <c r="BQ819" s="287" t="s">
        <v>45</v>
      </c>
      <c r="BR819" t="s">
        <v>45</v>
      </c>
    </row>
    <row r="820" spans="1:70" x14ac:dyDescent="0.3">
      <c r="A820" s="281">
        <v>817</v>
      </c>
      <c r="B820" s="288" t="s">
        <v>2952</v>
      </c>
      <c r="C820" s="288" t="s">
        <v>3011</v>
      </c>
      <c r="D820" s="288" t="s">
        <v>3003</v>
      </c>
      <c r="E820" s="288" t="s">
        <v>2959</v>
      </c>
      <c r="F820" s="288" t="s">
        <v>2955</v>
      </c>
      <c r="G820" s="288" t="s">
        <v>2966</v>
      </c>
      <c r="H820" s="288" t="s">
        <v>2967</v>
      </c>
      <c r="I820" s="288" t="s">
        <v>2962</v>
      </c>
      <c r="J820" s="288" t="s">
        <v>60</v>
      </c>
      <c r="K820" s="288" t="s">
        <v>2958</v>
      </c>
      <c r="L820" s="288" t="s">
        <v>45</v>
      </c>
      <c r="M820" s="289" t="s">
        <v>1156</v>
      </c>
      <c r="N820" s="288" t="s">
        <v>1155</v>
      </c>
      <c r="O820" s="288" t="s">
        <v>50</v>
      </c>
      <c r="P820" s="288" t="s">
        <v>74</v>
      </c>
      <c r="Q820" s="290" t="s">
        <v>45</v>
      </c>
      <c r="R820" s="288" t="s">
        <v>45</v>
      </c>
      <c r="S820" s="1">
        <v>45916</v>
      </c>
      <c r="T820" s="1">
        <v>45890</v>
      </c>
      <c r="U820" s="290" t="s">
        <v>45</v>
      </c>
      <c r="V820" s="1">
        <v>45890</v>
      </c>
      <c r="W820" s="290" t="s">
        <v>45</v>
      </c>
      <c r="X820" s="290" t="s">
        <v>45</v>
      </c>
      <c r="Y820" s="291">
        <v>49000</v>
      </c>
      <c r="Z820" s="291">
        <v>62000</v>
      </c>
      <c r="AA820" s="291">
        <v>12400</v>
      </c>
      <c r="AB820" s="291">
        <v>62000</v>
      </c>
      <c r="AC820" s="292" t="s">
        <v>655</v>
      </c>
      <c r="AD820" s="290" t="s">
        <v>60</v>
      </c>
      <c r="AE820" s="292" t="s">
        <v>45</v>
      </c>
      <c r="AF820" s="291">
        <v>49000</v>
      </c>
      <c r="AG820" s="291">
        <v>10000</v>
      </c>
      <c r="AH820" s="291">
        <v>620000000</v>
      </c>
      <c r="AI820" s="291">
        <v>124000000</v>
      </c>
      <c r="AJ820" s="291">
        <v>10000</v>
      </c>
      <c r="AK820" s="291">
        <v>620000000</v>
      </c>
      <c r="AL820" s="291">
        <v>124000000</v>
      </c>
      <c r="AM820" s="291"/>
      <c r="AN820" s="291"/>
      <c r="AO820" s="291">
        <v>0</v>
      </c>
      <c r="AP820" s="291"/>
      <c r="AQ820" s="291"/>
      <c r="AR820" s="291">
        <v>0</v>
      </c>
      <c r="AS820" s="291"/>
      <c r="AT820" s="291"/>
      <c r="AU820" s="291">
        <v>0</v>
      </c>
      <c r="AV820" s="291"/>
      <c r="AW820" s="291"/>
      <c r="AX820" s="291">
        <v>0</v>
      </c>
      <c r="AY820" s="291"/>
      <c r="AZ820" s="291"/>
      <c r="BA820" s="291"/>
      <c r="BB820" s="291"/>
      <c r="BC820" s="291"/>
      <c r="BD820" s="291"/>
      <c r="BE820" s="291"/>
      <c r="BF820" s="291">
        <v>0</v>
      </c>
      <c r="BG820" s="291"/>
      <c r="BH820" s="291"/>
      <c r="BI820" s="291"/>
      <c r="BJ820" s="291">
        <v>0</v>
      </c>
      <c r="BK820" s="291"/>
      <c r="BL820" s="291"/>
      <c r="BM820" s="291"/>
      <c r="BN820" s="291"/>
      <c r="BO820" s="291"/>
      <c r="BP820" s="292" t="s">
        <v>45</v>
      </c>
      <c r="BQ820" s="292" t="s">
        <v>45</v>
      </c>
      <c r="BR820" t="s">
        <v>45</v>
      </c>
    </row>
    <row r="821" spans="1:70" x14ac:dyDescent="0.3">
      <c r="A821" s="281">
        <v>818</v>
      </c>
      <c r="B821" s="282" t="s">
        <v>2952</v>
      </c>
      <c r="C821" s="282" t="s">
        <v>3011</v>
      </c>
      <c r="D821" s="282" t="s">
        <v>3003</v>
      </c>
      <c r="E821" s="282" t="s">
        <v>2959</v>
      </c>
      <c r="F821" s="282" t="s">
        <v>2955</v>
      </c>
      <c r="G821" s="282" t="s">
        <v>2966</v>
      </c>
      <c r="H821" s="282" t="s">
        <v>2967</v>
      </c>
      <c r="I821" s="282" t="s">
        <v>2962</v>
      </c>
      <c r="J821" s="282" t="s">
        <v>60</v>
      </c>
      <c r="K821" s="282" t="s">
        <v>2958</v>
      </c>
      <c r="L821" s="282" t="s">
        <v>45</v>
      </c>
      <c r="M821" s="283" t="s">
        <v>1154</v>
      </c>
      <c r="N821" s="282" t="s">
        <v>1153</v>
      </c>
      <c r="O821" s="282" t="s">
        <v>50</v>
      </c>
      <c r="P821" s="282" t="s">
        <v>51</v>
      </c>
      <c r="Q821" s="284" t="s">
        <v>45</v>
      </c>
      <c r="R821" s="282" t="s">
        <v>45</v>
      </c>
      <c r="S821" s="285">
        <v>2958465</v>
      </c>
      <c r="T821" s="285">
        <v>45917</v>
      </c>
      <c r="U821" s="284" t="s">
        <v>45</v>
      </c>
      <c r="V821" s="285">
        <v>45917</v>
      </c>
      <c r="W821" s="284" t="s">
        <v>45</v>
      </c>
      <c r="X821" s="284" t="s">
        <v>45</v>
      </c>
      <c r="Y821" s="286">
        <v>69000</v>
      </c>
      <c r="Z821" s="286">
        <v>69000</v>
      </c>
      <c r="AA821" s="286">
        <v>18000</v>
      </c>
      <c r="AB821" s="286">
        <v>69000</v>
      </c>
      <c r="AC821" s="287" t="s">
        <v>527</v>
      </c>
      <c r="AD821" s="284" t="s">
        <v>60</v>
      </c>
      <c r="AE821" s="287" t="s">
        <v>45</v>
      </c>
      <c r="AF821" s="286">
        <v>69000</v>
      </c>
      <c r="AG821" s="286">
        <v>1050</v>
      </c>
      <c r="AH821" s="286">
        <v>72450000</v>
      </c>
      <c r="AI821" s="286">
        <v>18900000</v>
      </c>
      <c r="AJ821" s="286">
        <v>1050</v>
      </c>
      <c r="AK821" s="286">
        <v>72450000</v>
      </c>
      <c r="AL821" s="286">
        <v>18900000</v>
      </c>
      <c r="AM821" s="286"/>
      <c r="AN821" s="286"/>
      <c r="AO821" s="286">
        <v>0</v>
      </c>
      <c r="AP821" s="286"/>
      <c r="AQ821" s="286"/>
      <c r="AR821" s="286">
        <v>0</v>
      </c>
      <c r="AS821" s="286"/>
      <c r="AT821" s="286"/>
      <c r="AU821" s="286">
        <v>0</v>
      </c>
      <c r="AV821" s="286"/>
      <c r="AW821" s="286"/>
      <c r="AX821" s="286">
        <v>0</v>
      </c>
      <c r="AY821" s="286"/>
      <c r="AZ821" s="286"/>
      <c r="BA821" s="286"/>
      <c r="BB821" s="286"/>
      <c r="BC821" s="286"/>
      <c r="BD821" s="286"/>
      <c r="BE821" s="286"/>
      <c r="BF821" s="286">
        <v>0</v>
      </c>
      <c r="BG821" s="286"/>
      <c r="BH821" s="286"/>
      <c r="BI821" s="286"/>
      <c r="BJ821" s="286">
        <v>0</v>
      </c>
      <c r="BK821" s="286"/>
      <c r="BL821" s="286"/>
      <c r="BM821" s="286"/>
      <c r="BN821" s="286"/>
      <c r="BO821" s="286"/>
      <c r="BP821" s="287" t="s">
        <v>45</v>
      </c>
      <c r="BQ821" s="287" t="s">
        <v>45</v>
      </c>
      <c r="BR821" t="s">
        <v>45</v>
      </c>
    </row>
    <row r="822" spans="1:70" x14ac:dyDescent="0.3">
      <c r="A822" s="281">
        <v>819</v>
      </c>
      <c r="B822" s="288" t="s">
        <v>2952</v>
      </c>
      <c r="C822" s="288" t="s">
        <v>3011</v>
      </c>
      <c r="D822" s="288" t="s">
        <v>3003</v>
      </c>
      <c r="E822" s="288" t="s">
        <v>2959</v>
      </c>
      <c r="F822" s="288" t="s">
        <v>2955</v>
      </c>
      <c r="G822" s="288" t="s">
        <v>2966</v>
      </c>
      <c r="H822" s="288" t="s">
        <v>2967</v>
      </c>
      <c r="I822" s="288" t="s">
        <v>2962</v>
      </c>
      <c r="J822" s="288" t="s">
        <v>60</v>
      </c>
      <c r="K822" s="288" t="s">
        <v>2958</v>
      </c>
      <c r="L822" s="288" t="s">
        <v>45</v>
      </c>
      <c r="M822" s="289" t="s">
        <v>1152</v>
      </c>
      <c r="N822" s="288" t="s">
        <v>1151</v>
      </c>
      <c r="O822" s="288" t="s">
        <v>50</v>
      </c>
      <c r="P822" s="288" t="s">
        <v>51</v>
      </c>
      <c r="Q822" s="290" t="s">
        <v>45</v>
      </c>
      <c r="R822" s="288" t="s">
        <v>45</v>
      </c>
      <c r="S822" s="1">
        <v>2958465</v>
      </c>
      <c r="T822" s="1">
        <v>45917</v>
      </c>
      <c r="U822" s="290" t="s">
        <v>45</v>
      </c>
      <c r="V822" s="1">
        <v>45917</v>
      </c>
      <c r="W822" s="290" t="s">
        <v>45</v>
      </c>
      <c r="X822" s="290" t="s">
        <v>45</v>
      </c>
      <c r="Y822" s="291">
        <v>59000</v>
      </c>
      <c r="Z822" s="291">
        <v>59000</v>
      </c>
      <c r="AA822" s="291">
        <v>15700</v>
      </c>
      <c r="AB822" s="291">
        <v>59000</v>
      </c>
      <c r="AC822" s="292" t="s">
        <v>531</v>
      </c>
      <c r="AD822" s="290" t="s">
        <v>60</v>
      </c>
      <c r="AE822" s="292" t="s">
        <v>45</v>
      </c>
      <c r="AF822" s="291">
        <v>59000</v>
      </c>
      <c r="AG822" s="291">
        <v>1425</v>
      </c>
      <c r="AH822" s="291">
        <v>84075000</v>
      </c>
      <c r="AI822" s="291">
        <v>22372500</v>
      </c>
      <c r="AJ822" s="291">
        <v>1425</v>
      </c>
      <c r="AK822" s="291">
        <v>84075000</v>
      </c>
      <c r="AL822" s="291">
        <v>22372500</v>
      </c>
      <c r="AM822" s="291"/>
      <c r="AN822" s="291"/>
      <c r="AO822" s="291">
        <v>0</v>
      </c>
      <c r="AP822" s="291"/>
      <c r="AQ822" s="291"/>
      <c r="AR822" s="291">
        <v>0</v>
      </c>
      <c r="AS822" s="291"/>
      <c r="AT822" s="291"/>
      <c r="AU822" s="291">
        <v>0</v>
      </c>
      <c r="AV822" s="291"/>
      <c r="AW822" s="291"/>
      <c r="AX822" s="291">
        <v>0</v>
      </c>
      <c r="AY822" s="291"/>
      <c r="AZ822" s="291"/>
      <c r="BA822" s="291"/>
      <c r="BB822" s="291"/>
      <c r="BC822" s="291"/>
      <c r="BD822" s="291"/>
      <c r="BE822" s="291"/>
      <c r="BF822" s="291">
        <v>0</v>
      </c>
      <c r="BG822" s="291"/>
      <c r="BH822" s="291"/>
      <c r="BI822" s="291"/>
      <c r="BJ822" s="291">
        <v>0</v>
      </c>
      <c r="BK822" s="291"/>
      <c r="BL822" s="291"/>
      <c r="BM822" s="291"/>
      <c r="BN822" s="291"/>
      <c r="BO822" s="291"/>
      <c r="BP822" s="292" t="s">
        <v>45</v>
      </c>
      <c r="BQ822" s="292" t="s">
        <v>45</v>
      </c>
      <c r="BR822" t="s">
        <v>45</v>
      </c>
    </row>
    <row r="823" spans="1:70" x14ac:dyDescent="0.3">
      <c r="A823" s="281">
        <v>820</v>
      </c>
      <c r="B823" s="282" t="s">
        <v>2952</v>
      </c>
      <c r="C823" s="282" t="s">
        <v>3011</v>
      </c>
      <c r="D823" s="282" t="s">
        <v>3003</v>
      </c>
      <c r="E823" s="282" t="s">
        <v>2959</v>
      </c>
      <c r="F823" s="282" t="s">
        <v>2955</v>
      </c>
      <c r="G823" s="282" t="s">
        <v>2966</v>
      </c>
      <c r="H823" s="282" t="s">
        <v>2967</v>
      </c>
      <c r="I823" s="282" t="s">
        <v>2962</v>
      </c>
      <c r="J823" s="282" t="s">
        <v>60</v>
      </c>
      <c r="K823" s="282" t="s">
        <v>2958</v>
      </c>
      <c r="L823" s="282" t="s">
        <v>45</v>
      </c>
      <c r="M823" s="283" t="s">
        <v>1150</v>
      </c>
      <c r="N823" s="282" t="s">
        <v>1149</v>
      </c>
      <c r="O823" s="282" t="s">
        <v>50</v>
      </c>
      <c r="P823" s="282" t="s">
        <v>51</v>
      </c>
      <c r="Q823" s="284" t="s">
        <v>45</v>
      </c>
      <c r="R823" s="282" t="s">
        <v>45</v>
      </c>
      <c r="S823" s="285">
        <v>2958465</v>
      </c>
      <c r="T823" s="285">
        <v>45910</v>
      </c>
      <c r="U823" s="284" t="s">
        <v>45</v>
      </c>
      <c r="V823" s="285">
        <v>45910</v>
      </c>
      <c r="W823" s="284" t="s">
        <v>45</v>
      </c>
      <c r="X823" s="284" t="s">
        <v>45</v>
      </c>
      <c r="Y823" s="286">
        <v>63000</v>
      </c>
      <c r="Z823" s="286">
        <v>72000</v>
      </c>
      <c r="AA823" s="286">
        <v>16300</v>
      </c>
      <c r="AB823" s="286">
        <v>72000</v>
      </c>
      <c r="AC823" s="287" t="s">
        <v>396</v>
      </c>
      <c r="AD823" s="284" t="s">
        <v>60</v>
      </c>
      <c r="AE823" s="287" t="s">
        <v>45</v>
      </c>
      <c r="AF823" s="286">
        <v>63000</v>
      </c>
      <c r="AG823" s="286">
        <v>3375</v>
      </c>
      <c r="AH823" s="286">
        <v>243000000</v>
      </c>
      <c r="AI823" s="286">
        <v>55012500</v>
      </c>
      <c r="AJ823" s="286">
        <v>3375</v>
      </c>
      <c r="AK823" s="286">
        <v>243000000</v>
      </c>
      <c r="AL823" s="286">
        <v>55012500</v>
      </c>
      <c r="AM823" s="286"/>
      <c r="AN823" s="286"/>
      <c r="AO823" s="286">
        <v>0</v>
      </c>
      <c r="AP823" s="286"/>
      <c r="AQ823" s="286"/>
      <c r="AR823" s="286">
        <v>0</v>
      </c>
      <c r="AS823" s="286"/>
      <c r="AT823" s="286"/>
      <c r="AU823" s="286">
        <v>0</v>
      </c>
      <c r="AV823" s="286"/>
      <c r="AW823" s="286"/>
      <c r="AX823" s="286">
        <v>0</v>
      </c>
      <c r="AY823" s="286"/>
      <c r="AZ823" s="286"/>
      <c r="BA823" s="286"/>
      <c r="BB823" s="286"/>
      <c r="BC823" s="286"/>
      <c r="BD823" s="286"/>
      <c r="BE823" s="286"/>
      <c r="BF823" s="286">
        <v>0</v>
      </c>
      <c r="BG823" s="286"/>
      <c r="BH823" s="286"/>
      <c r="BI823" s="286"/>
      <c r="BJ823" s="286">
        <v>0</v>
      </c>
      <c r="BK823" s="286"/>
      <c r="BL823" s="286"/>
      <c r="BM823" s="286"/>
      <c r="BN823" s="286"/>
      <c r="BO823" s="286"/>
      <c r="BP823" s="287" t="s">
        <v>45</v>
      </c>
      <c r="BQ823" s="287" t="s">
        <v>45</v>
      </c>
      <c r="BR823" t="s">
        <v>45</v>
      </c>
    </row>
    <row r="824" spans="1:70" x14ac:dyDescent="0.3">
      <c r="A824" s="281">
        <v>821</v>
      </c>
      <c r="B824" s="288" t="s">
        <v>2952</v>
      </c>
      <c r="C824" s="288" t="s">
        <v>3011</v>
      </c>
      <c r="D824" s="288" t="s">
        <v>3003</v>
      </c>
      <c r="E824" s="288" t="s">
        <v>2959</v>
      </c>
      <c r="F824" s="288" t="s">
        <v>2955</v>
      </c>
      <c r="G824" s="288" t="s">
        <v>2966</v>
      </c>
      <c r="H824" s="288" t="s">
        <v>2967</v>
      </c>
      <c r="I824" s="288" t="s">
        <v>2962</v>
      </c>
      <c r="J824" s="288" t="s">
        <v>60</v>
      </c>
      <c r="K824" s="288" t="s">
        <v>2958</v>
      </c>
      <c r="L824" s="288" t="s">
        <v>45</v>
      </c>
      <c r="M824" s="289" t="s">
        <v>1148</v>
      </c>
      <c r="N824" s="288" t="s">
        <v>1147</v>
      </c>
      <c r="O824" s="288" t="s">
        <v>50</v>
      </c>
      <c r="P824" s="288" t="s">
        <v>51</v>
      </c>
      <c r="Q824" s="290" t="s">
        <v>45</v>
      </c>
      <c r="R824" s="288" t="s">
        <v>45</v>
      </c>
      <c r="S824" s="1">
        <v>2958465</v>
      </c>
      <c r="T824" s="1">
        <v>45910</v>
      </c>
      <c r="U824" s="290" t="s">
        <v>45</v>
      </c>
      <c r="V824" s="1">
        <v>45910</v>
      </c>
      <c r="W824" s="290" t="s">
        <v>45</v>
      </c>
      <c r="X824" s="290" t="s">
        <v>45</v>
      </c>
      <c r="Y824" s="291">
        <v>74000</v>
      </c>
      <c r="Z824" s="291">
        <v>74000</v>
      </c>
      <c r="AA824" s="291">
        <v>19700</v>
      </c>
      <c r="AB824" s="291">
        <v>74000</v>
      </c>
      <c r="AC824" s="292" t="s">
        <v>691</v>
      </c>
      <c r="AD824" s="290" t="s">
        <v>60</v>
      </c>
      <c r="AE824" s="292" t="s">
        <v>45</v>
      </c>
      <c r="AF824" s="291">
        <v>74000</v>
      </c>
      <c r="AG824" s="291">
        <v>1430</v>
      </c>
      <c r="AH824" s="291">
        <v>105820000</v>
      </c>
      <c r="AI824" s="291">
        <v>28171000</v>
      </c>
      <c r="AJ824" s="291">
        <v>1430</v>
      </c>
      <c r="AK824" s="291">
        <v>105820000</v>
      </c>
      <c r="AL824" s="291">
        <v>28171000</v>
      </c>
      <c r="AM824" s="291"/>
      <c r="AN824" s="291"/>
      <c r="AO824" s="291">
        <v>0</v>
      </c>
      <c r="AP824" s="291"/>
      <c r="AQ824" s="291"/>
      <c r="AR824" s="291">
        <v>0</v>
      </c>
      <c r="AS824" s="291"/>
      <c r="AT824" s="291"/>
      <c r="AU824" s="291">
        <v>0</v>
      </c>
      <c r="AV824" s="291"/>
      <c r="AW824" s="291"/>
      <c r="AX824" s="291">
        <v>0</v>
      </c>
      <c r="AY824" s="291"/>
      <c r="AZ824" s="291"/>
      <c r="BA824" s="291"/>
      <c r="BB824" s="291"/>
      <c r="BC824" s="291"/>
      <c r="BD824" s="291"/>
      <c r="BE824" s="291"/>
      <c r="BF824" s="291">
        <v>0</v>
      </c>
      <c r="BG824" s="291"/>
      <c r="BH824" s="291"/>
      <c r="BI824" s="291"/>
      <c r="BJ824" s="291">
        <v>0</v>
      </c>
      <c r="BK824" s="291"/>
      <c r="BL824" s="291"/>
      <c r="BM824" s="291"/>
      <c r="BN824" s="291"/>
      <c r="BO824" s="291"/>
      <c r="BP824" s="292" t="s">
        <v>45</v>
      </c>
      <c r="BQ824" s="292" t="s">
        <v>45</v>
      </c>
      <c r="BR824" t="s">
        <v>45</v>
      </c>
    </row>
    <row r="825" spans="1:70" x14ac:dyDescent="0.3">
      <c r="A825" s="281">
        <v>822</v>
      </c>
      <c r="B825" s="282" t="s">
        <v>2952</v>
      </c>
      <c r="C825" s="282" t="s">
        <v>3011</v>
      </c>
      <c r="D825" s="282" t="s">
        <v>3003</v>
      </c>
      <c r="E825" s="282" t="s">
        <v>2959</v>
      </c>
      <c r="F825" s="282" t="s">
        <v>2955</v>
      </c>
      <c r="G825" s="282" t="s">
        <v>2966</v>
      </c>
      <c r="H825" s="282" t="s">
        <v>2967</v>
      </c>
      <c r="I825" s="282" t="s">
        <v>2999</v>
      </c>
      <c r="J825" s="282" t="s">
        <v>60</v>
      </c>
      <c r="K825" s="282" t="s">
        <v>2958</v>
      </c>
      <c r="L825" s="282" t="s">
        <v>45</v>
      </c>
      <c r="M825" s="283" t="s">
        <v>1145</v>
      </c>
      <c r="N825" s="282" t="s">
        <v>1144</v>
      </c>
      <c r="O825" s="282" t="s">
        <v>50</v>
      </c>
      <c r="P825" s="282" t="s">
        <v>74</v>
      </c>
      <c r="Q825" s="284" t="s">
        <v>45</v>
      </c>
      <c r="R825" s="282" t="s">
        <v>45</v>
      </c>
      <c r="S825" s="285">
        <v>45926</v>
      </c>
      <c r="T825" s="285">
        <v>45841</v>
      </c>
      <c r="U825" s="284" t="s">
        <v>45</v>
      </c>
      <c r="V825" s="285">
        <v>45841</v>
      </c>
      <c r="W825" s="284" t="s">
        <v>45</v>
      </c>
      <c r="X825" s="284" t="s">
        <v>45</v>
      </c>
      <c r="Y825" s="286">
        <v>52000</v>
      </c>
      <c r="Z825" s="286">
        <v>58000</v>
      </c>
      <c r="AA825" s="286">
        <v>12300</v>
      </c>
      <c r="AB825" s="286">
        <v>58000</v>
      </c>
      <c r="AC825" s="287" t="s">
        <v>1146</v>
      </c>
      <c r="AD825" s="284" t="s">
        <v>60</v>
      </c>
      <c r="AE825" s="287" t="s">
        <v>45</v>
      </c>
      <c r="AF825" s="286">
        <v>52000</v>
      </c>
      <c r="AG825" s="286">
        <v>4130</v>
      </c>
      <c r="AH825" s="286">
        <v>239540000</v>
      </c>
      <c r="AI825" s="286">
        <v>50799000</v>
      </c>
      <c r="AJ825" s="286">
        <v>2750</v>
      </c>
      <c r="AK825" s="286">
        <v>159500000</v>
      </c>
      <c r="AL825" s="286">
        <v>33825000</v>
      </c>
      <c r="AM825" s="286">
        <v>1380</v>
      </c>
      <c r="AN825" s="286">
        <v>80040000</v>
      </c>
      <c r="AO825" s="286">
        <v>16974000</v>
      </c>
      <c r="AP825" s="286"/>
      <c r="AQ825" s="286"/>
      <c r="AR825" s="286">
        <v>0</v>
      </c>
      <c r="AS825" s="286"/>
      <c r="AT825" s="286"/>
      <c r="AU825" s="286">
        <v>0</v>
      </c>
      <c r="AV825" s="286"/>
      <c r="AW825" s="286"/>
      <c r="AX825" s="286">
        <v>0</v>
      </c>
      <c r="AY825" s="286"/>
      <c r="AZ825" s="286"/>
      <c r="BA825" s="286"/>
      <c r="BB825" s="286"/>
      <c r="BC825" s="286"/>
      <c r="BD825" s="286"/>
      <c r="BE825" s="286"/>
      <c r="BF825" s="286">
        <v>0</v>
      </c>
      <c r="BG825" s="286"/>
      <c r="BH825" s="286"/>
      <c r="BI825" s="286"/>
      <c r="BJ825" s="286">
        <v>0</v>
      </c>
      <c r="BK825" s="286"/>
      <c r="BL825" s="286"/>
      <c r="BM825" s="286"/>
      <c r="BN825" s="286"/>
      <c r="BO825" s="286"/>
      <c r="BP825" s="287" t="s">
        <v>45</v>
      </c>
      <c r="BQ825" s="287" t="s">
        <v>45</v>
      </c>
      <c r="BR825" t="s">
        <v>45</v>
      </c>
    </row>
    <row r="826" spans="1:70" x14ac:dyDescent="0.3">
      <c r="A826" s="281">
        <v>823</v>
      </c>
      <c r="B826" s="288" t="s">
        <v>2952</v>
      </c>
      <c r="C826" s="288" t="s">
        <v>3011</v>
      </c>
      <c r="D826" s="288" t="s">
        <v>3003</v>
      </c>
      <c r="E826" s="288" t="s">
        <v>2959</v>
      </c>
      <c r="F826" s="288" t="s">
        <v>2955</v>
      </c>
      <c r="G826" s="288" t="s">
        <v>2968</v>
      </c>
      <c r="H826" s="288" t="s">
        <v>2969</v>
      </c>
      <c r="I826" s="288" t="s">
        <v>2962</v>
      </c>
      <c r="J826" s="288" t="s">
        <v>60</v>
      </c>
      <c r="K826" s="288" t="s">
        <v>2958</v>
      </c>
      <c r="L826" s="288" t="s">
        <v>45</v>
      </c>
      <c r="M826" s="289" t="s">
        <v>1143</v>
      </c>
      <c r="N826" s="288" t="s">
        <v>1142</v>
      </c>
      <c r="O826" s="288" t="s">
        <v>50</v>
      </c>
      <c r="P826" s="288" t="s">
        <v>139</v>
      </c>
      <c r="Q826" s="290" t="s">
        <v>45</v>
      </c>
      <c r="R826" s="288" t="s">
        <v>45</v>
      </c>
      <c r="S826" s="1">
        <v>45909</v>
      </c>
      <c r="T826" s="1">
        <v>45817</v>
      </c>
      <c r="U826" s="290" t="s">
        <v>45</v>
      </c>
      <c r="V826" s="1">
        <v>45817</v>
      </c>
      <c r="W826" s="1">
        <v>45860</v>
      </c>
      <c r="X826" s="290" t="s">
        <v>45</v>
      </c>
      <c r="Y826" s="291">
        <v>59000</v>
      </c>
      <c r="Z826" s="291">
        <v>59000</v>
      </c>
      <c r="AA826" s="291">
        <v>15800</v>
      </c>
      <c r="AB826" s="291">
        <v>59000</v>
      </c>
      <c r="AC826" s="292" t="s">
        <v>121</v>
      </c>
      <c r="AD826" s="290" t="s">
        <v>60</v>
      </c>
      <c r="AE826" s="292" t="s">
        <v>45</v>
      </c>
      <c r="AF826" s="291">
        <v>59000</v>
      </c>
      <c r="AG826" s="291">
        <v>1705</v>
      </c>
      <c r="AH826" s="291">
        <v>100595000</v>
      </c>
      <c r="AI826" s="291">
        <v>26939000</v>
      </c>
      <c r="AJ826" s="291">
        <v>1125</v>
      </c>
      <c r="AK826" s="291">
        <v>66375000</v>
      </c>
      <c r="AL826" s="291">
        <v>17775000</v>
      </c>
      <c r="AM826" s="291">
        <v>580</v>
      </c>
      <c r="AN826" s="291">
        <v>34220000</v>
      </c>
      <c r="AO826" s="291">
        <v>9164000</v>
      </c>
      <c r="AP826" s="291">
        <v>1141</v>
      </c>
      <c r="AQ826" s="291">
        <v>67319000</v>
      </c>
      <c r="AR826" s="291">
        <v>18027800</v>
      </c>
      <c r="AS826" s="291">
        <v>1141</v>
      </c>
      <c r="AT826" s="291">
        <v>67319000</v>
      </c>
      <c r="AU826" s="291">
        <v>18027800</v>
      </c>
      <c r="AV826" s="291"/>
      <c r="AW826" s="291"/>
      <c r="AX826" s="291">
        <v>0</v>
      </c>
      <c r="AY826" s="291"/>
      <c r="AZ826" s="291"/>
      <c r="BA826" s="291"/>
      <c r="BB826" s="291"/>
      <c r="BC826" s="291"/>
      <c r="BD826" s="291"/>
      <c r="BE826" s="291"/>
      <c r="BF826" s="291">
        <v>0</v>
      </c>
      <c r="BG826" s="291"/>
      <c r="BH826" s="291"/>
      <c r="BI826" s="291"/>
      <c r="BJ826" s="291">
        <v>0</v>
      </c>
      <c r="BK826" s="291"/>
      <c r="BL826" s="291">
        <v>1141</v>
      </c>
      <c r="BM826" s="291">
        <v>1141</v>
      </c>
      <c r="BN826" s="291">
        <v>67319000</v>
      </c>
      <c r="BO826" s="291">
        <v>18027800</v>
      </c>
      <c r="BP826" s="292" t="s">
        <v>45</v>
      </c>
      <c r="BQ826" s="292" t="s">
        <v>45</v>
      </c>
      <c r="BR826" t="s">
        <v>45</v>
      </c>
    </row>
    <row r="827" spans="1:70" x14ac:dyDescent="0.3">
      <c r="A827" s="281">
        <v>824</v>
      </c>
      <c r="B827" s="282" t="s">
        <v>2952</v>
      </c>
      <c r="C827" s="282" t="s">
        <v>3011</v>
      </c>
      <c r="D827" s="282" t="s">
        <v>3003</v>
      </c>
      <c r="E827" s="282" t="s">
        <v>2959</v>
      </c>
      <c r="F827" s="282" t="s">
        <v>2955</v>
      </c>
      <c r="G827" s="282" t="s">
        <v>2968</v>
      </c>
      <c r="H827" s="282" t="s">
        <v>2969</v>
      </c>
      <c r="I827" s="282" t="s">
        <v>2962</v>
      </c>
      <c r="J827" s="282" t="s">
        <v>60</v>
      </c>
      <c r="K827" s="282" t="s">
        <v>2958</v>
      </c>
      <c r="L827" s="282" t="s">
        <v>45</v>
      </c>
      <c r="M827" s="283" t="s">
        <v>1140</v>
      </c>
      <c r="N827" s="282" t="s">
        <v>1139</v>
      </c>
      <c r="O827" s="282" t="s">
        <v>50</v>
      </c>
      <c r="P827" s="282" t="s">
        <v>74</v>
      </c>
      <c r="Q827" s="284" t="s">
        <v>45</v>
      </c>
      <c r="R827" s="282" t="s">
        <v>45</v>
      </c>
      <c r="S827" s="285">
        <v>45876</v>
      </c>
      <c r="T827" s="285">
        <v>45833</v>
      </c>
      <c r="U827" s="284" t="s">
        <v>45</v>
      </c>
      <c r="V827" s="285">
        <v>45833</v>
      </c>
      <c r="W827" s="284" t="s">
        <v>45</v>
      </c>
      <c r="X827" s="284" t="s">
        <v>45</v>
      </c>
      <c r="Y827" s="286">
        <v>89000</v>
      </c>
      <c r="Z827" s="286">
        <v>89000</v>
      </c>
      <c r="AA827" s="286">
        <v>17300</v>
      </c>
      <c r="AB827" s="286">
        <v>89000</v>
      </c>
      <c r="AC827" s="287" t="s">
        <v>1141</v>
      </c>
      <c r="AD827" s="284" t="s">
        <v>60</v>
      </c>
      <c r="AE827" s="287" t="s">
        <v>45</v>
      </c>
      <c r="AF827" s="286">
        <v>89000</v>
      </c>
      <c r="AG827" s="286">
        <v>970</v>
      </c>
      <c r="AH827" s="286">
        <v>86330000</v>
      </c>
      <c r="AI827" s="286">
        <v>16781000</v>
      </c>
      <c r="AJ827" s="286">
        <v>970</v>
      </c>
      <c r="AK827" s="286">
        <v>86330000</v>
      </c>
      <c r="AL827" s="286">
        <v>16781000</v>
      </c>
      <c r="AM827" s="286"/>
      <c r="AN827" s="286"/>
      <c r="AO827" s="286">
        <v>0</v>
      </c>
      <c r="AP827" s="286"/>
      <c r="AQ827" s="286"/>
      <c r="AR827" s="286">
        <v>0</v>
      </c>
      <c r="AS827" s="286"/>
      <c r="AT827" s="286"/>
      <c r="AU827" s="286">
        <v>0</v>
      </c>
      <c r="AV827" s="286"/>
      <c r="AW827" s="286"/>
      <c r="AX827" s="286">
        <v>0</v>
      </c>
      <c r="AY827" s="286"/>
      <c r="AZ827" s="286"/>
      <c r="BA827" s="286"/>
      <c r="BB827" s="286"/>
      <c r="BC827" s="286"/>
      <c r="BD827" s="286"/>
      <c r="BE827" s="286"/>
      <c r="BF827" s="286">
        <v>0</v>
      </c>
      <c r="BG827" s="286"/>
      <c r="BH827" s="286"/>
      <c r="BI827" s="286"/>
      <c r="BJ827" s="286">
        <v>0</v>
      </c>
      <c r="BK827" s="286"/>
      <c r="BL827" s="286"/>
      <c r="BM827" s="286"/>
      <c r="BN827" s="286"/>
      <c r="BO827" s="286"/>
      <c r="BP827" s="287" t="s">
        <v>45</v>
      </c>
      <c r="BQ827" s="287" t="s">
        <v>45</v>
      </c>
      <c r="BR827" t="s">
        <v>45</v>
      </c>
    </row>
    <row r="828" spans="1:70" x14ac:dyDescent="0.3">
      <c r="A828" s="281">
        <v>825</v>
      </c>
      <c r="B828" s="288" t="s">
        <v>2952</v>
      </c>
      <c r="C828" s="288" t="s">
        <v>3011</v>
      </c>
      <c r="D828" s="288" t="s">
        <v>3003</v>
      </c>
      <c r="E828" s="288" t="s">
        <v>2959</v>
      </c>
      <c r="F828" s="288" t="s">
        <v>2955</v>
      </c>
      <c r="G828" s="288" t="s">
        <v>2968</v>
      </c>
      <c r="H828" s="288" t="s">
        <v>2969</v>
      </c>
      <c r="I828" s="288" t="s">
        <v>2962</v>
      </c>
      <c r="J828" s="288" t="s">
        <v>60</v>
      </c>
      <c r="K828" s="288" t="s">
        <v>2958</v>
      </c>
      <c r="L828" s="288" t="s">
        <v>45</v>
      </c>
      <c r="M828" s="289" t="s">
        <v>1138</v>
      </c>
      <c r="N828" s="288" t="s">
        <v>1137</v>
      </c>
      <c r="O828" s="288" t="s">
        <v>50</v>
      </c>
      <c r="P828" s="288" t="s">
        <v>51</v>
      </c>
      <c r="Q828" s="290" t="s">
        <v>45</v>
      </c>
      <c r="R828" s="288" t="s">
        <v>45</v>
      </c>
      <c r="S828" s="1">
        <v>45880</v>
      </c>
      <c r="T828" s="1">
        <v>45832</v>
      </c>
      <c r="U828" s="290" t="s">
        <v>45</v>
      </c>
      <c r="V828" s="1">
        <v>45832</v>
      </c>
      <c r="W828" s="290" t="s">
        <v>45</v>
      </c>
      <c r="X828" s="290" t="s">
        <v>45</v>
      </c>
      <c r="Y828" s="291">
        <v>89000</v>
      </c>
      <c r="Z828" s="291">
        <v>99000</v>
      </c>
      <c r="AA828" s="291">
        <v>22000</v>
      </c>
      <c r="AB828" s="291">
        <v>99000</v>
      </c>
      <c r="AC828" s="292" t="s">
        <v>998</v>
      </c>
      <c r="AD828" s="290" t="s">
        <v>60</v>
      </c>
      <c r="AE828" s="292" t="s">
        <v>45</v>
      </c>
      <c r="AF828" s="291">
        <v>89000</v>
      </c>
      <c r="AG828" s="291">
        <v>1100</v>
      </c>
      <c r="AH828" s="291">
        <v>108900000</v>
      </c>
      <c r="AI828" s="291">
        <v>24200000</v>
      </c>
      <c r="AJ828" s="291">
        <v>1100</v>
      </c>
      <c r="AK828" s="291">
        <v>108900000</v>
      </c>
      <c r="AL828" s="291">
        <v>24200000</v>
      </c>
      <c r="AM828" s="291"/>
      <c r="AN828" s="291"/>
      <c r="AO828" s="291">
        <v>0</v>
      </c>
      <c r="AP828" s="291"/>
      <c r="AQ828" s="291"/>
      <c r="AR828" s="291">
        <v>0</v>
      </c>
      <c r="AS828" s="291"/>
      <c r="AT828" s="291"/>
      <c r="AU828" s="291">
        <v>0</v>
      </c>
      <c r="AV828" s="291"/>
      <c r="AW828" s="291"/>
      <c r="AX828" s="291">
        <v>0</v>
      </c>
      <c r="AY828" s="291"/>
      <c r="AZ828" s="291"/>
      <c r="BA828" s="291"/>
      <c r="BB828" s="291"/>
      <c r="BC828" s="291"/>
      <c r="BD828" s="291"/>
      <c r="BE828" s="291"/>
      <c r="BF828" s="291">
        <v>0</v>
      </c>
      <c r="BG828" s="291"/>
      <c r="BH828" s="291"/>
      <c r="BI828" s="291"/>
      <c r="BJ828" s="291">
        <v>0</v>
      </c>
      <c r="BK828" s="291"/>
      <c r="BL828" s="291"/>
      <c r="BM828" s="291"/>
      <c r="BN828" s="291"/>
      <c r="BO828" s="291"/>
      <c r="BP828" s="292" t="s">
        <v>45</v>
      </c>
      <c r="BQ828" s="292" t="s">
        <v>45</v>
      </c>
      <c r="BR828" t="s">
        <v>45</v>
      </c>
    </row>
    <row r="829" spans="1:70" x14ac:dyDescent="0.3">
      <c r="A829" s="281">
        <v>826</v>
      </c>
      <c r="B829" s="282" t="s">
        <v>2952</v>
      </c>
      <c r="C829" s="282" t="s">
        <v>3011</v>
      </c>
      <c r="D829" s="282" t="s">
        <v>3003</v>
      </c>
      <c r="E829" s="282" t="s">
        <v>2959</v>
      </c>
      <c r="F829" s="282" t="s">
        <v>2955</v>
      </c>
      <c r="G829" s="282" t="s">
        <v>2968</v>
      </c>
      <c r="H829" s="282" t="s">
        <v>2969</v>
      </c>
      <c r="I829" s="282" t="s">
        <v>2962</v>
      </c>
      <c r="J829" s="282" t="s">
        <v>60</v>
      </c>
      <c r="K829" s="282" t="s">
        <v>2958</v>
      </c>
      <c r="L829" s="282" t="s">
        <v>45</v>
      </c>
      <c r="M829" s="283" t="s">
        <v>1135</v>
      </c>
      <c r="N829" s="282" t="s">
        <v>1134</v>
      </c>
      <c r="O829" s="282" t="s">
        <v>50</v>
      </c>
      <c r="P829" s="282" t="s">
        <v>51</v>
      </c>
      <c r="Q829" s="284" t="s">
        <v>45</v>
      </c>
      <c r="R829" s="282" t="s">
        <v>45</v>
      </c>
      <c r="S829" s="285">
        <v>45880</v>
      </c>
      <c r="T829" s="285">
        <v>45831</v>
      </c>
      <c r="U829" s="284" t="s">
        <v>45</v>
      </c>
      <c r="V829" s="285">
        <v>45831</v>
      </c>
      <c r="W829" s="284" t="s">
        <v>45</v>
      </c>
      <c r="X829" s="284" t="s">
        <v>45</v>
      </c>
      <c r="Y829" s="286">
        <v>115000</v>
      </c>
      <c r="Z829" s="286">
        <v>129000</v>
      </c>
      <c r="AA829" s="286">
        <v>23000</v>
      </c>
      <c r="AB829" s="286">
        <v>129000</v>
      </c>
      <c r="AC829" s="287" t="s">
        <v>1136</v>
      </c>
      <c r="AD829" s="284" t="s">
        <v>60</v>
      </c>
      <c r="AE829" s="287" t="s">
        <v>45</v>
      </c>
      <c r="AF829" s="286">
        <v>115000</v>
      </c>
      <c r="AG829" s="286">
        <v>1800</v>
      </c>
      <c r="AH829" s="286">
        <v>232200000</v>
      </c>
      <c r="AI829" s="286">
        <v>41400000</v>
      </c>
      <c r="AJ829" s="286">
        <v>1450</v>
      </c>
      <c r="AK829" s="286">
        <v>187050000</v>
      </c>
      <c r="AL829" s="286">
        <v>33350000</v>
      </c>
      <c r="AM829" s="286">
        <v>350</v>
      </c>
      <c r="AN829" s="286">
        <v>45150000</v>
      </c>
      <c r="AO829" s="286">
        <v>8050000</v>
      </c>
      <c r="AP829" s="286"/>
      <c r="AQ829" s="286"/>
      <c r="AR829" s="286">
        <v>0</v>
      </c>
      <c r="AS829" s="286"/>
      <c r="AT829" s="286"/>
      <c r="AU829" s="286">
        <v>0</v>
      </c>
      <c r="AV829" s="286"/>
      <c r="AW829" s="286"/>
      <c r="AX829" s="286">
        <v>0</v>
      </c>
      <c r="AY829" s="286"/>
      <c r="AZ829" s="286"/>
      <c r="BA829" s="286"/>
      <c r="BB829" s="286"/>
      <c r="BC829" s="286"/>
      <c r="BD829" s="286"/>
      <c r="BE829" s="286"/>
      <c r="BF829" s="286">
        <v>0</v>
      </c>
      <c r="BG829" s="286"/>
      <c r="BH829" s="286"/>
      <c r="BI829" s="286"/>
      <c r="BJ829" s="286">
        <v>0</v>
      </c>
      <c r="BK829" s="286"/>
      <c r="BL829" s="286"/>
      <c r="BM829" s="286"/>
      <c r="BN829" s="286"/>
      <c r="BO829" s="286"/>
      <c r="BP829" s="287" t="s">
        <v>45</v>
      </c>
      <c r="BQ829" s="287" t="s">
        <v>45</v>
      </c>
      <c r="BR829" t="s">
        <v>45</v>
      </c>
    </row>
    <row r="830" spans="1:70" x14ac:dyDescent="0.3">
      <c r="A830" s="281">
        <v>827</v>
      </c>
      <c r="B830" s="288" t="s">
        <v>2952</v>
      </c>
      <c r="C830" s="288" t="s">
        <v>3011</v>
      </c>
      <c r="D830" s="288" t="s">
        <v>3003</v>
      </c>
      <c r="E830" s="288" t="s">
        <v>2959</v>
      </c>
      <c r="F830" s="288" t="s">
        <v>2955</v>
      </c>
      <c r="G830" s="288" t="s">
        <v>2968</v>
      </c>
      <c r="H830" s="288" t="s">
        <v>2969</v>
      </c>
      <c r="I830" s="288" t="s">
        <v>2962</v>
      </c>
      <c r="J830" s="288" t="s">
        <v>60</v>
      </c>
      <c r="K830" s="288" t="s">
        <v>2958</v>
      </c>
      <c r="L830" s="288" t="s">
        <v>45</v>
      </c>
      <c r="M830" s="289" t="s">
        <v>1133</v>
      </c>
      <c r="N830" s="288" t="s">
        <v>1132</v>
      </c>
      <c r="O830" s="288" t="s">
        <v>50</v>
      </c>
      <c r="P830" s="288" t="s">
        <v>51</v>
      </c>
      <c r="Q830" s="290" t="s">
        <v>45</v>
      </c>
      <c r="R830" s="288" t="s">
        <v>45</v>
      </c>
      <c r="S830" s="1">
        <v>2958465</v>
      </c>
      <c r="T830" s="1">
        <v>45862</v>
      </c>
      <c r="U830" s="290" t="s">
        <v>45</v>
      </c>
      <c r="V830" s="1">
        <v>45862</v>
      </c>
      <c r="W830" s="290" t="s">
        <v>45</v>
      </c>
      <c r="X830" s="290" t="s">
        <v>45</v>
      </c>
      <c r="Y830" s="291">
        <v>89000</v>
      </c>
      <c r="Z830" s="291">
        <v>89000</v>
      </c>
      <c r="AA830" s="291">
        <v>22500</v>
      </c>
      <c r="AB830" s="291">
        <v>89000</v>
      </c>
      <c r="AC830" s="292" t="s">
        <v>442</v>
      </c>
      <c r="AD830" s="290" t="s">
        <v>60</v>
      </c>
      <c r="AE830" s="292" t="s">
        <v>45</v>
      </c>
      <c r="AF830" s="291">
        <v>89000</v>
      </c>
      <c r="AG830" s="291">
        <v>625</v>
      </c>
      <c r="AH830" s="291">
        <v>55625000</v>
      </c>
      <c r="AI830" s="291">
        <v>14062500</v>
      </c>
      <c r="AJ830" s="291">
        <v>625</v>
      </c>
      <c r="AK830" s="291">
        <v>55625000</v>
      </c>
      <c r="AL830" s="291">
        <v>14062500</v>
      </c>
      <c r="AM830" s="291"/>
      <c r="AN830" s="291"/>
      <c r="AO830" s="291">
        <v>0</v>
      </c>
      <c r="AP830" s="291"/>
      <c r="AQ830" s="291"/>
      <c r="AR830" s="291">
        <v>0</v>
      </c>
      <c r="AS830" s="291"/>
      <c r="AT830" s="291"/>
      <c r="AU830" s="291">
        <v>0</v>
      </c>
      <c r="AV830" s="291"/>
      <c r="AW830" s="291"/>
      <c r="AX830" s="291">
        <v>0</v>
      </c>
      <c r="AY830" s="291"/>
      <c r="AZ830" s="291"/>
      <c r="BA830" s="291"/>
      <c r="BB830" s="291"/>
      <c r="BC830" s="291"/>
      <c r="BD830" s="291"/>
      <c r="BE830" s="291"/>
      <c r="BF830" s="291">
        <v>0</v>
      </c>
      <c r="BG830" s="291"/>
      <c r="BH830" s="291"/>
      <c r="BI830" s="291"/>
      <c r="BJ830" s="291">
        <v>0</v>
      </c>
      <c r="BK830" s="291"/>
      <c r="BL830" s="291"/>
      <c r="BM830" s="291"/>
      <c r="BN830" s="291"/>
      <c r="BO830" s="291"/>
      <c r="BP830" s="292" t="s">
        <v>45</v>
      </c>
      <c r="BQ830" s="292" t="s">
        <v>45</v>
      </c>
      <c r="BR830" t="s">
        <v>45</v>
      </c>
    </row>
    <row r="831" spans="1:70" x14ac:dyDescent="0.3">
      <c r="A831" s="281">
        <v>828</v>
      </c>
      <c r="B831" s="282" t="s">
        <v>2952</v>
      </c>
      <c r="C831" s="282" t="s">
        <v>3011</v>
      </c>
      <c r="D831" s="282" t="s">
        <v>3003</v>
      </c>
      <c r="E831" s="282" t="s">
        <v>2959</v>
      </c>
      <c r="F831" s="282" t="s">
        <v>2955</v>
      </c>
      <c r="G831" s="282" t="s">
        <v>2968</v>
      </c>
      <c r="H831" s="282" t="s">
        <v>2969</v>
      </c>
      <c r="I831" s="282" t="s">
        <v>2962</v>
      </c>
      <c r="J831" s="282" t="s">
        <v>60</v>
      </c>
      <c r="K831" s="282" t="s">
        <v>2958</v>
      </c>
      <c r="L831" s="282" t="s">
        <v>45</v>
      </c>
      <c r="M831" s="283" t="s">
        <v>1130</v>
      </c>
      <c r="N831" s="282" t="s">
        <v>1129</v>
      </c>
      <c r="O831" s="282" t="s">
        <v>50</v>
      </c>
      <c r="P831" s="282" t="s">
        <v>51</v>
      </c>
      <c r="Q831" s="284" t="s">
        <v>45</v>
      </c>
      <c r="R831" s="282" t="s">
        <v>45</v>
      </c>
      <c r="S831" s="285">
        <v>2958465</v>
      </c>
      <c r="T831" s="285">
        <v>45890</v>
      </c>
      <c r="U831" s="284" t="s">
        <v>45</v>
      </c>
      <c r="V831" s="285">
        <v>45890</v>
      </c>
      <c r="W831" s="284" t="s">
        <v>45</v>
      </c>
      <c r="X831" s="284" t="s">
        <v>45</v>
      </c>
      <c r="Y831" s="286">
        <v>67000</v>
      </c>
      <c r="Z831" s="286">
        <v>67000</v>
      </c>
      <c r="AA831" s="286">
        <v>17500</v>
      </c>
      <c r="AB831" s="286">
        <v>67000</v>
      </c>
      <c r="AC831" s="287" t="s">
        <v>527</v>
      </c>
      <c r="AD831" s="284" t="s">
        <v>60</v>
      </c>
      <c r="AE831" s="287" t="s">
        <v>45</v>
      </c>
      <c r="AF831" s="286">
        <v>67000</v>
      </c>
      <c r="AG831" s="286">
        <v>1050</v>
      </c>
      <c r="AH831" s="286">
        <v>70350000</v>
      </c>
      <c r="AI831" s="286">
        <v>18375000</v>
      </c>
      <c r="AJ831" s="286">
        <v>1050</v>
      </c>
      <c r="AK831" s="286">
        <v>70350000</v>
      </c>
      <c r="AL831" s="286">
        <v>18375000</v>
      </c>
      <c r="AM831" s="286"/>
      <c r="AN831" s="286"/>
      <c r="AO831" s="286">
        <v>0</v>
      </c>
      <c r="AP831" s="286"/>
      <c r="AQ831" s="286"/>
      <c r="AR831" s="286">
        <v>0</v>
      </c>
      <c r="AS831" s="286"/>
      <c r="AT831" s="286"/>
      <c r="AU831" s="286">
        <v>0</v>
      </c>
      <c r="AV831" s="286"/>
      <c r="AW831" s="286"/>
      <c r="AX831" s="286">
        <v>0</v>
      </c>
      <c r="AY831" s="286"/>
      <c r="AZ831" s="286"/>
      <c r="BA831" s="286"/>
      <c r="BB831" s="286"/>
      <c r="BC831" s="286"/>
      <c r="BD831" s="286"/>
      <c r="BE831" s="286"/>
      <c r="BF831" s="286">
        <v>0</v>
      </c>
      <c r="BG831" s="286"/>
      <c r="BH831" s="286"/>
      <c r="BI831" s="286"/>
      <c r="BJ831" s="286">
        <v>0</v>
      </c>
      <c r="BK831" s="286"/>
      <c r="BL831" s="286"/>
      <c r="BM831" s="286"/>
      <c r="BN831" s="286"/>
      <c r="BO831" s="286"/>
      <c r="BP831" s="287" t="s">
        <v>45</v>
      </c>
      <c r="BQ831" s="287" t="s">
        <v>45</v>
      </c>
      <c r="BR831" t="s">
        <v>45</v>
      </c>
    </row>
    <row r="832" spans="1:70" x14ac:dyDescent="0.3">
      <c r="A832" s="281">
        <v>829</v>
      </c>
      <c r="B832" s="288" t="s">
        <v>2952</v>
      </c>
      <c r="C832" s="288" t="s">
        <v>3011</v>
      </c>
      <c r="D832" s="288" t="s">
        <v>3003</v>
      </c>
      <c r="E832" s="288" t="s">
        <v>2959</v>
      </c>
      <c r="F832" s="288" t="s">
        <v>2955</v>
      </c>
      <c r="G832" s="288" t="s">
        <v>2968</v>
      </c>
      <c r="H832" s="288" t="s">
        <v>2969</v>
      </c>
      <c r="I832" s="288" t="s">
        <v>2962</v>
      </c>
      <c r="J832" s="288" t="s">
        <v>60</v>
      </c>
      <c r="K832" s="288" t="s">
        <v>2958</v>
      </c>
      <c r="L832" s="288" t="s">
        <v>45</v>
      </c>
      <c r="M832" s="289" t="s">
        <v>1128</v>
      </c>
      <c r="N832" s="288" t="s">
        <v>1127</v>
      </c>
      <c r="O832" s="288" t="s">
        <v>50</v>
      </c>
      <c r="P832" s="288" t="s">
        <v>127</v>
      </c>
      <c r="Q832" s="290" t="s">
        <v>45</v>
      </c>
      <c r="R832" s="288" t="s">
        <v>45</v>
      </c>
      <c r="S832" s="1">
        <v>2958465</v>
      </c>
      <c r="T832" s="1">
        <v>45904</v>
      </c>
      <c r="U832" s="290" t="s">
        <v>45</v>
      </c>
      <c r="V832" s="1">
        <v>45904</v>
      </c>
      <c r="W832" s="290" t="s">
        <v>45</v>
      </c>
      <c r="X832" s="290" t="s">
        <v>45</v>
      </c>
      <c r="Y832" s="291">
        <v>105000</v>
      </c>
      <c r="Z832" s="291">
        <v>117000</v>
      </c>
      <c r="AA832" s="291">
        <v>27500</v>
      </c>
      <c r="AB832" s="291">
        <v>117000</v>
      </c>
      <c r="AC832" s="292" t="s">
        <v>672</v>
      </c>
      <c r="AD832" s="290" t="s">
        <v>60</v>
      </c>
      <c r="AE832" s="292" t="s">
        <v>45</v>
      </c>
      <c r="AF832" s="291">
        <v>105000</v>
      </c>
      <c r="AG832" s="291">
        <v>1350</v>
      </c>
      <c r="AH832" s="291">
        <v>157950000</v>
      </c>
      <c r="AI832" s="291">
        <v>37125000</v>
      </c>
      <c r="AJ832" s="291">
        <v>1350</v>
      </c>
      <c r="AK832" s="291">
        <v>157950000</v>
      </c>
      <c r="AL832" s="291">
        <v>37125000</v>
      </c>
      <c r="AM832" s="291"/>
      <c r="AN832" s="291"/>
      <c r="AO832" s="291">
        <v>0</v>
      </c>
      <c r="AP832" s="291"/>
      <c r="AQ832" s="291"/>
      <c r="AR832" s="291">
        <v>0</v>
      </c>
      <c r="AS832" s="291"/>
      <c r="AT832" s="291"/>
      <c r="AU832" s="291">
        <v>0</v>
      </c>
      <c r="AV832" s="291"/>
      <c r="AW832" s="291"/>
      <c r="AX832" s="291">
        <v>0</v>
      </c>
      <c r="AY832" s="291"/>
      <c r="AZ832" s="291"/>
      <c r="BA832" s="291"/>
      <c r="BB832" s="291"/>
      <c r="BC832" s="291"/>
      <c r="BD832" s="291"/>
      <c r="BE832" s="291"/>
      <c r="BF832" s="291">
        <v>0</v>
      </c>
      <c r="BG832" s="291"/>
      <c r="BH832" s="291"/>
      <c r="BI832" s="291"/>
      <c r="BJ832" s="291">
        <v>0</v>
      </c>
      <c r="BK832" s="291"/>
      <c r="BL832" s="291"/>
      <c r="BM832" s="291"/>
      <c r="BN832" s="291"/>
      <c r="BO832" s="291"/>
      <c r="BP832" s="292" t="s">
        <v>45</v>
      </c>
      <c r="BQ832" s="292" t="s">
        <v>45</v>
      </c>
      <c r="BR832" t="s">
        <v>45</v>
      </c>
    </row>
    <row r="833" spans="1:70" x14ac:dyDescent="0.3">
      <c r="A833" s="281">
        <v>830</v>
      </c>
      <c r="B833" s="282" t="s">
        <v>2952</v>
      </c>
      <c r="C833" s="282" t="s">
        <v>3011</v>
      </c>
      <c r="D833" s="282" t="s">
        <v>3003</v>
      </c>
      <c r="E833" s="282" t="s">
        <v>2959</v>
      </c>
      <c r="F833" s="282" t="s">
        <v>2970</v>
      </c>
      <c r="G833" s="282" t="s">
        <v>2971</v>
      </c>
      <c r="H833" s="282" t="s">
        <v>2972</v>
      </c>
      <c r="I833" s="282" t="s">
        <v>2962</v>
      </c>
      <c r="J833" s="282" t="s">
        <v>60</v>
      </c>
      <c r="K833" s="282" t="s">
        <v>2958</v>
      </c>
      <c r="L833" s="282" t="s">
        <v>45</v>
      </c>
      <c r="M833" s="283" t="s">
        <v>1126</v>
      </c>
      <c r="N833" s="282" t="s">
        <v>1125</v>
      </c>
      <c r="O833" s="282" t="s">
        <v>50</v>
      </c>
      <c r="P833" s="282" t="s">
        <v>139</v>
      </c>
      <c r="Q833" s="284" t="s">
        <v>45</v>
      </c>
      <c r="R833" s="282" t="s">
        <v>45</v>
      </c>
      <c r="S833" s="285">
        <v>45985</v>
      </c>
      <c r="T833" s="285">
        <v>45827</v>
      </c>
      <c r="U833" s="284" t="s">
        <v>45</v>
      </c>
      <c r="V833" s="285">
        <v>45827</v>
      </c>
      <c r="W833" s="285">
        <v>45868</v>
      </c>
      <c r="X833" s="284" t="s">
        <v>45</v>
      </c>
      <c r="Y833" s="286">
        <v>65000</v>
      </c>
      <c r="Z833" s="286">
        <v>65000</v>
      </c>
      <c r="AA833" s="286">
        <v>17500</v>
      </c>
      <c r="AB833" s="286">
        <v>65000</v>
      </c>
      <c r="AC833" s="287" t="s">
        <v>399</v>
      </c>
      <c r="AD833" s="284" t="s">
        <v>60</v>
      </c>
      <c r="AE833" s="287" t="s">
        <v>45</v>
      </c>
      <c r="AF833" s="286">
        <v>65000</v>
      </c>
      <c r="AG833" s="286">
        <v>2695</v>
      </c>
      <c r="AH833" s="286">
        <v>175175000</v>
      </c>
      <c r="AI833" s="286">
        <v>47162500</v>
      </c>
      <c r="AJ833" s="286">
        <v>1205</v>
      </c>
      <c r="AK833" s="286">
        <v>78325000</v>
      </c>
      <c r="AL833" s="286">
        <v>21087500</v>
      </c>
      <c r="AM833" s="286">
        <v>1490</v>
      </c>
      <c r="AN833" s="286">
        <v>96850000</v>
      </c>
      <c r="AO833" s="286">
        <v>26075000</v>
      </c>
      <c r="AP833" s="286">
        <v>1120</v>
      </c>
      <c r="AQ833" s="286">
        <v>72800000</v>
      </c>
      <c r="AR833" s="286">
        <v>19600000</v>
      </c>
      <c r="AS833" s="286">
        <v>1120</v>
      </c>
      <c r="AT833" s="286">
        <v>72800000</v>
      </c>
      <c r="AU833" s="286">
        <v>19600000</v>
      </c>
      <c r="AV833" s="286"/>
      <c r="AW833" s="286"/>
      <c r="AX833" s="286">
        <v>0</v>
      </c>
      <c r="AY833" s="286"/>
      <c r="AZ833" s="286"/>
      <c r="BA833" s="286"/>
      <c r="BB833" s="286"/>
      <c r="BC833" s="286"/>
      <c r="BD833" s="286"/>
      <c r="BE833" s="286"/>
      <c r="BF833" s="286">
        <v>0</v>
      </c>
      <c r="BG833" s="286"/>
      <c r="BH833" s="286"/>
      <c r="BI833" s="286"/>
      <c r="BJ833" s="286">
        <v>0</v>
      </c>
      <c r="BK833" s="286"/>
      <c r="BL833" s="286">
        <v>1120</v>
      </c>
      <c r="BM833" s="286">
        <v>1120</v>
      </c>
      <c r="BN833" s="286">
        <v>72800000</v>
      </c>
      <c r="BO833" s="286">
        <v>19600000</v>
      </c>
      <c r="BP833" s="287" t="s">
        <v>45</v>
      </c>
      <c r="BQ833" s="287" t="s">
        <v>45</v>
      </c>
      <c r="BR833" t="s">
        <v>45</v>
      </c>
    </row>
    <row r="834" spans="1:70" x14ac:dyDescent="0.3">
      <c r="A834" s="281">
        <v>831</v>
      </c>
      <c r="B834" s="288" t="s">
        <v>2952</v>
      </c>
      <c r="C834" s="288" t="s">
        <v>3011</v>
      </c>
      <c r="D834" s="288" t="s">
        <v>3003</v>
      </c>
      <c r="E834" s="288" t="s">
        <v>2959</v>
      </c>
      <c r="F834" s="288" t="s">
        <v>2970</v>
      </c>
      <c r="G834" s="288" t="s">
        <v>2971</v>
      </c>
      <c r="H834" s="288" t="s">
        <v>2972</v>
      </c>
      <c r="I834" s="288" t="s">
        <v>2962</v>
      </c>
      <c r="J834" s="288" t="s">
        <v>60</v>
      </c>
      <c r="K834" s="288" t="s">
        <v>2958</v>
      </c>
      <c r="L834" s="288" t="s">
        <v>45</v>
      </c>
      <c r="M834" s="289" t="s">
        <v>1123</v>
      </c>
      <c r="N834" s="288" t="s">
        <v>1122</v>
      </c>
      <c r="O834" s="288" t="s">
        <v>50</v>
      </c>
      <c r="P834" s="288" t="s">
        <v>51</v>
      </c>
      <c r="Q834" s="290" t="s">
        <v>45</v>
      </c>
      <c r="R834" s="288" t="s">
        <v>45</v>
      </c>
      <c r="S834" s="1">
        <v>45912</v>
      </c>
      <c r="T834" s="1">
        <v>45817</v>
      </c>
      <c r="U834" s="290" t="s">
        <v>45</v>
      </c>
      <c r="V834" s="1">
        <v>45817</v>
      </c>
      <c r="W834" s="290" t="s">
        <v>45</v>
      </c>
      <c r="X834" s="290" t="s">
        <v>45</v>
      </c>
      <c r="Y834" s="291">
        <v>65000</v>
      </c>
      <c r="Z834" s="291">
        <v>65000</v>
      </c>
      <c r="AA834" s="291">
        <v>17500</v>
      </c>
      <c r="AB834" s="291">
        <v>65000</v>
      </c>
      <c r="AC834" s="292" t="s">
        <v>399</v>
      </c>
      <c r="AD834" s="290" t="s">
        <v>60</v>
      </c>
      <c r="AE834" s="292" t="s">
        <v>45</v>
      </c>
      <c r="AF834" s="291">
        <v>65000</v>
      </c>
      <c r="AG834" s="291">
        <v>5000</v>
      </c>
      <c r="AH834" s="291">
        <v>325000000</v>
      </c>
      <c r="AI834" s="291">
        <v>87500000</v>
      </c>
      <c r="AJ834" s="291">
        <v>5000</v>
      </c>
      <c r="AK834" s="291">
        <v>325000000</v>
      </c>
      <c r="AL834" s="291">
        <v>87500000</v>
      </c>
      <c r="AM834" s="291"/>
      <c r="AN834" s="291"/>
      <c r="AO834" s="291">
        <v>0</v>
      </c>
      <c r="AP834" s="291"/>
      <c r="AQ834" s="291"/>
      <c r="AR834" s="291">
        <v>0</v>
      </c>
      <c r="AS834" s="291"/>
      <c r="AT834" s="291"/>
      <c r="AU834" s="291">
        <v>0</v>
      </c>
      <c r="AV834" s="291"/>
      <c r="AW834" s="291"/>
      <c r="AX834" s="291">
        <v>0</v>
      </c>
      <c r="AY834" s="291"/>
      <c r="AZ834" s="291"/>
      <c r="BA834" s="291"/>
      <c r="BB834" s="291"/>
      <c r="BC834" s="291"/>
      <c r="BD834" s="291"/>
      <c r="BE834" s="291"/>
      <c r="BF834" s="291">
        <v>0</v>
      </c>
      <c r="BG834" s="291"/>
      <c r="BH834" s="291"/>
      <c r="BI834" s="291"/>
      <c r="BJ834" s="291">
        <v>0</v>
      </c>
      <c r="BK834" s="291"/>
      <c r="BL834" s="291"/>
      <c r="BM834" s="291"/>
      <c r="BN834" s="291"/>
      <c r="BO834" s="291"/>
      <c r="BP834" s="292" t="s">
        <v>45</v>
      </c>
      <c r="BQ834" s="292" t="s">
        <v>45</v>
      </c>
      <c r="BR834" t="s">
        <v>45</v>
      </c>
    </row>
    <row r="835" spans="1:70" x14ac:dyDescent="0.3">
      <c r="A835" s="281">
        <v>832</v>
      </c>
      <c r="B835" s="282" t="s">
        <v>2952</v>
      </c>
      <c r="C835" s="282" t="s">
        <v>3011</v>
      </c>
      <c r="D835" s="282" t="s">
        <v>3003</v>
      </c>
      <c r="E835" s="282" t="s">
        <v>2959</v>
      </c>
      <c r="F835" s="282" t="s">
        <v>2970</v>
      </c>
      <c r="G835" s="282" t="s">
        <v>2971</v>
      </c>
      <c r="H835" s="282" t="s">
        <v>2972</v>
      </c>
      <c r="I835" s="282" t="s">
        <v>2962</v>
      </c>
      <c r="J835" s="282" t="s">
        <v>60</v>
      </c>
      <c r="K835" s="282" t="s">
        <v>2958</v>
      </c>
      <c r="L835" s="282" t="s">
        <v>45</v>
      </c>
      <c r="M835" s="283" t="s">
        <v>1120</v>
      </c>
      <c r="N835" s="282" t="s">
        <v>1119</v>
      </c>
      <c r="O835" s="282" t="s">
        <v>50</v>
      </c>
      <c r="P835" s="282" t="s">
        <v>51</v>
      </c>
      <c r="Q835" s="284" t="s">
        <v>45</v>
      </c>
      <c r="R835" s="282" t="s">
        <v>45</v>
      </c>
      <c r="S835" s="285">
        <v>45932</v>
      </c>
      <c r="T835" s="285">
        <v>45817</v>
      </c>
      <c r="U835" s="284" t="s">
        <v>45</v>
      </c>
      <c r="V835" s="285">
        <v>45817</v>
      </c>
      <c r="W835" s="284" t="s">
        <v>45</v>
      </c>
      <c r="X835" s="284" t="s">
        <v>45</v>
      </c>
      <c r="Y835" s="286">
        <v>65000</v>
      </c>
      <c r="Z835" s="286">
        <v>65000</v>
      </c>
      <c r="AA835" s="286">
        <v>17500</v>
      </c>
      <c r="AB835" s="286">
        <v>65000</v>
      </c>
      <c r="AC835" s="287" t="s">
        <v>399</v>
      </c>
      <c r="AD835" s="284" t="s">
        <v>60</v>
      </c>
      <c r="AE835" s="287" t="s">
        <v>45</v>
      </c>
      <c r="AF835" s="286">
        <v>65000</v>
      </c>
      <c r="AG835" s="286">
        <v>3230</v>
      </c>
      <c r="AH835" s="286">
        <v>209950000</v>
      </c>
      <c r="AI835" s="286">
        <v>56525000</v>
      </c>
      <c r="AJ835" s="286">
        <v>2800</v>
      </c>
      <c r="AK835" s="286">
        <v>182000000</v>
      </c>
      <c r="AL835" s="286">
        <v>49000000</v>
      </c>
      <c r="AM835" s="286">
        <v>430</v>
      </c>
      <c r="AN835" s="286">
        <v>27950000</v>
      </c>
      <c r="AO835" s="286">
        <v>7525000</v>
      </c>
      <c r="AP835" s="286"/>
      <c r="AQ835" s="286"/>
      <c r="AR835" s="286">
        <v>0</v>
      </c>
      <c r="AS835" s="286"/>
      <c r="AT835" s="286"/>
      <c r="AU835" s="286">
        <v>0</v>
      </c>
      <c r="AV835" s="286"/>
      <c r="AW835" s="286"/>
      <c r="AX835" s="286">
        <v>0</v>
      </c>
      <c r="AY835" s="286"/>
      <c r="AZ835" s="286"/>
      <c r="BA835" s="286"/>
      <c r="BB835" s="286"/>
      <c r="BC835" s="286"/>
      <c r="BD835" s="286"/>
      <c r="BE835" s="286"/>
      <c r="BF835" s="286">
        <v>0</v>
      </c>
      <c r="BG835" s="286"/>
      <c r="BH835" s="286"/>
      <c r="BI835" s="286"/>
      <c r="BJ835" s="286">
        <v>0</v>
      </c>
      <c r="BK835" s="286"/>
      <c r="BL835" s="286"/>
      <c r="BM835" s="286"/>
      <c r="BN835" s="286"/>
      <c r="BO835" s="286"/>
      <c r="BP835" s="287" t="s">
        <v>45</v>
      </c>
      <c r="BQ835" s="287" t="s">
        <v>45</v>
      </c>
      <c r="BR835" t="s">
        <v>45</v>
      </c>
    </row>
    <row r="836" spans="1:70" x14ac:dyDescent="0.3">
      <c r="A836" s="281">
        <v>833</v>
      </c>
      <c r="B836" s="288" t="s">
        <v>2952</v>
      </c>
      <c r="C836" s="288" t="s">
        <v>3011</v>
      </c>
      <c r="D836" s="288" t="s">
        <v>3003</v>
      </c>
      <c r="E836" s="288" t="s">
        <v>2959</v>
      </c>
      <c r="F836" s="288" t="s">
        <v>2970</v>
      </c>
      <c r="G836" s="288" t="s">
        <v>2971</v>
      </c>
      <c r="H836" s="288" t="s">
        <v>2972</v>
      </c>
      <c r="I836" s="288" t="s">
        <v>2962</v>
      </c>
      <c r="J836" s="288" t="s">
        <v>60</v>
      </c>
      <c r="K836" s="288" t="s">
        <v>2958</v>
      </c>
      <c r="L836" s="288" t="s">
        <v>45</v>
      </c>
      <c r="M836" s="289" t="s">
        <v>1117</v>
      </c>
      <c r="N836" s="288" t="s">
        <v>1116</v>
      </c>
      <c r="O836" s="288" t="s">
        <v>50</v>
      </c>
      <c r="P836" s="288" t="s">
        <v>51</v>
      </c>
      <c r="Q836" s="290" t="s">
        <v>45</v>
      </c>
      <c r="R836" s="288" t="s">
        <v>45</v>
      </c>
      <c r="S836" s="1">
        <v>45985</v>
      </c>
      <c r="T836" s="1">
        <v>45817</v>
      </c>
      <c r="U836" s="290" t="s">
        <v>45</v>
      </c>
      <c r="V836" s="1">
        <v>45817</v>
      </c>
      <c r="W836" s="290" t="s">
        <v>45</v>
      </c>
      <c r="X836" s="290" t="s">
        <v>45</v>
      </c>
      <c r="Y836" s="291">
        <v>84000</v>
      </c>
      <c r="Z836" s="291">
        <v>99000</v>
      </c>
      <c r="AA836" s="291">
        <v>24000</v>
      </c>
      <c r="AB836" s="291">
        <v>99000</v>
      </c>
      <c r="AC836" s="292" t="s">
        <v>1118</v>
      </c>
      <c r="AD836" s="290" t="s">
        <v>60</v>
      </c>
      <c r="AE836" s="292" t="s">
        <v>45</v>
      </c>
      <c r="AF836" s="291">
        <v>84000</v>
      </c>
      <c r="AG836" s="291">
        <v>3040</v>
      </c>
      <c r="AH836" s="291">
        <v>300960000</v>
      </c>
      <c r="AI836" s="291">
        <v>72960000</v>
      </c>
      <c r="AJ836" s="291">
        <v>2550</v>
      </c>
      <c r="AK836" s="291">
        <v>252450000</v>
      </c>
      <c r="AL836" s="291">
        <v>61200000</v>
      </c>
      <c r="AM836" s="291">
        <v>490</v>
      </c>
      <c r="AN836" s="291">
        <v>48510000</v>
      </c>
      <c r="AO836" s="291">
        <v>11760000</v>
      </c>
      <c r="AP836" s="291"/>
      <c r="AQ836" s="291"/>
      <c r="AR836" s="291">
        <v>0</v>
      </c>
      <c r="AS836" s="291"/>
      <c r="AT836" s="291"/>
      <c r="AU836" s="291">
        <v>0</v>
      </c>
      <c r="AV836" s="291"/>
      <c r="AW836" s="291"/>
      <c r="AX836" s="291">
        <v>0</v>
      </c>
      <c r="AY836" s="291"/>
      <c r="AZ836" s="291"/>
      <c r="BA836" s="291"/>
      <c r="BB836" s="291"/>
      <c r="BC836" s="291"/>
      <c r="BD836" s="291"/>
      <c r="BE836" s="291"/>
      <c r="BF836" s="291">
        <v>0</v>
      </c>
      <c r="BG836" s="291"/>
      <c r="BH836" s="291"/>
      <c r="BI836" s="291"/>
      <c r="BJ836" s="291">
        <v>0</v>
      </c>
      <c r="BK836" s="291"/>
      <c r="BL836" s="291"/>
      <c r="BM836" s="291"/>
      <c r="BN836" s="291"/>
      <c r="BO836" s="291"/>
      <c r="BP836" s="292" t="s">
        <v>45</v>
      </c>
      <c r="BQ836" s="292" t="s">
        <v>45</v>
      </c>
      <c r="BR836" t="s">
        <v>45</v>
      </c>
    </row>
    <row r="837" spans="1:70" x14ac:dyDescent="0.3">
      <c r="A837" s="281">
        <v>834</v>
      </c>
      <c r="B837" s="282" t="s">
        <v>2952</v>
      </c>
      <c r="C837" s="282" t="s">
        <v>3011</v>
      </c>
      <c r="D837" s="282" t="s">
        <v>3003</v>
      </c>
      <c r="E837" s="282" t="s">
        <v>2959</v>
      </c>
      <c r="F837" s="282" t="s">
        <v>2970</v>
      </c>
      <c r="G837" s="282" t="s">
        <v>2971</v>
      </c>
      <c r="H837" s="282" t="s">
        <v>2972</v>
      </c>
      <c r="I837" s="282" t="s">
        <v>2962</v>
      </c>
      <c r="J837" s="282" t="s">
        <v>60</v>
      </c>
      <c r="K837" s="282" t="s">
        <v>2958</v>
      </c>
      <c r="L837" s="282" t="s">
        <v>45</v>
      </c>
      <c r="M837" s="283" t="s">
        <v>1115</v>
      </c>
      <c r="N837" s="282" t="s">
        <v>1114</v>
      </c>
      <c r="O837" s="282" t="s">
        <v>50</v>
      </c>
      <c r="P837" s="282" t="s">
        <v>51</v>
      </c>
      <c r="Q837" s="284" t="s">
        <v>45</v>
      </c>
      <c r="R837" s="282" t="s">
        <v>45</v>
      </c>
      <c r="S837" s="285">
        <v>45909</v>
      </c>
      <c r="T837" s="285">
        <v>45817</v>
      </c>
      <c r="U837" s="284" t="s">
        <v>45</v>
      </c>
      <c r="V837" s="285">
        <v>45817</v>
      </c>
      <c r="W837" s="285">
        <v>45861</v>
      </c>
      <c r="X837" s="285">
        <v>45868</v>
      </c>
      <c r="Y837" s="286">
        <v>68000</v>
      </c>
      <c r="Z837" s="286">
        <v>68000</v>
      </c>
      <c r="AA837" s="286">
        <v>18200</v>
      </c>
      <c r="AB837" s="286">
        <v>68000</v>
      </c>
      <c r="AC837" s="287" t="s">
        <v>208</v>
      </c>
      <c r="AD837" s="284" t="s">
        <v>60</v>
      </c>
      <c r="AE837" s="287" t="s">
        <v>45</v>
      </c>
      <c r="AF837" s="286">
        <v>68000</v>
      </c>
      <c r="AG837" s="286">
        <v>2110</v>
      </c>
      <c r="AH837" s="286">
        <v>143480000</v>
      </c>
      <c r="AI837" s="286">
        <v>38402000</v>
      </c>
      <c r="AJ837" s="286">
        <v>2010</v>
      </c>
      <c r="AK837" s="286">
        <v>136680000</v>
      </c>
      <c r="AL837" s="286">
        <v>36582000</v>
      </c>
      <c r="AM837" s="286">
        <v>100</v>
      </c>
      <c r="AN837" s="286">
        <v>6800000</v>
      </c>
      <c r="AO837" s="286">
        <v>1820000</v>
      </c>
      <c r="AP837" s="286">
        <v>2055</v>
      </c>
      <c r="AQ837" s="286">
        <v>139740000</v>
      </c>
      <c r="AR837" s="286">
        <v>37401000</v>
      </c>
      <c r="AS837" s="286">
        <v>2055</v>
      </c>
      <c r="AT837" s="286">
        <v>139740000</v>
      </c>
      <c r="AU837" s="286">
        <v>37401000</v>
      </c>
      <c r="AV837" s="286"/>
      <c r="AW837" s="286"/>
      <c r="AX837" s="286">
        <v>0</v>
      </c>
      <c r="AY837" s="286">
        <v>1</v>
      </c>
      <c r="AZ837" s="286">
        <v>68000</v>
      </c>
      <c r="BA837" s="286"/>
      <c r="BB837" s="286"/>
      <c r="BC837" s="286">
        <v>1</v>
      </c>
      <c r="BD837" s="286">
        <v>68000</v>
      </c>
      <c r="BE837" s="286"/>
      <c r="BF837" s="286">
        <v>18200</v>
      </c>
      <c r="BG837" s="286">
        <v>1</v>
      </c>
      <c r="BH837" s="286">
        <v>68000</v>
      </c>
      <c r="BI837" s="286"/>
      <c r="BJ837" s="286">
        <v>18200</v>
      </c>
      <c r="BK837" s="286"/>
      <c r="BL837" s="286">
        <v>2054</v>
      </c>
      <c r="BM837" s="286">
        <v>2054</v>
      </c>
      <c r="BN837" s="286">
        <v>139672000</v>
      </c>
      <c r="BO837" s="286">
        <v>37382800</v>
      </c>
      <c r="BP837" s="287" t="s">
        <v>45</v>
      </c>
      <c r="BQ837" s="287" t="s">
        <v>45</v>
      </c>
      <c r="BR837" t="s">
        <v>45</v>
      </c>
    </row>
    <row r="838" spans="1:70" x14ac:dyDescent="0.3">
      <c r="A838" s="281">
        <v>835</v>
      </c>
      <c r="B838" s="288" t="s">
        <v>2952</v>
      </c>
      <c r="C838" s="288" t="s">
        <v>3011</v>
      </c>
      <c r="D838" s="288" t="s">
        <v>3003</v>
      </c>
      <c r="E838" s="288" t="s">
        <v>2959</v>
      </c>
      <c r="F838" s="288" t="s">
        <v>2970</v>
      </c>
      <c r="G838" s="288" t="s">
        <v>2971</v>
      </c>
      <c r="H838" s="288" t="s">
        <v>2972</v>
      </c>
      <c r="I838" s="288" t="s">
        <v>2962</v>
      </c>
      <c r="J838" s="288" t="s">
        <v>60</v>
      </c>
      <c r="K838" s="288" t="s">
        <v>2958</v>
      </c>
      <c r="L838" s="288" t="s">
        <v>45</v>
      </c>
      <c r="M838" s="289" t="s">
        <v>489</v>
      </c>
      <c r="N838" s="288" t="s">
        <v>425</v>
      </c>
      <c r="O838" s="288" t="s">
        <v>50</v>
      </c>
      <c r="P838" s="288" t="s">
        <v>139</v>
      </c>
      <c r="Q838" s="290" t="s">
        <v>45</v>
      </c>
      <c r="R838" s="288" t="s">
        <v>45</v>
      </c>
      <c r="S838" s="1">
        <v>45960</v>
      </c>
      <c r="T838" s="1">
        <v>45817</v>
      </c>
      <c r="U838" s="290" t="s">
        <v>45</v>
      </c>
      <c r="V838" s="1">
        <v>45817</v>
      </c>
      <c r="W838" s="1">
        <v>45860</v>
      </c>
      <c r="X838" s="290" t="s">
        <v>45</v>
      </c>
      <c r="Y838" s="291">
        <v>62000</v>
      </c>
      <c r="Z838" s="291">
        <v>62000</v>
      </c>
      <c r="AA838" s="291">
        <v>16800</v>
      </c>
      <c r="AB838" s="291">
        <v>62000</v>
      </c>
      <c r="AC838" s="292" t="s">
        <v>874</v>
      </c>
      <c r="AD838" s="290" t="s">
        <v>60</v>
      </c>
      <c r="AE838" s="292" t="s">
        <v>45</v>
      </c>
      <c r="AF838" s="291">
        <v>62000</v>
      </c>
      <c r="AG838" s="291">
        <v>7935</v>
      </c>
      <c r="AH838" s="291">
        <v>491970000</v>
      </c>
      <c r="AI838" s="291">
        <v>133308000</v>
      </c>
      <c r="AJ838" s="291">
        <v>1945</v>
      </c>
      <c r="AK838" s="291">
        <v>120590000</v>
      </c>
      <c r="AL838" s="291">
        <v>32676000</v>
      </c>
      <c r="AM838" s="291">
        <v>5990</v>
      </c>
      <c r="AN838" s="291">
        <v>371380000</v>
      </c>
      <c r="AO838" s="291">
        <v>100632000</v>
      </c>
      <c r="AP838" s="291">
        <v>1939</v>
      </c>
      <c r="AQ838" s="291">
        <v>120218000</v>
      </c>
      <c r="AR838" s="291">
        <v>32575200</v>
      </c>
      <c r="AS838" s="291">
        <v>1939</v>
      </c>
      <c r="AT838" s="291">
        <v>120218000</v>
      </c>
      <c r="AU838" s="291">
        <v>32575200</v>
      </c>
      <c r="AV838" s="291"/>
      <c r="AW838" s="291"/>
      <c r="AX838" s="291">
        <v>0</v>
      </c>
      <c r="AY838" s="291"/>
      <c r="AZ838" s="291"/>
      <c r="BA838" s="291"/>
      <c r="BB838" s="291"/>
      <c r="BC838" s="291"/>
      <c r="BD838" s="291"/>
      <c r="BE838" s="291"/>
      <c r="BF838" s="291">
        <v>0</v>
      </c>
      <c r="BG838" s="291"/>
      <c r="BH838" s="291"/>
      <c r="BI838" s="291"/>
      <c r="BJ838" s="291">
        <v>0</v>
      </c>
      <c r="BK838" s="291"/>
      <c r="BL838" s="291">
        <v>1939</v>
      </c>
      <c r="BM838" s="291">
        <v>1939</v>
      </c>
      <c r="BN838" s="291">
        <v>120218000</v>
      </c>
      <c r="BO838" s="291">
        <v>32575200</v>
      </c>
      <c r="BP838" s="292" t="s">
        <v>45</v>
      </c>
      <c r="BQ838" s="292" t="s">
        <v>45</v>
      </c>
      <c r="BR838" t="s">
        <v>45</v>
      </c>
    </row>
    <row r="839" spans="1:70" x14ac:dyDescent="0.3">
      <c r="A839" s="281">
        <v>836</v>
      </c>
      <c r="B839" s="282" t="s">
        <v>2952</v>
      </c>
      <c r="C839" s="282" t="s">
        <v>3011</v>
      </c>
      <c r="D839" s="282" t="s">
        <v>3003</v>
      </c>
      <c r="E839" s="282" t="s">
        <v>2959</v>
      </c>
      <c r="F839" s="282" t="s">
        <v>2970</v>
      </c>
      <c r="G839" s="282" t="s">
        <v>2971</v>
      </c>
      <c r="H839" s="282" t="s">
        <v>2972</v>
      </c>
      <c r="I839" s="282" t="s">
        <v>2962</v>
      </c>
      <c r="J839" s="282" t="s">
        <v>60</v>
      </c>
      <c r="K839" s="282" t="s">
        <v>2958</v>
      </c>
      <c r="L839" s="282" t="s">
        <v>45</v>
      </c>
      <c r="M839" s="283" t="s">
        <v>1110</v>
      </c>
      <c r="N839" s="282" t="s">
        <v>1109</v>
      </c>
      <c r="O839" s="282" t="s">
        <v>50</v>
      </c>
      <c r="P839" s="282" t="s">
        <v>51</v>
      </c>
      <c r="Q839" s="284" t="s">
        <v>45</v>
      </c>
      <c r="R839" s="282" t="s">
        <v>45</v>
      </c>
      <c r="S839" s="285">
        <v>45979</v>
      </c>
      <c r="T839" s="285">
        <v>45833</v>
      </c>
      <c r="U839" s="284" t="s">
        <v>45</v>
      </c>
      <c r="V839" s="285">
        <v>45833</v>
      </c>
      <c r="W839" s="284" t="s">
        <v>45</v>
      </c>
      <c r="X839" s="284" t="s">
        <v>45</v>
      </c>
      <c r="Y839" s="286">
        <v>69000</v>
      </c>
      <c r="Z839" s="286">
        <v>69000</v>
      </c>
      <c r="AA839" s="286">
        <v>17500</v>
      </c>
      <c r="AB839" s="286">
        <v>69000</v>
      </c>
      <c r="AC839" s="287" t="s">
        <v>678</v>
      </c>
      <c r="AD839" s="284" t="s">
        <v>60</v>
      </c>
      <c r="AE839" s="287" t="s">
        <v>45</v>
      </c>
      <c r="AF839" s="286">
        <v>69000</v>
      </c>
      <c r="AG839" s="286">
        <v>3015</v>
      </c>
      <c r="AH839" s="286">
        <v>208035000</v>
      </c>
      <c r="AI839" s="286">
        <v>52762500</v>
      </c>
      <c r="AJ839" s="286">
        <v>2115</v>
      </c>
      <c r="AK839" s="286">
        <v>145935000</v>
      </c>
      <c r="AL839" s="286">
        <v>37012500</v>
      </c>
      <c r="AM839" s="286">
        <v>900</v>
      </c>
      <c r="AN839" s="286">
        <v>62100000</v>
      </c>
      <c r="AO839" s="286">
        <v>15750000</v>
      </c>
      <c r="AP839" s="286"/>
      <c r="AQ839" s="286"/>
      <c r="AR839" s="286">
        <v>0</v>
      </c>
      <c r="AS839" s="286"/>
      <c r="AT839" s="286"/>
      <c r="AU839" s="286">
        <v>0</v>
      </c>
      <c r="AV839" s="286"/>
      <c r="AW839" s="286"/>
      <c r="AX839" s="286">
        <v>0</v>
      </c>
      <c r="AY839" s="286"/>
      <c r="AZ839" s="286"/>
      <c r="BA839" s="286"/>
      <c r="BB839" s="286"/>
      <c r="BC839" s="286"/>
      <c r="BD839" s="286"/>
      <c r="BE839" s="286"/>
      <c r="BF839" s="286">
        <v>0</v>
      </c>
      <c r="BG839" s="286"/>
      <c r="BH839" s="286"/>
      <c r="BI839" s="286"/>
      <c r="BJ839" s="286">
        <v>0</v>
      </c>
      <c r="BK839" s="286"/>
      <c r="BL839" s="286"/>
      <c r="BM839" s="286"/>
      <c r="BN839" s="286"/>
      <c r="BO839" s="286"/>
      <c r="BP839" s="287" t="s">
        <v>45</v>
      </c>
      <c r="BQ839" s="287" t="s">
        <v>45</v>
      </c>
      <c r="BR839" t="s">
        <v>45</v>
      </c>
    </row>
    <row r="840" spans="1:70" x14ac:dyDescent="0.3">
      <c r="A840" s="281">
        <v>837</v>
      </c>
      <c r="B840" s="288" t="s">
        <v>2952</v>
      </c>
      <c r="C840" s="288" t="s">
        <v>3011</v>
      </c>
      <c r="D840" s="288" t="s">
        <v>3003</v>
      </c>
      <c r="E840" s="288" t="s">
        <v>2959</v>
      </c>
      <c r="F840" s="288" t="s">
        <v>2970</v>
      </c>
      <c r="G840" s="288" t="s">
        <v>2971</v>
      </c>
      <c r="H840" s="288" t="s">
        <v>2972</v>
      </c>
      <c r="I840" s="288" t="s">
        <v>2962</v>
      </c>
      <c r="J840" s="288" t="s">
        <v>60</v>
      </c>
      <c r="K840" s="288" t="s">
        <v>2958</v>
      </c>
      <c r="L840" s="288" t="s">
        <v>45</v>
      </c>
      <c r="M840" s="289" t="s">
        <v>1108</v>
      </c>
      <c r="N840" s="288" t="s">
        <v>1107</v>
      </c>
      <c r="O840" s="288" t="s">
        <v>50</v>
      </c>
      <c r="P840" s="288" t="s">
        <v>51</v>
      </c>
      <c r="Q840" s="290" t="s">
        <v>45</v>
      </c>
      <c r="R840" s="288" t="s">
        <v>45</v>
      </c>
      <c r="S840" s="1">
        <v>45916</v>
      </c>
      <c r="T840" s="1">
        <v>45863</v>
      </c>
      <c r="U840" s="290" t="s">
        <v>45</v>
      </c>
      <c r="V840" s="1">
        <v>45863</v>
      </c>
      <c r="W840" s="290" t="s">
        <v>45</v>
      </c>
      <c r="X840" s="290" t="s">
        <v>45</v>
      </c>
      <c r="Y840" s="291">
        <v>49000</v>
      </c>
      <c r="Z840" s="291">
        <v>62000</v>
      </c>
      <c r="AA840" s="291">
        <v>12600</v>
      </c>
      <c r="AB840" s="291">
        <v>62000</v>
      </c>
      <c r="AC840" s="292" t="s">
        <v>796</v>
      </c>
      <c r="AD840" s="290" t="s">
        <v>60</v>
      </c>
      <c r="AE840" s="292" t="s">
        <v>45</v>
      </c>
      <c r="AF840" s="291">
        <v>49000</v>
      </c>
      <c r="AG840" s="291">
        <v>2210</v>
      </c>
      <c r="AH840" s="291">
        <v>137020000</v>
      </c>
      <c r="AI840" s="291">
        <v>27846000</v>
      </c>
      <c r="AJ840" s="291">
        <v>1730</v>
      </c>
      <c r="AK840" s="291">
        <v>107260000</v>
      </c>
      <c r="AL840" s="291">
        <v>21798000</v>
      </c>
      <c r="AM840" s="291">
        <v>480</v>
      </c>
      <c r="AN840" s="291">
        <v>29760000</v>
      </c>
      <c r="AO840" s="291">
        <v>6048000</v>
      </c>
      <c r="AP840" s="291"/>
      <c r="AQ840" s="291"/>
      <c r="AR840" s="291">
        <v>0</v>
      </c>
      <c r="AS840" s="291"/>
      <c r="AT840" s="291"/>
      <c r="AU840" s="291">
        <v>0</v>
      </c>
      <c r="AV840" s="291"/>
      <c r="AW840" s="291"/>
      <c r="AX840" s="291">
        <v>0</v>
      </c>
      <c r="AY840" s="291"/>
      <c r="AZ840" s="291"/>
      <c r="BA840" s="291"/>
      <c r="BB840" s="291"/>
      <c r="BC840" s="291"/>
      <c r="BD840" s="291"/>
      <c r="BE840" s="291"/>
      <c r="BF840" s="291">
        <v>0</v>
      </c>
      <c r="BG840" s="291"/>
      <c r="BH840" s="291"/>
      <c r="BI840" s="291"/>
      <c r="BJ840" s="291">
        <v>0</v>
      </c>
      <c r="BK840" s="291"/>
      <c r="BL840" s="291"/>
      <c r="BM840" s="291"/>
      <c r="BN840" s="291"/>
      <c r="BO840" s="291"/>
      <c r="BP840" s="292" t="s">
        <v>45</v>
      </c>
      <c r="BQ840" s="292" t="s">
        <v>45</v>
      </c>
      <c r="BR840" t="s">
        <v>45</v>
      </c>
    </row>
    <row r="841" spans="1:70" x14ac:dyDescent="0.3">
      <c r="A841" s="281">
        <v>838</v>
      </c>
      <c r="B841" s="282" t="s">
        <v>2952</v>
      </c>
      <c r="C841" s="282" t="s">
        <v>3011</v>
      </c>
      <c r="D841" s="282" t="s">
        <v>3003</v>
      </c>
      <c r="E841" s="282" t="s">
        <v>2959</v>
      </c>
      <c r="F841" s="282" t="s">
        <v>2970</v>
      </c>
      <c r="G841" s="282" t="s">
        <v>2971</v>
      </c>
      <c r="H841" s="282" t="s">
        <v>2972</v>
      </c>
      <c r="I841" s="282" t="s">
        <v>2962</v>
      </c>
      <c r="J841" s="282" t="s">
        <v>60</v>
      </c>
      <c r="K841" s="282" t="s">
        <v>2958</v>
      </c>
      <c r="L841" s="282" t="s">
        <v>45</v>
      </c>
      <c r="M841" s="283" t="s">
        <v>1106</v>
      </c>
      <c r="N841" s="282" t="s">
        <v>1105</v>
      </c>
      <c r="O841" s="282" t="s">
        <v>50</v>
      </c>
      <c r="P841" s="282" t="s">
        <v>1010</v>
      </c>
      <c r="Q841" s="284" t="s">
        <v>45</v>
      </c>
      <c r="R841" s="282" t="s">
        <v>45</v>
      </c>
      <c r="S841" s="285">
        <v>45915</v>
      </c>
      <c r="T841" s="285">
        <v>45860</v>
      </c>
      <c r="U841" s="284" t="s">
        <v>45</v>
      </c>
      <c r="V841" s="285">
        <v>45860</v>
      </c>
      <c r="W841" s="284" t="s">
        <v>45</v>
      </c>
      <c r="X841" s="284" t="s">
        <v>45</v>
      </c>
      <c r="Y841" s="286">
        <v>64000</v>
      </c>
      <c r="Z841" s="286">
        <v>64000</v>
      </c>
      <c r="AA841" s="286">
        <v>15580</v>
      </c>
      <c r="AB841" s="286">
        <v>64000</v>
      </c>
      <c r="AC841" s="287" t="s">
        <v>772</v>
      </c>
      <c r="AD841" s="284" t="s">
        <v>60</v>
      </c>
      <c r="AE841" s="287" t="s">
        <v>45</v>
      </c>
      <c r="AF841" s="286">
        <v>64000</v>
      </c>
      <c r="AG841" s="286">
        <v>2080</v>
      </c>
      <c r="AH841" s="286">
        <v>133120000</v>
      </c>
      <c r="AI841" s="286">
        <v>32406400</v>
      </c>
      <c r="AJ841" s="286">
        <v>1100</v>
      </c>
      <c r="AK841" s="286">
        <v>70400000</v>
      </c>
      <c r="AL841" s="286">
        <v>17138000</v>
      </c>
      <c r="AM841" s="286">
        <v>980</v>
      </c>
      <c r="AN841" s="286">
        <v>62720000</v>
      </c>
      <c r="AO841" s="286">
        <v>15268400</v>
      </c>
      <c r="AP841" s="286"/>
      <c r="AQ841" s="286"/>
      <c r="AR841" s="286">
        <v>0</v>
      </c>
      <c r="AS841" s="286"/>
      <c r="AT841" s="286"/>
      <c r="AU841" s="286">
        <v>0</v>
      </c>
      <c r="AV841" s="286"/>
      <c r="AW841" s="286"/>
      <c r="AX841" s="286">
        <v>0</v>
      </c>
      <c r="AY841" s="286"/>
      <c r="AZ841" s="286"/>
      <c r="BA841" s="286"/>
      <c r="BB841" s="286"/>
      <c r="BC841" s="286"/>
      <c r="BD841" s="286"/>
      <c r="BE841" s="286"/>
      <c r="BF841" s="286">
        <v>0</v>
      </c>
      <c r="BG841" s="286"/>
      <c r="BH841" s="286"/>
      <c r="BI841" s="286"/>
      <c r="BJ841" s="286">
        <v>0</v>
      </c>
      <c r="BK841" s="286"/>
      <c r="BL841" s="286"/>
      <c r="BM841" s="286"/>
      <c r="BN841" s="286"/>
      <c r="BO841" s="286"/>
      <c r="BP841" s="287" t="s">
        <v>45</v>
      </c>
      <c r="BQ841" s="287" t="s">
        <v>45</v>
      </c>
      <c r="BR841" t="s">
        <v>45</v>
      </c>
    </row>
    <row r="842" spans="1:70" x14ac:dyDescent="0.3">
      <c r="A842" s="281">
        <v>839</v>
      </c>
      <c r="B842" s="288" t="s">
        <v>2952</v>
      </c>
      <c r="C842" s="288" t="s">
        <v>3011</v>
      </c>
      <c r="D842" s="288" t="s">
        <v>3003</v>
      </c>
      <c r="E842" s="288" t="s">
        <v>2959</v>
      </c>
      <c r="F842" s="288" t="s">
        <v>2970</v>
      </c>
      <c r="G842" s="288" t="s">
        <v>2971</v>
      </c>
      <c r="H842" s="288" t="s">
        <v>2972</v>
      </c>
      <c r="I842" s="288" t="s">
        <v>2962</v>
      </c>
      <c r="J842" s="288" t="s">
        <v>60</v>
      </c>
      <c r="K842" s="288" t="s">
        <v>2958</v>
      </c>
      <c r="L842" s="288" t="s">
        <v>45</v>
      </c>
      <c r="M842" s="289" t="s">
        <v>1101</v>
      </c>
      <c r="N842" s="288" t="s">
        <v>1100</v>
      </c>
      <c r="O842" s="288" t="s">
        <v>50</v>
      </c>
      <c r="P842" s="288" t="s">
        <v>51</v>
      </c>
      <c r="Q842" s="290" t="s">
        <v>45</v>
      </c>
      <c r="R842" s="288" t="s">
        <v>45</v>
      </c>
      <c r="S842" s="1">
        <v>45985</v>
      </c>
      <c r="T842" s="1">
        <v>45862</v>
      </c>
      <c r="U842" s="290" t="s">
        <v>45</v>
      </c>
      <c r="V842" s="1">
        <v>45862</v>
      </c>
      <c r="W842" s="290" t="s">
        <v>45</v>
      </c>
      <c r="X842" s="290" t="s">
        <v>45</v>
      </c>
      <c r="Y842" s="291">
        <v>55000</v>
      </c>
      <c r="Z842" s="291">
        <v>69000</v>
      </c>
      <c r="AA842" s="291">
        <v>15000</v>
      </c>
      <c r="AB842" s="291">
        <v>69000</v>
      </c>
      <c r="AC842" s="292" t="s">
        <v>1013</v>
      </c>
      <c r="AD842" s="290" t="s">
        <v>60</v>
      </c>
      <c r="AE842" s="292" t="s">
        <v>45</v>
      </c>
      <c r="AF842" s="291">
        <v>55000</v>
      </c>
      <c r="AG842" s="291">
        <v>6180</v>
      </c>
      <c r="AH842" s="291">
        <v>426420000</v>
      </c>
      <c r="AI842" s="291">
        <v>92700000</v>
      </c>
      <c r="AJ842" s="291">
        <v>4060</v>
      </c>
      <c r="AK842" s="291">
        <v>280140000</v>
      </c>
      <c r="AL842" s="291">
        <v>60900000</v>
      </c>
      <c r="AM842" s="291">
        <v>2120</v>
      </c>
      <c r="AN842" s="291">
        <v>146280000</v>
      </c>
      <c r="AO842" s="291">
        <v>31800000</v>
      </c>
      <c r="AP842" s="291"/>
      <c r="AQ842" s="291"/>
      <c r="AR842" s="291">
        <v>0</v>
      </c>
      <c r="AS842" s="291"/>
      <c r="AT842" s="291"/>
      <c r="AU842" s="291">
        <v>0</v>
      </c>
      <c r="AV842" s="291"/>
      <c r="AW842" s="291"/>
      <c r="AX842" s="291">
        <v>0</v>
      </c>
      <c r="AY842" s="291"/>
      <c r="AZ842" s="291"/>
      <c r="BA842" s="291"/>
      <c r="BB842" s="291"/>
      <c r="BC842" s="291"/>
      <c r="BD842" s="291"/>
      <c r="BE842" s="291"/>
      <c r="BF842" s="291">
        <v>0</v>
      </c>
      <c r="BG842" s="291"/>
      <c r="BH842" s="291"/>
      <c r="BI842" s="291"/>
      <c r="BJ842" s="291">
        <v>0</v>
      </c>
      <c r="BK842" s="291"/>
      <c r="BL842" s="291"/>
      <c r="BM842" s="291"/>
      <c r="BN842" s="291"/>
      <c r="BO842" s="291"/>
      <c r="BP842" s="292" t="s">
        <v>45</v>
      </c>
      <c r="BQ842" s="292" t="s">
        <v>45</v>
      </c>
      <c r="BR842" t="s">
        <v>45</v>
      </c>
    </row>
    <row r="843" spans="1:70" x14ac:dyDescent="0.3">
      <c r="A843" s="281">
        <v>840</v>
      </c>
      <c r="B843" s="282" t="s">
        <v>2952</v>
      </c>
      <c r="C843" s="282" t="s">
        <v>3011</v>
      </c>
      <c r="D843" s="282" t="s">
        <v>3003</v>
      </c>
      <c r="E843" s="282" t="s">
        <v>2959</v>
      </c>
      <c r="F843" s="282" t="s">
        <v>2970</v>
      </c>
      <c r="G843" s="282" t="s">
        <v>2971</v>
      </c>
      <c r="H843" s="282" t="s">
        <v>2972</v>
      </c>
      <c r="I843" s="282" t="s">
        <v>2962</v>
      </c>
      <c r="J843" s="282" t="s">
        <v>60</v>
      </c>
      <c r="K843" s="282" t="s">
        <v>2958</v>
      </c>
      <c r="L843" s="282" t="s">
        <v>45</v>
      </c>
      <c r="M843" s="283" t="s">
        <v>461</v>
      </c>
      <c r="N843" s="282" t="s">
        <v>419</v>
      </c>
      <c r="O843" s="282" t="s">
        <v>50</v>
      </c>
      <c r="P843" s="282" t="s">
        <v>74</v>
      </c>
      <c r="Q843" s="284" t="s">
        <v>45</v>
      </c>
      <c r="R843" s="282" t="s">
        <v>45</v>
      </c>
      <c r="S843" s="285">
        <v>46055</v>
      </c>
      <c r="T843" s="285">
        <v>45860</v>
      </c>
      <c r="U843" s="284" t="s">
        <v>45</v>
      </c>
      <c r="V843" s="285">
        <v>45860</v>
      </c>
      <c r="W843" s="284" t="s">
        <v>45</v>
      </c>
      <c r="X843" s="284" t="s">
        <v>45</v>
      </c>
      <c r="Y843" s="286">
        <v>69000</v>
      </c>
      <c r="Z843" s="286">
        <v>69000</v>
      </c>
      <c r="AA843" s="286">
        <v>16900</v>
      </c>
      <c r="AB843" s="286">
        <v>69000</v>
      </c>
      <c r="AC843" s="287" t="s">
        <v>439</v>
      </c>
      <c r="AD843" s="284" t="s">
        <v>60</v>
      </c>
      <c r="AE843" s="287" t="s">
        <v>45</v>
      </c>
      <c r="AF843" s="286">
        <v>69000</v>
      </c>
      <c r="AG843" s="286">
        <v>6750</v>
      </c>
      <c r="AH843" s="286">
        <v>465750000</v>
      </c>
      <c r="AI843" s="286">
        <v>114075000</v>
      </c>
      <c r="AJ843" s="286">
        <v>1650</v>
      </c>
      <c r="AK843" s="286">
        <v>113850000</v>
      </c>
      <c r="AL843" s="286">
        <v>27885000</v>
      </c>
      <c r="AM843" s="286">
        <v>5100</v>
      </c>
      <c r="AN843" s="286">
        <v>351900000</v>
      </c>
      <c r="AO843" s="286">
        <v>86190000</v>
      </c>
      <c r="AP843" s="286"/>
      <c r="AQ843" s="286"/>
      <c r="AR843" s="286">
        <v>0</v>
      </c>
      <c r="AS843" s="286"/>
      <c r="AT843" s="286"/>
      <c r="AU843" s="286">
        <v>0</v>
      </c>
      <c r="AV843" s="286"/>
      <c r="AW843" s="286"/>
      <c r="AX843" s="286">
        <v>0</v>
      </c>
      <c r="AY843" s="286"/>
      <c r="AZ843" s="286"/>
      <c r="BA843" s="286"/>
      <c r="BB843" s="286"/>
      <c r="BC843" s="286"/>
      <c r="BD843" s="286"/>
      <c r="BE843" s="286"/>
      <c r="BF843" s="286">
        <v>0</v>
      </c>
      <c r="BG843" s="286"/>
      <c r="BH843" s="286"/>
      <c r="BI843" s="286"/>
      <c r="BJ843" s="286">
        <v>0</v>
      </c>
      <c r="BK843" s="286"/>
      <c r="BL843" s="286"/>
      <c r="BM843" s="286"/>
      <c r="BN843" s="286"/>
      <c r="BO843" s="286"/>
      <c r="BP843" s="287" t="s">
        <v>45</v>
      </c>
      <c r="BQ843" s="287" t="s">
        <v>45</v>
      </c>
      <c r="BR843" t="s">
        <v>45</v>
      </c>
    </row>
    <row r="844" spans="1:70" x14ac:dyDescent="0.3">
      <c r="A844" s="281">
        <v>841</v>
      </c>
      <c r="B844" s="288" t="s">
        <v>2952</v>
      </c>
      <c r="C844" s="288" t="s">
        <v>3011</v>
      </c>
      <c r="D844" s="288" t="s">
        <v>3003</v>
      </c>
      <c r="E844" s="288" t="s">
        <v>2959</v>
      </c>
      <c r="F844" s="288" t="s">
        <v>2970</v>
      </c>
      <c r="G844" s="288" t="s">
        <v>2971</v>
      </c>
      <c r="H844" s="288" t="s">
        <v>2973</v>
      </c>
      <c r="I844" s="288" t="s">
        <v>2962</v>
      </c>
      <c r="J844" s="288" t="s">
        <v>60</v>
      </c>
      <c r="K844" s="288" t="s">
        <v>2958</v>
      </c>
      <c r="L844" s="288" t="s">
        <v>45</v>
      </c>
      <c r="M844" s="289" t="s">
        <v>1098</v>
      </c>
      <c r="N844" s="288" t="s">
        <v>1097</v>
      </c>
      <c r="O844" s="288" t="s">
        <v>50</v>
      </c>
      <c r="P844" s="288" t="s">
        <v>51</v>
      </c>
      <c r="Q844" s="290" t="s">
        <v>45</v>
      </c>
      <c r="R844" s="288" t="s">
        <v>45</v>
      </c>
      <c r="S844" s="1">
        <v>45947</v>
      </c>
      <c r="T844" s="1">
        <v>45848</v>
      </c>
      <c r="U844" s="290" t="s">
        <v>45</v>
      </c>
      <c r="V844" s="1">
        <v>45848</v>
      </c>
      <c r="W844" s="290" t="s">
        <v>45</v>
      </c>
      <c r="X844" s="290" t="s">
        <v>45</v>
      </c>
      <c r="Y844" s="291">
        <v>72000</v>
      </c>
      <c r="Z844" s="291">
        <v>72000</v>
      </c>
      <c r="AA844" s="291">
        <v>19000</v>
      </c>
      <c r="AB844" s="291">
        <v>72000</v>
      </c>
      <c r="AC844" s="292" t="s">
        <v>363</v>
      </c>
      <c r="AD844" s="290" t="s">
        <v>60</v>
      </c>
      <c r="AE844" s="292" t="s">
        <v>45</v>
      </c>
      <c r="AF844" s="291">
        <v>72000</v>
      </c>
      <c r="AG844" s="291">
        <v>2270</v>
      </c>
      <c r="AH844" s="291">
        <v>163440000</v>
      </c>
      <c r="AI844" s="291">
        <v>43130000</v>
      </c>
      <c r="AJ844" s="291">
        <v>1650</v>
      </c>
      <c r="AK844" s="291">
        <v>118800000</v>
      </c>
      <c r="AL844" s="291">
        <v>31350000</v>
      </c>
      <c r="AM844" s="291">
        <v>620</v>
      </c>
      <c r="AN844" s="291">
        <v>44640000</v>
      </c>
      <c r="AO844" s="291">
        <v>11780000</v>
      </c>
      <c r="AP844" s="291"/>
      <c r="AQ844" s="291"/>
      <c r="AR844" s="291">
        <v>0</v>
      </c>
      <c r="AS844" s="291"/>
      <c r="AT844" s="291"/>
      <c r="AU844" s="291">
        <v>0</v>
      </c>
      <c r="AV844" s="291"/>
      <c r="AW844" s="291"/>
      <c r="AX844" s="291">
        <v>0</v>
      </c>
      <c r="AY844" s="291"/>
      <c r="AZ844" s="291"/>
      <c r="BA844" s="291"/>
      <c r="BB844" s="291"/>
      <c r="BC844" s="291"/>
      <c r="BD844" s="291"/>
      <c r="BE844" s="291"/>
      <c r="BF844" s="291">
        <v>0</v>
      </c>
      <c r="BG844" s="291"/>
      <c r="BH844" s="291"/>
      <c r="BI844" s="291"/>
      <c r="BJ844" s="291">
        <v>0</v>
      </c>
      <c r="BK844" s="291"/>
      <c r="BL844" s="291"/>
      <c r="BM844" s="291"/>
      <c r="BN844" s="291"/>
      <c r="BO844" s="291"/>
      <c r="BP844" s="292" t="s">
        <v>45</v>
      </c>
      <c r="BQ844" s="292" t="s">
        <v>45</v>
      </c>
      <c r="BR844" t="s">
        <v>45</v>
      </c>
    </row>
    <row r="845" spans="1:70" x14ac:dyDescent="0.3">
      <c r="A845" s="281">
        <v>842</v>
      </c>
      <c r="B845" s="282" t="s">
        <v>2952</v>
      </c>
      <c r="C845" s="282" t="s">
        <v>3011</v>
      </c>
      <c r="D845" s="282" t="s">
        <v>3003</v>
      </c>
      <c r="E845" s="282" t="s">
        <v>2959</v>
      </c>
      <c r="F845" s="282" t="s">
        <v>2970</v>
      </c>
      <c r="G845" s="282" t="s">
        <v>2974</v>
      </c>
      <c r="H845" s="282" t="s">
        <v>2975</v>
      </c>
      <c r="I845" s="282" t="s">
        <v>2962</v>
      </c>
      <c r="J845" s="282" t="s">
        <v>60</v>
      </c>
      <c r="K845" s="282" t="s">
        <v>2958</v>
      </c>
      <c r="L845" s="282" t="s">
        <v>45</v>
      </c>
      <c r="M845" s="283" t="s">
        <v>1095</v>
      </c>
      <c r="N845" s="282" t="s">
        <v>1094</v>
      </c>
      <c r="O845" s="282" t="s">
        <v>50</v>
      </c>
      <c r="P845" s="282" t="s">
        <v>51</v>
      </c>
      <c r="Q845" s="284" t="s">
        <v>45</v>
      </c>
      <c r="R845" s="282" t="s">
        <v>45</v>
      </c>
      <c r="S845" s="285">
        <v>45896</v>
      </c>
      <c r="T845" s="285">
        <v>45848</v>
      </c>
      <c r="U845" s="284" t="s">
        <v>45</v>
      </c>
      <c r="V845" s="285">
        <v>45848</v>
      </c>
      <c r="W845" s="284" t="s">
        <v>45</v>
      </c>
      <c r="X845" s="284" t="s">
        <v>45</v>
      </c>
      <c r="Y845" s="286">
        <v>62000</v>
      </c>
      <c r="Z845" s="286">
        <v>62000</v>
      </c>
      <c r="AA845" s="286">
        <v>15700</v>
      </c>
      <c r="AB845" s="286">
        <v>62000</v>
      </c>
      <c r="AC845" s="287" t="s">
        <v>655</v>
      </c>
      <c r="AD845" s="284" t="s">
        <v>60</v>
      </c>
      <c r="AE845" s="287" t="s">
        <v>45</v>
      </c>
      <c r="AF845" s="286">
        <v>62000</v>
      </c>
      <c r="AG845" s="286">
        <v>1250</v>
      </c>
      <c r="AH845" s="286">
        <v>77500000</v>
      </c>
      <c r="AI845" s="286">
        <v>19625000</v>
      </c>
      <c r="AJ845" s="286">
        <v>1250</v>
      </c>
      <c r="AK845" s="286">
        <v>77500000</v>
      </c>
      <c r="AL845" s="286">
        <v>19625000</v>
      </c>
      <c r="AM845" s="286"/>
      <c r="AN845" s="286"/>
      <c r="AO845" s="286">
        <v>0</v>
      </c>
      <c r="AP845" s="286"/>
      <c r="AQ845" s="286"/>
      <c r="AR845" s="286">
        <v>0</v>
      </c>
      <c r="AS845" s="286"/>
      <c r="AT845" s="286"/>
      <c r="AU845" s="286">
        <v>0</v>
      </c>
      <c r="AV845" s="286"/>
      <c r="AW845" s="286"/>
      <c r="AX845" s="286">
        <v>0</v>
      </c>
      <c r="AY845" s="286"/>
      <c r="AZ845" s="286"/>
      <c r="BA845" s="286"/>
      <c r="BB845" s="286"/>
      <c r="BC845" s="286"/>
      <c r="BD845" s="286"/>
      <c r="BE845" s="286"/>
      <c r="BF845" s="286">
        <v>0</v>
      </c>
      <c r="BG845" s="286"/>
      <c r="BH845" s="286"/>
      <c r="BI845" s="286"/>
      <c r="BJ845" s="286">
        <v>0</v>
      </c>
      <c r="BK845" s="286"/>
      <c r="BL845" s="286"/>
      <c r="BM845" s="286"/>
      <c r="BN845" s="286"/>
      <c r="BO845" s="286"/>
      <c r="BP845" s="287" t="s">
        <v>45</v>
      </c>
      <c r="BQ845" s="287" t="s">
        <v>45</v>
      </c>
      <c r="BR845" t="s">
        <v>45</v>
      </c>
    </row>
    <row r="846" spans="1:70" x14ac:dyDescent="0.3">
      <c r="A846" s="281">
        <v>843</v>
      </c>
      <c r="B846" s="288" t="s">
        <v>2952</v>
      </c>
      <c r="C846" s="288" t="s">
        <v>3011</v>
      </c>
      <c r="D846" s="288" t="s">
        <v>3003</v>
      </c>
      <c r="E846" s="288" t="s">
        <v>2959</v>
      </c>
      <c r="F846" s="288" t="s">
        <v>2970</v>
      </c>
      <c r="G846" s="288" t="s">
        <v>2974</v>
      </c>
      <c r="H846" s="288" t="s">
        <v>2976</v>
      </c>
      <c r="I846" s="288" t="s">
        <v>2962</v>
      </c>
      <c r="J846" s="288" t="s">
        <v>60</v>
      </c>
      <c r="K846" s="288" t="s">
        <v>2958</v>
      </c>
      <c r="L846" s="288" t="s">
        <v>45</v>
      </c>
      <c r="M846" s="289" t="s">
        <v>1093</v>
      </c>
      <c r="N846" s="288" t="s">
        <v>1092</v>
      </c>
      <c r="O846" s="288" t="s">
        <v>50</v>
      </c>
      <c r="P846" s="288" t="s">
        <v>139</v>
      </c>
      <c r="Q846" s="290" t="s">
        <v>45</v>
      </c>
      <c r="R846" s="288" t="s">
        <v>45</v>
      </c>
      <c r="S846" s="1">
        <v>45897</v>
      </c>
      <c r="T846" s="1">
        <v>45839</v>
      </c>
      <c r="U846" s="290" t="s">
        <v>45</v>
      </c>
      <c r="V846" s="1">
        <v>45839</v>
      </c>
      <c r="W846" s="290" t="s">
        <v>45</v>
      </c>
      <c r="X846" s="290" t="s">
        <v>45</v>
      </c>
      <c r="Y846" s="291">
        <v>74000</v>
      </c>
      <c r="Z846" s="291">
        <v>74000</v>
      </c>
      <c r="AA846" s="291">
        <v>19500</v>
      </c>
      <c r="AB846" s="291">
        <v>74000</v>
      </c>
      <c r="AC846" s="292" t="s">
        <v>421</v>
      </c>
      <c r="AD846" s="290" t="s">
        <v>60</v>
      </c>
      <c r="AE846" s="292" t="s">
        <v>45</v>
      </c>
      <c r="AF846" s="291">
        <v>74000</v>
      </c>
      <c r="AG846" s="291">
        <v>1855</v>
      </c>
      <c r="AH846" s="291">
        <v>137270000</v>
      </c>
      <c r="AI846" s="291">
        <v>36172500</v>
      </c>
      <c r="AJ846" s="291">
        <v>1855</v>
      </c>
      <c r="AK846" s="291">
        <v>137270000</v>
      </c>
      <c r="AL846" s="291">
        <v>36172500</v>
      </c>
      <c r="AM846" s="291"/>
      <c r="AN846" s="291"/>
      <c r="AO846" s="291">
        <v>0</v>
      </c>
      <c r="AP846" s="291"/>
      <c r="AQ846" s="291"/>
      <c r="AR846" s="291">
        <v>0</v>
      </c>
      <c r="AS846" s="291"/>
      <c r="AT846" s="291"/>
      <c r="AU846" s="291">
        <v>0</v>
      </c>
      <c r="AV846" s="291"/>
      <c r="AW846" s="291"/>
      <c r="AX846" s="291">
        <v>0</v>
      </c>
      <c r="AY846" s="291"/>
      <c r="AZ846" s="291"/>
      <c r="BA846" s="291"/>
      <c r="BB846" s="291"/>
      <c r="BC846" s="291"/>
      <c r="BD846" s="291"/>
      <c r="BE846" s="291"/>
      <c r="BF846" s="291">
        <v>0</v>
      </c>
      <c r="BG846" s="291"/>
      <c r="BH846" s="291"/>
      <c r="BI846" s="291"/>
      <c r="BJ846" s="291">
        <v>0</v>
      </c>
      <c r="BK846" s="291"/>
      <c r="BL846" s="291"/>
      <c r="BM846" s="291"/>
      <c r="BN846" s="291"/>
      <c r="BO846" s="291"/>
      <c r="BP846" s="292" t="s">
        <v>45</v>
      </c>
      <c r="BQ846" s="292" t="s">
        <v>45</v>
      </c>
      <c r="BR846" t="s">
        <v>45</v>
      </c>
    </row>
    <row r="847" spans="1:70" x14ac:dyDescent="0.3">
      <c r="A847" s="281">
        <v>844</v>
      </c>
      <c r="B847" s="282" t="s">
        <v>2952</v>
      </c>
      <c r="C847" s="282" t="s">
        <v>3011</v>
      </c>
      <c r="D847" s="282" t="s">
        <v>3003</v>
      </c>
      <c r="E847" s="282" t="s">
        <v>2959</v>
      </c>
      <c r="F847" s="282" t="s">
        <v>2970</v>
      </c>
      <c r="G847" s="282" t="s">
        <v>2974</v>
      </c>
      <c r="H847" s="282" t="s">
        <v>2976</v>
      </c>
      <c r="I847" s="282" t="s">
        <v>2962</v>
      </c>
      <c r="J847" s="282" t="s">
        <v>60</v>
      </c>
      <c r="K847" s="282" t="s">
        <v>2958</v>
      </c>
      <c r="L847" s="282" t="s">
        <v>45</v>
      </c>
      <c r="M847" s="283" t="s">
        <v>1090</v>
      </c>
      <c r="N847" s="282" t="s">
        <v>1089</v>
      </c>
      <c r="O847" s="282" t="s">
        <v>50</v>
      </c>
      <c r="P847" s="282" t="s">
        <v>51</v>
      </c>
      <c r="Q847" s="284" t="s">
        <v>45</v>
      </c>
      <c r="R847" s="282" t="s">
        <v>45</v>
      </c>
      <c r="S847" s="285">
        <v>45932</v>
      </c>
      <c r="T847" s="285">
        <v>45817</v>
      </c>
      <c r="U847" s="284" t="s">
        <v>45</v>
      </c>
      <c r="V847" s="285">
        <v>45817</v>
      </c>
      <c r="W847" s="285">
        <v>45866</v>
      </c>
      <c r="X847" s="284" t="s">
        <v>45</v>
      </c>
      <c r="Y847" s="286">
        <v>58000</v>
      </c>
      <c r="Z847" s="286">
        <v>58000</v>
      </c>
      <c r="AA847" s="286">
        <v>15700</v>
      </c>
      <c r="AB847" s="286">
        <v>58000</v>
      </c>
      <c r="AC847" s="287" t="s">
        <v>211</v>
      </c>
      <c r="AD847" s="284" t="s">
        <v>60</v>
      </c>
      <c r="AE847" s="287" t="s">
        <v>45</v>
      </c>
      <c r="AF847" s="286">
        <v>58000</v>
      </c>
      <c r="AG847" s="286">
        <v>6440</v>
      </c>
      <c r="AH847" s="286">
        <v>373520000</v>
      </c>
      <c r="AI847" s="286">
        <v>101108000</v>
      </c>
      <c r="AJ847" s="286">
        <v>4700</v>
      </c>
      <c r="AK847" s="286">
        <v>272600000</v>
      </c>
      <c r="AL847" s="286">
        <v>73790000</v>
      </c>
      <c r="AM847" s="286">
        <v>1740</v>
      </c>
      <c r="AN847" s="286">
        <v>100920000</v>
      </c>
      <c r="AO847" s="286">
        <v>27318000</v>
      </c>
      <c r="AP847" s="286">
        <v>3960</v>
      </c>
      <c r="AQ847" s="286">
        <v>229680000</v>
      </c>
      <c r="AR847" s="286">
        <v>62172000</v>
      </c>
      <c r="AS847" s="286">
        <v>3960</v>
      </c>
      <c r="AT847" s="286">
        <v>229680000</v>
      </c>
      <c r="AU847" s="286">
        <v>62172000</v>
      </c>
      <c r="AV847" s="286"/>
      <c r="AW847" s="286"/>
      <c r="AX847" s="286">
        <v>0</v>
      </c>
      <c r="AY847" s="286"/>
      <c r="AZ847" s="286"/>
      <c r="BA847" s="286"/>
      <c r="BB847" s="286"/>
      <c r="BC847" s="286"/>
      <c r="BD847" s="286"/>
      <c r="BE847" s="286"/>
      <c r="BF847" s="286">
        <v>0</v>
      </c>
      <c r="BG847" s="286"/>
      <c r="BH847" s="286"/>
      <c r="BI847" s="286"/>
      <c r="BJ847" s="286">
        <v>0</v>
      </c>
      <c r="BK847" s="286"/>
      <c r="BL847" s="286">
        <v>3960</v>
      </c>
      <c r="BM847" s="286">
        <v>3960</v>
      </c>
      <c r="BN847" s="286">
        <v>229680000</v>
      </c>
      <c r="BO847" s="286">
        <v>62172000</v>
      </c>
      <c r="BP847" s="287" t="s">
        <v>45</v>
      </c>
      <c r="BQ847" s="287" t="s">
        <v>45</v>
      </c>
      <c r="BR847" t="s">
        <v>45</v>
      </c>
    </row>
    <row r="848" spans="1:70" x14ac:dyDescent="0.3">
      <c r="A848" s="281">
        <v>845</v>
      </c>
      <c r="B848" s="288" t="s">
        <v>2952</v>
      </c>
      <c r="C848" s="288" t="s">
        <v>3011</v>
      </c>
      <c r="D848" s="288" t="s">
        <v>3003</v>
      </c>
      <c r="E848" s="288" t="s">
        <v>2959</v>
      </c>
      <c r="F848" s="288" t="s">
        <v>2970</v>
      </c>
      <c r="G848" s="288" t="s">
        <v>2974</v>
      </c>
      <c r="H848" s="288" t="s">
        <v>2976</v>
      </c>
      <c r="I848" s="288" t="s">
        <v>2962</v>
      </c>
      <c r="J848" s="288" t="s">
        <v>60</v>
      </c>
      <c r="K848" s="288" t="s">
        <v>2958</v>
      </c>
      <c r="L848" s="288" t="s">
        <v>45</v>
      </c>
      <c r="M848" s="289" t="s">
        <v>478</v>
      </c>
      <c r="N848" s="288" t="s">
        <v>414</v>
      </c>
      <c r="O848" s="288" t="s">
        <v>50</v>
      </c>
      <c r="P848" s="288" t="s">
        <v>51</v>
      </c>
      <c r="Q848" s="290" t="s">
        <v>45</v>
      </c>
      <c r="R848" s="288" t="s">
        <v>45</v>
      </c>
      <c r="S848" s="1">
        <v>45985</v>
      </c>
      <c r="T848" s="1">
        <v>45817</v>
      </c>
      <c r="U848" s="290" t="s">
        <v>45</v>
      </c>
      <c r="V848" s="1">
        <v>45817</v>
      </c>
      <c r="W848" s="1">
        <v>45861</v>
      </c>
      <c r="X848" s="290" t="s">
        <v>45</v>
      </c>
      <c r="Y848" s="291">
        <v>55000</v>
      </c>
      <c r="Z848" s="291">
        <v>67000</v>
      </c>
      <c r="AA848" s="291">
        <v>15200</v>
      </c>
      <c r="AB848" s="291">
        <v>67000</v>
      </c>
      <c r="AC848" s="292" t="s">
        <v>687</v>
      </c>
      <c r="AD848" s="290" t="s">
        <v>60</v>
      </c>
      <c r="AE848" s="292" t="s">
        <v>45</v>
      </c>
      <c r="AF848" s="291">
        <v>55000</v>
      </c>
      <c r="AG848" s="291">
        <v>6650</v>
      </c>
      <c r="AH848" s="291">
        <v>445550000</v>
      </c>
      <c r="AI848" s="291">
        <v>101080000</v>
      </c>
      <c r="AJ848" s="291">
        <v>3800</v>
      </c>
      <c r="AK848" s="291">
        <v>254600000</v>
      </c>
      <c r="AL848" s="291">
        <v>57760000</v>
      </c>
      <c r="AM848" s="291">
        <v>2850</v>
      </c>
      <c r="AN848" s="291">
        <v>190950000</v>
      </c>
      <c r="AO848" s="291">
        <v>43320000</v>
      </c>
      <c r="AP848" s="291">
        <v>3698</v>
      </c>
      <c r="AQ848" s="291">
        <v>247766000</v>
      </c>
      <c r="AR848" s="291">
        <v>56209600</v>
      </c>
      <c r="AS848" s="291">
        <v>3698</v>
      </c>
      <c r="AT848" s="291">
        <v>247766000</v>
      </c>
      <c r="AU848" s="291">
        <v>56209600</v>
      </c>
      <c r="AV848" s="291"/>
      <c r="AW848" s="291"/>
      <c r="AX848" s="291">
        <v>0</v>
      </c>
      <c r="AY848" s="291"/>
      <c r="AZ848" s="291"/>
      <c r="BA848" s="291"/>
      <c r="BB848" s="291"/>
      <c r="BC848" s="291"/>
      <c r="BD848" s="291"/>
      <c r="BE848" s="291"/>
      <c r="BF848" s="291">
        <v>0</v>
      </c>
      <c r="BG848" s="291"/>
      <c r="BH848" s="291"/>
      <c r="BI848" s="291"/>
      <c r="BJ848" s="291">
        <v>0</v>
      </c>
      <c r="BK848" s="291"/>
      <c r="BL848" s="291">
        <v>3698</v>
      </c>
      <c r="BM848" s="291">
        <v>3698</v>
      </c>
      <c r="BN848" s="291">
        <v>247766000</v>
      </c>
      <c r="BO848" s="291">
        <v>56209600</v>
      </c>
      <c r="BP848" s="292" t="s">
        <v>45</v>
      </c>
      <c r="BQ848" s="292" t="s">
        <v>45</v>
      </c>
      <c r="BR848" t="s">
        <v>45</v>
      </c>
    </row>
    <row r="849" spans="1:70" x14ac:dyDescent="0.3">
      <c r="A849" s="281">
        <v>846</v>
      </c>
      <c r="B849" s="282" t="s">
        <v>2952</v>
      </c>
      <c r="C849" s="282" t="s">
        <v>3011</v>
      </c>
      <c r="D849" s="282" t="s">
        <v>3003</v>
      </c>
      <c r="E849" s="282" t="s">
        <v>2959</v>
      </c>
      <c r="F849" s="282" t="s">
        <v>2970</v>
      </c>
      <c r="G849" s="282" t="s">
        <v>2974</v>
      </c>
      <c r="H849" s="282" t="s">
        <v>2976</v>
      </c>
      <c r="I849" s="282" t="s">
        <v>2962</v>
      </c>
      <c r="J849" s="282" t="s">
        <v>60</v>
      </c>
      <c r="K849" s="282" t="s">
        <v>2958</v>
      </c>
      <c r="L849" s="282" t="s">
        <v>45</v>
      </c>
      <c r="M849" s="283" t="s">
        <v>1087</v>
      </c>
      <c r="N849" s="282" t="s">
        <v>1086</v>
      </c>
      <c r="O849" s="282" t="s">
        <v>50</v>
      </c>
      <c r="P849" s="282" t="s">
        <v>139</v>
      </c>
      <c r="Q849" s="284" t="s">
        <v>45</v>
      </c>
      <c r="R849" s="282" t="s">
        <v>45</v>
      </c>
      <c r="S849" s="285">
        <v>45909</v>
      </c>
      <c r="T849" s="285">
        <v>45817</v>
      </c>
      <c r="U849" s="284" t="s">
        <v>45</v>
      </c>
      <c r="V849" s="285">
        <v>45817</v>
      </c>
      <c r="W849" s="285">
        <v>45860</v>
      </c>
      <c r="X849" s="284" t="s">
        <v>45</v>
      </c>
      <c r="Y849" s="286">
        <v>49000</v>
      </c>
      <c r="Z849" s="286">
        <v>49000</v>
      </c>
      <c r="AA849" s="286">
        <v>13300</v>
      </c>
      <c r="AB849" s="286">
        <v>49000</v>
      </c>
      <c r="AC849" s="287" t="s">
        <v>874</v>
      </c>
      <c r="AD849" s="284" t="s">
        <v>60</v>
      </c>
      <c r="AE849" s="287" t="s">
        <v>45</v>
      </c>
      <c r="AF849" s="286">
        <v>49000</v>
      </c>
      <c r="AG849" s="286">
        <v>5965</v>
      </c>
      <c r="AH849" s="286">
        <v>292285000</v>
      </c>
      <c r="AI849" s="286">
        <v>79334500</v>
      </c>
      <c r="AJ849" s="286">
        <v>1355</v>
      </c>
      <c r="AK849" s="286">
        <v>66395000</v>
      </c>
      <c r="AL849" s="286">
        <v>18021500</v>
      </c>
      <c r="AM849" s="286">
        <v>4610</v>
      </c>
      <c r="AN849" s="286">
        <v>225890000</v>
      </c>
      <c r="AO849" s="286">
        <v>61313000</v>
      </c>
      <c r="AP849" s="286">
        <v>1342</v>
      </c>
      <c r="AQ849" s="286">
        <v>65758000</v>
      </c>
      <c r="AR849" s="286">
        <v>17848600</v>
      </c>
      <c r="AS849" s="286">
        <v>1342</v>
      </c>
      <c r="AT849" s="286">
        <v>65758000</v>
      </c>
      <c r="AU849" s="286">
        <v>17848600</v>
      </c>
      <c r="AV849" s="286"/>
      <c r="AW849" s="286"/>
      <c r="AX849" s="286">
        <v>0</v>
      </c>
      <c r="AY849" s="286"/>
      <c r="AZ849" s="286"/>
      <c r="BA849" s="286"/>
      <c r="BB849" s="286"/>
      <c r="BC849" s="286"/>
      <c r="BD849" s="286"/>
      <c r="BE849" s="286"/>
      <c r="BF849" s="286">
        <v>0</v>
      </c>
      <c r="BG849" s="286"/>
      <c r="BH849" s="286"/>
      <c r="BI849" s="286"/>
      <c r="BJ849" s="286">
        <v>0</v>
      </c>
      <c r="BK849" s="286"/>
      <c r="BL849" s="286">
        <v>1342</v>
      </c>
      <c r="BM849" s="286">
        <v>1342</v>
      </c>
      <c r="BN849" s="286">
        <v>65758000</v>
      </c>
      <c r="BO849" s="286">
        <v>17848600</v>
      </c>
      <c r="BP849" s="287" t="s">
        <v>45</v>
      </c>
      <c r="BQ849" s="287" t="s">
        <v>45</v>
      </c>
      <c r="BR849" t="s">
        <v>45</v>
      </c>
    </row>
    <row r="850" spans="1:70" x14ac:dyDescent="0.3">
      <c r="A850" s="281">
        <v>847</v>
      </c>
      <c r="B850" s="288" t="s">
        <v>2952</v>
      </c>
      <c r="C850" s="288" t="s">
        <v>3011</v>
      </c>
      <c r="D850" s="288" t="s">
        <v>3003</v>
      </c>
      <c r="E850" s="288" t="s">
        <v>2959</v>
      </c>
      <c r="F850" s="288" t="s">
        <v>2970</v>
      </c>
      <c r="G850" s="288" t="s">
        <v>2974</v>
      </c>
      <c r="H850" s="288" t="s">
        <v>2976</v>
      </c>
      <c r="I850" s="288" t="s">
        <v>2962</v>
      </c>
      <c r="J850" s="288" t="s">
        <v>60</v>
      </c>
      <c r="K850" s="288" t="s">
        <v>2958</v>
      </c>
      <c r="L850" s="288" t="s">
        <v>45</v>
      </c>
      <c r="M850" s="289" t="s">
        <v>468</v>
      </c>
      <c r="N850" s="288" t="s">
        <v>409</v>
      </c>
      <c r="O850" s="288" t="s">
        <v>50</v>
      </c>
      <c r="P850" s="288" t="s">
        <v>139</v>
      </c>
      <c r="Q850" s="290" t="s">
        <v>45</v>
      </c>
      <c r="R850" s="288" t="s">
        <v>45</v>
      </c>
      <c r="S850" s="1">
        <v>45985</v>
      </c>
      <c r="T850" s="1">
        <v>45817</v>
      </c>
      <c r="U850" s="290" t="s">
        <v>45</v>
      </c>
      <c r="V850" s="1">
        <v>45817</v>
      </c>
      <c r="W850" s="1">
        <v>45860</v>
      </c>
      <c r="X850" s="290" t="s">
        <v>45</v>
      </c>
      <c r="Y850" s="291">
        <v>62000</v>
      </c>
      <c r="Z850" s="291">
        <v>62000</v>
      </c>
      <c r="AA850" s="291">
        <v>16300</v>
      </c>
      <c r="AB850" s="291">
        <v>62000</v>
      </c>
      <c r="AC850" s="292" t="s">
        <v>116</v>
      </c>
      <c r="AD850" s="290" t="s">
        <v>60</v>
      </c>
      <c r="AE850" s="292" t="s">
        <v>45</v>
      </c>
      <c r="AF850" s="291">
        <v>62000</v>
      </c>
      <c r="AG850" s="291">
        <v>18535</v>
      </c>
      <c r="AH850" s="291">
        <v>1149170000</v>
      </c>
      <c r="AI850" s="291">
        <v>302120500</v>
      </c>
      <c r="AJ850" s="291">
        <v>1425</v>
      </c>
      <c r="AK850" s="291">
        <v>88350000</v>
      </c>
      <c r="AL850" s="291">
        <v>23227500</v>
      </c>
      <c r="AM850" s="291">
        <v>17110</v>
      </c>
      <c r="AN850" s="291">
        <v>1060820000</v>
      </c>
      <c r="AO850" s="291">
        <v>278893000</v>
      </c>
      <c r="AP850" s="291">
        <v>1444</v>
      </c>
      <c r="AQ850" s="291">
        <v>89528000</v>
      </c>
      <c r="AR850" s="291">
        <v>23537200</v>
      </c>
      <c r="AS850" s="291">
        <v>1444</v>
      </c>
      <c r="AT850" s="291">
        <v>89528000</v>
      </c>
      <c r="AU850" s="291">
        <v>23537200</v>
      </c>
      <c r="AV850" s="291"/>
      <c r="AW850" s="291"/>
      <c r="AX850" s="291">
        <v>0</v>
      </c>
      <c r="AY850" s="291"/>
      <c r="AZ850" s="291"/>
      <c r="BA850" s="291"/>
      <c r="BB850" s="291"/>
      <c r="BC850" s="291"/>
      <c r="BD850" s="291"/>
      <c r="BE850" s="291"/>
      <c r="BF850" s="291">
        <v>0</v>
      </c>
      <c r="BG850" s="291"/>
      <c r="BH850" s="291"/>
      <c r="BI850" s="291"/>
      <c r="BJ850" s="291">
        <v>0</v>
      </c>
      <c r="BK850" s="291"/>
      <c r="BL850" s="291">
        <v>1444</v>
      </c>
      <c r="BM850" s="291">
        <v>1444</v>
      </c>
      <c r="BN850" s="291">
        <v>89528000</v>
      </c>
      <c r="BO850" s="291">
        <v>23537200</v>
      </c>
      <c r="BP850" s="292" t="s">
        <v>45</v>
      </c>
      <c r="BQ850" s="292" t="s">
        <v>45</v>
      </c>
      <c r="BR850" t="s">
        <v>45</v>
      </c>
    </row>
    <row r="851" spans="1:70" x14ac:dyDescent="0.3">
      <c r="A851" s="281">
        <v>848</v>
      </c>
      <c r="B851" s="282" t="s">
        <v>2952</v>
      </c>
      <c r="C851" s="282" t="s">
        <v>3011</v>
      </c>
      <c r="D851" s="282" t="s">
        <v>3003</v>
      </c>
      <c r="E851" s="282" t="s">
        <v>2959</v>
      </c>
      <c r="F851" s="282" t="s">
        <v>2970</v>
      </c>
      <c r="G851" s="282" t="s">
        <v>2974</v>
      </c>
      <c r="H851" s="282" t="s">
        <v>2976</v>
      </c>
      <c r="I851" s="282" t="s">
        <v>2962</v>
      </c>
      <c r="J851" s="282" t="s">
        <v>60</v>
      </c>
      <c r="K851" s="282" t="s">
        <v>2958</v>
      </c>
      <c r="L851" s="282" t="s">
        <v>45</v>
      </c>
      <c r="M851" s="283" t="s">
        <v>1082</v>
      </c>
      <c r="N851" s="282" t="s">
        <v>1081</v>
      </c>
      <c r="O851" s="282" t="s">
        <v>50</v>
      </c>
      <c r="P851" s="282" t="s">
        <v>51</v>
      </c>
      <c r="Q851" s="284" t="s">
        <v>45</v>
      </c>
      <c r="R851" s="282" t="s">
        <v>45</v>
      </c>
      <c r="S851" s="285">
        <v>46049</v>
      </c>
      <c r="T851" s="285">
        <v>45841</v>
      </c>
      <c r="U851" s="284" t="s">
        <v>45</v>
      </c>
      <c r="V851" s="285">
        <v>45841</v>
      </c>
      <c r="W851" s="285">
        <v>45866</v>
      </c>
      <c r="X851" s="284" t="s">
        <v>45</v>
      </c>
      <c r="Y851" s="286">
        <v>58000</v>
      </c>
      <c r="Z851" s="286">
        <v>65000</v>
      </c>
      <c r="AA851" s="286">
        <v>15300</v>
      </c>
      <c r="AB851" s="286">
        <v>65000</v>
      </c>
      <c r="AC851" s="287" t="s">
        <v>421</v>
      </c>
      <c r="AD851" s="284" t="s">
        <v>60</v>
      </c>
      <c r="AE851" s="287" t="s">
        <v>45</v>
      </c>
      <c r="AF851" s="286">
        <v>58000</v>
      </c>
      <c r="AG851" s="286">
        <v>11705</v>
      </c>
      <c r="AH851" s="286">
        <v>760825000</v>
      </c>
      <c r="AI851" s="286">
        <v>179086500</v>
      </c>
      <c r="AJ851" s="286">
        <v>7875</v>
      </c>
      <c r="AK851" s="286">
        <v>511875000</v>
      </c>
      <c r="AL851" s="286">
        <v>120487500</v>
      </c>
      <c r="AM851" s="286">
        <v>3830</v>
      </c>
      <c r="AN851" s="286">
        <v>248950000</v>
      </c>
      <c r="AO851" s="286">
        <v>58599000</v>
      </c>
      <c r="AP851" s="286">
        <v>7305</v>
      </c>
      <c r="AQ851" s="286">
        <v>474825000</v>
      </c>
      <c r="AR851" s="286">
        <v>111766500</v>
      </c>
      <c r="AS851" s="286">
        <v>7305</v>
      </c>
      <c r="AT851" s="286">
        <v>474825000</v>
      </c>
      <c r="AU851" s="286">
        <v>111766500</v>
      </c>
      <c r="AV851" s="286"/>
      <c r="AW851" s="286"/>
      <c r="AX851" s="286">
        <v>0</v>
      </c>
      <c r="AY851" s="286"/>
      <c r="AZ851" s="286"/>
      <c r="BA851" s="286"/>
      <c r="BB851" s="286"/>
      <c r="BC851" s="286"/>
      <c r="BD851" s="286"/>
      <c r="BE851" s="286"/>
      <c r="BF851" s="286">
        <v>0</v>
      </c>
      <c r="BG851" s="286"/>
      <c r="BH851" s="286"/>
      <c r="BI851" s="286"/>
      <c r="BJ851" s="286">
        <v>0</v>
      </c>
      <c r="BK851" s="286"/>
      <c r="BL851" s="286">
        <v>7305</v>
      </c>
      <c r="BM851" s="286">
        <v>7305</v>
      </c>
      <c r="BN851" s="286">
        <v>474825000</v>
      </c>
      <c r="BO851" s="286">
        <v>111766500</v>
      </c>
      <c r="BP851" s="287" t="s">
        <v>45</v>
      </c>
      <c r="BQ851" s="287" t="s">
        <v>45</v>
      </c>
      <c r="BR851" t="s">
        <v>45</v>
      </c>
    </row>
    <row r="852" spans="1:70" x14ac:dyDescent="0.3">
      <c r="A852" s="281">
        <v>849</v>
      </c>
      <c r="B852" s="288" t="s">
        <v>2952</v>
      </c>
      <c r="C852" s="288" t="s">
        <v>3011</v>
      </c>
      <c r="D852" s="288" t="s">
        <v>3003</v>
      </c>
      <c r="E852" s="288" t="s">
        <v>2959</v>
      </c>
      <c r="F852" s="288" t="s">
        <v>2970</v>
      </c>
      <c r="G852" s="288" t="s">
        <v>2974</v>
      </c>
      <c r="H852" s="288" t="s">
        <v>2976</v>
      </c>
      <c r="I852" s="288" t="s">
        <v>2962</v>
      </c>
      <c r="J852" s="288" t="s">
        <v>60</v>
      </c>
      <c r="K852" s="288" t="s">
        <v>2958</v>
      </c>
      <c r="L852" s="288" t="s">
        <v>45</v>
      </c>
      <c r="M852" s="289" t="s">
        <v>1080</v>
      </c>
      <c r="N852" s="288" t="s">
        <v>1079</v>
      </c>
      <c r="O852" s="288" t="s">
        <v>50</v>
      </c>
      <c r="P852" s="288" t="s">
        <v>142</v>
      </c>
      <c r="Q852" s="290" t="s">
        <v>45</v>
      </c>
      <c r="R852" s="288" t="s">
        <v>45</v>
      </c>
      <c r="S852" s="1">
        <v>45953</v>
      </c>
      <c r="T852" s="1">
        <v>45827</v>
      </c>
      <c r="U852" s="290" t="s">
        <v>45</v>
      </c>
      <c r="V852" s="1">
        <v>45827</v>
      </c>
      <c r="W852" s="1">
        <v>45853</v>
      </c>
      <c r="X852" s="1">
        <v>45854</v>
      </c>
      <c r="Y852" s="291">
        <v>54000</v>
      </c>
      <c r="Z852" s="291">
        <v>54000</v>
      </c>
      <c r="AA852" s="291">
        <v>14400</v>
      </c>
      <c r="AB852" s="291">
        <v>54000</v>
      </c>
      <c r="AC852" s="292" t="s">
        <v>691</v>
      </c>
      <c r="AD852" s="290" t="s">
        <v>60</v>
      </c>
      <c r="AE852" s="292" t="s">
        <v>45</v>
      </c>
      <c r="AF852" s="291">
        <v>54000</v>
      </c>
      <c r="AG852" s="291">
        <v>4940</v>
      </c>
      <c r="AH852" s="291">
        <v>266760000</v>
      </c>
      <c r="AI852" s="291">
        <v>71136000</v>
      </c>
      <c r="AJ852" s="291">
        <v>3010</v>
      </c>
      <c r="AK852" s="291">
        <v>162540000</v>
      </c>
      <c r="AL852" s="291">
        <v>43344000</v>
      </c>
      <c r="AM852" s="291">
        <v>1930</v>
      </c>
      <c r="AN852" s="291">
        <v>104220000</v>
      </c>
      <c r="AO852" s="291">
        <v>27792000</v>
      </c>
      <c r="AP852" s="291">
        <v>2441</v>
      </c>
      <c r="AQ852" s="291">
        <v>131814000</v>
      </c>
      <c r="AR852" s="291">
        <v>35150400</v>
      </c>
      <c r="AS852" s="291">
        <v>2441</v>
      </c>
      <c r="AT852" s="291">
        <v>131814000</v>
      </c>
      <c r="AU852" s="291">
        <v>35150400</v>
      </c>
      <c r="AV852" s="291"/>
      <c r="AW852" s="291"/>
      <c r="AX852" s="291">
        <v>0</v>
      </c>
      <c r="AY852" s="291">
        <v>6</v>
      </c>
      <c r="AZ852" s="291">
        <v>324000</v>
      </c>
      <c r="BA852" s="291"/>
      <c r="BB852" s="291"/>
      <c r="BC852" s="291">
        <v>6</v>
      </c>
      <c r="BD852" s="291">
        <v>324000</v>
      </c>
      <c r="BE852" s="291"/>
      <c r="BF852" s="291">
        <v>86400</v>
      </c>
      <c r="BG852" s="291">
        <v>6</v>
      </c>
      <c r="BH852" s="291">
        <v>324000</v>
      </c>
      <c r="BI852" s="291"/>
      <c r="BJ852" s="291">
        <v>86400</v>
      </c>
      <c r="BK852" s="291"/>
      <c r="BL852" s="291">
        <v>2435</v>
      </c>
      <c r="BM852" s="291">
        <v>2435</v>
      </c>
      <c r="BN852" s="291">
        <v>131490000</v>
      </c>
      <c r="BO852" s="291">
        <v>35064000</v>
      </c>
      <c r="BP852" s="292" t="s">
        <v>150</v>
      </c>
      <c r="BQ852" s="292" t="s">
        <v>45</v>
      </c>
      <c r="BR852" t="s">
        <v>45</v>
      </c>
    </row>
    <row r="853" spans="1:70" x14ac:dyDescent="0.3">
      <c r="A853" s="281">
        <v>850</v>
      </c>
      <c r="B853" s="282" t="s">
        <v>2952</v>
      </c>
      <c r="C853" s="282" t="s">
        <v>3011</v>
      </c>
      <c r="D853" s="282" t="s">
        <v>3003</v>
      </c>
      <c r="E853" s="282" t="s">
        <v>2959</v>
      </c>
      <c r="F853" s="282" t="s">
        <v>2970</v>
      </c>
      <c r="G853" s="282" t="s">
        <v>2974</v>
      </c>
      <c r="H853" s="282" t="s">
        <v>2976</v>
      </c>
      <c r="I853" s="282" t="s">
        <v>2962</v>
      </c>
      <c r="J853" s="282" t="s">
        <v>60</v>
      </c>
      <c r="K853" s="282" t="s">
        <v>2958</v>
      </c>
      <c r="L853" s="282" t="s">
        <v>45</v>
      </c>
      <c r="M853" s="283" t="s">
        <v>1077</v>
      </c>
      <c r="N853" s="282" t="s">
        <v>1076</v>
      </c>
      <c r="O853" s="282" t="s">
        <v>50</v>
      </c>
      <c r="P853" s="282" t="s">
        <v>142</v>
      </c>
      <c r="Q853" s="284" t="s">
        <v>45</v>
      </c>
      <c r="R853" s="282" t="s">
        <v>45</v>
      </c>
      <c r="S853" s="285">
        <v>45869</v>
      </c>
      <c r="T853" s="285">
        <v>45833</v>
      </c>
      <c r="U853" s="284" t="s">
        <v>45</v>
      </c>
      <c r="V853" s="285">
        <v>45833</v>
      </c>
      <c r="W853" s="285">
        <v>45868</v>
      </c>
      <c r="X853" s="284" t="s">
        <v>45</v>
      </c>
      <c r="Y853" s="286">
        <v>42000</v>
      </c>
      <c r="Z853" s="286">
        <v>42000</v>
      </c>
      <c r="AA853" s="286">
        <v>9900</v>
      </c>
      <c r="AB853" s="286">
        <v>42000</v>
      </c>
      <c r="AC853" s="287" t="s">
        <v>1078</v>
      </c>
      <c r="AD853" s="284" t="s">
        <v>60</v>
      </c>
      <c r="AE853" s="287" t="s">
        <v>45</v>
      </c>
      <c r="AF853" s="286">
        <v>42000</v>
      </c>
      <c r="AG853" s="286">
        <v>1580</v>
      </c>
      <c r="AH853" s="286">
        <v>66360000</v>
      </c>
      <c r="AI853" s="286">
        <v>15642000</v>
      </c>
      <c r="AJ853" s="286">
        <v>1580</v>
      </c>
      <c r="AK853" s="286">
        <v>66360000</v>
      </c>
      <c r="AL853" s="286">
        <v>15642000</v>
      </c>
      <c r="AM853" s="286"/>
      <c r="AN853" s="286"/>
      <c r="AO853" s="286">
        <v>0</v>
      </c>
      <c r="AP853" s="286">
        <v>1620</v>
      </c>
      <c r="AQ853" s="286">
        <v>68040000</v>
      </c>
      <c r="AR853" s="286">
        <v>16038000</v>
      </c>
      <c r="AS853" s="286">
        <v>1620</v>
      </c>
      <c r="AT853" s="286">
        <v>68040000</v>
      </c>
      <c r="AU853" s="286">
        <v>16038000</v>
      </c>
      <c r="AV853" s="286"/>
      <c r="AW853" s="286"/>
      <c r="AX853" s="286">
        <v>0</v>
      </c>
      <c r="AY853" s="286"/>
      <c r="AZ853" s="286"/>
      <c r="BA853" s="286"/>
      <c r="BB853" s="286"/>
      <c r="BC853" s="286"/>
      <c r="BD853" s="286"/>
      <c r="BE853" s="286"/>
      <c r="BF853" s="286">
        <v>0</v>
      </c>
      <c r="BG853" s="286"/>
      <c r="BH853" s="286"/>
      <c r="BI853" s="286"/>
      <c r="BJ853" s="286">
        <v>0</v>
      </c>
      <c r="BK853" s="286"/>
      <c r="BL853" s="286">
        <v>1620</v>
      </c>
      <c r="BM853" s="286">
        <v>1620</v>
      </c>
      <c r="BN853" s="286">
        <v>68040000</v>
      </c>
      <c r="BO853" s="286">
        <v>16038000</v>
      </c>
      <c r="BP853" s="287" t="s">
        <v>45</v>
      </c>
      <c r="BQ853" s="287" t="s">
        <v>45</v>
      </c>
      <c r="BR853" t="s">
        <v>45</v>
      </c>
    </row>
    <row r="854" spans="1:70" x14ac:dyDescent="0.3">
      <c r="A854" s="281">
        <v>851</v>
      </c>
      <c r="B854" s="288" t="s">
        <v>2952</v>
      </c>
      <c r="C854" s="288" t="s">
        <v>3011</v>
      </c>
      <c r="D854" s="288" t="s">
        <v>3003</v>
      </c>
      <c r="E854" s="288" t="s">
        <v>2959</v>
      </c>
      <c r="F854" s="288" t="s">
        <v>2970</v>
      </c>
      <c r="G854" s="288" t="s">
        <v>2974</v>
      </c>
      <c r="H854" s="288" t="s">
        <v>2976</v>
      </c>
      <c r="I854" s="288" t="s">
        <v>2962</v>
      </c>
      <c r="J854" s="288" t="s">
        <v>60</v>
      </c>
      <c r="K854" s="288" t="s">
        <v>2958</v>
      </c>
      <c r="L854" s="288" t="s">
        <v>45</v>
      </c>
      <c r="M854" s="289" t="s">
        <v>1074</v>
      </c>
      <c r="N854" s="288" t="s">
        <v>1073</v>
      </c>
      <c r="O854" s="288" t="s">
        <v>50</v>
      </c>
      <c r="P854" s="288" t="s">
        <v>142</v>
      </c>
      <c r="Q854" s="290" t="s">
        <v>45</v>
      </c>
      <c r="R854" s="288" t="s">
        <v>45</v>
      </c>
      <c r="S854" s="1">
        <v>45931</v>
      </c>
      <c r="T854" s="1">
        <v>45827</v>
      </c>
      <c r="U854" s="290" t="s">
        <v>45</v>
      </c>
      <c r="V854" s="1">
        <v>45827</v>
      </c>
      <c r="W854" s="1">
        <v>45868</v>
      </c>
      <c r="X854" s="290" t="s">
        <v>45</v>
      </c>
      <c r="Y854" s="291">
        <v>59000</v>
      </c>
      <c r="Z854" s="291">
        <v>59000</v>
      </c>
      <c r="AA854" s="291">
        <v>15000</v>
      </c>
      <c r="AB854" s="291">
        <v>59000</v>
      </c>
      <c r="AC854" s="292" t="s">
        <v>678</v>
      </c>
      <c r="AD854" s="290" t="s">
        <v>60</v>
      </c>
      <c r="AE854" s="292" t="s">
        <v>45</v>
      </c>
      <c r="AF854" s="291">
        <v>59000</v>
      </c>
      <c r="AG854" s="291">
        <v>3555</v>
      </c>
      <c r="AH854" s="291">
        <v>209745000</v>
      </c>
      <c r="AI854" s="291">
        <v>53325000</v>
      </c>
      <c r="AJ854" s="291">
        <v>2775</v>
      </c>
      <c r="AK854" s="291">
        <v>163725000</v>
      </c>
      <c r="AL854" s="291">
        <v>41625000</v>
      </c>
      <c r="AM854" s="291">
        <v>780</v>
      </c>
      <c r="AN854" s="291">
        <v>46020000</v>
      </c>
      <c r="AO854" s="291">
        <v>11700000</v>
      </c>
      <c r="AP854" s="291">
        <v>2764</v>
      </c>
      <c r="AQ854" s="291">
        <v>163076000</v>
      </c>
      <c r="AR854" s="291">
        <v>41460000</v>
      </c>
      <c r="AS854" s="291">
        <v>2764</v>
      </c>
      <c r="AT854" s="291">
        <v>163076000</v>
      </c>
      <c r="AU854" s="291">
        <v>41460000</v>
      </c>
      <c r="AV854" s="291"/>
      <c r="AW854" s="291"/>
      <c r="AX854" s="291">
        <v>0</v>
      </c>
      <c r="AY854" s="291"/>
      <c r="AZ854" s="291"/>
      <c r="BA854" s="291"/>
      <c r="BB854" s="291"/>
      <c r="BC854" s="291"/>
      <c r="BD854" s="291"/>
      <c r="BE854" s="291"/>
      <c r="BF854" s="291">
        <v>0</v>
      </c>
      <c r="BG854" s="291"/>
      <c r="BH854" s="291"/>
      <c r="BI854" s="291"/>
      <c r="BJ854" s="291">
        <v>0</v>
      </c>
      <c r="BK854" s="291"/>
      <c r="BL854" s="291">
        <v>2764</v>
      </c>
      <c r="BM854" s="291">
        <v>2764</v>
      </c>
      <c r="BN854" s="291">
        <v>163076000</v>
      </c>
      <c r="BO854" s="291">
        <v>41460000</v>
      </c>
      <c r="BP854" s="292" t="s">
        <v>45</v>
      </c>
      <c r="BQ854" s="292" t="s">
        <v>45</v>
      </c>
      <c r="BR854" t="s">
        <v>45</v>
      </c>
    </row>
    <row r="855" spans="1:70" x14ac:dyDescent="0.3">
      <c r="A855" s="281">
        <v>852</v>
      </c>
      <c r="B855" s="282" t="s">
        <v>2952</v>
      </c>
      <c r="C855" s="282" t="s">
        <v>3011</v>
      </c>
      <c r="D855" s="282" t="s">
        <v>3003</v>
      </c>
      <c r="E855" s="282" t="s">
        <v>2959</v>
      </c>
      <c r="F855" s="282" t="s">
        <v>2970</v>
      </c>
      <c r="G855" s="282" t="s">
        <v>2974</v>
      </c>
      <c r="H855" s="282" t="s">
        <v>2976</v>
      </c>
      <c r="I855" s="282" t="s">
        <v>2962</v>
      </c>
      <c r="J855" s="282" t="s">
        <v>60</v>
      </c>
      <c r="K855" s="282" t="s">
        <v>2958</v>
      </c>
      <c r="L855" s="282" t="s">
        <v>45</v>
      </c>
      <c r="M855" s="283" t="s">
        <v>1072</v>
      </c>
      <c r="N855" s="282" t="s">
        <v>1071</v>
      </c>
      <c r="O855" s="282" t="s">
        <v>50</v>
      </c>
      <c r="P855" s="282" t="s">
        <v>1010</v>
      </c>
      <c r="Q855" s="284" t="s">
        <v>45</v>
      </c>
      <c r="R855" s="282" t="s">
        <v>45</v>
      </c>
      <c r="S855" s="285">
        <v>45895</v>
      </c>
      <c r="T855" s="285">
        <v>45833</v>
      </c>
      <c r="U855" s="284" t="s">
        <v>45</v>
      </c>
      <c r="V855" s="285">
        <v>45833</v>
      </c>
      <c r="W855" s="284" t="s">
        <v>45</v>
      </c>
      <c r="X855" s="284" t="s">
        <v>45</v>
      </c>
      <c r="Y855" s="286">
        <v>67000</v>
      </c>
      <c r="Z855" s="286">
        <v>67000</v>
      </c>
      <c r="AA855" s="286">
        <v>15840</v>
      </c>
      <c r="AB855" s="286">
        <v>67000</v>
      </c>
      <c r="AC855" s="287" t="s">
        <v>645</v>
      </c>
      <c r="AD855" s="284" t="s">
        <v>60</v>
      </c>
      <c r="AE855" s="287" t="s">
        <v>45</v>
      </c>
      <c r="AF855" s="286">
        <v>67000</v>
      </c>
      <c r="AG855" s="286">
        <v>1210</v>
      </c>
      <c r="AH855" s="286">
        <v>81070000</v>
      </c>
      <c r="AI855" s="286">
        <v>19166400</v>
      </c>
      <c r="AJ855" s="286">
        <v>1210</v>
      </c>
      <c r="AK855" s="286">
        <v>81070000</v>
      </c>
      <c r="AL855" s="286">
        <v>19166400</v>
      </c>
      <c r="AM855" s="286"/>
      <c r="AN855" s="286"/>
      <c r="AO855" s="286">
        <v>0</v>
      </c>
      <c r="AP855" s="286"/>
      <c r="AQ855" s="286"/>
      <c r="AR855" s="286">
        <v>0</v>
      </c>
      <c r="AS855" s="286"/>
      <c r="AT855" s="286"/>
      <c r="AU855" s="286">
        <v>0</v>
      </c>
      <c r="AV855" s="286"/>
      <c r="AW855" s="286"/>
      <c r="AX855" s="286">
        <v>0</v>
      </c>
      <c r="AY855" s="286"/>
      <c r="AZ855" s="286"/>
      <c r="BA855" s="286"/>
      <c r="BB855" s="286"/>
      <c r="BC855" s="286"/>
      <c r="BD855" s="286"/>
      <c r="BE855" s="286"/>
      <c r="BF855" s="286">
        <v>0</v>
      </c>
      <c r="BG855" s="286"/>
      <c r="BH855" s="286"/>
      <c r="BI855" s="286"/>
      <c r="BJ855" s="286">
        <v>0</v>
      </c>
      <c r="BK855" s="286"/>
      <c r="BL855" s="286"/>
      <c r="BM855" s="286"/>
      <c r="BN855" s="286"/>
      <c r="BO855" s="286"/>
      <c r="BP855" s="287" t="s">
        <v>45</v>
      </c>
      <c r="BQ855" s="287" t="s">
        <v>45</v>
      </c>
      <c r="BR855" t="s">
        <v>45</v>
      </c>
    </row>
    <row r="856" spans="1:70" x14ac:dyDescent="0.3">
      <c r="A856" s="281">
        <v>853</v>
      </c>
      <c r="B856" s="288" t="s">
        <v>2952</v>
      </c>
      <c r="C856" s="288" t="s">
        <v>3011</v>
      </c>
      <c r="D856" s="288" t="s">
        <v>3003</v>
      </c>
      <c r="E856" s="288" t="s">
        <v>2959</v>
      </c>
      <c r="F856" s="288" t="s">
        <v>2970</v>
      </c>
      <c r="G856" s="288" t="s">
        <v>2974</v>
      </c>
      <c r="H856" s="288" t="s">
        <v>2976</v>
      </c>
      <c r="I856" s="288" t="s">
        <v>2962</v>
      </c>
      <c r="J856" s="288" t="s">
        <v>60</v>
      </c>
      <c r="K856" s="288" t="s">
        <v>2958</v>
      </c>
      <c r="L856" s="288" t="s">
        <v>45</v>
      </c>
      <c r="M856" s="289" t="s">
        <v>1070</v>
      </c>
      <c r="N856" s="288" t="s">
        <v>1069</v>
      </c>
      <c r="O856" s="288" t="s">
        <v>50</v>
      </c>
      <c r="P856" s="288" t="s">
        <v>142</v>
      </c>
      <c r="Q856" s="290" t="s">
        <v>45</v>
      </c>
      <c r="R856" s="288" t="s">
        <v>45</v>
      </c>
      <c r="S856" s="1">
        <v>45912</v>
      </c>
      <c r="T856" s="1">
        <v>45890</v>
      </c>
      <c r="U856" s="290" t="s">
        <v>45</v>
      </c>
      <c r="V856" s="1">
        <v>45890</v>
      </c>
      <c r="W856" s="290" t="s">
        <v>45</v>
      </c>
      <c r="X856" s="290" t="s">
        <v>45</v>
      </c>
      <c r="Y856" s="291">
        <v>58000</v>
      </c>
      <c r="Z856" s="291">
        <v>58000</v>
      </c>
      <c r="AA856" s="291">
        <v>14500</v>
      </c>
      <c r="AB856" s="291">
        <v>58000</v>
      </c>
      <c r="AC856" s="292" t="s">
        <v>665</v>
      </c>
      <c r="AD856" s="290" t="s">
        <v>60</v>
      </c>
      <c r="AE856" s="292" t="s">
        <v>45</v>
      </c>
      <c r="AF856" s="291">
        <v>58000</v>
      </c>
      <c r="AG856" s="291">
        <v>2030</v>
      </c>
      <c r="AH856" s="291">
        <v>117740000</v>
      </c>
      <c r="AI856" s="291">
        <v>29435000</v>
      </c>
      <c r="AJ856" s="291">
        <v>2030</v>
      </c>
      <c r="AK856" s="291">
        <v>117740000</v>
      </c>
      <c r="AL856" s="291">
        <v>29435000</v>
      </c>
      <c r="AM856" s="291"/>
      <c r="AN856" s="291"/>
      <c r="AO856" s="291">
        <v>0</v>
      </c>
      <c r="AP856" s="291"/>
      <c r="AQ856" s="291"/>
      <c r="AR856" s="291">
        <v>0</v>
      </c>
      <c r="AS856" s="291"/>
      <c r="AT856" s="291"/>
      <c r="AU856" s="291">
        <v>0</v>
      </c>
      <c r="AV856" s="291"/>
      <c r="AW856" s="291"/>
      <c r="AX856" s="291">
        <v>0</v>
      </c>
      <c r="AY856" s="291"/>
      <c r="AZ856" s="291"/>
      <c r="BA856" s="291"/>
      <c r="BB856" s="291"/>
      <c r="BC856" s="291"/>
      <c r="BD856" s="291"/>
      <c r="BE856" s="291"/>
      <c r="BF856" s="291">
        <v>0</v>
      </c>
      <c r="BG856" s="291"/>
      <c r="BH856" s="291"/>
      <c r="BI856" s="291"/>
      <c r="BJ856" s="291">
        <v>0</v>
      </c>
      <c r="BK856" s="291"/>
      <c r="BL856" s="291"/>
      <c r="BM856" s="291"/>
      <c r="BN856" s="291"/>
      <c r="BO856" s="291"/>
      <c r="BP856" s="292" t="s">
        <v>45</v>
      </c>
      <c r="BQ856" s="292" t="s">
        <v>45</v>
      </c>
      <c r="BR856" t="s">
        <v>45</v>
      </c>
    </row>
    <row r="857" spans="1:70" x14ac:dyDescent="0.3">
      <c r="A857" s="281">
        <v>854</v>
      </c>
      <c r="B857" s="282" t="s">
        <v>2952</v>
      </c>
      <c r="C857" s="282" t="s">
        <v>3011</v>
      </c>
      <c r="D857" s="282" t="s">
        <v>3003</v>
      </c>
      <c r="E857" s="282" t="s">
        <v>2959</v>
      </c>
      <c r="F857" s="282" t="s">
        <v>2970</v>
      </c>
      <c r="G857" s="282" t="s">
        <v>2974</v>
      </c>
      <c r="H857" s="282" t="s">
        <v>2976</v>
      </c>
      <c r="I857" s="282" t="s">
        <v>2962</v>
      </c>
      <c r="J857" s="282" t="s">
        <v>60</v>
      </c>
      <c r="K857" s="282" t="s">
        <v>2958</v>
      </c>
      <c r="L857" s="282" t="s">
        <v>45</v>
      </c>
      <c r="M857" s="283" t="s">
        <v>1067</v>
      </c>
      <c r="N857" s="282" t="s">
        <v>1066</v>
      </c>
      <c r="O857" s="282" t="s">
        <v>50</v>
      </c>
      <c r="P857" s="282" t="s">
        <v>51</v>
      </c>
      <c r="Q857" s="284" t="s">
        <v>45</v>
      </c>
      <c r="R857" s="282" t="s">
        <v>45</v>
      </c>
      <c r="S857" s="285">
        <v>45985</v>
      </c>
      <c r="T857" s="285">
        <v>45873</v>
      </c>
      <c r="U857" s="284" t="s">
        <v>45</v>
      </c>
      <c r="V857" s="285">
        <v>45873</v>
      </c>
      <c r="W857" s="284" t="s">
        <v>45</v>
      </c>
      <c r="X857" s="284" t="s">
        <v>45</v>
      </c>
      <c r="Y857" s="286">
        <v>59000</v>
      </c>
      <c r="Z857" s="286">
        <v>59000</v>
      </c>
      <c r="AA857" s="286">
        <v>15400</v>
      </c>
      <c r="AB857" s="286">
        <v>59000</v>
      </c>
      <c r="AC857" s="287" t="s">
        <v>527</v>
      </c>
      <c r="AD857" s="284" t="s">
        <v>60</v>
      </c>
      <c r="AE857" s="287" t="s">
        <v>45</v>
      </c>
      <c r="AF857" s="286">
        <v>59000</v>
      </c>
      <c r="AG857" s="286">
        <v>6805</v>
      </c>
      <c r="AH857" s="286">
        <v>401495000</v>
      </c>
      <c r="AI857" s="286">
        <v>104797000</v>
      </c>
      <c r="AJ857" s="286">
        <v>2075</v>
      </c>
      <c r="AK857" s="286">
        <v>122425000</v>
      </c>
      <c r="AL857" s="286">
        <v>31955000</v>
      </c>
      <c r="AM857" s="286">
        <v>4730</v>
      </c>
      <c r="AN857" s="286">
        <v>279070000</v>
      </c>
      <c r="AO857" s="286">
        <v>72842000</v>
      </c>
      <c r="AP857" s="286"/>
      <c r="AQ857" s="286"/>
      <c r="AR857" s="286">
        <v>0</v>
      </c>
      <c r="AS857" s="286"/>
      <c r="AT857" s="286"/>
      <c r="AU857" s="286">
        <v>0</v>
      </c>
      <c r="AV857" s="286"/>
      <c r="AW857" s="286"/>
      <c r="AX857" s="286">
        <v>0</v>
      </c>
      <c r="AY857" s="286"/>
      <c r="AZ857" s="286"/>
      <c r="BA857" s="286"/>
      <c r="BB857" s="286"/>
      <c r="BC857" s="286"/>
      <c r="BD857" s="286"/>
      <c r="BE857" s="286"/>
      <c r="BF857" s="286">
        <v>0</v>
      </c>
      <c r="BG857" s="286"/>
      <c r="BH857" s="286"/>
      <c r="BI857" s="286"/>
      <c r="BJ857" s="286">
        <v>0</v>
      </c>
      <c r="BK857" s="286"/>
      <c r="BL857" s="286"/>
      <c r="BM857" s="286"/>
      <c r="BN857" s="286"/>
      <c r="BO857" s="286"/>
      <c r="BP857" s="287" t="s">
        <v>45</v>
      </c>
      <c r="BQ857" s="287" t="s">
        <v>45</v>
      </c>
      <c r="BR857" t="s">
        <v>45</v>
      </c>
    </row>
    <row r="858" spans="1:70" x14ac:dyDescent="0.3">
      <c r="A858" s="281">
        <v>855</v>
      </c>
      <c r="B858" s="288" t="s">
        <v>2952</v>
      </c>
      <c r="C858" s="288" t="s">
        <v>3011</v>
      </c>
      <c r="D858" s="288" t="s">
        <v>3003</v>
      </c>
      <c r="E858" s="288" t="s">
        <v>2959</v>
      </c>
      <c r="F858" s="288" t="s">
        <v>2977</v>
      </c>
      <c r="G858" s="288" t="s">
        <v>2978</v>
      </c>
      <c r="H858" s="288" t="s">
        <v>2979</v>
      </c>
      <c r="I858" s="288" t="s">
        <v>2962</v>
      </c>
      <c r="J858" s="288" t="s">
        <v>60</v>
      </c>
      <c r="K858" s="288" t="s">
        <v>2958</v>
      </c>
      <c r="L858" s="288" t="s">
        <v>45</v>
      </c>
      <c r="M858" s="289" t="s">
        <v>1065</v>
      </c>
      <c r="N858" s="288" t="s">
        <v>1064</v>
      </c>
      <c r="O858" s="288" t="s">
        <v>50</v>
      </c>
      <c r="P858" s="288" t="s">
        <v>142</v>
      </c>
      <c r="Q858" s="290" t="s">
        <v>45</v>
      </c>
      <c r="R858" s="288" t="s">
        <v>45</v>
      </c>
      <c r="S858" s="1">
        <v>45916</v>
      </c>
      <c r="T858" s="1">
        <v>45820</v>
      </c>
      <c r="U858" s="290" t="s">
        <v>45</v>
      </c>
      <c r="V858" s="1">
        <v>45820</v>
      </c>
      <c r="W858" s="1">
        <v>45853</v>
      </c>
      <c r="X858" s="290" t="s">
        <v>45</v>
      </c>
      <c r="Y858" s="291">
        <v>39000</v>
      </c>
      <c r="Z858" s="291">
        <v>39000</v>
      </c>
      <c r="AA858" s="291">
        <v>10500</v>
      </c>
      <c r="AB858" s="291">
        <v>39000</v>
      </c>
      <c r="AC858" s="292" t="s">
        <v>399</v>
      </c>
      <c r="AD858" s="290" t="s">
        <v>60</v>
      </c>
      <c r="AE858" s="292" t="s">
        <v>45</v>
      </c>
      <c r="AF858" s="291">
        <v>39000</v>
      </c>
      <c r="AG858" s="291">
        <v>3185</v>
      </c>
      <c r="AH858" s="291">
        <v>124215000</v>
      </c>
      <c r="AI858" s="291">
        <v>33442500</v>
      </c>
      <c r="AJ858" s="291">
        <v>1555</v>
      </c>
      <c r="AK858" s="291">
        <v>60645000</v>
      </c>
      <c r="AL858" s="291">
        <v>16327500</v>
      </c>
      <c r="AM858" s="291">
        <v>1630</v>
      </c>
      <c r="AN858" s="291">
        <v>63570000</v>
      </c>
      <c r="AO858" s="291">
        <v>17115000</v>
      </c>
      <c r="AP858" s="291">
        <v>1556</v>
      </c>
      <c r="AQ858" s="291">
        <v>60684000</v>
      </c>
      <c r="AR858" s="291">
        <v>16338000</v>
      </c>
      <c r="AS858" s="291">
        <v>1556</v>
      </c>
      <c r="AT858" s="291">
        <v>60684000</v>
      </c>
      <c r="AU858" s="291">
        <v>16338000</v>
      </c>
      <c r="AV858" s="291"/>
      <c r="AW858" s="291"/>
      <c r="AX858" s="291">
        <v>0</v>
      </c>
      <c r="AY858" s="291"/>
      <c r="AZ858" s="291"/>
      <c r="BA858" s="291"/>
      <c r="BB858" s="291"/>
      <c r="BC858" s="291"/>
      <c r="BD858" s="291"/>
      <c r="BE858" s="291"/>
      <c r="BF858" s="291">
        <v>0</v>
      </c>
      <c r="BG858" s="291"/>
      <c r="BH858" s="291"/>
      <c r="BI858" s="291"/>
      <c r="BJ858" s="291">
        <v>0</v>
      </c>
      <c r="BK858" s="291"/>
      <c r="BL858" s="291">
        <v>1556</v>
      </c>
      <c r="BM858" s="291">
        <v>1556</v>
      </c>
      <c r="BN858" s="291">
        <v>60684000</v>
      </c>
      <c r="BO858" s="291">
        <v>16338000</v>
      </c>
      <c r="BP858" s="292" t="s">
        <v>45</v>
      </c>
      <c r="BQ858" s="292" t="s">
        <v>45</v>
      </c>
      <c r="BR858" t="s">
        <v>45</v>
      </c>
    </row>
    <row r="859" spans="1:70" x14ac:dyDescent="0.3">
      <c r="A859" s="281">
        <v>856</v>
      </c>
      <c r="B859" s="282" t="s">
        <v>2952</v>
      </c>
      <c r="C859" s="282" t="s">
        <v>3011</v>
      </c>
      <c r="D859" s="282" t="s">
        <v>3003</v>
      </c>
      <c r="E859" s="282" t="s">
        <v>2959</v>
      </c>
      <c r="F859" s="282" t="s">
        <v>2977</v>
      </c>
      <c r="G859" s="282" t="s">
        <v>2978</v>
      </c>
      <c r="H859" s="282" t="s">
        <v>2979</v>
      </c>
      <c r="I859" s="282" t="s">
        <v>2962</v>
      </c>
      <c r="J859" s="282" t="s">
        <v>60</v>
      </c>
      <c r="K859" s="282" t="s">
        <v>2958</v>
      </c>
      <c r="L859" s="282" t="s">
        <v>45</v>
      </c>
      <c r="M859" s="283" t="s">
        <v>469</v>
      </c>
      <c r="N859" s="282" t="s">
        <v>405</v>
      </c>
      <c r="O859" s="282" t="s">
        <v>50</v>
      </c>
      <c r="P859" s="282" t="s">
        <v>142</v>
      </c>
      <c r="Q859" s="284" t="s">
        <v>45</v>
      </c>
      <c r="R859" s="282" t="s">
        <v>45</v>
      </c>
      <c r="S859" s="285">
        <v>45916</v>
      </c>
      <c r="T859" s="285">
        <v>45827</v>
      </c>
      <c r="U859" s="284" t="s">
        <v>45</v>
      </c>
      <c r="V859" s="285">
        <v>45827</v>
      </c>
      <c r="W859" s="285">
        <v>45853</v>
      </c>
      <c r="X859" s="284" t="s">
        <v>45</v>
      </c>
      <c r="Y859" s="286">
        <v>39000</v>
      </c>
      <c r="Z859" s="286">
        <v>39000</v>
      </c>
      <c r="AA859" s="286">
        <v>9900</v>
      </c>
      <c r="AB859" s="286">
        <v>39000</v>
      </c>
      <c r="AC859" s="287" t="s">
        <v>678</v>
      </c>
      <c r="AD859" s="284" t="s">
        <v>60</v>
      </c>
      <c r="AE859" s="287" t="s">
        <v>45</v>
      </c>
      <c r="AF859" s="286">
        <v>39000</v>
      </c>
      <c r="AG859" s="286">
        <v>2930</v>
      </c>
      <c r="AH859" s="286">
        <v>114270000</v>
      </c>
      <c r="AI859" s="286">
        <v>29007000</v>
      </c>
      <c r="AJ859" s="286">
        <v>2230</v>
      </c>
      <c r="AK859" s="286">
        <v>86970000</v>
      </c>
      <c r="AL859" s="286">
        <v>22077000</v>
      </c>
      <c r="AM859" s="286">
        <v>700</v>
      </c>
      <c r="AN859" s="286">
        <v>27300000</v>
      </c>
      <c r="AO859" s="286">
        <v>6930000</v>
      </c>
      <c r="AP859" s="286">
        <v>2253</v>
      </c>
      <c r="AQ859" s="286">
        <v>87867000</v>
      </c>
      <c r="AR859" s="286">
        <v>22304700</v>
      </c>
      <c r="AS859" s="286">
        <v>2253</v>
      </c>
      <c r="AT859" s="286">
        <v>87867000</v>
      </c>
      <c r="AU859" s="286">
        <v>22304700</v>
      </c>
      <c r="AV859" s="286"/>
      <c r="AW859" s="286"/>
      <c r="AX859" s="286">
        <v>0</v>
      </c>
      <c r="AY859" s="286"/>
      <c r="AZ859" s="286"/>
      <c r="BA859" s="286"/>
      <c r="BB859" s="286"/>
      <c r="BC859" s="286"/>
      <c r="BD859" s="286"/>
      <c r="BE859" s="286"/>
      <c r="BF859" s="286">
        <v>0</v>
      </c>
      <c r="BG859" s="286"/>
      <c r="BH859" s="286"/>
      <c r="BI859" s="286"/>
      <c r="BJ859" s="286">
        <v>0</v>
      </c>
      <c r="BK859" s="286"/>
      <c r="BL859" s="286">
        <v>2253</v>
      </c>
      <c r="BM859" s="286">
        <v>2253</v>
      </c>
      <c r="BN859" s="286">
        <v>87867000</v>
      </c>
      <c r="BO859" s="286">
        <v>22304700</v>
      </c>
      <c r="BP859" s="287" t="s">
        <v>45</v>
      </c>
      <c r="BQ859" s="287" t="s">
        <v>45</v>
      </c>
      <c r="BR859" t="s">
        <v>45</v>
      </c>
    </row>
    <row r="860" spans="1:70" x14ac:dyDescent="0.3">
      <c r="A860" s="281">
        <v>857</v>
      </c>
      <c r="B860" s="288" t="s">
        <v>2952</v>
      </c>
      <c r="C860" s="288" t="s">
        <v>3011</v>
      </c>
      <c r="D860" s="288" t="s">
        <v>3003</v>
      </c>
      <c r="E860" s="288" t="s">
        <v>2959</v>
      </c>
      <c r="F860" s="288" t="s">
        <v>2977</v>
      </c>
      <c r="G860" s="288" t="s">
        <v>2978</v>
      </c>
      <c r="H860" s="288" t="s">
        <v>3005</v>
      </c>
      <c r="I860" s="288" t="s">
        <v>2962</v>
      </c>
      <c r="J860" s="288" t="s">
        <v>60</v>
      </c>
      <c r="K860" s="288" t="s">
        <v>2958</v>
      </c>
      <c r="L860" s="288" t="s">
        <v>45</v>
      </c>
      <c r="M860" s="289" t="s">
        <v>1062</v>
      </c>
      <c r="N860" s="288" t="s">
        <v>1061</v>
      </c>
      <c r="O860" s="288" t="s">
        <v>50</v>
      </c>
      <c r="P860" s="288" t="s">
        <v>51</v>
      </c>
      <c r="Q860" s="290" t="s">
        <v>45</v>
      </c>
      <c r="R860" s="288" t="s">
        <v>45</v>
      </c>
      <c r="S860" s="1">
        <v>2958465</v>
      </c>
      <c r="T860" s="1">
        <v>45910</v>
      </c>
      <c r="U860" s="290" t="s">
        <v>45</v>
      </c>
      <c r="V860" s="1">
        <v>45910</v>
      </c>
      <c r="W860" s="290" t="s">
        <v>45</v>
      </c>
      <c r="X860" s="290" t="s">
        <v>45</v>
      </c>
      <c r="Y860" s="291">
        <v>126000</v>
      </c>
      <c r="Z860" s="291">
        <v>140000</v>
      </c>
      <c r="AA860" s="291">
        <v>33500</v>
      </c>
      <c r="AB860" s="291">
        <v>140000</v>
      </c>
      <c r="AC860" s="292" t="s">
        <v>531</v>
      </c>
      <c r="AD860" s="290" t="s">
        <v>60</v>
      </c>
      <c r="AE860" s="292" t="s">
        <v>45</v>
      </c>
      <c r="AF860" s="291">
        <v>126000</v>
      </c>
      <c r="AG860" s="291">
        <v>1775</v>
      </c>
      <c r="AH860" s="291">
        <v>248500000</v>
      </c>
      <c r="AI860" s="291">
        <v>59462500</v>
      </c>
      <c r="AJ860" s="291">
        <v>1775</v>
      </c>
      <c r="AK860" s="291">
        <v>248500000</v>
      </c>
      <c r="AL860" s="291">
        <v>59462500</v>
      </c>
      <c r="AM860" s="291"/>
      <c r="AN860" s="291"/>
      <c r="AO860" s="291">
        <v>0</v>
      </c>
      <c r="AP860" s="291"/>
      <c r="AQ860" s="291"/>
      <c r="AR860" s="291">
        <v>0</v>
      </c>
      <c r="AS860" s="291"/>
      <c r="AT860" s="291"/>
      <c r="AU860" s="291">
        <v>0</v>
      </c>
      <c r="AV860" s="291"/>
      <c r="AW860" s="291"/>
      <c r="AX860" s="291">
        <v>0</v>
      </c>
      <c r="AY860" s="291"/>
      <c r="AZ860" s="291"/>
      <c r="BA860" s="291"/>
      <c r="BB860" s="291"/>
      <c r="BC860" s="291"/>
      <c r="BD860" s="291"/>
      <c r="BE860" s="291"/>
      <c r="BF860" s="291">
        <v>0</v>
      </c>
      <c r="BG860" s="291"/>
      <c r="BH860" s="291"/>
      <c r="BI860" s="291"/>
      <c r="BJ860" s="291">
        <v>0</v>
      </c>
      <c r="BK860" s="291"/>
      <c r="BL860" s="291"/>
      <c r="BM860" s="291"/>
      <c r="BN860" s="291"/>
      <c r="BO860" s="291"/>
      <c r="BP860" s="292" t="s">
        <v>45</v>
      </c>
      <c r="BQ860" s="292" t="s">
        <v>45</v>
      </c>
      <c r="BR860" t="s">
        <v>45</v>
      </c>
    </row>
    <row r="861" spans="1:70" x14ac:dyDescent="0.3">
      <c r="A861" s="281">
        <v>858</v>
      </c>
      <c r="B861" s="282" t="s">
        <v>2952</v>
      </c>
      <c r="C861" s="282" t="s">
        <v>3011</v>
      </c>
      <c r="D861" s="282" t="s">
        <v>3003</v>
      </c>
      <c r="E861" s="282" t="s">
        <v>2959</v>
      </c>
      <c r="F861" s="282" t="s">
        <v>2977</v>
      </c>
      <c r="G861" s="282" t="s">
        <v>2980</v>
      </c>
      <c r="H861" s="282" t="s">
        <v>2982</v>
      </c>
      <c r="I861" s="282" t="s">
        <v>2962</v>
      </c>
      <c r="J861" s="282" t="s">
        <v>60</v>
      </c>
      <c r="K861" s="282" t="s">
        <v>2958</v>
      </c>
      <c r="L861" s="282" t="s">
        <v>45</v>
      </c>
      <c r="M861" s="283" t="s">
        <v>1060</v>
      </c>
      <c r="N861" s="282" t="s">
        <v>1059</v>
      </c>
      <c r="O861" s="282" t="s">
        <v>50</v>
      </c>
      <c r="P861" s="282" t="s">
        <v>184</v>
      </c>
      <c r="Q861" s="284" t="s">
        <v>45</v>
      </c>
      <c r="R861" s="282" t="s">
        <v>45</v>
      </c>
      <c r="S861" s="285">
        <v>45917</v>
      </c>
      <c r="T861" s="285">
        <v>45866</v>
      </c>
      <c r="U861" s="284" t="s">
        <v>45</v>
      </c>
      <c r="V861" s="285">
        <v>45866</v>
      </c>
      <c r="W861" s="284" t="s">
        <v>45</v>
      </c>
      <c r="X861" s="284" t="s">
        <v>45</v>
      </c>
      <c r="Y861" s="286">
        <v>143000</v>
      </c>
      <c r="Z861" s="286">
        <v>179000</v>
      </c>
      <c r="AA861" s="286">
        <v>39300</v>
      </c>
      <c r="AB861" s="286">
        <v>179000</v>
      </c>
      <c r="AC861" s="287" t="s">
        <v>569</v>
      </c>
      <c r="AD861" s="284" t="s">
        <v>60</v>
      </c>
      <c r="AE861" s="287" t="s">
        <v>45</v>
      </c>
      <c r="AF861" s="286">
        <v>143000</v>
      </c>
      <c r="AG861" s="286">
        <v>820</v>
      </c>
      <c r="AH861" s="286">
        <v>146780000</v>
      </c>
      <c r="AI861" s="286">
        <v>32226000</v>
      </c>
      <c r="AJ861" s="286">
        <v>820</v>
      </c>
      <c r="AK861" s="286">
        <v>146780000</v>
      </c>
      <c r="AL861" s="286">
        <v>32226000</v>
      </c>
      <c r="AM861" s="286"/>
      <c r="AN861" s="286"/>
      <c r="AO861" s="286">
        <v>0</v>
      </c>
      <c r="AP861" s="286"/>
      <c r="AQ861" s="286"/>
      <c r="AR861" s="286">
        <v>0</v>
      </c>
      <c r="AS861" s="286"/>
      <c r="AT861" s="286"/>
      <c r="AU861" s="286">
        <v>0</v>
      </c>
      <c r="AV861" s="286"/>
      <c r="AW861" s="286"/>
      <c r="AX861" s="286">
        <v>0</v>
      </c>
      <c r="AY861" s="286"/>
      <c r="AZ861" s="286"/>
      <c r="BA861" s="286"/>
      <c r="BB861" s="286"/>
      <c r="BC861" s="286"/>
      <c r="BD861" s="286"/>
      <c r="BE861" s="286"/>
      <c r="BF861" s="286">
        <v>0</v>
      </c>
      <c r="BG861" s="286"/>
      <c r="BH861" s="286"/>
      <c r="BI861" s="286"/>
      <c r="BJ861" s="286">
        <v>0</v>
      </c>
      <c r="BK861" s="286"/>
      <c r="BL861" s="286"/>
      <c r="BM861" s="286"/>
      <c r="BN861" s="286"/>
      <c r="BO861" s="286"/>
      <c r="BP861" s="287" t="s">
        <v>45</v>
      </c>
      <c r="BQ861" s="287" t="s">
        <v>45</v>
      </c>
      <c r="BR861" t="s">
        <v>45</v>
      </c>
    </row>
    <row r="862" spans="1:70" x14ac:dyDescent="0.3">
      <c r="A862" s="281">
        <v>859</v>
      </c>
      <c r="B862" s="288" t="s">
        <v>2952</v>
      </c>
      <c r="C862" s="288" t="s">
        <v>3011</v>
      </c>
      <c r="D862" s="288" t="s">
        <v>3003</v>
      </c>
      <c r="E862" s="288" t="s">
        <v>2959</v>
      </c>
      <c r="F862" s="288" t="s">
        <v>2977</v>
      </c>
      <c r="G862" s="288" t="s">
        <v>2980</v>
      </c>
      <c r="H862" s="288" t="s">
        <v>2982</v>
      </c>
      <c r="I862" s="288" t="s">
        <v>2962</v>
      </c>
      <c r="J862" s="288" t="s">
        <v>60</v>
      </c>
      <c r="K862" s="288" t="s">
        <v>2958</v>
      </c>
      <c r="L862" s="288" t="s">
        <v>45</v>
      </c>
      <c r="M862" s="289" t="s">
        <v>1057</v>
      </c>
      <c r="N862" s="288" t="s">
        <v>1056</v>
      </c>
      <c r="O862" s="288" t="s">
        <v>50</v>
      </c>
      <c r="P862" s="288" t="s">
        <v>51</v>
      </c>
      <c r="Q862" s="290" t="s">
        <v>45</v>
      </c>
      <c r="R862" s="288" t="s">
        <v>45</v>
      </c>
      <c r="S862" s="1">
        <v>45867</v>
      </c>
      <c r="T862" s="1">
        <v>45825</v>
      </c>
      <c r="U862" s="290" t="s">
        <v>45</v>
      </c>
      <c r="V862" s="1">
        <v>45825</v>
      </c>
      <c r="W862" s="1">
        <v>45867</v>
      </c>
      <c r="X862" s="290" t="s">
        <v>45</v>
      </c>
      <c r="Y862" s="291">
        <v>89000</v>
      </c>
      <c r="Z862" s="291">
        <v>127000</v>
      </c>
      <c r="AA862" s="291">
        <v>20700</v>
      </c>
      <c r="AB862" s="291">
        <v>127000</v>
      </c>
      <c r="AC862" s="292" t="s">
        <v>1058</v>
      </c>
      <c r="AD862" s="290" t="s">
        <v>60</v>
      </c>
      <c r="AE862" s="292" t="s">
        <v>45</v>
      </c>
      <c r="AF862" s="291">
        <v>89000</v>
      </c>
      <c r="AG862" s="291">
        <v>1000</v>
      </c>
      <c r="AH862" s="291">
        <v>127000000</v>
      </c>
      <c r="AI862" s="291">
        <v>20700000</v>
      </c>
      <c r="AJ862" s="291">
        <v>1000</v>
      </c>
      <c r="AK862" s="291">
        <v>127000000</v>
      </c>
      <c r="AL862" s="291">
        <v>20700000</v>
      </c>
      <c r="AM862" s="291"/>
      <c r="AN862" s="291"/>
      <c r="AO862" s="291">
        <v>0</v>
      </c>
      <c r="AP862" s="291">
        <v>879</v>
      </c>
      <c r="AQ862" s="291">
        <v>111633000</v>
      </c>
      <c r="AR862" s="291">
        <v>18195300</v>
      </c>
      <c r="AS862" s="291">
        <v>879</v>
      </c>
      <c r="AT862" s="291">
        <v>111633000</v>
      </c>
      <c r="AU862" s="291">
        <v>18195300</v>
      </c>
      <c r="AV862" s="291"/>
      <c r="AW862" s="291"/>
      <c r="AX862" s="291">
        <v>0</v>
      </c>
      <c r="AY862" s="291"/>
      <c r="AZ862" s="291"/>
      <c r="BA862" s="291"/>
      <c r="BB862" s="291"/>
      <c r="BC862" s="291"/>
      <c r="BD862" s="291"/>
      <c r="BE862" s="291"/>
      <c r="BF862" s="291">
        <v>0</v>
      </c>
      <c r="BG862" s="291"/>
      <c r="BH862" s="291"/>
      <c r="BI862" s="291"/>
      <c r="BJ862" s="291">
        <v>0</v>
      </c>
      <c r="BK862" s="291"/>
      <c r="BL862" s="291">
        <v>879</v>
      </c>
      <c r="BM862" s="291">
        <v>879</v>
      </c>
      <c r="BN862" s="291">
        <v>111633000</v>
      </c>
      <c r="BO862" s="291">
        <v>18195300</v>
      </c>
      <c r="BP862" s="292" t="s">
        <v>45</v>
      </c>
      <c r="BQ862" s="292" t="s">
        <v>45</v>
      </c>
      <c r="BR862" t="s">
        <v>45</v>
      </c>
    </row>
    <row r="863" spans="1:70" x14ac:dyDescent="0.3">
      <c r="A863" s="281">
        <v>860</v>
      </c>
      <c r="B863" s="282" t="s">
        <v>2952</v>
      </c>
      <c r="C863" s="282" t="s">
        <v>3011</v>
      </c>
      <c r="D863" s="282" t="s">
        <v>3003</v>
      </c>
      <c r="E863" s="282" t="s">
        <v>2959</v>
      </c>
      <c r="F863" s="282" t="s">
        <v>2977</v>
      </c>
      <c r="G863" s="282" t="s">
        <v>2980</v>
      </c>
      <c r="H863" s="282" t="s">
        <v>2982</v>
      </c>
      <c r="I863" s="282" t="s">
        <v>2962</v>
      </c>
      <c r="J863" s="282" t="s">
        <v>60</v>
      </c>
      <c r="K863" s="282" t="s">
        <v>2958</v>
      </c>
      <c r="L863" s="282" t="s">
        <v>45</v>
      </c>
      <c r="M863" s="283" t="s">
        <v>475</v>
      </c>
      <c r="N863" s="282" t="s">
        <v>402</v>
      </c>
      <c r="O863" s="282" t="s">
        <v>50</v>
      </c>
      <c r="P863" s="282" t="s">
        <v>127</v>
      </c>
      <c r="Q863" s="284" t="s">
        <v>45</v>
      </c>
      <c r="R863" s="282" t="s">
        <v>45</v>
      </c>
      <c r="S863" s="285">
        <v>45877</v>
      </c>
      <c r="T863" s="285">
        <v>45817</v>
      </c>
      <c r="U863" s="284" t="s">
        <v>45</v>
      </c>
      <c r="V863" s="285">
        <v>45817</v>
      </c>
      <c r="W863" s="284" t="s">
        <v>45</v>
      </c>
      <c r="X863" s="284" t="s">
        <v>45</v>
      </c>
      <c r="Y863" s="286">
        <v>129000</v>
      </c>
      <c r="Z863" s="286">
        <v>129000</v>
      </c>
      <c r="AA863" s="286">
        <v>31800</v>
      </c>
      <c r="AB863" s="286">
        <v>129000</v>
      </c>
      <c r="AC863" s="287" t="s">
        <v>561</v>
      </c>
      <c r="AD863" s="284" t="s">
        <v>60</v>
      </c>
      <c r="AE863" s="287" t="s">
        <v>45</v>
      </c>
      <c r="AF863" s="286">
        <v>129000</v>
      </c>
      <c r="AG863" s="286">
        <v>1700</v>
      </c>
      <c r="AH863" s="286">
        <v>219300000</v>
      </c>
      <c r="AI863" s="286">
        <v>54060000</v>
      </c>
      <c r="AJ863" s="286">
        <v>1200</v>
      </c>
      <c r="AK863" s="286">
        <v>154800000</v>
      </c>
      <c r="AL863" s="286">
        <v>38160000</v>
      </c>
      <c r="AM863" s="286">
        <v>500</v>
      </c>
      <c r="AN863" s="286">
        <v>64500000</v>
      </c>
      <c r="AO863" s="286">
        <v>15900000</v>
      </c>
      <c r="AP863" s="286"/>
      <c r="AQ863" s="286"/>
      <c r="AR863" s="286">
        <v>0</v>
      </c>
      <c r="AS863" s="286"/>
      <c r="AT863" s="286"/>
      <c r="AU863" s="286">
        <v>0</v>
      </c>
      <c r="AV863" s="286"/>
      <c r="AW863" s="286"/>
      <c r="AX863" s="286">
        <v>0</v>
      </c>
      <c r="AY863" s="286"/>
      <c r="AZ863" s="286"/>
      <c r="BA863" s="286"/>
      <c r="BB863" s="286"/>
      <c r="BC863" s="286"/>
      <c r="BD863" s="286"/>
      <c r="BE863" s="286"/>
      <c r="BF863" s="286">
        <v>0</v>
      </c>
      <c r="BG863" s="286"/>
      <c r="BH863" s="286"/>
      <c r="BI863" s="286"/>
      <c r="BJ863" s="286">
        <v>0</v>
      </c>
      <c r="BK863" s="286"/>
      <c r="BL863" s="286"/>
      <c r="BM863" s="286"/>
      <c r="BN863" s="286"/>
      <c r="BO863" s="286"/>
      <c r="BP863" s="287" t="s">
        <v>45</v>
      </c>
      <c r="BQ863" s="287" t="s">
        <v>45</v>
      </c>
      <c r="BR863" t="s">
        <v>45</v>
      </c>
    </row>
    <row r="864" spans="1:70" x14ac:dyDescent="0.3">
      <c r="A864" s="281">
        <v>861</v>
      </c>
      <c r="B864" s="288" t="s">
        <v>2952</v>
      </c>
      <c r="C864" s="288" t="s">
        <v>3011</v>
      </c>
      <c r="D864" s="288" t="s">
        <v>3003</v>
      </c>
      <c r="E864" s="288" t="s">
        <v>2959</v>
      </c>
      <c r="F864" s="288" t="s">
        <v>2977</v>
      </c>
      <c r="G864" s="288" t="s">
        <v>2980</v>
      </c>
      <c r="H864" s="288" t="s">
        <v>2982</v>
      </c>
      <c r="I864" s="288" t="s">
        <v>2962</v>
      </c>
      <c r="J864" s="288" t="s">
        <v>60</v>
      </c>
      <c r="K864" s="288" t="s">
        <v>2958</v>
      </c>
      <c r="L864" s="288" t="s">
        <v>45</v>
      </c>
      <c r="M864" s="289" t="s">
        <v>1054</v>
      </c>
      <c r="N864" s="288" t="s">
        <v>1053</v>
      </c>
      <c r="O864" s="288" t="s">
        <v>50</v>
      </c>
      <c r="P864" s="288" t="s">
        <v>51</v>
      </c>
      <c r="Q864" s="290" t="s">
        <v>45</v>
      </c>
      <c r="R864" s="288" t="s">
        <v>45</v>
      </c>
      <c r="S864" s="1">
        <v>45890</v>
      </c>
      <c r="T864" s="1">
        <v>45841</v>
      </c>
      <c r="U864" s="290" t="s">
        <v>45</v>
      </c>
      <c r="V864" s="1">
        <v>45841</v>
      </c>
      <c r="W864" s="290" t="s">
        <v>45</v>
      </c>
      <c r="X864" s="290" t="s">
        <v>45</v>
      </c>
      <c r="Y864" s="291">
        <v>127000</v>
      </c>
      <c r="Z864" s="291">
        <v>142000</v>
      </c>
      <c r="AA864" s="291">
        <v>34000</v>
      </c>
      <c r="AB864" s="291">
        <v>142000</v>
      </c>
      <c r="AC864" s="292" t="s">
        <v>208</v>
      </c>
      <c r="AD864" s="290" t="s">
        <v>60</v>
      </c>
      <c r="AE864" s="292" t="s">
        <v>45</v>
      </c>
      <c r="AF864" s="291">
        <v>127000</v>
      </c>
      <c r="AG864" s="291">
        <v>1020</v>
      </c>
      <c r="AH864" s="291">
        <v>144840000</v>
      </c>
      <c r="AI864" s="291">
        <v>34680000</v>
      </c>
      <c r="AJ864" s="291">
        <v>1020</v>
      </c>
      <c r="AK864" s="291">
        <v>144840000</v>
      </c>
      <c r="AL864" s="291">
        <v>34680000</v>
      </c>
      <c r="AM864" s="291"/>
      <c r="AN864" s="291"/>
      <c r="AO864" s="291">
        <v>0</v>
      </c>
      <c r="AP864" s="291"/>
      <c r="AQ864" s="291"/>
      <c r="AR864" s="291">
        <v>0</v>
      </c>
      <c r="AS864" s="291"/>
      <c r="AT864" s="291"/>
      <c r="AU864" s="291">
        <v>0</v>
      </c>
      <c r="AV864" s="291"/>
      <c r="AW864" s="291"/>
      <c r="AX864" s="291">
        <v>0</v>
      </c>
      <c r="AY864" s="291"/>
      <c r="AZ864" s="291"/>
      <c r="BA864" s="291"/>
      <c r="BB864" s="291"/>
      <c r="BC864" s="291"/>
      <c r="BD864" s="291"/>
      <c r="BE864" s="291"/>
      <c r="BF864" s="291">
        <v>0</v>
      </c>
      <c r="BG864" s="291"/>
      <c r="BH864" s="291"/>
      <c r="BI864" s="291"/>
      <c r="BJ864" s="291">
        <v>0</v>
      </c>
      <c r="BK864" s="291"/>
      <c r="BL864" s="291"/>
      <c r="BM864" s="291"/>
      <c r="BN864" s="291"/>
      <c r="BO864" s="291"/>
      <c r="BP864" s="292" t="s">
        <v>45</v>
      </c>
      <c r="BQ864" s="292" t="s">
        <v>45</v>
      </c>
      <c r="BR864" t="s">
        <v>45</v>
      </c>
    </row>
    <row r="865" spans="1:70" x14ac:dyDescent="0.3">
      <c r="A865" s="281">
        <v>862</v>
      </c>
      <c r="B865" s="282" t="s">
        <v>2952</v>
      </c>
      <c r="C865" s="282" t="s">
        <v>3011</v>
      </c>
      <c r="D865" s="282" t="s">
        <v>3003</v>
      </c>
      <c r="E865" s="282" t="s">
        <v>2959</v>
      </c>
      <c r="F865" s="282" t="s">
        <v>2977</v>
      </c>
      <c r="G865" s="282" t="s">
        <v>2980</v>
      </c>
      <c r="H865" s="282" t="s">
        <v>2982</v>
      </c>
      <c r="I865" s="282" t="s">
        <v>2962</v>
      </c>
      <c r="J865" s="282" t="s">
        <v>60</v>
      </c>
      <c r="K865" s="282" t="s">
        <v>2958</v>
      </c>
      <c r="L865" s="282" t="s">
        <v>45</v>
      </c>
      <c r="M865" s="283" t="s">
        <v>1052</v>
      </c>
      <c r="N865" s="282" t="s">
        <v>1051</v>
      </c>
      <c r="O865" s="282" t="s">
        <v>50</v>
      </c>
      <c r="P865" s="282" t="s">
        <v>51</v>
      </c>
      <c r="Q865" s="284" t="s">
        <v>45</v>
      </c>
      <c r="R865" s="282" t="s">
        <v>45</v>
      </c>
      <c r="S865" s="285">
        <v>2958465</v>
      </c>
      <c r="T865" s="285">
        <v>45867</v>
      </c>
      <c r="U865" s="284" t="s">
        <v>45</v>
      </c>
      <c r="V865" s="285">
        <v>45867</v>
      </c>
      <c r="W865" s="284" t="s">
        <v>45</v>
      </c>
      <c r="X865" s="284" t="s">
        <v>45</v>
      </c>
      <c r="Y865" s="286">
        <v>147000</v>
      </c>
      <c r="Z865" s="286">
        <v>147000</v>
      </c>
      <c r="AA865" s="286">
        <v>39000</v>
      </c>
      <c r="AB865" s="286">
        <v>147000</v>
      </c>
      <c r="AC865" s="287" t="s">
        <v>52</v>
      </c>
      <c r="AD865" s="284" t="s">
        <v>60</v>
      </c>
      <c r="AE865" s="287" t="s">
        <v>45</v>
      </c>
      <c r="AF865" s="286">
        <v>147000</v>
      </c>
      <c r="AG865" s="286">
        <v>610</v>
      </c>
      <c r="AH865" s="286">
        <v>89670000</v>
      </c>
      <c r="AI865" s="286">
        <v>23790000</v>
      </c>
      <c r="AJ865" s="286">
        <v>610</v>
      </c>
      <c r="AK865" s="286">
        <v>89670000</v>
      </c>
      <c r="AL865" s="286">
        <v>23790000</v>
      </c>
      <c r="AM865" s="286"/>
      <c r="AN865" s="286"/>
      <c r="AO865" s="286">
        <v>0</v>
      </c>
      <c r="AP865" s="286"/>
      <c r="AQ865" s="286"/>
      <c r="AR865" s="286">
        <v>0</v>
      </c>
      <c r="AS865" s="286"/>
      <c r="AT865" s="286"/>
      <c r="AU865" s="286">
        <v>0</v>
      </c>
      <c r="AV865" s="286"/>
      <c r="AW865" s="286"/>
      <c r="AX865" s="286">
        <v>0</v>
      </c>
      <c r="AY865" s="286"/>
      <c r="AZ865" s="286"/>
      <c r="BA865" s="286"/>
      <c r="BB865" s="286"/>
      <c r="BC865" s="286"/>
      <c r="BD865" s="286"/>
      <c r="BE865" s="286"/>
      <c r="BF865" s="286">
        <v>0</v>
      </c>
      <c r="BG865" s="286"/>
      <c r="BH865" s="286"/>
      <c r="BI865" s="286"/>
      <c r="BJ865" s="286">
        <v>0</v>
      </c>
      <c r="BK865" s="286"/>
      <c r="BL865" s="286"/>
      <c r="BM865" s="286"/>
      <c r="BN865" s="286"/>
      <c r="BO865" s="286"/>
      <c r="BP865" s="287" t="s">
        <v>45</v>
      </c>
      <c r="BQ865" s="287" t="s">
        <v>45</v>
      </c>
      <c r="BR865" t="s">
        <v>45</v>
      </c>
    </row>
    <row r="866" spans="1:70" x14ac:dyDescent="0.3">
      <c r="A866" s="281">
        <v>863</v>
      </c>
      <c r="B866" s="288" t="s">
        <v>2952</v>
      </c>
      <c r="C866" s="288" t="s">
        <v>3011</v>
      </c>
      <c r="D866" s="288" t="s">
        <v>3003</v>
      </c>
      <c r="E866" s="288" t="s">
        <v>2959</v>
      </c>
      <c r="F866" s="288" t="s">
        <v>2977</v>
      </c>
      <c r="G866" s="288" t="s">
        <v>2980</v>
      </c>
      <c r="H866" s="288" t="s">
        <v>2982</v>
      </c>
      <c r="I866" s="288" t="s">
        <v>2962</v>
      </c>
      <c r="J866" s="288" t="s">
        <v>60</v>
      </c>
      <c r="K866" s="288" t="s">
        <v>2958</v>
      </c>
      <c r="L866" s="288" t="s">
        <v>45</v>
      </c>
      <c r="M866" s="289" t="s">
        <v>1050</v>
      </c>
      <c r="N866" s="288" t="s">
        <v>1049</v>
      </c>
      <c r="O866" s="288" t="s">
        <v>50</v>
      </c>
      <c r="P866" s="288" t="s">
        <v>184</v>
      </c>
      <c r="Q866" s="290" t="s">
        <v>45</v>
      </c>
      <c r="R866" s="288" t="s">
        <v>45</v>
      </c>
      <c r="S866" s="1">
        <v>45917</v>
      </c>
      <c r="T866" s="1">
        <v>45866</v>
      </c>
      <c r="U866" s="290" t="s">
        <v>45</v>
      </c>
      <c r="V866" s="1">
        <v>45866</v>
      </c>
      <c r="W866" s="290" t="s">
        <v>45</v>
      </c>
      <c r="X866" s="290" t="s">
        <v>45</v>
      </c>
      <c r="Y866" s="291">
        <v>143000</v>
      </c>
      <c r="Z866" s="291">
        <v>143000</v>
      </c>
      <c r="AA866" s="291">
        <v>38300</v>
      </c>
      <c r="AB866" s="291">
        <v>143000</v>
      </c>
      <c r="AC866" s="292" t="s">
        <v>121</v>
      </c>
      <c r="AD866" s="290" t="s">
        <v>60</v>
      </c>
      <c r="AE866" s="292" t="s">
        <v>45</v>
      </c>
      <c r="AF866" s="291">
        <v>143000</v>
      </c>
      <c r="AG866" s="291">
        <v>1070</v>
      </c>
      <c r="AH866" s="291">
        <v>153010000</v>
      </c>
      <c r="AI866" s="291">
        <v>40981000</v>
      </c>
      <c r="AJ866" s="291">
        <v>1070</v>
      </c>
      <c r="AK866" s="291">
        <v>153010000</v>
      </c>
      <c r="AL866" s="291">
        <v>40981000</v>
      </c>
      <c r="AM866" s="291"/>
      <c r="AN866" s="291"/>
      <c r="AO866" s="291">
        <v>0</v>
      </c>
      <c r="AP866" s="291"/>
      <c r="AQ866" s="291"/>
      <c r="AR866" s="291">
        <v>0</v>
      </c>
      <c r="AS866" s="291"/>
      <c r="AT866" s="291"/>
      <c r="AU866" s="291">
        <v>0</v>
      </c>
      <c r="AV866" s="291"/>
      <c r="AW866" s="291"/>
      <c r="AX866" s="291">
        <v>0</v>
      </c>
      <c r="AY866" s="291"/>
      <c r="AZ866" s="291"/>
      <c r="BA866" s="291"/>
      <c r="BB866" s="291"/>
      <c r="BC866" s="291"/>
      <c r="BD866" s="291"/>
      <c r="BE866" s="291"/>
      <c r="BF866" s="291">
        <v>0</v>
      </c>
      <c r="BG866" s="291"/>
      <c r="BH866" s="291"/>
      <c r="BI866" s="291"/>
      <c r="BJ866" s="291">
        <v>0</v>
      </c>
      <c r="BK866" s="291"/>
      <c r="BL866" s="291"/>
      <c r="BM866" s="291"/>
      <c r="BN866" s="291"/>
      <c r="BO866" s="291"/>
      <c r="BP866" s="292" t="s">
        <v>45</v>
      </c>
      <c r="BQ866" s="292" t="s">
        <v>45</v>
      </c>
      <c r="BR866" t="s">
        <v>45</v>
      </c>
    </row>
    <row r="867" spans="1:70" x14ac:dyDescent="0.3">
      <c r="A867" s="281">
        <v>864</v>
      </c>
      <c r="B867" s="282" t="s">
        <v>2952</v>
      </c>
      <c r="C867" s="282" t="s">
        <v>3011</v>
      </c>
      <c r="D867" s="282" t="s">
        <v>3003</v>
      </c>
      <c r="E867" s="282" t="s">
        <v>2959</v>
      </c>
      <c r="F867" s="282" t="s">
        <v>2977</v>
      </c>
      <c r="G867" s="282" t="s">
        <v>2980</v>
      </c>
      <c r="H867" s="282" t="s">
        <v>2982</v>
      </c>
      <c r="I867" s="282" t="s">
        <v>2962</v>
      </c>
      <c r="J867" s="282" t="s">
        <v>60</v>
      </c>
      <c r="K867" s="282" t="s">
        <v>2958</v>
      </c>
      <c r="L867" s="282" t="s">
        <v>45</v>
      </c>
      <c r="M867" s="283" t="s">
        <v>1048</v>
      </c>
      <c r="N867" s="282" t="s">
        <v>1047</v>
      </c>
      <c r="O867" s="282" t="s">
        <v>50</v>
      </c>
      <c r="P867" s="282" t="s">
        <v>51</v>
      </c>
      <c r="Q867" s="284" t="s">
        <v>45</v>
      </c>
      <c r="R867" s="282" t="s">
        <v>45</v>
      </c>
      <c r="S867" s="285">
        <v>45923</v>
      </c>
      <c r="T867" s="285">
        <v>45876</v>
      </c>
      <c r="U867" s="284" t="s">
        <v>45</v>
      </c>
      <c r="V867" s="285">
        <v>45876</v>
      </c>
      <c r="W867" s="284" t="s">
        <v>45</v>
      </c>
      <c r="X867" s="284" t="s">
        <v>45</v>
      </c>
      <c r="Y867" s="286">
        <v>112000</v>
      </c>
      <c r="Z867" s="286">
        <v>140000</v>
      </c>
      <c r="AA867" s="286">
        <v>27000</v>
      </c>
      <c r="AB867" s="286">
        <v>140000</v>
      </c>
      <c r="AC867" s="287" t="s">
        <v>920</v>
      </c>
      <c r="AD867" s="284" t="s">
        <v>60</v>
      </c>
      <c r="AE867" s="287" t="s">
        <v>45</v>
      </c>
      <c r="AF867" s="286">
        <v>112000</v>
      </c>
      <c r="AG867" s="286">
        <v>2020</v>
      </c>
      <c r="AH867" s="286">
        <v>282800000</v>
      </c>
      <c r="AI867" s="286">
        <v>54540000</v>
      </c>
      <c r="AJ867" s="286">
        <v>2020</v>
      </c>
      <c r="AK867" s="286">
        <v>282800000</v>
      </c>
      <c r="AL867" s="286">
        <v>54540000</v>
      </c>
      <c r="AM867" s="286"/>
      <c r="AN867" s="286"/>
      <c r="AO867" s="286">
        <v>0</v>
      </c>
      <c r="AP867" s="286"/>
      <c r="AQ867" s="286"/>
      <c r="AR867" s="286">
        <v>0</v>
      </c>
      <c r="AS867" s="286"/>
      <c r="AT867" s="286"/>
      <c r="AU867" s="286">
        <v>0</v>
      </c>
      <c r="AV867" s="286"/>
      <c r="AW867" s="286"/>
      <c r="AX867" s="286">
        <v>0</v>
      </c>
      <c r="AY867" s="286"/>
      <c r="AZ867" s="286"/>
      <c r="BA867" s="286"/>
      <c r="BB867" s="286"/>
      <c r="BC867" s="286"/>
      <c r="BD867" s="286"/>
      <c r="BE867" s="286"/>
      <c r="BF867" s="286">
        <v>0</v>
      </c>
      <c r="BG867" s="286"/>
      <c r="BH867" s="286"/>
      <c r="BI867" s="286"/>
      <c r="BJ867" s="286">
        <v>0</v>
      </c>
      <c r="BK867" s="286"/>
      <c r="BL867" s="286"/>
      <c r="BM867" s="286"/>
      <c r="BN867" s="286"/>
      <c r="BO867" s="286"/>
      <c r="BP867" s="287" t="s">
        <v>45</v>
      </c>
      <c r="BQ867" s="287" t="s">
        <v>45</v>
      </c>
      <c r="BR867" t="s">
        <v>45</v>
      </c>
    </row>
    <row r="868" spans="1:70" x14ac:dyDescent="0.3">
      <c r="A868" s="281">
        <v>865</v>
      </c>
      <c r="B868" s="288" t="s">
        <v>2952</v>
      </c>
      <c r="C868" s="288" t="s">
        <v>3011</v>
      </c>
      <c r="D868" s="288" t="s">
        <v>3003</v>
      </c>
      <c r="E868" s="288" t="s">
        <v>2959</v>
      </c>
      <c r="F868" s="288" t="s">
        <v>2977</v>
      </c>
      <c r="G868" s="288" t="s">
        <v>2980</v>
      </c>
      <c r="H868" s="288" t="s">
        <v>2983</v>
      </c>
      <c r="I868" s="288" t="s">
        <v>2962</v>
      </c>
      <c r="J868" s="288" t="s">
        <v>60</v>
      </c>
      <c r="K868" s="288" t="s">
        <v>2958</v>
      </c>
      <c r="L868" s="288" t="s">
        <v>45</v>
      </c>
      <c r="M868" s="289" t="s">
        <v>1046</v>
      </c>
      <c r="N868" s="288" t="s">
        <v>1045</v>
      </c>
      <c r="O868" s="288" t="s">
        <v>50</v>
      </c>
      <c r="P868" s="288" t="s">
        <v>51</v>
      </c>
      <c r="Q868" s="290" t="s">
        <v>45</v>
      </c>
      <c r="R868" s="288" t="s">
        <v>45</v>
      </c>
      <c r="S868" s="1">
        <v>2958465</v>
      </c>
      <c r="T868" s="1">
        <v>45848</v>
      </c>
      <c r="U868" s="290" t="s">
        <v>45</v>
      </c>
      <c r="V868" s="1">
        <v>45848</v>
      </c>
      <c r="W868" s="290" t="s">
        <v>45</v>
      </c>
      <c r="X868" s="290" t="s">
        <v>45</v>
      </c>
      <c r="Y868" s="291">
        <v>207000</v>
      </c>
      <c r="Z868" s="291">
        <v>260000</v>
      </c>
      <c r="AA868" s="291">
        <v>56500</v>
      </c>
      <c r="AB868" s="291">
        <v>260000</v>
      </c>
      <c r="AC868" s="292" t="s">
        <v>1013</v>
      </c>
      <c r="AD868" s="290" t="s">
        <v>60</v>
      </c>
      <c r="AE868" s="292" t="s">
        <v>45</v>
      </c>
      <c r="AF868" s="291">
        <v>207000</v>
      </c>
      <c r="AG868" s="291">
        <v>620</v>
      </c>
      <c r="AH868" s="291">
        <v>161200000</v>
      </c>
      <c r="AI868" s="291">
        <v>35030000</v>
      </c>
      <c r="AJ868" s="291">
        <v>620</v>
      </c>
      <c r="AK868" s="291">
        <v>161200000</v>
      </c>
      <c r="AL868" s="291">
        <v>35030000</v>
      </c>
      <c r="AM868" s="291"/>
      <c r="AN868" s="291"/>
      <c r="AO868" s="291">
        <v>0</v>
      </c>
      <c r="AP868" s="291"/>
      <c r="AQ868" s="291"/>
      <c r="AR868" s="291">
        <v>0</v>
      </c>
      <c r="AS868" s="291"/>
      <c r="AT868" s="291"/>
      <c r="AU868" s="291">
        <v>0</v>
      </c>
      <c r="AV868" s="291"/>
      <c r="AW868" s="291"/>
      <c r="AX868" s="291">
        <v>0</v>
      </c>
      <c r="AY868" s="291"/>
      <c r="AZ868" s="291"/>
      <c r="BA868" s="291"/>
      <c r="BB868" s="291"/>
      <c r="BC868" s="291"/>
      <c r="BD868" s="291"/>
      <c r="BE868" s="291"/>
      <c r="BF868" s="291">
        <v>0</v>
      </c>
      <c r="BG868" s="291"/>
      <c r="BH868" s="291"/>
      <c r="BI868" s="291"/>
      <c r="BJ868" s="291">
        <v>0</v>
      </c>
      <c r="BK868" s="291"/>
      <c r="BL868" s="291"/>
      <c r="BM868" s="291"/>
      <c r="BN868" s="291"/>
      <c r="BO868" s="291"/>
      <c r="BP868" s="292" t="s">
        <v>45</v>
      </c>
      <c r="BQ868" s="292" t="s">
        <v>45</v>
      </c>
      <c r="BR868" t="s">
        <v>45</v>
      </c>
    </row>
    <row r="869" spans="1:70" x14ac:dyDescent="0.3">
      <c r="A869" s="281">
        <v>866</v>
      </c>
      <c r="B869" s="282" t="s">
        <v>2952</v>
      </c>
      <c r="C869" s="282" t="s">
        <v>3011</v>
      </c>
      <c r="D869" s="282" t="s">
        <v>3003</v>
      </c>
      <c r="E869" s="282" t="s">
        <v>2959</v>
      </c>
      <c r="F869" s="282" t="s">
        <v>2977</v>
      </c>
      <c r="G869" s="282" t="s">
        <v>2980</v>
      </c>
      <c r="H869" s="282" t="s">
        <v>2983</v>
      </c>
      <c r="I869" s="282" t="s">
        <v>2962</v>
      </c>
      <c r="J869" s="282" t="s">
        <v>60</v>
      </c>
      <c r="K869" s="282" t="s">
        <v>2958</v>
      </c>
      <c r="L869" s="282" t="s">
        <v>45</v>
      </c>
      <c r="M869" s="283" t="s">
        <v>1044</v>
      </c>
      <c r="N869" s="282" t="s">
        <v>1043</v>
      </c>
      <c r="O869" s="282" t="s">
        <v>50</v>
      </c>
      <c r="P869" s="282" t="s">
        <v>51</v>
      </c>
      <c r="Q869" s="284" t="s">
        <v>45</v>
      </c>
      <c r="R869" s="282" t="s">
        <v>45</v>
      </c>
      <c r="S869" s="285">
        <v>2958465</v>
      </c>
      <c r="T869" s="285">
        <v>45853</v>
      </c>
      <c r="U869" s="284" t="s">
        <v>45</v>
      </c>
      <c r="V869" s="285">
        <v>45853</v>
      </c>
      <c r="W869" s="284" t="s">
        <v>45</v>
      </c>
      <c r="X869" s="284" t="s">
        <v>45</v>
      </c>
      <c r="Y869" s="286">
        <v>93000</v>
      </c>
      <c r="Z869" s="286">
        <v>116000</v>
      </c>
      <c r="AA869" s="286">
        <v>25000</v>
      </c>
      <c r="AB869" s="286">
        <v>116000</v>
      </c>
      <c r="AC869" s="287" t="s">
        <v>399</v>
      </c>
      <c r="AD869" s="284" t="s">
        <v>60</v>
      </c>
      <c r="AE869" s="287" t="s">
        <v>45</v>
      </c>
      <c r="AF869" s="286">
        <v>93000</v>
      </c>
      <c r="AG869" s="286">
        <v>970</v>
      </c>
      <c r="AH869" s="286">
        <v>112520000</v>
      </c>
      <c r="AI869" s="286">
        <v>24250000</v>
      </c>
      <c r="AJ869" s="286">
        <v>970</v>
      </c>
      <c r="AK869" s="286">
        <v>112520000</v>
      </c>
      <c r="AL869" s="286">
        <v>24250000</v>
      </c>
      <c r="AM869" s="286"/>
      <c r="AN869" s="286"/>
      <c r="AO869" s="286">
        <v>0</v>
      </c>
      <c r="AP869" s="286"/>
      <c r="AQ869" s="286"/>
      <c r="AR869" s="286">
        <v>0</v>
      </c>
      <c r="AS869" s="286"/>
      <c r="AT869" s="286"/>
      <c r="AU869" s="286">
        <v>0</v>
      </c>
      <c r="AV869" s="286"/>
      <c r="AW869" s="286"/>
      <c r="AX869" s="286">
        <v>0</v>
      </c>
      <c r="AY869" s="286"/>
      <c r="AZ869" s="286"/>
      <c r="BA869" s="286"/>
      <c r="BB869" s="286"/>
      <c r="BC869" s="286"/>
      <c r="BD869" s="286"/>
      <c r="BE869" s="286"/>
      <c r="BF869" s="286">
        <v>0</v>
      </c>
      <c r="BG869" s="286"/>
      <c r="BH869" s="286"/>
      <c r="BI869" s="286"/>
      <c r="BJ869" s="286">
        <v>0</v>
      </c>
      <c r="BK869" s="286"/>
      <c r="BL869" s="286"/>
      <c r="BM869" s="286"/>
      <c r="BN869" s="286"/>
      <c r="BO869" s="286"/>
      <c r="BP869" s="287" t="s">
        <v>45</v>
      </c>
      <c r="BQ869" s="287" t="s">
        <v>45</v>
      </c>
      <c r="BR869" t="s">
        <v>45</v>
      </c>
    </row>
    <row r="870" spans="1:70" x14ac:dyDescent="0.3">
      <c r="A870" s="281">
        <v>867</v>
      </c>
      <c r="B870" s="288" t="s">
        <v>2952</v>
      </c>
      <c r="C870" s="288" t="s">
        <v>3011</v>
      </c>
      <c r="D870" s="288" t="s">
        <v>3003</v>
      </c>
      <c r="E870" s="288" t="s">
        <v>2959</v>
      </c>
      <c r="F870" s="288" t="s">
        <v>2977</v>
      </c>
      <c r="G870" s="288" t="s">
        <v>2980</v>
      </c>
      <c r="H870" s="288" t="s">
        <v>2983</v>
      </c>
      <c r="I870" s="288" t="s">
        <v>2962</v>
      </c>
      <c r="J870" s="288" t="s">
        <v>60</v>
      </c>
      <c r="K870" s="288" t="s">
        <v>2958</v>
      </c>
      <c r="L870" s="288" t="s">
        <v>45</v>
      </c>
      <c r="M870" s="289" t="s">
        <v>1042</v>
      </c>
      <c r="N870" s="288" t="s">
        <v>1041</v>
      </c>
      <c r="O870" s="288" t="s">
        <v>50</v>
      </c>
      <c r="P870" s="288" t="s">
        <v>51</v>
      </c>
      <c r="Q870" s="290" t="s">
        <v>45</v>
      </c>
      <c r="R870" s="288" t="s">
        <v>45</v>
      </c>
      <c r="S870" s="1">
        <v>2958465</v>
      </c>
      <c r="T870" s="1">
        <v>45862</v>
      </c>
      <c r="U870" s="290" t="s">
        <v>45</v>
      </c>
      <c r="V870" s="1">
        <v>45862</v>
      </c>
      <c r="W870" s="290" t="s">
        <v>45</v>
      </c>
      <c r="X870" s="290" t="s">
        <v>45</v>
      </c>
      <c r="Y870" s="291">
        <v>142000</v>
      </c>
      <c r="Z870" s="291">
        <v>157000</v>
      </c>
      <c r="AA870" s="291">
        <v>37800</v>
      </c>
      <c r="AB870" s="291">
        <v>157000</v>
      </c>
      <c r="AC870" s="292" t="s">
        <v>531</v>
      </c>
      <c r="AD870" s="290" t="s">
        <v>60</v>
      </c>
      <c r="AE870" s="292" t="s">
        <v>45</v>
      </c>
      <c r="AF870" s="291">
        <v>142000</v>
      </c>
      <c r="AG870" s="291">
        <v>3740</v>
      </c>
      <c r="AH870" s="291">
        <v>587180000</v>
      </c>
      <c r="AI870" s="291">
        <v>141372000</v>
      </c>
      <c r="AJ870" s="291">
        <v>1050</v>
      </c>
      <c r="AK870" s="291">
        <v>164850000</v>
      </c>
      <c r="AL870" s="291">
        <v>39690000</v>
      </c>
      <c r="AM870" s="291">
        <v>2690</v>
      </c>
      <c r="AN870" s="291">
        <v>422330000</v>
      </c>
      <c r="AO870" s="291">
        <v>101682000</v>
      </c>
      <c r="AP870" s="291"/>
      <c r="AQ870" s="291"/>
      <c r="AR870" s="291">
        <v>0</v>
      </c>
      <c r="AS870" s="291"/>
      <c r="AT870" s="291"/>
      <c r="AU870" s="291">
        <v>0</v>
      </c>
      <c r="AV870" s="291"/>
      <c r="AW870" s="291"/>
      <c r="AX870" s="291">
        <v>0</v>
      </c>
      <c r="AY870" s="291"/>
      <c r="AZ870" s="291"/>
      <c r="BA870" s="291"/>
      <c r="BB870" s="291"/>
      <c r="BC870" s="291"/>
      <c r="BD870" s="291"/>
      <c r="BE870" s="291"/>
      <c r="BF870" s="291">
        <v>0</v>
      </c>
      <c r="BG870" s="291"/>
      <c r="BH870" s="291"/>
      <c r="BI870" s="291"/>
      <c r="BJ870" s="291">
        <v>0</v>
      </c>
      <c r="BK870" s="291"/>
      <c r="BL870" s="291"/>
      <c r="BM870" s="291"/>
      <c r="BN870" s="291"/>
      <c r="BO870" s="291"/>
      <c r="BP870" s="292" t="s">
        <v>45</v>
      </c>
      <c r="BQ870" s="292" t="s">
        <v>45</v>
      </c>
      <c r="BR870" t="s">
        <v>45</v>
      </c>
    </row>
    <row r="871" spans="1:70" x14ac:dyDescent="0.3">
      <c r="A871" s="281">
        <v>868</v>
      </c>
      <c r="B871" s="282" t="s">
        <v>2952</v>
      </c>
      <c r="C871" s="282" t="s">
        <v>3011</v>
      </c>
      <c r="D871" s="282" t="s">
        <v>3003</v>
      </c>
      <c r="E871" s="282" t="s">
        <v>2959</v>
      </c>
      <c r="F871" s="282" t="s">
        <v>2977</v>
      </c>
      <c r="G871" s="282" t="s">
        <v>2980</v>
      </c>
      <c r="H871" s="282" t="s">
        <v>2983</v>
      </c>
      <c r="I871" s="282" t="s">
        <v>2962</v>
      </c>
      <c r="J871" s="282" t="s">
        <v>60</v>
      </c>
      <c r="K871" s="282" t="s">
        <v>2958</v>
      </c>
      <c r="L871" s="282" t="s">
        <v>45</v>
      </c>
      <c r="M871" s="283" t="s">
        <v>1040</v>
      </c>
      <c r="N871" s="282" t="s">
        <v>1039</v>
      </c>
      <c r="O871" s="282" t="s">
        <v>50</v>
      </c>
      <c r="P871" s="282" t="s">
        <v>74</v>
      </c>
      <c r="Q871" s="284" t="s">
        <v>45</v>
      </c>
      <c r="R871" s="282" t="s">
        <v>45</v>
      </c>
      <c r="S871" s="285">
        <v>2958465</v>
      </c>
      <c r="T871" s="285">
        <v>45896</v>
      </c>
      <c r="U871" s="284" t="s">
        <v>45</v>
      </c>
      <c r="V871" s="285">
        <v>45896</v>
      </c>
      <c r="W871" s="284" t="s">
        <v>45</v>
      </c>
      <c r="X871" s="284" t="s">
        <v>45</v>
      </c>
      <c r="Y871" s="286">
        <v>132000</v>
      </c>
      <c r="Z871" s="286">
        <v>146000</v>
      </c>
      <c r="AA871" s="286">
        <v>34900</v>
      </c>
      <c r="AB871" s="286">
        <v>146000</v>
      </c>
      <c r="AC871" s="287" t="s">
        <v>363</v>
      </c>
      <c r="AD871" s="284" t="s">
        <v>60</v>
      </c>
      <c r="AE871" s="287" t="s">
        <v>45</v>
      </c>
      <c r="AF871" s="286">
        <v>132000</v>
      </c>
      <c r="AG871" s="286">
        <v>973</v>
      </c>
      <c r="AH871" s="286">
        <v>142058000</v>
      </c>
      <c r="AI871" s="286">
        <v>33957700</v>
      </c>
      <c r="AJ871" s="286">
        <v>973</v>
      </c>
      <c r="AK871" s="286">
        <v>142058000</v>
      </c>
      <c r="AL871" s="286">
        <v>33957700</v>
      </c>
      <c r="AM871" s="286"/>
      <c r="AN871" s="286"/>
      <c r="AO871" s="286">
        <v>0</v>
      </c>
      <c r="AP871" s="286"/>
      <c r="AQ871" s="286"/>
      <c r="AR871" s="286">
        <v>0</v>
      </c>
      <c r="AS871" s="286"/>
      <c r="AT871" s="286"/>
      <c r="AU871" s="286">
        <v>0</v>
      </c>
      <c r="AV871" s="286"/>
      <c r="AW871" s="286"/>
      <c r="AX871" s="286">
        <v>0</v>
      </c>
      <c r="AY871" s="286"/>
      <c r="AZ871" s="286"/>
      <c r="BA871" s="286"/>
      <c r="BB871" s="286"/>
      <c r="BC871" s="286"/>
      <c r="BD871" s="286"/>
      <c r="BE871" s="286"/>
      <c r="BF871" s="286">
        <v>0</v>
      </c>
      <c r="BG871" s="286"/>
      <c r="BH871" s="286"/>
      <c r="BI871" s="286"/>
      <c r="BJ871" s="286">
        <v>0</v>
      </c>
      <c r="BK871" s="286"/>
      <c r="BL871" s="286"/>
      <c r="BM871" s="286"/>
      <c r="BN871" s="286"/>
      <c r="BO871" s="286"/>
      <c r="BP871" s="287" t="s">
        <v>45</v>
      </c>
      <c r="BQ871" s="287" t="s">
        <v>45</v>
      </c>
      <c r="BR871" t="s">
        <v>45</v>
      </c>
    </row>
    <row r="872" spans="1:70" x14ac:dyDescent="0.3">
      <c r="A872" s="281">
        <v>869</v>
      </c>
      <c r="B872" s="288" t="s">
        <v>2952</v>
      </c>
      <c r="C872" s="288" t="s">
        <v>3011</v>
      </c>
      <c r="D872" s="288" t="s">
        <v>3003</v>
      </c>
      <c r="E872" s="288" t="s">
        <v>2959</v>
      </c>
      <c r="F872" s="288" t="s">
        <v>2977</v>
      </c>
      <c r="G872" s="288" t="s">
        <v>2980</v>
      </c>
      <c r="H872" s="288" t="s">
        <v>2983</v>
      </c>
      <c r="I872" s="288" t="s">
        <v>2962</v>
      </c>
      <c r="J872" s="288" t="s">
        <v>60</v>
      </c>
      <c r="K872" s="288" t="s">
        <v>2958</v>
      </c>
      <c r="L872" s="288" t="s">
        <v>45</v>
      </c>
      <c r="M872" s="289" t="s">
        <v>1038</v>
      </c>
      <c r="N872" s="288" t="s">
        <v>1037</v>
      </c>
      <c r="O872" s="288" t="s">
        <v>50</v>
      </c>
      <c r="P872" s="288" t="s">
        <v>51</v>
      </c>
      <c r="Q872" s="290" t="s">
        <v>45</v>
      </c>
      <c r="R872" s="288" t="s">
        <v>45</v>
      </c>
      <c r="S872" s="1">
        <v>2958465</v>
      </c>
      <c r="T872" s="1">
        <v>45904</v>
      </c>
      <c r="U872" s="290" t="s">
        <v>45</v>
      </c>
      <c r="V872" s="1">
        <v>45904</v>
      </c>
      <c r="W872" s="290" t="s">
        <v>45</v>
      </c>
      <c r="X872" s="290" t="s">
        <v>45</v>
      </c>
      <c r="Y872" s="291">
        <v>132000</v>
      </c>
      <c r="Z872" s="291">
        <v>146000</v>
      </c>
      <c r="AA872" s="291">
        <v>35000</v>
      </c>
      <c r="AB872" s="291">
        <v>146000</v>
      </c>
      <c r="AC872" s="292" t="s">
        <v>52</v>
      </c>
      <c r="AD872" s="290" t="s">
        <v>60</v>
      </c>
      <c r="AE872" s="292" t="s">
        <v>45</v>
      </c>
      <c r="AF872" s="291">
        <v>132000</v>
      </c>
      <c r="AG872" s="291">
        <v>1130</v>
      </c>
      <c r="AH872" s="291">
        <v>164980000</v>
      </c>
      <c r="AI872" s="291">
        <v>39550000</v>
      </c>
      <c r="AJ872" s="291">
        <v>950</v>
      </c>
      <c r="AK872" s="291">
        <v>138700000</v>
      </c>
      <c r="AL872" s="291">
        <v>33250000</v>
      </c>
      <c r="AM872" s="291">
        <v>180</v>
      </c>
      <c r="AN872" s="291">
        <v>26280000</v>
      </c>
      <c r="AO872" s="291">
        <v>6300000</v>
      </c>
      <c r="AP872" s="291"/>
      <c r="AQ872" s="291"/>
      <c r="AR872" s="291">
        <v>0</v>
      </c>
      <c r="AS872" s="291"/>
      <c r="AT872" s="291"/>
      <c r="AU872" s="291">
        <v>0</v>
      </c>
      <c r="AV872" s="291"/>
      <c r="AW872" s="291"/>
      <c r="AX872" s="291">
        <v>0</v>
      </c>
      <c r="AY872" s="291"/>
      <c r="AZ872" s="291"/>
      <c r="BA872" s="291"/>
      <c r="BB872" s="291"/>
      <c r="BC872" s="291"/>
      <c r="BD872" s="291"/>
      <c r="BE872" s="291"/>
      <c r="BF872" s="291">
        <v>0</v>
      </c>
      <c r="BG872" s="291"/>
      <c r="BH872" s="291"/>
      <c r="BI872" s="291"/>
      <c r="BJ872" s="291">
        <v>0</v>
      </c>
      <c r="BK872" s="291"/>
      <c r="BL872" s="291"/>
      <c r="BM872" s="291"/>
      <c r="BN872" s="291"/>
      <c r="BO872" s="291"/>
      <c r="BP872" s="292" t="s">
        <v>45</v>
      </c>
      <c r="BQ872" s="292" t="s">
        <v>45</v>
      </c>
      <c r="BR872" t="s">
        <v>45</v>
      </c>
    </row>
    <row r="873" spans="1:70" x14ac:dyDescent="0.3">
      <c r="A873" s="281">
        <v>870</v>
      </c>
      <c r="B873" s="282" t="s">
        <v>2952</v>
      </c>
      <c r="C873" s="282" t="s">
        <v>3011</v>
      </c>
      <c r="D873" s="282" t="s">
        <v>3003</v>
      </c>
      <c r="E873" s="282" t="s">
        <v>2959</v>
      </c>
      <c r="F873" s="282" t="s">
        <v>2977</v>
      </c>
      <c r="G873" s="282" t="s">
        <v>2980</v>
      </c>
      <c r="H873" s="282" t="s">
        <v>2983</v>
      </c>
      <c r="I873" s="282" t="s">
        <v>2962</v>
      </c>
      <c r="J873" s="282" t="s">
        <v>60</v>
      </c>
      <c r="K873" s="282" t="s">
        <v>2958</v>
      </c>
      <c r="L873" s="282" t="s">
        <v>45</v>
      </c>
      <c r="M873" s="283" t="s">
        <v>1036</v>
      </c>
      <c r="N873" s="282" t="s">
        <v>1035</v>
      </c>
      <c r="O873" s="282" t="s">
        <v>50</v>
      </c>
      <c r="P873" s="282" t="s">
        <v>51</v>
      </c>
      <c r="Q873" s="284" t="s">
        <v>45</v>
      </c>
      <c r="R873" s="282" t="s">
        <v>45</v>
      </c>
      <c r="S873" s="285">
        <v>45881</v>
      </c>
      <c r="T873" s="285">
        <v>45841</v>
      </c>
      <c r="U873" s="284" t="s">
        <v>45</v>
      </c>
      <c r="V873" s="285">
        <v>45841</v>
      </c>
      <c r="W873" s="284" t="s">
        <v>45</v>
      </c>
      <c r="X873" s="284" t="s">
        <v>45</v>
      </c>
      <c r="Y873" s="286">
        <v>92000</v>
      </c>
      <c r="Z873" s="286">
        <v>115000</v>
      </c>
      <c r="AA873" s="286">
        <v>24900</v>
      </c>
      <c r="AB873" s="286">
        <v>115000</v>
      </c>
      <c r="AC873" s="287" t="s">
        <v>211</v>
      </c>
      <c r="AD873" s="284" t="s">
        <v>60</v>
      </c>
      <c r="AE873" s="287" t="s">
        <v>45</v>
      </c>
      <c r="AF873" s="286">
        <v>92000</v>
      </c>
      <c r="AG873" s="286">
        <v>820</v>
      </c>
      <c r="AH873" s="286">
        <v>94300000</v>
      </c>
      <c r="AI873" s="286">
        <v>20418000</v>
      </c>
      <c r="AJ873" s="286">
        <v>820</v>
      </c>
      <c r="AK873" s="286">
        <v>94300000</v>
      </c>
      <c r="AL873" s="286">
        <v>20418000</v>
      </c>
      <c r="AM873" s="286"/>
      <c r="AN873" s="286"/>
      <c r="AO873" s="286">
        <v>0</v>
      </c>
      <c r="AP873" s="286"/>
      <c r="AQ873" s="286"/>
      <c r="AR873" s="286">
        <v>0</v>
      </c>
      <c r="AS873" s="286"/>
      <c r="AT873" s="286"/>
      <c r="AU873" s="286">
        <v>0</v>
      </c>
      <c r="AV873" s="286"/>
      <c r="AW873" s="286"/>
      <c r="AX873" s="286">
        <v>0</v>
      </c>
      <c r="AY873" s="286"/>
      <c r="AZ873" s="286"/>
      <c r="BA873" s="286"/>
      <c r="BB873" s="286"/>
      <c r="BC873" s="286"/>
      <c r="BD873" s="286"/>
      <c r="BE873" s="286"/>
      <c r="BF873" s="286">
        <v>0</v>
      </c>
      <c r="BG873" s="286"/>
      <c r="BH873" s="286"/>
      <c r="BI873" s="286"/>
      <c r="BJ873" s="286">
        <v>0</v>
      </c>
      <c r="BK873" s="286"/>
      <c r="BL873" s="286"/>
      <c r="BM873" s="286"/>
      <c r="BN873" s="286"/>
      <c r="BO873" s="286"/>
      <c r="BP873" s="287" t="s">
        <v>45</v>
      </c>
      <c r="BQ873" s="287" t="s">
        <v>45</v>
      </c>
      <c r="BR873" t="s">
        <v>45</v>
      </c>
    </row>
    <row r="874" spans="1:70" x14ac:dyDescent="0.3">
      <c r="A874" s="281">
        <v>871</v>
      </c>
      <c r="B874" s="288" t="s">
        <v>2952</v>
      </c>
      <c r="C874" s="288" t="s">
        <v>3011</v>
      </c>
      <c r="D874" s="288" t="s">
        <v>3003</v>
      </c>
      <c r="E874" s="288" t="s">
        <v>2959</v>
      </c>
      <c r="F874" s="288" t="s">
        <v>2977</v>
      </c>
      <c r="G874" s="288" t="s">
        <v>2980</v>
      </c>
      <c r="H874" s="288" t="s">
        <v>2983</v>
      </c>
      <c r="I874" s="288" t="s">
        <v>2962</v>
      </c>
      <c r="J874" s="288" t="s">
        <v>60</v>
      </c>
      <c r="K874" s="288" t="s">
        <v>2958</v>
      </c>
      <c r="L874" s="288" t="s">
        <v>45</v>
      </c>
      <c r="M874" s="289" t="s">
        <v>1034</v>
      </c>
      <c r="N874" s="288" t="s">
        <v>1033</v>
      </c>
      <c r="O874" s="288" t="s">
        <v>50</v>
      </c>
      <c r="P874" s="288" t="s">
        <v>51</v>
      </c>
      <c r="Q874" s="290" t="s">
        <v>45</v>
      </c>
      <c r="R874" s="288" t="s">
        <v>45</v>
      </c>
      <c r="S874" s="1">
        <v>2958465</v>
      </c>
      <c r="T874" s="1">
        <v>45890</v>
      </c>
      <c r="U874" s="290" t="s">
        <v>45</v>
      </c>
      <c r="V874" s="1">
        <v>45890</v>
      </c>
      <c r="W874" s="290" t="s">
        <v>45</v>
      </c>
      <c r="X874" s="290" t="s">
        <v>45</v>
      </c>
      <c r="Y874" s="291">
        <v>134000</v>
      </c>
      <c r="Z874" s="291">
        <v>149000</v>
      </c>
      <c r="AA874" s="291">
        <v>35000</v>
      </c>
      <c r="AB874" s="291">
        <v>149000</v>
      </c>
      <c r="AC874" s="292" t="s">
        <v>527</v>
      </c>
      <c r="AD874" s="290" t="s">
        <v>60</v>
      </c>
      <c r="AE874" s="292" t="s">
        <v>45</v>
      </c>
      <c r="AF874" s="291">
        <v>134000</v>
      </c>
      <c r="AG874" s="291">
        <v>1020</v>
      </c>
      <c r="AH874" s="291">
        <v>151980000</v>
      </c>
      <c r="AI874" s="291">
        <v>35700000</v>
      </c>
      <c r="AJ874" s="291">
        <v>1020</v>
      </c>
      <c r="AK874" s="291">
        <v>151980000</v>
      </c>
      <c r="AL874" s="291">
        <v>35700000</v>
      </c>
      <c r="AM874" s="291"/>
      <c r="AN874" s="291"/>
      <c r="AO874" s="291">
        <v>0</v>
      </c>
      <c r="AP874" s="291"/>
      <c r="AQ874" s="291"/>
      <c r="AR874" s="291">
        <v>0</v>
      </c>
      <c r="AS874" s="291"/>
      <c r="AT874" s="291"/>
      <c r="AU874" s="291">
        <v>0</v>
      </c>
      <c r="AV874" s="291"/>
      <c r="AW874" s="291"/>
      <c r="AX874" s="291">
        <v>0</v>
      </c>
      <c r="AY874" s="291"/>
      <c r="AZ874" s="291"/>
      <c r="BA874" s="291"/>
      <c r="BB874" s="291"/>
      <c r="BC874" s="291"/>
      <c r="BD874" s="291"/>
      <c r="BE874" s="291"/>
      <c r="BF874" s="291">
        <v>0</v>
      </c>
      <c r="BG874" s="291"/>
      <c r="BH874" s="291"/>
      <c r="BI874" s="291"/>
      <c r="BJ874" s="291">
        <v>0</v>
      </c>
      <c r="BK874" s="291"/>
      <c r="BL874" s="291"/>
      <c r="BM874" s="291"/>
      <c r="BN874" s="291"/>
      <c r="BO874" s="291"/>
      <c r="BP874" s="292" t="s">
        <v>45</v>
      </c>
      <c r="BQ874" s="292" t="s">
        <v>45</v>
      </c>
      <c r="BR874" t="s">
        <v>45</v>
      </c>
    </row>
    <row r="875" spans="1:70" x14ac:dyDescent="0.3">
      <c r="A875" s="281">
        <v>872</v>
      </c>
      <c r="B875" s="282" t="s">
        <v>2952</v>
      </c>
      <c r="C875" s="282" t="s">
        <v>3011</v>
      </c>
      <c r="D875" s="282" t="s">
        <v>3003</v>
      </c>
      <c r="E875" s="282" t="s">
        <v>2959</v>
      </c>
      <c r="F875" s="282" t="s">
        <v>2977</v>
      </c>
      <c r="G875" s="282" t="s">
        <v>2980</v>
      </c>
      <c r="H875" s="282" t="s">
        <v>2983</v>
      </c>
      <c r="I875" s="282" t="s">
        <v>2962</v>
      </c>
      <c r="J875" s="282" t="s">
        <v>60</v>
      </c>
      <c r="K875" s="282" t="s">
        <v>2958</v>
      </c>
      <c r="L875" s="282" t="s">
        <v>45</v>
      </c>
      <c r="M875" s="283" t="s">
        <v>1031</v>
      </c>
      <c r="N875" s="282" t="s">
        <v>1030</v>
      </c>
      <c r="O875" s="282" t="s">
        <v>50</v>
      </c>
      <c r="P875" s="282" t="s">
        <v>51</v>
      </c>
      <c r="Q875" s="284" t="s">
        <v>45</v>
      </c>
      <c r="R875" s="282" t="s">
        <v>45</v>
      </c>
      <c r="S875" s="285">
        <v>2958465</v>
      </c>
      <c r="T875" s="285">
        <v>45881</v>
      </c>
      <c r="U875" s="284" t="s">
        <v>45</v>
      </c>
      <c r="V875" s="285">
        <v>45881</v>
      </c>
      <c r="W875" s="284" t="s">
        <v>45</v>
      </c>
      <c r="X875" s="284" t="s">
        <v>45</v>
      </c>
      <c r="Y875" s="286">
        <v>117000</v>
      </c>
      <c r="Z875" s="286">
        <v>117000</v>
      </c>
      <c r="AA875" s="286">
        <v>29500</v>
      </c>
      <c r="AB875" s="286">
        <v>117000</v>
      </c>
      <c r="AC875" s="287" t="s">
        <v>1032</v>
      </c>
      <c r="AD875" s="284" t="s">
        <v>60</v>
      </c>
      <c r="AE875" s="287" t="s">
        <v>45</v>
      </c>
      <c r="AF875" s="286">
        <v>117000</v>
      </c>
      <c r="AG875" s="286">
        <v>1420</v>
      </c>
      <c r="AH875" s="286">
        <v>166140000</v>
      </c>
      <c r="AI875" s="286">
        <v>41890000</v>
      </c>
      <c r="AJ875" s="286">
        <v>1420</v>
      </c>
      <c r="AK875" s="286">
        <v>166140000</v>
      </c>
      <c r="AL875" s="286">
        <v>41890000</v>
      </c>
      <c r="AM875" s="286"/>
      <c r="AN875" s="286"/>
      <c r="AO875" s="286">
        <v>0</v>
      </c>
      <c r="AP875" s="286"/>
      <c r="AQ875" s="286"/>
      <c r="AR875" s="286">
        <v>0</v>
      </c>
      <c r="AS875" s="286"/>
      <c r="AT875" s="286"/>
      <c r="AU875" s="286">
        <v>0</v>
      </c>
      <c r="AV875" s="286"/>
      <c r="AW875" s="286"/>
      <c r="AX875" s="286">
        <v>0</v>
      </c>
      <c r="AY875" s="286"/>
      <c r="AZ875" s="286"/>
      <c r="BA875" s="286"/>
      <c r="BB875" s="286"/>
      <c r="BC875" s="286"/>
      <c r="BD875" s="286"/>
      <c r="BE875" s="286"/>
      <c r="BF875" s="286">
        <v>0</v>
      </c>
      <c r="BG875" s="286"/>
      <c r="BH875" s="286"/>
      <c r="BI875" s="286"/>
      <c r="BJ875" s="286">
        <v>0</v>
      </c>
      <c r="BK875" s="286"/>
      <c r="BL875" s="286"/>
      <c r="BM875" s="286"/>
      <c r="BN875" s="286"/>
      <c r="BO875" s="286"/>
      <c r="BP875" s="287" t="s">
        <v>45</v>
      </c>
      <c r="BQ875" s="287" t="s">
        <v>45</v>
      </c>
      <c r="BR875" t="s">
        <v>45</v>
      </c>
    </row>
    <row r="876" spans="1:70" x14ac:dyDescent="0.3">
      <c r="A876" s="281">
        <v>873</v>
      </c>
      <c r="B876" s="288" t="s">
        <v>2952</v>
      </c>
      <c r="C876" s="288" t="s">
        <v>3011</v>
      </c>
      <c r="D876" s="288" t="s">
        <v>3003</v>
      </c>
      <c r="E876" s="288" t="s">
        <v>2959</v>
      </c>
      <c r="F876" s="288" t="s">
        <v>2977</v>
      </c>
      <c r="G876" s="288" t="s">
        <v>2980</v>
      </c>
      <c r="H876" s="288" t="s">
        <v>2983</v>
      </c>
      <c r="I876" s="288" t="s">
        <v>2962</v>
      </c>
      <c r="J876" s="288" t="s">
        <v>60</v>
      </c>
      <c r="K876" s="288" t="s">
        <v>2958</v>
      </c>
      <c r="L876" s="288" t="s">
        <v>45</v>
      </c>
      <c r="M876" s="289" t="s">
        <v>1029</v>
      </c>
      <c r="N876" s="288" t="s">
        <v>1028</v>
      </c>
      <c r="O876" s="288" t="s">
        <v>50</v>
      </c>
      <c r="P876" s="288" t="s">
        <v>51</v>
      </c>
      <c r="Q876" s="290" t="s">
        <v>45</v>
      </c>
      <c r="R876" s="288" t="s">
        <v>45</v>
      </c>
      <c r="S876" s="1">
        <v>2958465</v>
      </c>
      <c r="T876" s="1">
        <v>45881</v>
      </c>
      <c r="U876" s="290" t="s">
        <v>45</v>
      </c>
      <c r="V876" s="1">
        <v>45881</v>
      </c>
      <c r="W876" s="290" t="s">
        <v>45</v>
      </c>
      <c r="X876" s="290" t="s">
        <v>45</v>
      </c>
      <c r="Y876" s="291">
        <v>155000</v>
      </c>
      <c r="Z876" s="291">
        <v>172000</v>
      </c>
      <c r="AA876" s="291">
        <v>41000</v>
      </c>
      <c r="AB876" s="291">
        <v>172000</v>
      </c>
      <c r="AC876" s="292" t="s">
        <v>363</v>
      </c>
      <c r="AD876" s="290" t="s">
        <v>60</v>
      </c>
      <c r="AE876" s="292" t="s">
        <v>45</v>
      </c>
      <c r="AF876" s="291">
        <v>155000</v>
      </c>
      <c r="AG876" s="291">
        <v>1625</v>
      </c>
      <c r="AH876" s="291">
        <v>279500000</v>
      </c>
      <c r="AI876" s="291">
        <v>66625000</v>
      </c>
      <c r="AJ876" s="291">
        <v>1625</v>
      </c>
      <c r="AK876" s="291">
        <v>279500000</v>
      </c>
      <c r="AL876" s="291">
        <v>66625000</v>
      </c>
      <c r="AM876" s="291"/>
      <c r="AN876" s="291"/>
      <c r="AO876" s="291">
        <v>0</v>
      </c>
      <c r="AP876" s="291"/>
      <c r="AQ876" s="291"/>
      <c r="AR876" s="291">
        <v>0</v>
      </c>
      <c r="AS876" s="291"/>
      <c r="AT876" s="291"/>
      <c r="AU876" s="291">
        <v>0</v>
      </c>
      <c r="AV876" s="291"/>
      <c r="AW876" s="291"/>
      <c r="AX876" s="291">
        <v>0</v>
      </c>
      <c r="AY876" s="291"/>
      <c r="AZ876" s="291"/>
      <c r="BA876" s="291"/>
      <c r="BB876" s="291"/>
      <c r="BC876" s="291"/>
      <c r="BD876" s="291"/>
      <c r="BE876" s="291"/>
      <c r="BF876" s="291">
        <v>0</v>
      </c>
      <c r="BG876" s="291"/>
      <c r="BH876" s="291"/>
      <c r="BI876" s="291"/>
      <c r="BJ876" s="291">
        <v>0</v>
      </c>
      <c r="BK876" s="291"/>
      <c r="BL876" s="291"/>
      <c r="BM876" s="291"/>
      <c r="BN876" s="291"/>
      <c r="BO876" s="291"/>
      <c r="BP876" s="292" t="s">
        <v>45</v>
      </c>
      <c r="BQ876" s="292" t="s">
        <v>45</v>
      </c>
      <c r="BR876" t="s">
        <v>45</v>
      </c>
    </row>
    <row r="877" spans="1:70" x14ac:dyDescent="0.3">
      <c r="A877" s="281">
        <v>874</v>
      </c>
      <c r="B877" s="282" t="s">
        <v>2952</v>
      </c>
      <c r="C877" s="282" t="s">
        <v>3011</v>
      </c>
      <c r="D877" s="282" t="s">
        <v>3003</v>
      </c>
      <c r="E877" s="282" t="s">
        <v>2959</v>
      </c>
      <c r="F877" s="282" t="s">
        <v>2977</v>
      </c>
      <c r="G877" s="282" t="s">
        <v>2980</v>
      </c>
      <c r="H877" s="282" t="s">
        <v>2983</v>
      </c>
      <c r="I877" s="282" t="s">
        <v>2962</v>
      </c>
      <c r="J877" s="282" t="s">
        <v>60</v>
      </c>
      <c r="K877" s="282" t="s">
        <v>2958</v>
      </c>
      <c r="L877" s="282" t="s">
        <v>45</v>
      </c>
      <c r="M877" s="283" t="s">
        <v>1026</v>
      </c>
      <c r="N877" s="282" t="s">
        <v>1025</v>
      </c>
      <c r="O877" s="282" t="s">
        <v>50</v>
      </c>
      <c r="P877" s="282" t="s">
        <v>51</v>
      </c>
      <c r="Q877" s="284" t="s">
        <v>45</v>
      </c>
      <c r="R877" s="282" t="s">
        <v>45</v>
      </c>
      <c r="S877" s="285">
        <v>2958465</v>
      </c>
      <c r="T877" s="285">
        <v>45876</v>
      </c>
      <c r="U877" s="284" t="s">
        <v>45</v>
      </c>
      <c r="V877" s="285">
        <v>45876</v>
      </c>
      <c r="W877" s="284" t="s">
        <v>45</v>
      </c>
      <c r="X877" s="284" t="s">
        <v>45</v>
      </c>
      <c r="Y877" s="286">
        <v>114000</v>
      </c>
      <c r="Z877" s="286">
        <v>114000</v>
      </c>
      <c r="AA877" s="286">
        <v>30000</v>
      </c>
      <c r="AB877" s="286">
        <v>114000</v>
      </c>
      <c r="AC877" s="287" t="s">
        <v>421</v>
      </c>
      <c r="AD877" s="284" t="s">
        <v>60</v>
      </c>
      <c r="AE877" s="287" t="s">
        <v>45</v>
      </c>
      <c r="AF877" s="286">
        <v>114000</v>
      </c>
      <c r="AG877" s="286">
        <v>920</v>
      </c>
      <c r="AH877" s="286">
        <v>104880000</v>
      </c>
      <c r="AI877" s="286">
        <v>27600000</v>
      </c>
      <c r="AJ877" s="286">
        <v>920</v>
      </c>
      <c r="AK877" s="286">
        <v>104880000</v>
      </c>
      <c r="AL877" s="286">
        <v>27600000</v>
      </c>
      <c r="AM877" s="286"/>
      <c r="AN877" s="286"/>
      <c r="AO877" s="286">
        <v>0</v>
      </c>
      <c r="AP877" s="286"/>
      <c r="AQ877" s="286"/>
      <c r="AR877" s="286">
        <v>0</v>
      </c>
      <c r="AS877" s="286"/>
      <c r="AT877" s="286"/>
      <c r="AU877" s="286">
        <v>0</v>
      </c>
      <c r="AV877" s="286"/>
      <c r="AW877" s="286"/>
      <c r="AX877" s="286">
        <v>0</v>
      </c>
      <c r="AY877" s="286"/>
      <c r="AZ877" s="286"/>
      <c r="BA877" s="286"/>
      <c r="BB877" s="286"/>
      <c r="BC877" s="286"/>
      <c r="BD877" s="286"/>
      <c r="BE877" s="286"/>
      <c r="BF877" s="286">
        <v>0</v>
      </c>
      <c r="BG877" s="286"/>
      <c r="BH877" s="286"/>
      <c r="BI877" s="286"/>
      <c r="BJ877" s="286">
        <v>0</v>
      </c>
      <c r="BK877" s="286"/>
      <c r="BL877" s="286"/>
      <c r="BM877" s="286"/>
      <c r="BN877" s="286"/>
      <c r="BO877" s="286"/>
      <c r="BP877" s="287" t="s">
        <v>45</v>
      </c>
      <c r="BQ877" s="287" t="s">
        <v>45</v>
      </c>
      <c r="BR877" t="s">
        <v>45</v>
      </c>
    </row>
    <row r="878" spans="1:70" x14ac:dyDescent="0.3">
      <c r="A878" s="281">
        <v>875</v>
      </c>
      <c r="B878" s="288" t="s">
        <v>2952</v>
      </c>
      <c r="C878" s="288" t="s">
        <v>3011</v>
      </c>
      <c r="D878" s="288" t="s">
        <v>3003</v>
      </c>
      <c r="E878" s="288" t="s">
        <v>2959</v>
      </c>
      <c r="F878" s="288" t="s">
        <v>2977</v>
      </c>
      <c r="G878" s="288" t="s">
        <v>2980</v>
      </c>
      <c r="H878" s="288" t="s">
        <v>2983</v>
      </c>
      <c r="I878" s="288" t="s">
        <v>2999</v>
      </c>
      <c r="J878" s="288" t="s">
        <v>60</v>
      </c>
      <c r="K878" s="288" t="s">
        <v>2958</v>
      </c>
      <c r="L878" s="288" t="s">
        <v>45</v>
      </c>
      <c r="M878" s="289" t="s">
        <v>1023</v>
      </c>
      <c r="N878" s="288" t="s">
        <v>1022</v>
      </c>
      <c r="O878" s="288" t="s">
        <v>50</v>
      </c>
      <c r="P878" s="288" t="s">
        <v>51</v>
      </c>
      <c r="Q878" s="290" t="s">
        <v>45</v>
      </c>
      <c r="R878" s="288" t="s">
        <v>45</v>
      </c>
      <c r="S878" s="1">
        <v>45896</v>
      </c>
      <c r="T878" s="1">
        <v>45846</v>
      </c>
      <c r="U878" s="290" t="s">
        <v>45</v>
      </c>
      <c r="V878" s="1">
        <v>45846</v>
      </c>
      <c r="W878" s="290" t="s">
        <v>45</v>
      </c>
      <c r="X878" s="290" t="s">
        <v>45</v>
      </c>
      <c r="Y878" s="291">
        <v>107000</v>
      </c>
      <c r="Z878" s="291">
        <v>134000</v>
      </c>
      <c r="AA878" s="291">
        <v>28800</v>
      </c>
      <c r="AB878" s="291">
        <v>134000</v>
      </c>
      <c r="AC878" s="292" t="s">
        <v>399</v>
      </c>
      <c r="AD878" s="290" t="s">
        <v>60</v>
      </c>
      <c r="AE878" s="292" t="s">
        <v>45</v>
      </c>
      <c r="AF878" s="291">
        <v>107000</v>
      </c>
      <c r="AG878" s="291">
        <v>870</v>
      </c>
      <c r="AH878" s="291">
        <v>116580000</v>
      </c>
      <c r="AI878" s="291">
        <v>25056000</v>
      </c>
      <c r="AJ878" s="291">
        <v>870</v>
      </c>
      <c r="AK878" s="291">
        <v>116580000</v>
      </c>
      <c r="AL878" s="291">
        <v>25056000</v>
      </c>
      <c r="AM878" s="291"/>
      <c r="AN878" s="291"/>
      <c r="AO878" s="291">
        <v>0</v>
      </c>
      <c r="AP878" s="291"/>
      <c r="AQ878" s="291"/>
      <c r="AR878" s="291">
        <v>0</v>
      </c>
      <c r="AS878" s="291"/>
      <c r="AT878" s="291"/>
      <c r="AU878" s="291">
        <v>0</v>
      </c>
      <c r="AV878" s="291"/>
      <c r="AW878" s="291"/>
      <c r="AX878" s="291">
        <v>0</v>
      </c>
      <c r="AY878" s="291"/>
      <c r="AZ878" s="291"/>
      <c r="BA878" s="291"/>
      <c r="BB878" s="291"/>
      <c r="BC878" s="291"/>
      <c r="BD878" s="291"/>
      <c r="BE878" s="291"/>
      <c r="BF878" s="291">
        <v>0</v>
      </c>
      <c r="BG878" s="291"/>
      <c r="BH878" s="291"/>
      <c r="BI878" s="291"/>
      <c r="BJ878" s="291">
        <v>0</v>
      </c>
      <c r="BK878" s="291"/>
      <c r="BL878" s="291"/>
      <c r="BM878" s="291"/>
      <c r="BN878" s="291"/>
      <c r="BO878" s="291"/>
      <c r="BP878" s="292" t="s">
        <v>45</v>
      </c>
      <c r="BQ878" s="292" t="s">
        <v>45</v>
      </c>
      <c r="BR878" t="s">
        <v>45</v>
      </c>
    </row>
    <row r="879" spans="1:70" x14ac:dyDescent="0.3">
      <c r="A879" s="281">
        <v>876</v>
      </c>
      <c r="B879" s="282" t="s">
        <v>2952</v>
      </c>
      <c r="C879" s="282" t="s">
        <v>3011</v>
      </c>
      <c r="D879" s="282" t="s">
        <v>3003</v>
      </c>
      <c r="E879" s="282" t="s">
        <v>2959</v>
      </c>
      <c r="F879" s="282" t="s">
        <v>2977</v>
      </c>
      <c r="G879" s="282" t="s">
        <v>2980</v>
      </c>
      <c r="H879" s="282" t="s">
        <v>2984</v>
      </c>
      <c r="I879" s="282" t="s">
        <v>2962</v>
      </c>
      <c r="J879" s="282" t="s">
        <v>60</v>
      </c>
      <c r="K879" s="282" t="s">
        <v>2958</v>
      </c>
      <c r="L879" s="282" t="s">
        <v>45</v>
      </c>
      <c r="M879" s="283" t="s">
        <v>1021</v>
      </c>
      <c r="N879" s="282" t="s">
        <v>1020</v>
      </c>
      <c r="O879" s="282" t="s">
        <v>50</v>
      </c>
      <c r="P879" s="282" t="s">
        <v>127</v>
      </c>
      <c r="Q879" s="284" t="s">
        <v>45</v>
      </c>
      <c r="R879" s="282" t="s">
        <v>45</v>
      </c>
      <c r="S879" s="285">
        <v>45882</v>
      </c>
      <c r="T879" s="285">
        <v>45832</v>
      </c>
      <c r="U879" s="284" t="s">
        <v>45</v>
      </c>
      <c r="V879" s="285">
        <v>45832</v>
      </c>
      <c r="W879" s="284" t="s">
        <v>45</v>
      </c>
      <c r="X879" s="284" t="s">
        <v>45</v>
      </c>
      <c r="Y879" s="286">
        <v>145000</v>
      </c>
      <c r="Z879" s="286">
        <v>162000</v>
      </c>
      <c r="AA879" s="286">
        <v>38500</v>
      </c>
      <c r="AB879" s="286">
        <v>162000</v>
      </c>
      <c r="AC879" s="287" t="s">
        <v>531</v>
      </c>
      <c r="AD879" s="284" t="s">
        <v>60</v>
      </c>
      <c r="AE879" s="287" t="s">
        <v>45</v>
      </c>
      <c r="AF879" s="286">
        <v>145000</v>
      </c>
      <c r="AG879" s="286">
        <v>1780</v>
      </c>
      <c r="AH879" s="286">
        <v>288360000</v>
      </c>
      <c r="AI879" s="286">
        <v>68530000</v>
      </c>
      <c r="AJ879" s="286">
        <v>1330</v>
      </c>
      <c r="AK879" s="286">
        <v>215460000</v>
      </c>
      <c r="AL879" s="286">
        <v>51205000</v>
      </c>
      <c r="AM879" s="286">
        <v>450</v>
      </c>
      <c r="AN879" s="286">
        <v>72900000</v>
      </c>
      <c r="AO879" s="286">
        <v>17325000</v>
      </c>
      <c r="AP879" s="286"/>
      <c r="AQ879" s="286"/>
      <c r="AR879" s="286">
        <v>0</v>
      </c>
      <c r="AS879" s="286"/>
      <c r="AT879" s="286"/>
      <c r="AU879" s="286">
        <v>0</v>
      </c>
      <c r="AV879" s="286"/>
      <c r="AW879" s="286"/>
      <c r="AX879" s="286">
        <v>0</v>
      </c>
      <c r="AY879" s="286"/>
      <c r="AZ879" s="286"/>
      <c r="BA879" s="286"/>
      <c r="BB879" s="286"/>
      <c r="BC879" s="286"/>
      <c r="BD879" s="286"/>
      <c r="BE879" s="286"/>
      <c r="BF879" s="286">
        <v>0</v>
      </c>
      <c r="BG879" s="286"/>
      <c r="BH879" s="286"/>
      <c r="BI879" s="286"/>
      <c r="BJ879" s="286">
        <v>0</v>
      </c>
      <c r="BK879" s="286"/>
      <c r="BL879" s="286"/>
      <c r="BM879" s="286"/>
      <c r="BN879" s="286"/>
      <c r="BO879" s="286"/>
      <c r="BP879" s="287" t="s">
        <v>45</v>
      </c>
      <c r="BQ879" s="287" t="s">
        <v>45</v>
      </c>
      <c r="BR879" t="s">
        <v>45</v>
      </c>
    </row>
    <row r="880" spans="1:70" x14ac:dyDescent="0.3">
      <c r="A880" s="281">
        <v>877</v>
      </c>
      <c r="B880" s="288" t="s">
        <v>2952</v>
      </c>
      <c r="C880" s="288" t="s">
        <v>3011</v>
      </c>
      <c r="D880" s="288" t="s">
        <v>3003</v>
      </c>
      <c r="E880" s="288" t="s">
        <v>2959</v>
      </c>
      <c r="F880" s="288" t="s">
        <v>2977</v>
      </c>
      <c r="G880" s="288" t="s">
        <v>3008</v>
      </c>
      <c r="H880" s="288" t="s">
        <v>3009</v>
      </c>
      <c r="I880" s="288" t="s">
        <v>2962</v>
      </c>
      <c r="J880" s="288" t="s">
        <v>60</v>
      </c>
      <c r="K880" s="288" t="s">
        <v>2958</v>
      </c>
      <c r="L880" s="288" t="s">
        <v>45</v>
      </c>
      <c r="M880" s="289" t="s">
        <v>1018</v>
      </c>
      <c r="N880" s="288" t="s">
        <v>1017</v>
      </c>
      <c r="O880" s="288" t="s">
        <v>50</v>
      </c>
      <c r="P880" s="288" t="s">
        <v>51</v>
      </c>
      <c r="Q880" s="290" t="s">
        <v>45</v>
      </c>
      <c r="R880" s="288" t="s">
        <v>45</v>
      </c>
      <c r="S880" s="1">
        <v>45903</v>
      </c>
      <c r="T880" s="1">
        <v>45833</v>
      </c>
      <c r="U880" s="290" t="s">
        <v>45</v>
      </c>
      <c r="V880" s="1">
        <v>45833</v>
      </c>
      <c r="W880" s="290" t="s">
        <v>45</v>
      </c>
      <c r="X880" s="290" t="s">
        <v>45</v>
      </c>
      <c r="Y880" s="291">
        <v>159000</v>
      </c>
      <c r="Z880" s="291">
        <v>159000</v>
      </c>
      <c r="AA880" s="291">
        <v>39900</v>
      </c>
      <c r="AB880" s="291">
        <v>159000</v>
      </c>
      <c r="AC880" s="292" t="s">
        <v>1019</v>
      </c>
      <c r="AD880" s="290" t="s">
        <v>60</v>
      </c>
      <c r="AE880" s="292" t="s">
        <v>45</v>
      </c>
      <c r="AF880" s="291">
        <v>159000</v>
      </c>
      <c r="AG880" s="291">
        <v>822</v>
      </c>
      <c r="AH880" s="291">
        <v>130698000</v>
      </c>
      <c r="AI880" s="291">
        <v>32797800</v>
      </c>
      <c r="AJ880" s="291">
        <v>822</v>
      </c>
      <c r="AK880" s="291">
        <v>130698000</v>
      </c>
      <c r="AL880" s="291">
        <v>32797800</v>
      </c>
      <c r="AM880" s="291"/>
      <c r="AN880" s="291"/>
      <c r="AO880" s="291">
        <v>0</v>
      </c>
      <c r="AP880" s="291"/>
      <c r="AQ880" s="291"/>
      <c r="AR880" s="291">
        <v>0</v>
      </c>
      <c r="AS880" s="291"/>
      <c r="AT880" s="291"/>
      <c r="AU880" s="291">
        <v>0</v>
      </c>
      <c r="AV880" s="291"/>
      <c r="AW880" s="291"/>
      <c r="AX880" s="291">
        <v>0</v>
      </c>
      <c r="AY880" s="291"/>
      <c r="AZ880" s="291"/>
      <c r="BA880" s="291"/>
      <c r="BB880" s="291"/>
      <c r="BC880" s="291"/>
      <c r="BD880" s="291"/>
      <c r="BE880" s="291"/>
      <c r="BF880" s="291">
        <v>0</v>
      </c>
      <c r="BG880" s="291"/>
      <c r="BH880" s="291"/>
      <c r="BI880" s="291"/>
      <c r="BJ880" s="291">
        <v>0</v>
      </c>
      <c r="BK880" s="291"/>
      <c r="BL880" s="291"/>
      <c r="BM880" s="291"/>
      <c r="BN880" s="291"/>
      <c r="BO880" s="291"/>
      <c r="BP880" s="292" t="s">
        <v>45</v>
      </c>
      <c r="BQ880" s="292" t="s">
        <v>45</v>
      </c>
      <c r="BR880" t="s">
        <v>45</v>
      </c>
    </row>
    <row r="881" spans="1:70" x14ac:dyDescent="0.3">
      <c r="A881" s="281">
        <v>878</v>
      </c>
      <c r="B881" s="282" t="s">
        <v>2952</v>
      </c>
      <c r="C881" s="282" t="s">
        <v>3011</v>
      </c>
      <c r="D881" s="282" t="s">
        <v>3003</v>
      </c>
      <c r="E881" s="282" t="s">
        <v>2959</v>
      </c>
      <c r="F881" s="282" t="s">
        <v>2977</v>
      </c>
      <c r="G881" s="282" t="s">
        <v>3008</v>
      </c>
      <c r="H881" s="282" t="s">
        <v>3009</v>
      </c>
      <c r="I881" s="282" t="s">
        <v>2962</v>
      </c>
      <c r="J881" s="282" t="s">
        <v>60</v>
      </c>
      <c r="K881" s="282" t="s">
        <v>2958</v>
      </c>
      <c r="L881" s="282" t="s">
        <v>45</v>
      </c>
      <c r="M881" s="283" t="s">
        <v>1015</v>
      </c>
      <c r="N881" s="282" t="s">
        <v>1014</v>
      </c>
      <c r="O881" s="282" t="s">
        <v>50</v>
      </c>
      <c r="P881" s="282" t="s">
        <v>1010</v>
      </c>
      <c r="Q881" s="284" t="s">
        <v>45</v>
      </c>
      <c r="R881" s="282" t="s">
        <v>45</v>
      </c>
      <c r="S881" s="285">
        <v>2958465</v>
      </c>
      <c r="T881" s="285">
        <v>45835</v>
      </c>
      <c r="U881" s="284" t="s">
        <v>45</v>
      </c>
      <c r="V881" s="285">
        <v>45835</v>
      </c>
      <c r="W881" s="284" t="s">
        <v>45</v>
      </c>
      <c r="X881" s="284" t="s">
        <v>45</v>
      </c>
      <c r="Y881" s="286">
        <v>269000</v>
      </c>
      <c r="Z881" s="286">
        <v>302000</v>
      </c>
      <c r="AA881" s="286">
        <v>74000</v>
      </c>
      <c r="AB881" s="286">
        <v>302000</v>
      </c>
      <c r="AC881" s="287" t="s">
        <v>662</v>
      </c>
      <c r="AD881" s="284" t="s">
        <v>60</v>
      </c>
      <c r="AE881" s="287" t="s">
        <v>45</v>
      </c>
      <c r="AF881" s="286">
        <v>269000</v>
      </c>
      <c r="AG881" s="286">
        <v>1508</v>
      </c>
      <c r="AH881" s="286">
        <v>455416000</v>
      </c>
      <c r="AI881" s="286">
        <v>111592000</v>
      </c>
      <c r="AJ881" s="286">
        <v>1508</v>
      </c>
      <c r="AK881" s="286">
        <v>455416000</v>
      </c>
      <c r="AL881" s="286">
        <v>111592000</v>
      </c>
      <c r="AM881" s="286"/>
      <c r="AN881" s="286"/>
      <c r="AO881" s="286">
        <v>0</v>
      </c>
      <c r="AP881" s="286"/>
      <c r="AQ881" s="286"/>
      <c r="AR881" s="286">
        <v>0</v>
      </c>
      <c r="AS881" s="286"/>
      <c r="AT881" s="286"/>
      <c r="AU881" s="286">
        <v>0</v>
      </c>
      <c r="AV881" s="286"/>
      <c r="AW881" s="286"/>
      <c r="AX881" s="286">
        <v>0</v>
      </c>
      <c r="AY881" s="286"/>
      <c r="AZ881" s="286"/>
      <c r="BA881" s="286"/>
      <c r="BB881" s="286"/>
      <c r="BC881" s="286"/>
      <c r="BD881" s="286"/>
      <c r="BE881" s="286"/>
      <c r="BF881" s="286">
        <v>0</v>
      </c>
      <c r="BG881" s="286"/>
      <c r="BH881" s="286"/>
      <c r="BI881" s="286"/>
      <c r="BJ881" s="286">
        <v>0</v>
      </c>
      <c r="BK881" s="286"/>
      <c r="BL881" s="286"/>
      <c r="BM881" s="286"/>
      <c r="BN881" s="286"/>
      <c r="BO881" s="286"/>
      <c r="BP881" s="287" t="s">
        <v>45</v>
      </c>
      <c r="BQ881" s="287" t="s">
        <v>45</v>
      </c>
      <c r="BR881" t="s">
        <v>45</v>
      </c>
    </row>
    <row r="882" spans="1:70" x14ac:dyDescent="0.3">
      <c r="A882" s="281">
        <v>879</v>
      </c>
      <c r="B882" s="288" t="s">
        <v>2952</v>
      </c>
      <c r="C882" s="288" t="s">
        <v>3011</v>
      </c>
      <c r="D882" s="288" t="s">
        <v>3003</v>
      </c>
      <c r="E882" s="288" t="s">
        <v>2959</v>
      </c>
      <c r="F882" s="288" t="s">
        <v>2977</v>
      </c>
      <c r="G882" s="288" t="s">
        <v>3008</v>
      </c>
      <c r="H882" s="288" t="s">
        <v>3009</v>
      </c>
      <c r="I882" s="288" t="s">
        <v>2962</v>
      </c>
      <c r="J882" s="288" t="s">
        <v>60</v>
      </c>
      <c r="K882" s="288" t="s">
        <v>2958</v>
      </c>
      <c r="L882" s="288" t="s">
        <v>45</v>
      </c>
      <c r="M882" s="289" t="s">
        <v>1012</v>
      </c>
      <c r="N882" s="288" t="s">
        <v>1011</v>
      </c>
      <c r="O882" s="288" t="s">
        <v>50</v>
      </c>
      <c r="P882" s="288" t="s">
        <v>1010</v>
      </c>
      <c r="Q882" s="290" t="s">
        <v>45</v>
      </c>
      <c r="R882" s="288" t="s">
        <v>45</v>
      </c>
      <c r="S882" s="1">
        <v>2958465</v>
      </c>
      <c r="T882" s="1">
        <v>45903</v>
      </c>
      <c r="U882" s="290" t="s">
        <v>45</v>
      </c>
      <c r="V882" s="1">
        <v>45903</v>
      </c>
      <c r="W882" s="290" t="s">
        <v>45</v>
      </c>
      <c r="X882" s="290" t="s">
        <v>45</v>
      </c>
      <c r="Y882" s="291">
        <v>289000</v>
      </c>
      <c r="Z882" s="291">
        <v>360000</v>
      </c>
      <c r="AA882" s="291">
        <v>79000</v>
      </c>
      <c r="AB882" s="291">
        <v>360000</v>
      </c>
      <c r="AC882" s="292" t="s">
        <v>1013</v>
      </c>
      <c r="AD882" s="290" t="s">
        <v>60</v>
      </c>
      <c r="AE882" s="292" t="s">
        <v>45</v>
      </c>
      <c r="AF882" s="291">
        <v>289000</v>
      </c>
      <c r="AG882" s="291">
        <v>1020</v>
      </c>
      <c r="AH882" s="291">
        <v>367200000</v>
      </c>
      <c r="AI882" s="291">
        <v>80580000</v>
      </c>
      <c r="AJ882" s="291">
        <v>1020</v>
      </c>
      <c r="AK882" s="291">
        <v>367200000</v>
      </c>
      <c r="AL882" s="291">
        <v>80580000</v>
      </c>
      <c r="AM882" s="291"/>
      <c r="AN882" s="291"/>
      <c r="AO882" s="291">
        <v>0</v>
      </c>
      <c r="AP882" s="291"/>
      <c r="AQ882" s="291"/>
      <c r="AR882" s="291">
        <v>0</v>
      </c>
      <c r="AS882" s="291"/>
      <c r="AT882" s="291"/>
      <c r="AU882" s="291">
        <v>0</v>
      </c>
      <c r="AV882" s="291"/>
      <c r="AW882" s="291"/>
      <c r="AX882" s="291">
        <v>0</v>
      </c>
      <c r="AY882" s="291"/>
      <c r="AZ882" s="291"/>
      <c r="BA882" s="291"/>
      <c r="BB882" s="291"/>
      <c r="BC882" s="291"/>
      <c r="BD882" s="291"/>
      <c r="BE882" s="291"/>
      <c r="BF882" s="291">
        <v>0</v>
      </c>
      <c r="BG882" s="291"/>
      <c r="BH882" s="291"/>
      <c r="BI882" s="291"/>
      <c r="BJ882" s="291">
        <v>0</v>
      </c>
      <c r="BK882" s="291"/>
      <c r="BL882" s="291"/>
      <c r="BM882" s="291"/>
      <c r="BN882" s="291"/>
      <c r="BO882" s="291"/>
      <c r="BP882" s="292" t="s">
        <v>45</v>
      </c>
      <c r="BQ882" s="292" t="s">
        <v>45</v>
      </c>
      <c r="BR882" t="s">
        <v>45</v>
      </c>
    </row>
    <row r="883" spans="1:70" x14ac:dyDescent="0.3">
      <c r="A883" s="281">
        <v>880</v>
      </c>
      <c r="B883" s="282" t="s">
        <v>2952</v>
      </c>
      <c r="C883" s="282" t="s">
        <v>3011</v>
      </c>
      <c r="D883" s="282" t="s">
        <v>3003</v>
      </c>
      <c r="E883" s="282" t="s">
        <v>2959</v>
      </c>
      <c r="F883" s="282" t="s">
        <v>2977</v>
      </c>
      <c r="G883" s="282" t="s">
        <v>3008</v>
      </c>
      <c r="H883" s="282" t="s">
        <v>3009</v>
      </c>
      <c r="I883" s="282" t="s">
        <v>2962</v>
      </c>
      <c r="J883" s="282" t="s">
        <v>60</v>
      </c>
      <c r="K883" s="282" t="s">
        <v>2958</v>
      </c>
      <c r="L883" s="282" t="s">
        <v>45</v>
      </c>
      <c r="M883" s="283" t="s">
        <v>1009</v>
      </c>
      <c r="N883" s="282" t="s">
        <v>1008</v>
      </c>
      <c r="O883" s="282" t="s">
        <v>50</v>
      </c>
      <c r="P883" s="282" t="s">
        <v>1010</v>
      </c>
      <c r="Q883" s="284" t="s">
        <v>45</v>
      </c>
      <c r="R883" s="282" t="s">
        <v>45</v>
      </c>
      <c r="S883" s="285">
        <v>2958465</v>
      </c>
      <c r="T883" s="285">
        <v>45854</v>
      </c>
      <c r="U883" s="284" t="s">
        <v>45</v>
      </c>
      <c r="V883" s="285">
        <v>45854</v>
      </c>
      <c r="W883" s="284" t="s">
        <v>45</v>
      </c>
      <c r="X883" s="284" t="s">
        <v>45</v>
      </c>
      <c r="Y883" s="286">
        <v>214000</v>
      </c>
      <c r="Z883" s="286">
        <v>269000</v>
      </c>
      <c r="AA883" s="286">
        <v>59000</v>
      </c>
      <c r="AB883" s="286">
        <v>269000</v>
      </c>
      <c r="AC883" s="287" t="s">
        <v>662</v>
      </c>
      <c r="AD883" s="284" t="s">
        <v>60</v>
      </c>
      <c r="AE883" s="287" t="s">
        <v>45</v>
      </c>
      <c r="AF883" s="286">
        <v>214000</v>
      </c>
      <c r="AG883" s="286">
        <v>1255</v>
      </c>
      <c r="AH883" s="286">
        <v>337595000</v>
      </c>
      <c r="AI883" s="286">
        <v>74045000</v>
      </c>
      <c r="AJ883" s="286">
        <v>1255</v>
      </c>
      <c r="AK883" s="286">
        <v>337595000</v>
      </c>
      <c r="AL883" s="286">
        <v>74045000</v>
      </c>
      <c r="AM883" s="286"/>
      <c r="AN883" s="286"/>
      <c r="AO883" s="286">
        <v>0</v>
      </c>
      <c r="AP883" s="286"/>
      <c r="AQ883" s="286"/>
      <c r="AR883" s="286">
        <v>0</v>
      </c>
      <c r="AS883" s="286"/>
      <c r="AT883" s="286"/>
      <c r="AU883" s="286">
        <v>0</v>
      </c>
      <c r="AV883" s="286"/>
      <c r="AW883" s="286"/>
      <c r="AX883" s="286">
        <v>0</v>
      </c>
      <c r="AY883" s="286"/>
      <c r="AZ883" s="286"/>
      <c r="BA883" s="286"/>
      <c r="BB883" s="286"/>
      <c r="BC883" s="286"/>
      <c r="BD883" s="286"/>
      <c r="BE883" s="286"/>
      <c r="BF883" s="286">
        <v>0</v>
      </c>
      <c r="BG883" s="286"/>
      <c r="BH883" s="286"/>
      <c r="BI883" s="286"/>
      <c r="BJ883" s="286">
        <v>0</v>
      </c>
      <c r="BK883" s="286"/>
      <c r="BL883" s="286"/>
      <c r="BM883" s="286"/>
      <c r="BN883" s="286"/>
      <c r="BO883" s="286"/>
      <c r="BP883" s="287" t="s">
        <v>45</v>
      </c>
      <c r="BQ883" s="287" t="s">
        <v>45</v>
      </c>
      <c r="BR883" t="s">
        <v>45</v>
      </c>
    </row>
    <row r="884" spans="1:70" x14ac:dyDescent="0.3">
      <c r="A884" s="281">
        <v>881</v>
      </c>
      <c r="B884" s="288" t="s">
        <v>2952</v>
      </c>
      <c r="C884" s="288" t="s">
        <v>3011</v>
      </c>
      <c r="D884" s="288" t="s">
        <v>3003</v>
      </c>
      <c r="E884" s="288" t="s">
        <v>2959</v>
      </c>
      <c r="F884" s="288" t="s">
        <v>2985</v>
      </c>
      <c r="G884" s="288" t="s">
        <v>2986</v>
      </c>
      <c r="H884" s="288" t="s">
        <v>2987</v>
      </c>
      <c r="I884" s="288" t="s">
        <v>2962</v>
      </c>
      <c r="J884" s="288" t="s">
        <v>60</v>
      </c>
      <c r="K884" s="288" t="s">
        <v>2958</v>
      </c>
      <c r="L884" s="288" t="s">
        <v>45</v>
      </c>
      <c r="M884" s="289" t="s">
        <v>1007</v>
      </c>
      <c r="N884" s="288" t="s">
        <v>1006</v>
      </c>
      <c r="O884" s="288" t="s">
        <v>50</v>
      </c>
      <c r="P884" s="288" t="s">
        <v>51</v>
      </c>
      <c r="Q884" s="290" t="s">
        <v>45</v>
      </c>
      <c r="R884" s="288" t="s">
        <v>45</v>
      </c>
      <c r="S884" s="1">
        <v>45896</v>
      </c>
      <c r="T884" s="1">
        <v>45835</v>
      </c>
      <c r="U884" s="290" t="s">
        <v>45</v>
      </c>
      <c r="V884" s="1">
        <v>45835</v>
      </c>
      <c r="W884" s="290" t="s">
        <v>45</v>
      </c>
      <c r="X884" s="290" t="s">
        <v>45</v>
      </c>
      <c r="Y884" s="291">
        <v>64000</v>
      </c>
      <c r="Z884" s="291">
        <v>64000</v>
      </c>
      <c r="AA884" s="291">
        <v>16500</v>
      </c>
      <c r="AB884" s="291">
        <v>64000</v>
      </c>
      <c r="AC884" s="292" t="s">
        <v>540</v>
      </c>
      <c r="AD884" s="290" t="s">
        <v>60</v>
      </c>
      <c r="AE884" s="292" t="s">
        <v>45</v>
      </c>
      <c r="AF884" s="291">
        <v>64000</v>
      </c>
      <c r="AG884" s="291">
        <v>1875</v>
      </c>
      <c r="AH884" s="291">
        <v>120000000</v>
      </c>
      <c r="AI884" s="291">
        <v>30937500</v>
      </c>
      <c r="AJ884" s="291">
        <v>1875</v>
      </c>
      <c r="AK884" s="291">
        <v>120000000</v>
      </c>
      <c r="AL884" s="291">
        <v>30937500</v>
      </c>
      <c r="AM884" s="291"/>
      <c r="AN884" s="291"/>
      <c r="AO884" s="291">
        <v>0</v>
      </c>
      <c r="AP884" s="291"/>
      <c r="AQ884" s="291"/>
      <c r="AR884" s="291">
        <v>0</v>
      </c>
      <c r="AS884" s="291"/>
      <c r="AT884" s="291"/>
      <c r="AU884" s="291">
        <v>0</v>
      </c>
      <c r="AV884" s="291"/>
      <c r="AW884" s="291"/>
      <c r="AX884" s="291">
        <v>0</v>
      </c>
      <c r="AY884" s="291"/>
      <c r="AZ884" s="291"/>
      <c r="BA884" s="291"/>
      <c r="BB884" s="291"/>
      <c r="BC884" s="291"/>
      <c r="BD884" s="291"/>
      <c r="BE884" s="291"/>
      <c r="BF884" s="291">
        <v>0</v>
      </c>
      <c r="BG884" s="291"/>
      <c r="BH884" s="291"/>
      <c r="BI884" s="291"/>
      <c r="BJ884" s="291">
        <v>0</v>
      </c>
      <c r="BK884" s="291"/>
      <c r="BL884" s="291"/>
      <c r="BM884" s="291"/>
      <c r="BN884" s="291"/>
      <c r="BO884" s="291"/>
      <c r="BP884" s="292" t="s">
        <v>45</v>
      </c>
      <c r="BQ884" s="292" t="s">
        <v>45</v>
      </c>
      <c r="BR884" t="s">
        <v>45</v>
      </c>
    </row>
    <row r="885" spans="1:70" x14ac:dyDescent="0.3">
      <c r="A885" s="281">
        <v>882</v>
      </c>
      <c r="B885" s="282" t="s">
        <v>2952</v>
      </c>
      <c r="C885" s="282" t="s">
        <v>3011</v>
      </c>
      <c r="D885" s="282" t="s">
        <v>3003</v>
      </c>
      <c r="E885" s="282" t="s">
        <v>2959</v>
      </c>
      <c r="F885" s="282" t="s">
        <v>2985</v>
      </c>
      <c r="G885" s="282" t="s">
        <v>2986</v>
      </c>
      <c r="H885" s="282" t="s">
        <v>2988</v>
      </c>
      <c r="I885" s="282" t="s">
        <v>2962</v>
      </c>
      <c r="J885" s="282" t="s">
        <v>60</v>
      </c>
      <c r="K885" s="282" t="s">
        <v>2958</v>
      </c>
      <c r="L885" s="282" t="s">
        <v>45</v>
      </c>
      <c r="M885" s="283" t="s">
        <v>1004</v>
      </c>
      <c r="N885" s="282" t="s">
        <v>1003</v>
      </c>
      <c r="O885" s="282" t="s">
        <v>50</v>
      </c>
      <c r="P885" s="282" t="s">
        <v>131</v>
      </c>
      <c r="Q885" s="284" t="s">
        <v>45</v>
      </c>
      <c r="R885" s="282" t="s">
        <v>45</v>
      </c>
      <c r="S885" s="285">
        <v>45883</v>
      </c>
      <c r="T885" s="285">
        <v>45834</v>
      </c>
      <c r="U885" s="284" t="s">
        <v>45</v>
      </c>
      <c r="V885" s="285">
        <v>45834</v>
      </c>
      <c r="W885" s="284" t="s">
        <v>45</v>
      </c>
      <c r="X885" s="284" t="s">
        <v>45</v>
      </c>
      <c r="Y885" s="286">
        <v>75000</v>
      </c>
      <c r="Z885" s="286">
        <v>75000</v>
      </c>
      <c r="AA885" s="286">
        <v>20000</v>
      </c>
      <c r="AB885" s="286">
        <v>75000</v>
      </c>
      <c r="AC885" s="287" t="s">
        <v>691</v>
      </c>
      <c r="AD885" s="284" t="s">
        <v>60</v>
      </c>
      <c r="AE885" s="287" t="s">
        <v>45</v>
      </c>
      <c r="AF885" s="286">
        <v>75000</v>
      </c>
      <c r="AG885" s="286">
        <v>1100</v>
      </c>
      <c r="AH885" s="286">
        <v>82500000</v>
      </c>
      <c r="AI885" s="286">
        <v>22000000</v>
      </c>
      <c r="AJ885" s="286">
        <v>1100</v>
      </c>
      <c r="AK885" s="286">
        <v>82500000</v>
      </c>
      <c r="AL885" s="286">
        <v>22000000</v>
      </c>
      <c r="AM885" s="286"/>
      <c r="AN885" s="286"/>
      <c r="AO885" s="286">
        <v>0</v>
      </c>
      <c r="AP885" s="286"/>
      <c r="AQ885" s="286"/>
      <c r="AR885" s="286">
        <v>0</v>
      </c>
      <c r="AS885" s="286"/>
      <c r="AT885" s="286"/>
      <c r="AU885" s="286">
        <v>0</v>
      </c>
      <c r="AV885" s="286"/>
      <c r="AW885" s="286"/>
      <c r="AX885" s="286">
        <v>0</v>
      </c>
      <c r="AY885" s="286"/>
      <c r="AZ885" s="286"/>
      <c r="BA885" s="286"/>
      <c r="BB885" s="286"/>
      <c r="BC885" s="286"/>
      <c r="BD885" s="286"/>
      <c r="BE885" s="286"/>
      <c r="BF885" s="286">
        <v>0</v>
      </c>
      <c r="BG885" s="286"/>
      <c r="BH885" s="286"/>
      <c r="BI885" s="286"/>
      <c r="BJ885" s="286">
        <v>0</v>
      </c>
      <c r="BK885" s="286"/>
      <c r="BL885" s="286"/>
      <c r="BM885" s="286"/>
      <c r="BN885" s="286"/>
      <c r="BO885" s="286"/>
      <c r="BP885" s="287" t="s">
        <v>45</v>
      </c>
      <c r="BQ885" s="287" t="s">
        <v>45</v>
      </c>
      <c r="BR885" t="s">
        <v>45</v>
      </c>
    </row>
    <row r="886" spans="1:70" x14ac:dyDescent="0.3">
      <c r="A886" s="281">
        <v>883</v>
      </c>
      <c r="B886" s="288" t="s">
        <v>2952</v>
      </c>
      <c r="C886" s="288" t="s">
        <v>3011</v>
      </c>
      <c r="D886" s="288" t="s">
        <v>3003</v>
      </c>
      <c r="E886" s="288" t="s">
        <v>2959</v>
      </c>
      <c r="F886" s="288" t="s">
        <v>2985</v>
      </c>
      <c r="G886" s="288" t="s">
        <v>2986</v>
      </c>
      <c r="H886" s="288" t="s">
        <v>2989</v>
      </c>
      <c r="I886" s="288" t="s">
        <v>2962</v>
      </c>
      <c r="J886" s="288" t="s">
        <v>60</v>
      </c>
      <c r="K886" s="288" t="s">
        <v>2958</v>
      </c>
      <c r="L886" s="288" t="s">
        <v>45</v>
      </c>
      <c r="M886" s="289" t="s">
        <v>1000</v>
      </c>
      <c r="N886" s="288" t="s">
        <v>999</v>
      </c>
      <c r="O886" s="288" t="s">
        <v>50</v>
      </c>
      <c r="P886" s="288" t="s">
        <v>51</v>
      </c>
      <c r="Q886" s="290" t="s">
        <v>45</v>
      </c>
      <c r="R886" s="288" t="s">
        <v>45</v>
      </c>
      <c r="S886" s="1">
        <v>45909</v>
      </c>
      <c r="T886" s="1">
        <v>45826</v>
      </c>
      <c r="U886" s="290" t="s">
        <v>45</v>
      </c>
      <c r="V886" s="1">
        <v>45826</v>
      </c>
      <c r="W886" s="290" t="s">
        <v>45</v>
      </c>
      <c r="X886" s="290" t="s">
        <v>45</v>
      </c>
      <c r="Y886" s="291">
        <v>79000</v>
      </c>
      <c r="Z886" s="291">
        <v>79000</v>
      </c>
      <c r="AA886" s="291">
        <v>19000</v>
      </c>
      <c r="AB886" s="291">
        <v>79000</v>
      </c>
      <c r="AC886" s="292" t="s">
        <v>938</v>
      </c>
      <c r="AD886" s="290" t="s">
        <v>60</v>
      </c>
      <c r="AE886" s="292" t="s">
        <v>45</v>
      </c>
      <c r="AF886" s="291">
        <v>79000</v>
      </c>
      <c r="AG886" s="291">
        <v>3070</v>
      </c>
      <c r="AH886" s="291">
        <v>242530000</v>
      </c>
      <c r="AI886" s="291">
        <v>58330000</v>
      </c>
      <c r="AJ886" s="291">
        <v>1250</v>
      </c>
      <c r="AK886" s="291">
        <v>98750000</v>
      </c>
      <c r="AL886" s="291">
        <v>23750000</v>
      </c>
      <c r="AM886" s="291">
        <v>1820</v>
      </c>
      <c r="AN886" s="291">
        <v>143780000</v>
      </c>
      <c r="AO886" s="291">
        <v>34580000</v>
      </c>
      <c r="AP886" s="291"/>
      <c r="AQ886" s="291"/>
      <c r="AR886" s="291">
        <v>0</v>
      </c>
      <c r="AS886" s="291"/>
      <c r="AT886" s="291"/>
      <c r="AU886" s="291">
        <v>0</v>
      </c>
      <c r="AV886" s="291"/>
      <c r="AW886" s="291"/>
      <c r="AX886" s="291">
        <v>0</v>
      </c>
      <c r="AY886" s="291"/>
      <c r="AZ886" s="291"/>
      <c r="BA886" s="291"/>
      <c r="BB886" s="291"/>
      <c r="BC886" s="291"/>
      <c r="BD886" s="291"/>
      <c r="BE886" s="291"/>
      <c r="BF886" s="291">
        <v>0</v>
      </c>
      <c r="BG886" s="291"/>
      <c r="BH886" s="291"/>
      <c r="BI886" s="291"/>
      <c r="BJ886" s="291">
        <v>0</v>
      </c>
      <c r="BK886" s="291"/>
      <c r="BL886" s="291"/>
      <c r="BM886" s="291"/>
      <c r="BN886" s="291"/>
      <c r="BO886" s="291"/>
      <c r="BP886" s="292" t="s">
        <v>45</v>
      </c>
      <c r="BQ886" s="292" t="s">
        <v>45</v>
      </c>
      <c r="BR886" t="s">
        <v>45</v>
      </c>
    </row>
    <row r="887" spans="1:70" x14ac:dyDescent="0.3">
      <c r="A887" s="281">
        <v>884</v>
      </c>
      <c r="B887" s="282" t="s">
        <v>2952</v>
      </c>
      <c r="C887" s="282" t="s">
        <v>3011</v>
      </c>
      <c r="D887" s="282" t="s">
        <v>3003</v>
      </c>
      <c r="E887" s="282" t="s">
        <v>2959</v>
      </c>
      <c r="F887" s="282" t="s">
        <v>2985</v>
      </c>
      <c r="G887" s="282" t="s">
        <v>2986</v>
      </c>
      <c r="H887" s="282" t="s">
        <v>2989</v>
      </c>
      <c r="I887" s="282" t="s">
        <v>2962</v>
      </c>
      <c r="J887" s="282" t="s">
        <v>60</v>
      </c>
      <c r="K887" s="282" t="s">
        <v>2958</v>
      </c>
      <c r="L887" s="282" t="s">
        <v>45</v>
      </c>
      <c r="M887" s="283" t="s">
        <v>997</v>
      </c>
      <c r="N887" s="282" t="s">
        <v>996</v>
      </c>
      <c r="O887" s="282" t="s">
        <v>50</v>
      </c>
      <c r="P887" s="282" t="s">
        <v>51</v>
      </c>
      <c r="Q887" s="284" t="s">
        <v>45</v>
      </c>
      <c r="R887" s="282" t="s">
        <v>45</v>
      </c>
      <c r="S887" s="285">
        <v>45903</v>
      </c>
      <c r="T887" s="285">
        <v>45841</v>
      </c>
      <c r="U887" s="284" t="s">
        <v>45</v>
      </c>
      <c r="V887" s="285">
        <v>45841</v>
      </c>
      <c r="W887" s="284" t="s">
        <v>45</v>
      </c>
      <c r="X887" s="284" t="s">
        <v>45</v>
      </c>
      <c r="Y887" s="286">
        <v>87000</v>
      </c>
      <c r="Z887" s="286">
        <v>87000</v>
      </c>
      <c r="AA887" s="286">
        <v>21500</v>
      </c>
      <c r="AB887" s="286">
        <v>87000</v>
      </c>
      <c r="AC887" s="287" t="s">
        <v>998</v>
      </c>
      <c r="AD887" s="284" t="s">
        <v>60</v>
      </c>
      <c r="AE887" s="287" t="s">
        <v>45</v>
      </c>
      <c r="AF887" s="286">
        <v>87000</v>
      </c>
      <c r="AG887" s="286">
        <v>2000</v>
      </c>
      <c r="AH887" s="286">
        <v>174000000</v>
      </c>
      <c r="AI887" s="286">
        <v>43000000</v>
      </c>
      <c r="AJ887" s="286">
        <v>1200</v>
      </c>
      <c r="AK887" s="286">
        <v>104400000</v>
      </c>
      <c r="AL887" s="286">
        <v>25800000</v>
      </c>
      <c r="AM887" s="286">
        <v>800</v>
      </c>
      <c r="AN887" s="286">
        <v>69600000</v>
      </c>
      <c r="AO887" s="286">
        <v>17200000</v>
      </c>
      <c r="AP887" s="286"/>
      <c r="AQ887" s="286"/>
      <c r="AR887" s="286">
        <v>0</v>
      </c>
      <c r="AS887" s="286"/>
      <c r="AT887" s="286"/>
      <c r="AU887" s="286">
        <v>0</v>
      </c>
      <c r="AV887" s="286"/>
      <c r="AW887" s="286"/>
      <c r="AX887" s="286">
        <v>0</v>
      </c>
      <c r="AY887" s="286"/>
      <c r="AZ887" s="286"/>
      <c r="BA887" s="286"/>
      <c r="BB887" s="286"/>
      <c r="BC887" s="286"/>
      <c r="BD887" s="286"/>
      <c r="BE887" s="286"/>
      <c r="BF887" s="286">
        <v>0</v>
      </c>
      <c r="BG887" s="286"/>
      <c r="BH887" s="286"/>
      <c r="BI887" s="286"/>
      <c r="BJ887" s="286">
        <v>0</v>
      </c>
      <c r="BK887" s="286"/>
      <c r="BL887" s="286"/>
      <c r="BM887" s="286"/>
      <c r="BN887" s="286"/>
      <c r="BO887" s="286"/>
      <c r="BP887" s="287" t="s">
        <v>45</v>
      </c>
      <c r="BQ887" s="287" t="s">
        <v>45</v>
      </c>
      <c r="BR887" t="s">
        <v>45</v>
      </c>
    </row>
    <row r="888" spans="1:70" x14ac:dyDescent="0.3">
      <c r="A888" s="281">
        <v>885</v>
      </c>
      <c r="B888" s="288" t="s">
        <v>2952</v>
      </c>
      <c r="C888" s="288" t="s">
        <v>3011</v>
      </c>
      <c r="D888" s="288" t="s">
        <v>3003</v>
      </c>
      <c r="E888" s="288" t="s">
        <v>2959</v>
      </c>
      <c r="F888" s="288" t="s">
        <v>2985</v>
      </c>
      <c r="G888" s="288" t="s">
        <v>2986</v>
      </c>
      <c r="H888" s="288" t="s">
        <v>2989</v>
      </c>
      <c r="I888" s="288" t="s">
        <v>2962</v>
      </c>
      <c r="J888" s="288" t="s">
        <v>60</v>
      </c>
      <c r="K888" s="288" t="s">
        <v>2958</v>
      </c>
      <c r="L888" s="288" t="s">
        <v>45</v>
      </c>
      <c r="M888" s="289" t="s">
        <v>994</v>
      </c>
      <c r="N888" s="288" t="s">
        <v>993</v>
      </c>
      <c r="O888" s="288" t="s">
        <v>50</v>
      </c>
      <c r="P888" s="288" t="s">
        <v>51</v>
      </c>
      <c r="Q888" s="290" t="s">
        <v>45</v>
      </c>
      <c r="R888" s="288" t="s">
        <v>45</v>
      </c>
      <c r="S888" s="1">
        <v>45901</v>
      </c>
      <c r="T888" s="1">
        <v>45841</v>
      </c>
      <c r="U888" s="290" t="s">
        <v>45</v>
      </c>
      <c r="V888" s="1">
        <v>45841</v>
      </c>
      <c r="W888" s="290" t="s">
        <v>45</v>
      </c>
      <c r="X888" s="290" t="s">
        <v>45</v>
      </c>
      <c r="Y888" s="291">
        <v>69000</v>
      </c>
      <c r="Z888" s="291">
        <v>69000</v>
      </c>
      <c r="AA888" s="291">
        <v>16300</v>
      </c>
      <c r="AB888" s="291">
        <v>69000</v>
      </c>
      <c r="AC888" s="292" t="s">
        <v>645</v>
      </c>
      <c r="AD888" s="290" t="s">
        <v>60</v>
      </c>
      <c r="AE888" s="292" t="s">
        <v>45</v>
      </c>
      <c r="AF888" s="291">
        <v>69000</v>
      </c>
      <c r="AG888" s="291">
        <v>1570</v>
      </c>
      <c r="AH888" s="291">
        <v>108330000</v>
      </c>
      <c r="AI888" s="291">
        <v>25591000</v>
      </c>
      <c r="AJ888" s="291">
        <v>1570</v>
      </c>
      <c r="AK888" s="291">
        <v>108330000</v>
      </c>
      <c r="AL888" s="291">
        <v>25591000</v>
      </c>
      <c r="AM888" s="291"/>
      <c r="AN888" s="291"/>
      <c r="AO888" s="291">
        <v>0</v>
      </c>
      <c r="AP888" s="291"/>
      <c r="AQ888" s="291"/>
      <c r="AR888" s="291">
        <v>0</v>
      </c>
      <c r="AS888" s="291"/>
      <c r="AT888" s="291"/>
      <c r="AU888" s="291">
        <v>0</v>
      </c>
      <c r="AV888" s="291"/>
      <c r="AW888" s="291"/>
      <c r="AX888" s="291">
        <v>0</v>
      </c>
      <c r="AY888" s="291"/>
      <c r="AZ888" s="291"/>
      <c r="BA888" s="291"/>
      <c r="BB888" s="291"/>
      <c r="BC888" s="291"/>
      <c r="BD888" s="291"/>
      <c r="BE888" s="291"/>
      <c r="BF888" s="291">
        <v>0</v>
      </c>
      <c r="BG888" s="291"/>
      <c r="BH888" s="291"/>
      <c r="BI888" s="291"/>
      <c r="BJ888" s="291">
        <v>0</v>
      </c>
      <c r="BK888" s="291"/>
      <c r="BL888" s="291"/>
      <c r="BM888" s="291"/>
      <c r="BN888" s="291"/>
      <c r="BO888" s="291"/>
      <c r="BP888" s="292" t="s">
        <v>45</v>
      </c>
      <c r="BQ888" s="292" t="s">
        <v>45</v>
      </c>
      <c r="BR888" t="s">
        <v>45</v>
      </c>
    </row>
    <row r="889" spans="1:70" x14ac:dyDescent="0.3">
      <c r="A889" s="281">
        <v>886</v>
      </c>
      <c r="B889" s="282" t="s">
        <v>2952</v>
      </c>
      <c r="C889" s="282" t="s">
        <v>3011</v>
      </c>
      <c r="D889" s="282" t="s">
        <v>3003</v>
      </c>
      <c r="E889" s="282" t="s">
        <v>2959</v>
      </c>
      <c r="F889" s="282" t="s">
        <v>2985</v>
      </c>
      <c r="G889" s="282" t="s">
        <v>2986</v>
      </c>
      <c r="H889" s="282" t="s">
        <v>2989</v>
      </c>
      <c r="I889" s="282" t="s">
        <v>2962</v>
      </c>
      <c r="J889" s="282" t="s">
        <v>60</v>
      </c>
      <c r="K889" s="282" t="s">
        <v>2958</v>
      </c>
      <c r="L889" s="282" t="s">
        <v>45</v>
      </c>
      <c r="M889" s="283" t="s">
        <v>992</v>
      </c>
      <c r="N889" s="282" t="s">
        <v>991</v>
      </c>
      <c r="O889" s="282" t="s">
        <v>50</v>
      </c>
      <c r="P889" s="282" t="s">
        <v>51</v>
      </c>
      <c r="Q889" s="284" t="s">
        <v>45</v>
      </c>
      <c r="R889" s="282" t="s">
        <v>45</v>
      </c>
      <c r="S889" s="285">
        <v>2958465</v>
      </c>
      <c r="T889" s="285">
        <v>45896</v>
      </c>
      <c r="U889" s="284" t="s">
        <v>45</v>
      </c>
      <c r="V889" s="285">
        <v>45896</v>
      </c>
      <c r="W889" s="284" t="s">
        <v>45</v>
      </c>
      <c r="X889" s="284" t="s">
        <v>45</v>
      </c>
      <c r="Y889" s="286">
        <v>72000</v>
      </c>
      <c r="Z889" s="286">
        <v>72000</v>
      </c>
      <c r="AA889" s="286">
        <v>18500</v>
      </c>
      <c r="AB889" s="286">
        <v>72000</v>
      </c>
      <c r="AC889" s="287" t="s">
        <v>796</v>
      </c>
      <c r="AD889" s="284" t="s">
        <v>60</v>
      </c>
      <c r="AE889" s="287" t="s">
        <v>45</v>
      </c>
      <c r="AF889" s="286">
        <v>72000</v>
      </c>
      <c r="AG889" s="286">
        <v>1050</v>
      </c>
      <c r="AH889" s="286">
        <v>75600000</v>
      </c>
      <c r="AI889" s="286">
        <v>19425000</v>
      </c>
      <c r="AJ889" s="286">
        <v>1050</v>
      </c>
      <c r="AK889" s="286">
        <v>75600000</v>
      </c>
      <c r="AL889" s="286">
        <v>19425000</v>
      </c>
      <c r="AM889" s="286"/>
      <c r="AN889" s="286"/>
      <c r="AO889" s="286">
        <v>0</v>
      </c>
      <c r="AP889" s="286"/>
      <c r="AQ889" s="286"/>
      <c r="AR889" s="286">
        <v>0</v>
      </c>
      <c r="AS889" s="286"/>
      <c r="AT889" s="286"/>
      <c r="AU889" s="286">
        <v>0</v>
      </c>
      <c r="AV889" s="286"/>
      <c r="AW889" s="286"/>
      <c r="AX889" s="286">
        <v>0</v>
      </c>
      <c r="AY889" s="286"/>
      <c r="AZ889" s="286"/>
      <c r="BA889" s="286"/>
      <c r="BB889" s="286"/>
      <c r="BC889" s="286"/>
      <c r="BD889" s="286"/>
      <c r="BE889" s="286"/>
      <c r="BF889" s="286">
        <v>0</v>
      </c>
      <c r="BG889" s="286"/>
      <c r="BH889" s="286"/>
      <c r="BI889" s="286"/>
      <c r="BJ889" s="286">
        <v>0</v>
      </c>
      <c r="BK889" s="286"/>
      <c r="BL889" s="286"/>
      <c r="BM889" s="286"/>
      <c r="BN889" s="286"/>
      <c r="BO889" s="286"/>
      <c r="BP889" s="287" t="s">
        <v>45</v>
      </c>
      <c r="BQ889" s="287" t="s">
        <v>45</v>
      </c>
      <c r="BR889" t="s">
        <v>45</v>
      </c>
    </row>
    <row r="890" spans="1:70" x14ac:dyDescent="0.3">
      <c r="A890" s="281">
        <v>887</v>
      </c>
      <c r="B890" s="288" t="s">
        <v>2952</v>
      </c>
      <c r="C890" s="288" t="s">
        <v>3011</v>
      </c>
      <c r="D890" s="288" t="s">
        <v>3003</v>
      </c>
      <c r="E890" s="288" t="s">
        <v>2959</v>
      </c>
      <c r="F890" s="288" t="s">
        <v>2985</v>
      </c>
      <c r="G890" s="288" t="s">
        <v>2986</v>
      </c>
      <c r="H890" s="288" t="s">
        <v>2989</v>
      </c>
      <c r="I890" s="288" t="s">
        <v>2999</v>
      </c>
      <c r="J890" s="288" t="s">
        <v>60</v>
      </c>
      <c r="K890" s="288" t="s">
        <v>2958</v>
      </c>
      <c r="L890" s="288" t="s">
        <v>45</v>
      </c>
      <c r="M890" s="289" t="s">
        <v>987</v>
      </c>
      <c r="N890" s="288" t="s">
        <v>986</v>
      </c>
      <c r="O890" s="288" t="s">
        <v>50</v>
      </c>
      <c r="P890" s="288" t="s">
        <v>51</v>
      </c>
      <c r="Q890" s="290" t="s">
        <v>45</v>
      </c>
      <c r="R890" s="288" t="s">
        <v>45</v>
      </c>
      <c r="S890" s="1">
        <v>45932</v>
      </c>
      <c r="T890" s="1">
        <v>45833</v>
      </c>
      <c r="U890" s="290" t="s">
        <v>45</v>
      </c>
      <c r="V890" s="1">
        <v>45833</v>
      </c>
      <c r="W890" s="290" t="s">
        <v>45</v>
      </c>
      <c r="X890" s="290" t="s">
        <v>45</v>
      </c>
      <c r="Y890" s="291">
        <v>79000</v>
      </c>
      <c r="Z890" s="291">
        <v>79000</v>
      </c>
      <c r="AA890" s="291">
        <v>16700</v>
      </c>
      <c r="AB890" s="291">
        <v>79000</v>
      </c>
      <c r="AC890" s="292" t="s">
        <v>989</v>
      </c>
      <c r="AD890" s="290" t="s">
        <v>60</v>
      </c>
      <c r="AE890" s="292" t="s">
        <v>45</v>
      </c>
      <c r="AF890" s="291">
        <v>79000</v>
      </c>
      <c r="AG890" s="291">
        <v>5015</v>
      </c>
      <c r="AH890" s="291">
        <v>396185000</v>
      </c>
      <c r="AI890" s="291">
        <v>83750500</v>
      </c>
      <c r="AJ890" s="291">
        <v>1875</v>
      </c>
      <c r="AK890" s="291">
        <v>148125000</v>
      </c>
      <c r="AL890" s="291">
        <v>31312500</v>
      </c>
      <c r="AM890" s="291">
        <v>3140</v>
      </c>
      <c r="AN890" s="291">
        <v>248060000</v>
      </c>
      <c r="AO890" s="291">
        <v>52438000</v>
      </c>
      <c r="AP890" s="291"/>
      <c r="AQ890" s="291"/>
      <c r="AR890" s="291">
        <v>0</v>
      </c>
      <c r="AS890" s="291"/>
      <c r="AT890" s="291"/>
      <c r="AU890" s="291">
        <v>0</v>
      </c>
      <c r="AV890" s="291"/>
      <c r="AW890" s="291"/>
      <c r="AX890" s="291">
        <v>0</v>
      </c>
      <c r="AY890" s="291"/>
      <c r="AZ890" s="291"/>
      <c r="BA890" s="291"/>
      <c r="BB890" s="291"/>
      <c r="BC890" s="291"/>
      <c r="BD890" s="291"/>
      <c r="BE890" s="291"/>
      <c r="BF890" s="291">
        <v>0</v>
      </c>
      <c r="BG890" s="291"/>
      <c r="BH890" s="291"/>
      <c r="BI890" s="291"/>
      <c r="BJ890" s="291">
        <v>0</v>
      </c>
      <c r="BK890" s="291"/>
      <c r="BL890" s="291"/>
      <c r="BM890" s="291"/>
      <c r="BN890" s="291"/>
      <c r="BO890" s="291"/>
      <c r="BP890" s="292" t="s">
        <v>45</v>
      </c>
      <c r="BQ890" s="292" t="s">
        <v>45</v>
      </c>
      <c r="BR890" t="s">
        <v>45</v>
      </c>
    </row>
    <row r="891" spans="1:70" x14ac:dyDescent="0.3">
      <c r="A891" s="281">
        <v>888</v>
      </c>
      <c r="B891" s="282" t="s">
        <v>2952</v>
      </c>
      <c r="C891" s="282" t="s">
        <v>3011</v>
      </c>
      <c r="D891" s="282" t="s">
        <v>3003</v>
      </c>
      <c r="E891" s="282" t="s">
        <v>2959</v>
      </c>
      <c r="F891" s="282" t="s">
        <v>2985</v>
      </c>
      <c r="G891" s="282" t="s">
        <v>2986</v>
      </c>
      <c r="H891" s="282" t="s">
        <v>2989</v>
      </c>
      <c r="I891" s="282" t="s">
        <v>2999</v>
      </c>
      <c r="J891" s="282" t="s">
        <v>60</v>
      </c>
      <c r="K891" s="282" t="s">
        <v>2958</v>
      </c>
      <c r="L891" s="282" t="s">
        <v>1853</v>
      </c>
      <c r="M891" s="283" t="s">
        <v>985</v>
      </c>
      <c r="N891" s="282" t="s">
        <v>984</v>
      </c>
      <c r="O891" s="282" t="s">
        <v>50</v>
      </c>
      <c r="P891" s="282" t="s">
        <v>120</v>
      </c>
      <c r="Q891" s="284" t="s">
        <v>45</v>
      </c>
      <c r="R891" s="282" t="s">
        <v>45</v>
      </c>
      <c r="S891" s="285">
        <v>46111</v>
      </c>
      <c r="T891" s="285">
        <v>45860</v>
      </c>
      <c r="U891" s="284" t="s">
        <v>45</v>
      </c>
      <c r="V891" s="285">
        <v>45860</v>
      </c>
      <c r="W891" s="284" t="s">
        <v>45</v>
      </c>
      <c r="X891" s="284" t="s">
        <v>45</v>
      </c>
      <c r="Y891" s="286">
        <v>63000</v>
      </c>
      <c r="Z891" s="286">
        <v>79000</v>
      </c>
      <c r="AA891" s="286">
        <v>17000</v>
      </c>
      <c r="AB891" s="286">
        <v>79000</v>
      </c>
      <c r="AC891" s="287" t="s">
        <v>302</v>
      </c>
      <c r="AD891" s="284" t="s">
        <v>60</v>
      </c>
      <c r="AE891" s="287" t="s">
        <v>45</v>
      </c>
      <c r="AF891" s="286">
        <v>63000</v>
      </c>
      <c r="AG891" s="286">
        <v>12430</v>
      </c>
      <c r="AH891" s="286">
        <v>981970000</v>
      </c>
      <c r="AI891" s="286">
        <v>211310000</v>
      </c>
      <c r="AJ891" s="286">
        <v>1450</v>
      </c>
      <c r="AK891" s="286">
        <v>114550000</v>
      </c>
      <c r="AL891" s="286">
        <v>24650000</v>
      </c>
      <c r="AM891" s="286">
        <v>10980</v>
      </c>
      <c r="AN891" s="286">
        <v>867420000</v>
      </c>
      <c r="AO891" s="286">
        <v>186660000</v>
      </c>
      <c r="AP891" s="286"/>
      <c r="AQ891" s="286"/>
      <c r="AR891" s="286">
        <v>0</v>
      </c>
      <c r="AS891" s="286"/>
      <c r="AT891" s="286"/>
      <c r="AU891" s="286">
        <v>0</v>
      </c>
      <c r="AV891" s="286"/>
      <c r="AW891" s="286"/>
      <c r="AX891" s="286">
        <v>0</v>
      </c>
      <c r="AY891" s="286"/>
      <c r="AZ891" s="286"/>
      <c r="BA891" s="286"/>
      <c r="BB891" s="286"/>
      <c r="BC891" s="286"/>
      <c r="BD891" s="286"/>
      <c r="BE891" s="286"/>
      <c r="BF891" s="286">
        <v>0</v>
      </c>
      <c r="BG891" s="286"/>
      <c r="BH891" s="286"/>
      <c r="BI891" s="286"/>
      <c r="BJ891" s="286">
        <v>0</v>
      </c>
      <c r="BK891" s="286"/>
      <c r="BL891" s="286"/>
      <c r="BM891" s="286"/>
      <c r="BN891" s="286"/>
      <c r="BO891" s="286"/>
      <c r="BP891" s="287" t="s">
        <v>45</v>
      </c>
      <c r="BQ891" s="287" t="s">
        <v>45</v>
      </c>
      <c r="BR891" t="s">
        <v>45</v>
      </c>
    </row>
    <row r="892" spans="1:70" x14ac:dyDescent="0.3">
      <c r="A892" s="281">
        <v>889</v>
      </c>
      <c r="B892" s="288" t="s">
        <v>2952</v>
      </c>
      <c r="C892" s="288" t="s">
        <v>3011</v>
      </c>
      <c r="D892" s="288" t="s">
        <v>3003</v>
      </c>
      <c r="E892" s="288" t="s">
        <v>2959</v>
      </c>
      <c r="F892" s="288" t="s">
        <v>2985</v>
      </c>
      <c r="G892" s="288" t="s">
        <v>2986</v>
      </c>
      <c r="H892" s="288" t="s">
        <v>2989</v>
      </c>
      <c r="I892" s="288" t="s">
        <v>2999</v>
      </c>
      <c r="J892" s="288" t="s">
        <v>60</v>
      </c>
      <c r="K892" s="288" t="s">
        <v>2958</v>
      </c>
      <c r="L892" s="288" t="s">
        <v>45</v>
      </c>
      <c r="M892" s="289" t="s">
        <v>982</v>
      </c>
      <c r="N892" s="288" t="s">
        <v>384</v>
      </c>
      <c r="O892" s="288" t="s">
        <v>50</v>
      </c>
      <c r="P892" s="288" t="s">
        <v>120</v>
      </c>
      <c r="Q892" s="290" t="s">
        <v>45</v>
      </c>
      <c r="R892" s="288" t="s">
        <v>45</v>
      </c>
      <c r="S892" s="1">
        <v>45945</v>
      </c>
      <c r="T892" s="1">
        <v>45890</v>
      </c>
      <c r="U892" s="290" t="s">
        <v>45</v>
      </c>
      <c r="V892" s="1">
        <v>45890</v>
      </c>
      <c r="W892" s="290" t="s">
        <v>45</v>
      </c>
      <c r="X892" s="290" t="s">
        <v>45</v>
      </c>
      <c r="Y892" s="291">
        <v>65000</v>
      </c>
      <c r="Z892" s="291">
        <v>72000</v>
      </c>
      <c r="AA892" s="291">
        <v>16600</v>
      </c>
      <c r="AB892" s="291">
        <v>72000</v>
      </c>
      <c r="AC892" s="292" t="s">
        <v>983</v>
      </c>
      <c r="AD892" s="290" t="s">
        <v>60</v>
      </c>
      <c r="AE892" s="292" t="s">
        <v>45</v>
      </c>
      <c r="AF892" s="291">
        <v>65000</v>
      </c>
      <c r="AG892" s="291">
        <v>4535</v>
      </c>
      <c r="AH892" s="291">
        <v>326520000</v>
      </c>
      <c r="AI892" s="291">
        <v>75281000</v>
      </c>
      <c r="AJ892" s="291">
        <v>2275</v>
      </c>
      <c r="AK892" s="291">
        <v>163800000</v>
      </c>
      <c r="AL892" s="291">
        <v>37765000</v>
      </c>
      <c r="AM892" s="291">
        <v>2260</v>
      </c>
      <c r="AN892" s="291">
        <v>162720000</v>
      </c>
      <c r="AO892" s="291">
        <v>37516000</v>
      </c>
      <c r="AP892" s="291"/>
      <c r="AQ892" s="291"/>
      <c r="AR892" s="291">
        <v>0</v>
      </c>
      <c r="AS892" s="291"/>
      <c r="AT892" s="291"/>
      <c r="AU892" s="291">
        <v>0</v>
      </c>
      <c r="AV892" s="291"/>
      <c r="AW892" s="291"/>
      <c r="AX892" s="291">
        <v>0</v>
      </c>
      <c r="AY892" s="291"/>
      <c r="AZ892" s="291"/>
      <c r="BA892" s="291"/>
      <c r="BB892" s="291"/>
      <c r="BC892" s="291"/>
      <c r="BD892" s="291"/>
      <c r="BE892" s="291"/>
      <c r="BF892" s="291">
        <v>0</v>
      </c>
      <c r="BG892" s="291"/>
      <c r="BH892" s="291"/>
      <c r="BI892" s="291"/>
      <c r="BJ892" s="291">
        <v>0</v>
      </c>
      <c r="BK892" s="291"/>
      <c r="BL892" s="291"/>
      <c r="BM892" s="291"/>
      <c r="BN892" s="291"/>
      <c r="BO892" s="291"/>
      <c r="BP892" s="292" t="s">
        <v>45</v>
      </c>
      <c r="BQ892" s="292" t="s">
        <v>45</v>
      </c>
      <c r="BR892" t="s">
        <v>45</v>
      </c>
    </row>
    <row r="893" spans="1:70" x14ac:dyDescent="0.3">
      <c r="A893" s="281">
        <v>890</v>
      </c>
      <c r="B893" s="282" t="s">
        <v>2952</v>
      </c>
      <c r="C893" s="282" t="s">
        <v>3011</v>
      </c>
      <c r="D893" s="282" t="s">
        <v>3003</v>
      </c>
      <c r="E893" s="282" t="s">
        <v>2959</v>
      </c>
      <c r="F893" s="282" t="s">
        <v>2985</v>
      </c>
      <c r="G893" s="282" t="s">
        <v>2986</v>
      </c>
      <c r="H893" s="282" t="s">
        <v>2990</v>
      </c>
      <c r="I893" s="282" t="s">
        <v>2962</v>
      </c>
      <c r="J893" s="282" t="s">
        <v>60</v>
      </c>
      <c r="K893" s="282" t="s">
        <v>2958</v>
      </c>
      <c r="L893" s="282" t="s">
        <v>45</v>
      </c>
      <c r="M893" s="283" t="s">
        <v>981</v>
      </c>
      <c r="N893" s="282" t="s">
        <v>980</v>
      </c>
      <c r="O893" s="282" t="s">
        <v>50</v>
      </c>
      <c r="P893" s="282" t="s">
        <v>127</v>
      </c>
      <c r="Q893" s="284" t="s">
        <v>45</v>
      </c>
      <c r="R893" s="282" t="s">
        <v>45</v>
      </c>
      <c r="S893" s="285">
        <v>45882</v>
      </c>
      <c r="T893" s="285">
        <v>45832</v>
      </c>
      <c r="U893" s="284" t="s">
        <v>45</v>
      </c>
      <c r="V893" s="285">
        <v>45832</v>
      </c>
      <c r="W893" s="284" t="s">
        <v>45</v>
      </c>
      <c r="X893" s="284" t="s">
        <v>45</v>
      </c>
      <c r="Y893" s="286">
        <v>69000</v>
      </c>
      <c r="Z893" s="286">
        <v>77000</v>
      </c>
      <c r="AA893" s="286">
        <v>18500</v>
      </c>
      <c r="AB893" s="286">
        <v>77000</v>
      </c>
      <c r="AC893" s="287" t="s">
        <v>121</v>
      </c>
      <c r="AD893" s="284" t="s">
        <v>60</v>
      </c>
      <c r="AE893" s="287" t="s">
        <v>45</v>
      </c>
      <c r="AF893" s="286">
        <v>69000</v>
      </c>
      <c r="AG893" s="286">
        <v>1650</v>
      </c>
      <c r="AH893" s="286">
        <v>127050000</v>
      </c>
      <c r="AI893" s="286">
        <v>30525000</v>
      </c>
      <c r="AJ893" s="286">
        <v>1650</v>
      </c>
      <c r="AK893" s="286">
        <v>127050000</v>
      </c>
      <c r="AL893" s="286">
        <v>30525000</v>
      </c>
      <c r="AM893" s="286"/>
      <c r="AN893" s="286"/>
      <c r="AO893" s="286">
        <v>0</v>
      </c>
      <c r="AP893" s="286"/>
      <c r="AQ893" s="286"/>
      <c r="AR893" s="286">
        <v>0</v>
      </c>
      <c r="AS893" s="286"/>
      <c r="AT893" s="286"/>
      <c r="AU893" s="286">
        <v>0</v>
      </c>
      <c r="AV893" s="286"/>
      <c r="AW893" s="286"/>
      <c r="AX893" s="286">
        <v>0</v>
      </c>
      <c r="AY893" s="286"/>
      <c r="AZ893" s="286"/>
      <c r="BA893" s="286"/>
      <c r="BB893" s="286"/>
      <c r="BC893" s="286"/>
      <c r="BD893" s="286"/>
      <c r="BE893" s="286"/>
      <c r="BF893" s="286">
        <v>0</v>
      </c>
      <c r="BG893" s="286"/>
      <c r="BH893" s="286"/>
      <c r="BI893" s="286"/>
      <c r="BJ893" s="286">
        <v>0</v>
      </c>
      <c r="BK893" s="286"/>
      <c r="BL893" s="286"/>
      <c r="BM893" s="286"/>
      <c r="BN893" s="286"/>
      <c r="BO893" s="286"/>
      <c r="BP893" s="287" t="s">
        <v>45</v>
      </c>
      <c r="BQ893" s="287" t="s">
        <v>45</v>
      </c>
      <c r="BR893" t="s">
        <v>45</v>
      </c>
    </row>
    <row r="894" spans="1:70" x14ac:dyDescent="0.3">
      <c r="A894" s="281">
        <v>891</v>
      </c>
      <c r="B894" s="288" t="s">
        <v>2952</v>
      </c>
      <c r="C894" s="288" t="s">
        <v>3011</v>
      </c>
      <c r="D894" s="288" t="s">
        <v>3003</v>
      </c>
      <c r="E894" s="288" t="s">
        <v>2959</v>
      </c>
      <c r="F894" s="288" t="s">
        <v>2985</v>
      </c>
      <c r="G894" s="288" t="s">
        <v>2991</v>
      </c>
      <c r="H894" s="288" t="s">
        <v>2992</v>
      </c>
      <c r="I894" s="288" t="s">
        <v>2962</v>
      </c>
      <c r="J894" s="288" t="s">
        <v>60</v>
      </c>
      <c r="K894" s="288" t="s">
        <v>2958</v>
      </c>
      <c r="L894" s="288" t="s">
        <v>45</v>
      </c>
      <c r="M894" s="289" t="s">
        <v>978</v>
      </c>
      <c r="N894" s="288" t="s">
        <v>977</v>
      </c>
      <c r="O894" s="288" t="s">
        <v>50</v>
      </c>
      <c r="P894" s="288" t="s">
        <v>51</v>
      </c>
      <c r="Q894" s="290" t="s">
        <v>45</v>
      </c>
      <c r="R894" s="288" t="s">
        <v>45</v>
      </c>
      <c r="S894" s="1">
        <v>45881</v>
      </c>
      <c r="T894" s="1">
        <v>45817</v>
      </c>
      <c r="U894" s="290" t="s">
        <v>45</v>
      </c>
      <c r="V894" s="1">
        <v>45817</v>
      </c>
      <c r="W894" s="290" t="s">
        <v>45</v>
      </c>
      <c r="X894" s="290" t="s">
        <v>45</v>
      </c>
      <c r="Y894" s="291">
        <v>64000</v>
      </c>
      <c r="Z894" s="291">
        <v>64000</v>
      </c>
      <c r="AA894" s="291">
        <v>17200</v>
      </c>
      <c r="AB894" s="291">
        <v>64000</v>
      </c>
      <c r="AC894" s="292" t="s">
        <v>399</v>
      </c>
      <c r="AD894" s="290" t="s">
        <v>60</v>
      </c>
      <c r="AE894" s="292" t="s">
        <v>45</v>
      </c>
      <c r="AF894" s="291">
        <v>64000</v>
      </c>
      <c r="AG894" s="291">
        <v>1520</v>
      </c>
      <c r="AH894" s="291">
        <v>97280000</v>
      </c>
      <c r="AI894" s="291">
        <v>26144000</v>
      </c>
      <c r="AJ894" s="291">
        <v>1520</v>
      </c>
      <c r="AK894" s="291">
        <v>97280000</v>
      </c>
      <c r="AL894" s="291">
        <v>26144000</v>
      </c>
      <c r="AM894" s="291"/>
      <c r="AN894" s="291"/>
      <c r="AO894" s="291">
        <v>0</v>
      </c>
      <c r="AP894" s="291"/>
      <c r="AQ894" s="291"/>
      <c r="AR894" s="291">
        <v>0</v>
      </c>
      <c r="AS894" s="291"/>
      <c r="AT894" s="291"/>
      <c r="AU894" s="291">
        <v>0</v>
      </c>
      <c r="AV894" s="291"/>
      <c r="AW894" s="291"/>
      <c r="AX894" s="291">
        <v>0</v>
      </c>
      <c r="AY894" s="291"/>
      <c r="AZ894" s="291"/>
      <c r="BA894" s="291"/>
      <c r="BB894" s="291"/>
      <c r="BC894" s="291"/>
      <c r="BD894" s="291"/>
      <c r="BE894" s="291"/>
      <c r="BF894" s="291">
        <v>0</v>
      </c>
      <c r="BG894" s="291"/>
      <c r="BH894" s="291"/>
      <c r="BI894" s="291"/>
      <c r="BJ894" s="291">
        <v>0</v>
      </c>
      <c r="BK894" s="291"/>
      <c r="BL894" s="291"/>
      <c r="BM894" s="291"/>
      <c r="BN894" s="291"/>
      <c r="BO894" s="291"/>
      <c r="BP894" s="292" t="s">
        <v>45</v>
      </c>
      <c r="BQ894" s="292" t="s">
        <v>45</v>
      </c>
      <c r="BR894" t="s">
        <v>45</v>
      </c>
    </row>
    <row r="895" spans="1:70" x14ac:dyDescent="0.3">
      <c r="A895" s="281">
        <v>892</v>
      </c>
      <c r="B895" s="282" t="s">
        <v>2952</v>
      </c>
      <c r="C895" s="282" t="s">
        <v>3011</v>
      </c>
      <c r="D895" s="282" t="s">
        <v>3003</v>
      </c>
      <c r="E895" s="282" t="s">
        <v>2959</v>
      </c>
      <c r="F895" s="282" t="s">
        <v>2985</v>
      </c>
      <c r="G895" s="282" t="s">
        <v>2991</v>
      </c>
      <c r="H895" s="282" t="s">
        <v>2992</v>
      </c>
      <c r="I895" s="282" t="s">
        <v>2962</v>
      </c>
      <c r="J895" s="282" t="s">
        <v>60</v>
      </c>
      <c r="K895" s="282" t="s">
        <v>2958</v>
      </c>
      <c r="L895" s="282" t="s">
        <v>45</v>
      </c>
      <c r="M895" s="283" t="s">
        <v>976</v>
      </c>
      <c r="N895" s="282" t="s">
        <v>975</v>
      </c>
      <c r="O895" s="282" t="s">
        <v>50</v>
      </c>
      <c r="P895" s="282" t="s">
        <v>127</v>
      </c>
      <c r="Q895" s="284" t="s">
        <v>45</v>
      </c>
      <c r="R895" s="282" t="s">
        <v>45</v>
      </c>
      <c r="S895" s="285">
        <v>45882</v>
      </c>
      <c r="T895" s="285">
        <v>45833</v>
      </c>
      <c r="U895" s="284" t="s">
        <v>45</v>
      </c>
      <c r="V895" s="285">
        <v>45833</v>
      </c>
      <c r="W895" s="284" t="s">
        <v>45</v>
      </c>
      <c r="X895" s="284" t="s">
        <v>45</v>
      </c>
      <c r="Y895" s="286">
        <v>110000</v>
      </c>
      <c r="Z895" s="286">
        <v>123000</v>
      </c>
      <c r="AA895" s="286">
        <v>27000</v>
      </c>
      <c r="AB895" s="286">
        <v>123000</v>
      </c>
      <c r="AC895" s="287" t="s">
        <v>949</v>
      </c>
      <c r="AD895" s="284" t="s">
        <v>60</v>
      </c>
      <c r="AE895" s="287" t="s">
        <v>45</v>
      </c>
      <c r="AF895" s="286">
        <v>110000</v>
      </c>
      <c r="AG895" s="286">
        <v>2675</v>
      </c>
      <c r="AH895" s="286">
        <v>329025000</v>
      </c>
      <c r="AI895" s="286">
        <v>72225000</v>
      </c>
      <c r="AJ895" s="286">
        <v>1575</v>
      </c>
      <c r="AK895" s="286">
        <v>193725000</v>
      </c>
      <c r="AL895" s="286">
        <v>42525000</v>
      </c>
      <c r="AM895" s="286">
        <v>1100</v>
      </c>
      <c r="AN895" s="286">
        <v>135300000</v>
      </c>
      <c r="AO895" s="286">
        <v>29700000</v>
      </c>
      <c r="AP895" s="286"/>
      <c r="AQ895" s="286"/>
      <c r="AR895" s="286">
        <v>0</v>
      </c>
      <c r="AS895" s="286"/>
      <c r="AT895" s="286"/>
      <c r="AU895" s="286">
        <v>0</v>
      </c>
      <c r="AV895" s="286"/>
      <c r="AW895" s="286"/>
      <c r="AX895" s="286">
        <v>0</v>
      </c>
      <c r="AY895" s="286"/>
      <c r="AZ895" s="286"/>
      <c r="BA895" s="286"/>
      <c r="BB895" s="286"/>
      <c r="BC895" s="286"/>
      <c r="BD895" s="286"/>
      <c r="BE895" s="286"/>
      <c r="BF895" s="286">
        <v>0</v>
      </c>
      <c r="BG895" s="286"/>
      <c r="BH895" s="286"/>
      <c r="BI895" s="286"/>
      <c r="BJ895" s="286">
        <v>0</v>
      </c>
      <c r="BK895" s="286"/>
      <c r="BL895" s="286"/>
      <c r="BM895" s="286"/>
      <c r="BN895" s="286"/>
      <c r="BO895" s="286"/>
      <c r="BP895" s="287" t="s">
        <v>45</v>
      </c>
      <c r="BQ895" s="287" t="s">
        <v>45</v>
      </c>
      <c r="BR895" t="s">
        <v>45</v>
      </c>
    </row>
    <row r="896" spans="1:70" x14ac:dyDescent="0.3">
      <c r="A896" s="281">
        <v>893</v>
      </c>
      <c r="B896" s="288" t="s">
        <v>2952</v>
      </c>
      <c r="C896" s="288" t="s">
        <v>3011</v>
      </c>
      <c r="D896" s="288" t="s">
        <v>3003</v>
      </c>
      <c r="E896" s="288" t="s">
        <v>2959</v>
      </c>
      <c r="F896" s="288" t="s">
        <v>2985</v>
      </c>
      <c r="G896" s="288" t="s">
        <v>2991</v>
      </c>
      <c r="H896" s="288" t="s">
        <v>2992</v>
      </c>
      <c r="I896" s="288" t="s">
        <v>2962</v>
      </c>
      <c r="J896" s="288" t="s">
        <v>60</v>
      </c>
      <c r="K896" s="288" t="s">
        <v>2958</v>
      </c>
      <c r="L896" s="288" t="s">
        <v>45</v>
      </c>
      <c r="M896" s="289" t="s">
        <v>973</v>
      </c>
      <c r="N896" s="288" t="s">
        <v>972</v>
      </c>
      <c r="O896" s="288" t="s">
        <v>50</v>
      </c>
      <c r="P896" s="288" t="s">
        <v>120</v>
      </c>
      <c r="Q896" s="290" t="s">
        <v>45</v>
      </c>
      <c r="R896" s="288" t="s">
        <v>45</v>
      </c>
      <c r="S896" s="1">
        <v>45881</v>
      </c>
      <c r="T896" s="1">
        <v>45841</v>
      </c>
      <c r="U896" s="290" t="s">
        <v>45</v>
      </c>
      <c r="V896" s="1">
        <v>45841</v>
      </c>
      <c r="W896" s="290" t="s">
        <v>45</v>
      </c>
      <c r="X896" s="290" t="s">
        <v>45</v>
      </c>
      <c r="Y896" s="291">
        <v>57000</v>
      </c>
      <c r="Z896" s="291">
        <v>57000</v>
      </c>
      <c r="AA896" s="291">
        <v>13000</v>
      </c>
      <c r="AB896" s="291">
        <v>57000</v>
      </c>
      <c r="AC896" s="292" t="s">
        <v>974</v>
      </c>
      <c r="AD896" s="290" t="s">
        <v>60</v>
      </c>
      <c r="AE896" s="292" t="s">
        <v>45</v>
      </c>
      <c r="AF896" s="291">
        <v>57000</v>
      </c>
      <c r="AG896" s="291">
        <v>1250</v>
      </c>
      <c r="AH896" s="291">
        <v>71250000</v>
      </c>
      <c r="AI896" s="291">
        <v>16250000</v>
      </c>
      <c r="AJ896" s="291">
        <v>1250</v>
      </c>
      <c r="AK896" s="291">
        <v>71250000</v>
      </c>
      <c r="AL896" s="291">
        <v>16250000</v>
      </c>
      <c r="AM896" s="291"/>
      <c r="AN896" s="291"/>
      <c r="AO896" s="291">
        <v>0</v>
      </c>
      <c r="AP896" s="291"/>
      <c r="AQ896" s="291"/>
      <c r="AR896" s="291">
        <v>0</v>
      </c>
      <c r="AS896" s="291"/>
      <c r="AT896" s="291"/>
      <c r="AU896" s="291">
        <v>0</v>
      </c>
      <c r="AV896" s="291"/>
      <c r="AW896" s="291"/>
      <c r="AX896" s="291">
        <v>0</v>
      </c>
      <c r="AY896" s="291"/>
      <c r="AZ896" s="291"/>
      <c r="BA896" s="291"/>
      <c r="BB896" s="291"/>
      <c r="BC896" s="291"/>
      <c r="BD896" s="291"/>
      <c r="BE896" s="291"/>
      <c r="BF896" s="291">
        <v>0</v>
      </c>
      <c r="BG896" s="291"/>
      <c r="BH896" s="291"/>
      <c r="BI896" s="291"/>
      <c r="BJ896" s="291">
        <v>0</v>
      </c>
      <c r="BK896" s="291"/>
      <c r="BL896" s="291"/>
      <c r="BM896" s="291"/>
      <c r="BN896" s="291"/>
      <c r="BO896" s="291"/>
      <c r="BP896" s="292" t="s">
        <v>45</v>
      </c>
      <c r="BQ896" s="292" t="s">
        <v>45</v>
      </c>
      <c r="BR896" t="s">
        <v>45</v>
      </c>
    </row>
    <row r="897" spans="1:70" x14ac:dyDescent="0.3">
      <c r="A897" s="281">
        <v>894</v>
      </c>
      <c r="B897" s="282" t="s">
        <v>2952</v>
      </c>
      <c r="C897" s="282" t="s">
        <v>3011</v>
      </c>
      <c r="D897" s="282" t="s">
        <v>3003</v>
      </c>
      <c r="E897" s="282" t="s">
        <v>2959</v>
      </c>
      <c r="F897" s="282" t="s">
        <v>2985</v>
      </c>
      <c r="G897" s="282" t="s">
        <v>2991</v>
      </c>
      <c r="H897" s="282" t="s">
        <v>2992</v>
      </c>
      <c r="I897" s="282" t="s">
        <v>2962</v>
      </c>
      <c r="J897" s="282" t="s">
        <v>60</v>
      </c>
      <c r="K897" s="282" t="s">
        <v>2958</v>
      </c>
      <c r="L897" s="282" t="s">
        <v>45</v>
      </c>
      <c r="M897" s="283" t="s">
        <v>968</v>
      </c>
      <c r="N897" s="282" t="s">
        <v>967</v>
      </c>
      <c r="O897" s="282" t="s">
        <v>50</v>
      </c>
      <c r="P897" s="282" t="s">
        <v>51</v>
      </c>
      <c r="Q897" s="284" t="s">
        <v>45</v>
      </c>
      <c r="R897" s="282" t="s">
        <v>45</v>
      </c>
      <c r="S897" s="285">
        <v>45945</v>
      </c>
      <c r="T897" s="285">
        <v>45852</v>
      </c>
      <c r="U897" s="284" t="s">
        <v>45</v>
      </c>
      <c r="V897" s="285">
        <v>45852</v>
      </c>
      <c r="W897" s="284" t="s">
        <v>45</v>
      </c>
      <c r="X897" s="284" t="s">
        <v>45</v>
      </c>
      <c r="Y897" s="286">
        <v>64000</v>
      </c>
      <c r="Z897" s="286">
        <v>64000</v>
      </c>
      <c r="AA897" s="286">
        <v>14700</v>
      </c>
      <c r="AB897" s="286">
        <v>64000</v>
      </c>
      <c r="AC897" s="287" t="s">
        <v>970</v>
      </c>
      <c r="AD897" s="284" t="s">
        <v>60</v>
      </c>
      <c r="AE897" s="287" t="s">
        <v>45</v>
      </c>
      <c r="AF897" s="286">
        <v>64000</v>
      </c>
      <c r="AG897" s="286">
        <v>5360</v>
      </c>
      <c r="AH897" s="286">
        <v>343040000</v>
      </c>
      <c r="AI897" s="286">
        <v>78792000</v>
      </c>
      <c r="AJ897" s="286">
        <v>2000</v>
      </c>
      <c r="AK897" s="286">
        <v>128000000</v>
      </c>
      <c r="AL897" s="286">
        <v>29400000</v>
      </c>
      <c r="AM897" s="286">
        <v>3360</v>
      </c>
      <c r="AN897" s="286">
        <v>215040000</v>
      </c>
      <c r="AO897" s="286">
        <v>49392000</v>
      </c>
      <c r="AP897" s="286"/>
      <c r="AQ897" s="286"/>
      <c r="AR897" s="286">
        <v>0</v>
      </c>
      <c r="AS897" s="286"/>
      <c r="AT897" s="286"/>
      <c r="AU897" s="286">
        <v>0</v>
      </c>
      <c r="AV897" s="286"/>
      <c r="AW897" s="286"/>
      <c r="AX897" s="286">
        <v>0</v>
      </c>
      <c r="AY897" s="286"/>
      <c r="AZ897" s="286"/>
      <c r="BA897" s="286"/>
      <c r="BB897" s="286"/>
      <c r="BC897" s="286"/>
      <c r="BD897" s="286"/>
      <c r="BE897" s="286"/>
      <c r="BF897" s="286">
        <v>0</v>
      </c>
      <c r="BG897" s="286"/>
      <c r="BH897" s="286"/>
      <c r="BI897" s="286"/>
      <c r="BJ897" s="286">
        <v>0</v>
      </c>
      <c r="BK897" s="286"/>
      <c r="BL897" s="286"/>
      <c r="BM897" s="286"/>
      <c r="BN897" s="286"/>
      <c r="BO897" s="286"/>
      <c r="BP897" s="287" t="s">
        <v>45</v>
      </c>
      <c r="BQ897" s="287" t="s">
        <v>45</v>
      </c>
      <c r="BR897" t="s">
        <v>45</v>
      </c>
    </row>
    <row r="898" spans="1:70" x14ac:dyDescent="0.3">
      <c r="A898" s="281">
        <v>895</v>
      </c>
      <c r="B898" s="288" t="s">
        <v>2952</v>
      </c>
      <c r="C898" s="288" t="s">
        <v>3011</v>
      </c>
      <c r="D898" s="288" t="s">
        <v>3003</v>
      </c>
      <c r="E898" s="288" t="s">
        <v>2959</v>
      </c>
      <c r="F898" s="288" t="s">
        <v>2985</v>
      </c>
      <c r="G898" s="288" t="s">
        <v>2991</v>
      </c>
      <c r="H898" s="288" t="s">
        <v>2992</v>
      </c>
      <c r="I898" s="288" t="s">
        <v>2962</v>
      </c>
      <c r="J898" s="288" t="s">
        <v>60</v>
      </c>
      <c r="K898" s="288" t="s">
        <v>2958</v>
      </c>
      <c r="L898" s="288" t="s">
        <v>45</v>
      </c>
      <c r="M898" s="289" t="s">
        <v>965</v>
      </c>
      <c r="N898" s="288" t="s">
        <v>964</v>
      </c>
      <c r="O898" s="288" t="s">
        <v>50</v>
      </c>
      <c r="P898" s="288" t="s">
        <v>51</v>
      </c>
      <c r="Q898" s="290" t="s">
        <v>45</v>
      </c>
      <c r="R898" s="288" t="s">
        <v>45</v>
      </c>
      <c r="S898" s="1">
        <v>2958465</v>
      </c>
      <c r="T898" s="1">
        <v>45862</v>
      </c>
      <c r="U898" s="290" t="s">
        <v>45</v>
      </c>
      <c r="V898" s="1">
        <v>45862</v>
      </c>
      <c r="W898" s="290" t="s">
        <v>45</v>
      </c>
      <c r="X898" s="290" t="s">
        <v>45</v>
      </c>
      <c r="Y898" s="291">
        <v>79000</v>
      </c>
      <c r="Z898" s="291">
        <v>79000</v>
      </c>
      <c r="AA898" s="291">
        <v>20900</v>
      </c>
      <c r="AB898" s="291">
        <v>79000</v>
      </c>
      <c r="AC898" s="292" t="s">
        <v>363</v>
      </c>
      <c r="AD898" s="290" t="s">
        <v>60</v>
      </c>
      <c r="AE898" s="292" t="s">
        <v>45</v>
      </c>
      <c r="AF898" s="291">
        <v>79000</v>
      </c>
      <c r="AG898" s="291">
        <v>510</v>
      </c>
      <c r="AH898" s="291">
        <v>40290000</v>
      </c>
      <c r="AI898" s="291">
        <v>10659000</v>
      </c>
      <c r="AJ898" s="291">
        <v>510</v>
      </c>
      <c r="AK898" s="291">
        <v>40290000</v>
      </c>
      <c r="AL898" s="291">
        <v>10659000</v>
      </c>
      <c r="AM898" s="291"/>
      <c r="AN898" s="291"/>
      <c r="AO898" s="291">
        <v>0</v>
      </c>
      <c r="AP898" s="291"/>
      <c r="AQ898" s="291"/>
      <c r="AR898" s="291">
        <v>0</v>
      </c>
      <c r="AS898" s="291"/>
      <c r="AT898" s="291"/>
      <c r="AU898" s="291">
        <v>0</v>
      </c>
      <c r="AV898" s="291"/>
      <c r="AW898" s="291"/>
      <c r="AX898" s="291">
        <v>0</v>
      </c>
      <c r="AY898" s="291"/>
      <c r="AZ898" s="291"/>
      <c r="BA898" s="291"/>
      <c r="BB898" s="291"/>
      <c r="BC898" s="291"/>
      <c r="BD898" s="291"/>
      <c r="BE898" s="291"/>
      <c r="BF898" s="291">
        <v>0</v>
      </c>
      <c r="BG898" s="291"/>
      <c r="BH898" s="291"/>
      <c r="BI898" s="291"/>
      <c r="BJ898" s="291">
        <v>0</v>
      </c>
      <c r="BK898" s="291"/>
      <c r="BL898" s="291"/>
      <c r="BM898" s="291"/>
      <c r="BN898" s="291"/>
      <c r="BO898" s="291"/>
      <c r="BP898" s="292" t="s">
        <v>45</v>
      </c>
      <c r="BQ898" s="292" t="s">
        <v>45</v>
      </c>
      <c r="BR898" t="s">
        <v>45</v>
      </c>
    </row>
    <row r="899" spans="1:70" x14ac:dyDescent="0.3">
      <c r="A899" s="281">
        <v>896</v>
      </c>
      <c r="B899" s="282" t="s">
        <v>2952</v>
      </c>
      <c r="C899" s="282" t="s">
        <v>3011</v>
      </c>
      <c r="D899" s="282" t="s">
        <v>3003</v>
      </c>
      <c r="E899" s="282" t="s">
        <v>2959</v>
      </c>
      <c r="F899" s="282" t="s">
        <v>2985</v>
      </c>
      <c r="G899" s="282" t="s">
        <v>2991</v>
      </c>
      <c r="H899" s="282" t="s">
        <v>2992</v>
      </c>
      <c r="I899" s="282" t="s">
        <v>2962</v>
      </c>
      <c r="J899" s="282" t="s">
        <v>60</v>
      </c>
      <c r="K899" s="282" t="s">
        <v>2958</v>
      </c>
      <c r="L899" s="282" t="s">
        <v>45</v>
      </c>
      <c r="M899" s="283" t="s">
        <v>962</v>
      </c>
      <c r="N899" s="282" t="s">
        <v>961</v>
      </c>
      <c r="O899" s="282" t="s">
        <v>50</v>
      </c>
      <c r="P899" s="282" t="s">
        <v>120</v>
      </c>
      <c r="Q899" s="284" t="s">
        <v>45</v>
      </c>
      <c r="R899" s="282" t="s">
        <v>45</v>
      </c>
      <c r="S899" s="285">
        <v>45891</v>
      </c>
      <c r="T899" s="285">
        <v>45846</v>
      </c>
      <c r="U899" s="284" t="s">
        <v>45</v>
      </c>
      <c r="V899" s="285">
        <v>45846</v>
      </c>
      <c r="W899" s="284" t="s">
        <v>45</v>
      </c>
      <c r="X899" s="284" t="s">
        <v>45</v>
      </c>
      <c r="Y899" s="286">
        <v>62000</v>
      </c>
      <c r="Z899" s="286">
        <v>78000</v>
      </c>
      <c r="AA899" s="286">
        <v>15500</v>
      </c>
      <c r="AB899" s="286">
        <v>78000</v>
      </c>
      <c r="AC899" s="287" t="s">
        <v>665</v>
      </c>
      <c r="AD899" s="284" t="s">
        <v>60</v>
      </c>
      <c r="AE899" s="287" t="s">
        <v>45</v>
      </c>
      <c r="AF899" s="286">
        <v>62000</v>
      </c>
      <c r="AG899" s="286">
        <v>1350</v>
      </c>
      <c r="AH899" s="286">
        <v>105300000</v>
      </c>
      <c r="AI899" s="286">
        <v>20925000</v>
      </c>
      <c r="AJ899" s="286">
        <v>1350</v>
      </c>
      <c r="AK899" s="286">
        <v>105300000</v>
      </c>
      <c r="AL899" s="286">
        <v>20925000</v>
      </c>
      <c r="AM899" s="286"/>
      <c r="AN899" s="286"/>
      <c r="AO899" s="286">
        <v>0</v>
      </c>
      <c r="AP899" s="286"/>
      <c r="AQ899" s="286"/>
      <c r="AR899" s="286">
        <v>0</v>
      </c>
      <c r="AS899" s="286"/>
      <c r="AT899" s="286"/>
      <c r="AU899" s="286">
        <v>0</v>
      </c>
      <c r="AV899" s="286"/>
      <c r="AW899" s="286"/>
      <c r="AX899" s="286">
        <v>0</v>
      </c>
      <c r="AY899" s="286"/>
      <c r="AZ899" s="286"/>
      <c r="BA899" s="286"/>
      <c r="BB899" s="286"/>
      <c r="BC899" s="286"/>
      <c r="BD899" s="286"/>
      <c r="BE899" s="286"/>
      <c r="BF899" s="286">
        <v>0</v>
      </c>
      <c r="BG899" s="286"/>
      <c r="BH899" s="286"/>
      <c r="BI899" s="286"/>
      <c r="BJ899" s="286">
        <v>0</v>
      </c>
      <c r="BK899" s="286"/>
      <c r="BL899" s="286"/>
      <c r="BM899" s="286"/>
      <c r="BN899" s="286"/>
      <c r="BO899" s="286"/>
      <c r="BP899" s="287" t="s">
        <v>45</v>
      </c>
      <c r="BQ899" s="287" t="s">
        <v>45</v>
      </c>
      <c r="BR899" t="s">
        <v>45</v>
      </c>
    </row>
    <row r="900" spans="1:70" x14ac:dyDescent="0.3">
      <c r="A900" s="281">
        <v>897</v>
      </c>
      <c r="B900" s="288" t="s">
        <v>2952</v>
      </c>
      <c r="C900" s="288" t="s">
        <v>3011</v>
      </c>
      <c r="D900" s="288" t="s">
        <v>3003</v>
      </c>
      <c r="E900" s="288" t="s">
        <v>2959</v>
      </c>
      <c r="F900" s="288" t="s">
        <v>2985</v>
      </c>
      <c r="G900" s="288" t="s">
        <v>2991</v>
      </c>
      <c r="H900" s="288" t="s">
        <v>2992</v>
      </c>
      <c r="I900" s="288" t="s">
        <v>2962</v>
      </c>
      <c r="J900" s="288" t="s">
        <v>60</v>
      </c>
      <c r="K900" s="288" t="s">
        <v>2958</v>
      </c>
      <c r="L900" s="288" t="s">
        <v>45</v>
      </c>
      <c r="M900" s="289" t="s">
        <v>959</v>
      </c>
      <c r="N900" s="288" t="s">
        <v>958</v>
      </c>
      <c r="O900" s="288" t="s">
        <v>50</v>
      </c>
      <c r="P900" s="288" t="s">
        <v>51</v>
      </c>
      <c r="Q900" s="290" t="s">
        <v>45</v>
      </c>
      <c r="R900" s="288" t="s">
        <v>45</v>
      </c>
      <c r="S900" s="1">
        <v>45926</v>
      </c>
      <c r="T900" s="1">
        <v>45876</v>
      </c>
      <c r="U900" s="290" t="s">
        <v>45</v>
      </c>
      <c r="V900" s="1">
        <v>45876</v>
      </c>
      <c r="W900" s="290" t="s">
        <v>45</v>
      </c>
      <c r="X900" s="290" t="s">
        <v>45</v>
      </c>
      <c r="Y900" s="291">
        <v>54000</v>
      </c>
      <c r="Z900" s="291">
        <v>54000</v>
      </c>
      <c r="AA900" s="291">
        <v>12200</v>
      </c>
      <c r="AB900" s="291">
        <v>54000</v>
      </c>
      <c r="AC900" s="292" t="s">
        <v>960</v>
      </c>
      <c r="AD900" s="290" t="s">
        <v>60</v>
      </c>
      <c r="AE900" s="292" t="s">
        <v>45</v>
      </c>
      <c r="AF900" s="291">
        <v>54000</v>
      </c>
      <c r="AG900" s="291">
        <v>1250</v>
      </c>
      <c r="AH900" s="291">
        <v>67500000</v>
      </c>
      <c r="AI900" s="291">
        <v>15250000</v>
      </c>
      <c r="AJ900" s="291">
        <v>1250</v>
      </c>
      <c r="AK900" s="291">
        <v>67500000</v>
      </c>
      <c r="AL900" s="291">
        <v>15250000</v>
      </c>
      <c r="AM900" s="291"/>
      <c r="AN900" s="291"/>
      <c r="AO900" s="291">
        <v>0</v>
      </c>
      <c r="AP900" s="291"/>
      <c r="AQ900" s="291"/>
      <c r="AR900" s="291">
        <v>0</v>
      </c>
      <c r="AS900" s="291"/>
      <c r="AT900" s="291"/>
      <c r="AU900" s="291">
        <v>0</v>
      </c>
      <c r="AV900" s="291"/>
      <c r="AW900" s="291"/>
      <c r="AX900" s="291">
        <v>0</v>
      </c>
      <c r="AY900" s="291"/>
      <c r="AZ900" s="291"/>
      <c r="BA900" s="291"/>
      <c r="BB900" s="291"/>
      <c r="BC900" s="291"/>
      <c r="BD900" s="291"/>
      <c r="BE900" s="291"/>
      <c r="BF900" s="291">
        <v>0</v>
      </c>
      <c r="BG900" s="291"/>
      <c r="BH900" s="291"/>
      <c r="BI900" s="291"/>
      <c r="BJ900" s="291">
        <v>0</v>
      </c>
      <c r="BK900" s="291"/>
      <c r="BL900" s="291"/>
      <c r="BM900" s="291"/>
      <c r="BN900" s="291"/>
      <c r="BO900" s="291"/>
      <c r="BP900" s="292" t="s">
        <v>45</v>
      </c>
      <c r="BQ900" s="292" t="s">
        <v>45</v>
      </c>
      <c r="BR900" t="s">
        <v>45</v>
      </c>
    </row>
    <row r="901" spans="1:70" x14ac:dyDescent="0.3">
      <c r="A901" s="281">
        <v>898</v>
      </c>
      <c r="B901" s="282" t="s">
        <v>2952</v>
      </c>
      <c r="C901" s="282" t="s">
        <v>3011</v>
      </c>
      <c r="D901" s="282" t="s">
        <v>3003</v>
      </c>
      <c r="E901" s="282" t="s">
        <v>2959</v>
      </c>
      <c r="F901" s="282" t="s">
        <v>2985</v>
      </c>
      <c r="G901" s="282" t="s">
        <v>2991</v>
      </c>
      <c r="H901" s="282" t="s">
        <v>2992</v>
      </c>
      <c r="I901" s="282" t="s">
        <v>2962</v>
      </c>
      <c r="J901" s="282" t="s">
        <v>60</v>
      </c>
      <c r="K901" s="282" t="s">
        <v>2958</v>
      </c>
      <c r="L901" s="282" t="s">
        <v>45</v>
      </c>
      <c r="M901" s="283" t="s">
        <v>957</v>
      </c>
      <c r="N901" s="282" t="s">
        <v>956</v>
      </c>
      <c r="O901" s="282" t="s">
        <v>50</v>
      </c>
      <c r="P901" s="282" t="s">
        <v>51</v>
      </c>
      <c r="Q901" s="284" t="s">
        <v>45</v>
      </c>
      <c r="R901" s="282" t="s">
        <v>45</v>
      </c>
      <c r="S901" s="285">
        <v>2958465</v>
      </c>
      <c r="T901" s="285">
        <v>45896</v>
      </c>
      <c r="U901" s="284" t="s">
        <v>45</v>
      </c>
      <c r="V901" s="285">
        <v>45896</v>
      </c>
      <c r="W901" s="284" t="s">
        <v>45</v>
      </c>
      <c r="X901" s="284" t="s">
        <v>45</v>
      </c>
      <c r="Y901" s="286">
        <v>95000</v>
      </c>
      <c r="Z901" s="286">
        <v>95000</v>
      </c>
      <c r="AA901" s="286">
        <v>25000</v>
      </c>
      <c r="AB901" s="286">
        <v>95000</v>
      </c>
      <c r="AC901" s="287" t="s">
        <v>421</v>
      </c>
      <c r="AD901" s="284" t="s">
        <v>60</v>
      </c>
      <c r="AE901" s="287" t="s">
        <v>45</v>
      </c>
      <c r="AF901" s="286">
        <v>95000</v>
      </c>
      <c r="AG901" s="286">
        <v>1250</v>
      </c>
      <c r="AH901" s="286">
        <v>118750000</v>
      </c>
      <c r="AI901" s="286">
        <v>31250000</v>
      </c>
      <c r="AJ901" s="286">
        <v>1250</v>
      </c>
      <c r="AK901" s="286">
        <v>118750000</v>
      </c>
      <c r="AL901" s="286">
        <v>31250000</v>
      </c>
      <c r="AM901" s="286"/>
      <c r="AN901" s="286"/>
      <c r="AO901" s="286">
        <v>0</v>
      </c>
      <c r="AP901" s="286"/>
      <c r="AQ901" s="286"/>
      <c r="AR901" s="286">
        <v>0</v>
      </c>
      <c r="AS901" s="286"/>
      <c r="AT901" s="286"/>
      <c r="AU901" s="286">
        <v>0</v>
      </c>
      <c r="AV901" s="286"/>
      <c r="AW901" s="286"/>
      <c r="AX901" s="286">
        <v>0</v>
      </c>
      <c r="AY901" s="286"/>
      <c r="AZ901" s="286"/>
      <c r="BA901" s="286"/>
      <c r="BB901" s="286"/>
      <c r="BC901" s="286"/>
      <c r="BD901" s="286"/>
      <c r="BE901" s="286"/>
      <c r="BF901" s="286">
        <v>0</v>
      </c>
      <c r="BG901" s="286"/>
      <c r="BH901" s="286"/>
      <c r="BI901" s="286"/>
      <c r="BJ901" s="286">
        <v>0</v>
      </c>
      <c r="BK901" s="286"/>
      <c r="BL901" s="286"/>
      <c r="BM901" s="286"/>
      <c r="BN901" s="286"/>
      <c r="BO901" s="286"/>
      <c r="BP901" s="287" t="s">
        <v>45</v>
      </c>
      <c r="BQ901" s="287" t="s">
        <v>45</v>
      </c>
      <c r="BR901" t="s">
        <v>45</v>
      </c>
    </row>
    <row r="902" spans="1:70" x14ac:dyDescent="0.3">
      <c r="A902" s="281">
        <v>899</v>
      </c>
      <c r="B902" s="288" t="s">
        <v>2952</v>
      </c>
      <c r="C902" s="288" t="s">
        <v>3011</v>
      </c>
      <c r="D902" s="288" t="s">
        <v>3003</v>
      </c>
      <c r="E902" s="288" t="s">
        <v>2959</v>
      </c>
      <c r="F902" s="288" t="s">
        <v>2985</v>
      </c>
      <c r="G902" s="288" t="s">
        <v>2991</v>
      </c>
      <c r="H902" s="288" t="s">
        <v>2992</v>
      </c>
      <c r="I902" s="288" t="s">
        <v>2962</v>
      </c>
      <c r="J902" s="288" t="s">
        <v>60</v>
      </c>
      <c r="K902" s="288" t="s">
        <v>2958</v>
      </c>
      <c r="L902" s="288" t="s">
        <v>45</v>
      </c>
      <c r="M902" s="289" t="s">
        <v>955</v>
      </c>
      <c r="N902" s="288" t="s">
        <v>954</v>
      </c>
      <c r="O902" s="288" t="s">
        <v>50</v>
      </c>
      <c r="P902" s="288" t="s">
        <v>142</v>
      </c>
      <c r="Q902" s="290" t="s">
        <v>45</v>
      </c>
      <c r="R902" s="288" t="s">
        <v>45</v>
      </c>
      <c r="S902" s="1">
        <v>45988</v>
      </c>
      <c r="T902" s="1">
        <v>45862</v>
      </c>
      <c r="U902" s="290" t="s">
        <v>45</v>
      </c>
      <c r="V902" s="1">
        <v>45862</v>
      </c>
      <c r="W902" s="290" t="s">
        <v>45</v>
      </c>
      <c r="X902" s="290" t="s">
        <v>45</v>
      </c>
      <c r="Y902" s="291">
        <v>35000</v>
      </c>
      <c r="Z902" s="291">
        <v>35000</v>
      </c>
      <c r="AA902" s="291">
        <v>8700</v>
      </c>
      <c r="AB902" s="291">
        <v>35000</v>
      </c>
      <c r="AC902" s="292" t="s">
        <v>789</v>
      </c>
      <c r="AD902" s="290" t="s">
        <v>60</v>
      </c>
      <c r="AE902" s="292" t="s">
        <v>45</v>
      </c>
      <c r="AF902" s="291">
        <v>35000</v>
      </c>
      <c r="AG902" s="291">
        <v>1020</v>
      </c>
      <c r="AH902" s="291">
        <v>35700000</v>
      </c>
      <c r="AI902" s="291">
        <v>8874000</v>
      </c>
      <c r="AJ902" s="291">
        <v>820</v>
      </c>
      <c r="AK902" s="291">
        <v>28700000</v>
      </c>
      <c r="AL902" s="291">
        <v>7134000</v>
      </c>
      <c r="AM902" s="291">
        <v>200</v>
      </c>
      <c r="AN902" s="291">
        <v>7000000</v>
      </c>
      <c r="AO902" s="291">
        <v>1740000</v>
      </c>
      <c r="AP902" s="291"/>
      <c r="AQ902" s="291"/>
      <c r="AR902" s="291">
        <v>0</v>
      </c>
      <c r="AS902" s="291"/>
      <c r="AT902" s="291"/>
      <c r="AU902" s="291">
        <v>0</v>
      </c>
      <c r="AV902" s="291"/>
      <c r="AW902" s="291"/>
      <c r="AX902" s="291">
        <v>0</v>
      </c>
      <c r="AY902" s="291"/>
      <c r="AZ902" s="291"/>
      <c r="BA902" s="291"/>
      <c r="BB902" s="291"/>
      <c r="BC902" s="291"/>
      <c r="BD902" s="291"/>
      <c r="BE902" s="291"/>
      <c r="BF902" s="291">
        <v>0</v>
      </c>
      <c r="BG902" s="291"/>
      <c r="BH902" s="291"/>
      <c r="BI902" s="291"/>
      <c r="BJ902" s="291">
        <v>0</v>
      </c>
      <c r="BK902" s="291"/>
      <c r="BL902" s="291"/>
      <c r="BM902" s="291"/>
      <c r="BN902" s="291"/>
      <c r="BO902" s="291"/>
      <c r="BP902" s="292" t="s">
        <v>45</v>
      </c>
      <c r="BQ902" s="292" t="s">
        <v>45</v>
      </c>
      <c r="BR902" t="s">
        <v>45</v>
      </c>
    </row>
    <row r="903" spans="1:70" x14ac:dyDescent="0.3">
      <c r="A903" s="281">
        <v>900</v>
      </c>
      <c r="B903" s="282" t="s">
        <v>2952</v>
      </c>
      <c r="C903" s="282" t="s">
        <v>3011</v>
      </c>
      <c r="D903" s="282" t="s">
        <v>3003</v>
      </c>
      <c r="E903" s="282" t="s">
        <v>2959</v>
      </c>
      <c r="F903" s="282" t="s">
        <v>2985</v>
      </c>
      <c r="G903" s="282" t="s">
        <v>2991</v>
      </c>
      <c r="H903" s="282" t="s">
        <v>2992</v>
      </c>
      <c r="I903" s="282" t="s">
        <v>2962</v>
      </c>
      <c r="J903" s="282" t="s">
        <v>60</v>
      </c>
      <c r="K903" s="282" t="s">
        <v>2958</v>
      </c>
      <c r="L903" s="282" t="s">
        <v>45</v>
      </c>
      <c r="M903" s="283" t="s">
        <v>953</v>
      </c>
      <c r="N903" s="282" t="s">
        <v>952</v>
      </c>
      <c r="O903" s="282" t="s">
        <v>50</v>
      </c>
      <c r="P903" s="282" t="s">
        <v>51</v>
      </c>
      <c r="Q903" s="284" t="s">
        <v>45</v>
      </c>
      <c r="R903" s="282" t="s">
        <v>45</v>
      </c>
      <c r="S903" s="285">
        <v>45953</v>
      </c>
      <c r="T903" s="285">
        <v>45890</v>
      </c>
      <c r="U903" s="284" t="s">
        <v>45</v>
      </c>
      <c r="V903" s="285">
        <v>45890</v>
      </c>
      <c r="W903" s="284" t="s">
        <v>45</v>
      </c>
      <c r="X903" s="284" t="s">
        <v>45</v>
      </c>
      <c r="Y903" s="286">
        <v>72000</v>
      </c>
      <c r="Z903" s="286">
        <v>72000</v>
      </c>
      <c r="AA903" s="286"/>
      <c r="AB903" s="286">
        <v>72000</v>
      </c>
      <c r="AC903" s="287" t="s">
        <v>45</v>
      </c>
      <c r="AD903" s="284" t="s">
        <v>60</v>
      </c>
      <c r="AE903" s="287" t="s">
        <v>45</v>
      </c>
      <c r="AF903" s="286">
        <v>72000</v>
      </c>
      <c r="AG903" s="286">
        <v>1900</v>
      </c>
      <c r="AH903" s="286">
        <v>136800000</v>
      </c>
      <c r="AI903" s="286">
        <v>0</v>
      </c>
      <c r="AJ903" s="286">
        <v>1550</v>
      </c>
      <c r="AK903" s="286">
        <v>111600000</v>
      </c>
      <c r="AL903" s="286">
        <v>0</v>
      </c>
      <c r="AM903" s="286">
        <v>350</v>
      </c>
      <c r="AN903" s="286">
        <v>25200000</v>
      </c>
      <c r="AO903" s="286">
        <v>0</v>
      </c>
      <c r="AP903" s="286"/>
      <c r="AQ903" s="286"/>
      <c r="AR903" s="286">
        <v>0</v>
      </c>
      <c r="AS903" s="286"/>
      <c r="AT903" s="286"/>
      <c r="AU903" s="286">
        <v>0</v>
      </c>
      <c r="AV903" s="286"/>
      <c r="AW903" s="286"/>
      <c r="AX903" s="286">
        <v>0</v>
      </c>
      <c r="AY903" s="286"/>
      <c r="AZ903" s="286"/>
      <c r="BA903" s="286"/>
      <c r="BB903" s="286"/>
      <c r="BC903" s="286"/>
      <c r="BD903" s="286"/>
      <c r="BE903" s="286"/>
      <c r="BF903" s="286">
        <v>0</v>
      </c>
      <c r="BG903" s="286"/>
      <c r="BH903" s="286"/>
      <c r="BI903" s="286"/>
      <c r="BJ903" s="286">
        <v>0</v>
      </c>
      <c r="BK903" s="286"/>
      <c r="BL903" s="286"/>
      <c r="BM903" s="286"/>
      <c r="BN903" s="286"/>
      <c r="BO903" s="286"/>
      <c r="BP903" s="287" t="s">
        <v>45</v>
      </c>
      <c r="BQ903" s="287" t="s">
        <v>45</v>
      </c>
      <c r="BR903" t="s">
        <v>45</v>
      </c>
    </row>
    <row r="904" spans="1:70" x14ac:dyDescent="0.3">
      <c r="A904" s="281">
        <v>901</v>
      </c>
      <c r="B904" s="288" t="s">
        <v>2952</v>
      </c>
      <c r="C904" s="288" t="s">
        <v>3011</v>
      </c>
      <c r="D904" s="288" t="s">
        <v>3003</v>
      </c>
      <c r="E904" s="288" t="s">
        <v>2959</v>
      </c>
      <c r="F904" s="288" t="s">
        <v>2985</v>
      </c>
      <c r="G904" s="288" t="s">
        <v>2991</v>
      </c>
      <c r="H904" s="288" t="s">
        <v>2992</v>
      </c>
      <c r="I904" s="288" t="s">
        <v>2962</v>
      </c>
      <c r="J904" s="288" t="s">
        <v>60</v>
      </c>
      <c r="K904" s="288" t="s">
        <v>2958</v>
      </c>
      <c r="L904" s="288" t="s">
        <v>45</v>
      </c>
      <c r="M904" s="289" t="s">
        <v>951</v>
      </c>
      <c r="N904" s="288" t="s">
        <v>950</v>
      </c>
      <c r="O904" s="288" t="s">
        <v>50</v>
      </c>
      <c r="P904" s="288" t="s">
        <v>51</v>
      </c>
      <c r="Q904" s="290" t="s">
        <v>45</v>
      </c>
      <c r="R904" s="288" t="s">
        <v>45</v>
      </c>
      <c r="S904" s="1">
        <v>2958465</v>
      </c>
      <c r="T904" s="1">
        <v>45890</v>
      </c>
      <c r="U904" s="290" t="s">
        <v>45</v>
      </c>
      <c r="V904" s="1">
        <v>45890</v>
      </c>
      <c r="W904" s="290" t="s">
        <v>45</v>
      </c>
      <c r="X904" s="290" t="s">
        <v>45</v>
      </c>
      <c r="Y904" s="291">
        <v>72000</v>
      </c>
      <c r="Z904" s="291">
        <v>72000</v>
      </c>
      <c r="AA904" s="291">
        <v>18700</v>
      </c>
      <c r="AB904" s="291">
        <v>72000</v>
      </c>
      <c r="AC904" s="292" t="s">
        <v>201</v>
      </c>
      <c r="AD904" s="290" t="s">
        <v>60</v>
      </c>
      <c r="AE904" s="292" t="s">
        <v>45</v>
      </c>
      <c r="AF904" s="291">
        <v>72000</v>
      </c>
      <c r="AG904" s="291">
        <v>1450</v>
      </c>
      <c r="AH904" s="291">
        <v>104400000</v>
      </c>
      <c r="AI904" s="291">
        <v>27115000</v>
      </c>
      <c r="AJ904" s="291">
        <v>1450</v>
      </c>
      <c r="AK904" s="291">
        <v>104400000</v>
      </c>
      <c r="AL904" s="291">
        <v>27115000</v>
      </c>
      <c r="AM904" s="291"/>
      <c r="AN904" s="291"/>
      <c r="AO904" s="291">
        <v>0</v>
      </c>
      <c r="AP904" s="291"/>
      <c r="AQ904" s="291"/>
      <c r="AR904" s="291">
        <v>0</v>
      </c>
      <c r="AS904" s="291"/>
      <c r="AT904" s="291"/>
      <c r="AU904" s="291">
        <v>0</v>
      </c>
      <c r="AV904" s="291"/>
      <c r="AW904" s="291"/>
      <c r="AX904" s="291">
        <v>0</v>
      </c>
      <c r="AY904" s="291"/>
      <c r="AZ904" s="291"/>
      <c r="BA904" s="291"/>
      <c r="BB904" s="291"/>
      <c r="BC904" s="291"/>
      <c r="BD904" s="291"/>
      <c r="BE904" s="291"/>
      <c r="BF904" s="291">
        <v>0</v>
      </c>
      <c r="BG904" s="291"/>
      <c r="BH904" s="291"/>
      <c r="BI904" s="291"/>
      <c r="BJ904" s="291">
        <v>0</v>
      </c>
      <c r="BK904" s="291"/>
      <c r="BL904" s="291"/>
      <c r="BM904" s="291"/>
      <c r="BN904" s="291"/>
      <c r="BO904" s="291"/>
      <c r="BP904" s="292" t="s">
        <v>45</v>
      </c>
      <c r="BQ904" s="292" t="s">
        <v>45</v>
      </c>
      <c r="BR904" t="s">
        <v>45</v>
      </c>
    </row>
    <row r="905" spans="1:70" x14ac:dyDescent="0.3">
      <c r="A905" s="281">
        <v>902</v>
      </c>
      <c r="B905" s="282" t="s">
        <v>2952</v>
      </c>
      <c r="C905" s="282" t="s">
        <v>3011</v>
      </c>
      <c r="D905" s="282" t="s">
        <v>3003</v>
      </c>
      <c r="E905" s="282" t="s">
        <v>2959</v>
      </c>
      <c r="F905" s="282" t="s">
        <v>2985</v>
      </c>
      <c r="G905" s="282" t="s">
        <v>2991</v>
      </c>
      <c r="H905" s="282" t="s">
        <v>2992</v>
      </c>
      <c r="I905" s="282" t="s">
        <v>2962</v>
      </c>
      <c r="J905" s="282" t="s">
        <v>60</v>
      </c>
      <c r="K905" s="282" t="s">
        <v>2958</v>
      </c>
      <c r="L905" s="282" t="s">
        <v>45</v>
      </c>
      <c r="M905" s="283" t="s">
        <v>947</v>
      </c>
      <c r="N905" s="282" t="s">
        <v>946</v>
      </c>
      <c r="O905" s="282" t="s">
        <v>50</v>
      </c>
      <c r="P905" s="282" t="s">
        <v>51</v>
      </c>
      <c r="Q905" s="284" t="s">
        <v>45</v>
      </c>
      <c r="R905" s="282" t="s">
        <v>45</v>
      </c>
      <c r="S905" s="285">
        <v>2958465</v>
      </c>
      <c r="T905" s="285">
        <v>45950</v>
      </c>
      <c r="U905" s="284" t="s">
        <v>45</v>
      </c>
      <c r="V905" s="285">
        <v>45950</v>
      </c>
      <c r="W905" s="284" t="s">
        <v>45</v>
      </c>
      <c r="X905" s="284" t="s">
        <v>45</v>
      </c>
      <c r="Y905" s="286">
        <v>72000</v>
      </c>
      <c r="Z905" s="286">
        <v>72000</v>
      </c>
      <c r="AA905" s="286">
        <v>17700</v>
      </c>
      <c r="AB905" s="286">
        <v>72000</v>
      </c>
      <c r="AC905" s="287" t="s">
        <v>949</v>
      </c>
      <c r="AD905" s="284" t="s">
        <v>60</v>
      </c>
      <c r="AE905" s="287" t="s">
        <v>45</v>
      </c>
      <c r="AF905" s="286">
        <v>72000</v>
      </c>
      <c r="AG905" s="286">
        <v>1350</v>
      </c>
      <c r="AH905" s="286">
        <v>97200000</v>
      </c>
      <c r="AI905" s="286">
        <v>23895000</v>
      </c>
      <c r="AJ905" s="286">
        <v>1350</v>
      </c>
      <c r="AK905" s="286">
        <v>97200000</v>
      </c>
      <c r="AL905" s="286">
        <v>23895000</v>
      </c>
      <c r="AM905" s="286"/>
      <c r="AN905" s="286"/>
      <c r="AO905" s="286">
        <v>0</v>
      </c>
      <c r="AP905" s="286"/>
      <c r="AQ905" s="286"/>
      <c r="AR905" s="286">
        <v>0</v>
      </c>
      <c r="AS905" s="286"/>
      <c r="AT905" s="286"/>
      <c r="AU905" s="286">
        <v>0</v>
      </c>
      <c r="AV905" s="286"/>
      <c r="AW905" s="286"/>
      <c r="AX905" s="286">
        <v>0</v>
      </c>
      <c r="AY905" s="286"/>
      <c r="AZ905" s="286"/>
      <c r="BA905" s="286"/>
      <c r="BB905" s="286"/>
      <c r="BC905" s="286"/>
      <c r="BD905" s="286"/>
      <c r="BE905" s="286"/>
      <c r="BF905" s="286">
        <v>0</v>
      </c>
      <c r="BG905" s="286"/>
      <c r="BH905" s="286"/>
      <c r="BI905" s="286"/>
      <c r="BJ905" s="286">
        <v>0</v>
      </c>
      <c r="BK905" s="286"/>
      <c r="BL905" s="286"/>
      <c r="BM905" s="286"/>
      <c r="BN905" s="286"/>
      <c r="BO905" s="286"/>
      <c r="BP905" s="287" t="s">
        <v>45</v>
      </c>
      <c r="BQ905" s="287" t="s">
        <v>45</v>
      </c>
      <c r="BR905" t="s">
        <v>45</v>
      </c>
    </row>
    <row r="906" spans="1:70" x14ac:dyDescent="0.3">
      <c r="A906" s="281">
        <v>903</v>
      </c>
      <c r="B906" s="288" t="s">
        <v>2952</v>
      </c>
      <c r="C906" s="288" t="s">
        <v>3011</v>
      </c>
      <c r="D906" s="288" t="s">
        <v>3003</v>
      </c>
      <c r="E906" s="288" t="s">
        <v>2959</v>
      </c>
      <c r="F906" s="288" t="s">
        <v>3013</v>
      </c>
      <c r="G906" s="288" t="s">
        <v>3013</v>
      </c>
      <c r="H906" s="288" t="s">
        <v>3014</v>
      </c>
      <c r="I906" s="288" t="s">
        <v>2962</v>
      </c>
      <c r="J906" s="288" t="s">
        <v>60</v>
      </c>
      <c r="K906" s="288" t="s">
        <v>2958</v>
      </c>
      <c r="L906" s="288" t="s">
        <v>45</v>
      </c>
      <c r="M906" s="289" t="s">
        <v>944</v>
      </c>
      <c r="N906" s="288" t="s">
        <v>943</v>
      </c>
      <c r="O906" s="288" t="s">
        <v>50</v>
      </c>
      <c r="P906" s="288" t="s">
        <v>939</v>
      </c>
      <c r="Q906" s="290" t="s">
        <v>45</v>
      </c>
      <c r="R906" s="288" t="s">
        <v>45</v>
      </c>
      <c r="S906" s="1">
        <v>2958465</v>
      </c>
      <c r="T906" s="1">
        <v>45904</v>
      </c>
      <c r="U906" s="290" t="s">
        <v>45</v>
      </c>
      <c r="V906" s="1">
        <v>45904</v>
      </c>
      <c r="W906" s="290" t="s">
        <v>45</v>
      </c>
      <c r="X906" s="290" t="s">
        <v>45</v>
      </c>
      <c r="Y906" s="291">
        <v>95000</v>
      </c>
      <c r="Z906" s="291">
        <v>120000</v>
      </c>
      <c r="AA906" s="291">
        <v>22242</v>
      </c>
      <c r="AB906" s="291">
        <v>120000</v>
      </c>
      <c r="AC906" s="292" t="s">
        <v>945</v>
      </c>
      <c r="AD906" s="290" t="s">
        <v>60</v>
      </c>
      <c r="AE906" s="292" t="s">
        <v>45</v>
      </c>
      <c r="AF906" s="291">
        <v>95000</v>
      </c>
      <c r="AG906" s="291">
        <v>800</v>
      </c>
      <c r="AH906" s="291">
        <v>96000000</v>
      </c>
      <c r="AI906" s="291">
        <v>17793600</v>
      </c>
      <c r="AJ906" s="291">
        <v>800</v>
      </c>
      <c r="AK906" s="291">
        <v>96000000</v>
      </c>
      <c r="AL906" s="291">
        <v>17793600</v>
      </c>
      <c r="AM906" s="291"/>
      <c r="AN906" s="291"/>
      <c r="AO906" s="291">
        <v>0</v>
      </c>
      <c r="AP906" s="291"/>
      <c r="AQ906" s="291"/>
      <c r="AR906" s="291">
        <v>0</v>
      </c>
      <c r="AS906" s="291"/>
      <c r="AT906" s="291"/>
      <c r="AU906" s="291">
        <v>0</v>
      </c>
      <c r="AV906" s="291"/>
      <c r="AW906" s="291"/>
      <c r="AX906" s="291">
        <v>0</v>
      </c>
      <c r="AY906" s="291"/>
      <c r="AZ906" s="291"/>
      <c r="BA906" s="291"/>
      <c r="BB906" s="291"/>
      <c r="BC906" s="291"/>
      <c r="BD906" s="291"/>
      <c r="BE906" s="291"/>
      <c r="BF906" s="291">
        <v>0</v>
      </c>
      <c r="BG906" s="291"/>
      <c r="BH906" s="291"/>
      <c r="BI906" s="291"/>
      <c r="BJ906" s="291">
        <v>0</v>
      </c>
      <c r="BK906" s="291"/>
      <c r="BL906" s="291"/>
      <c r="BM906" s="291"/>
      <c r="BN906" s="291"/>
      <c r="BO906" s="291"/>
      <c r="BP906" s="292" t="s">
        <v>45</v>
      </c>
      <c r="BQ906" s="292" t="s">
        <v>45</v>
      </c>
      <c r="BR906" t="s">
        <v>45</v>
      </c>
    </row>
    <row r="907" spans="1:70" x14ac:dyDescent="0.3">
      <c r="A907" s="281">
        <v>904</v>
      </c>
      <c r="B907" s="282" t="s">
        <v>2952</v>
      </c>
      <c r="C907" s="282" t="s">
        <v>3011</v>
      </c>
      <c r="D907" s="282" t="s">
        <v>3003</v>
      </c>
      <c r="E907" s="282" t="s">
        <v>2959</v>
      </c>
      <c r="F907" s="282" t="s">
        <v>3013</v>
      </c>
      <c r="G907" s="282" t="s">
        <v>3013</v>
      </c>
      <c r="H907" s="282" t="s">
        <v>3014</v>
      </c>
      <c r="I907" s="282" t="s">
        <v>2962</v>
      </c>
      <c r="J907" s="282" t="s">
        <v>60</v>
      </c>
      <c r="K907" s="282" t="s">
        <v>2958</v>
      </c>
      <c r="L907" s="282" t="s">
        <v>45</v>
      </c>
      <c r="M907" s="283" t="s">
        <v>941</v>
      </c>
      <c r="N907" s="282" t="s">
        <v>940</v>
      </c>
      <c r="O907" s="282" t="s">
        <v>50</v>
      </c>
      <c r="P907" s="282" t="s">
        <v>939</v>
      </c>
      <c r="Q907" s="284" t="s">
        <v>45</v>
      </c>
      <c r="R907" s="282" t="s">
        <v>45</v>
      </c>
      <c r="S907" s="285">
        <v>2958465</v>
      </c>
      <c r="T907" s="285">
        <v>45904</v>
      </c>
      <c r="U907" s="284" t="s">
        <v>45</v>
      </c>
      <c r="V907" s="285">
        <v>45904</v>
      </c>
      <c r="W907" s="284" t="s">
        <v>45</v>
      </c>
      <c r="X907" s="284" t="s">
        <v>45</v>
      </c>
      <c r="Y907" s="286">
        <v>82000</v>
      </c>
      <c r="Z907" s="286">
        <v>92000</v>
      </c>
      <c r="AA907" s="286">
        <v>19115</v>
      </c>
      <c r="AB907" s="286">
        <v>92000</v>
      </c>
      <c r="AC907" s="287" t="s">
        <v>942</v>
      </c>
      <c r="AD907" s="284" t="s">
        <v>60</v>
      </c>
      <c r="AE907" s="287" t="s">
        <v>45</v>
      </c>
      <c r="AF907" s="286">
        <v>82000</v>
      </c>
      <c r="AG907" s="286">
        <v>1700</v>
      </c>
      <c r="AH907" s="286">
        <v>156400000</v>
      </c>
      <c r="AI907" s="286">
        <v>32495500</v>
      </c>
      <c r="AJ907" s="286">
        <v>1700</v>
      </c>
      <c r="AK907" s="286">
        <v>156400000</v>
      </c>
      <c r="AL907" s="286">
        <v>32495500</v>
      </c>
      <c r="AM907" s="286"/>
      <c r="AN907" s="286"/>
      <c r="AO907" s="286">
        <v>0</v>
      </c>
      <c r="AP907" s="286"/>
      <c r="AQ907" s="286"/>
      <c r="AR907" s="286">
        <v>0</v>
      </c>
      <c r="AS907" s="286"/>
      <c r="AT907" s="286"/>
      <c r="AU907" s="286">
        <v>0</v>
      </c>
      <c r="AV907" s="286"/>
      <c r="AW907" s="286"/>
      <c r="AX907" s="286">
        <v>0</v>
      </c>
      <c r="AY907" s="286"/>
      <c r="AZ907" s="286"/>
      <c r="BA907" s="286"/>
      <c r="BB907" s="286"/>
      <c r="BC907" s="286"/>
      <c r="BD907" s="286"/>
      <c r="BE907" s="286"/>
      <c r="BF907" s="286">
        <v>0</v>
      </c>
      <c r="BG907" s="286"/>
      <c r="BH907" s="286"/>
      <c r="BI907" s="286"/>
      <c r="BJ907" s="286">
        <v>0</v>
      </c>
      <c r="BK907" s="286"/>
      <c r="BL907" s="286"/>
      <c r="BM907" s="286"/>
      <c r="BN907" s="286"/>
      <c r="BO907" s="286"/>
      <c r="BP907" s="287" t="s">
        <v>45</v>
      </c>
      <c r="BQ907" s="287" t="s">
        <v>45</v>
      </c>
      <c r="BR907" t="s">
        <v>45</v>
      </c>
    </row>
    <row r="908" spans="1:70" x14ac:dyDescent="0.3">
      <c r="A908" s="281">
        <v>905</v>
      </c>
      <c r="B908" s="288" t="s">
        <v>2952</v>
      </c>
      <c r="C908" s="288" t="s">
        <v>3011</v>
      </c>
      <c r="D908" s="288" t="s">
        <v>3003</v>
      </c>
      <c r="E908" s="288" t="s">
        <v>2959</v>
      </c>
      <c r="F908" s="288" t="s">
        <v>3013</v>
      </c>
      <c r="G908" s="288" t="s">
        <v>3013</v>
      </c>
      <c r="H908" s="288" t="s">
        <v>3014</v>
      </c>
      <c r="I908" s="288" t="s">
        <v>2999</v>
      </c>
      <c r="J908" s="288" t="s">
        <v>60</v>
      </c>
      <c r="K908" s="288" t="s">
        <v>2958</v>
      </c>
      <c r="L908" s="288" t="s">
        <v>45</v>
      </c>
      <c r="M908" s="289" t="s">
        <v>937</v>
      </c>
      <c r="N908" s="288" t="s">
        <v>936</v>
      </c>
      <c r="O908" s="288" t="s">
        <v>50</v>
      </c>
      <c r="P908" s="288" t="s">
        <v>939</v>
      </c>
      <c r="Q908" s="290" t="s">
        <v>45</v>
      </c>
      <c r="R908" s="288" t="s">
        <v>45</v>
      </c>
      <c r="S908" s="1">
        <v>2958465</v>
      </c>
      <c r="T908" s="1">
        <v>45903</v>
      </c>
      <c r="U908" s="290" t="s">
        <v>45</v>
      </c>
      <c r="V908" s="1">
        <v>45903</v>
      </c>
      <c r="W908" s="290" t="s">
        <v>45</v>
      </c>
      <c r="X908" s="290" t="s">
        <v>45</v>
      </c>
      <c r="Y908" s="291">
        <v>95000</v>
      </c>
      <c r="Z908" s="291">
        <v>106000</v>
      </c>
      <c r="AA908" s="291">
        <v>22828</v>
      </c>
      <c r="AB908" s="291">
        <v>106000</v>
      </c>
      <c r="AC908" s="292" t="s">
        <v>938</v>
      </c>
      <c r="AD908" s="290" t="s">
        <v>60</v>
      </c>
      <c r="AE908" s="292" t="s">
        <v>45</v>
      </c>
      <c r="AF908" s="291">
        <v>95000</v>
      </c>
      <c r="AG908" s="291">
        <v>800</v>
      </c>
      <c r="AH908" s="291">
        <v>84800000</v>
      </c>
      <c r="AI908" s="291">
        <v>18262400</v>
      </c>
      <c r="AJ908" s="291">
        <v>800</v>
      </c>
      <c r="AK908" s="291">
        <v>84800000</v>
      </c>
      <c r="AL908" s="291">
        <v>18262400</v>
      </c>
      <c r="AM908" s="291"/>
      <c r="AN908" s="291"/>
      <c r="AO908" s="291">
        <v>0</v>
      </c>
      <c r="AP908" s="291"/>
      <c r="AQ908" s="291"/>
      <c r="AR908" s="291">
        <v>0</v>
      </c>
      <c r="AS908" s="291"/>
      <c r="AT908" s="291"/>
      <c r="AU908" s="291">
        <v>0</v>
      </c>
      <c r="AV908" s="291"/>
      <c r="AW908" s="291"/>
      <c r="AX908" s="291">
        <v>0</v>
      </c>
      <c r="AY908" s="291"/>
      <c r="AZ908" s="291"/>
      <c r="BA908" s="291"/>
      <c r="BB908" s="291"/>
      <c r="BC908" s="291"/>
      <c r="BD908" s="291"/>
      <c r="BE908" s="291"/>
      <c r="BF908" s="291">
        <v>0</v>
      </c>
      <c r="BG908" s="291"/>
      <c r="BH908" s="291"/>
      <c r="BI908" s="291"/>
      <c r="BJ908" s="291">
        <v>0</v>
      </c>
      <c r="BK908" s="291"/>
      <c r="BL908" s="291"/>
      <c r="BM908" s="291"/>
      <c r="BN908" s="291"/>
      <c r="BO908" s="291"/>
      <c r="BP908" s="292" t="s">
        <v>45</v>
      </c>
      <c r="BQ908" s="292" t="s">
        <v>45</v>
      </c>
      <c r="BR908" t="s">
        <v>45</v>
      </c>
    </row>
    <row r="909" spans="1:70" x14ac:dyDescent="0.3">
      <c r="A909" s="281">
        <v>906</v>
      </c>
      <c r="B909" s="282" t="s">
        <v>2952</v>
      </c>
      <c r="C909" s="282" t="s">
        <v>3011</v>
      </c>
      <c r="D909" s="282" t="s">
        <v>3003</v>
      </c>
      <c r="E909" s="282" t="s">
        <v>2959</v>
      </c>
      <c r="F909" s="282" t="s">
        <v>2956</v>
      </c>
      <c r="G909" s="282" t="s">
        <v>2956</v>
      </c>
      <c r="H909" s="282" t="s">
        <v>2993</v>
      </c>
      <c r="I909" s="282" t="s">
        <v>2962</v>
      </c>
      <c r="J909" s="282" t="s">
        <v>60</v>
      </c>
      <c r="K909" s="282" t="s">
        <v>2958</v>
      </c>
      <c r="L909" s="282" t="s">
        <v>45</v>
      </c>
      <c r="M909" s="283" t="s">
        <v>934</v>
      </c>
      <c r="N909" s="282" t="s">
        <v>933</v>
      </c>
      <c r="O909" s="282" t="s">
        <v>50</v>
      </c>
      <c r="P909" s="282" t="s">
        <v>585</v>
      </c>
      <c r="Q909" s="284" t="s">
        <v>45</v>
      </c>
      <c r="R909" s="282" t="s">
        <v>45</v>
      </c>
      <c r="S909" s="285">
        <v>2958465</v>
      </c>
      <c r="T909" s="285">
        <v>45866</v>
      </c>
      <c r="U909" s="284" t="s">
        <v>45</v>
      </c>
      <c r="V909" s="285">
        <v>45866</v>
      </c>
      <c r="W909" s="284" t="s">
        <v>45</v>
      </c>
      <c r="X909" s="284" t="s">
        <v>45</v>
      </c>
      <c r="Y909" s="286">
        <v>64000</v>
      </c>
      <c r="Z909" s="286">
        <v>64000</v>
      </c>
      <c r="AA909" s="286">
        <v>14500</v>
      </c>
      <c r="AB909" s="286">
        <v>64000</v>
      </c>
      <c r="AC909" s="287" t="s">
        <v>935</v>
      </c>
      <c r="AD909" s="284" t="s">
        <v>60</v>
      </c>
      <c r="AE909" s="287" t="s">
        <v>45</v>
      </c>
      <c r="AF909" s="286">
        <v>64000</v>
      </c>
      <c r="AG909" s="286">
        <v>870</v>
      </c>
      <c r="AH909" s="286">
        <v>55680000</v>
      </c>
      <c r="AI909" s="286">
        <v>12615000</v>
      </c>
      <c r="AJ909" s="286">
        <v>870</v>
      </c>
      <c r="AK909" s="286">
        <v>55680000</v>
      </c>
      <c r="AL909" s="286">
        <v>12615000</v>
      </c>
      <c r="AM909" s="286"/>
      <c r="AN909" s="286"/>
      <c r="AO909" s="286">
        <v>0</v>
      </c>
      <c r="AP909" s="286"/>
      <c r="AQ909" s="286"/>
      <c r="AR909" s="286">
        <v>0</v>
      </c>
      <c r="AS909" s="286"/>
      <c r="AT909" s="286"/>
      <c r="AU909" s="286">
        <v>0</v>
      </c>
      <c r="AV909" s="286"/>
      <c r="AW909" s="286"/>
      <c r="AX909" s="286">
        <v>0</v>
      </c>
      <c r="AY909" s="286"/>
      <c r="AZ909" s="286"/>
      <c r="BA909" s="286"/>
      <c r="BB909" s="286"/>
      <c r="BC909" s="286"/>
      <c r="BD909" s="286"/>
      <c r="BE909" s="286"/>
      <c r="BF909" s="286">
        <v>0</v>
      </c>
      <c r="BG909" s="286"/>
      <c r="BH909" s="286"/>
      <c r="BI909" s="286"/>
      <c r="BJ909" s="286">
        <v>0</v>
      </c>
      <c r="BK909" s="286"/>
      <c r="BL909" s="286"/>
      <c r="BM909" s="286"/>
      <c r="BN909" s="286"/>
      <c r="BO909" s="286"/>
      <c r="BP909" s="287" t="s">
        <v>45</v>
      </c>
      <c r="BQ909" s="287" t="s">
        <v>45</v>
      </c>
      <c r="BR909" t="s">
        <v>45</v>
      </c>
    </row>
    <row r="910" spans="1:70" x14ac:dyDescent="0.3">
      <c r="A910" s="281">
        <v>907</v>
      </c>
      <c r="B910" s="288" t="s">
        <v>2952</v>
      </c>
      <c r="C910" s="288" t="s">
        <v>3011</v>
      </c>
      <c r="D910" s="288" t="s">
        <v>3003</v>
      </c>
      <c r="E910" s="288" t="s">
        <v>2959</v>
      </c>
      <c r="F910" s="288" t="s">
        <v>2956</v>
      </c>
      <c r="G910" s="288" t="s">
        <v>2956</v>
      </c>
      <c r="H910" s="288" t="s">
        <v>2993</v>
      </c>
      <c r="I910" s="288" t="s">
        <v>2962</v>
      </c>
      <c r="J910" s="288" t="s">
        <v>60</v>
      </c>
      <c r="K910" s="288" t="s">
        <v>2958</v>
      </c>
      <c r="L910" s="288" t="s">
        <v>45</v>
      </c>
      <c r="M910" s="289" t="s">
        <v>929</v>
      </c>
      <c r="N910" s="288" t="s">
        <v>928</v>
      </c>
      <c r="O910" s="288" t="s">
        <v>50</v>
      </c>
      <c r="P910" s="288" t="s">
        <v>585</v>
      </c>
      <c r="Q910" s="290" t="s">
        <v>45</v>
      </c>
      <c r="R910" s="288" t="s">
        <v>45</v>
      </c>
      <c r="S910" s="1">
        <v>2958465</v>
      </c>
      <c r="T910" s="1">
        <v>45866</v>
      </c>
      <c r="U910" s="290" t="s">
        <v>45</v>
      </c>
      <c r="V910" s="1">
        <v>45866</v>
      </c>
      <c r="W910" s="290" t="s">
        <v>45</v>
      </c>
      <c r="X910" s="290" t="s">
        <v>45</v>
      </c>
      <c r="Y910" s="291">
        <v>72000</v>
      </c>
      <c r="Z910" s="291">
        <v>72000</v>
      </c>
      <c r="AA910" s="291">
        <v>15900</v>
      </c>
      <c r="AB910" s="291">
        <v>72000</v>
      </c>
      <c r="AC910" s="292" t="s">
        <v>930</v>
      </c>
      <c r="AD910" s="290" t="s">
        <v>60</v>
      </c>
      <c r="AE910" s="292" t="s">
        <v>45</v>
      </c>
      <c r="AF910" s="291">
        <v>72000</v>
      </c>
      <c r="AG910" s="291">
        <v>870</v>
      </c>
      <c r="AH910" s="291">
        <v>62640000</v>
      </c>
      <c r="AI910" s="291">
        <v>13833000</v>
      </c>
      <c r="AJ910" s="291">
        <v>870</v>
      </c>
      <c r="AK910" s="291">
        <v>62640000</v>
      </c>
      <c r="AL910" s="291">
        <v>13833000</v>
      </c>
      <c r="AM910" s="291"/>
      <c r="AN910" s="291"/>
      <c r="AO910" s="291">
        <v>0</v>
      </c>
      <c r="AP910" s="291"/>
      <c r="AQ910" s="291"/>
      <c r="AR910" s="291">
        <v>0</v>
      </c>
      <c r="AS910" s="291"/>
      <c r="AT910" s="291"/>
      <c r="AU910" s="291">
        <v>0</v>
      </c>
      <c r="AV910" s="291"/>
      <c r="AW910" s="291"/>
      <c r="AX910" s="291">
        <v>0</v>
      </c>
      <c r="AY910" s="291"/>
      <c r="AZ910" s="291"/>
      <c r="BA910" s="291"/>
      <c r="BB910" s="291"/>
      <c r="BC910" s="291"/>
      <c r="BD910" s="291"/>
      <c r="BE910" s="291"/>
      <c r="BF910" s="291">
        <v>0</v>
      </c>
      <c r="BG910" s="291"/>
      <c r="BH910" s="291"/>
      <c r="BI910" s="291"/>
      <c r="BJ910" s="291">
        <v>0</v>
      </c>
      <c r="BK910" s="291"/>
      <c r="BL910" s="291"/>
      <c r="BM910" s="291"/>
      <c r="BN910" s="291"/>
      <c r="BO910" s="291"/>
      <c r="BP910" s="292" t="s">
        <v>45</v>
      </c>
      <c r="BQ910" s="292" t="s">
        <v>45</v>
      </c>
      <c r="BR910" t="s">
        <v>45</v>
      </c>
    </row>
    <row r="911" spans="1:70" x14ac:dyDescent="0.3">
      <c r="A911" s="281">
        <v>908</v>
      </c>
      <c r="B911" s="282" t="s">
        <v>2952</v>
      </c>
      <c r="C911" s="282" t="s">
        <v>3011</v>
      </c>
      <c r="D911" s="282" t="s">
        <v>3003</v>
      </c>
      <c r="E911" s="282" t="s">
        <v>2959</v>
      </c>
      <c r="F911" s="282" t="s">
        <v>2956</v>
      </c>
      <c r="G911" s="282" t="s">
        <v>2956</v>
      </c>
      <c r="H911" s="282" t="s">
        <v>2993</v>
      </c>
      <c r="I911" s="282" t="s">
        <v>2962</v>
      </c>
      <c r="J911" s="282" t="s">
        <v>60</v>
      </c>
      <c r="K911" s="282" t="s">
        <v>2958</v>
      </c>
      <c r="L911" s="282" t="s">
        <v>45</v>
      </c>
      <c r="M911" s="283" t="s">
        <v>927</v>
      </c>
      <c r="N911" s="282" t="s">
        <v>926</v>
      </c>
      <c r="O911" s="282" t="s">
        <v>50</v>
      </c>
      <c r="P911" s="282" t="s">
        <v>51</v>
      </c>
      <c r="Q911" s="284" t="s">
        <v>45</v>
      </c>
      <c r="R911" s="282" t="s">
        <v>45</v>
      </c>
      <c r="S911" s="285">
        <v>45943</v>
      </c>
      <c r="T911" s="285">
        <v>45943</v>
      </c>
      <c r="U911" s="284" t="s">
        <v>45</v>
      </c>
      <c r="V911" s="285">
        <v>45943</v>
      </c>
      <c r="W911" s="284" t="s">
        <v>45</v>
      </c>
      <c r="X911" s="284" t="s">
        <v>45</v>
      </c>
      <c r="Y911" s="286">
        <v>1</v>
      </c>
      <c r="Z911" s="286">
        <v>1</v>
      </c>
      <c r="AA911" s="286">
        <v>1025</v>
      </c>
      <c r="AB911" s="286">
        <v>1</v>
      </c>
      <c r="AC911" s="287" t="s">
        <v>45</v>
      </c>
      <c r="AD911" s="284" t="s">
        <v>60</v>
      </c>
      <c r="AE911" s="287" t="s">
        <v>45</v>
      </c>
      <c r="AF911" s="286">
        <v>1</v>
      </c>
      <c r="AG911" s="286">
        <v>1</v>
      </c>
      <c r="AH911" s="286">
        <v>1</v>
      </c>
      <c r="AI911" s="286">
        <v>1025</v>
      </c>
      <c r="AJ911" s="286">
        <v>1</v>
      </c>
      <c r="AK911" s="286">
        <v>1</v>
      </c>
      <c r="AL911" s="286">
        <v>1025</v>
      </c>
      <c r="AM911" s="286"/>
      <c r="AN911" s="286"/>
      <c r="AO911" s="286">
        <v>0</v>
      </c>
      <c r="AP911" s="286"/>
      <c r="AQ911" s="286"/>
      <c r="AR911" s="286">
        <v>0</v>
      </c>
      <c r="AS911" s="286"/>
      <c r="AT911" s="286"/>
      <c r="AU911" s="286">
        <v>0</v>
      </c>
      <c r="AV911" s="286"/>
      <c r="AW911" s="286"/>
      <c r="AX911" s="286">
        <v>0</v>
      </c>
      <c r="AY911" s="286"/>
      <c r="AZ911" s="286"/>
      <c r="BA911" s="286"/>
      <c r="BB911" s="286"/>
      <c r="BC911" s="286"/>
      <c r="BD911" s="286"/>
      <c r="BE911" s="286"/>
      <c r="BF911" s="286">
        <v>0</v>
      </c>
      <c r="BG911" s="286"/>
      <c r="BH911" s="286"/>
      <c r="BI911" s="286"/>
      <c r="BJ911" s="286">
        <v>0</v>
      </c>
      <c r="BK911" s="286"/>
      <c r="BL911" s="286"/>
      <c r="BM911" s="286"/>
      <c r="BN911" s="286"/>
      <c r="BO911" s="286"/>
      <c r="BP911" s="287" t="s">
        <v>45</v>
      </c>
      <c r="BQ911" s="287" t="s">
        <v>45</v>
      </c>
      <c r="BR911" t="s">
        <v>45</v>
      </c>
    </row>
    <row r="912" spans="1:70" x14ac:dyDescent="0.3">
      <c r="A912" s="281">
        <v>909</v>
      </c>
      <c r="B912" s="288" t="s">
        <v>2952</v>
      </c>
      <c r="C912" s="288" t="s">
        <v>3011</v>
      </c>
      <c r="D912" s="288" t="s">
        <v>3003</v>
      </c>
      <c r="E912" s="288" t="s">
        <v>2959</v>
      </c>
      <c r="F912" s="288" t="s">
        <v>2956</v>
      </c>
      <c r="G912" s="288" t="s">
        <v>2956</v>
      </c>
      <c r="H912" s="288" t="s">
        <v>2993</v>
      </c>
      <c r="I912" s="288" t="s">
        <v>2962</v>
      </c>
      <c r="J912" s="288" t="s">
        <v>60</v>
      </c>
      <c r="K912" s="288" t="s">
        <v>2958</v>
      </c>
      <c r="L912" s="288" t="s">
        <v>45</v>
      </c>
      <c r="M912" s="289" t="s">
        <v>925</v>
      </c>
      <c r="N912" s="288" t="s">
        <v>924</v>
      </c>
      <c r="O912" s="288" t="s">
        <v>50</v>
      </c>
      <c r="P912" s="288" t="s">
        <v>585</v>
      </c>
      <c r="Q912" s="290" t="s">
        <v>45</v>
      </c>
      <c r="R912" s="288" t="s">
        <v>45</v>
      </c>
      <c r="S912" s="1">
        <v>2958465</v>
      </c>
      <c r="T912" s="1">
        <v>45867</v>
      </c>
      <c r="U912" s="290" t="s">
        <v>45</v>
      </c>
      <c r="V912" s="1">
        <v>45867</v>
      </c>
      <c r="W912" s="290" t="s">
        <v>45</v>
      </c>
      <c r="X912" s="290" t="s">
        <v>45</v>
      </c>
      <c r="Y912" s="291">
        <v>79000</v>
      </c>
      <c r="Z912" s="291">
        <v>79000</v>
      </c>
      <c r="AA912" s="291">
        <v>17500</v>
      </c>
      <c r="AB912" s="291">
        <v>79000</v>
      </c>
      <c r="AC912" s="292" t="s">
        <v>923</v>
      </c>
      <c r="AD912" s="290" t="s">
        <v>60</v>
      </c>
      <c r="AE912" s="292" t="s">
        <v>45</v>
      </c>
      <c r="AF912" s="291">
        <v>79000</v>
      </c>
      <c r="AG912" s="291">
        <v>700</v>
      </c>
      <c r="AH912" s="291">
        <v>55300000</v>
      </c>
      <c r="AI912" s="291">
        <v>12250000</v>
      </c>
      <c r="AJ912" s="291">
        <v>700</v>
      </c>
      <c r="AK912" s="291">
        <v>55300000</v>
      </c>
      <c r="AL912" s="291">
        <v>12250000</v>
      </c>
      <c r="AM912" s="291"/>
      <c r="AN912" s="291"/>
      <c r="AO912" s="291">
        <v>0</v>
      </c>
      <c r="AP912" s="291"/>
      <c r="AQ912" s="291"/>
      <c r="AR912" s="291">
        <v>0</v>
      </c>
      <c r="AS912" s="291"/>
      <c r="AT912" s="291"/>
      <c r="AU912" s="291">
        <v>0</v>
      </c>
      <c r="AV912" s="291"/>
      <c r="AW912" s="291"/>
      <c r="AX912" s="291">
        <v>0</v>
      </c>
      <c r="AY912" s="291"/>
      <c r="AZ912" s="291"/>
      <c r="BA912" s="291"/>
      <c r="BB912" s="291"/>
      <c r="BC912" s="291"/>
      <c r="BD912" s="291"/>
      <c r="BE912" s="291"/>
      <c r="BF912" s="291">
        <v>0</v>
      </c>
      <c r="BG912" s="291"/>
      <c r="BH912" s="291"/>
      <c r="BI912" s="291"/>
      <c r="BJ912" s="291">
        <v>0</v>
      </c>
      <c r="BK912" s="291"/>
      <c r="BL912" s="291"/>
      <c r="BM912" s="291"/>
      <c r="BN912" s="291"/>
      <c r="BO912" s="291"/>
      <c r="BP912" s="292" t="s">
        <v>45</v>
      </c>
      <c r="BQ912" s="292" t="s">
        <v>45</v>
      </c>
      <c r="BR912" t="s">
        <v>45</v>
      </c>
    </row>
    <row r="913" spans="1:70" x14ac:dyDescent="0.3">
      <c r="A913" s="281">
        <v>910</v>
      </c>
      <c r="B913" s="282" t="s">
        <v>2952</v>
      </c>
      <c r="C913" s="282" t="s">
        <v>3011</v>
      </c>
      <c r="D913" s="282" t="s">
        <v>3003</v>
      </c>
      <c r="E913" s="282" t="s">
        <v>2959</v>
      </c>
      <c r="F913" s="282" t="s">
        <v>2956</v>
      </c>
      <c r="G913" s="282" t="s">
        <v>2956</v>
      </c>
      <c r="H913" s="282" t="s">
        <v>2993</v>
      </c>
      <c r="I913" s="282" t="s">
        <v>2962</v>
      </c>
      <c r="J913" s="282" t="s">
        <v>60</v>
      </c>
      <c r="K913" s="282" t="s">
        <v>2958</v>
      </c>
      <c r="L913" s="282" t="s">
        <v>45</v>
      </c>
      <c r="M913" s="283" t="s">
        <v>922</v>
      </c>
      <c r="N913" s="282" t="s">
        <v>921</v>
      </c>
      <c r="O913" s="282" t="s">
        <v>50</v>
      </c>
      <c r="P913" s="282" t="s">
        <v>585</v>
      </c>
      <c r="Q913" s="284" t="s">
        <v>45</v>
      </c>
      <c r="R913" s="282" t="s">
        <v>45</v>
      </c>
      <c r="S913" s="285">
        <v>2958465</v>
      </c>
      <c r="T913" s="285">
        <v>45876</v>
      </c>
      <c r="U913" s="284" t="s">
        <v>45</v>
      </c>
      <c r="V913" s="285">
        <v>45876</v>
      </c>
      <c r="W913" s="284" t="s">
        <v>45</v>
      </c>
      <c r="X913" s="284" t="s">
        <v>45</v>
      </c>
      <c r="Y913" s="286">
        <v>79000</v>
      </c>
      <c r="Z913" s="286">
        <v>79000</v>
      </c>
      <c r="AA913" s="286">
        <v>17500</v>
      </c>
      <c r="AB913" s="286">
        <v>79000</v>
      </c>
      <c r="AC913" s="287" t="s">
        <v>923</v>
      </c>
      <c r="AD913" s="284" t="s">
        <v>60</v>
      </c>
      <c r="AE913" s="287" t="s">
        <v>45</v>
      </c>
      <c r="AF913" s="286">
        <v>79000</v>
      </c>
      <c r="AG913" s="286">
        <v>1400</v>
      </c>
      <c r="AH913" s="286">
        <v>110600000</v>
      </c>
      <c r="AI913" s="286">
        <v>24500000</v>
      </c>
      <c r="AJ913" s="286">
        <v>1400</v>
      </c>
      <c r="AK913" s="286">
        <v>110600000</v>
      </c>
      <c r="AL913" s="286">
        <v>24500000</v>
      </c>
      <c r="AM913" s="286"/>
      <c r="AN913" s="286"/>
      <c r="AO913" s="286">
        <v>0</v>
      </c>
      <c r="AP913" s="286"/>
      <c r="AQ913" s="286"/>
      <c r="AR913" s="286">
        <v>0</v>
      </c>
      <c r="AS913" s="286"/>
      <c r="AT913" s="286"/>
      <c r="AU913" s="286">
        <v>0</v>
      </c>
      <c r="AV913" s="286"/>
      <c r="AW913" s="286"/>
      <c r="AX913" s="286">
        <v>0</v>
      </c>
      <c r="AY913" s="286"/>
      <c r="AZ913" s="286"/>
      <c r="BA913" s="286"/>
      <c r="BB913" s="286"/>
      <c r="BC913" s="286"/>
      <c r="BD913" s="286"/>
      <c r="BE913" s="286"/>
      <c r="BF913" s="286">
        <v>0</v>
      </c>
      <c r="BG913" s="286"/>
      <c r="BH913" s="286"/>
      <c r="BI913" s="286"/>
      <c r="BJ913" s="286">
        <v>0</v>
      </c>
      <c r="BK913" s="286"/>
      <c r="BL913" s="286"/>
      <c r="BM913" s="286"/>
      <c r="BN913" s="286"/>
      <c r="BO913" s="286"/>
      <c r="BP913" s="287" t="s">
        <v>45</v>
      </c>
      <c r="BQ913" s="287" t="s">
        <v>45</v>
      </c>
      <c r="BR913" t="s">
        <v>45</v>
      </c>
    </row>
    <row r="914" spans="1:70" x14ac:dyDescent="0.3">
      <c r="A914" s="281">
        <v>911</v>
      </c>
      <c r="B914" s="288" t="s">
        <v>2952</v>
      </c>
      <c r="C914" s="288" t="s">
        <v>3011</v>
      </c>
      <c r="D914" s="288" t="s">
        <v>3003</v>
      </c>
      <c r="E914" s="288" t="s">
        <v>2959</v>
      </c>
      <c r="F914" s="288" t="s">
        <v>2956</v>
      </c>
      <c r="G914" s="288" t="s">
        <v>2956</v>
      </c>
      <c r="H914" s="288" t="s">
        <v>3000</v>
      </c>
      <c r="I914" s="288" t="s">
        <v>2962</v>
      </c>
      <c r="J914" s="288" t="s">
        <v>60</v>
      </c>
      <c r="K914" s="288" t="s">
        <v>2958</v>
      </c>
      <c r="L914" s="288" t="s">
        <v>45</v>
      </c>
      <c r="M914" s="289" t="s">
        <v>917</v>
      </c>
      <c r="N914" s="288" t="s">
        <v>916</v>
      </c>
      <c r="O914" s="288" t="s">
        <v>50</v>
      </c>
      <c r="P914" s="288" t="s">
        <v>585</v>
      </c>
      <c r="Q914" s="290" t="s">
        <v>45</v>
      </c>
      <c r="R914" s="288" t="s">
        <v>45</v>
      </c>
      <c r="S914" s="1">
        <v>45910</v>
      </c>
      <c r="T914" s="1">
        <v>45852</v>
      </c>
      <c r="U914" s="290" t="s">
        <v>45</v>
      </c>
      <c r="V914" s="1">
        <v>45852</v>
      </c>
      <c r="W914" s="290" t="s">
        <v>45</v>
      </c>
      <c r="X914" s="290" t="s">
        <v>45</v>
      </c>
      <c r="Y914" s="291">
        <v>39000</v>
      </c>
      <c r="Z914" s="291">
        <v>39000</v>
      </c>
      <c r="AA914" s="291">
        <v>9400</v>
      </c>
      <c r="AB914" s="291">
        <v>39000</v>
      </c>
      <c r="AC914" s="292" t="s">
        <v>920</v>
      </c>
      <c r="AD914" s="290" t="s">
        <v>60</v>
      </c>
      <c r="AE914" s="292" t="s">
        <v>45</v>
      </c>
      <c r="AF914" s="291">
        <v>39000</v>
      </c>
      <c r="AG914" s="291">
        <v>400</v>
      </c>
      <c r="AH914" s="291">
        <v>15600000</v>
      </c>
      <c r="AI914" s="291">
        <v>3760000</v>
      </c>
      <c r="AJ914" s="291">
        <v>400</v>
      </c>
      <c r="AK914" s="291">
        <v>15600000</v>
      </c>
      <c r="AL914" s="291">
        <v>3760000</v>
      </c>
      <c r="AM914" s="291"/>
      <c r="AN914" s="291"/>
      <c r="AO914" s="291">
        <v>0</v>
      </c>
      <c r="AP914" s="291"/>
      <c r="AQ914" s="291"/>
      <c r="AR914" s="291">
        <v>0</v>
      </c>
      <c r="AS914" s="291"/>
      <c r="AT914" s="291"/>
      <c r="AU914" s="291">
        <v>0</v>
      </c>
      <c r="AV914" s="291"/>
      <c r="AW914" s="291"/>
      <c r="AX914" s="291">
        <v>0</v>
      </c>
      <c r="AY914" s="291"/>
      <c r="AZ914" s="291"/>
      <c r="BA914" s="291"/>
      <c r="BB914" s="291"/>
      <c r="BC914" s="291"/>
      <c r="BD914" s="291"/>
      <c r="BE914" s="291"/>
      <c r="BF914" s="291">
        <v>0</v>
      </c>
      <c r="BG914" s="291"/>
      <c r="BH914" s="291"/>
      <c r="BI914" s="291"/>
      <c r="BJ914" s="291">
        <v>0</v>
      </c>
      <c r="BK914" s="291"/>
      <c r="BL914" s="291"/>
      <c r="BM914" s="291"/>
      <c r="BN914" s="291"/>
      <c r="BO914" s="291"/>
      <c r="BP914" s="292" t="s">
        <v>45</v>
      </c>
      <c r="BQ914" s="292" t="s">
        <v>45</v>
      </c>
      <c r="BR914" t="s">
        <v>45</v>
      </c>
    </row>
    <row r="915" spans="1:70" x14ac:dyDescent="0.3">
      <c r="A915" s="281">
        <v>912</v>
      </c>
      <c r="B915" s="282" t="s">
        <v>2952</v>
      </c>
      <c r="C915" s="282" t="s">
        <v>3011</v>
      </c>
      <c r="D915" s="282" t="s">
        <v>3003</v>
      </c>
      <c r="E915" s="282" t="s">
        <v>2959</v>
      </c>
      <c r="F915" s="282" t="s">
        <v>2956</v>
      </c>
      <c r="G915" s="282" t="s">
        <v>2956</v>
      </c>
      <c r="H915" s="282" t="s">
        <v>3000</v>
      </c>
      <c r="I915" s="282" t="s">
        <v>2962</v>
      </c>
      <c r="J915" s="282" t="s">
        <v>60</v>
      </c>
      <c r="K915" s="282" t="s">
        <v>2958</v>
      </c>
      <c r="L915" s="282" t="s">
        <v>45</v>
      </c>
      <c r="M915" s="283" t="s">
        <v>914</v>
      </c>
      <c r="N915" s="282" t="s">
        <v>913</v>
      </c>
      <c r="O915" s="282" t="s">
        <v>50</v>
      </c>
      <c r="P915" s="282" t="s">
        <v>585</v>
      </c>
      <c r="Q915" s="284" t="s">
        <v>45</v>
      </c>
      <c r="R915" s="282" t="s">
        <v>45</v>
      </c>
      <c r="S915" s="285">
        <v>45901</v>
      </c>
      <c r="T915" s="285">
        <v>45861</v>
      </c>
      <c r="U915" s="284" t="s">
        <v>45</v>
      </c>
      <c r="V915" s="285">
        <v>45861</v>
      </c>
      <c r="W915" s="284" t="s">
        <v>45</v>
      </c>
      <c r="X915" s="284" t="s">
        <v>45</v>
      </c>
      <c r="Y915" s="286">
        <v>39000</v>
      </c>
      <c r="Z915" s="286">
        <v>39000</v>
      </c>
      <c r="AA915" s="286">
        <v>8900</v>
      </c>
      <c r="AB915" s="286">
        <v>39000</v>
      </c>
      <c r="AC915" s="287" t="s">
        <v>915</v>
      </c>
      <c r="AD915" s="284" t="s">
        <v>60</v>
      </c>
      <c r="AE915" s="287" t="s">
        <v>45</v>
      </c>
      <c r="AF915" s="286">
        <v>39000</v>
      </c>
      <c r="AG915" s="286">
        <v>600</v>
      </c>
      <c r="AH915" s="286">
        <v>23400000</v>
      </c>
      <c r="AI915" s="286">
        <v>5340000</v>
      </c>
      <c r="AJ915" s="286">
        <v>600</v>
      </c>
      <c r="AK915" s="286">
        <v>23400000</v>
      </c>
      <c r="AL915" s="286">
        <v>5340000</v>
      </c>
      <c r="AM915" s="286"/>
      <c r="AN915" s="286"/>
      <c r="AO915" s="286">
        <v>0</v>
      </c>
      <c r="AP915" s="286"/>
      <c r="AQ915" s="286"/>
      <c r="AR915" s="286">
        <v>0</v>
      </c>
      <c r="AS915" s="286"/>
      <c r="AT915" s="286"/>
      <c r="AU915" s="286">
        <v>0</v>
      </c>
      <c r="AV915" s="286"/>
      <c r="AW915" s="286"/>
      <c r="AX915" s="286">
        <v>0</v>
      </c>
      <c r="AY915" s="286"/>
      <c r="AZ915" s="286"/>
      <c r="BA915" s="286"/>
      <c r="BB915" s="286"/>
      <c r="BC915" s="286"/>
      <c r="BD915" s="286"/>
      <c r="BE915" s="286"/>
      <c r="BF915" s="286">
        <v>0</v>
      </c>
      <c r="BG915" s="286"/>
      <c r="BH915" s="286"/>
      <c r="BI915" s="286"/>
      <c r="BJ915" s="286">
        <v>0</v>
      </c>
      <c r="BK915" s="286"/>
      <c r="BL915" s="286"/>
      <c r="BM915" s="286"/>
      <c r="BN915" s="286"/>
      <c r="BO915" s="286"/>
      <c r="BP915" s="287" t="s">
        <v>45</v>
      </c>
      <c r="BQ915" s="287" t="s">
        <v>45</v>
      </c>
      <c r="BR915" t="s">
        <v>45</v>
      </c>
    </row>
    <row r="916" spans="1:70" x14ac:dyDescent="0.3">
      <c r="A916" s="281">
        <v>913</v>
      </c>
      <c r="B916" s="288" t="s">
        <v>2952</v>
      </c>
      <c r="C916" s="288" t="s">
        <v>3011</v>
      </c>
      <c r="D916" s="288" t="s">
        <v>3003</v>
      </c>
      <c r="E916" s="288" t="s">
        <v>2959</v>
      </c>
      <c r="F916" s="288" t="s">
        <v>2956</v>
      </c>
      <c r="G916" s="288" t="s">
        <v>2956</v>
      </c>
      <c r="H916" s="288" t="s">
        <v>2994</v>
      </c>
      <c r="I916" s="288" t="s">
        <v>2962</v>
      </c>
      <c r="J916" s="288" t="s">
        <v>60</v>
      </c>
      <c r="K916" s="288" t="s">
        <v>2958</v>
      </c>
      <c r="L916" s="288" t="s">
        <v>45</v>
      </c>
      <c r="M916" s="289" t="s">
        <v>911</v>
      </c>
      <c r="N916" s="288" t="s">
        <v>910</v>
      </c>
      <c r="O916" s="288" t="s">
        <v>50</v>
      </c>
      <c r="P916" s="288" t="s">
        <v>51</v>
      </c>
      <c r="Q916" s="290" t="s">
        <v>45</v>
      </c>
      <c r="R916" s="288" t="s">
        <v>45</v>
      </c>
      <c r="S916" s="1">
        <v>2958465</v>
      </c>
      <c r="T916" s="1">
        <v>45876</v>
      </c>
      <c r="U916" s="290" t="s">
        <v>45</v>
      </c>
      <c r="V916" s="1">
        <v>45876</v>
      </c>
      <c r="W916" s="290" t="s">
        <v>45</v>
      </c>
      <c r="X916" s="290" t="s">
        <v>45</v>
      </c>
      <c r="Y916" s="291">
        <v>33000</v>
      </c>
      <c r="Z916" s="291">
        <v>33000</v>
      </c>
      <c r="AA916" s="291">
        <v>7500</v>
      </c>
      <c r="AB916" s="291">
        <v>33000</v>
      </c>
      <c r="AC916" s="292" t="s">
        <v>912</v>
      </c>
      <c r="AD916" s="290" t="s">
        <v>60</v>
      </c>
      <c r="AE916" s="292" t="s">
        <v>45</v>
      </c>
      <c r="AF916" s="291">
        <v>33000</v>
      </c>
      <c r="AG916" s="291">
        <v>600</v>
      </c>
      <c r="AH916" s="291">
        <v>19800000</v>
      </c>
      <c r="AI916" s="291">
        <v>4500000</v>
      </c>
      <c r="AJ916" s="291">
        <v>600</v>
      </c>
      <c r="AK916" s="291">
        <v>19800000</v>
      </c>
      <c r="AL916" s="291">
        <v>4500000</v>
      </c>
      <c r="AM916" s="291"/>
      <c r="AN916" s="291"/>
      <c r="AO916" s="291">
        <v>0</v>
      </c>
      <c r="AP916" s="291"/>
      <c r="AQ916" s="291"/>
      <c r="AR916" s="291">
        <v>0</v>
      </c>
      <c r="AS916" s="291"/>
      <c r="AT916" s="291"/>
      <c r="AU916" s="291">
        <v>0</v>
      </c>
      <c r="AV916" s="291"/>
      <c r="AW916" s="291"/>
      <c r="AX916" s="291">
        <v>0</v>
      </c>
      <c r="AY916" s="291"/>
      <c r="AZ916" s="291"/>
      <c r="BA916" s="291"/>
      <c r="BB916" s="291"/>
      <c r="BC916" s="291"/>
      <c r="BD916" s="291"/>
      <c r="BE916" s="291"/>
      <c r="BF916" s="291">
        <v>0</v>
      </c>
      <c r="BG916" s="291"/>
      <c r="BH916" s="291"/>
      <c r="BI916" s="291"/>
      <c r="BJ916" s="291">
        <v>0</v>
      </c>
      <c r="BK916" s="291"/>
      <c r="BL916" s="291"/>
      <c r="BM916" s="291"/>
      <c r="BN916" s="291"/>
      <c r="BO916" s="291"/>
      <c r="BP916" s="292" t="s">
        <v>45</v>
      </c>
      <c r="BQ916" s="292" t="s">
        <v>45</v>
      </c>
      <c r="BR916" t="s">
        <v>45</v>
      </c>
    </row>
    <row r="917" spans="1:70" x14ac:dyDescent="0.3">
      <c r="A917" s="281">
        <v>914</v>
      </c>
      <c r="B917" s="282" t="s">
        <v>2952</v>
      </c>
      <c r="C917" s="282" t="s">
        <v>3011</v>
      </c>
      <c r="D917" s="282" t="s">
        <v>3003</v>
      </c>
      <c r="E917" s="282" t="s">
        <v>2959</v>
      </c>
      <c r="F917" s="282" t="s">
        <v>2956</v>
      </c>
      <c r="G917" s="282" t="s">
        <v>2956</v>
      </c>
      <c r="H917" s="282" t="s">
        <v>2994</v>
      </c>
      <c r="I917" s="282" t="s">
        <v>2962</v>
      </c>
      <c r="J917" s="282" t="s">
        <v>60</v>
      </c>
      <c r="K917" s="282" t="s">
        <v>2958</v>
      </c>
      <c r="L917" s="282" t="s">
        <v>45</v>
      </c>
      <c r="M917" s="283" t="s">
        <v>908</v>
      </c>
      <c r="N917" s="282" t="s">
        <v>907</v>
      </c>
      <c r="O917" s="282" t="s">
        <v>50</v>
      </c>
      <c r="P917" s="282" t="s">
        <v>585</v>
      </c>
      <c r="Q917" s="284" t="s">
        <v>45</v>
      </c>
      <c r="R917" s="282" t="s">
        <v>45</v>
      </c>
      <c r="S917" s="285">
        <v>2958465</v>
      </c>
      <c r="T917" s="285">
        <v>45890</v>
      </c>
      <c r="U917" s="284" t="s">
        <v>45</v>
      </c>
      <c r="V917" s="285">
        <v>45890</v>
      </c>
      <c r="W917" s="284" t="s">
        <v>45</v>
      </c>
      <c r="X917" s="284" t="s">
        <v>45</v>
      </c>
      <c r="Y917" s="286">
        <v>39000</v>
      </c>
      <c r="Z917" s="286">
        <v>39000</v>
      </c>
      <c r="AA917" s="286">
        <v>9000</v>
      </c>
      <c r="AB917" s="286">
        <v>39000</v>
      </c>
      <c r="AC917" s="287" t="s">
        <v>909</v>
      </c>
      <c r="AD917" s="284" t="s">
        <v>60</v>
      </c>
      <c r="AE917" s="287" t="s">
        <v>45</v>
      </c>
      <c r="AF917" s="286">
        <v>39000</v>
      </c>
      <c r="AG917" s="286">
        <v>1160</v>
      </c>
      <c r="AH917" s="286">
        <v>45240000</v>
      </c>
      <c r="AI917" s="286">
        <v>10440000</v>
      </c>
      <c r="AJ917" s="286">
        <v>1160</v>
      </c>
      <c r="AK917" s="286">
        <v>45240000</v>
      </c>
      <c r="AL917" s="286">
        <v>10440000</v>
      </c>
      <c r="AM917" s="286"/>
      <c r="AN917" s="286"/>
      <c r="AO917" s="286">
        <v>0</v>
      </c>
      <c r="AP917" s="286"/>
      <c r="AQ917" s="286"/>
      <c r="AR917" s="286">
        <v>0</v>
      </c>
      <c r="AS917" s="286"/>
      <c r="AT917" s="286"/>
      <c r="AU917" s="286">
        <v>0</v>
      </c>
      <c r="AV917" s="286"/>
      <c r="AW917" s="286"/>
      <c r="AX917" s="286">
        <v>0</v>
      </c>
      <c r="AY917" s="286"/>
      <c r="AZ917" s="286"/>
      <c r="BA917" s="286"/>
      <c r="BB917" s="286"/>
      <c r="BC917" s="286"/>
      <c r="BD917" s="286"/>
      <c r="BE917" s="286"/>
      <c r="BF917" s="286">
        <v>0</v>
      </c>
      <c r="BG917" s="286"/>
      <c r="BH917" s="286"/>
      <c r="BI917" s="286"/>
      <c r="BJ917" s="286">
        <v>0</v>
      </c>
      <c r="BK917" s="286"/>
      <c r="BL917" s="286"/>
      <c r="BM917" s="286"/>
      <c r="BN917" s="286"/>
      <c r="BO917" s="286"/>
      <c r="BP917" s="287" t="s">
        <v>45</v>
      </c>
      <c r="BQ917" s="287" t="s">
        <v>45</v>
      </c>
      <c r="BR917" t="s">
        <v>45</v>
      </c>
    </row>
    <row r="918" spans="1:70" x14ac:dyDescent="0.3">
      <c r="A918" s="281">
        <v>915</v>
      </c>
      <c r="B918" s="288" t="s">
        <v>2952</v>
      </c>
      <c r="C918" s="288" t="s">
        <v>3011</v>
      </c>
      <c r="D918" s="288" t="s">
        <v>3003</v>
      </c>
      <c r="E918" s="288" t="s">
        <v>2959</v>
      </c>
      <c r="F918" s="288" t="s">
        <v>2956</v>
      </c>
      <c r="G918" s="288" t="s">
        <v>2956</v>
      </c>
      <c r="H918" s="288" t="s">
        <v>2995</v>
      </c>
      <c r="I918" s="288" t="s">
        <v>2962</v>
      </c>
      <c r="J918" s="288" t="s">
        <v>60</v>
      </c>
      <c r="K918" s="288" t="s">
        <v>2958</v>
      </c>
      <c r="L918" s="288" t="s">
        <v>45</v>
      </c>
      <c r="M918" s="289" t="s">
        <v>905</v>
      </c>
      <c r="N918" s="288" t="s">
        <v>904</v>
      </c>
      <c r="O918" s="288" t="s">
        <v>50</v>
      </c>
      <c r="P918" s="288" t="s">
        <v>906</v>
      </c>
      <c r="Q918" s="290" t="s">
        <v>45</v>
      </c>
      <c r="R918" s="288" t="s">
        <v>45</v>
      </c>
      <c r="S918" s="1">
        <v>45918</v>
      </c>
      <c r="T918" s="1">
        <v>45918</v>
      </c>
      <c r="U918" s="290" t="s">
        <v>45</v>
      </c>
      <c r="V918" s="1">
        <v>45918</v>
      </c>
      <c r="W918" s="290" t="s">
        <v>45</v>
      </c>
      <c r="X918" s="290" t="s">
        <v>45</v>
      </c>
      <c r="Y918" s="291">
        <v>1</v>
      </c>
      <c r="Z918" s="291">
        <v>1</v>
      </c>
      <c r="AA918" s="291">
        <v>1200</v>
      </c>
      <c r="AB918" s="291">
        <v>1</v>
      </c>
      <c r="AC918" s="292" t="s">
        <v>45</v>
      </c>
      <c r="AD918" s="290" t="s">
        <v>60</v>
      </c>
      <c r="AE918" s="292" t="s">
        <v>45</v>
      </c>
      <c r="AF918" s="291">
        <v>1</v>
      </c>
      <c r="AG918" s="291">
        <v>1</v>
      </c>
      <c r="AH918" s="291">
        <v>1</v>
      </c>
      <c r="AI918" s="291">
        <v>1200</v>
      </c>
      <c r="AJ918" s="291">
        <v>1</v>
      </c>
      <c r="AK918" s="291">
        <v>1</v>
      </c>
      <c r="AL918" s="291">
        <v>1200</v>
      </c>
      <c r="AM918" s="291"/>
      <c r="AN918" s="291"/>
      <c r="AO918" s="291">
        <v>0</v>
      </c>
      <c r="AP918" s="291"/>
      <c r="AQ918" s="291"/>
      <c r="AR918" s="291">
        <v>0</v>
      </c>
      <c r="AS918" s="291"/>
      <c r="AT918" s="291"/>
      <c r="AU918" s="291">
        <v>0</v>
      </c>
      <c r="AV918" s="291"/>
      <c r="AW918" s="291"/>
      <c r="AX918" s="291">
        <v>0</v>
      </c>
      <c r="AY918" s="291"/>
      <c r="AZ918" s="291"/>
      <c r="BA918" s="291"/>
      <c r="BB918" s="291"/>
      <c r="BC918" s="291"/>
      <c r="BD918" s="291"/>
      <c r="BE918" s="291"/>
      <c r="BF918" s="291">
        <v>0</v>
      </c>
      <c r="BG918" s="291"/>
      <c r="BH918" s="291"/>
      <c r="BI918" s="291"/>
      <c r="BJ918" s="291">
        <v>0</v>
      </c>
      <c r="BK918" s="291"/>
      <c r="BL918" s="291"/>
      <c r="BM918" s="291"/>
      <c r="BN918" s="291"/>
      <c r="BO918" s="291"/>
      <c r="BP918" s="292" t="s">
        <v>45</v>
      </c>
      <c r="BQ918" s="292" t="s">
        <v>45</v>
      </c>
      <c r="BR918" t="s">
        <v>45</v>
      </c>
    </row>
    <row r="919" spans="1:70" x14ac:dyDescent="0.3">
      <c r="A919" s="281">
        <v>916</v>
      </c>
      <c r="B919" s="282" t="s">
        <v>2952</v>
      </c>
      <c r="C919" s="282" t="s">
        <v>3011</v>
      </c>
      <c r="D919" s="282" t="s">
        <v>3003</v>
      </c>
      <c r="E919" s="282" t="s">
        <v>2959</v>
      </c>
      <c r="F919" s="282" t="s">
        <v>2956</v>
      </c>
      <c r="G919" s="282" t="s">
        <v>2956</v>
      </c>
      <c r="H919" s="282" t="s">
        <v>2995</v>
      </c>
      <c r="I919" s="282" t="s">
        <v>2962</v>
      </c>
      <c r="J919" s="282" t="s">
        <v>60</v>
      </c>
      <c r="K919" s="282" t="s">
        <v>2958</v>
      </c>
      <c r="L919" s="282" t="s">
        <v>45</v>
      </c>
      <c r="M919" s="283" t="s">
        <v>903</v>
      </c>
      <c r="N919" s="282" t="s">
        <v>902</v>
      </c>
      <c r="O919" s="282" t="s">
        <v>50</v>
      </c>
      <c r="P919" s="282" t="s">
        <v>585</v>
      </c>
      <c r="Q919" s="284" t="s">
        <v>45</v>
      </c>
      <c r="R919" s="282" t="s">
        <v>45</v>
      </c>
      <c r="S919" s="285">
        <v>45897</v>
      </c>
      <c r="T919" s="285">
        <v>45848</v>
      </c>
      <c r="U919" s="284" t="s">
        <v>45</v>
      </c>
      <c r="V919" s="285">
        <v>45848</v>
      </c>
      <c r="W919" s="284" t="s">
        <v>45</v>
      </c>
      <c r="X919" s="284" t="s">
        <v>45</v>
      </c>
      <c r="Y919" s="286">
        <v>27000</v>
      </c>
      <c r="Z919" s="286">
        <v>27000</v>
      </c>
      <c r="AA919" s="286">
        <v>5500</v>
      </c>
      <c r="AB919" s="286">
        <v>27000</v>
      </c>
      <c r="AC919" s="287" t="s">
        <v>901</v>
      </c>
      <c r="AD919" s="284" t="s">
        <v>60</v>
      </c>
      <c r="AE919" s="287" t="s">
        <v>45</v>
      </c>
      <c r="AF919" s="286">
        <v>27000</v>
      </c>
      <c r="AG919" s="286">
        <v>500</v>
      </c>
      <c r="AH919" s="286">
        <v>13500000</v>
      </c>
      <c r="AI919" s="286">
        <v>2750000</v>
      </c>
      <c r="AJ919" s="286">
        <v>500</v>
      </c>
      <c r="AK919" s="286">
        <v>13500000</v>
      </c>
      <c r="AL919" s="286">
        <v>2750000</v>
      </c>
      <c r="AM919" s="286"/>
      <c r="AN919" s="286"/>
      <c r="AO919" s="286">
        <v>0</v>
      </c>
      <c r="AP919" s="286"/>
      <c r="AQ919" s="286"/>
      <c r="AR919" s="286">
        <v>0</v>
      </c>
      <c r="AS919" s="286"/>
      <c r="AT919" s="286"/>
      <c r="AU919" s="286">
        <v>0</v>
      </c>
      <c r="AV919" s="286"/>
      <c r="AW919" s="286"/>
      <c r="AX919" s="286">
        <v>0</v>
      </c>
      <c r="AY919" s="286"/>
      <c r="AZ919" s="286"/>
      <c r="BA919" s="286"/>
      <c r="BB919" s="286"/>
      <c r="BC919" s="286"/>
      <c r="BD919" s="286"/>
      <c r="BE919" s="286"/>
      <c r="BF919" s="286">
        <v>0</v>
      </c>
      <c r="BG919" s="286"/>
      <c r="BH919" s="286"/>
      <c r="BI919" s="286"/>
      <c r="BJ919" s="286">
        <v>0</v>
      </c>
      <c r="BK919" s="286"/>
      <c r="BL919" s="286"/>
      <c r="BM919" s="286"/>
      <c r="BN919" s="286"/>
      <c r="BO919" s="286"/>
      <c r="BP919" s="287" t="s">
        <v>45</v>
      </c>
      <c r="BQ919" s="287" t="s">
        <v>45</v>
      </c>
      <c r="BR919" t="s">
        <v>45</v>
      </c>
    </row>
    <row r="920" spans="1:70" x14ac:dyDescent="0.3">
      <c r="A920" s="281">
        <v>917</v>
      </c>
      <c r="B920" s="288" t="s">
        <v>2952</v>
      </c>
      <c r="C920" s="288" t="s">
        <v>3011</v>
      </c>
      <c r="D920" s="288" t="s">
        <v>3003</v>
      </c>
      <c r="E920" s="288" t="s">
        <v>2959</v>
      </c>
      <c r="F920" s="288" t="s">
        <v>2956</v>
      </c>
      <c r="G920" s="288" t="s">
        <v>2956</v>
      </c>
      <c r="H920" s="288" t="s">
        <v>2995</v>
      </c>
      <c r="I920" s="288" t="s">
        <v>2962</v>
      </c>
      <c r="J920" s="288" t="s">
        <v>60</v>
      </c>
      <c r="K920" s="288" t="s">
        <v>2958</v>
      </c>
      <c r="L920" s="288" t="s">
        <v>45</v>
      </c>
      <c r="M920" s="289" t="s">
        <v>900</v>
      </c>
      <c r="N920" s="288" t="s">
        <v>899</v>
      </c>
      <c r="O920" s="288" t="s">
        <v>50</v>
      </c>
      <c r="P920" s="288" t="s">
        <v>585</v>
      </c>
      <c r="Q920" s="290" t="s">
        <v>45</v>
      </c>
      <c r="R920" s="288" t="s">
        <v>45</v>
      </c>
      <c r="S920" s="1">
        <v>45897</v>
      </c>
      <c r="T920" s="1">
        <v>45848</v>
      </c>
      <c r="U920" s="290" t="s">
        <v>45</v>
      </c>
      <c r="V920" s="1">
        <v>45848</v>
      </c>
      <c r="W920" s="290" t="s">
        <v>45</v>
      </c>
      <c r="X920" s="290" t="s">
        <v>45</v>
      </c>
      <c r="Y920" s="291">
        <v>27000</v>
      </c>
      <c r="Z920" s="291">
        <v>27000</v>
      </c>
      <c r="AA920" s="291">
        <v>5500</v>
      </c>
      <c r="AB920" s="291">
        <v>27000</v>
      </c>
      <c r="AC920" s="292" t="s">
        <v>901</v>
      </c>
      <c r="AD920" s="290" t="s">
        <v>60</v>
      </c>
      <c r="AE920" s="292" t="s">
        <v>45</v>
      </c>
      <c r="AF920" s="291">
        <v>27000</v>
      </c>
      <c r="AG920" s="291">
        <v>500</v>
      </c>
      <c r="AH920" s="291">
        <v>13500000</v>
      </c>
      <c r="AI920" s="291">
        <v>2750000</v>
      </c>
      <c r="AJ920" s="291">
        <v>500</v>
      </c>
      <c r="AK920" s="291">
        <v>13500000</v>
      </c>
      <c r="AL920" s="291">
        <v>2750000</v>
      </c>
      <c r="AM920" s="291"/>
      <c r="AN920" s="291"/>
      <c r="AO920" s="291">
        <v>0</v>
      </c>
      <c r="AP920" s="291"/>
      <c r="AQ920" s="291"/>
      <c r="AR920" s="291">
        <v>0</v>
      </c>
      <c r="AS920" s="291"/>
      <c r="AT920" s="291"/>
      <c r="AU920" s="291">
        <v>0</v>
      </c>
      <c r="AV920" s="291"/>
      <c r="AW920" s="291"/>
      <c r="AX920" s="291">
        <v>0</v>
      </c>
      <c r="AY920" s="291"/>
      <c r="AZ920" s="291"/>
      <c r="BA920" s="291"/>
      <c r="BB920" s="291"/>
      <c r="BC920" s="291"/>
      <c r="BD920" s="291"/>
      <c r="BE920" s="291"/>
      <c r="BF920" s="291">
        <v>0</v>
      </c>
      <c r="BG920" s="291"/>
      <c r="BH920" s="291"/>
      <c r="BI920" s="291"/>
      <c r="BJ920" s="291">
        <v>0</v>
      </c>
      <c r="BK920" s="291"/>
      <c r="BL920" s="291"/>
      <c r="BM920" s="291"/>
      <c r="BN920" s="291"/>
      <c r="BO920" s="291"/>
      <c r="BP920" s="292" t="s">
        <v>45</v>
      </c>
      <c r="BQ920" s="292" t="s">
        <v>45</v>
      </c>
      <c r="BR920" t="s">
        <v>45</v>
      </c>
    </row>
    <row r="921" spans="1:70" x14ac:dyDescent="0.3">
      <c r="A921" s="281">
        <v>918</v>
      </c>
      <c r="B921" s="282" t="s">
        <v>2952</v>
      </c>
      <c r="C921" s="282" t="s">
        <v>3011</v>
      </c>
      <c r="D921" s="282" t="s">
        <v>3003</v>
      </c>
      <c r="E921" s="282" t="s">
        <v>2959</v>
      </c>
      <c r="F921" s="282" t="s">
        <v>2956</v>
      </c>
      <c r="G921" s="282" t="s">
        <v>2956</v>
      </c>
      <c r="H921" s="282" t="s">
        <v>2996</v>
      </c>
      <c r="I921" s="282" t="s">
        <v>2962</v>
      </c>
      <c r="J921" s="282" t="s">
        <v>60</v>
      </c>
      <c r="K921" s="282" t="s">
        <v>2958</v>
      </c>
      <c r="L921" s="282" t="s">
        <v>45</v>
      </c>
      <c r="M921" s="283" t="s">
        <v>896</v>
      </c>
      <c r="N921" s="282" t="s">
        <v>895</v>
      </c>
      <c r="O921" s="282" t="s">
        <v>50</v>
      </c>
      <c r="P921" s="282" t="s">
        <v>51</v>
      </c>
      <c r="Q921" s="284" t="s">
        <v>45</v>
      </c>
      <c r="R921" s="282" t="s">
        <v>45</v>
      </c>
      <c r="S921" s="285">
        <v>45905</v>
      </c>
      <c r="T921" s="285">
        <v>45890</v>
      </c>
      <c r="U921" s="284" t="s">
        <v>45</v>
      </c>
      <c r="V921" s="285">
        <v>45890</v>
      </c>
      <c r="W921" s="284" t="s">
        <v>45</v>
      </c>
      <c r="X921" s="284" t="s">
        <v>45</v>
      </c>
      <c r="Y921" s="286">
        <v>39000</v>
      </c>
      <c r="Z921" s="286">
        <v>39000</v>
      </c>
      <c r="AA921" s="286">
        <v>6900</v>
      </c>
      <c r="AB921" s="286">
        <v>39000</v>
      </c>
      <c r="AC921" s="287" t="s">
        <v>897</v>
      </c>
      <c r="AD921" s="284" t="s">
        <v>60</v>
      </c>
      <c r="AE921" s="287" t="s">
        <v>45</v>
      </c>
      <c r="AF921" s="286">
        <v>39000</v>
      </c>
      <c r="AG921" s="286">
        <v>1200</v>
      </c>
      <c r="AH921" s="286">
        <v>46800000</v>
      </c>
      <c r="AI921" s="286">
        <v>8280000</v>
      </c>
      <c r="AJ921" s="286">
        <v>1200</v>
      </c>
      <c r="AK921" s="286">
        <v>46800000</v>
      </c>
      <c r="AL921" s="286">
        <v>8280000</v>
      </c>
      <c r="AM921" s="286"/>
      <c r="AN921" s="286"/>
      <c r="AO921" s="286">
        <v>0</v>
      </c>
      <c r="AP921" s="286"/>
      <c r="AQ921" s="286"/>
      <c r="AR921" s="286">
        <v>0</v>
      </c>
      <c r="AS921" s="286"/>
      <c r="AT921" s="286"/>
      <c r="AU921" s="286">
        <v>0</v>
      </c>
      <c r="AV921" s="286"/>
      <c r="AW921" s="286"/>
      <c r="AX921" s="286">
        <v>0</v>
      </c>
      <c r="AY921" s="286"/>
      <c r="AZ921" s="286"/>
      <c r="BA921" s="286"/>
      <c r="BB921" s="286"/>
      <c r="BC921" s="286"/>
      <c r="BD921" s="286"/>
      <c r="BE921" s="286"/>
      <c r="BF921" s="286">
        <v>0</v>
      </c>
      <c r="BG921" s="286"/>
      <c r="BH921" s="286"/>
      <c r="BI921" s="286"/>
      <c r="BJ921" s="286">
        <v>0</v>
      </c>
      <c r="BK921" s="286"/>
      <c r="BL921" s="286"/>
      <c r="BM921" s="286"/>
      <c r="BN921" s="286"/>
      <c r="BO921" s="286"/>
      <c r="BP921" s="287" t="s">
        <v>45</v>
      </c>
      <c r="BQ921" s="287" t="s">
        <v>45</v>
      </c>
      <c r="BR921" t="s">
        <v>45</v>
      </c>
    </row>
    <row r="922" spans="1:70" x14ac:dyDescent="0.3">
      <c r="A922" s="281">
        <v>919</v>
      </c>
      <c r="B922" s="288" t="s">
        <v>2952</v>
      </c>
      <c r="C922" s="288" t="s">
        <v>3011</v>
      </c>
      <c r="D922" s="288" t="s">
        <v>3003</v>
      </c>
      <c r="E922" s="288" t="s">
        <v>2997</v>
      </c>
      <c r="F922" s="288" t="s">
        <v>2955</v>
      </c>
      <c r="G922" s="288" t="s">
        <v>2966</v>
      </c>
      <c r="H922" s="288" t="s">
        <v>2967</v>
      </c>
      <c r="I922" s="288" t="s">
        <v>2962</v>
      </c>
      <c r="J922" s="288" t="s">
        <v>60</v>
      </c>
      <c r="K922" s="288" t="s">
        <v>2958</v>
      </c>
      <c r="L922" s="288" t="s">
        <v>45</v>
      </c>
      <c r="M922" s="289" t="s">
        <v>894</v>
      </c>
      <c r="N922" s="288" t="s">
        <v>893</v>
      </c>
      <c r="O922" s="288" t="s">
        <v>50</v>
      </c>
      <c r="P922" s="288" t="s">
        <v>51</v>
      </c>
      <c r="Q922" s="290" t="s">
        <v>45</v>
      </c>
      <c r="R922" s="288" t="s">
        <v>45</v>
      </c>
      <c r="S922" s="1">
        <v>45896</v>
      </c>
      <c r="T922" s="1">
        <v>45820</v>
      </c>
      <c r="U922" s="290" t="s">
        <v>45</v>
      </c>
      <c r="V922" s="1">
        <v>45820</v>
      </c>
      <c r="W922" s="290" t="s">
        <v>45</v>
      </c>
      <c r="X922" s="290" t="s">
        <v>45</v>
      </c>
      <c r="Y922" s="291">
        <v>64000</v>
      </c>
      <c r="Z922" s="291">
        <v>64000</v>
      </c>
      <c r="AA922" s="291">
        <v>17000</v>
      </c>
      <c r="AB922" s="291">
        <v>64000</v>
      </c>
      <c r="AC922" s="292" t="s">
        <v>531</v>
      </c>
      <c r="AD922" s="290" t="s">
        <v>60</v>
      </c>
      <c r="AE922" s="292" t="s">
        <v>45</v>
      </c>
      <c r="AF922" s="291">
        <v>64000</v>
      </c>
      <c r="AG922" s="291">
        <v>480</v>
      </c>
      <c r="AH922" s="291">
        <v>30720000</v>
      </c>
      <c r="AI922" s="291">
        <v>8160000</v>
      </c>
      <c r="AJ922" s="291">
        <v>480</v>
      </c>
      <c r="AK922" s="291">
        <v>30720000</v>
      </c>
      <c r="AL922" s="291">
        <v>8160000</v>
      </c>
      <c r="AM922" s="291"/>
      <c r="AN922" s="291"/>
      <c r="AO922" s="291">
        <v>0</v>
      </c>
      <c r="AP922" s="291"/>
      <c r="AQ922" s="291"/>
      <c r="AR922" s="291">
        <v>0</v>
      </c>
      <c r="AS922" s="291"/>
      <c r="AT922" s="291"/>
      <c r="AU922" s="291">
        <v>0</v>
      </c>
      <c r="AV922" s="291"/>
      <c r="AW922" s="291"/>
      <c r="AX922" s="291">
        <v>0</v>
      </c>
      <c r="AY922" s="291"/>
      <c r="AZ922" s="291"/>
      <c r="BA922" s="291"/>
      <c r="BB922" s="291"/>
      <c r="BC922" s="291"/>
      <c r="BD922" s="291"/>
      <c r="BE922" s="291"/>
      <c r="BF922" s="291">
        <v>0</v>
      </c>
      <c r="BG922" s="291"/>
      <c r="BH922" s="291"/>
      <c r="BI922" s="291"/>
      <c r="BJ922" s="291">
        <v>0</v>
      </c>
      <c r="BK922" s="291"/>
      <c r="BL922" s="291"/>
      <c r="BM922" s="291"/>
      <c r="BN922" s="291"/>
      <c r="BO922" s="291"/>
      <c r="BP922" s="292" t="s">
        <v>45</v>
      </c>
      <c r="BQ922" s="292" t="s">
        <v>45</v>
      </c>
      <c r="BR922" t="s">
        <v>45</v>
      </c>
    </row>
    <row r="923" spans="1:70" x14ac:dyDescent="0.3">
      <c r="A923" s="281">
        <v>920</v>
      </c>
      <c r="B923" s="282" t="s">
        <v>2952</v>
      </c>
      <c r="C923" s="282" t="s">
        <v>3011</v>
      </c>
      <c r="D923" s="282" t="s">
        <v>3003</v>
      </c>
      <c r="E923" s="282" t="s">
        <v>2997</v>
      </c>
      <c r="F923" s="282" t="s">
        <v>2955</v>
      </c>
      <c r="G923" s="282" t="s">
        <v>2966</v>
      </c>
      <c r="H923" s="282" t="s">
        <v>2967</v>
      </c>
      <c r="I923" s="282" t="s">
        <v>2962</v>
      </c>
      <c r="J923" s="282" t="s">
        <v>60</v>
      </c>
      <c r="K923" s="282" t="s">
        <v>2958</v>
      </c>
      <c r="L923" s="282" t="s">
        <v>45</v>
      </c>
      <c r="M923" s="283" t="s">
        <v>890</v>
      </c>
      <c r="N923" s="282" t="s">
        <v>889</v>
      </c>
      <c r="O923" s="282" t="s">
        <v>50</v>
      </c>
      <c r="P923" s="282" t="s">
        <v>74</v>
      </c>
      <c r="Q923" s="284" t="s">
        <v>45</v>
      </c>
      <c r="R923" s="282" t="s">
        <v>45</v>
      </c>
      <c r="S923" s="285">
        <v>2958465</v>
      </c>
      <c r="T923" s="285">
        <v>45922</v>
      </c>
      <c r="U923" s="284" t="s">
        <v>45</v>
      </c>
      <c r="V923" s="285">
        <v>45922</v>
      </c>
      <c r="W923" s="284" t="s">
        <v>45</v>
      </c>
      <c r="X923" s="284" t="s">
        <v>45</v>
      </c>
      <c r="Y923" s="286">
        <v>52000</v>
      </c>
      <c r="Z923" s="286">
        <v>52000</v>
      </c>
      <c r="AA923" s="286">
        <v>18300</v>
      </c>
      <c r="AB923" s="286">
        <v>52000</v>
      </c>
      <c r="AC923" s="287" t="s">
        <v>892</v>
      </c>
      <c r="AD923" s="284" t="s">
        <v>60</v>
      </c>
      <c r="AE923" s="287" t="s">
        <v>45</v>
      </c>
      <c r="AF923" s="286">
        <v>52000</v>
      </c>
      <c r="AG923" s="286">
        <v>985</v>
      </c>
      <c r="AH923" s="286">
        <v>51220000</v>
      </c>
      <c r="AI923" s="286">
        <v>18025500</v>
      </c>
      <c r="AJ923" s="286">
        <v>985</v>
      </c>
      <c r="AK923" s="286">
        <v>51220000</v>
      </c>
      <c r="AL923" s="286">
        <v>18025500</v>
      </c>
      <c r="AM923" s="286"/>
      <c r="AN923" s="286"/>
      <c r="AO923" s="286">
        <v>0</v>
      </c>
      <c r="AP923" s="286"/>
      <c r="AQ923" s="286"/>
      <c r="AR923" s="286">
        <v>0</v>
      </c>
      <c r="AS923" s="286"/>
      <c r="AT923" s="286"/>
      <c r="AU923" s="286">
        <v>0</v>
      </c>
      <c r="AV923" s="286"/>
      <c r="AW923" s="286"/>
      <c r="AX923" s="286">
        <v>0</v>
      </c>
      <c r="AY923" s="286"/>
      <c r="AZ923" s="286"/>
      <c r="BA923" s="286"/>
      <c r="BB923" s="286"/>
      <c r="BC923" s="286"/>
      <c r="BD923" s="286"/>
      <c r="BE923" s="286"/>
      <c r="BF923" s="286">
        <v>0</v>
      </c>
      <c r="BG923" s="286"/>
      <c r="BH923" s="286"/>
      <c r="BI923" s="286"/>
      <c r="BJ923" s="286">
        <v>0</v>
      </c>
      <c r="BK923" s="286"/>
      <c r="BL923" s="286"/>
      <c r="BM923" s="286"/>
      <c r="BN923" s="286"/>
      <c r="BO923" s="286"/>
      <c r="BP923" s="287" t="s">
        <v>45</v>
      </c>
      <c r="BQ923" s="287" t="s">
        <v>45</v>
      </c>
      <c r="BR923" t="s">
        <v>45</v>
      </c>
    </row>
    <row r="924" spans="1:70" x14ac:dyDescent="0.3">
      <c r="A924" s="281">
        <v>921</v>
      </c>
      <c r="B924" s="288" t="s">
        <v>2952</v>
      </c>
      <c r="C924" s="288" t="s">
        <v>3011</v>
      </c>
      <c r="D924" s="288" t="s">
        <v>3003</v>
      </c>
      <c r="E924" s="288" t="s">
        <v>2997</v>
      </c>
      <c r="F924" s="288" t="s">
        <v>2955</v>
      </c>
      <c r="G924" s="288" t="s">
        <v>2966</v>
      </c>
      <c r="H924" s="288" t="s">
        <v>2967</v>
      </c>
      <c r="I924" s="288" t="s">
        <v>2962</v>
      </c>
      <c r="J924" s="288" t="s">
        <v>60</v>
      </c>
      <c r="K924" s="288" t="s">
        <v>2958</v>
      </c>
      <c r="L924" s="288" t="s">
        <v>45</v>
      </c>
      <c r="M924" s="289" t="s">
        <v>887</v>
      </c>
      <c r="N924" s="288" t="s">
        <v>886</v>
      </c>
      <c r="O924" s="288" t="s">
        <v>50</v>
      </c>
      <c r="P924" s="288" t="s">
        <v>120</v>
      </c>
      <c r="Q924" s="290" t="s">
        <v>45</v>
      </c>
      <c r="R924" s="288" t="s">
        <v>45</v>
      </c>
      <c r="S924" s="1">
        <v>2958465</v>
      </c>
      <c r="T924" s="1">
        <v>45922</v>
      </c>
      <c r="U924" s="290" t="s">
        <v>45</v>
      </c>
      <c r="V924" s="1">
        <v>45922</v>
      </c>
      <c r="W924" s="290" t="s">
        <v>45</v>
      </c>
      <c r="X924" s="290" t="s">
        <v>45</v>
      </c>
      <c r="Y924" s="291">
        <v>69000</v>
      </c>
      <c r="Z924" s="291">
        <v>69000</v>
      </c>
      <c r="AA924" s="291">
        <v>18500</v>
      </c>
      <c r="AB924" s="291">
        <v>69000</v>
      </c>
      <c r="AC924" s="292" t="s">
        <v>121</v>
      </c>
      <c r="AD924" s="290" t="s">
        <v>60</v>
      </c>
      <c r="AE924" s="292" t="s">
        <v>45</v>
      </c>
      <c r="AF924" s="291">
        <v>69000</v>
      </c>
      <c r="AG924" s="291">
        <v>670</v>
      </c>
      <c r="AH924" s="291">
        <v>46230000</v>
      </c>
      <c r="AI924" s="291">
        <v>12395000</v>
      </c>
      <c r="AJ924" s="291">
        <v>670</v>
      </c>
      <c r="AK924" s="291">
        <v>46230000</v>
      </c>
      <c r="AL924" s="291">
        <v>12395000</v>
      </c>
      <c r="AM924" s="291"/>
      <c r="AN924" s="291"/>
      <c r="AO924" s="291">
        <v>0</v>
      </c>
      <c r="AP924" s="291"/>
      <c r="AQ924" s="291"/>
      <c r="AR924" s="291">
        <v>0</v>
      </c>
      <c r="AS924" s="291"/>
      <c r="AT924" s="291"/>
      <c r="AU924" s="291">
        <v>0</v>
      </c>
      <c r="AV924" s="291"/>
      <c r="AW924" s="291"/>
      <c r="AX924" s="291">
        <v>0</v>
      </c>
      <c r="AY924" s="291"/>
      <c r="AZ924" s="291"/>
      <c r="BA924" s="291"/>
      <c r="BB924" s="291"/>
      <c r="BC924" s="291"/>
      <c r="BD924" s="291"/>
      <c r="BE924" s="291"/>
      <c r="BF924" s="291">
        <v>0</v>
      </c>
      <c r="BG924" s="291"/>
      <c r="BH924" s="291"/>
      <c r="BI924" s="291"/>
      <c r="BJ924" s="291">
        <v>0</v>
      </c>
      <c r="BK924" s="291"/>
      <c r="BL924" s="291"/>
      <c r="BM924" s="291"/>
      <c r="BN924" s="291"/>
      <c r="BO924" s="291"/>
      <c r="BP924" s="292" t="s">
        <v>45</v>
      </c>
      <c r="BQ924" s="292" t="s">
        <v>45</v>
      </c>
      <c r="BR924" t="s">
        <v>45</v>
      </c>
    </row>
    <row r="925" spans="1:70" x14ac:dyDescent="0.3">
      <c r="A925" s="281">
        <v>922</v>
      </c>
      <c r="B925" s="282" t="s">
        <v>2952</v>
      </c>
      <c r="C925" s="282" t="s">
        <v>3011</v>
      </c>
      <c r="D925" s="282" t="s">
        <v>3003</v>
      </c>
      <c r="E925" s="282" t="s">
        <v>2997</v>
      </c>
      <c r="F925" s="282" t="s">
        <v>2970</v>
      </c>
      <c r="G925" s="282" t="s">
        <v>2971</v>
      </c>
      <c r="H925" s="282" t="s">
        <v>2972</v>
      </c>
      <c r="I925" s="282" t="s">
        <v>2962</v>
      </c>
      <c r="J925" s="282" t="s">
        <v>60</v>
      </c>
      <c r="K925" s="282" t="s">
        <v>2958</v>
      </c>
      <c r="L925" s="282" t="s">
        <v>45</v>
      </c>
      <c r="M925" s="283" t="s">
        <v>885</v>
      </c>
      <c r="N925" s="282" t="s">
        <v>884</v>
      </c>
      <c r="O925" s="282" t="s">
        <v>50</v>
      </c>
      <c r="P925" s="282" t="s">
        <v>51</v>
      </c>
      <c r="Q925" s="284" t="s">
        <v>45</v>
      </c>
      <c r="R925" s="282" t="s">
        <v>45</v>
      </c>
      <c r="S925" s="285">
        <v>45985</v>
      </c>
      <c r="T925" s="285">
        <v>45852</v>
      </c>
      <c r="U925" s="284" t="s">
        <v>45</v>
      </c>
      <c r="V925" s="285">
        <v>45852</v>
      </c>
      <c r="W925" s="284" t="s">
        <v>45</v>
      </c>
      <c r="X925" s="284" t="s">
        <v>45</v>
      </c>
      <c r="Y925" s="286">
        <v>72000</v>
      </c>
      <c r="Z925" s="286">
        <v>72000</v>
      </c>
      <c r="AA925" s="286">
        <v>19700</v>
      </c>
      <c r="AB925" s="286">
        <v>72000</v>
      </c>
      <c r="AC925" s="287" t="s">
        <v>374</v>
      </c>
      <c r="AD925" s="284" t="s">
        <v>60</v>
      </c>
      <c r="AE925" s="287" t="s">
        <v>45</v>
      </c>
      <c r="AF925" s="286">
        <v>72000</v>
      </c>
      <c r="AG925" s="286">
        <v>850</v>
      </c>
      <c r="AH925" s="286">
        <v>61200000</v>
      </c>
      <c r="AI925" s="286">
        <v>16745000</v>
      </c>
      <c r="AJ925" s="286">
        <v>640</v>
      </c>
      <c r="AK925" s="286">
        <v>46080000</v>
      </c>
      <c r="AL925" s="286">
        <v>12608000</v>
      </c>
      <c r="AM925" s="286">
        <v>210</v>
      </c>
      <c r="AN925" s="286">
        <v>15120000</v>
      </c>
      <c r="AO925" s="286">
        <v>4137000</v>
      </c>
      <c r="AP925" s="286"/>
      <c r="AQ925" s="286"/>
      <c r="AR925" s="286">
        <v>0</v>
      </c>
      <c r="AS925" s="286"/>
      <c r="AT925" s="286"/>
      <c r="AU925" s="286">
        <v>0</v>
      </c>
      <c r="AV925" s="286"/>
      <c r="AW925" s="286"/>
      <c r="AX925" s="286">
        <v>0</v>
      </c>
      <c r="AY925" s="286"/>
      <c r="AZ925" s="286"/>
      <c r="BA925" s="286"/>
      <c r="BB925" s="286"/>
      <c r="BC925" s="286"/>
      <c r="BD925" s="286"/>
      <c r="BE925" s="286"/>
      <c r="BF925" s="286">
        <v>0</v>
      </c>
      <c r="BG925" s="286"/>
      <c r="BH925" s="286"/>
      <c r="BI925" s="286"/>
      <c r="BJ925" s="286">
        <v>0</v>
      </c>
      <c r="BK925" s="286"/>
      <c r="BL925" s="286"/>
      <c r="BM925" s="286"/>
      <c r="BN925" s="286"/>
      <c r="BO925" s="286"/>
      <c r="BP925" s="287" t="s">
        <v>45</v>
      </c>
      <c r="BQ925" s="287" t="s">
        <v>45</v>
      </c>
      <c r="BR925" t="s">
        <v>45</v>
      </c>
    </row>
    <row r="926" spans="1:70" x14ac:dyDescent="0.3">
      <c r="A926" s="281">
        <v>923</v>
      </c>
      <c r="B926" s="288" t="s">
        <v>2952</v>
      </c>
      <c r="C926" s="288" t="s">
        <v>3011</v>
      </c>
      <c r="D926" s="288" t="s">
        <v>3003</v>
      </c>
      <c r="E926" s="288" t="s">
        <v>2997</v>
      </c>
      <c r="F926" s="288" t="s">
        <v>2970</v>
      </c>
      <c r="G926" s="288" t="s">
        <v>2974</v>
      </c>
      <c r="H926" s="288" t="s">
        <v>2976</v>
      </c>
      <c r="I926" s="288" t="s">
        <v>2962</v>
      </c>
      <c r="J926" s="288" t="s">
        <v>60</v>
      </c>
      <c r="K926" s="288" t="s">
        <v>2958</v>
      </c>
      <c r="L926" s="288" t="s">
        <v>45</v>
      </c>
      <c r="M926" s="289" t="s">
        <v>883</v>
      </c>
      <c r="N926" s="288" t="s">
        <v>882</v>
      </c>
      <c r="O926" s="288" t="s">
        <v>50</v>
      </c>
      <c r="P926" s="288" t="s">
        <v>142</v>
      </c>
      <c r="Q926" s="290" t="s">
        <v>45</v>
      </c>
      <c r="R926" s="288" t="s">
        <v>45</v>
      </c>
      <c r="S926" s="1">
        <v>45895</v>
      </c>
      <c r="T926" s="1">
        <v>45895</v>
      </c>
      <c r="U926" s="290" t="s">
        <v>45</v>
      </c>
      <c r="V926" s="1">
        <v>45895</v>
      </c>
      <c r="W926" s="290" t="s">
        <v>45</v>
      </c>
      <c r="X926" s="290" t="s">
        <v>45</v>
      </c>
      <c r="Y926" s="291">
        <v>62000</v>
      </c>
      <c r="Z926" s="291">
        <v>62000</v>
      </c>
      <c r="AA926" s="291">
        <v>16000</v>
      </c>
      <c r="AB926" s="291">
        <v>62000</v>
      </c>
      <c r="AC926" s="292" t="s">
        <v>566</v>
      </c>
      <c r="AD926" s="290" t="s">
        <v>60</v>
      </c>
      <c r="AE926" s="292" t="s">
        <v>45</v>
      </c>
      <c r="AF926" s="291">
        <v>62000</v>
      </c>
      <c r="AG926" s="291">
        <v>600</v>
      </c>
      <c r="AH926" s="291">
        <v>37200000</v>
      </c>
      <c r="AI926" s="291">
        <v>9600000</v>
      </c>
      <c r="AJ926" s="291">
        <v>600</v>
      </c>
      <c r="AK926" s="291">
        <v>37200000</v>
      </c>
      <c r="AL926" s="291">
        <v>9600000</v>
      </c>
      <c r="AM926" s="291"/>
      <c r="AN926" s="291"/>
      <c r="AO926" s="291">
        <v>0</v>
      </c>
      <c r="AP926" s="291"/>
      <c r="AQ926" s="291"/>
      <c r="AR926" s="291">
        <v>0</v>
      </c>
      <c r="AS926" s="291"/>
      <c r="AT926" s="291"/>
      <c r="AU926" s="291">
        <v>0</v>
      </c>
      <c r="AV926" s="291"/>
      <c r="AW926" s="291"/>
      <c r="AX926" s="291">
        <v>0</v>
      </c>
      <c r="AY926" s="291"/>
      <c r="AZ926" s="291"/>
      <c r="BA926" s="291"/>
      <c r="BB926" s="291"/>
      <c r="BC926" s="291"/>
      <c r="BD926" s="291"/>
      <c r="BE926" s="291"/>
      <c r="BF926" s="291">
        <v>0</v>
      </c>
      <c r="BG926" s="291"/>
      <c r="BH926" s="291"/>
      <c r="BI926" s="291"/>
      <c r="BJ926" s="291">
        <v>0</v>
      </c>
      <c r="BK926" s="291"/>
      <c r="BL926" s="291"/>
      <c r="BM926" s="291"/>
      <c r="BN926" s="291"/>
      <c r="BO926" s="291"/>
      <c r="BP926" s="292" t="s">
        <v>45</v>
      </c>
      <c r="BQ926" s="292" t="s">
        <v>45</v>
      </c>
      <c r="BR926" t="s">
        <v>45</v>
      </c>
    </row>
    <row r="927" spans="1:70" x14ac:dyDescent="0.3">
      <c r="A927" s="281">
        <v>924</v>
      </c>
      <c r="B927" s="282" t="s">
        <v>2952</v>
      </c>
      <c r="C927" s="282" t="s">
        <v>3011</v>
      </c>
      <c r="D927" s="282" t="s">
        <v>3003</v>
      </c>
      <c r="E927" s="282" t="s">
        <v>2997</v>
      </c>
      <c r="F927" s="282" t="s">
        <v>2970</v>
      </c>
      <c r="G927" s="282" t="s">
        <v>2974</v>
      </c>
      <c r="H927" s="282" t="s">
        <v>2976</v>
      </c>
      <c r="I927" s="282" t="s">
        <v>2962</v>
      </c>
      <c r="J927" s="282" t="s">
        <v>60</v>
      </c>
      <c r="K927" s="282" t="s">
        <v>2958</v>
      </c>
      <c r="L927" s="282" t="s">
        <v>45</v>
      </c>
      <c r="M927" s="283" t="s">
        <v>880</v>
      </c>
      <c r="N927" s="282" t="s">
        <v>879</v>
      </c>
      <c r="O927" s="282" t="s">
        <v>50</v>
      </c>
      <c r="P927" s="282" t="s">
        <v>142</v>
      </c>
      <c r="Q927" s="284" t="s">
        <v>45</v>
      </c>
      <c r="R927" s="282" t="s">
        <v>45</v>
      </c>
      <c r="S927" s="285">
        <v>45869</v>
      </c>
      <c r="T927" s="285">
        <v>45827</v>
      </c>
      <c r="U927" s="284" t="s">
        <v>45</v>
      </c>
      <c r="V927" s="285">
        <v>45827</v>
      </c>
      <c r="W927" s="285">
        <v>45868</v>
      </c>
      <c r="X927" s="284" t="s">
        <v>45</v>
      </c>
      <c r="Y927" s="286">
        <v>74000</v>
      </c>
      <c r="Z927" s="286">
        <v>74000</v>
      </c>
      <c r="AA927" s="286">
        <v>19800</v>
      </c>
      <c r="AB927" s="286">
        <v>74000</v>
      </c>
      <c r="AC927" s="287" t="s">
        <v>208</v>
      </c>
      <c r="AD927" s="284" t="s">
        <v>60</v>
      </c>
      <c r="AE927" s="287" t="s">
        <v>45</v>
      </c>
      <c r="AF927" s="286">
        <v>74000</v>
      </c>
      <c r="AG927" s="286">
        <v>430</v>
      </c>
      <c r="AH927" s="286">
        <v>31820000</v>
      </c>
      <c r="AI927" s="286">
        <v>8514000</v>
      </c>
      <c r="AJ927" s="286">
        <v>430</v>
      </c>
      <c r="AK927" s="286">
        <v>31820000</v>
      </c>
      <c r="AL927" s="286">
        <v>8514000</v>
      </c>
      <c r="AM927" s="286"/>
      <c r="AN927" s="286"/>
      <c r="AO927" s="286">
        <v>0</v>
      </c>
      <c r="AP927" s="286">
        <v>438</v>
      </c>
      <c r="AQ927" s="286">
        <v>32412000</v>
      </c>
      <c r="AR927" s="286">
        <v>8672400</v>
      </c>
      <c r="AS927" s="286">
        <v>438</v>
      </c>
      <c r="AT927" s="286">
        <v>32412000</v>
      </c>
      <c r="AU927" s="286">
        <v>8672400</v>
      </c>
      <c r="AV927" s="286"/>
      <c r="AW927" s="286"/>
      <c r="AX927" s="286">
        <v>0</v>
      </c>
      <c r="AY927" s="286"/>
      <c r="AZ927" s="286"/>
      <c r="BA927" s="286"/>
      <c r="BB927" s="286"/>
      <c r="BC927" s="286"/>
      <c r="BD927" s="286"/>
      <c r="BE927" s="286"/>
      <c r="BF927" s="286">
        <v>0</v>
      </c>
      <c r="BG927" s="286"/>
      <c r="BH927" s="286"/>
      <c r="BI927" s="286"/>
      <c r="BJ927" s="286">
        <v>0</v>
      </c>
      <c r="BK927" s="286"/>
      <c r="BL927" s="286">
        <v>438</v>
      </c>
      <c r="BM927" s="286">
        <v>438</v>
      </c>
      <c r="BN927" s="286">
        <v>32412000</v>
      </c>
      <c r="BO927" s="286">
        <v>8672400</v>
      </c>
      <c r="BP927" s="287" t="s">
        <v>45</v>
      </c>
      <c r="BQ927" s="287" t="s">
        <v>45</v>
      </c>
      <c r="BR927" t="s">
        <v>45</v>
      </c>
    </row>
    <row r="928" spans="1:70" x14ac:dyDescent="0.3">
      <c r="A928" s="281">
        <v>925</v>
      </c>
      <c r="B928" s="288" t="s">
        <v>2952</v>
      </c>
      <c r="C928" s="288" t="s">
        <v>3011</v>
      </c>
      <c r="D928" s="288" t="s">
        <v>3003</v>
      </c>
      <c r="E928" s="288" t="s">
        <v>2997</v>
      </c>
      <c r="F928" s="288" t="s">
        <v>2970</v>
      </c>
      <c r="G928" s="288" t="s">
        <v>2974</v>
      </c>
      <c r="H928" s="288" t="s">
        <v>2976</v>
      </c>
      <c r="I928" s="288" t="s">
        <v>2962</v>
      </c>
      <c r="J928" s="288" t="s">
        <v>60</v>
      </c>
      <c r="K928" s="288" t="s">
        <v>2958</v>
      </c>
      <c r="L928" s="288" t="s">
        <v>45</v>
      </c>
      <c r="M928" s="289" t="s">
        <v>878</v>
      </c>
      <c r="N928" s="288" t="s">
        <v>877</v>
      </c>
      <c r="O928" s="288" t="s">
        <v>50</v>
      </c>
      <c r="P928" s="288" t="s">
        <v>51</v>
      </c>
      <c r="Q928" s="290" t="s">
        <v>45</v>
      </c>
      <c r="R928" s="288" t="s">
        <v>45</v>
      </c>
      <c r="S928" s="1">
        <v>2958465</v>
      </c>
      <c r="T928" s="1">
        <v>45904</v>
      </c>
      <c r="U928" s="290" t="s">
        <v>45</v>
      </c>
      <c r="V928" s="1">
        <v>45904</v>
      </c>
      <c r="W928" s="290" t="s">
        <v>45</v>
      </c>
      <c r="X928" s="290" t="s">
        <v>45</v>
      </c>
      <c r="Y928" s="291">
        <v>79000</v>
      </c>
      <c r="Z928" s="291">
        <v>79000</v>
      </c>
      <c r="AA928" s="291">
        <v>21100</v>
      </c>
      <c r="AB928" s="291">
        <v>79000</v>
      </c>
      <c r="AC928" s="292" t="s">
        <v>208</v>
      </c>
      <c r="AD928" s="290" t="s">
        <v>60</v>
      </c>
      <c r="AE928" s="292" t="s">
        <v>45</v>
      </c>
      <c r="AF928" s="291">
        <v>79000</v>
      </c>
      <c r="AG928" s="291">
        <v>790</v>
      </c>
      <c r="AH928" s="291">
        <v>62410000</v>
      </c>
      <c r="AI928" s="291">
        <v>16669000</v>
      </c>
      <c r="AJ928" s="291">
        <v>790</v>
      </c>
      <c r="AK928" s="291">
        <v>62410000</v>
      </c>
      <c r="AL928" s="291">
        <v>16669000</v>
      </c>
      <c r="AM928" s="291"/>
      <c r="AN928" s="291"/>
      <c r="AO928" s="291">
        <v>0</v>
      </c>
      <c r="AP928" s="291"/>
      <c r="AQ928" s="291"/>
      <c r="AR928" s="291">
        <v>0</v>
      </c>
      <c r="AS928" s="291"/>
      <c r="AT928" s="291"/>
      <c r="AU928" s="291">
        <v>0</v>
      </c>
      <c r="AV928" s="291"/>
      <c r="AW928" s="291"/>
      <c r="AX928" s="291">
        <v>0</v>
      </c>
      <c r="AY928" s="291"/>
      <c r="AZ928" s="291"/>
      <c r="BA928" s="291"/>
      <c r="BB928" s="291"/>
      <c r="BC928" s="291"/>
      <c r="BD928" s="291"/>
      <c r="BE928" s="291"/>
      <c r="BF928" s="291">
        <v>0</v>
      </c>
      <c r="BG928" s="291"/>
      <c r="BH928" s="291"/>
      <c r="BI928" s="291"/>
      <c r="BJ928" s="291">
        <v>0</v>
      </c>
      <c r="BK928" s="291"/>
      <c r="BL928" s="291"/>
      <c r="BM928" s="291"/>
      <c r="BN928" s="291"/>
      <c r="BO928" s="291"/>
      <c r="BP928" s="292" t="s">
        <v>45</v>
      </c>
      <c r="BQ928" s="292" t="s">
        <v>45</v>
      </c>
      <c r="BR928" t="s">
        <v>45</v>
      </c>
    </row>
    <row r="929" spans="1:70" x14ac:dyDescent="0.3">
      <c r="A929" s="281">
        <v>926</v>
      </c>
      <c r="B929" s="282" t="s">
        <v>2952</v>
      </c>
      <c r="C929" s="282" t="s">
        <v>3011</v>
      </c>
      <c r="D929" s="282" t="s">
        <v>3003</v>
      </c>
      <c r="E929" s="282" t="s">
        <v>2997</v>
      </c>
      <c r="F929" s="282" t="s">
        <v>2977</v>
      </c>
      <c r="G929" s="282" t="s">
        <v>2978</v>
      </c>
      <c r="H929" s="282" t="s">
        <v>2979</v>
      </c>
      <c r="I929" s="282" t="s">
        <v>2962</v>
      </c>
      <c r="J929" s="282" t="s">
        <v>60</v>
      </c>
      <c r="K929" s="282" t="s">
        <v>2958</v>
      </c>
      <c r="L929" s="282" t="s">
        <v>45</v>
      </c>
      <c r="M929" s="283" t="s">
        <v>876</v>
      </c>
      <c r="N929" s="282" t="s">
        <v>875</v>
      </c>
      <c r="O929" s="282" t="s">
        <v>50</v>
      </c>
      <c r="P929" s="282" t="s">
        <v>51</v>
      </c>
      <c r="Q929" s="284" t="s">
        <v>45</v>
      </c>
      <c r="R929" s="282" t="s">
        <v>45</v>
      </c>
      <c r="S929" s="285">
        <v>45889</v>
      </c>
      <c r="T929" s="285">
        <v>45835</v>
      </c>
      <c r="U929" s="284" t="s">
        <v>45</v>
      </c>
      <c r="V929" s="285">
        <v>45835</v>
      </c>
      <c r="W929" s="284" t="s">
        <v>45</v>
      </c>
      <c r="X929" s="284" t="s">
        <v>45</v>
      </c>
      <c r="Y929" s="286">
        <v>62000</v>
      </c>
      <c r="Z929" s="286">
        <v>62000</v>
      </c>
      <c r="AA929" s="286">
        <v>16300</v>
      </c>
      <c r="AB929" s="286">
        <v>62000</v>
      </c>
      <c r="AC929" s="287" t="s">
        <v>116</v>
      </c>
      <c r="AD929" s="284" t="s">
        <v>60</v>
      </c>
      <c r="AE929" s="287" t="s">
        <v>45</v>
      </c>
      <c r="AF929" s="286">
        <v>62000</v>
      </c>
      <c r="AG929" s="286">
        <v>955</v>
      </c>
      <c r="AH929" s="286">
        <v>59210000</v>
      </c>
      <c r="AI929" s="286">
        <v>15566500</v>
      </c>
      <c r="AJ929" s="286">
        <v>955</v>
      </c>
      <c r="AK929" s="286">
        <v>59210000</v>
      </c>
      <c r="AL929" s="286">
        <v>15566500</v>
      </c>
      <c r="AM929" s="286"/>
      <c r="AN929" s="286"/>
      <c r="AO929" s="286">
        <v>0</v>
      </c>
      <c r="AP929" s="286"/>
      <c r="AQ929" s="286"/>
      <c r="AR929" s="286">
        <v>0</v>
      </c>
      <c r="AS929" s="286"/>
      <c r="AT929" s="286"/>
      <c r="AU929" s="286">
        <v>0</v>
      </c>
      <c r="AV929" s="286"/>
      <c r="AW929" s="286"/>
      <c r="AX929" s="286">
        <v>0</v>
      </c>
      <c r="AY929" s="286"/>
      <c r="AZ929" s="286"/>
      <c r="BA929" s="286"/>
      <c r="BB929" s="286"/>
      <c r="BC929" s="286"/>
      <c r="BD929" s="286"/>
      <c r="BE929" s="286"/>
      <c r="BF929" s="286">
        <v>0</v>
      </c>
      <c r="BG929" s="286"/>
      <c r="BH929" s="286"/>
      <c r="BI929" s="286"/>
      <c r="BJ929" s="286">
        <v>0</v>
      </c>
      <c r="BK929" s="286"/>
      <c r="BL929" s="286"/>
      <c r="BM929" s="286"/>
      <c r="BN929" s="286"/>
      <c r="BO929" s="286"/>
      <c r="BP929" s="287" t="s">
        <v>45</v>
      </c>
      <c r="BQ929" s="287" t="s">
        <v>45</v>
      </c>
      <c r="BR929" t="s">
        <v>45</v>
      </c>
    </row>
    <row r="930" spans="1:70" x14ac:dyDescent="0.3">
      <c r="A930" s="281">
        <v>927</v>
      </c>
      <c r="B930" s="288" t="s">
        <v>2952</v>
      </c>
      <c r="C930" s="288" t="s">
        <v>3011</v>
      </c>
      <c r="D930" s="288" t="s">
        <v>3003</v>
      </c>
      <c r="E930" s="288" t="s">
        <v>2997</v>
      </c>
      <c r="F930" s="288" t="s">
        <v>2977</v>
      </c>
      <c r="G930" s="288" t="s">
        <v>2980</v>
      </c>
      <c r="H930" s="288" t="s">
        <v>2982</v>
      </c>
      <c r="I930" s="288" t="s">
        <v>2962</v>
      </c>
      <c r="J930" s="288" t="s">
        <v>60</v>
      </c>
      <c r="K930" s="288" t="s">
        <v>2958</v>
      </c>
      <c r="L930" s="288" t="s">
        <v>45</v>
      </c>
      <c r="M930" s="289" t="s">
        <v>873</v>
      </c>
      <c r="N930" s="288" t="s">
        <v>872</v>
      </c>
      <c r="O930" s="288" t="s">
        <v>50</v>
      </c>
      <c r="P930" s="288" t="s">
        <v>120</v>
      </c>
      <c r="Q930" s="290" t="s">
        <v>45</v>
      </c>
      <c r="R930" s="288" t="s">
        <v>45</v>
      </c>
      <c r="S930" s="1">
        <v>45891</v>
      </c>
      <c r="T930" s="1">
        <v>45841</v>
      </c>
      <c r="U930" s="290" t="s">
        <v>45</v>
      </c>
      <c r="V930" s="1">
        <v>45841</v>
      </c>
      <c r="W930" s="290" t="s">
        <v>45</v>
      </c>
      <c r="X930" s="290" t="s">
        <v>45</v>
      </c>
      <c r="Y930" s="291">
        <v>92000</v>
      </c>
      <c r="Z930" s="291">
        <v>92000</v>
      </c>
      <c r="AA930" s="291">
        <v>25000</v>
      </c>
      <c r="AB930" s="291">
        <v>92000</v>
      </c>
      <c r="AC930" s="292" t="s">
        <v>874</v>
      </c>
      <c r="AD930" s="290" t="s">
        <v>60</v>
      </c>
      <c r="AE930" s="292" t="s">
        <v>45</v>
      </c>
      <c r="AF930" s="291">
        <v>92000</v>
      </c>
      <c r="AG930" s="291">
        <v>490</v>
      </c>
      <c r="AH930" s="291">
        <v>45080000</v>
      </c>
      <c r="AI930" s="291">
        <v>12250000</v>
      </c>
      <c r="AJ930" s="291">
        <v>490</v>
      </c>
      <c r="AK930" s="291">
        <v>45080000</v>
      </c>
      <c r="AL930" s="291">
        <v>12250000</v>
      </c>
      <c r="AM930" s="291"/>
      <c r="AN930" s="291"/>
      <c r="AO930" s="291">
        <v>0</v>
      </c>
      <c r="AP930" s="291"/>
      <c r="AQ930" s="291"/>
      <c r="AR930" s="291">
        <v>0</v>
      </c>
      <c r="AS930" s="291"/>
      <c r="AT930" s="291"/>
      <c r="AU930" s="291">
        <v>0</v>
      </c>
      <c r="AV930" s="291"/>
      <c r="AW930" s="291"/>
      <c r="AX930" s="291">
        <v>0</v>
      </c>
      <c r="AY930" s="291"/>
      <c r="AZ930" s="291"/>
      <c r="BA930" s="291"/>
      <c r="BB930" s="291"/>
      <c r="BC930" s="291"/>
      <c r="BD930" s="291"/>
      <c r="BE930" s="291"/>
      <c r="BF930" s="291">
        <v>0</v>
      </c>
      <c r="BG930" s="291"/>
      <c r="BH930" s="291"/>
      <c r="BI930" s="291"/>
      <c r="BJ930" s="291">
        <v>0</v>
      </c>
      <c r="BK930" s="291"/>
      <c r="BL930" s="291"/>
      <c r="BM930" s="291"/>
      <c r="BN930" s="291"/>
      <c r="BO930" s="291"/>
      <c r="BP930" s="292" t="s">
        <v>45</v>
      </c>
      <c r="BQ930" s="292" t="s">
        <v>45</v>
      </c>
      <c r="BR930" t="s">
        <v>45</v>
      </c>
    </row>
    <row r="931" spans="1:70" x14ac:dyDescent="0.3">
      <c r="A931" s="281">
        <v>928</v>
      </c>
      <c r="B931" s="282" t="s">
        <v>2952</v>
      </c>
      <c r="C931" s="282" t="s">
        <v>3011</v>
      </c>
      <c r="D931" s="282" t="s">
        <v>3003</v>
      </c>
      <c r="E931" s="282" t="s">
        <v>2997</v>
      </c>
      <c r="F931" s="282" t="s">
        <v>2977</v>
      </c>
      <c r="G931" s="282" t="s">
        <v>2980</v>
      </c>
      <c r="H931" s="282" t="s">
        <v>2984</v>
      </c>
      <c r="I931" s="282" t="s">
        <v>2962</v>
      </c>
      <c r="J931" s="282" t="s">
        <v>60</v>
      </c>
      <c r="K931" s="282" t="s">
        <v>2958</v>
      </c>
      <c r="L931" s="282" t="s">
        <v>45</v>
      </c>
      <c r="M931" s="283" t="s">
        <v>871</v>
      </c>
      <c r="N931" s="282" t="s">
        <v>870</v>
      </c>
      <c r="O931" s="282" t="s">
        <v>50</v>
      </c>
      <c r="P931" s="282" t="s">
        <v>51</v>
      </c>
      <c r="Q931" s="284" t="s">
        <v>45</v>
      </c>
      <c r="R931" s="282" t="s">
        <v>45</v>
      </c>
      <c r="S931" s="285">
        <v>2958465</v>
      </c>
      <c r="T931" s="285">
        <v>45849</v>
      </c>
      <c r="U931" s="284" t="s">
        <v>45</v>
      </c>
      <c r="V931" s="285">
        <v>45849</v>
      </c>
      <c r="W931" s="284" t="s">
        <v>45</v>
      </c>
      <c r="X931" s="284" t="s">
        <v>45</v>
      </c>
      <c r="Y931" s="286">
        <v>129000</v>
      </c>
      <c r="Z931" s="286">
        <v>162000</v>
      </c>
      <c r="AA931" s="286">
        <v>33200</v>
      </c>
      <c r="AB931" s="286">
        <v>162000</v>
      </c>
      <c r="AC931" s="287" t="s">
        <v>540</v>
      </c>
      <c r="AD931" s="284" t="s">
        <v>60</v>
      </c>
      <c r="AE931" s="287" t="s">
        <v>45</v>
      </c>
      <c r="AF931" s="286">
        <v>129000</v>
      </c>
      <c r="AG931" s="286">
        <v>640</v>
      </c>
      <c r="AH931" s="286">
        <v>103680000</v>
      </c>
      <c r="AI931" s="286">
        <v>21248000</v>
      </c>
      <c r="AJ931" s="286">
        <v>640</v>
      </c>
      <c r="AK931" s="286">
        <v>103680000</v>
      </c>
      <c r="AL931" s="286">
        <v>21248000</v>
      </c>
      <c r="AM931" s="286"/>
      <c r="AN931" s="286"/>
      <c r="AO931" s="286">
        <v>0</v>
      </c>
      <c r="AP931" s="286"/>
      <c r="AQ931" s="286"/>
      <c r="AR931" s="286">
        <v>0</v>
      </c>
      <c r="AS931" s="286"/>
      <c r="AT931" s="286"/>
      <c r="AU931" s="286">
        <v>0</v>
      </c>
      <c r="AV931" s="286"/>
      <c r="AW931" s="286"/>
      <c r="AX931" s="286">
        <v>0</v>
      </c>
      <c r="AY931" s="286"/>
      <c r="AZ931" s="286"/>
      <c r="BA931" s="286"/>
      <c r="BB931" s="286"/>
      <c r="BC931" s="286"/>
      <c r="BD931" s="286"/>
      <c r="BE931" s="286"/>
      <c r="BF931" s="286">
        <v>0</v>
      </c>
      <c r="BG931" s="286"/>
      <c r="BH931" s="286"/>
      <c r="BI931" s="286"/>
      <c r="BJ931" s="286">
        <v>0</v>
      </c>
      <c r="BK931" s="286"/>
      <c r="BL931" s="286"/>
      <c r="BM931" s="286"/>
      <c r="BN931" s="286"/>
      <c r="BO931" s="286"/>
      <c r="BP931" s="287" t="s">
        <v>45</v>
      </c>
      <c r="BQ931" s="287" t="s">
        <v>45</v>
      </c>
      <c r="BR931" t="s">
        <v>45</v>
      </c>
    </row>
    <row r="932" spans="1:70" x14ac:dyDescent="0.3">
      <c r="A932" s="281">
        <v>929</v>
      </c>
      <c r="B932" s="288" t="s">
        <v>2952</v>
      </c>
      <c r="C932" s="288" t="s">
        <v>3011</v>
      </c>
      <c r="D932" s="288" t="s">
        <v>3003</v>
      </c>
      <c r="E932" s="288" t="s">
        <v>2997</v>
      </c>
      <c r="F932" s="288" t="s">
        <v>2977</v>
      </c>
      <c r="G932" s="288" t="s">
        <v>3008</v>
      </c>
      <c r="H932" s="288" t="s">
        <v>3009</v>
      </c>
      <c r="I932" s="288" t="s">
        <v>2962</v>
      </c>
      <c r="J932" s="288" t="s">
        <v>60</v>
      </c>
      <c r="K932" s="288" t="s">
        <v>2958</v>
      </c>
      <c r="L932" s="288" t="s">
        <v>45</v>
      </c>
      <c r="M932" s="289" t="s">
        <v>868</v>
      </c>
      <c r="N932" s="288" t="s">
        <v>867</v>
      </c>
      <c r="O932" s="288" t="s">
        <v>50</v>
      </c>
      <c r="P932" s="288" t="s">
        <v>51</v>
      </c>
      <c r="Q932" s="290" t="s">
        <v>45</v>
      </c>
      <c r="R932" s="288" t="s">
        <v>45</v>
      </c>
      <c r="S932" s="1">
        <v>2958465</v>
      </c>
      <c r="T932" s="1">
        <v>45904</v>
      </c>
      <c r="U932" s="290" t="s">
        <v>45</v>
      </c>
      <c r="V932" s="1">
        <v>45904</v>
      </c>
      <c r="W932" s="290" t="s">
        <v>45</v>
      </c>
      <c r="X932" s="290" t="s">
        <v>45</v>
      </c>
      <c r="Y932" s="291">
        <v>189000</v>
      </c>
      <c r="Z932" s="291">
        <v>189000</v>
      </c>
      <c r="AA932" s="291">
        <v>51000</v>
      </c>
      <c r="AB932" s="291">
        <v>189000</v>
      </c>
      <c r="AC932" s="292" t="s">
        <v>302</v>
      </c>
      <c r="AD932" s="290" t="s">
        <v>60</v>
      </c>
      <c r="AE932" s="292" t="s">
        <v>45</v>
      </c>
      <c r="AF932" s="291">
        <v>189000</v>
      </c>
      <c r="AG932" s="291">
        <v>500</v>
      </c>
      <c r="AH932" s="291">
        <v>94500000</v>
      </c>
      <c r="AI932" s="291">
        <v>25500000</v>
      </c>
      <c r="AJ932" s="291">
        <v>500</v>
      </c>
      <c r="AK932" s="291">
        <v>94500000</v>
      </c>
      <c r="AL932" s="291">
        <v>25500000</v>
      </c>
      <c r="AM932" s="291"/>
      <c r="AN932" s="291"/>
      <c r="AO932" s="291">
        <v>0</v>
      </c>
      <c r="AP932" s="291"/>
      <c r="AQ932" s="291"/>
      <c r="AR932" s="291">
        <v>0</v>
      </c>
      <c r="AS932" s="291"/>
      <c r="AT932" s="291"/>
      <c r="AU932" s="291">
        <v>0</v>
      </c>
      <c r="AV932" s="291"/>
      <c r="AW932" s="291"/>
      <c r="AX932" s="291">
        <v>0</v>
      </c>
      <c r="AY932" s="291"/>
      <c r="AZ932" s="291"/>
      <c r="BA932" s="291"/>
      <c r="BB932" s="291"/>
      <c r="BC932" s="291"/>
      <c r="BD932" s="291"/>
      <c r="BE932" s="291"/>
      <c r="BF932" s="291">
        <v>0</v>
      </c>
      <c r="BG932" s="291"/>
      <c r="BH932" s="291"/>
      <c r="BI932" s="291"/>
      <c r="BJ932" s="291">
        <v>0</v>
      </c>
      <c r="BK932" s="291"/>
      <c r="BL932" s="291"/>
      <c r="BM932" s="291"/>
      <c r="BN932" s="291"/>
      <c r="BO932" s="291"/>
      <c r="BP932" s="292" t="s">
        <v>45</v>
      </c>
      <c r="BQ932" s="292" t="s">
        <v>45</v>
      </c>
      <c r="BR932" t="s">
        <v>45</v>
      </c>
    </row>
    <row r="933" spans="1:70" x14ac:dyDescent="0.3">
      <c r="A933" s="281">
        <v>930</v>
      </c>
      <c r="B933" s="282" t="s">
        <v>2952</v>
      </c>
      <c r="C933" s="282" t="s">
        <v>3011</v>
      </c>
      <c r="D933" s="282" t="s">
        <v>3003</v>
      </c>
      <c r="E933" s="282" t="s">
        <v>2997</v>
      </c>
      <c r="F933" s="282" t="s">
        <v>2977</v>
      </c>
      <c r="G933" s="282" t="s">
        <v>3008</v>
      </c>
      <c r="H933" s="282" t="s">
        <v>3009</v>
      </c>
      <c r="I933" s="282" t="s">
        <v>2962</v>
      </c>
      <c r="J933" s="282" t="s">
        <v>60</v>
      </c>
      <c r="K933" s="282" t="s">
        <v>2958</v>
      </c>
      <c r="L933" s="282" t="s">
        <v>45</v>
      </c>
      <c r="M933" s="283" t="s">
        <v>866</v>
      </c>
      <c r="N933" s="282" t="s">
        <v>865</v>
      </c>
      <c r="O933" s="282" t="s">
        <v>50</v>
      </c>
      <c r="P933" s="282" t="s">
        <v>51</v>
      </c>
      <c r="Q933" s="284" t="s">
        <v>45</v>
      </c>
      <c r="R933" s="282" t="s">
        <v>45</v>
      </c>
      <c r="S933" s="285">
        <v>2958465</v>
      </c>
      <c r="T933" s="285">
        <v>45910</v>
      </c>
      <c r="U933" s="284" t="s">
        <v>45</v>
      </c>
      <c r="V933" s="285">
        <v>45910</v>
      </c>
      <c r="W933" s="284" t="s">
        <v>45</v>
      </c>
      <c r="X933" s="284" t="s">
        <v>45</v>
      </c>
      <c r="Y933" s="286">
        <v>189000</v>
      </c>
      <c r="Z933" s="286">
        <v>189000</v>
      </c>
      <c r="AA933" s="286">
        <v>51000</v>
      </c>
      <c r="AB933" s="286">
        <v>189000</v>
      </c>
      <c r="AC933" s="287" t="s">
        <v>302</v>
      </c>
      <c r="AD933" s="284" t="s">
        <v>60</v>
      </c>
      <c r="AE933" s="287" t="s">
        <v>45</v>
      </c>
      <c r="AF933" s="286">
        <v>189000</v>
      </c>
      <c r="AG933" s="286">
        <v>490</v>
      </c>
      <c r="AH933" s="286">
        <v>92610000</v>
      </c>
      <c r="AI933" s="286">
        <v>24990000</v>
      </c>
      <c r="AJ933" s="286">
        <v>490</v>
      </c>
      <c r="AK933" s="286">
        <v>92610000</v>
      </c>
      <c r="AL933" s="286">
        <v>24990000</v>
      </c>
      <c r="AM933" s="286"/>
      <c r="AN933" s="286"/>
      <c r="AO933" s="286">
        <v>0</v>
      </c>
      <c r="AP933" s="286"/>
      <c r="AQ933" s="286"/>
      <c r="AR933" s="286">
        <v>0</v>
      </c>
      <c r="AS933" s="286"/>
      <c r="AT933" s="286"/>
      <c r="AU933" s="286">
        <v>0</v>
      </c>
      <c r="AV933" s="286"/>
      <c r="AW933" s="286"/>
      <c r="AX933" s="286">
        <v>0</v>
      </c>
      <c r="AY933" s="286"/>
      <c r="AZ933" s="286"/>
      <c r="BA933" s="286"/>
      <c r="BB933" s="286"/>
      <c r="BC933" s="286"/>
      <c r="BD933" s="286"/>
      <c r="BE933" s="286"/>
      <c r="BF933" s="286">
        <v>0</v>
      </c>
      <c r="BG933" s="286"/>
      <c r="BH933" s="286"/>
      <c r="BI933" s="286"/>
      <c r="BJ933" s="286">
        <v>0</v>
      </c>
      <c r="BK933" s="286"/>
      <c r="BL933" s="286"/>
      <c r="BM933" s="286"/>
      <c r="BN933" s="286"/>
      <c r="BO933" s="286"/>
      <c r="BP933" s="287" t="s">
        <v>45</v>
      </c>
      <c r="BQ933" s="287" t="s">
        <v>45</v>
      </c>
      <c r="BR933" t="s">
        <v>45</v>
      </c>
    </row>
    <row r="934" spans="1:70" x14ac:dyDescent="0.3">
      <c r="A934" s="281">
        <v>931</v>
      </c>
      <c r="B934" s="288" t="s">
        <v>2952</v>
      </c>
      <c r="C934" s="288" t="s">
        <v>3011</v>
      </c>
      <c r="D934" s="288" t="s">
        <v>3003</v>
      </c>
      <c r="E934" s="288" t="s">
        <v>2997</v>
      </c>
      <c r="F934" s="288" t="s">
        <v>2985</v>
      </c>
      <c r="G934" s="288" t="s">
        <v>2986</v>
      </c>
      <c r="H934" s="288" t="s">
        <v>2989</v>
      </c>
      <c r="I934" s="288" t="s">
        <v>2962</v>
      </c>
      <c r="J934" s="288" t="s">
        <v>60</v>
      </c>
      <c r="K934" s="288" t="s">
        <v>2958</v>
      </c>
      <c r="L934" s="288" t="s">
        <v>45</v>
      </c>
      <c r="M934" s="289" t="s">
        <v>864</v>
      </c>
      <c r="N934" s="288" t="s">
        <v>863</v>
      </c>
      <c r="O934" s="288" t="s">
        <v>50</v>
      </c>
      <c r="P934" s="288" t="s">
        <v>120</v>
      </c>
      <c r="Q934" s="290" t="s">
        <v>45</v>
      </c>
      <c r="R934" s="288" t="s">
        <v>45</v>
      </c>
      <c r="S934" s="1">
        <v>45881</v>
      </c>
      <c r="T934" s="1">
        <v>45832</v>
      </c>
      <c r="U934" s="290" t="s">
        <v>45</v>
      </c>
      <c r="V934" s="1">
        <v>45832</v>
      </c>
      <c r="W934" s="290" t="s">
        <v>45</v>
      </c>
      <c r="X934" s="290" t="s">
        <v>45</v>
      </c>
      <c r="Y934" s="291">
        <v>64000</v>
      </c>
      <c r="Z934" s="291">
        <v>64000</v>
      </c>
      <c r="AA934" s="291">
        <v>15500</v>
      </c>
      <c r="AB934" s="291">
        <v>64000</v>
      </c>
      <c r="AC934" s="292" t="s">
        <v>326</v>
      </c>
      <c r="AD934" s="290" t="s">
        <v>60</v>
      </c>
      <c r="AE934" s="292" t="s">
        <v>45</v>
      </c>
      <c r="AF934" s="291">
        <v>64000</v>
      </c>
      <c r="AG934" s="291">
        <v>520</v>
      </c>
      <c r="AH934" s="291">
        <v>33280000</v>
      </c>
      <c r="AI934" s="291">
        <v>8060000</v>
      </c>
      <c r="AJ934" s="291">
        <v>520</v>
      </c>
      <c r="AK934" s="291">
        <v>33280000</v>
      </c>
      <c r="AL934" s="291">
        <v>8060000</v>
      </c>
      <c r="AM934" s="291"/>
      <c r="AN934" s="291"/>
      <c r="AO934" s="291">
        <v>0</v>
      </c>
      <c r="AP934" s="291"/>
      <c r="AQ934" s="291"/>
      <c r="AR934" s="291">
        <v>0</v>
      </c>
      <c r="AS934" s="291"/>
      <c r="AT934" s="291"/>
      <c r="AU934" s="291">
        <v>0</v>
      </c>
      <c r="AV934" s="291"/>
      <c r="AW934" s="291"/>
      <c r="AX934" s="291">
        <v>0</v>
      </c>
      <c r="AY934" s="291"/>
      <c r="AZ934" s="291"/>
      <c r="BA934" s="291"/>
      <c r="BB934" s="291"/>
      <c r="BC934" s="291"/>
      <c r="BD934" s="291"/>
      <c r="BE934" s="291"/>
      <c r="BF934" s="291">
        <v>0</v>
      </c>
      <c r="BG934" s="291"/>
      <c r="BH934" s="291"/>
      <c r="BI934" s="291"/>
      <c r="BJ934" s="291">
        <v>0</v>
      </c>
      <c r="BK934" s="291"/>
      <c r="BL934" s="291"/>
      <c r="BM934" s="291"/>
      <c r="BN934" s="291"/>
      <c r="BO934" s="291"/>
      <c r="BP934" s="292" t="s">
        <v>45</v>
      </c>
      <c r="BQ934" s="292" t="s">
        <v>45</v>
      </c>
      <c r="BR934" t="s">
        <v>45</v>
      </c>
    </row>
    <row r="935" spans="1:70" x14ac:dyDescent="0.3">
      <c r="A935" s="281">
        <v>932</v>
      </c>
      <c r="B935" s="282" t="s">
        <v>2952</v>
      </c>
      <c r="C935" s="282" t="s">
        <v>3011</v>
      </c>
      <c r="D935" s="282" t="s">
        <v>3003</v>
      </c>
      <c r="E935" s="282" t="s">
        <v>2997</v>
      </c>
      <c r="F935" s="282" t="s">
        <v>2985</v>
      </c>
      <c r="G935" s="282" t="s">
        <v>2986</v>
      </c>
      <c r="H935" s="282" t="s">
        <v>2989</v>
      </c>
      <c r="I935" s="282" t="s">
        <v>2962</v>
      </c>
      <c r="J935" s="282" t="s">
        <v>60</v>
      </c>
      <c r="K935" s="282" t="s">
        <v>2958</v>
      </c>
      <c r="L935" s="282" t="s">
        <v>45</v>
      </c>
      <c r="M935" s="283" t="s">
        <v>862</v>
      </c>
      <c r="N935" s="282" t="s">
        <v>861</v>
      </c>
      <c r="O935" s="282" t="s">
        <v>50</v>
      </c>
      <c r="P935" s="282" t="s">
        <v>120</v>
      </c>
      <c r="Q935" s="284" t="s">
        <v>45</v>
      </c>
      <c r="R935" s="282" t="s">
        <v>45</v>
      </c>
      <c r="S935" s="285">
        <v>45891</v>
      </c>
      <c r="T935" s="285">
        <v>45832</v>
      </c>
      <c r="U935" s="284" t="s">
        <v>45</v>
      </c>
      <c r="V935" s="285">
        <v>45832</v>
      </c>
      <c r="W935" s="284" t="s">
        <v>45</v>
      </c>
      <c r="X935" s="284" t="s">
        <v>45</v>
      </c>
      <c r="Y935" s="286">
        <v>64000</v>
      </c>
      <c r="Z935" s="286">
        <v>64000</v>
      </c>
      <c r="AA935" s="286">
        <v>17000</v>
      </c>
      <c r="AB935" s="286">
        <v>64000</v>
      </c>
      <c r="AC935" s="287" t="s">
        <v>531</v>
      </c>
      <c r="AD935" s="284" t="s">
        <v>60</v>
      </c>
      <c r="AE935" s="287" t="s">
        <v>45</v>
      </c>
      <c r="AF935" s="286">
        <v>64000</v>
      </c>
      <c r="AG935" s="286">
        <v>740</v>
      </c>
      <c r="AH935" s="286">
        <v>47360000</v>
      </c>
      <c r="AI935" s="286">
        <v>12580000</v>
      </c>
      <c r="AJ935" s="286">
        <v>740</v>
      </c>
      <c r="AK935" s="286">
        <v>47360000</v>
      </c>
      <c r="AL935" s="286">
        <v>12580000</v>
      </c>
      <c r="AM935" s="286"/>
      <c r="AN935" s="286"/>
      <c r="AO935" s="286">
        <v>0</v>
      </c>
      <c r="AP935" s="286"/>
      <c r="AQ935" s="286"/>
      <c r="AR935" s="286">
        <v>0</v>
      </c>
      <c r="AS935" s="286"/>
      <c r="AT935" s="286"/>
      <c r="AU935" s="286">
        <v>0</v>
      </c>
      <c r="AV935" s="286"/>
      <c r="AW935" s="286"/>
      <c r="AX935" s="286">
        <v>0</v>
      </c>
      <c r="AY935" s="286"/>
      <c r="AZ935" s="286"/>
      <c r="BA935" s="286"/>
      <c r="BB935" s="286"/>
      <c r="BC935" s="286"/>
      <c r="BD935" s="286"/>
      <c r="BE935" s="286"/>
      <c r="BF935" s="286">
        <v>0</v>
      </c>
      <c r="BG935" s="286"/>
      <c r="BH935" s="286"/>
      <c r="BI935" s="286"/>
      <c r="BJ935" s="286">
        <v>0</v>
      </c>
      <c r="BK935" s="286"/>
      <c r="BL935" s="286"/>
      <c r="BM935" s="286"/>
      <c r="BN935" s="286"/>
      <c r="BO935" s="286"/>
      <c r="BP935" s="287" t="s">
        <v>45</v>
      </c>
      <c r="BQ935" s="287" t="s">
        <v>45</v>
      </c>
      <c r="BR935" t="s">
        <v>45</v>
      </c>
    </row>
    <row r="936" spans="1:70" x14ac:dyDescent="0.3">
      <c r="A936" s="281">
        <v>933</v>
      </c>
      <c r="B936" s="288" t="s">
        <v>2952</v>
      </c>
      <c r="C936" s="288" t="s">
        <v>3011</v>
      </c>
      <c r="D936" s="288" t="s">
        <v>3003</v>
      </c>
      <c r="E936" s="288" t="s">
        <v>2997</v>
      </c>
      <c r="F936" s="288" t="s">
        <v>2985</v>
      </c>
      <c r="G936" s="288" t="s">
        <v>2986</v>
      </c>
      <c r="H936" s="288" t="s">
        <v>2989</v>
      </c>
      <c r="I936" s="288" t="s">
        <v>2962</v>
      </c>
      <c r="J936" s="288" t="s">
        <v>60</v>
      </c>
      <c r="K936" s="288" t="s">
        <v>2958</v>
      </c>
      <c r="L936" s="288" t="s">
        <v>45</v>
      </c>
      <c r="M936" s="289" t="s">
        <v>860</v>
      </c>
      <c r="N936" s="288" t="s">
        <v>859</v>
      </c>
      <c r="O936" s="288" t="s">
        <v>50</v>
      </c>
      <c r="P936" s="288" t="s">
        <v>51</v>
      </c>
      <c r="Q936" s="290" t="s">
        <v>45</v>
      </c>
      <c r="R936" s="288" t="s">
        <v>45</v>
      </c>
      <c r="S936" s="1">
        <v>2958465</v>
      </c>
      <c r="T936" s="1">
        <v>45859</v>
      </c>
      <c r="U936" s="290" t="s">
        <v>45</v>
      </c>
      <c r="V936" s="1">
        <v>45859</v>
      </c>
      <c r="W936" s="290" t="s">
        <v>45</v>
      </c>
      <c r="X936" s="290" t="s">
        <v>45</v>
      </c>
      <c r="Y936" s="291">
        <v>75000</v>
      </c>
      <c r="Z936" s="291">
        <v>75000</v>
      </c>
      <c r="AA936" s="291">
        <v>19000</v>
      </c>
      <c r="AB936" s="291">
        <v>75000</v>
      </c>
      <c r="AC936" s="292" t="s">
        <v>655</v>
      </c>
      <c r="AD936" s="290" t="s">
        <v>60</v>
      </c>
      <c r="AE936" s="292" t="s">
        <v>45</v>
      </c>
      <c r="AF936" s="291">
        <v>75000</v>
      </c>
      <c r="AG936" s="291">
        <v>855</v>
      </c>
      <c r="AH936" s="291">
        <v>64125000</v>
      </c>
      <c r="AI936" s="291">
        <v>16245000</v>
      </c>
      <c r="AJ936" s="291">
        <v>855</v>
      </c>
      <c r="AK936" s="291">
        <v>64125000</v>
      </c>
      <c r="AL936" s="291">
        <v>16245000</v>
      </c>
      <c r="AM936" s="291"/>
      <c r="AN936" s="291"/>
      <c r="AO936" s="291">
        <v>0</v>
      </c>
      <c r="AP936" s="291"/>
      <c r="AQ936" s="291"/>
      <c r="AR936" s="291">
        <v>0</v>
      </c>
      <c r="AS936" s="291"/>
      <c r="AT936" s="291"/>
      <c r="AU936" s="291">
        <v>0</v>
      </c>
      <c r="AV936" s="291"/>
      <c r="AW936" s="291"/>
      <c r="AX936" s="291">
        <v>0</v>
      </c>
      <c r="AY936" s="291"/>
      <c r="AZ936" s="291"/>
      <c r="BA936" s="291"/>
      <c r="BB936" s="291"/>
      <c r="BC936" s="291"/>
      <c r="BD936" s="291"/>
      <c r="BE936" s="291"/>
      <c r="BF936" s="291">
        <v>0</v>
      </c>
      <c r="BG936" s="291"/>
      <c r="BH936" s="291"/>
      <c r="BI936" s="291"/>
      <c r="BJ936" s="291">
        <v>0</v>
      </c>
      <c r="BK936" s="291"/>
      <c r="BL936" s="291"/>
      <c r="BM936" s="291"/>
      <c r="BN936" s="291"/>
      <c r="BO936" s="291"/>
      <c r="BP936" s="292" t="s">
        <v>45</v>
      </c>
      <c r="BQ936" s="292" t="s">
        <v>45</v>
      </c>
      <c r="BR936" t="s">
        <v>45</v>
      </c>
    </row>
    <row r="937" spans="1:70" x14ac:dyDescent="0.3">
      <c r="A937" s="281">
        <v>934</v>
      </c>
      <c r="B937" s="282" t="s">
        <v>2952</v>
      </c>
      <c r="C937" s="282" t="s">
        <v>3011</v>
      </c>
      <c r="D937" s="282" t="s">
        <v>3003</v>
      </c>
      <c r="E937" s="282" t="s">
        <v>2997</v>
      </c>
      <c r="F937" s="282" t="s">
        <v>2985</v>
      </c>
      <c r="G937" s="282" t="s">
        <v>2986</v>
      </c>
      <c r="H937" s="282" t="s">
        <v>2990</v>
      </c>
      <c r="I937" s="282" t="s">
        <v>2962</v>
      </c>
      <c r="J937" s="282" t="s">
        <v>60</v>
      </c>
      <c r="K937" s="282" t="s">
        <v>2958</v>
      </c>
      <c r="L937" s="282" t="s">
        <v>45</v>
      </c>
      <c r="M937" s="283" t="s">
        <v>858</v>
      </c>
      <c r="N937" s="282" t="s">
        <v>857</v>
      </c>
      <c r="O937" s="282" t="s">
        <v>50</v>
      </c>
      <c r="P937" s="282" t="s">
        <v>51</v>
      </c>
      <c r="Q937" s="284" t="s">
        <v>45</v>
      </c>
      <c r="R937" s="282" t="s">
        <v>45</v>
      </c>
      <c r="S937" s="285">
        <v>45923</v>
      </c>
      <c r="T937" s="285">
        <v>45849</v>
      </c>
      <c r="U937" s="284" t="s">
        <v>45</v>
      </c>
      <c r="V937" s="285">
        <v>45849</v>
      </c>
      <c r="W937" s="284" t="s">
        <v>45</v>
      </c>
      <c r="X937" s="284" t="s">
        <v>45</v>
      </c>
      <c r="Y937" s="286">
        <v>82000</v>
      </c>
      <c r="Z937" s="286">
        <v>93000</v>
      </c>
      <c r="AA937" s="286">
        <v>21500</v>
      </c>
      <c r="AB937" s="286">
        <v>93000</v>
      </c>
      <c r="AC937" s="287" t="s">
        <v>672</v>
      </c>
      <c r="AD937" s="284" t="s">
        <v>60</v>
      </c>
      <c r="AE937" s="287" t="s">
        <v>45</v>
      </c>
      <c r="AF937" s="286">
        <v>82000</v>
      </c>
      <c r="AG937" s="286">
        <v>640</v>
      </c>
      <c r="AH937" s="286">
        <v>59520000</v>
      </c>
      <c r="AI937" s="286">
        <v>13760000</v>
      </c>
      <c r="AJ937" s="286">
        <v>640</v>
      </c>
      <c r="AK937" s="286">
        <v>59520000</v>
      </c>
      <c r="AL937" s="286">
        <v>13760000</v>
      </c>
      <c r="AM937" s="286"/>
      <c r="AN937" s="286"/>
      <c r="AO937" s="286">
        <v>0</v>
      </c>
      <c r="AP937" s="286"/>
      <c r="AQ937" s="286"/>
      <c r="AR937" s="286">
        <v>0</v>
      </c>
      <c r="AS937" s="286"/>
      <c r="AT937" s="286"/>
      <c r="AU937" s="286">
        <v>0</v>
      </c>
      <c r="AV937" s="286"/>
      <c r="AW937" s="286"/>
      <c r="AX937" s="286">
        <v>0</v>
      </c>
      <c r="AY937" s="286"/>
      <c r="AZ937" s="286"/>
      <c r="BA937" s="286"/>
      <c r="BB937" s="286"/>
      <c r="BC937" s="286"/>
      <c r="BD937" s="286"/>
      <c r="BE937" s="286"/>
      <c r="BF937" s="286">
        <v>0</v>
      </c>
      <c r="BG937" s="286"/>
      <c r="BH937" s="286"/>
      <c r="BI937" s="286"/>
      <c r="BJ937" s="286">
        <v>0</v>
      </c>
      <c r="BK937" s="286"/>
      <c r="BL937" s="286"/>
      <c r="BM937" s="286"/>
      <c r="BN937" s="286"/>
      <c r="BO937" s="286"/>
      <c r="BP937" s="287" t="s">
        <v>45</v>
      </c>
      <c r="BQ937" s="287" t="s">
        <v>45</v>
      </c>
      <c r="BR937" t="s">
        <v>45</v>
      </c>
    </row>
    <row r="938" spans="1:70" x14ac:dyDescent="0.3">
      <c r="A938" s="281">
        <v>935</v>
      </c>
      <c r="B938" s="288" t="s">
        <v>2952</v>
      </c>
      <c r="C938" s="288" t="s">
        <v>3011</v>
      </c>
      <c r="D938" s="288" t="s">
        <v>3007</v>
      </c>
      <c r="E938" s="288" t="s">
        <v>2959</v>
      </c>
      <c r="F938" s="288" t="s">
        <v>2955</v>
      </c>
      <c r="G938" s="288" t="s">
        <v>2960</v>
      </c>
      <c r="H938" s="288" t="s">
        <v>2963</v>
      </c>
      <c r="I938" s="288" t="s">
        <v>2962</v>
      </c>
      <c r="J938" s="288" t="s">
        <v>60</v>
      </c>
      <c r="K938" s="288" t="s">
        <v>2958</v>
      </c>
      <c r="L938" s="288" t="s">
        <v>45</v>
      </c>
      <c r="M938" s="289" t="s">
        <v>856</v>
      </c>
      <c r="N938" s="288" t="s">
        <v>855</v>
      </c>
      <c r="O938" s="288" t="s">
        <v>50</v>
      </c>
      <c r="P938" s="288" t="s">
        <v>74</v>
      </c>
      <c r="Q938" s="290" t="s">
        <v>45</v>
      </c>
      <c r="R938" s="288" t="s">
        <v>45</v>
      </c>
      <c r="S938" s="1">
        <v>2958465</v>
      </c>
      <c r="T938" s="1">
        <v>45957</v>
      </c>
      <c r="U938" s="290" t="s">
        <v>45</v>
      </c>
      <c r="V938" s="1">
        <v>45957</v>
      </c>
      <c r="W938" s="290" t="s">
        <v>45</v>
      </c>
      <c r="X938" s="290" t="s">
        <v>45</v>
      </c>
      <c r="Y938" s="291">
        <v>59000</v>
      </c>
      <c r="Z938" s="291">
        <v>59000</v>
      </c>
      <c r="AA938" s="291">
        <v>15900</v>
      </c>
      <c r="AB938" s="291">
        <v>59000</v>
      </c>
      <c r="AC938" s="292" t="s">
        <v>302</v>
      </c>
      <c r="AD938" s="290" t="s">
        <v>60</v>
      </c>
      <c r="AE938" s="292" t="s">
        <v>45</v>
      </c>
      <c r="AF938" s="291">
        <v>59000</v>
      </c>
      <c r="AG938" s="291">
        <v>1490</v>
      </c>
      <c r="AH938" s="291">
        <v>87910000</v>
      </c>
      <c r="AI938" s="291">
        <v>23691000</v>
      </c>
      <c r="AJ938" s="291">
        <v>1070</v>
      </c>
      <c r="AK938" s="291">
        <v>63130000</v>
      </c>
      <c r="AL938" s="291">
        <v>17013000</v>
      </c>
      <c r="AM938" s="291">
        <v>420</v>
      </c>
      <c r="AN938" s="291">
        <v>24780000</v>
      </c>
      <c r="AO938" s="291">
        <v>6678000</v>
      </c>
      <c r="AP938" s="291"/>
      <c r="AQ938" s="291"/>
      <c r="AR938" s="291">
        <v>0</v>
      </c>
      <c r="AS938" s="291"/>
      <c r="AT938" s="291"/>
      <c r="AU938" s="291">
        <v>0</v>
      </c>
      <c r="AV938" s="291"/>
      <c r="AW938" s="291"/>
      <c r="AX938" s="291">
        <v>0</v>
      </c>
      <c r="AY938" s="291"/>
      <c r="AZ938" s="291"/>
      <c r="BA938" s="291"/>
      <c r="BB938" s="291"/>
      <c r="BC938" s="291"/>
      <c r="BD938" s="291"/>
      <c r="BE938" s="291"/>
      <c r="BF938" s="291">
        <v>0</v>
      </c>
      <c r="BG938" s="291"/>
      <c r="BH938" s="291"/>
      <c r="BI938" s="291"/>
      <c r="BJ938" s="291">
        <v>0</v>
      </c>
      <c r="BK938" s="291"/>
      <c r="BL938" s="291"/>
      <c r="BM938" s="291"/>
      <c r="BN938" s="291"/>
      <c r="BO938" s="291"/>
      <c r="BP938" s="292" t="s">
        <v>45</v>
      </c>
      <c r="BQ938" s="292" t="s">
        <v>45</v>
      </c>
      <c r="BR938" t="s">
        <v>45</v>
      </c>
    </row>
    <row r="939" spans="1:70" x14ac:dyDescent="0.3">
      <c r="A939" s="281">
        <v>936</v>
      </c>
      <c r="B939" s="282" t="s">
        <v>2952</v>
      </c>
      <c r="C939" s="282" t="s">
        <v>3011</v>
      </c>
      <c r="D939" s="282" t="s">
        <v>3007</v>
      </c>
      <c r="E939" s="282" t="s">
        <v>2959</v>
      </c>
      <c r="F939" s="282" t="s">
        <v>2955</v>
      </c>
      <c r="G939" s="282" t="s">
        <v>2960</v>
      </c>
      <c r="H939" s="282" t="s">
        <v>2964</v>
      </c>
      <c r="I939" s="282" t="s">
        <v>2962</v>
      </c>
      <c r="J939" s="282" t="s">
        <v>60</v>
      </c>
      <c r="K939" s="282" t="s">
        <v>2958</v>
      </c>
      <c r="L939" s="282" t="s">
        <v>45</v>
      </c>
      <c r="M939" s="283" t="s">
        <v>854</v>
      </c>
      <c r="N939" s="282" t="s">
        <v>853</v>
      </c>
      <c r="O939" s="282" t="s">
        <v>50</v>
      </c>
      <c r="P939" s="282" t="s">
        <v>74</v>
      </c>
      <c r="Q939" s="284" t="s">
        <v>45</v>
      </c>
      <c r="R939" s="282" t="s">
        <v>45</v>
      </c>
      <c r="S939" s="285">
        <v>2958465</v>
      </c>
      <c r="T939" s="285">
        <v>45950</v>
      </c>
      <c r="U939" s="284" t="s">
        <v>45</v>
      </c>
      <c r="V939" s="285">
        <v>45950</v>
      </c>
      <c r="W939" s="284" t="s">
        <v>45</v>
      </c>
      <c r="X939" s="284" t="s">
        <v>45</v>
      </c>
      <c r="Y939" s="286">
        <v>62000</v>
      </c>
      <c r="Z939" s="286">
        <v>62000</v>
      </c>
      <c r="AA939" s="286">
        <v>15800</v>
      </c>
      <c r="AB939" s="286">
        <v>62000</v>
      </c>
      <c r="AC939" s="287" t="s">
        <v>839</v>
      </c>
      <c r="AD939" s="284" t="s">
        <v>60</v>
      </c>
      <c r="AE939" s="287" t="s">
        <v>45</v>
      </c>
      <c r="AF939" s="286">
        <v>62000</v>
      </c>
      <c r="AG939" s="286">
        <v>870</v>
      </c>
      <c r="AH939" s="286">
        <v>53940000</v>
      </c>
      <c r="AI939" s="286">
        <v>13746000</v>
      </c>
      <c r="AJ939" s="286">
        <v>870</v>
      </c>
      <c r="AK939" s="286">
        <v>53940000</v>
      </c>
      <c r="AL939" s="286">
        <v>13746000</v>
      </c>
      <c r="AM939" s="286"/>
      <c r="AN939" s="286"/>
      <c r="AO939" s="286">
        <v>0</v>
      </c>
      <c r="AP939" s="286"/>
      <c r="AQ939" s="286"/>
      <c r="AR939" s="286">
        <v>0</v>
      </c>
      <c r="AS939" s="286"/>
      <c r="AT939" s="286"/>
      <c r="AU939" s="286">
        <v>0</v>
      </c>
      <c r="AV939" s="286"/>
      <c r="AW939" s="286"/>
      <c r="AX939" s="286">
        <v>0</v>
      </c>
      <c r="AY939" s="286"/>
      <c r="AZ939" s="286"/>
      <c r="BA939" s="286"/>
      <c r="BB939" s="286"/>
      <c r="BC939" s="286"/>
      <c r="BD939" s="286"/>
      <c r="BE939" s="286"/>
      <c r="BF939" s="286">
        <v>0</v>
      </c>
      <c r="BG939" s="286"/>
      <c r="BH939" s="286"/>
      <c r="BI939" s="286"/>
      <c r="BJ939" s="286">
        <v>0</v>
      </c>
      <c r="BK939" s="286"/>
      <c r="BL939" s="286"/>
      <c r="BM939" s="286"/>
      <c r="BN939" s="286"/>
      <c r="BO939" s="286"/>
      <c r="BP939" s="287" t="s">
        <v>45</v>
      </c>
      <c r="BQ939" s="287" t="s">
        <v>45</v>
      </c>
      <c r="BR939" t="s">
        <v>45</v>
      </c>
    </row>
    <row r="940" spans="1:70" x14ac:dyDescent="0.3">
      <c r="A940" s="281">
        <v>937</v>
      </c>
      <c r="B940" s="288" t="s">
        <v>2952</v>
      </c>
      <c r="C940" s="288" t="s">
        <v>3011</v>
      </c>
      <c r="D940" s="288" t="s">
        <v>3007</v>
      </c>
      <c r="E940" s="288" t="s">
        <v>2959</v>
      </c>
      <c r="F940" s="288" t="s">
        <v>2955</v>
      </c>
      <c r="G940" s="288" t="s">
        <v>2960</v>
      </c>
      <c r="H940" s="288" t="s">
        <v>2965</v>
      </c>
      <c r="I940" s="288" t="s">
        <v>2962</v>
      </c>
      <c r="J940" s="288" t="s">
        <v>60</v>
      </c>
      <c r="K940" s="288" t="s">
        <v>2958</v>
      </c>
      <c r="L940" s="288" t="s">
        <v>45</v>
      </c>
      <c r="M940" s="289" t="s">
        <v>852</v>
      </c>
      <c r="N940" s="288" t="s">
        <v>851</v>
      </c>
      <c r="O940" s="288" t="s">
        <v>50</v>
      </c>
      <c r="P940" s="288" t="s">
        <v>131</v>
      </c>
      <c r="Q940" s="290" t="s">
        <v>45</v>
      </c>
      <c r="R940" s="288" t="s">
        <v>45</v>
      </c>
      <c r="S940" s="1">
        <v>2958465</v>
      </c>
      <c r="T940" s="1">
        <v>45910</v>
      </c>
      <c r="U940" s="290" t="s">
        <v>45</v>
      </c>
      <c r="V940" s="1">
        <v>45910</v>
      </c>
      <c r="W940" s="290" t="s">
        <v>45</v>
      </c>
      <c r="X940" s="290" t="s">
        <v>45</v>
      </c>
      <c r="Y940" s="291">
        <v>29000</v>
      </c>
      <c r="Z940" s="291">
        <v>39000</v>
      </c>
      <c r="AA940" s="291">
        <v>7100</v>
      </c>
      <c r="AB940" s="291">
        <v>39000</v>
      </c>
      <c r="AC940" s="292" t="s">
        <v>439</v>
      </c>
      <c r="AD940" s="290" t="s">
        <v>60</v>
      </c>
      <c r="AE940" s="292" t="s">
        <v>45</v>
      </c>
      <c r="AF940" s="291">
        <v>29000</v>
      </c>
      <c r="AG940" s="291">
        <v>4800</v>
      </c>
      <c r="AH940" s="291">
        <v>187200000</v>
      </c>
      <c r="AI940" s="291">
        <v>34080000</v>
      </c>
      <c r="AJ940" s="291">
        <v>4800</v>
      </c>
      <c r="AK940" s="291">
        <v>187200000</v>
      </c>
      <c r="AL940" s="291">
        <v>34080000</v>
      </c>
      <c r="AM940" s="291"/>
      <c r="AN940" s="291"/>
      <c r="AO940" s="291">
        <v>0</v>
      </c>
      <c r="AP940" s="291"/>
      <c r="AQ940" s="291"/>
      <c r="AR940" s="291">
        <v>0</v>
      </c>
      <c r="AS940" s="291"/>
      <c r="AT940" s="291"/>
      <c r="AU940" s="291">
        <v>0</v>
      </c>
      <c r="AV940" s="291"/>
      <c r="AW940" s="291"/>
      <c r="AX940" s="291">
        <v>0</v>
      </c>
      <c r="AY940" s="291"/>
      <c r="AZ940" s="291"/>
      <c r="BA940" s="291"/>
      <c r="BB940" s="291"/>
      <c r="BC940" s="291"/>
      <c r="BD940" s="291"/>
      <c r="BE940" s="291"/>
      <c r="BF940" s="291">
        <v>0</v>
      </c>
      <c r="BG940" s="291"/>
      <c r="BH940" s="291"/>
      <c r="BI940" s="291"/>
      <c r="BJ940" s="291">
        <v>0</v>
      </c>
      <c r="BK940" s="291"/>
      <c r="BL940" s="291"/>
      <c r="BM940" s="291"/>
      <c r="BN940" s="291"/>
      <c r="BO940" s="291"/>
      <c r="BP940" s="292" t="s">
        <v>45</v>
      </c>
      <c r="BQ940" s="292" t="s">
        <v>45</v>
      </c>
      <c r="BR940" t="s">
        <v>45</v>
      </c>
    </row>
    <row r="941" spans="1:70" x14ac:dyDescent="0.3">
      <c r="A941" s="281">
        <v>938</v>
      </c>
      <c r="B941" s="282" t="s">
        <v>2952</v>
      </c>
      <c r="C941" s="282" t="s">
        <v>3011</v>
      </c>
      <c r="D941" s="282" t="s">
        <v>3007</v>
      </c>
      <c r="E941" s="282" t="s">
        <v>2959</v>
      </c>
      <c r="F941" s="282" t="s">
        <v>2955</v>
      </c>
      <c r="G941" s="282" t="s">
        <v>2960</v>
      </c>
      <c r="H941" s="282" t="s">
        <v>2965</v>
      </c>
      <c r="I941" s="282" t="s">
        <v>2962</v>
      </c>
      <c r="J941" s="282" t="s">
        <v>60</v>
      </c>
      <c r="K941" s="282" t="s">
        <v>2958</v>
      </c>
      <c r="L941" s="282" t="s">
        <v>45</v>
      </c>
      <c r="M941" s="283" t="s">
        <v>850</v>
      </c>
      <c r="N941" s="282" t="s">
        <v>849</v>
      </c>
      <c r="O941" s="282" t="s">
        <v>50</v>
      </c>
      <c r="P941" s="282" t="s">
        <v>131</v>
      </c>
      <c r="Q941" s="284" t="s">
        <v>45</v>
      </c>
      <c r="R941" s="282" t="s">
        <v>45</v>
      </c>
      <c r="S941" s="285">
        <v>2958465</v>
      </c>
      <c r="T941" s="285">
        <v>45910</v>
      </c>
      <c r="U941" s="284" t="s">
        <v>45</v>
      </c>
      <c r="V941" s="285">
        <v>45910</v>
      </c>
      <c r="W941" s="284" t="s">
        <v>45</v>
      </c>
      <c r="X941" s="284" t="s">
        <v>45</v>
      </c>
      <c r="Y941" s="286">
        <v>29000</v>
      </c>
      <c r="Z941" s="286">
        <v>39000</v>
      </c>
      <c r="AA941" s="286">
        <v>7100</v>
      </c>
      <c r="AB941" s="286">
        <v>39000</v>
      </c>
      <c r="AC941" s="287" t="s">
        <v>439</v>
      </c>
      <c r="AD941" s="284" t="s">
        <v>60</v>
      </c>
      <c r="AE941" s="287" t="s">
        <v>45</v>
      </c>
      <c r="AF941" s="286">
        <v>29000</v>
      </c>
      <c r="AG941" s="286">
        <v>2700</v>
      </c>
      <c r="AH941" s="286">
        <v>105300000</v>
      </c>
      <c r="AI941" s="286">
        <v>19170000</v>
      </c>
      <c r="AJ941" s="286">
        <v>2700</v>
      </c>
      <c r="AK941" s="286">
        <v>105300000</v>
      </c>
      <c r="AL941" s="286">
        <v>19170000</v>
      </c>
      <c r="AM941" s="286"/>
      <c r="AN941" s="286"/>
      <c r="AO941" s="286">
        <v>0</v>
      </c>
      <c r="AP941" s="286"/>
      <c r="AQ941" s="286"/>
      <c r="AR941" s="286">
        <v>0</v>
      </c>
      <c r="AS941" s="286"/>
      <c r="AT941" s="286"/>
      <c r="AU941" s="286">
        <v>0</v>
      </c>
      <c r="AV941" s="286"/>
      <c r="AW941" s="286"/>
      <c r="AX941" s="286">
        <v>0</v>
      </c>
      <c r="AY941" s="286"/>
      <c r="AZ941" s="286"/>
      <c r="BA941" s="286"/>
      <c r="BB941" s="286"/>
      <c r="BC941" s="286"/>
      <c r="BD941" s="286"/>
      <c r="BE941" s="286"/>
      <c r="BF941" s="286">
        <v>0</v>
      </c>
      <c r="BG941" s="286"/>
      <c r="BH941" s="286"/>
      <c r="BI941" s="286"/>
      <c r="BJ941" s="286">
        <v>0</v>
      </c>
      <c r="BK941" s="286"/>
      <c r="BL941" s="286"/>
      <c r="BM941" s="286"/>
      <c r="BN941" s="286"/>
      <c r="BO941" s="286"/>
      <c r="BP941" s="287" t="s">
        <v>45</v>
      </c>
      <c r="BQ941" s="287" t="s">
        <v>45</v>
      </c>
      <c r="BR941" t="s">
        <v>45</v>
      </c>
    </row>
    <row r="942" spans="1:70" x14ac:dyDescent="0.3">
      <c r="A942" s="281">
        <v>939</v>
      </c>
      <c r="B942" s="288" t="s">
        <v>2952</v>
      </c>
      <c r="C942" s="288" t="s">
        <v>3011</v>
      </c>
      <c r="D942" s="288" t="s">
        <v>3007</v>
      </c>
      <c r="E942" s="288" t="s">
        <v>2959</v>
      </c>
      <c r="F942" s="288" t="s">
        <v>2955</v>
      </c>
      <c r="G942" s="288" t="s">
        <v>2960</v>
      </c>
      <c r="H942" s="288" t="s">
        <v>2965</v>
      </c>
      <c r="I942" s="288" t="s">
        <v>2962</v>
      </c>
      <c r="J942" s="288" t="s">
        <v>60</v>
      </c>
      <c r="K942" s="288" t="s">
        <v>2958</v>
      </c>
      <c r="L942" s="288" t="s">
        <v>45</v>
      </c>
      <c r="M942" s="289" t="s">
        <v>848</v>
      </c>
      <c r="N942" s="288" t="s">
        <v>847</v>
      </c>
      <c r="O942" s="288" t="s">
        <v>50</v>
      </c>
      <c r="P942" s="288" t="s">
        <v>131</v>
      </c>
      <c r="Q942" s="290" t="s">
        <v>45</v>
      </c>
      <c r="R942" s="288" t="s">
        <v>45</v>
      </c>
      <c r="S942" s="1">
        <v>2958465</v>
      </c>
      <c r="T942" s="1">
        <v>45917</v>
      </c>
      <c r="U942" s="290" t="s">
        <v>45</v>
      </c>
      <c r="V942" s="1">
        <v>45917</v>
      </c>
      <c r="W942" s="290" t="s">
        <v>45</v>
      </c>
      <c r="X942" s="290" t="s">
        <v>45</v>
      </c>
      <c r="Y942" s="291">
        <v>27000</v>
      </c>
      <c r="Z942" s="291">
        <v>36000</v>
      </c>
      <c r="AA942" s="291">
        <v>6700</v>
      </c>
      <c r="AB942" s="291">
        <v>36000</v>
      </c>
      <c r="AC942" s="292" t="s">
        <v>789</v>
      </c>
      <c r="AD942" s="290" t="s">
        <v>60</v>
      </c>
      <c r="AE942" s="292" t="s">
        <v>45</v>
      </c>
      <c r="AF942" s="291">
        <v>27000</v>
      </c>
      <c r="AG942" s="291">
        <v>1500</v>
      </c>
      <c r="AH942" s="291">
        <v>54000000</v>
      </c>
      <c r="AI942" s="291">
        <v>10050000</v>
      </c>
      <c r="AJ942" s="291">
        <v>1500</v>
      </c>
      <c r="AK942" s="291">
        <v>54000000</v>
      </c>
      <c r="AL942" s="291">
        <v>10050000</v>
      </c>
      <c r="AM942" s="291"/>
      <c r="AN942" s="291"/>
      <c r="AO942" s="291">
        <v>0</v>
      </c>
      <c r="AP942" s="291"/>
      <c r="AQ942" s="291"/>
      <c r="AR942" s="291">
        <v>0</v>
      </c>
      <c r="AS942" s="291"/>
      <c r="AT942" s="291"/>
      <c r="AU942" s="291">
        <v>0</v>
      </c>
      <c r="AV942" s="291"/>
      <c r="AW942" s="291"/>
      <c r="AX942" s="291">
        <v>0</v>
      </c>
      <c r="AY942" s="291"/>
      <c r="AZ942" s="291"/>
      <c r="BA942" s="291"/>
      <c r="BB942" s="291"/>
      <c r="BC942" s="291"/>
      <c r="BD942" s="291"/>
      <c r="BE942" s="291"/>
      <c r="BF942" s="291">
        <v>0</v>
      </c>
      <c r="BG942" s="291"/>
      <c r="BH942" s="291"/>
      <c r="BI942" s="291"/>
      <c r="BJ942" s="291">
        <v>0</v>
      </c>
      <c r="BK942" s="291"/>
      <c r="BL942" s="291"/>
      <c r="BM942" s="291"/>
      <c r="BN942" s="291"/>
      <c r="BO942" s="291"/>
      <c r="BP942" s="292" t="s">
        <v>45</v>
      </c>
      <c r="BQ942" s="292" t="s">
        <v>45</v>
      </c>
      <c r="BR942" t="s">
        <v>45</v>
      </c>
    </row>
    <row r="943" spans="1:70" x14ac:dyDescent="0.3">
      <c r="A943" s="281">
        <v>940</v>
      </c>
      <c r="B943" s="282" t="s">
        <v>2952</v>
      </c>
      <c r="C943" s="282" t="s">
        <v>3011</v>
      </c>
      <c r="D943" s="282" t="s">
        <v>3007</v>
      </c>
      <c r="E943" s="282" t="s">
        <v>2959</v>
      </c>
      <c r="F943" s="282" t="s">
        <v>2955</v>
      </c>
      <c r="G943" s="282" t="s">
        <v>2960</v>
      </c>
      <c r="H943" s="282" t="s">
        <v>2965</v>
      </c>
      <c r="I943" s="282" t="s">
        <v>2962</v>
      </c>
      <c r="J943" s="282" t="s">
        <v>60</v>
      </c>
      <c r="K943" s="282" t="s">
        <v>2958</v>
      </c>
      <c r="L943" s="282" t="s">
        <v>45</v>
      </c>
      <c r="M943" s="283" t="s">
        <v>845</v>
      </c>
      <c r="N943" s="282" t="s">
        <v>844</v>
      </c>
      <c r="O943" s="282" t="s">
        <v>50</v>
      </c>
      <c r="P943" s="282" t="s">
        <v>74</v>
      </c>
      <c r="Q943" s="284" t="s">
        <v>45</v>
      </c>
      <c r="R943" s="282" t="s">
        <v>45</v>
      </c>
      <c r="S943" s="285">
        <v>2958465</v>
      </c>
      <c r="T943" s="285">
        <v>45926</v>
      </c>
      <c r="U943" s="284" t="s">
        <v>45</v>
      </c>
      <c r="V943" s="285">
        <v>45926</v>
      </c>
      <c r="W943" s="284" t="s">
        <v>45</v>
      </c>
      <c r="X943" s="284" t="s">
        <v>45</v>
      </c>
      <c r="Y943" s="286">
        <v>45000</v>
      </c>
      <c r="Z943" s="286">
        <v>45000</v>
      </c>
      <c r="AA943" s="286">
        <v>10900</v>
      </c>
      <c r="AB943" s="286">
        <v>45000</v>
      </c>
      <c r="AC943" s="287" t="s">
        <v>326</v>
      </c>
      <c r="AD943" s="284" t="s">
        <v>60</v>
      </c>
      <c r="AE943" s="287" t="s">
        <v>45</v>
      </c>
      <c r="AF943" s="286">
        <v>45000</v>
      </c>
      <c r="AG943" s="286">
        <v>1220</v>
      </c>
      <c r="AH943" s="286">
        <v>54900000</v>
      </c>
      <c r="AI943" s="286">
        <v>13298000</v>
      </c>
      <c r="AJ943" s="286">
        <v>1220</v>
      </c>
      <c r="AK943" s="286">
        <v>54900000</v>
      </c>
      <c r="AL943" s="286">
        <v>13298000</v>
      </c>
      <c r="AM943" s="286"/>
      <c r="AN943" s="286"/>
      <c r="AO943" s="286">
        <v>0</v>
      </c>
      <c r="AP943" s="286"/>
      <c r="AQ943" s="286"/>
      <c r="AR943" s="286">
        <v>0</v>
      </c>
      <c r="AS943" s="286"/>
      <c r="AT943" s="286"/>
      <c r="AU943" s="286">
        <v>0</v>
      </c>
      <c r="AV943" s="286"/>
      <c r="AW943" s="286"/>
      <c r="AX943" s="286">
        <v>0</v>
      </c>
      <c r="AY943" s="286"/>
      <c r="AZ943" s="286"/>
      <c r="BA943" s="286"/>
      <c r="BB943" s="286"/>
      <c r="BC943" s="286"/>
      <c r="BD943" s="286"/>
      <c r="BE943" s="286"/>
      <c r="BF943" s="286">
        <v>0</v>
      </c>
      <c r="BG943" s="286"/>
      <c r="BH943" s="286"/>
      <c r="BI943" s="286"/>
      <c r="BJ943" s="286">
        <v>0</v>
      </c>
      <c r="BK943" s="286"/>
      <c r="BL943" s="286"/>
      <c r="BM943" s="286"/>
      <c r="BN943" s="286"/>
      <c r="BO943" s="286"/>
      <c r="BP943" s="287" t="s">
        <v>45</v>
      </c>
      <c r="BQ943" s="287" t="s">
        <v>45</v>
      </c>
      <c r="BR943" t="s">
        <v>45</v>
      </c>
    </row>
    <row r="944" spans="1:70" x14ac:dyDescent="0.3">
      <c r="A944" s="281">
        <v>941</v>
      </c>
      <c r="B944" s="288" t="s">
        <v>2952</v>
      </c>
      <c r="C944" s="288" t="s">
        <v>3011</v>
      </c>
      <c r="D944" s="288" t="s">
        <v>3007</v>
      </c>
      <c r="E944" s="288" t="s">
        <v>2959</v>
      </c>
      <c r="F944" s="288" t="s">
        <v>2955</v>
      </c>
      <c r="G944" s="288" t="s">
        <v>2960</v>
      </c>
      <c r="H944" s="288" t="s">
        <v>2965</v>
      </c>
      <c r="I944" s="288" t="s">
        <v>2962</v>
      </c>
      <c r="J944" s="288" t="s">
        <v>60</v>
      </c>
      <c r="K944" s="288" t="s">
        <v>2958</v>
      </c>
      <c r="L944" s="288" t="s">
        <v>45</v>
      </c>
      <c r="M944" s="289" t="s">
        <v>843</v>
      </c>
      <c r="N944" s="288" t="s">
        <v>842</v>
      </c>
      <c r="O944" s="288" t="s">
        <v>50</v>
      </c>
      <c r="P944" s="288" t="s">
        <v>51</v>
      </c>
      <c r="Q944" s="290" t="s">
        <v>45</v>
      </c>
      <c r="R944" s="288" t="s">
        <v>45</v>
      </c>
      <c r="S944" s="1">
        <v>2958465</v>
      </c>
      <c r="T944" s="1">
        <v>45950</v>
      </c>
      <c r="U944" s="290" t="s">
        <v>45</v>
      </c>
      <c r="V944" s="1">
        <v>45950</v>
      </c>
      <c r="W944" s="290" t="s">
        <v>45</v>
      </c>
      <c r="X944" s="290" t="s">
        <v>45</v>
      </c>
      <c r="Y944" s="291">
        <v>39000</v>
      </c>
      <c r="Z944" s="291">
        <v>39000</v>
      </c>
      <c r="AA944" s="291">
        <v>9900</v>
      </c>
      <c r="AB944" s="291">
        <v>39000</v>
      </c>
      <c r="AC944" s="292" t="s">
        <v>678</v>
      </c>
      <c r="AD944" s="290" t="s">
        <v>60</v>
      </c>
      <c r="AE944" s="292" t="s">
        <v>45</v>
      </c>
      <c r="AF944" s="291">
        <v>39000</v>
      </c>
      <c r="AG944" s="291">
        <v>2650</v>
      </c>
      <c r="AH944" s="291">
        <v>103350000</v>
      </c>
      <c r="AI944" s="291">
        <v>26235000</v>
      </c>
      <c r="AJ944" s="291">
        <v>2650</v>
      </c>
      <c r="AK944" s="291">
        <v>103350000</v>
      </c>
      <c r="AL944" s="291">
        <v>26235000</v>
      </c>
      <c r="AM944" s="291"/>
      <c r="AN944" s="291"/>
      <c r="AO944" s="291">
        <v>0</v>
      </c>
      <c r="AP944" s="291"/>
      <c r="AQ944" s="291"/>
      <c r="AR944" s="291">
        <v>0</v>
      </c>
      <c r="AS944" s="291"/>
      <c r="AT944" s="291"/>
      <c r="AU944" s="291">
        <v>0</v>
      </c>
      <c r="AV944" s="291"/>
      <c r="AW944" s="291"/>
      <c r="AX944" s="291">
        <v>0</v>
      </c>
      <c r="AY944" s="291"/>
      <c r="AZ944" s="291"/>
      <c r="BA944" s="291"/>
      <c r="BB944" s="291"/>
      <c r="BC944" s="291"/>
      <c r="BD944" s="291"/>
      <c r="BE944" s="291"/>
      <c r="BF944" s="291">
        <v>0</v>
      </c>
      <c r="BG944" s="291"/>
      <c r="BH944" s="291"/>
      <c r="BI944" s="291"/>
      <c r="BJ944" s="291">
        <v>0</v>
      </c>
      <c r="BK944" s="291"/>
      <c r="BL944" s="291"/>
      <c r="BM944" s="291"/>
      <c r="BN944" s="291"/>
      <c r="BO944" s="291"/>
      <c r="BP944" s="292" t="s">
        <v>45</v>
      </c>
      <c r="BQ944" s="292" t="s">
        <v>45</v>
      </c>
      <c r="BR944" t="s">
        <v>45</v>
      </c>
    </row>
    <row r="945" spans="1:70" x14ac:dyDescent="0.3">
      <c r="A945" s="281">
        <v>942</v>
      </c>
      <c r="B945" s="282" t="s">
        <v>2952</v>
      </c>
      <c r="C945" s="282" t="s">
        <v>3011</v>
      </c>
      <c r="D945" s="282" t="s">
        <v>3007</v>
      </c>
      <c r="E945" s="282" t="s">
        <v>2959</v>
      </c>
      <c r="F945" s="282" t="s">
        <v>2955</v>
      </c>
      <c r="G945" s="282" t="s">
        <v>2966</v>
      </c>
      <c r="H945" s="282" t="s">
        <v>2967</v>
      </c>
      <c r="I945" s="282" t="s">
        <v>2962</v>
      </c>
      <c r="J945" s="282" t="s">
        <v>60</v>
      </c>
      <c r="K945" s="282" t="s">
        <v>2958</v>
      </c>
      <c r="L945" s="282" t="s">
        <v>45</v>
      </c>
      <c r="M945" s="283" t="s">
        <v>841</v>
      </c>
      <c r="N945" s="282" t="s">
        <v>840</v>
      </c>
      <c r="O945" s="282" t="s">
        <v>50</v>
      </c>
      <c r="P945" s="282" t="s">
        <v>74</v>
      </c>
      <c r="Q945" s="284" t="s">
        <v>45</v>
      </c>
      <c r="R945" s="282" t="s">
        <v>45</v>
      </c>
      <c r="S945" s="285">
        <v>2958465</v>
      </c>
      <c r="T945" s="285">
        <v>45910</v>
      </c>
      <c r="U945" s="284" t="s">
        <v>45</v>
      </c>
      <c r="V945" s="285">
        <v>45910</v>
      </c>
      <c r="W945" s="284" t="s">
        <v>45</v>
      </c>
      <c r="X945" s="284" t="s">
        <v>45</v>
      </c>
      <c r="Y945" s="286">
        <v>56000</v>
      </c>
      <c r="Z945" s="286">
        <v>56000</v>
      </c>
      <c r="AA945" s="286">
        <v>14800</v>
      </c>
      <c r="AB945" s="286">
        <v>56000</v>
      </c>
      <c r="AC945" s="287" t="s">
        <v>363</v>
      </c>
      <c r="AD945" s="284" t="s">
        <v>60</v>
      </c>
      <c r="AE945" s="287" t="s">
        <v>45</v>
      </c>
      <c r="AF945" s="286">
        <v>56000</v>
      </c>
      <c r="AG945" s="286">
        <v>1050</v>
      </c>
      <c r="AH945" s="286">
        <v>58800000</v>
      </c>
      <c r="AI945" s="286">
        <v>15540000</v>
      </c>
      <c r="AJ945" s="286">
        <v>1050</v>
      </c>
      <c r="AK945" s="286">
        <v>58800000</v>
      </c>
      <c r="AL945" s="286">
        <v>15540000</v>
      </c>
      <c r="AM945" s="286"/>
      <c r="AN945" s="286"/>
      <c r="AO945" s="286">
        <v>0</v>
      </c>
      <c r="AP945" s="286"/>
      <c r="AQ945" s="286"/>
      <c r="AR945" s="286">
        <v>0</v>
      </c>
      <c r="AS945" s="286"/>
      <c r="AT945" s="286"/>
      <c r="AU945" s="286">
        <v>0</v>
      </c>
      <c r="AV945" s="286"/>
      <c r="AW945" s="286"/>
      <c r="AX945" s="286">
        <v>0</v>
      </c>
      <c r="AY945" s="286"/>
      <c r="AZ945" s="286"/>
      <c r="BA945" s="286"/>
      <c r="BB945" s="286"/>
      <c r="BC945" s="286"/>
      <c r="BD945" s="286"/>
      <c r="BE945" s="286"/>
      <c r="BF945" s="286">
        <v>0</v>
      </c>
      <c r="BG945" s="286"/>
      <c r="BH945" s="286"/>
      <c r="BI945" s="286"/>
      <c r="BJ945" s="286">
        <v>0</v>
      </c>
      <c r="BK945" s="286"/>
      <c r="BL945" s="286"/>
      <c r="BM945" s="286"/>
      <c r="BN945" s="286"/>
      <c r="BO945" s="286"/>
      <c r="BP945" s="287" t="s">
        <v>45</v>
      </c>
      <c r="BQ945" s="287" t="s">
        <v>45</v>
      </c>
      <c r="BR945" t="s">
        <v>45</v>
      </c>
    </row>
    <row r="946" spans="1:70" x14ac:dyDescent="0.3">
      <c r="A946" s="281">
        <v>943</v>
      </c>
      <c r="B946" s="288" t="s">
        <v>2952</v>
      </c>
      <c r="C946" s="288" t="s">
        <v>3011</v>
      </c>
      <c r="D946" s="288" t="s">
        <v>3007</v>
      </c>
      <c r="E946" s="288" t="s">
        <v>2959</v>
      </c>
      <c r="F946" s="288" t="s">
        <v>2955</v>
      </c>
      <c r="G946" s="288" t="s">
        <v>2966</v>
      </c>
      <c r="H946" s="288" t="s">
        <v>2967</v>
      </c>
      <c r="I946" s="288" t="s">
        <v>2962</v>
      </c>
      <c r="J946" s="288" t="s">
        <v>60</v>
      </c>
      <c r="K946" s="288" t="s">
        <v>2958</v>
      </c>
      <c r="L946" s="288" t="s">
        <v>45</v>
      </c>
      <c r="M946" s="289" t="s">
        <v>838</v>
      </c>
      <c r="N946" s="288" t="s">
        <v>837</v>
      </c>
      <c r="O946" s="288" t="s">
        <v>50</v>
      </c>
      <c r="P946" s="288" t="s">
        <v>51</v>
      </c>
      <c r="Q946" s="290" t="s">
        <v>45</v>
      </c>
      <c r="R946" s="288" t="s">
        <v>45</v>
      </c>
      <c r="S946" s="1">
        <v>2958465</v>
      </c>
      <c r="T946" s="1">
        <v>45917</v>
      </c>
      <c r="U946" s="290" t="s">
        <v>45</v>
      </c>
      <c r="V946" s="1">
        <v>45917</v>
      </c>
      <c r="W946" s="290" t="s">
        <v>45</v>
      </c>
      <c r="X946" s="290" t="s">
        <v>45</v>
      </c>
      <c r="Y946" s="291">
        <v>62000</v>
      </c>
      <c r="Z946" s="291">
        <v>62000</v>
      </c>
      <c r="AA946" s="291">
        <v>15800</v>
      </c>
      <c r="AB946" s="291">
        <v>62000</v>
      </c>
      <c r="AC946" s="292" t="s">
        <v>839</v>
      </c>
      <c r="AD946" s="290" t="s">
        <v>60</v>
      </c>
      <c r="AE946" s="292" t="s">
        <v>45</v>
      </c>
      <c r="AF946" s="291">
        <v>62000</v>
      </c>
      <c r="AG946" s="291">
        <v>710</v>
      </c>
      <c r="AH946" s="291">
        <v>44020000</v>
      </c>
      <c r="AI946" s="291">
        <v>11218000</v>
      </c>
      <c r="AJ946" s="291">
        <v>710</v>
      </c>
      <c r="AK946" s="291">
        <v>44020000</v>
      </c>
      <c r="AL946" s="291">
        <v>11218000</v>
      </c>
      <c r="AM946" s="291"/>
      <c r="AN946" s="291"/>
      <c r="AO946" s="291">
        <v>0</v>
      </c>
      <c r="AP946" s="291"/>
      <c r="AQ946" s="291"/>
      <c r="AR946" s="291">
        <v>0</v>
      </c>
      <c r="AS946" s="291"/>
      <c r="AT946" s="291"/>
      <c r="AU946" s="291">
        <v>0</v>
      </c>
      <c r="AV946" s="291"/>
      <c r="AW946" s="291"/>
      <c r="AX946" s="291">
        <v>0</v>
      </c>
      <c r="AY946" s="291"/>
      <c r="AZ946" s="291"/>
      <c r="BA946" s="291"/>
      <c r="BB946" s="291"/>
      <c r="BC946" s="291"/>
      <c r="BD946" s="291"/>
      <c r="BE946" s="291"/>
      <c r="BF946" s="291">
        <v>0</v>
      </c>
      <c r="BG946" s="291"/>
      <c r="BH946" s="291"/>
      <c r="BI946" s="291"/>
      <c r="BJ946" s="291">
        <v>0</v>
      </c>
      <c r="BK946" s="291"/>
      <c r="BL946" s="291"/>
      <c r="BM946" s="291"/>
      <c r="BN946" s="291"/>
      <c r="BO946" s="291"/>
      <c r="BP946" s="292" t="s">
        <v>45</v>
      </c>
      <c r="BQ946" s="292" t="s">
        <v>45</v>
      </c>
      <c r="BR946" t="s">
        <v>45</v>
      </c>
    </row>
    <row r="947" spans="1:70" x14ac:dyDescent="0.3">
      <c r="A947" s="281">
        <v>944</v>
      </c>
      <c r="B947" s="282" t="s">
        <v>2952</v>
      </c>
      <c r="C947" s="282" t="s">
        <v>3011</v>
      </c>
      <c r="D947" s="282" t="s">
        <v>3007</v>
      </c>
      <c r="E947" s="282" t="s">
        <v>2959</v>
      </c>
      <c r="F947" s="282" t="s">
        <v>2955</v>
      </c>
      <c r="G947" s="282" t="s">
        <v>2968</v>
      </c>
      <c r="H947" s="282" t="s">
        <v>2969</v>
      </c>
      <c r="I947" s="282" t="s">
        <v>2962</v>
      </c>
      <c r="J947" s="282" t="s">
        <v>60</v>
      </c>
      <c r="K947" s="282" t="s">
        <v>2958</v>
      </c>
      <c r="L947" s="282" t="s">
        <v>45</v>
      </c>
      <c r="M947" s="283" t="s">
        <v>834</v>
      </c>
      <c r="N947" s="282" t="s">
        <v>833</v>
      </c>
      <c r="O947" s="282" t="s">
        <v>50</v>
      </c>
      <c r="P947" s="282" t="s">
        <v>51</v>
      </c>
      <c r="Q947" s="284" t="s">
        <v>45</v>
      </c>
      <c r="R947" s="282" t="s">
        <v>45</v>
      </c>
      <c r="S947" s="285">
        <v>45917</v>
      </c>
      <c r="T947" s="285">
        <v>45876</v>
      </c>
      <c r="U947" s="284" t="s">
        <v>45</v>
      </c>
      <c r="V947" s="285">
        <v>45876</v>
      </c>
      <c r="W947" s="284" t="s">
        <v>45</v>
      </c>
      <c r="X947" s="284" t="s">
        <v>45</v>
      </c>
      <c r="Y947" s="286">
        <v>64000</v>
      </c>
      <c r="Z947" s="286">
        <v>64000</v>
      </c>
      <c r="AA947" s="286">
        <v>15200</v>
      </c>
      <c r="AB947" s="286">
        <v>64000</v>
      </c>
      <c r="AC947" s="287" t="s">
        <v>836</v>
      </c>
      <c r="AD947" s="284" t="s">
        <v>60</v>
      </c>
      <c r="AE947" s="287" t="s">
        <v>45</v>
      </c>
      <c r="AF947" s="286">
        <v>64000</v>
      </c>
      <c r="AG947" s="286">
        <v>1020</v>
      </c>
      <c r="AH947" s="286">
        <v>65280000</v>
      </c>
      <c r="AI947" s="286">
        <v>15504000</v>
      </c>
      <c r="AJ947" s="286">
        <v>1020</v>
      </c>
      <c r="AK947" s="286">
        <v>65280000</v>
      </c>
      <c r="AL947" s="286">
        <v>15504000</v>
      </c>
      <c r="AM947" s="286"/>
      <c r="AN947" s="286"/>
      <c r="AO947" s="286">
        <v>0</v>
      </c>
      <c r="AP947" s="286"/>
      <c r="AQ947" s="286"/>
      <c r="AR947" s="286">
        <v>0</v>
      </c>
      <c r="AS947" s="286"/>
      <c r="AT947" s="286"/>
      <c r="AU947" s="286">
        <v>0</v>
      </c>
      <c r="AV947" s="286"/>
      <c r="AW947" s="286"/>
      <c r="AX947" s="286">
        <v>0</v>
      </c>
      <c r="AY947" s="286"/>
      <c r="AZ947" s="286"/>
      <c r="BA947" s="286"/>
      <c r="BB947" s="286"/>
      <c r="BC947" s="286"/>
      <c r="BD947" s="286"/>
      <c r="BE947" s="286"/>
      <c r="BF947" s="286">
        <v>0</v>
      </c>
      <c r="BG947" s="286"/>
      <c r="BH947" s="286"/>
      <c r="BI947" s="286"/>
      <c r="BJ947" s="286">
        <v>0</v>
      </c>
      <c r="BK947" s="286"/>
      <c r="BL947" s="286"/>
      <c r="BM947" s="286"/>
      <c r="BN947" s="286"/>
      <c r="BO947" s="286"/>
      <c r="BP947" s="287" t="s">
        <v>45</v>
      </c>
      <c r="BQ947" s="287" t="s">
        <v>45</v>
      </c>
      <c r="BR947" t="s">
        <v>45</v>
      </c>
    </row>
    <row r="948" spans="1:70" x14ac:dyDescent="0.3">
      <c r="A948" s="281">
        <v>945</v>
      </c>
      <c r="B948" s="288" t="s">
        <v>2952</v>
      </c>
      <c r="C948" s="288" t="s">
        <v>3011</v>
      </c>
      <c r="D948" s="288" t="s">
        <v>3007</v>
      </c>
      <c r="E948" s="288" t="s">
        <v>2959</v>
      </c>
      <c r="F948" s="288" t="s">
        <v>2955</v>
      </c>
      <c r="G948" s="288" t="s">
        <v>2968</v>
      </c>
      <c r="H948" s="288" t="s">
        <v>2969</v>
      </c>
      <c r="I948" s="288" t="s">
        <v>2962</v>
      </c>
      <c r="J948" s="288" t="s">
        <v>60</v>
      </c>
      <c r="K948" s="288" t="s">
        <v>2958</v>
      </c>
      <c r="L948" s="288" t="s">
        <v>45</v>
      </c>
      <c r="M948" s="289" t="s">
        <v>831</v>
      </c>
      <c r="N948" s="288" t="s">
        <v>830</v>
      </c>
      <c r="O948" s="288" t="s">
        <v>50</v>
      </c>
      <c r="P948" s="288" t="s">
        <v>51</v>
      </c>
      <c r="Q948" s="290" t="s">
        <v>45</v>
      </c>
      <c r="R948" s="288" t="s">
        <v>45</v>
      </c>
      <c r="S948" s="1">
        <v>2958465</v>
      </c>
      <c r="T948" s="1">
        <v>45917</v>
      </c>
      <c r="U948" s="290" t="s">
        <v>45</v>
      </c>
      <c r="V948" s="1">
        <v>45917</v>
      </c>
      <c r="W948" s="290" t="s">
        <v>45</v>
      </c>
      <c r="X948" s="290" t="s">
        <v>45</v>
      </c>
      <c r="Y948" s="291">
        <v>95000</v>
      </c>
      <c r="Z948" s="291">
        <v>95000</v>
      </c>
      <c r="AA948" s="291">
        <v>24800</v>
      </c>
      <c r="AB948" s="291">
        <v>95000</v>
      </c>
      <c r="AC948" s="292" t="s">
        <v>527</v>
      </c>
      <c r="AD948" s="290" t="s">
        <v>60</v>
      </c>
      <c r="AE948" s="292" t="s">
        <v>45</v>
      </c>
      <c r="AF948" s="291">
        <v>95000</v>
      </c>
      <c r="AG948" s="291">
        <v>920</v>
      </c>
      <c r="AH948" s="291">
        <v>87400000</v>
      </c>
      <c r="AI948" s="291">
        <v>22816000</v>
      </c>
      <c r="AJ948" s="291">
        <v>920</v>
      </c>
      <c r="AK948" s="291">
        <v>87400000</v>
      </c>
      <c r="AL948" s="291">
        <v>22816000</v>
      </c>
      <c r="AM948" s="291"/>
      <c r="AN948" s="291"/>
      <c r="AO948" s="291">
        <v>0</v>
      </c>
      <c r="AP948" s="291"/>
      <c r="AQ948" s="291"/>
      <c r="AR948" s="291">
        <v>0</v>
      </c>
      <c r="AS948" s="291"/>
      <c r="AT948" s="291"/>
      <c r="AU948" s="291">
        <v>0</v>
      </c>
      <c r="AV948" s="291"/>
      <c r="AW948" s="291"/>
      <c r="AX948" s="291">
        <v>0</v>
      </c>
      <c r="AY948" s="291"/>
      <c r="AZ948" s="291"/>
      <c r="BA948" s="291"/>
      <c r="BB948" s="291"/>
      <c r="BC948" s="291"/>
      <c r="BD948" s="291"/>
      <c r="BE948" s="291"/>
      <c r="BF948" s="291">
        <v>0</v>
      </c>
      <c r="BG948" s="291"/>
      <c r="BH948" s="291"/>
      <c r="BI948" s="291"/>
      <c r="BJ948" s="291">
        <v>0</v>
      </c>
      <c r="BK948" s="291"/>
      <c r="BL948" s="291"/>
      <c r="BM948" s="291"/>
      <c r="BN948" s="291"/>
      <c r="BO948" s="291"/>
      <c r="BP948" s="292" t="s">
        <v>45</v>
      </c>
      <c r="BQ948" s="292" t="s">
        <v>45</v>
      </c>
      <c r="BR948" t="s">
        <v>45</v>
      </c>
    </row>
    <row r="949" spans="1:70" x14ac:dyDescent="0.3">
      <c r="A949" s="281">
        <v>946</v>
      </c>
      <c r="B949" s="282" t="s">
        <v>2952</v>
      </c>
      <c r="C949" s="282" t="s">
        <v>3011</v>
      </c>
      <c r="D949" s="282" t="s">
        <v>3007</v>
      </c>
      <c r="E949" s="282" t="s">
        <v>2959</v>
      </c>
      <c r="F949" s="282" t="s">
        <v>2955</v>
      </c>
      <c r="G949" s="282" t="s">
        <v>2968</v>
      </c>
      <c r="H949" s="282" t="s">
        <v>2969</v>
      </c>
      <c r="I949" s="282" t="s">
        <v>2962</v>
      </c>
      <c r="J949" s="282" t="s">
        <v>60</v>
      </c>
      <c r="K949" s="282" t="s">
        <v>2958</v>
      </c>
      <c r="L949" s="282" t="s">
        <v>45</v>
      </c>
      <c r="M949" s="283" t="s">
        <v>829</v>
      </c>
      <c r="N949" s="282" t="s">
        <v>828</v>
      </c>
      <c r="O949" s="282" t="s">
        <v>50</v>
      </c>
      <c r="P949" s="282" t="s">
        <v>51</v>
      </c>
      <c r="Q949" s="284" t="s">
        <v>45</v>
      </c>
      <c r="R949" s="282" t="s">
        <v>45</v>
      </c>
      <c r="S949" s="285">
        <v>2958465</v>
      </c>
      <c r="T949" s="285">
        <v>45904</v>
      </c>
      <c r="U949" s="284" t="s">
        <v>45</v>
      </c>
      <c r="V949" s="285">
        <v>45904</v>
      </c>
      <c r="W949" s="284" t="s">
        <v>45</v>
      </c>
      <c r="X949" s="284" t="s">
        <v>45</v>
      </c>
      <c r="Y949" s="286">
        <v>110000</v>
      </c>
      <c r="Z949" s="286">
        <v>122000</v>
      </c>
      <c r="AA949" s="286">
        <v>29000</v>
      </c>
      <c r="AB949" s="286">
        <v>122000</v>
      </c>
      <c r="AC949" s="287" t="s">
        <v>421</v>
      </c>
      <c r="AD949" s="284" t="s">
        <v>60</v>
      </c>
      <c r="AE949" s="287" t="s">
        <v>45</v>
      </c>
      <c r="AF949" s="286">
        <v>110000</v>
      </c>
      <c r="AG949" s="286">
        <v>1150</v>
      </c>
      <c r="AH949" s="286">
        <v>140300000</v>
      </c>
      <c r="AI949" s="286">
        <v>33350000</v>
      </c>
      <c r="AJ949" s="286">
        <v>1150</v>
      </c>
      <c r="AK949" s="286">
        <v>140300000</v>
      </c>
      <c r="AL949" s="286">
        <v>33350000</v>
      </c>
      <c r="AM949" s="286"/>
      <c r="AN949" s="286"/>
      <c r="AO949" s="286">
        <v>0</v>
      </c>
      <c r="AP949" s="286"/>
      <c r="AQ949" s="286"/>
      <c r="AR949" s="286">
        <v>0</v>
      </c>
      <c r="AS949" s="286"/>
      <c r="AT949" s="286"/>
      <c r="AU949" s="286">
        <v>0</v>
      </c>
      <c r="AV949" s="286"/>
      <c r="AW949" s="286"/>
      <c r="AX949" s="286">
        <v>0</v>
      </c>
      <c r="AY949" s="286"/>
      <c r="AZ949" s="286"/>
      <c r="BA949" s="286"/>
      <c r="BB949" s="286"/>
      <c r="BC949" s="286"/>
      <c r="BD949" s="286"/>
      <c r="BE949" s="286"/>
      <c r="BF949" s="286">
        <v>0</v>
      </c>
      <c r="BG949" s="286"/>
      <c r="BH949" s="286"/>
      <c r="BI949" s="286"/>
      <c r="BJ949" s="286">
        <v>0</v>
      </c>
      <c r="BK949" s="286"/>
      <c r="BL949" s="286"/>
      <c r="BM949" s="286"/>
      <c r="BN949" s="286"/>
      <c r="BO949" s="286"/>
      <c r="BP949" s="287" t="s">
        <v>45</v>
      </c>
      <c r="BQ949" s="287" t="s">
        <v>45</v>
      </c>
      <c r="BR949" t="s">
        <v>45</v>
      </c>
    </row>
    <row r="950" spans="1:70" x14ac:dyDescent="0.3">
      <c r="A950" s="281">
        <v>947</v>
      </c>
      <c r="B950" s="288" t="s">
        <v>2952</v>
      </c>
      <c r="C950" s="288" t="s">
        <v>3011</v>
      </c>
      <c r="D950" s="288" t="s">
        <v>3007</v>
      </c>
      <c r="E950" s="288" t="s">
        <v>2959</v>
      </c>
      <c r="F950" s="288" t="s">
        <v>2955</v>
      </c>
      <c r="G950" s="288" t="s">
        <v>2968</v>
      </c>
      <c r="H950" s="288" t="s">
        <v>2969</v>
      </c>
      <c r="I950" s="288" t="s">
        <v>2962</v>
      </c>
      <c r="J950" s="288" t="s">
        <v>60</v>
      </c>
      <c r="K950" s="288" t="s">
        <v>2958</v>
      </c>
      <c r="L950" s="288" t="s">
        <v>45</v>
      </c>
      <c r="M950" s="289" t="s">
        <v>827</v>
      </c>
      <c r="N950" s="288" t="s">
        <v>826</v>
      </c>
      <c r="O950" s="288" t="s">
        <v>50</v>
      </c>
      <c r="P950" s="288" t="s">
        <v>51</v>
      </c>
      <c r="Q950" s="290" t="s">
        <v>45</v>
      </c>
      <c r="R950" s="288" t="s">
        <v>45</v>
      </c>
      <c r="S950" s="1">
        <v>2958465</v>
      </c>
      <c r="T950" s="1">
        <v>45917</v>
      </c>
      <c r="U950" s="290" t="s">
        <v>45</v>
      </c>
      <c r="V950" s="1">
        <v>45917</v>
      </c>
      <c r="W950" s="290" t="s">
        <v>45</v>
      </c>
      <c r="X950" s="290" t="s">
        <v>45</v>
      </c>
      <c r="Y950" s="291">
        <v>79000</v>
      </c>
      <c r="Z950" s="291">
        <v>79000</v>
      </c>
      <c r="AA950" s="291">
        <v>21000</v>
      </c>
      <c r="AB950" s="291">
        <v>79000</v>
      </c>
      <c r="AC950" s="292" t="s">
        <v>531</v>
      </c>
      <c r="AD950" s="290" t="s">
        <v>60</v>
      </c>
      <c r="AE950" s="292" t="s">
        <v>45</v>
      </c>
      <c r="AF950" s="291">
        <v>79000</v>
      </c>
      <c r="AG950" s="291">
        <v>1725</v>
      </c>
      <c r="AH950" s="291">
        <v>136275000</v>
      </c>
      <c r="AI950" s="291">
        <v>36225000</v>
      </c>
      <c r="AJ950" s="291">
        <v>1725</v>
      </c>
      <c r="AK950" s="291">
        <v>136275000</v>
      </c>
      <c r="AL950" s="291">
        <v>36225000</v>
      </c>
      <c r="AM950" s="291"/>
      <c r="AN950" s="291"/>
      <c r="AO950" s="291">
        <v>0</v>
      </c>
      <c r="AP950" s="291"/>
      <c r="AQ950" s="291"/>
      <c r="AR950" s="291">
        <v>0</v>
      </c>
      <c r="AS950" s="291"/>
      <c r="AT950" s="291"/>
      <c r="AU950" s="291">
        <v>0</v>
      </c>
      <c r="AV950" s="291"/>
      <c r="AW950" s="291"/>
      <c r="AX950" s="291">
        <v>0</v>
      </c>
      <c r="AY950" s="291"/>
      <c r="AZ950" s="291"/>
      <c r="BA950" s="291"/>
      <c r="BB950" s="291"/>
      <c r="BC950" s="291"/>
      <c r="BD950" s="291"/>
      <c r="BE950" s="291"/>
      <c r="BF950" s="291">
        <v>0</v>
      </c>
      <c r="BG950" s="291"/>
      <c r="BH950" s="291"/>
      <c r="BI950" s="291"/>
      <c r="BJ950" s="291">
        <v>0</v>
      </c>
      <c r="BK950" s="291"/>
      <c r="BL950" s="291"/>
      <c r="BM950" s="291"/>
      <c r="BN950" s="291"/>
      <c r="BO950" s="291"/>
      <c r="BP950" s="292" t="s">
        <v>45</v>
      </c>
      <c r="BQ950" s="292" t="s">
        <v>45</v>
      </c>
      <c r="BR950" t="s">
        <v>45</v>
      </c>
    </row>
    <row r="951" spans="1:70" x14ac:dyDescent="0.3">
      <c r="A951" s="281">
        <v>948</v>
      </c>
      <c r="B951" s="282" t="s">
        <v>2952</v>
      </c>
      <c r="C951" s="282" t="s">
        <v>3011</v>
      </c>
      <c r="D951" s="282" t="s">
        <v>3007</v>
      </c>
      <c r="E951" s="282" t="s">
        <v>2959</v>
      </c>
      <c r="F951" s="282" t="s">
        <v>2955</v>
      </c>
      <c r="G951" s="282" t="s">
        <v>2968</v>
      </c>
      <c r="H951" s="282" t="s">
        <v>2969</v>
      </c>
      <c r="I951" s="282" t="s">
        <v>2962</v>
      </c>
      <c r="J951" s="282" t="s">
        <v>60</v>
      </c>
      <c r="K951" s="282" t="s">
        <v>2958</v>
      </c>
      <c r="L951" s="282" t="s">
        <v>45</v>
      </c>
      <c r="M951" s="283" t="s">
        <v>825</v>
      </c>
      <c r="N951" s="282" t="s">
        <v>824</v>
      </c>
      <c r="O951" s="282" t="s">
        <v>50</v>
      </c>
      <c r="P951" s="282" t="s">
        <v>51</v>
      </c>
      <c r="Q951" s="284" t="s">
        <v>45</v>
      </c>
      <c r="R951" s="282" t="s">
        <v>45</v>
      </c>
      <c r="S951" s="285">
        <v>2958465</v>
      </c>
      <c r="T951" s="285">
        <v>45964</v>
      </c>
      <c r="U951" s="284" t="s">
        <v>45</v>
      </c>
      <c r="V951" s="285">
        <v>45964</v>
      </c>
      <c r="W951" s="284" t="s">
        <v>45</v>
      </c>
      <c r="X951" s="284" t="s">
        <v>45</v>
      </c>
      <c r="Y951" s="286">
        <v>75000</v>
      </c>
      <c r="Z951" s="286">
        <v>75000</v>
      </c>
      <c r="AA951" s="286">
        <v>19900</v>
      </c>
      <c r="AB951" s="286">
        <v>75000</v>
      </c>
      <c r="AC951" s="287" t="s">
        <v>52</v>
      </c>
      <c r="AD951" s="284" t="s">
        <v>60</v>
      </c>
      <c r="AE951" s="287" t="s">
        <v>45</v>
      </c>
      <c r="AF951" s="286">
        <v>75000</v>
      </c>
      <c r="AG951" s="286">
        <v>1875</v>
      </c>
      <c r="AH951" s="286">
        <v>140625000</v>
      </c>
      <c r="AI951" s="286">
        <v>37312500</v>
      </c>
      <c r="AJ951" s="286">
        <v>1875</v>
      </c>
      <c r="AK951" s="286">
        <v>140625000</v>
      </c>
      <c r="AL951" s="286">
        <v>37312500</v>
      </c>
      <c r="AM951" s="286"/>
      <c r="AN951" s="286"/>
      <c r="AO951" s="286">
        <v>0</v>
      </c>
      <c r="AP951" s="286"/>
      <c r="AQ951" s="286"/>
      <c r="AR951" s="286">
        <v>0</v>
      </c>
      <c r="AS951" s="286"/>
      <c r="AT951" s="286"/>
      <c r="AU951" s="286">
        <v>0</v>
      </c>
      <c r="AV951" s="286"/>
      <c r="AW951" s="286"/>
      <c r="AX951" s="286">
        <v>0</v>
      </c>
      <c r="AY951" s="286"/>
      <c r="AZ951" s="286"/>
      <c r="BA951" s="286"/>
      <c r="BB951" s="286"/>
      <c r="BC951" s="286"/>
      <c r="BD951" s="286"/>
      <c r="BE951" s="286"/>
      <c r="BF951" s="286">
        <v>0</v>
      </c>
      <c r="BG951" s="286"/>
      <c r="BH951" s="286"/>
      <c r="BI951" s="286"/>
      <c r="BJ951" s="286">
        <v>0</v>
      </c>
      <c r="BK951" s="286"/>
      <c r="BL951" s="286"/>
      <c r="BM951" s="286"/>
      <c r="BN951" s="286"/>
      <c r="BO951" s="286"/>
      <c r="BP951" s="287" t="s">
        <v>45</v>
      </c>
      <c r="BQ951" s="287" t="s">
        <v>45</v>
      </c>
      <c r="BR951" t="s">
        <v>45</v>
      </c>
    </row>
    <row r="952" spans="1:70" x14ac:dyDescent="0.3">
      <c r="A952" s="281">
        <v>949</v>
      </c>
      <c r="B952" s="288" t="s">
        <v>2952</v>
      </c>
      <c r="C952" s="288" t="s">
        <v>3011</v>
      </c>
      <c r="D952" s="288" t="s">
        <v>3007</v>
      </c>
      <c r="E952" s="288" t="s">
        <v>2959</v>
      </c>
      <c r="F952" s="288" t="s">
        <v>2970</v>
      </c>
      <c r="G952" s="288" t="s">
        <v>2971</v>
      </c>
      <c r="H952" s="288" t="s">
        <v>2972</v>
      </c>
      <c r="I952" s="288" t="s">
        <v>2962</v>
      </c>
      <c r="J952" s="288" t="s">
        <v>60</v>
      </c>
      <c r="K952" s="288" t="s">
        <v>2958</v>
      </c>
      <c r="L952" s="288" t="s">
        <v>45</v>
      </c>
      <c r="M952" s="289" t="s">
        <v>823</v>
      </c>
      <c r="N952" s="288" t="s">
        <v>822</v>
      </c>
      <c r="O952" s="288" t="s">
        <v>50</v>
      </c>
      <c r="P952" s="288" t="s">
        <v>51</v>
      </c>
      <c r="Q952" s="290" t="s">
        <v>45</v>
      </c>
      <c r="R952" s="288" t="s">
        <v>45</v>
      </c>
      <c r="S952" s="1">
        <v>2958465</v>
      </c>
      <c r="T952" s="1">
        <v>45904</v>
      </c>
      <c r="U952" s="290" t="s">
        <v>45</v>
      </c>
      <c r="V952" s="1">
        <v>45904</v>
      </c>
      <c r="W952" s="290" t="s">
        <v>45</v>
      </c>
      <c r="X952" s="290" t="s">
        <v>45</v>
      </c>
      <c r="Y952" s="291">
        <v>82000</v>
      </c>
      <c r="Z952" s="291">
        <v>82000</v>
      </c>
      <c r="AA952" s="291">
        <v>21500</v>
      </c>
      <c r="AB952" s="291">
        <v>82000</v>
      </c>
      <c r="AC952" s="292" t="s">
        <v>672</v>
      </c>
      <c r="AD952" s="290" t="s">
        <v>60</v>
      </c>
      <c r="AE952" s="292" t="s">
        <v>45</v>
      </c>
      <c r="AF952" s="291">
        <v>82000</v>
      </c>
      <c r="AG952" s="291">
        <v>870</v>
      </c>
      <c r="AH952" s="291">
        <v>71340000</v>
      </c>
      <c r="AI952" s="291">
        <v>18705000</v>
      </c>
      <c r="AJ952" s="291">
        <v>870</v>
      </c>
      <c r="AK952" s="291">
        <v>71340000</v>
      </c>
      <c r="AL952" s="291">
        <v>18705000</v>
      </c>
      <c r="AM952" s="291"/>
      <c r="AN952" s="291"/>
      <c r="AO952" s="291">
        <v>0</v>
      </c>
      <c r="AP952" s="291"/>
      <c r="AQ952" s="291"/>
      <c r="AR952" s="291">
        <v>0</v>
      </c>
      <c r="AS952" s="291"/>
      <c r="AT952" s="291"/>
      <c r="AU952" s="291">
        <v>0</v>
      </c>
      <c r="AV952" s="291"/>
      <c r="AW952" s="291"/>
      <c r="AX952" s="291">
        <v>0</v>
      </c>
      <c r="AY952" s="291"/>
      <c r="AZ952" s="291"/>
      <c r="BA952" s="291"/>
      <c r="BB952" s="291"/>
      <c r="BC952" s="291"/>
      <c r="BD952" s="291"/>
      <c r="BE952" s="291"/>
      <c r="BF952" s="291">
        <v>0</v>
      </c>
      <c r="BG952" s="291"/>
      <c r="BH952" s="291"/>
      <c r="BI952" s="291"/>
      <c r="BJ952" s="291">
        <v>0</v>
      </c>
      <c r="BK952" s="291"/>
      <c r="BL952" s="291"/>
      <c r="BM952" s="291"/>
      <c r="BN952" s="291"/>
      <c r="BO952" s="291"/>
      <c r="BP952" s="292" t="s">
        <v>45</v>
      </c>
      <c r="BQ952" s="292" t="s">
        <v>45</v>
      </c>
      <c r="BR952" t="s">
        <v>45</v>
      </c>
    </row>
    <row r="953" spans="1:70" x14ac:dyDescent="0.3">
      <c r="A953" s="281">
        <v>950</v>
      </c>
      <c r="B953" s="282" t="s">
        <v>2952</v>
      </c>
      <c r="C953" s="282" t="s">
        <v>3011</v>
      </c>
      <c r="D953" s="282" t="s">
        <v>3007</v>
      </c>
      <c r="E953" s="282" t="s">
        <v>2959</v>
      </c>
      <c r="F953" s="282" t="s">
        <v>2970</v>
      </c>
      <c r="G953" s="282" t="s">
        <v>2971</v>
      </c>
      <c r="H953" s="282" t="s">
        <v>2972</v>
      </c>
      <c r="I953" s="282" t="s">
        <v>2962</v>
      </c>
      <c r="J953" s="282" t="s">
        <v>60</v>
      </c>
      <c r="K953" s="282" t="s">
        <v>2958</v>
      </c>
      <c r="L953" s="282" t="s">
        <v>45</v>
      </c>
      <c r="M953" s="283" t="s">
        <v>821</v>
      </c>
      <c r="N953" s="282" t="s">
        <v>820</v>
      </c>
      <c r="O953" s="282" t="s">
        <v>50</v>
      </c>
      <c r="P953" s="282" t="s">
        <v>139</v>
      </c>
      <c r="Q953" s="284" t="s">
        <v>45</v>
      </c>
      <c r="R953" s="282" t="s">
        <v>45</v>
      </c>
      <c r="S953" s="285">
        <v>2958465</v>
      </c>
      <c r="T953" s="285">
        <v>45876</v>
      </c>
      <c r="U953" s="284" t="s">
        <v>45</v>
      </c>
      <c r="V953" s="285">
        <v>45876</v>
      </c>
      <c r="W953" s="284" t="s">
        <v>45</v>
      </c>
      <c r="X953" s="284" t="s">
        <v>45</v>
      </c>
      <c r="Y953" s="286">
        <v>69000</v>
      </c>
      <c r="Z953" s="286">
        <v>69000</v>
      </c>
      <c r="AA953" s="286">
        <v>18000</v>
      </c>
      <c r="AB953" s="286">
        <v>69000</v>
      </c>
      <c r="AC953" s="287" t="s">
        <v>527</v>
      </c>
      <c r="AD953" s="284" t="s">
        <v>60</v>
      </c>
      <c r="AE953" s="287" t="s">
        <v>45</v>
      </c>
      <c r="AF953" s="286">
        <v>69000</v>
      </c>
      <c r="AG953" s="286">
        <v>1630</v>
      </c>
      <c r="AH953" s="286">
        <v>112470000</v>
      </c>
      <c r="AI953" s="286">
        <v>29340000</v>
      </c>
      <c r="AJ953" s="286">
        <v>1630</v>
      </c>
      <c r="AK953" s="286">
        <v>112470000</v>
      </c>
      <c r="AL953" s="286">
        <v>29340000</v>
      </c>
      <c r="AM953" s="286"/>
      <c r="AN953" s="286"/>
      <c r="AO953" s="286">
        <v>0</v>
      </c>
      <c r="AP953" s="286"/>
      <c r="AQ953" s="286"/>
      <c r="AR953" s="286">
        <v>0</v>
      </c>
      <c r="AS953" s="286"/>
      <c r="AT953" s="286"/>
      <c r="AU953" s="286">
        <v>0</v>
      </c>
      <c r="AV953" s="286"/>
      <c r="AW953" s="286"/>
      <c r="AX953" s="286">
        <v>0</v>
      </c>
      <c r="AY953" s="286"/>
      <c r="AZ953" s="286"/>
      <c r="BA953" s="286"/>
      <c r="BB953" s="286"/>
      <c r="BC953" s="286"/>
      <c r="BD953" s="286"/>
      <c r="BE953" s="286"/>
      <c r="BF953" s="286">
        <v>0</v>
      </c>
      <c r="BG953" s="286"/>
      <c r="BH953" s="286"/>
      <c r="BI953" s="286"/>
      <c r="BJ953" s="286">
        <v>0</v>
      </c>
      <c r="BK953" s="286"/>
      <c r="BL953" s="286"/>
      <c r="BM953" s="286"/>
      <c r="BN953" s="286"/>
      <c r="BO953" s="286"/>
      <c r="BP953" s="287" t="s">
        <v>45</v>
      </c>
      <c r="BQ953" s="287" t="s">
        <v>45</v>
      </c>
      <c r="BR953" t="s">
        <v>45</v>
      </c>
    </row>
    <row r="954" spans="1:70" x14ac:dyDescent="0.3">
      <c r="A954" s="281">
        <v>951</v>
      </c>
      <c r="B954" s="288" t="s">
        <v>2952</v>
      </c>
      <c r="C954" s="288" t="s">
        <v>3011</v>
      </c>
      <c r="D954" s="288" t="s">
        <v>3007</v>
      </c>
      <c r="E954" s="288" t="s">
        <v>2959</v>
      </c>
      <c r="F954" s="288" t="s">
        <v>2970</v>
      </c>
      <c r="G954" s="288" t="s">
        <v>2971</v>
      </c>
      <c r="H954" s="288" t="s">
        <v>2972</v>
      </c>
      <c r="I954" s="288" t="s">
        <v>2962</v>
      </c>
      <c r="J954" s="288" t="s">
        <v>60</v>
      </c>
      <c r="K954" s="288" t="s">
        <v>2958</v>
      </c>
      <c r="L954" s="288" t="s">
        <v>45</v>
      </c>
      <c r="M954" s="289" t="s">
        <v>819</v>
      </c>
      <c r="N954" s="288" t="s">
        <v>818</v>
      </c>
      <c r="O954" s="288" t="s">
        <v>50</v>
      </c>
      <c r="P954" s="288" t="s">
        <v>51</v>
      </c>
      <c r="Q954" s="290" t="s">
        <v>45</v>
      </c>
      <c r="R954" s="288" t="s">
        <v>45</v>
      </c>
      <c r="S954" s="1">
        <v>2958465</v>
      </c>
      <c r="T954" s="1">
        <v>45903</v>
      </c>
      <c r="U954" s="290" t="s">
        <v>45</v>
      </c>
      <c r="V954" s="1">
        <v>45903</v>
      </c>
      <c r="W954" s="290" t="s">
        <v>45</v>
      </c>
      <c r="X954" s="290" t="s">
        <v>45</v>
      </c>
      <c r="Y954" s="291">
        <v>89000</v>
      </c>
      <c r="Z954" s="291">
        <v>99000</v>
      </c>
      <c r="AA954" s="291">
        <v>22800</v>
      </c>
      <c r="AB954" s="291">
        <v>99000</v>
      </c>
      <c r="AC954" s="292" t="s">
        <v>546</v>
      </c>
      <c r="AD954" s="290" t="s">
        <v>60</v>
      </c>
      <c r="AE954" s="292" t="s">
        <v>45</v>
      </c>
      <c r="AF954" s="291">
        <v>89000</v>
      </c>
      <c r="AG954" s="291">
        <v>1930</v>
      </c>
      <c r="AH954" s="291">
        <v>191070000</v>
      </c>
      <c r="AI954" s="291">
        <v>44004000</v>
      </c>
      <c r="AJ954" s="291">
        <v>1930</v>
      </c>
      <c r="AK954" s="291">
        <v>191070000</v>
      </c>
      <c r="AL954" s="291">
        <v>44004000</v>
      </c>
      <c r="AM954" s="291"/>
      <c r="AN954" s="291"/>
      <c r="AO954" s="291">
        <v>0</v>
      </c>
      <c r="AP954" s="291"/>
      <c r="AQ954" s="291"/>
      <c r="AR954" s="291">
        <v>0</v>
      </c>
      <c r="AS954" s="291"/>
      <c r="AT954" s="291"/>
      <c r="AU954" s="291">
        <v>0</v>
      </c>
      <c r="AV954" s="291"/>
      <c r="AW954" s="291"/>
      <c r="AX954" s="291">
        <v>0</v>
      </c>
      <c r="AY954" s="291"/>
      <c r="AZ954" s="291"/>
      <c r="BA954" s="291"/>
      <c r="BB954" s="291"/>
      <c r="BC954" s="291"/>
      <c r="BD954" s="291"/>
      <c r="BE954" s="291"/>
      <c r="BF954" s="291">
        <v>0</v>
      </c>
      <c r="BG954" s="291"/>
      <c r="BH954" s="291"/>
      <c r="BI954" s="291"/>
      <c r="BJ954" s="291">
        <v>0</v>
      </c>
      <c r="BK954" s="291"/>
      <c r="BL954" s="291"/>
      <c r="BM954" s="291"/>
      <c r="BN954" s="291"/>
      <c r="BO954" s="291"/>
      <c r="BP954" s="292" t="s">
        <v>45</v>
      </c>
      <c r="BQ954" s="292" t="s">
        <v>45</v>
      </c>
      <c r="BR954" t="s">
        <v>45</v>
      </c>
    </row>
    <row r="955" spans="1:70" x14ac:dyDescent="0.3">
      <c r="A955" s="281">
        <v>952</v>
      </c>
      <c r="B955" s="282" t="s">
        <v>2952</v>
      </c>
      <c r="C955" s="282" t="s">
        <v>3011</v>
      </c>
      <c r="D955" s="282" t="s">
        <v>3007</v>
      </c>
      <c r="E955" s="282" t="s">
        <v>2959</v>
      </c>
      <c r="F955" s="282" t="s">
        <v>2970</v>
      </c>
      <c r="G955" s="282" t="s">
        <v>2971</v>
      </c>
      <c r="H955" s="282" t="s">
        <v>2972</v>
      </c>
      <c r="I955" s="282" t="s">
        <v>2962</v>
      </c>
      <c r="J955" s="282" t="s">
        <v>60</v>
      </c>
      <c r="K955" s="282" t="s">
        <v>2958</v>
      </c>
      <c r="L955" s="282" t="s">
        <v>45</v>
      </c>
      <c r="M955" s="283" t="s">
        <v>817</v>
      </c>
      <c r="N955" s="282" t="s">
        <v>816</v>
      </c>
      <c r="O955" s="282" t="s">
        <v>50</v>
      </c>
      <c r="P955" s="282" t="s">
        <v>142</v>
      </c>
      <c r="Q955" s="284" t="s">
        <v>45</v>
      </c>
      <c r="R955" s="282" t="s">
        <v>45</v>
      </c>
      <c r="S955" s="285">
        <v>45926</v>
      </c>
      <c r="T955" s="285">
        <v>45903</v>
      </c>
      <c r="U955" s="284" t="s">
        <v>45</v>
      </c>
      <c r="V955" s="285">
        <v>45903</v>
      </c>
      <c r="W955" s="284" t="s">
        <v>45</v>
      </c>
      <c r="X955" s="284" t="s">
        <v>45</v>
      </c>
      <c r="Y955" s="286">
        <v>69000</v>
      </c>
      <c r="Z955" s="286">
        <v>69000</v>
      </c>
      <c r="AA955" s="286">
        <v>17800</v>
      </c>
      <c r="AB955" s="286">
        <v>69000</v>
      </c>
      <c r="AC955" s="287" t="s">
        <v>566</v>
      </c>
      <c r="AD955" s="284" t="s">
        <v>60</v>
      </c>
      <c r="AE955" s="287" t="s">
        <v>45</v>
      </c>
      <c r="AF955" s="286">
        <v>69000</v>
      </c>
      <c r="AG955" s="286">
        <v>2375</v>
      </c>
      <c r="AH955" s="286">
        <v>163875000</v>
      </c>
      <c r="AI955" s="286">
        <v>42275000</v>
      </c>
      <c r="AJ955" s="286">
        <v>2375</v>
      </c>
      <c r="AK955" s="286">
        <v>163875000</v>
      </c>
      <c r="AL955" s="286">
        <v>42275000</v>
      </c>
      <c r="AM955" s="286"/>
      <c r="AN955" s="286"/>
      <c r="AO955" s="286">
        <v>0</v>
      </c>
      <c r="AP955" s="286"/>
      <c r="AQ955" s="286"/>
      <c r="AR955" s="286">
        <v>0</v>
      </c>
      <c r="AS955" s="286"/>
      <c r="AT955" s="286"/>
      <c r="AU955" s="286">
        <v>0</v>
      </c>
      <c r="AV955" s="286"/>
      <c r="AW955" s="286"/>
      <c r="AX955" s="286">
        <v>0</v>
      </c>
      <c r="AY955" s="286"/>
      <c r="AZ955" s="286"/>
      <c r="BA955" s="286"/>
      <c r="BB955" s="286"/>
      <c r="BC955" s="286"/>
      <c r="BD955" s="286"/>
      <c r="BE955" s="286"/>
      <c r="BF955" s="286">
        <v>0</v>
      </c>
      <c r="BG955" s="286"/>
      <c r="BH955" s="286"/>
      <c r="BI955" s="286"/>
      <c r="BJ955" s="286">
        <v>0</v>
      </c>
      <c r="BK955" s="286"/>
      <c r="BL955" s="286"/>
      <c r="BM955" s="286"/>
      <c r="BN955" s="286"/>
      <c r="BO955" s="286"/>
      <c r="BP955" s="287" t="s">
        <v>45</v>
      </c>
      <c r="BQ955" s="287" t="s">
        <v>45</v>
      </c>
      <c r="BR955" t="s">
        <v>45</v>
      </c>
    </row>
    <row r="956" spans="1:70" x14ac:dyDescent="0.3">
      <c r="A956" s="281">
        <v>953</v>
      </c>
      <c r="B956" s="288" t="s">
        <v>2952</v>
      </c>
      <c r="C956" s="288" t="s">
        <v>3011</v>
      </c>
      <c r="D956" s="288" t="s">
        <v>3007</v>
      </c>
      <c r="E956" s="288" t="s">
        <v>2959</v>
      </c>
      <c r="F956" s="288" t="s">
        <v>2970</v>
      </c>
      <c r="G956" s="288" t="s">
        <v>2971</v>
      </c>
      <c r="H956" s="288" t="s">
        <v>2972</v>
      </c>
      <c r="I956" s="288" t="s">
        <v>2962</v>
      </c>
      <c r="J956" s="288" t="s">
        <v>60</v>
      </c>
      <c r="K956" s="288" t="s">
        <v>2958</v>
      </c>
      <c r="L956" s="288" t="s">
        <v>45</v>
      </c>
      <c r="M956" s="289" t="s">
        <v>815</v>
      </c>
      <c r="N956" s="288" t="s">
        <v>814</v>
      </c>
      <c r="O956" s="288" t="s">
        <v>50</v>
      </c>
      <c r="P956" s="288" t="s">
        <v>51</v>
      </c>
      <c r="Q956" s="290" t="s">
        <v>45</v>
      </c>
      <c r="R956" s="288" t="s">
        <v>45</v>
      </c>
      <c r="S956" s="1">
        <v>2958465</v>
      </c>
      <c r="T956" s="1">
        <v>45903</v>
      </c>
      <c r="U956" s="290" t="s">
        <v>45</v>
      </c>
      <c r="V956" s="1">
        <v>45903</v>
      </c>
      <c r="W956" s="290" t="s">
        <v>45</v>
      </c>
      <c r="X956" s="290" t="s">
        <v>45</v>
      </c>
      <c r="Y956" s="291">
        <v>69000</v>
      </c>
      <c r="Z956" s="291">
        <v>77000</v>
      </c>
      <c r="AA956" s="291">
        <v>16800</v>
      </c>
      <c r="AB956" s="291">
        <v>77000</v>
      </c>
      <c r="AC956" s="292" t="s">
        <v>772</v>
      </c>
      <c r="AD956" s="290" t="s">
        <v>60</v>
      </c>
      <c r="AE956" s="292" t="s">
        <v>45</v>
      </c>
      <c r="AF956" s="291">
        <v>69000</v>
      </c>
      <c r="AG956" s="291">
        <v>4075</v>
      </c>
      <c r="AH956" s="291">
        <v>313775000</v>
      </c>
      <c r="AI956" s="291">
        <v>68460000</v>
      </c>
      <c r="AJ956" s="291">
        <v>4075</v>
      </c>
      <c r="AK956" s="291">
        <v>313775000</v>
      </c>
      <c r="AL956" s="291">
        <v>68460000</v>
      </c>
      <c r="AM956" s="291"/>
      <c r="AN956" s="291"/>
      <c r="AO956" s="291">
        <v>0</v>
      </c>
      <c r="AP956" s="291"/>
      <c r="AQ956" s="291"/>
      <c r="AR956" s="291">
        <v>0</v>
      </c>
      <c r="AS956" s="291"/>
      <c r="AT956" s="291"/>
      <c r="AU956" s="291">
        <v>0</v>
      </c>
      <c r="AV956" s="291"/>
      <c r="AW956" s="291"/>
      <c r="AX956" s="291">
        <v>0</v>
      </c>
      <c r="AY956" s="291"/>
      <c r="AZ956" s="291"/>
      <c r="BA956" s="291"/>
      <c r="BB956" s="291"/>
      <c r="BC956" s="291"/>
      <c r="BD956" s="291"/>
      <c r="BE956" s="291"/>
      <c r="BF956" s="291">
        <v>0</v>
      </c>
      <c r="BG956" s="291"/>
      <c r="BH956" s="291"/>
      <c r="BI956" s="291"/>
      <c r="BJ956" s="291">
        <v>0</v>
      </c>
      <c r="BK956" s="291"/>
      <c r="BL956" s="291"/>
      <c r="BM956" s="291"/>
      <c r="BN956" s="291"/>
      <c r="BO956" s="291"/>
      <c r="BP956" s="292" t="s">
        <v>45</v>
      </c>
      <c r="BQ956" s="292" t="s">
        <v>45</v>
      </c>
      <c r="BR956" t="s">
        <v>45</v>
      </c>
    </row>
    <row r="957" spans="1:70" x14ac:dyDescent="0.3">
      <c r="A957" s="281">
        <v>954</v>
      </c>
      <c r="B957" s="282" t="s">
        <v>2952</v>
      </c>
      <c r="C957" s="282" t="s">
        <v>3011</v>
      </c>
      <c r="D957" s="282" t="s">
        <v>3007</v>
      </c>
      <c r="E957" s="282" t="s">
        <v>2959</v>
      </c>
      <c r="F957" s="282" t="s">
        <v>2970</v>
      </c>
      <c r="G957" s="282" t="s">
        <v>2971</v>
      </c>
      <c r="H957" s="282" t="s">
        <v>2972</v>
      </c>
      <c r="I957" s="282" t="s">
        <v>2962</v>
      </c>
      <c r="J957" s="282" t="s">
        <v>60</v>
      </c>
      <c r="K957" s="282" t="s">
        <v>2958</v>
      </c>
      <c r="L957" s="282" t="s">
        <v>45</v>
      </c>
      <c r="M957" s="283" t="s">
        <v>810</v>
      </c>
      <c r="N957" s="282" t="s">
        <v>809</v>
      </c>
      <c r="O957" s="282" t="s">
        <v>50</v>
      </c>
      <c r="P957" s="282" t="s">
        <v>51</v>
      </c>
      <c r="Q957" s="284" t="s">
        <v>45</v>
      </c>
      <c r="R957" s="282" t="s">
        <v>45</v>
      </c>
      <c r="S957" s="285">
        <v>2958465</v>
      </c>
      <c r="T957" s="285">
        <v>45917</v>
      </c>
      <c r="U957" s="284" t="s">
        <v>45</v>
      </c>
      <c r="V957" s="285">
        <v>45917</v>
      </c>
      <c r="W957" s="284" t="s">
        <v>45</v>
      </c>
      <c r="X957" s="284" t="s">
        <v>45</v>
      </c>
      <c r="Y957" s="286">
        <v>105000</v>
      </c>
      <c r="Z957" s="286">
        <v>117000</v>
      </c>
      <c r="AA957" s="286">
        <v>27500</v>
      </c>
      <c r="AB957" s="286">
        <v>117000</v>
      </c>
      <c r="AC957" s="287" t="s">
        <v>672</v>
      </c>
      <c r="AD957" s="284" t="s">
        <v>60</v>
      </c>
      <c r="AE957" s="287" t="s">
        <v>45</v>
      </c>
      <c r="AF957" s="286">
        <v>105000</v>
      </c>
      <c r="AG957" s="286">
        <v>1830</v>
      </c>
      <c r="AH957" s="286">
        <v>214110000</v>
      </c>
      <c r="AI957" s="286">
        <v>50325000</v>
      </c>
      <c r="AJ957" s="286">
        <v>1580</v>
      </c>
      <c r="AK957" s="286">
        <v>184860000</v>
      </c>
      <c r="AL957" s="286">
        <v>43450000</v>
      </c>
      <c r="AM957" s="286">
        <v>250</v>
      </c>
      <c r="AN957" s="286">
        <v>29250000</v>
      </c>
      <c r="AO957" s="286">
        <v>6875000</v>
      </c>
      <c r="AP957" s="286"/>
      <c r="AQ957" s="286"/>
      <c r="AR957" s="286">
        <v>0</v>
      </c>
      <c r="AS957" s="286"/>
      <c r="AT957" s="286"/>
      <c r="AU957" s="286">
        <v>0</v>
      </c>
      <c r="AV957" s="286"/>
      <c r="AW957" s="286"/>
      <c r="AX957" s="286">
        <v>0</v>
      </c>
      <c r="AY957" s="286"/>
      <c r="AZ957" s="286"/>
      <c r="BA957" s="286"/>
      <c r="BB957" s="286"/>
      <c r="BC957" s="286"/>
      <c r="BD957" s="286"/>
      <c r="BE957" s="286"/>
      <c r="BF957" s="286">
        <v>0</v>
      </c>
      <c r="BG957" s="286"/>
      <c r="BH957" s="286"/>
      <c r="BI957" s="286"/>
      <c r="BJ957" s="286">
        <v>0</v>
      </c>
      <c r="BK957" s="286"/>
      <c r="BL957" s="286"/>
      <c r="BM957" s="286"/>
      <c r="BN957" s="286"/>
      <c r="BO957" s="286"/>
      <c r="BP957" s="287" t="s">
        <v>45</v>
      </c>
      <c r="BQ957" s="287" t="s">
        <v>45</v>
      </c>
      <c r="BR957" t="s">
        <v>45</v>
      </c>
    </row>
    <row r="958" spans="1:70" x14ac:dyDescent="0.3">
      <c r="A958" s="281">
        <v>955</v>
      </c>
      <c r="B958" s="288" t="s">
        <v>2952</v>
      </c>
      <c r="C958" s="288" t="s">
        <v>3011</v>
      </c>
      <c r="D958" s="288" t="s">
        <v>3007</v>
      </c>
      <c r="E958" s="288" t="s">
        <v>2959</v>
      </c>
      <c r="F958" s="288" t="s">
        <v>2970</v>
      </c>
      <c r="G958" s="288" t="s">
        <v>2971</v>
      </c>
      <c r="H958" s="288" t="s">
        <v>2972</v>
      </c>
      <c r="I958" s="288" t="s">
        <v>2962</v>
      </c>
      <c r="J958" s="288" t="s">
        <v>60</v>
      </c>
      <c r="K958" s="288" t="s">
        <v>2958</v>
      </c>
      <c r="L958" s="288" t="s">
        <v>45</v>
      </c>
      <c r="M958" s="289" t="s">
        <v>808</v>
      </c>
      <c r="N958" s="288" t="s">
        <v>807</v>
      </c>
      <c r="O958" s="288" t="s">
        <v>50</v>
      </c>
      <c r="P958" s="288" t="s">
        <v>142</v>
      </c>
      <c r="Q958" s="290" t="s">
        <v>45</v>
      </c>
      <c r="R958" s="288" t="s">
        <v>45</v>
      </c>
      <c r="S958" s="1">
        <v>2958465</v>
      </c>
      <c r="T958" s="1">
        <v>45957</v>
      </c>
      <c r="U958" s="290" t="s">
        <v>45</v>
      </c>
      <c r="V958" s="1">
        <v>45957</v>
      </c>
      <c r="W958" s="290" t="s">
        <v>45</v>
      </c>
      <c r="X958" s="290" t="s">
        <v>45</v>
      </c>
      <c r="Y958" s="291">
        <v>72000</v>
      </c>
      <c r="Z958" s="291">
        <v>72000</v>
      </c>
      <c r="AA958" s="291">
        <v>19000</v>
      </c>
      <c r="AB958" s="291">
        <v>72000</v>
      </c>
      <c r="AC958" s="292" t="s">
        <v>363</v>
      </c>
      <c r="AD958" s="290" t="s">
        <v>60</v>
      </c>
      <c r="AE958" s="292" t="s">
        <v>45</v>
      </c>
      <c r="AF958" s="291">
        <v>72000</v>
      </c>
      <c r="AG958" s="291">
        <v>1020</v>
      </c>
      <c r="AH958" s="291">
        <v>73440000</v>
      </c>
      <c r="AI958" s="291">
        <v>19380000</v>
      </c>
      <c r="AJ958" s="291">
        <v>1020</v>
      </c>
      <c r="AK958" s="291">
        <v>73440000</v>
      </c>
      <c r="AL958" s="291">
        <v>19380000</v>
      </c>
      <c r="AM958" s="291"/>
      <c r="AN958" s="291"/>
      <c r="AO958" s="291">
        <v>0</v>
      </c>
      <c r="AP958" s="291"/>
      <c r="AQ958" s="291"/>
      <c r="AR958" s="291">
        <v>0</v>
      </c>
      <c r="AS958" s="291"/>
      <c r="AT958" s="291"/>
      <c r="AU958" s="291">
        <v>0</v>
      </c>
      <c r="AV958" s="291"/>
      <c r="AW958" s="291"/>
      <c r="AX958" s="291">
        <v>0</v>
      </c>
      <c r="AY958" s="291"/>
      <c r="AZ958" s="291"/>
      <c r="BA958" s="291"/>
      <c r="BB958" s="291"/>
      <c r="BC958" s="291"/>
      <c r="BD958" s="291"/>
      <c r="BE958" s="291"/>
      <c r="BF958" s="291">
        <v>0</v>
      </c>
      <c r="BG958" s="291"/>
      <c r="BH958" s="291"/>
      <c r="BI958" s="291"/>
      <c r="BJ958" s="291">
        <v>0</v>
      </c>
      <c r="BK958" s="291"/>
      <c r="BL958" s="291"/>
      <c r="BM958" s="291"/>
      <c r="BN958" s="291"/>
      <c r="BO958" s="291"/>
      <c r="BP958" s="292" t="s">
        <v>45</v>
      </c>
      <c r="BQ958" s="292" t="s">
        <v>45</v>
      </c>
      <c r="BR958" t="s">
        <v>45</v>
      </c>
    </row>
    <row r="959" spans="1:70" x14ac:dyDescent="0.3">
      <c r="A959" s="281">
        <v>956</v>
      </c>
      <c r="B959" s="282" t="s">
        <v>2952</v>
      </c>
      <c r="C959" s="282" t="s">
        <v>3011</v>
      </c>
      <c r="D959" s="282" t="s">
        <v>3007</v>
      </c>
      <c r="E959" s="282" t="s">
        <v>2959</v>
      </c>
      <c r="F959" s="282" t="s">
        <v>2970</v>
      </c>
      <c r="G959" s="282" t="s">
        <v>2971</v>
      </c>
      <c r="H959" s="282" t="s">
        <v>2972</v>
      </c>
      <c r="I959" s="282" t="s">
        <v>2962</v>
      </c>
      <c r="J959" s="282" t="s">
        <v>60</v>
      </c>
      <c r="K959" s="282" t="s">
        <v>2958</v>
      </c>
      <c r="L959" s="282" t="s">
        <v>45</v>
      </c>
      <c r="M959" s="283" t="s">
        <v>806</v>
      </c>
      <c r="N959" s="282" t="s">
        <v>805</v>
      </c>
      <c r="O959" s="282" t="s">
        <v>50</v>
      </c>
      <c r="P959" s="282" t="s">
        <v>51</v>
      </c>
      <c r="Q959" s="284" t="s">
        <v>45</v>
      </c>
      <c r="R959" s="282" t="s">
        <v>45</v>
      </c>
      <c r="S959" s="285">
        <v>2958465</v>
      </c>
      <c r="T959" s="285">
        <v>45950</v>
      </c>
      <c r="U959" s="284" t="s">
        <v>45</v>
      </c>
      <c r="V959" s="285">
        <v>45950</v>
      </c>
      <c r="W959" s="284" t="s">
        <v>45</v>
      </c>
      <c r="X959" s="284" t="s">
        <v>45</v>
      </c>
      <c r="Y959" s="286">
        <v>74000</v>
      </c>
      <c r="Z959" s="286">
        <v>92000</v>
      </c>
      <c r="AA959" s="286">
        <v>19000</v>
      </c>
      <c r="AB959" s="286">
        <v>92000</v>
      </c>
      <c r="AC959" s="287" t="s">
        <v>796</v>
      </c>
      <c r="AD959" s="284" t="s">
        <v>60</v>
      </c>
      <c r="AE959" s="287" t="s">
        <v>45</v>
      </c>
      <c r="AF959" s="286">
        <v>74000</v>
      </c>
      <c r="AG959" s="286">
        <v>4530</v>
      </c>
      <c r="AH959" s="286">
        <v>416760000</v>
      </c>
      <c r="AI959" s="286">
        <v>86070000</v>
      </c>
      <c r="AJ959" s="286">
        <v>4530</v>
      </c>
      <c r="AK959" s="286">
        <v>416760000</v>
      </c>
      <c r="AL959" s="286">
        <v>86070000</v>
      </c>
      <c r="AM959" s="286"/>
      <c r="AN959" s="286"/>
      <c r="AO959" s="286">
        <v>0</v>
      </c>
      <c r="AP959" s="286"/>
      <c r="AQ959" s="286"/>
      <c r="AR959" s="286">
        <v>0</v>
      </c>
      <c r="AS959" s="286"/>
      <c r="AT959" s="286"/>
      <c r="AU959" s="286">
        <v>0</v>
      </c>
      <c r="AV959" s="286"/>
      <c r="AW959" s="286"/>
      <c r="AX959" s="286">
        <v>0</v>
      </c>
      <c r="AY959" s="286"/>
      <c r="AZ959" s="286"/>
      <c r="BA959" s="286"/>
      <c r="BB959" s="286"/>
      <c r="BC959" s="286"/>
      <c r="BD959" s="286"/>
      <c r="BE959" s="286"/>
      <c r="BF959" s="286">
        <v>0</v>
      </c>
      <c r="BG959" s="286"/>
      <c r="BH959" s="286"/>
      <c r="BI959" s="286"/>
      <c r="BJ959" s="286">
        <v>0</v>
      </c>
      <c r="BK959" s="286"/>
      <c r="BL959" s="286"/>
      <c r="BM959" s="286"/>
      <c r="BN959" s="286"/>
      <c r="BO959" s="286"/>
      <c r="BP959" s="287" t="s">
        <v>45</v>
      </c>
      <c r="BQ959" s="287" t="s">
        <v>45</v>
      </c>
      <c r="BR959" t="s">
        <v>45</v>
      </c>
    </row>
    <row r="960" spans="1:70" x14ac:dyDescent="0.3">
      <c r="A960" s="281">
        <v>957</v>
      </c>
      <c r="B960" s="288" t="s">
        <v>2952</v>
      </c>
      <c r="C960" s="288" t="s">
        <v>3011</v>
      </c>
      <c r="D960" s="288" t="s">
        <v>3007</v>
      </c>
      <c r="E960" s="288" t="s">
        <v>2959</v>
      </c>
      <c r="F960" s="288" t="s">
        <v>2970</v>
      </c>
      <c r="G960" s="288" t="s">
        <v>2971</v>
      </c>
      <c r="H960" s="288" t="s">
        <v>2972</v>
      </c>
      <c r="I960" s="288" t="s">
        <v>2962</v>
      </c>
      <c r="J960" s="288" t="s">
        <v>60</v>
      </c>
      <c r="K960" s="288" t="s">
        <v>2958</v>
      </c>
      <c r="L960" s="288" t="s">
        <v>45</v>
      </c>
      <c r="M960" s="289" t="s">
        <v>804</v>
      </c>
      <c r="N960" s="288" t="s">
        <v>803</v>
      </c>
      <c r="O960" s="288" t="s">
        <v>50</v>
      </c>
      <c r="P960" s="288" t="s">
        <v>51</v>
      </c>
      <c r="Q960" s="290" t="s">
        <v>45</v>
      </c>
      <c r="R960" s="288" t="s">
        <v>45</v>
      </c>
      <c r="S960" s="1">
        <v>2958465</v>
      </c>
      <c r="T960" s="1">
        <v>45950</v>
      </c>
      <c r="U960" s="290" t="s">
        <v>45</v>
      </c>
      <c r="V960" s="1">
        <v>45950</v>
      </c>
      <c r="W960" s="290" t="s">
        <v>45</v>
      </c>
      <c r="X960" s="290" t="s">
        <v>45</v>
      </c>
      <c r="Y960" s="291">
        <v>63000</v>
      </c>
      <c r="Z960" s="291">
        <v>63000</v>
      </c>
      <c r="AA960" s="291">
        <v>16700</v>
      </c>
      <c r="AB960" s="291">
        <v>63000</v>
      </c>
      <c r="AC960" s="292" t="s">
        <v>52</v>
      </c>
      <c r="AD960" s="290" t="s">
        <v>60</v>
      </c>
      <c r="AE960" s="292" t="s">
        <v>45</v>
      </c>
      <c r="AF960" s="291">
        <v>63000</v>
      </c>
      <c r="AG960" s="291">
        <v>1475</v>
      </c>
      <c r="AH960" s="291">
        <v>92925000</v>
      </c>
      <c r="AI960" s="291">
        <v>24632500</v>
      </c>
      <c r="AJ960" s="291">
        <v>1475</v>
      </c>
      <c r="AK960" s="291">
        <v>92925000</v>
      </c>
      <c r="AL960" s="291">
        <v>24632500</v>
      </c>
      <c r="AM960" s="291"/>
      <c r="AN960" s="291"/>
      <c r="AO960" s="291">
        <v>0</v>
      </c>
      <c r="AP960" s="291"/>
      <c r="AQ960" s="291"/>
      <c r="AR960" s="291">
        <v>0</v>
      </c>
      <c r="AS960" s="291"/>
      <c r="AT960" s="291"/>
      <c r="AU960" s="291">
        <v>0</v>
      </c>
      <c r="AV960" s="291"/>
      <c r="AW960" s="291"/>
      <c r="AX960" s="291">
        <v>0</v>
      </c>
      <c r="AY960" s="291"/>
      <c r="AZ960" s="291"/>
      <c r="BA960" s="291"/>
      <c r="BB960" s="291"/>
      <c r="BC960" s="291"/>
      <c r="BD960" s="291"/>
      <c r="BE960" s="291"/>
      <c r="BF960" s="291">
        <v>0</v>
      </c>
      <c r="BG960" s="291"/>
      <c r="BH960" s="291"/>
      <c r="BI960" s="291"/>
      <c r="BJ960" s="291">
        <v>0</v>
      </c>
      <c r="BK960" s="291"/>
      <c r="BL960" s="291"/>
      <c r="BM960" s="291"/>
      <c r="BN960" s="291"/>
      <c r="BO960" s="291"/>
      <c r="BP960" s="292" t="s">
        <v>45</v>
      </c>
      <c r="BQ960" s="292" t="s">
        <v>45</v>
      </c>
      <c r="BR960" t="s">
        <v>45</v>
      </c>
    </row>
    <row r="961" spans="1:70" x14ac:dyDescent="0.3">
      <c r="A961" s="281">
        <v>958</v>
      </c>
      <c r="B961" s="282" t="s">
        <v>2952</v>
      </c>
      <c r="C961" s="282" t="s">
        <v>3011</v>
      </c>
      <c r="D961" s="282" t="s">
        <v>3007</v>
      </c>
      <c r="E961" s="282" t="s">
        <v>2959</v>
      </c>
      <c r="F961" s="282" t="s">
        <v>2970</v>
      </c>
      <c r="G961" s="282" t="s">
        <v>2971</v>
      </c>
      <c r="H961" s="282" t="s">
        <v>2972</v>
      </c>
      <c r="I961" s="282" t="s">
        <v>2962</v>
      </c>
      <c r="J961" s="282" t="s">
        <v>60</v>
      </c>
      <c r="K961" s="282" t="s">
        <v>2958</v>
      </c>
      <c r="L961" s="282" t="s">
        <v>45</v>
      </c>
      <c r="M961" s="283" t="s">
        <v>800</v>
      </c>
      <c r="N961" s="282" t="s">
        <v>799</v>
      </c>
      <c r="O961" s="282" t="s">
        <v>50</v>
      </c>
      <c r="P961" s="282" t="s">
        <v>51</v>
      </c>
      <c r="Q961" s="284" t="s">
        <v>45</v>
      </c>
      <c r="R961" s="282" t="s">
        <v>45</v>
      </c>
      <c r="S961" s="285">
        <v>2958465</v>
      </c>
      <c r="T961" s="285">
        <v>45950</v>
      </c>
      <c r="U961" s="284" t="s">
        <v>45</v>
      </c>
      <c r="V961" s="285">
        <v>45950</v>
      </c>
      <c r="W961" s="284" t="s">
        <v>45</v>
      </c>
      <c r="X961" s="284" t="s">
        <v>45</v>
      </c>
      <c r="Y961" s="286">
        <v>76000</v>
      </c>
      <c r="Z961" s="286">
        <v>76000</v>
      </c>
      <c r="AA961" s="286">
        <v>19900</v>
      </c>
      <c r="AB961" s="286">
        <v>76000</v>
      </c>
      <c r="AC961" s="287" t="s">
        <v>672</v>
      </c>
      <c r="AD961" s="284" t="s">
        <v>60</v>
      </c>
      <c r="AE961" s="287" t="s">
        <v>45</v>
      </c>
      <c r="AF961" s="286">
        <v>76000</v>
      </c>
      <c r="AG961" s="286">
        <v>1280</v>
      </c>
      <c r="AH961" s="286">
        <v>97280000</v>
      </c>
      <c r="AI961" s="286">
        <v>25472000</v>
      </c>
      <c r="AJ961" s="286">
        <v>1280</v>
      </c>
      <c r="AK961" s="286">
        <v>97280000</v>
      </c>
      <c r="AL961" s="286">
        <v>25472000</v>
      </c>
      <c r="AM961" s="286"/>
      <c r="AN961" s="286"/>
      <c r="AO961" s="286">
        <v>0</v>
      </c>
      <c r="AP961" s="286"/>
      <c r="AQ961" s="286"/>
      <c r="AR961" s="286">
        <v>0</v>
      </c>
      <c r="AS961" s="286"/>
      <c r="AT961" s="286"/>
      <c r="AU961" s="286">
        <v>0</v>
      </c>
      <c r="AV961" s="286"/>
      <c r="AW961" s="286"/>
      <c r="AX961" s="286">
        <v>0</v>
      </c>
      <c r="AY961" s="286"/>
      <c r="AZ961" s="286"/>
      <c r="BA961" s="286"/>
      <c r="BB961" s="286"/>
      <c r="BC961" s="286"/>
      <c r="BD961" s="286"/>
      <c r="BE961" s="286"/>
      <c r="BF961" s="286">
        <v>0</v>
      </c>
      <c r="BG961" s="286"/>
      <c r="BH961" s="286"/>
      <c r="BI961" s="286"/>
      <c r="BJ961" s="286">
        <v>0</v>
      </c>
      <c r="BK961" s="286"/>
      <c r="BL961" s="286"/>
      <c r="BM961" s="286"/>
      <c r="BN961" s="286"/>
      <c r="BO961" s="286"/>
      <c r="BP961" s="287" t="s">
        <v>45</v>
      </c>
      <c r="BQ961" s="287" t="s">
        <v>45</v>
      </c>
      <c r="BR961" t="s">
        <v>45</v>
      </c>
    </row>
    <row r="962" spans="1:70" x14ac:dyDescent="0.3">
      <c r="A962" s="281">
        <v>959</v>
      </c>
      <c r="B962" s="288" t="s">
        <v>2952</v>
      </c>
      <c r="C962" s="288" t="s">
        <v>3011</v>
      </c>
      <c r="D962" s="288" t="s">
        <v>3007</v>
      </c>
      <c r="E962" s="288" t="s">
        <v>2959</v>
      </c>
      <c r="F962" s="288" t="s">
        <v>2970</v>
      </c>
      <c r="G962" s="288" t="s">
        <v>2971</v>
      </c>
      <c r="H962" s="288" t="s">
        <v>2972</v>
      </c>
      <c r="I962" s="288" t="s">
        <v>2962</v>
      </c>
      <c r="J962" s="288" t="s">
        <v>60</v>
      </c>
      <c r="K962" s="288" t="s">
        <v>2958</v>
      </c>
      <c r="L962" s="288" t="s">
        <v>45</v>
      </c>
      <c r="M962" s="289" t="s">
        <v>798</v>
      </c>
      <c r="N962" s="288" t="s">
        <v>797</v>
      </c>
      <c r="O962" s="288" t="s">
        <v>50</v>
      </c>
      <c r="P962" s="288" t="s">
        <v>139</v>
      </c>
      <c r="Q962" s="290" t="s">
        <v>45</v>
      </c>
      <c r="R962" s="288" t="s">
        <v>45</v>
      </c>
      <c r="S962" s="1">
        <v>2958465</v>
      </c>
      <c r="T962" s="1">
        <v>45957</v>
      </c>
      <c r="U962" s="290" t="s">
        <v>45</v>
      </c>
      <c r="V962" s="1">
        <v>45957</v>
      </c>
      <c r="W962" s="290" t="s">
        <v>45</v>
      </c>
      <c r="X962" s="290" t="s">
        <v>45</v>
      </c>
      <c r="Y962" s="291">
        <v>82000</v>
      </c>
      <c r="Z962" s="291">
        <v>82000</v>
      </c>
      <c r="AA962" s="291">
        <v>21000</v>
      </c>
      <c r="AB962" s="291">
        <v>82000</v>
      </c>
      <c r="AC962" s="292" t="s">
        <v>546</v>
      </c>
      <c r="AD962" s="290" t="s">
        <v>60</v>
      </c>
      <c r="AE962" s="292" t="s">
        <v>45</v>
      </c>
      <c r="AF962" s="291">
        <v>82000</v>
      </c>
      <c r="AG962" s="291">
        <v>2000</v>
      </c>
      <c r="AH962" s="291">
        <v>164000000</v>
      </c>
      <c r="AI962" s="291">
        <v>42000000</v>
      </c>
      <c r="AJ962" s="291">
        <v>2000</v>
      </c>
      <c r="AK962" s="291">
        <v>164000000</v>
      </c>
      <c r="AL962" s="291">
        <v>42000000</v>
      </c>
      <c r="AM962" s="291"/>
      <c r="AN962" s="291"/>
      <c r="AO962" s="291">
        <v>0</v>
      </c>
      <c r="AP962" s="291"/>
      <c r="AQ962" s="291"/>
      <c r="AR962" s="291">
        <v>0</v>
      </c>
      <c r="AS962" s="291"/>
      <c r="AT962" s="291"/>
      <c r="AU962" s="291">
        <v>0</v>
      </c>
      <c r="AV962" s="291"/>
      <c r="AW962" s="291"/>
      <c r="AX962" s="291">
        <v>0</v>
      </c>
      <c r="AY962" s="291"/>
      <c r="AZ962" s="291"/>
      <c r="BA962" s="291"/>
      <c r="BB962" s="291"/>
      <c r="BC962" s="291"/>
      <c r="BD962" s="291"/>
      <c r="BE962" s="291"/>
      <c r="BF962" s="291">
        <v>0</v>
      </c>
      <c r="BG962" s="291"/>
      <c r="BH962" s="291"/>
      <c r="BI962" s="291"/>
      <c r="BJ962" s="291">
        <v>0</v>
      </c>
      <c r="BK962" s="291"/>
      <c r="BL962" s="291"/>
      <c r="BM962" s="291"/>
      <c r="BN962" s="291"/>
      <c r="BO962" s="291"/>
      <c r="BP962" s="292" t="s">
        <v>45</v>
      </c>
      <c r="BQ962" s="292" t="s">
        <v>45</v>
      </c>
      <c r="BR962" t="s">
        <v>45</v>
      </c>
    </row>
    <row r="963" spans="1:70" x14ac:dyDescent="0.3">
      <c r="A963" s="281">
        <v>960</v>
      </c>
      <c r="B963" s="282" t="s">
        <v>2952</v>
      </c>
      <c r="C963" s="282" t="s">
        <v>3011</v>
      </c>
      <c r="D963" s="282" t="s">
        <v>3007</v>
      </c>
      <c r="E963" s="282" t="s">
        <v>2959</v>
      </c>
      <c r="F963" s="282" t="s">
        <v>2970</v>
      </c>
      <c r="G963" s="282" t="s">
        <v>2971</v>
      </c>
      <c r="H963" s="282" t="s">
        <v>3004</v>
      </c>
      <c r="I963" s="282" t="s">
        <v>2962</v>
      </c>
      <c r="J963" s="282" t="s">
        <v>60</v>
      </c>
      <c r="K963" s="282" t="s">
        <v>2958</v>
      </c>
      <c r="L963" s="282" t="s">
        <v>45</v>
      </c>
      <c r="M963" s="283" t="s">
        <v>795</v>
      </c>
      <c r="N963" s="282" t="s">
        <v>794</v>
      </c>
      <c r="O963" s="282" t="s">
        <v>50</v>
      </c>
      <c r="P963" s="282" t="s">
        <v>139</v>
      </c>
      <c r="Q963" s="284" t="s">
        <v>45</v>
      </c>
      <c r="R963" s="282" t="s">
        <v>45</v>
      </c>
      <c r="S963" s="285">
        <v>2958465</v>
      </c>
      <c r="T963" s="285">
        <v>45903</v>
      </c>
      <c r="U963" s="284" t="s">
        <v>45</v>
      </c>
      <c r="V963" s="285">
        <v>45903</v>
      </c>
      <c r="W963" s="284" t="s">
        <v>45</v>
      </c>
      <c r="X963" s="284" t="s">
        <v>45</v>
      </c>
      <c r="Y963" s="286">
        <v>72000</v>
      </c>
      <c r="Z963" s="286">
        <v>72000</v>
      </c>
      <c r="AA963" s="286">
        <v>18500</v>
      </c>
      <c r="AB963" s="286">
        <v>72000</v>
      </c>
      <c r="AC963" s="287" t="s">
        <v>796</v>
      </c>
      <c r="AD963" s="284" t="s">
        <v>60</v>
      </c>
      <c r="AE963" s="287" t="s">
        <v>45</v>
      </c>
      <c r="AF963" s="286">
        <v>72000</v>
      </c>
      <c r="AG963" s="286">
        <v>1120</v>
      </c>
      <c r="AH963" s="286">
        <v>80640000</v>
      </c>
      <c r="AI963" s="286">
        <v>20720000</v>
      </c>
      <c r="AJ963" s="286">
        <v>1120</v>
      </c>
      <c r="AK963" s="286">
        <v>80640000</v>
      </c>
      <c r="AL963" s="286">
        <v>20720000</v>
      </c>
      <c r="AM963" s="286"/>
      <c r="AN963" s="286"/>
      <c r="AO963" s="286">
        <v>0</v>
      </c>
      <c r="AP963" s="286"/>
      <c r="AQ963" s="286"/>
      <c r="AR963" s="286">
        <v>0</v>
      </c>
      <c r="AS963" s="286"/>
      <c r="AT963" s="286"/>
      <c r="AU963" s="286">
        <v>0</v>
      </c>
      <c r="AV963" s="286"/>
      <c r="AW963" s="286"/>
      <c r="AX963" s="286">
        <v>0</v>
      </c>
      <c r="AY963" s="286"/>
      <c r="AZ963" s="286"/>
      <c r="BA963" s="286"/>
      <c r="BB963" s="286"/>
      <c r="BC963" s="286"/>
      <c r="BD963" s="286"/>
      <c r="BE963" s="286"/>
      <c r="BF963" s="286">
        <v>0</v>
      </c>
      <c r="BG963" s="286"/>
      <c r="BH963" s="286"/>
      <c r="BI963" s="286"/>
      <c r="BJ963" s="286">
        <v>0</v>
      </c>
      <c r="BK963" s="286"/>
      <c r="BL963" s="286"/>
      <c r="BM963" s="286"/>
      <c r="BN963" s="286"/>
      <c r="BO963" s="286"/>
      <c r="BP963" s="287" t="s">
        <v>45</v>
      </c>
      <c r="BQ963" s="287" t="s">
        <v>45</v>
      </c>
      <c r="BR963" t="s">
        <v>45</v>
      </c>
    </row>
    <row r="964" spans="1:70" x14ac:dyDescent="0.3">
      <c r="A964" s="281">
        <v>961</v>
      </c>
      <c r="B964" s="288" t="s">
        <v>2952</v>
      </c>
      <c r="C964" s="288" t="s">
        <v>3011</v>
      </c>
      <c r="D964" s="288" t="s">
        <v>3007</v>
      </c>
      <c r="E964" s="288" t="s">
        <v>2959</v>
      </c>
      <c r="F964" s="288" t="s">
        <v>2970</v>
      </c>
      <c r="G964" s="288" t="s">
        <v>2974</v>
      </c>
      <c r="H964" s="288" t="s">
        <v>2976</v>
      </c>
      <c r="I964" s="288" t="s">
        <v>2962</v>
      </c>
      <c r="J964" s="288" t="s">
        <v>60</v>
      </c>
      <c r="K964" s="288" t="s">
        <v>2958</v>
      </c>
      <c r="L964" s="288" t="s">
        <v>45</v>
      </c>
      <c r="M964" s="289" t="s">
        <v>791</v>
      </c>
      <c r="N964" s="288" t="s">
        <v>790</v>
      </c>
      <c r="O964" s="288" t="s">
        <v>50</v>
      </c>
      <c r="P964" s="288" t="s">
        <v>139</v>
      </c>
      <c r="Q964" s="290" t="s">
        <v>45</v>
      </c>
      <c r="R964" s="288" t="s">
        <v>45</v>
      </c>
      <c r="S964" s="1">
        <v>2958465</v>
      </c>
      <c r="T964" s="1">
        <v>45904</v>
      </c>
      <c r="U964" s="290" t="s">
        <v>45</v>
      </c>
      <c r="V964" s="1">
        <v>45904</v>
      </c>
      <c r="W964" s="290" t="s">
        <v>45</v>
      </c>
      <c r="X964" s="290" t="s">
        <v>45</v>
      </c>
      <c r="Y964" s="291">
        <v>59000</v>
      </c>
      <c r="Z964" s="291">
        <v>66000</v>
      </c>
      <c r="AA964" s="291">
        <v>15000</v>
      </c>
      <c r="AB964" s="291">
        <v>66000</v>
      </c>
      <c r="AC964" s="292" t="s">
        <v>678</v>
      </c>
      <c r="AD964" s="290" t="s">
        <v>60</v>
      </c>
      <c r="AE964" s="292" t="s">
        <v>45</v>
      </c>
      <c r="AF964" s="291">
        <v>59000</v>
      </c>
      <c r="AG964" s="291">
        <v>3000</v>
      </c>
      <c r="AH964" s="291">
        <v>198000000</v>
      </c>
      <c r="AI964" s="291">
        <v>45000000</v>
      </c>
      <c r="AJ964" s="291">
        <v>3000</v>
      </c>
      <c r="AK964" s="291">
        <v>198000000</v>
      </c>
      <c r="AL964" s="291">
        <v>45000000</v>
      </c>
      <c r="AM964" s="291"/>
      <c r="AN964" s="291"/>
      <c r="AO964" s="291">
        <v>0</v>
      </c>
      <c r="AP964" s="291"/>
      <c r="AQ964" s="291"/>
      <c r="AR964" s="291">
        <v>0</v>
      </c>
      <c r="AS964" s="291"/>
      <c r="AT964" s="291"/>
      <c r="AU964" s="291">
        <v>0</v>
      </c>
      <c r="AV964" s="291"/>
      <c r="AW964" s="291"/>
      <c r="AX964" s="291">
        <v>0</v>
      </c>
      <c r="AY964" s="291"/>
      <c r="AZ964" s="291"/>
      <c r="BA964" s="291"/>
      <c r="BB964" s="291"/>
      <c r="BC964" s="291"/>
      <c r="BD964" s="291"/>
      <c r="BE964" s="291"/>
      <c r="BF964" s="291">
        <v>0</v>
      </c>
      <c r="BG964" s="291"/>
      <c r="BH964" s="291"/>
      <c r="BI964" s="291"/>
      <c r="BJ964" s="291">
        <v>0</v>
      </c>
      <c r="BK964" s="291"/>
      <c r="BL964" s="291"/>
      <c r="BM964" s="291"/>
      <c r="BN964" s="291"/>
      <c r="BO964" s="291"/>
      <c r="BP964" s="292" t="s">
        <v>45</v>
      </c>
      <c r="BQ964" s="292" t="s">
        <v>45</v>
      </c>
      <c r="BR964" t="s">
        <v>45</v>
      </c>
    </row>
    <row r="965" spans="1:70" x14ac:dyDescent="0.3">
      <c r="A965" s="281">
        <v>962</v>
      </c>
      <c r="B965" s="282" t="s">
        <v>2952</v>
      </c>
      <c r="C965" s="282" t="s">
        <v>3011</v>
      </c>
      <c r="D965" s="282" t="s">
        <v>3007</v>
      </c>
      <c r="E965" s="282" t="s">
        <v>2959</v>
      </c>
      <c r="F965" s="282" t="s">
        <v>2970</v>
      </c>
      <c r="G965" s="282" t="s">
        <v>2974</v>
      </c>
      <c r="H965" s="282" t="s">
        <v>2976</v>
      </c>
      <c r="I965" s="282" t="s">
        <v>2962</v>
      </c>
      <c r="J965" s="282" t="s">
        <v>60</v>
      </c>
      <c r="K965" s="282" t="s">
        <v>2958</v>
      </c>
      <c r="L965" s="282" t="s">
        <v>45</v>
      </c>
      <c r="M965" s="283" t="s">
        <v>788</v>
      </c>
      <c r="N965" s="282" t="s">
        <v>787</v>
      </c>
      <c r="O965" s="282" t="s">
        <v>50</v>
      </c>
      <c r="P965" s="282" t="s">
        <v>142</v>
      </c>
      <c r="Q965" s="284" t="s">
        <v>45</v>
      </c>
      <c r="R965" s="282" t="s">
        <v>45</v>
      </c>
      <c r="S965" s="285">
        <v>45960</v>
      </c>
      <c r="T965" s="285">
        <v>45873</v>
      </c>
      <c r="U965" s="284" t="s">
        <v>45</v>
      </c>
      <c r="V965" s="285">
        <v>45873</v>
      </c>
      <c r="W965" s="284" t="s">
        <v>45</v>
      </c>
      <c r="X965" s="284" t="s">
        <v>45</v>
      </c>
      <c r="Y965" s="286">
        <v>33000</v>
      </c>
      <c r="Z965" s="286">
        <v>33000</v>
      </c>
      <c r="AA965" s="286">
        <v>8200</v>
      </c>
      <c r="AB965" s="286">
        <v>33000</v>
      </c>
      <c r="AC965" s="287" t="s">
        <v>789</v>
      </c>
      <c r="AD965" s="284" t="s">
        <v>60</v>
      </c>
      <c r="AE965" s="287" t="s">
        <v>45</v>
      </c>
      <c r="AF965" s="286">
        <v>33000</v>
      </c>
      <c r="AG965" s="286">
        <v>4850</v>
      </c>
      <c r="AH965" s="286">
        <v>160050000</v>
      </c>
      <c r="AI965" s="286">
        <v>39770000</v>
      </c>
      <c r="AJ965" s="286">
        <v>3000</v>
      </c>
      <c r="AK965" s="286">
        <v>99000000</v>
      </c>
      <c r="AL965" s="286">
        <v>24600000</v>
      </c>
      <c r="AM965" s="286">
        <v>1850</v>
      </c>
      <c r="AN965" s="286">
        <v>61050000</v>
      </c>
      <c r="AO965" s="286">
        <v>15170000</v>
      </c>
      <c r="AP965" s="286"/>
      <c r="AQ965" s="286"/>
      <c r="AR965" s="286">
        <v>0</v>
      </c>
      <c r="AS965" s="286"/>
      <c r="AT965" s="286"/>
      <c r="AU965" s="286">
        <v>0</v>
      </c>
      <c r="AV965" s="286"/>
      <c r="AW965" s="286"/>
      <c r="AX965" s="286">
        <v>0</v>
      </c>
      <c r="AY965" s="286"/>
      <c r="AZ965" s="286"/>
      <c r="BA965" s="286"/>
      <c r="BB965" s="286"/>
      <c r="BC965" s="286"/>
      <c r="BD965" s="286"/>
      <c r="BE965" s="286"/>
      <c r="BF965" s="286">
        <v>0</v>
      </c>
      <c r="BG965" s="286"/>
      <c r="BH965" s="286"/>
      <c r="BI965" s="286"/>
      <c r="BJ965" s="286">
        <v>0</v>
      </c>
      <c r="BK965" s="286"/>
      <c r="BL965" s="286"/>
      <c r="BM965" s="286"/>
      <c r="BN965" s="286"/>
      <c r="BO965" s="286"/>
      <c r="BP965" s="287" t="s">
        <v>45</v>
      </c>
      <c r="BQ965" s="287" t="s">
        <v>45</v>
      </c>
      <c r="BR965" t="s">
        <v>45</v>
      </c>
    </row>
    <row r="966" spans="1:70" x14ac:dyDescent="0.3">
      <c r="A966" s="281">
        <v>963</v>
      </c>
      <c r="B966" s="288" t="s">
        <v>2952</v>
      </c>
      <c r="C966" s="288" t="s">
        <v>3011</v>
      </c>
      <c r="D966" s="288" t="s">
        <v>3007</v>
      </c>
      <c r="E966" s="288" t="s">
        <v>2959</v>
      </c>
      <c r="F966" s="288" t="s">
        <v>2970</v>
      </c>
      <c r="G966" s="288" t="s">
        <v>2974</v>
      </c>
      <c r="H966" s="288" t="s">
        <v>2976</v>
      </c>
      <c r="I966" s="288" t="s">
        <v>2962</v>
      </c>
      <c r="J966" s="288" t="s">
        <v>60</v>
      </c>
      <c r="K966" s="288" t="s">
        <v>2958</v>
      </c>
      <c r="L966" s="288" t="s">
        <v>45</v>
      </c>
      <c r="M966" s="289" t="s">
        <v>786</v>
      </c>
      <c r="N966" s="288" t="s">
        <v>785</v>
      </c>
      <c r="O966" s="288" t="s">
        <v>50</v>
      </c>
      <c r="P966" s="288" t="s">
        <v>142</v>
      </c>
      <c r="Q966" s="290" t="s">
        <v>45</v>
      </c>
      <c r="R966" s="288" t="s">
        <v>45</v>
      </c>
      <c r="S966" s="1">
        <v>45960</v>
      </c>
      <c r="T966" s="1">
        <v>45873</v>
      </c>
      <c r="U966" s="290" t="s">
        <v>45</v>
      </c>
      <c r="V966" s="1">
        <v>45873</v>
      </c>
      <c r="W966" s="290" t="s">
        <v>45</v>
      </c>
      <c r="X966" s="290" t="s">
        <v>45</v>
      </c>
      <c r="Y966" s="291">
        <v>33000</v>
      </c>
      <c r="Z966" s="291">
        <v>33000</v>
      </c>
      <c r="AA966" s="291">
        <v>8000</v>
      </c>
      <c r="AB966" s="291">
        <v>33000</v>
      </c>
      <c r="AC966" s="292" t="s">
        <v>326</v>
      </c>
      <c r="AD966" s="290" t="s">
        <v>60</v>
      </c>
      <c r="AE966" s="292" t="s">
        <v>45</v>
      </c>
      <c r="AF966" s="291">
        <v>33000</v>
      </c>
      <c r="AG966" s="291">
        <v>3525</v>
      </c>
      <c r="AH966" s="291">
        <v>116325000</v>
      </c>
      <c r="AI966" s="291">
        <v>28200000</v>
      </c>
      <c r="AJ966" s="291">
        <v>2275</v>
      </c>
      <c r="AK966" s="291">
        <v>75075000</v>
      </c>
      <c r="AL966" s="291">
        <v>18200000</v>
      </c>
      <c r="AM966" s="291">
        <v>1250</v>
      </c>
      <c r="AN966" s="291">
        <v>41250000</v>
      </c>
      <c r="AO966" s="291">
        <v>10000000</v>
      </c>
      <c r="AP966" s="291"/>
      <c r="AQ966" s="291"/>
      <c r="AR966" s="291">
        <v>0</v>
      </c>
      <c r="AS966" s="291"/>
      <c r="AT966" s="291"/>
      <c r="AU966" s="291">
        <v>0</v>
      </c>
      <c r="AV966" s="291"/>
      <c r="AW966" s="291"/>
      <c r="AX966" s="291">
        <v>0</v>
      </c>
      <c r="AY966" s="291"/>
      <c r="AZ966" s="291"/>
      <c r="BA966" s="291"/>
      <c r="BB966" s="291"/>
      <c r="BC966" s="291"/>
      <c r="BD966" s="291"/>
      <c r="BE966" s="291"/>
      <c r="BF966" s="291">
        <v>0</v>
      </c>
      <c r="BG966" s="291"/>
      <c r="BH966" s="291"/>
      <c r="BI966" s="291"/>
      <c r="BJ966" s="291">
        <v>0</v>
      </c>
      <c r="BK966" s="291"/>
      <c r="BL966" s="291"/>
      <c r="BM966" s="291"/>
      <c r="BN966" s="291"/>
      <c r="BO966" s="291"/>
      <c r="BP966" s="292" t="s">
        <v>45</v>
      </c>
      <c r="BQ966" s="292" t="s">
        <v>45</v>
      </c>
      <c r="BR966" t="s">
        <v>45</v>
      </c>
    </row>
    <row r="967" spans="1:70" x14ac:dyDescent="0.3">
      <c r="A967" s="281">
        <v>964</v>
      </c>
      <c r="B967" s="282" t="s">
        <v>2952</v>
      </c>
      <c r="C967" s="282" t="s">
        <v>3011</v>
      </c>
      <c r="D967" s="282" t="s">
        <v>3007</v>
      </c>
      <c r="E967" s="282" t="s">
        <v>2959</v>
      </c>
      <c r="F967" s="282" t="s">
        <v>2970</v>
      </c>
      <c r="G967" s="282" t="s">
        <v>2974</v>
      </c>
      <c r="H967" s="282" t="s">
        <v>2976</v>
      </c>
      <c r="I967" s="282" t="s">
        <v>2962</v>
      </c>
      <c r="J967" s="282" t="s">
        <v>60</v>
      </c>
      <c r="K967" s="282" t="s">
        <v>2958</v>
      </c>
      <c r="L967" s="282" t="s">
        <v>45</v>
      </c>
      <c r="M967" s="283" t="s">
        <v>783</v>
      </c>
      <c r="N967" s="282" t="s">
        <v>782</v>
      </c>
      <c r="O967" s="282" t="s">
        <v>50</v>
      </c>
      <c r="P967" s="282" t="s">
        <v>142</v>
      </c>
      <c r="Q967" s="284" t="s">
        <v>45</v>
      </c>
      <c r="R967" s="282" t="s">
        <v>45</v>
      </c>
      <c r="S967" s="285">
        <v>45981</v>
      </c>
      <c r="T967" s="285">
        <v>45903</v>
      </c>
      <c r="U967" s="284" t="s">
        <v>45</v>
      </c>
      <c r="V967" s="285">
        <v>45903</v>
      </c>
      <c r="W967" s="284" t="s">
        <v>45</v>
      </c>
      <c r="X967" s="284" t="s">
        <v>45</v>
      </c>
      <c r="Y967" s="286">
        <v>37000</v>
      </c>
      <c r="Z967" s="286">
        <v>49000</v>
      </c>
      <c r="AA967" s="286">
        <v>8700</v>
      </c>
      <c r="AB967" s="286">
        <v>49000</v>
      </c>
      <c r="AC967" s="287" t="s">
        <v>784</v>
      </c>
      <c r="AD967" s="284" t="s">
        <v>60</v>
      </c>
      <c r="AE967" s="287" t="s">
        <v>45</v>
      </c>
      <c r="AF967" s="286">
        <v>37000</v>
      </c>
      <c r="AG967" s="286">
        <v>4830</v>
      </c>
      <c r="AH967" s="286">
        <v>236670000</v>
      </c>
      <c r="AI967" s="286">
        <v>42021000</v>
      </c>
      <c r="AJ967" s="286">
        <v>2900</v>
      </c>
      <c r="AK967" s="286">
        <v>142100000</v>
      </c>
      <c r="AL967" s="286">
        <v>25230000</v>
      </c>
      <c r="AM967" s="286">
        <v>1930</v>
      </c>
      <c r="AN967" s="286">
        <v>94570000</v>
      </c>
      <c r="AO967" s="286">
        <v>16791000</v>
      </c>
      <c r="AP967" s="286"/>
      <c r="AQ967" s="286"/>
      <c r="AR967" s="286">
        <v>0</v>
      </c>
      <c r="AS967" s="286"/>
      <c r="AT967" s="286"/>
      <c r="AU967" s="286">
        <v>0</v>
      </c>
      <c r="AV967" s="286"/>
      <c r="AW967" s="286"/>
      <c r="AX967" s="286">
        <v>0</v>
      </c>
      <c r="AY967" s="286"/>
      <c r="AZ967" s="286"/>
      <c r="BA967" s="286"/>
      <c r="BB967" s="286"/>
      <c r="BC967" s="286"/>
      <c r="BD967" s="286"/>
      <c r="BE967" s="286"/>
      <c r="BF967" s="286">
        <v>0</v>
      </c>
      <c r="BG967" s="286"/>
      <c r="BH967" s="286"/>
      <c r="BI967" s="286"/>
      <c r="BJ967" s="286">
        <v>0</v>
      </c>
      <c r="BK967" s="286"/>
      <c r="BL967" s="286"/>
      <c r="BM967" s="286"/>
      <c r="BN967" s="286"/>
      <c r="BO967" s="286"/>
      <c r="BP967" s="287" t="s">
        <v>45</v>
      </c>
      <c r="BQ967" s="287" t="s">
        <v>45</v>
      </c>
      <c r="BR967" t="s">
        <v>45</v>
      </c>
    </row>
    <row r="968" spans="1:70" x14ac:dyDescent="0.3">
      <c r="A968" s="281">
        <v>965</v>
      </c>
      <c r="B968" s="288" t="s">
        <v>2952</v>
      </c>
      <c r="C968" s="288" t="s">
        <v>3011</v>
      </c>
      <c r="D968" s="288" t="s">
        <v>3007</v>
      </c>
      <c r="E968" s="288" t="s">
        <v>2959</v>
      </c>
      <c r="F968" s="288" t="s">
        <v>2970</v>
      </c>
      <c r="G968" s="288" t="s">
        <v>2974</v>
      </c>
      <c r="H968" s="288" t="s">
        <v>2976</v>
      </c>
      <c r="I968" s="288" t="s">
        <v>2962</v>
      </c>
      <c r="J968" s="288" t="s">
        <v>60</v>
      </c>
      <c r="K968" s="288" t="s">
        <v>2958</v>
      </c>
      <c r="L968" s="288" t="s">
        <v>45</v>
      </c>
      <c r="M968" s="289" t="s">
        <v>779</v>
      </c>
      <c r="N968" s="288" t="s">
        <v>778</v>
      </c>
      <c r="O968" s="288" t="s">
        <v>50</v>
      </c>
      <c r="P968" s="288" t="s">
        <v>51</v>
      </c>
      <c r="Q968" s="290" t="s">
        <v>45</v>
      </c>
      <c r="R968" s="288" t="s">
        <v>45</v>
      </c>
      <c r="S968" s="1">
        <v>45960</v>
      </c>
      <c r="T968" s="1">
        <v>45903</v>
      </c>
      <c r="U968" s="290" t="s">
        <v>45</v>
      </c>
      <c r="V968" s="1">
        <v>45903</v>
      </c>
      <c r="W968" s="290" t="s">
        <v>45</v>
      </c>
      <c r="X968" s="290" t="s">
        <v>45</v>
      </c>
      <c r="Y968" s="291">
        <v>58000</v>
      </c>
      <c r="Z968" s="291">
        <v>58000</v>
      </c>
      <c r="AA968" s="291">
        <v>15000</v>
      </c>
      <c r="AB968" s="291">
        <v>58000</v>
      </c>
      <c r="AC968" s="292" t="s">
        <v>566</v>
      </c>
      <c r="AD968" s="290" t="s">
        <v>60</v>
      </c>
      <c r="AE968" s="292" t="s">
        <v>45</v>
      </c>
      <c r="AF968" s="291">
        <v>58000</v>
      </c>
      <c r="AG968" s="291">
        <v>3820</v>
      </c>
      <c r="AH968" s="291">
        <v>221560000</v>
      </c>
      <c r="AI968" s="291">
        <v>57300000</v>
      </c>
      <c r="AJ968" s="291">
        <v>1860</v>
      </c>
      <c r="AK968" s="291">
        <v>107880000</v>
      </c>
      <c r="AL968" s="291">
        <v>27900000</v>
      </c>
      <c r="AM968" s="291">
        <v>1960</v>
      </c>
      <c r="AN968" s="291">
        <v>113680000</v>
      </c>
      <c r="AO968" s="291">
        <v>29400000</v>
      </c>
      <c r="AP968" s="291"/>
      <c r="AQ968" s="291"/>
      <c r="AR968" s="291">
        <v>0</v>
      </c>
      <c r="AS968" s="291"/>
      <c r="AT968" s="291"/>
      <c r="AU968" s="291">
        <v>0</v>
      </c>
      <c r="AV968" s="291"/>
      <c r="AW968" s="291"/>
      <c r="AX968" s="291">
        <v>0</v>
      </c>
      <c r="AY968" s="291"/>
      <c r="AZ968" s="291"/>
      <c r="BA968" s="291"/>
      <c r="BB968" s="291"/>
      <c r="BC968" s="291"/>
      <c r="BD968" s="291"/>
      <c r="BE968" s="291"/>
      <c r="BF968" s="291">
        <v>0</v>
      </c>
      <c r="BG968" s="291"/>
      <c r="BH968" s="291"/>
      <c r="BI968" s="291"/>
      <c r="BJ968" s="291">
        <v>0</v>
      </c>
      <c r="BK968" s="291"/>
      <c r="BL968" s="291"/>
      <c r="BM968" s="291"/>
      <c r="BN968" s="291"/>
      <c r="BO968" s="291"/>
      <c r="BP968" s="292" t="s">
        <v>45</v>
      </c>
      <c r="BQ968" s="292" t="s">
        <v>45</v>
      </c>
      <c r="BR968" t="s">
        <v>45</v>
      </c>
    </row>
    <row r="969" spans="1:70" x14ac:dyDescent="0.3">
      <c r="A969" s="281">
        <v>966</v>
      </c>
      <c r="B969" s="282" t="s">
        <v>2952</v>
      </c>
      <c r="C969" s="282" t="s">
        <v>3011</v>
      </c>
      <c r="D969" s="282" t="s">
        <v>3007</v>
      </c>
      <c r="E969" s="282" t="s">
        <v>2959</v>
      </c>
      <c r="F969" s="282" t="s">
        <v>2970</v>
      </c>
      <c r="G969" s="282" t="s">
        <v>2974</v>
      </c>
      <c r="H969" s="282" t="s">
        <v>2976</v>
      </c>
      <c r="I969" s="282" t="s">
        <v>2962</v>
      </c>
      <c r="J969" s="282" t="s">
        <v>60</v>
      </c>
      <c r="K969" s="282" t="s">
        <v>2958</v>
      </c>
      <c r="L969" s="282" t="s">
        <v>45</v>
      </c>
      <c r="M969" s="283" t="s">
        <v>777</v>
      </c>
      <c r="N969" s="282" t="s">
        <v>776</v>
      </c>
      <c r="O969" s="282" t="s">
        <v>50</v>
      </c>
      <c r="P969" s="282" t="s">
        <v>142</v>
      </c>
      <c r="Q969" s="284" t="s">
        <v>45</v>
      </c>
      <c r="R969" s="282" t="s">
        <v>45</v>
      </c>
      <c r="S969" s="285">
        <v>45960</v>
      </c>
      <c r="T969" s="285">
        <v>45903</v>
      </c>
      <c r="U969" s="284" t="s">
        <v>45</v>
      </c>
      <c r="V969" s="285">
        <v>45903</v>
      </c>
      <c r="W969" s="284" t="s">
        <v>45</v>
      </c>
      <c r="X969" s="284" t="s">
        <v>45</v>
      </c>
      <c r="Y969" s="286">
        <v>58000</v>
      </c>
      <c r="Z969" s="286">
        <v>58000</v>
      </c>
      <c r="AA969" s="286">
        <v>15000</v>
      </c>
      <c r="AB969" s="286">
        <v>58000</v>
      </c>
      <c r="AC969" s="287" t="s">
        <v>566</v>
      </c>
      <c r="AD969" s="284" t="s">
        <v>60</v>
      </c>
      <c r="AE969" s="287" t="s">
        <v>45</v>
      </c>
      <c r="AF969" s="286">
        <v>58000</v>
      </c>
      <c r="AG969" s="286">
        <v>3045</v>
      </c>
      <c r="AH969" s="286">
        <v>176610000</v>
      </c>
      <c r="AI969" s="286">
        <v>45675000</v>
      </c>
      <c r="AJ969" s="286">
        <v>2675</v>
      </c>
      <c r="AK969" s="286">
        <v>155150000</v>
      </c>
      <c r="AL969" s="286">
        <v>40125000</v>
      </c>
      <c r="AM969" s="286">
        <v>370</v>
      </c>
      <c r="AN969" s="286">
        <v>21460000</v>
      </c>
      <c r="AO969" s="286">
        <v>5550000</v>
      </c>
      <c r="AP969" s="286"/>
      <c r="AQ969" s="286"/>
      <c r="AR969" s="286">
        <v>0</v>
      </c>
      <c r="AS969" s="286"/>
      <c r="AT969" s="286"/>
      <c r="AU969" s="286">
        <v>0</v>
      </c>
      <c r="AV969" s="286"/>
      <c r="AW969" s="286"/>
      <c r="AX969" s="286">
        <v>0</v>
      </c>
      <c r="AY969" s="286"/>
      <c r="AZ969" s="286"/>
      <c r="BA969" s="286"/>
      <c r="BB969" s="286"/>
      <c r="BC969" s="286"/>
      <c r="BD969" s="286"/>
      <c r="BE969" s="286"/>
      <c r="BF969" s="286">
        <v>0</v>
      </c>
      <c r="BG969" s="286"/>
      <c r="BH969" s="286"/>
      <c r="BI969" s="286"/>
      <c r="BJ969" s="286">
        <v>0</v>
      </c>
      <c r="BK969" s="286"/>
      <c r="BL969" s="286"/>
      <c r="BM969" s="286"/>
      <c r="BN969" s="286"/>
      <c r="BO969" s="286"/>
      <c r="BP969" s="287" t="s">
        <v>45</v>
      </c>
      <c r="BQ969" s="287" t="s">
        <v>45</v>
      </c>
      <c r="BR969" t="s">
        <v>45</v>
      </c>
    </row>
    <row r="970" spans="1:70" x14ac:dyDescent="0.3">
      <c r="A970" s="281">
        <v>967</v>
      </c>
      <c r="B970" s="288" t="s">
        <v>2952</v>
      </c>
      <c r="C970" s="288" t="s">
        <v>3011</v>
      </c>
      <c r="D970" s="288" t="s">
        <v>3007</v>
      </c>
      <c r="E970" s="288" t="s">
        <v>2959</v>
      </c>
      <c r="F970" s="288" t="s">
        <v>2970</v>
      </c>
      <c r="G970" s="288" t="s">
        <v>2974</v>
      </c>
      <c r="H970" s="288" t="s">
        <v>2976</v>
      </c>
      <c r="I970" s="288" t="s">
        <v>2962</v>
      </c>
      <c r="J970" s="288" t="s">
        <v>60</v>
      </c>
      <c r="K970" s="288" t="s">
        <v>2958</v>
      </c>
      <c r="L970" s="288" t="s">
        <v>45</v>
      </c>
      <c r="M970" s="289" t="s">
        <v>775</v>
      </c>
      <c r="N970" s="288" t="s">
        <v>774</v>
      </c>
      <c r="O970" s="288" t="s">
        <v>50</v>
      </c>
      <c r="P970" s="288" t="s">
        <v>51</v>
      </c>
      <c r="Q970" s="290" t="s">
        <v>45</v>
      </c>
      <c r="R970" s="288" t="s">
        <v>45</v>
      </c>
      <c r="S970" s="1">
        <v>45980</v>
      </c>
      <c r="T970" s="1">
        <v>45903</v>
      </c>
      <c r="U970" s="290" t="s">
        <v>45</v>
      </c>
      <c r="V970" s="1">
        <v>45903</v>
      </c>
      <c r="W970" s="290" t="s">
        <v>45</v>
      </c>
      <c r="X970" s="290" t="s">
        <v>45</v>
      </c>
      <c r="Y970" s="291">
        <v>62000</v>
      </c>
      <c r="Z970" s="291">
        <v>62000</v>
      </c>
      <c r="AA970" s="291">
        <v>16000</v>
      </c>
      <c r="AB970" s="291">
        <v>62000</v>
      </c>
      <c r="AC970" s="292" t="s">
        <v>566</v>
      </c>
      <c r="AD970" s="290" t="s">
        <v>60</v>
      </c>
      <c r="AE970" s="292" t="s">
        <v>45</v>
      </c>
      <c r="AF970" s="291">
        <v>62000</v>
      </c>
      <c r="AG970" s="291">
        <v>3110</v>
      </c>
      <c r="AH970" s="291">
        <v>192820000</v>
      </c>
      <c r="AI970" s="291">
        <v>49760000</v>
      </c>
      <c r="AJ970" s="291">
        <v>2430</v>
      </c>
      <c r="AK970" s="291">
        <v>150660000</v>
      </c>
      <c r="AL970" s="291">
        <v>38880000</v>
      </c>
      <c r="AM970" s="291">
        <v>680</v>
      </c>
      <c r="AN970" s="291">
        <v>42160000</v>
      </c>
      <c r="AO970" s="291">
        <v>10880000</v>
      </c>
      <c r="AP970" s="291"/>
      <c r="AQ970" s="291"/>
      <c r="AR970" s="291">
        <v>0</v>
      </c>
      <c r="AS970" s="291"/>
      <c r="AT970" s="291"/>
      <c r="AU970" s="291">
        <v>0</v>
      </c>
      <c r="AV970" s="291"/>
      <c r="AW970" s="291"/>
      <c r="AX970" s="291">
        <v>0</v>
      </c>
      <c r="AY970" s="291"/>
      <c r="AZ970" s="291"/>
      <c r="BA970" s="291"/>
      <c r="BB970" s="291"/>
      <c r="BC970" s="291"/>
      <c r="BD970" s="291"/>
      <c r="BE970" s="291"/>
      <c r="BF970" s="291">
        <v>0</v>
      </c>
      <c r="BG970" s="291"/>
      <c r="BH970" s="291"/>
      <c r="BI970" s="291"/>
      <c r="BJ970" s="291">
        <v>0</v>
      </c>
      <c r="BK970" s="291"/>
      <c r="BL970" s="291"/>
      <c r="BM970" s="291"/>
      <c r="BN970" s="291"/>
      <c r="BO970" s="291"/>
      <c r="BP970" s="292" t="s">
        <v>45</v>
      </c>
      <c r="BQ970" s="292" t="s">
        <v>45</v>
      </c>
      <c r="BR970" t="s">
        <v>45</v>
      </c>
    </row>
    <row r="971" spans="1:70" x14ac:dyDescent="0.3">
      <c r="A971" s="281">
        <v>968</v>
      </c>
      <c r="B971" s="282" t="s">
        <v>2952</v>
      </c>
      <c r="C971" s="282" t="s">
        <v>3011</v>
      </c>
      <c r="D971" s="282" t="s">
        <v>3007</v>
      </c>
      <c r="E971" s="282" t="s">
        <v>2959</v>
      </c>
      <c r="F971" s="282" t="s">
        <v>2970</v>
      </c>
      <c r="G971" s="282" t="s">
        <v>2974</v>
      </c>
      <c r="H971" s="282" t="s">
        <v>2976</v>
      </c>
      <c r="I971" s="282" t="s">
        <v>2962</v>
      </c>
      <c r="J971" s="282" t="s">
        <v>60</v>
      </c>
      <c r="K971" s="282" t="s">
        <v>2958</v>
      </c>
      <c r="L971" s="282" t="s">
        <v>45</v>
      </c>
      <c r="M971" s="283" t="s">
        <v>770</v>
      </c>
      <c r="N971" s="282" t="s">
        <v>769</v>
      </c>
      <c r="O971" s="282" t="s">
        <v>50</v>
      </c>
      <c r="P971" s="282" t="s">
        <v>51</v>
      </c>
      <c r="Q971" s="284" t="s">
        <v>45</v>
      </c>
      <c r="R971" s="282" t="s">
        <v>45</v>
      </c>
      <c r="S971" s="285">
        <v>2958465</v>
      </c>
      <c r="T971" s="285">
        <v>45903</v>
      </c>
      <c r="U971" s="284" t="s">
        <v>45</v>
      </c>
      <c r="V971" s="285">
        <v>45903</v>
      </c>
      <c r="W971" s="284" t="s">
        <v>45</v>
      </c>
      <c r="X971" s="284" t="s">
        <v>45</v>
      </c>
      <c r="Y971" s="286">
        <v>39000</v>
      </c>
      <c r="Z971" s="286">
        <v>39000</v>
      </c>
      <c r="AA971" s="286">
        <v>9500</v>
      </c>
      <c r="AB971" s="286">
        <v>39000</v>
      </c>
      <c r="AC971" s="287" t="s">
        <v>772</v>
      </c>
      <c r="AD971" s="284" t="s">
        <v>60</v>
      </c>
      <c r="AE971" s="287" t="s">
        <v>45</v>
      </c>
      <c r="AF971" s="286">
        <v>39000</v>
      </c>
      <c r="AG971" s="286">
        <v>1513</v>
      </c>
      <c r="AH971" s="286">
        <v>59007000</v>
      </c>
      <c r="AI971" s="286">
        <v>14373500</v>
      </c>
      <c r="AJ971" s="286">
        <v>1513</v>
      </c>
      <c r="AK971" s="286">
        <v>59007000</v>
      </c>
      <c r="AL971" s="286">
        <v>14373500</v>
      </c>
      <c r="AM971" s="286"/>
      <c r="AN971" s="286"/>
      <c r="AO971" s="286">
        <v>0</v>
      </c>
      <c r="AP971" s="286"/>
      <c r="AQ971" s="286"/>
      <c r="AR971" s="286">
        <v>0</v>
      </c>
      <c r="AS971" s="286"/>
      <c r="AT971" s="286"/>
      <c r="AU971" s="286">
        <v>0</v>
      </c>
      <c r="AV971" s="286"/>
      <c r="AW971" s="286"/>
      <c r="AX971" s="286">
        <v>0</v>
      </c>
      <c r="AY971" s="286"/>
      <c r="AZ971" s="286"/>
      <c r="BA971" s="286"/>
      <c r="BB971" s="286"/>
      <c r="BC971" s="286"/>
      <c r="BD971" s="286"/>
      <c r="BE971" s="286"/>
      <c r="BF971" s="286">
        <v>0</v>
      </c>
      <c r="BG971" s="286"/>
      <c r="BH971" s="286"/>
      <c r="BI971" s="286"/>
      <c r="BJ971" s="286">
        <v>0</v>
      </c>
      <c r="BK971" s="286"/>
      <c r="BL971" s="286"/>
      <c r="BM971" s="286"/>
      <c r="BN971" s="286"/>
      <c r="BO971" s="286"/>
      <c r="BP971" s="287" t="s">
        <v>45</v>
      </c>
      <c r="BQ971" s="287" t="s">
        <v>45</v>
      </c>
      <c r="BR971" t="s">
        <v>45</v>
      </c>
    </row>
    <row r="972" spans="1:70" x14ac:dyDescent="0.3">
      <c r="A972" s="281">
        <v>969</v>
      </c>
      <c r="B972" s="288" t="s">
        <v>2952</v>
      </c>
      <c r="C972" s="288" t="s">
        <v>3011</v>
      </c>
      <c r="D972" s="288" t="s">
        <v>3007</v>
      </c>
      <c r="E972" s="288" t="s">
        <v>2959</v>
      </c>
      <c r="F972" s="288" t="s">
        <v>2970</v>
      </c>
      <c r="G972" s="288" t="s">
        <v>2974</v>
      </c>
      <c r="H972" s="288" t="s">
        <v>2976</v>
      </c>
      <c r="I972" s="288" t="s">
        <v>2962</v>
      </c>
      <c r="J972" s="288" t="s">
        <v>60</v>
      </c>
      <c r="K972" s="288" t="s">
        <v>2958</v>
      </c>
      <c r="L972" s="288" t="s">
        <v>45</v>
      </c>
      <c r="M972" s="289" t="s">
        <v>767</v>
      </c>
      <c r="N972" s="288" t="s">
        <v>766</v>
      </c>
      <c r="O972" s="288" t="s">
        <v>50</v>
      </c>
      <c r="P972" s="288" t="s">
        <v>51</v>
      </c>
      <c r="Q972" s="290" t="s">
        <v>45</v>
      </c>
      <c r="R972" s="288" t="s">
        <v>45</v>
      </c>
      <c r="S972" s="1">
        <v>2958465</v>
      </c>
      <c r="T972" s="1">
        <v>45926</v>
      </c>
      <c r="U972" s="290" t="s">
        <v>45</v>
      </c>
      <c r="V972" s="1">
        <v>45926</v>
      </c>
      <c r="W972" s="290" t="s">
        <v>45</v>
      </c>
      <c r="X972" s="290" t="s">
        <v>45</v>
      </c>
      <c r="Y972" s="291">
        <v>69000</v>
      </c>
      <c r="Z972" s="291">
        <v>69000</v>
      </c>
      <c r="AA972" s="291">
        <v>17500</v>
      </c>
      <c r="AB972" s="291">
        <v>69000</v>
      </c>
      <c r="AC972" s="292" t="s">
        <v>678</v>
      </c>
      <c r="AD972" s="290" t="s">
        <v>60</v>
      </c>
      <c r="AE972" s="292" t="s">
        <v>45</v>
      </c>
      <c r="AF972" s="291">
        <v>69000</v>
      </c>
      <c r="AG972" s="291">
        <v>1865</v>
      </c>
      <c r="AH972" s="291">
        <v>128685000</v>
      </c>
      <c r="AI972" s="291">
        <v>32637500</v>
      </c>
      <c r="AJ972" s="291">
        <v>1475</v>
      </c>
      <c r="AK972" s="291">
        <v>101775000</v>
      </c>
      <c r="AL972" s="291">
        <v>25812500</v>
      </c>
      <c r="AM972" s="291">
        <v>390</v>
      </c>
      <c r="AN972" s="291">
        <v>26910000</v>
      </c>
      <c r="AO972" s="291">
        <v>6825000</v>
      </c>
      <c r="AP972" s="291"/>
      <c r="AQ972" s="291"/>
      <c r="AR972" s="291">
        <v>0</v>
      </c>
      <c r="AS972" s="291"/>
      <c r="AT972" s="291"/>
      <c r="AU972" s="291">
        <v>0</v>
      </c>
      <c r="AV972" s="291"/>
      <c r="AW972" s="291"/>
      <c r="AX972" s="291">
        <v>0</v>
      </c>
      <c r="AY972" s="291"/>
      <c r="AZ972" s="291"/>
      <c r="BA972" s="291"/>
      <c r="BB972" s="291"/>
      <c r="BC972" s="291"/>
      <c r="BD972" s="291"/>
      <c r="BE972" s="291"/>
      <c r="BF972" s="291">
        <v>0</v>
      </c>
      <c r="BG972" s="291"/>
      <c r="BH972" s="291"/>
      <c r="BI972" s="291"/>
      <c r="BJ972" s="291">
        <v>0</v>
      </c>
      <c r="BK972" s="291"/>
      <c r="BL972" s="291"/>
      <c r="BM972" s="291"/>
      <c r="BN972" s="291"/>
      <c r="BO972" s="291"/>
      <c r="BP972" s="292" t="s">
        <v>45</v>
      </c>
      <c r="BQ972" s="292" t="s">
        <v>45</v>
      </c>
      <c r="BR972" t="s">
        <v>45</v>
      </c>
    </row>
    <row r="973" spans="1:70" x14ac:dyDescent="0.3">
      <c r="A973" s="281">
        <v>970</v>
      </c>
      <c r="B973" s="282" t="s">
        <v>2952</v>
      </c>
      <c r="C973" s="282" t="s">
        <v>3011</v>
      </c>
      <c r="D973" s="282" t="s">
        <v>3007</v>
      </c>
      <c r="E973" s="282" t="s">
        <v>2959</v>
      </c>
      <c r="F973" s="282" t="s">
        <v>2970</v>
      </c>
      <c r="G973" s="282" t="s">
        <v>2974</v>
      </c>
      <c r="H973" s="282" t="s">
        <v>2976</v>
      </c>
      <c r="I973" s="282" t="s">
        <v>2962</v>
      </c>
      <c r="J973" s="282" t="s">
        <v>60</v>
      </c>
      <c r="K973" s="282" t="s">
        <v>2958</v>
      </c>
      <c r="L973" s="282" t="s">
        <v>45</v>
      </c>
      <c r="M973" s="283" t="s">
        <v>765</v>
      </c>
      <c r="N973" s="282" t="s">
        <v>764</v>
      </c>
      <c r="O973" s="282" t="s">
        <v>50</v>
      </c>
      <c r="P973" s="282" t="s">
        <v>51</v>
      </c>
      <c r="Q973" s="284" t="s">
        <v>45</v>
      </c>
      <c r="R973" s="282" t="s">
        <v>45</v>
      </c>
      <c r="S973" s="285">
        <v>2958465</v>
      </c>
      <c r="T973" s="285">
        <v>45903</v>
      </c>
      <c r="U973" s="284" t="s">
        <v>45</v>
      </c>
      <c r="V973" s="285">
        <v>45903</v>
      </c>
      <c r="W973" s="284" t="s">
        <v>45</v>
      </c>
      <c r="X973" s="284" t="s">
        <v>45</v>
      </c>
      <c r="Y973" s="286">
        <v>49000</v>
      </c>
      <c r="Z973" s="286">
        <v>55000</v>
      </c>
      <c r="AA973" s="286">
        <v>12700</v>
      </c>
      <c r="AB973" s="286">
        <v>55000</v>
      </c>
      <c r="AC973" s="287" t="s">
        <v>396</v>
      </c>
      <c r="AD973" s="284" t="s">
        <v>60</v>
      </c>
      <c r="AE973" s="287" t="s">
        <v>45</v>
      </c>
      <c r="AF973" s="286">
        <v>49000</v>
      </c>
      <c r="AG973" s="286">
        <v>4155</v>
      </c>
      <c r="AH973" s="286">
        <v>228525000</v>
      </c>
      <c r="AI973" s="286">
        <v>52768500</v>
      </c>
      <c r="AJ973" s="286">
        <v>2075</v>
      </c>
      <c r="AK973" s="286">
        <v>114125000</v>
      </c>
      <c r="AL973" s="286">
        <v>26352500</v>
      </c>
      <c r="AM973" s="286">
        <v>2080</v>
      </c>
      <c r="AN973" s="286">
        <v>114400000</v>
      </c>
      <c r="AO973" s="286">
        <v>26416000</v>
      </c>
      <c r="AP973" s="286"/>
      <c r="AQ973" s="286"/>
      <c r="AR973" s="286">
        <v>0</v>
      </c>
      <c r="AS973" s="286"/>
      <c r="AT973" s="286"/>
      <c r="AU973" s="286">
        <v>0</v>
      </c>
      <c r="AV973" s="286"/>
      <c r="AW973" s="286"/>
      <c r="AX973" s="286">
        <v>0</v>
      </c>
      <c r="AY973" s="286"/>
      <c r="AZ973" s="286"/>
      <c r="BA973" s="286"/>
      <c r="BB973" s="286"/>
      <c r="BC973" s="286"/>
      <c r="BD973" s="286"/>
      <c r="BE973" s="286"/>
      <c r="BF973" s="286">
        <v>0</v>
      </c>
      <c r="BG973" s="286"/>
      <c r="BH973" s="286"/>
      <c r="BI973" s="286"/>
      <c r="BJ973" s="286">
        <v>0</v>
      </c>
      <c r="BK973" s="286"/>
      <c r="BL973" s="286"/>
      <c r="BM973" s="286"/>
      <c r="BN973" s="286"/>
      <c r="BO973" s="286"/>
      <c r="BP973" s="287" t="s">
        <v>45</v>
      </c>
      <c r="BQ973" s="287" t="s">
        <v>45</v>
      </c>
      <c r="BR973" t="s">
        <v>45</v>
      </c>
    </row>
    <row r="974" spans="1:70" x14ac:dyDescent="0.3">
      <c r="A974" s="281">
        <v>971</v>
      </c>
      <c r="B974" s="288" t="s">
        <v>2952</v>
      </c>
      <c r="C974" s="288" t="s">
        <v>3011</v>
      </c>
      <c r="D974" s="288" t="s">
        <v>3007</v>
      </c>
      <c r="E974" s="288" t="s">
        <v>2959</v>
      </c>
      <c r="F974" s="288" t="s">
        <v>2970</v>
      </c>
      <c r="G974" s="288" t="s">
        <v>2974</v>
      </c>
      <c r="H974" s="288" t="s">
        <v>2976</v>
      </c>
      <c r="I974" s="288" t="s">
        <v>2962</v>
      </c>
      <c r="J974" s="288" t="s">
        <v>60</v>
      </c>
      <c r="K974" s="288" t="s">
        <v>2958</v>
      </c>
      <c r="L974" s="288" t="s">
        <v>45</v>
      </c>
      <c r="M974" s="289" t="s">
        <v>763</v>
      </c>
      <c r="N974" s="288" t="s">
        <v>762</v>
      </c>
      <c r="O974" s="288" t="s">
        <v>50</v>
      </c>
      <c r="P974" s="288" t="s">
        <v>139</v>
      </c>
      <c r="Q974" s="290" t="s">
        <v>45</v>
      </c>
      <c r="R974" s="288" t="s">
        <v>45</v>
      </c>
      <c r="S974" s="1">
        <v>2958465</v>
      </c>
      <c r="T974" s="1">
        <v>45950</v>
      </c>
      <c r="U974" s="290" t="s">
        <v>45</v>
      </c>
      <c r="V974" s="1">
        <v>45950</v>
      </c>
      <c r="W974" s="290" t="s">
        <v>45</v>
      </c>
      <c r="X974" s="290" t="s">
        <v>45</v>
      </c>
      <c r="Y974" s="291">
        <v>83000</v>
      </c>
      <c r="Z974" s="291">
        <v>83000</v>
      </c>
      <c r="AA974" s="291">
        <v>22000</v>
      </c>
      <c r="AB974" s="291">
        <v>83000</v>
      </c>
      <c r="AC974" s="292" t="s">
        <v>52</v>
      </c>
      <c r="AD974" s="290" t="s">
        <v>60</v>
      </c>
      <c r="AE974" s="292" t="s">
        <v>45</v>
      </c>
      <c r="AF974" s="291">
        <v>83000</v>
      </c>
      <c r="AG974" s="291">
        <v>1830</v>
      </c>
      <c r="AH974" s="291">
        <v>151890000</v>
      </c>
      <c r="AI974" s="291">
        <v>40260000</v>
      </c>
      <c r="AJ974" s="291">
        <v>1830</v>
      </c>
      <c r="AK974" s="291">
        <v>151890000</v>
      </c>
      <c r="AL974" s="291">
        <v>40260000</v>
      </c>
      <c r="AM974" s="291"/>
      <c r="AN974" s="291"/>
      <c r="AO974" s="291">
        <v>0</v>
      </c>
      <c r="AP974" s="291"/>
      <c r="AQ974" s="291"/>
      <c r="AR974" s="291">
        <v>0</v>
      </c>
      <c r="AS974" s="291"/>
      <c r="AT974" s="291"/>
      <c r="AU974" s="291">
        <v>0</v>
      </c>
      <c r="AV974" s="291"/>
      <c r="AW974" s="291"/>
      <c r="AX974" s="291">
        <v>0</v>
      </c>
      <c r="AY974" s="291"/>
      <c r="AZ974" s="291"/>
      <c r="BA974" s="291"/>
      <c r="BB974" s="291"/>
      <c r="BC974" s="291"/>
      <c r="BD974" s="291"/>
      <c r="BE974" s="291"/>
      <c r="BF974" s="291">
        <v>0</v>
      </c>
      <c r="BG974" s="291"/>
      <c r="BH974" s="291"/>
      <c r="BI974" s="291"/>
      <c r="BJ974" s="291">
        <v>0</v>
      </c>
      <c r="BK974" s="291"/>
      <c r="BL974" s="291"/>
      <c r="BM974" s="291"/>
      <c r="BN974" s="291"/>
      <c r="BO974" s="291"/>
      <c r="BP974" s="292" t="s">
        <v>45</v>
      </c>
      <c r="BQ974" s="292" t="s">
        <v>45</v>
      </c>
      <c r="BR974" t="s">
        <v>45</v>
      </c>
    </row>
    <row r="975" spans="1:70" x14ac:dyDescent="0.3">
      <c r="A975" s="281">
        <v>972</v>
      </c>
      <c r="B975" s="282" t="s">
        <v>2952</v>
      </c>
      <c r="C975" s="282" t="s">
        <v>3011</v>
      </c>
      <c r="D975" s="282" t="s">
        <v>3007</v>
      </c>
      <c r="E975" s="282" t="s">
        <v>2959</v>
      </c>
      <c r="F975" s="282" t="s">
        <v>2970</v>
      </c>
      <c r="G975" s="282" t="s">
        <v>2974</v>
      </c>
      <c r="H975" s="282" t="s">
        <v>2976</v>
      </c>
      <c r="I975" s="282" t="s">
        <v>2962</v>
      </c>
      <c r="J975" s="282" t="s">
        <v>60</v>
      </c>
      <c r="K975" s="282" t="s">
        <v>2958</v>
      </c>
      <c r="L975" s="282" t="s">
        <v>45</v>
      </c>
      <c r="M975" s="283" t="s">
        <v>758</v>
      </c>
      <c r="N975" s="282" t="s">
        <v>757</v>
      </c>
      <c r="O975" s="282" t="s">
        <v>50</v>
      </c>
      <c r="P975" s="282" t="s">
        <v>51</v>
      </c>
      <c r="Q975" s="284" t="s">
        <v>45</v>
      </c>
      <c r="R975" s="282" t="s">
        <v>45</v>
      </c>
      <c r="S975" s="285">
        <v>2958465</v>
      </c>
      <c r="T975" s="285">
        <v>45950</v>
      </c>
      <c r="U975" s="284" t="s">
        <v>45</v>
      </c>
      <c r="V975" s="285">
        <v>45950</v>
      </c>
      <c r="W975" s="284" t="s">
        <v>45</v>
      </c>
      <c r="X975" s="284" t="s">
        <v>45</v>
      </c>
      <c r="Y975" s="286">
        <v>69000</v>
      </c>
      <c r="Z975" s="286">
        <v>69000</v>
      </c>
      <c r="AA975" s="286">
        <v>17900</v>
      </c>
      <c r="AB975" s="286">
        <v>69000</v>
      </c>
      <c r="AC975" s="287" t="s">
        <v>201</v>
      </c>
      <c r="AD975" s="284" t="s">
        <v>60</v>
      </c>
      <c r="AE975" s="287" t="s">
        <v>45</v>
      </c>
      <c r="AF975" s="286">
        <v>69000</v>
      </c>
      <c r="AG975" s="286">
        <v>2200</v>
      </c>
      <c r="AH975" s="286">
        <v>151800000</v>
      </c>
      <c r="AI975" s="286">
        <v>39380000</v>
      </c>
      <c r="AJ975" s="286">
        <v>2200</v>
      </c>
      <c r="AK975" s="286">
        <v>151800000</v>
      </c>
      <c r="AL975" s="286">
        <v>39380000</v>
      </c>
      <c r="AM975" s="286"/>
      <c r="AN975" s="286"/>
      <c r="AO975" s="286">
        <v>0</v>
      </c>
      <c r="AP975" s="286"/>
      <c r="AQ975" s="286"/>
      <c r="AR975" s="286">
        <v>0</v>
      </c>
      <c r="AS975" s="286"/>
      <c r="AT975" s="286"/>
      <c r="AU975" s="286">
        <v>0</v>
      </c>
      <c r="AV975" s="286"/>
      <c r="AW975" s="286"/>
      <c r="AX975" s="286">
        <v>0</v>
      </c>
      <c r="AY975" s="286"/>
      <c r="AZ975" s="286"/>
      <c r="BA975" s="286"/>
      <c r="BB975" s="286"/>
      <c r="BC975" s="286"/>
      <c r="BD975" s="286"/>
      <c r="BE975" s="286"/>
      <c r="BF975" s="286">
        <v>0</v>
      </c>
      <c r="BG975" s="286"/>
      <c r="BH975" s="286"/>
      <c r="BI975" s="286"/>
      <c r="BJ975" s="286">
        <v>0</v>
      </c>
      <c r="BK975" s="286"/>
      <c r="BL975" s="286"/>
      <c r="BM975" s="286"/>
      <c r="BN975" s="286"/>
      <c r="BO975" s="286"/>
      <c r="BP975" s="287" t="s">
        <v>45</v>
      </c>
      <c r="BQ975" s="287" t="s">
        <v>45</v>
      </c>
      <c r="BR975" t="s">
        <v>45</v>
      </c>
    </row>
    <row r="976" spans="1:70" x14ac:dyDescent="0.3">
      <c r="A976" s="281">
        <v>973</v>
      </c>
      <c r="B976" s="288" t="s">
        <v>2952</v>
      </c>
      <c r="C976" s="288" t="s">
        <v>3011</v>
      </c>
      <c r="D976" s="288" t="s">
        <v>3007</v>
      </c>
      <c r="E976" s="288" t="s">
        <v>2959</v>
      </c>
      <c r="F976" s="288" t="s">
        <v>2970</v>
      </c>
      <c r="G976" s="288" t="s">
        <v>2974</v>
      </c>
      <c r="H976" s="288" t="s">
        <v>2976</v>
      </c>
      <c r="I976" s="288" t="s">
        <v>2962</v>
      </c>
      <c r="J976" s="288" t="s">
        <v>60</v>
      </c>
      <c r="K976" s="288" t="s">
        <v>2958</v>
      </c>
      <c r="L976" s="288" t="s">
        <v>45</v>
      </c>
      <c r="M976" s="289" t="s">
        <v>755</v>
      </c>
      <c r="N976" s="288" t="s">
        <v>754</v>
      </c>
      <c r="O976" s="288" t="s">
        <v>50</v>
      </c>
      <c r="P976" s="288" t="s">
        <v>51</v>
      </c>
      <c r="Q976" s="290" t="s">
        <v>45</v>
      </c>
      <c r="R976" s="288" t="s">
        <v>45</v>
      </c>
      <c r="S976" s="1">
        <v>2958465</v>
      </c>
      <c r="T976" s="1">
        <v>45926</v>
      </c>
      <c r="U976" s="290" t="s">
        <v>45</v>
      </c>
      <c r="V976" s="1">
        <v>45926</v>
      </c>
      <c r="W976" s="290" t="s">
        <v>45</v>
      </c>
      <c r="X976" s="290" t="s">
        <v>45</v>
      </c>
      <c r="Y976" s="291">
        <v>52000</v>
      </c>
      <c r="Z976" s="291">
        <v>52000</v>
      </c>
      <c r="AA976" s="291">
        <v>13300</v>
      </c>
      <c r="AB976" s="291">
        <v>52000</v>
      </c>
      <c r="AC976" s="292" t="s">
        <v>546</v>
      </c>
      <c r="AD976" s="290" t="s">
        <v>60</v>
      </c>
      <c r="AE976" s="292" t="s">
        <v>45</v>
      </c>
      <c r="AF976" s="291">
        <v>52000</v>
      </c>
      <c r="AG976" s="291">
        <v>1630</v>
      </c>
      <c r="AH976" s="291">
        <v>84760000</v>
      </c>
      <c r="AI976" s="291">
        <v>21679000</v>
      </c>
      <c r="AJ976" s="291">
        <v>1630</v>
      </c>
      <c r="AK976" s="291">
        <v>84760000</v>
      </c>
      <c r="AL976" s="291">
        <v>21679000</v>
      </c>
      <c r="AM976" s="291"/>
      <c r="AN976" s="291"/>
      <c r="AO976" s="291">
        <v>0</v>
      </c>
      <c r="AP976" s="291"/>
      <c r="AQ976" s="291"/>
      <c r="AR976" s="291">
        <v>0</v>
      </c>
      <c r="AS976" s="291"/>
      <c r="AT976" s="291"/>
      <c r="AU976" s="291">
        <v>0</v>
      </c>
      <c r="AV976" s="291"/>
      <c r="AW976" s="291"/>
      <c r="AX976" s="291">
        <v>0</v>
      </c>
      <c r="AY976" s="291"/>
      <c r="AZ976" s="291"/>
      <c r="BA976" s="291"/>
      <c r="BB976" s="291"/>
      <c r="BC976" s="291"/>
      <c r="BD976" s="291"/>
      <c r="BE976" s="291"/>
      <c r="BF976" s="291">
        <v>0</v>
      </c>
      <c r="BG976" s="291"/>
      <c r="BH976" s="291"/>
      <c r="BI976" s="291"/>
      <c r="BJ976" s="291">
        <v>0</v>
      </c>
      <c r="BK976" s="291"/>
      <c r="BL976" s="291"/>
      <c r="BM976" s="291"/>
      <c r="BN976" s="291"/>
      <c r="BO976" s="291"/>
      <c r="BP976" s="292" t="s">
        <v>45</v>
      </c>
      <c r="BQ976" s="292" t="s">
        <v>45</v>
      </c>
      <c r="BR976" t="s">
        <v>45</v>
      </c>
    </row>
    <row r="977" spans="1:70" x14ac:dyDescent="0.3">
      <c r="A977" s="281">
        <v>974</v>
      </c>
      <c r="B977" s="282" t="s">
        <v>2952</v>
      </c>
      <c r="C977" s="282" t="s">
        <v>3011</v>
      </c>
      <c r="D977" s="282" t="s">
        <v>3007</v>
      </c>
      <c r="E977" s="282" t="s">
        <v>2959</v>
      </c>
      <c r="F977" s="282" t="s">
        <v>2970</v>
      </c>
      <c r="G977" s="282" t="s">
        <v>2974</v>
      </c>
      <c r="H977" s="282" t="s">
        <v>2976</v>
      </c>
      <c r="I977" s="282" t="s">
        <v>2962</v>
      </c>
      <c r="J977" s="282" t="s">
        <v>60</v>
      </c>
      <c r="K977" s="282" t="s">
        <v>2958</v>
      </c>
      <c r="L977" s="282" t="s">
        <v>45</v>
      </c>
      <c r="M977" s="283" t="s">
        <v>753</v>
      </c>
      <c r="N977" s="282" t="s">
        <v>752</v>
      </c>
      <c r="O977" s="282" t="s">
        <v>50</v>
      </c>
      <c r="P977" s="282" t="s">
        <v>142</v>
      </c>
      <c r="Q977" s="284" t="s">
        <v>45</v>
      </c>
      <c r="R977" s="282" t="s">
        <v>45</v>
      </c>
      <c r="S977" s="285">
        <v>2958465</v>
      </c>
      <c r="T977" s="285">
        <v>45957</v>
      </c>
      <c r="U977" s="284" t="s">
        <v>45</v>
      </c>
      <c r="V977" s="285">
        <v>45957</v>
      </c>
      <c r="W977" s="284" t="s">
        <v>45</v>
      </c>
      <c r="X977" s="284" t="s">
        <v>45</v>
      </c>
      <c r="Y977" s="286">
        <v>64000</v>
      </c>
      <c r="Z977" s="286">
        <v>64000</v>
      </c>
      <c r="AA977" s="286">
        <v>16700</v>
      </c>
      <c r="AB977" s="286">
        <v>64000</v>
      </c>
      <c r="AC977" s="287" t="s">
        <v>527</v>
      </c>
      <c r="AD977" s="284" t="s">
        <v>60</v>
      </c>
      <c r="AE977" s="287" t="s">
        <v>45</v>
      </c>
      <c r="AF977" s="286">
        <v>64000</v>
      </c>
      <c r="AG977" s="286">
        <v>1730</v>
      </c>
      <c r="AH977" s="286">
        <v>110720000</v>
      </c>
      <c r="AI977" s="286">
        <v>28891000</v>
      </c>
      <c r="AJ977" s="286">
        <v>1730</v>
      </c>
      <c r="AK977" s="286">
        <v>110720000</v>
      </c>
      <c r="AL977" s="286">
        <v>28891000</v>
      </c>
      <c r="AM977" s="286"/>
      <c r="AN977" s="286"/>
      <c r="AO977" s="286">
        <v>0</v>
      </c>
      <c r="AP977" s="286"/>
      <c r="AQ977" s="286"/>
      <c r="AR977" s="286">
        <v>0</v>
      </c>
      <c r="AS977" s="286"/>
      <c r="AT977" s="286"/>
      <c r="AU977" s="286">
        <v>0</v>
      </c>
      <c r="AV977" s="286"/>
      <c r="AW977" s="286"/>
      <c r="AX977" s="286">
        <v>0</v>
      </c>
      <c r="AY977" s="286"/>
      <c r="AZ977" s="286"/>
      <c r="BA977" s="286"/>
      <c r="BB977" s="286"/>
      <c r="BC977" s="286"/>
      <c r="BD977" s="286"/>
      <c r="BE977" s="286"/>
      <c r="BF977" s="286">
        <v>0</v>
      </c>
      <c r="BG977" s="286"/>
      <c r="BH977" s="286"/>
      <c r="BI977" s="286"/>
      <c r="BJ977" s="286">
        <v>0</v>
      </c>
      <c r="BK977" s="286"/>
      <c r="BL977" s="286"/>
      <c r="BM977" s="286"/>
      <c r="BN977" s="286"/>
      <c r="BO977" s="286"/>
      <c r="BP977" s="287" t="s">
        <v>45</v>
      </c>
      <c r="BQ977" s="287" t="s">
        <v>45</v>
      </c>
      <c r="BR977" t="s">
        <v>45</v>
      </c>
    </row>
    <row r="978" spans="1:70" x14ac:dyDescent="0.3">
      <c r="A978" s="281">
        <v>975</v>
      </c>
      <c r="B978" s="288" t="s">
        <v>2952</v>
      </c>
      <c r="C978" s="288" t="s">
        <v>3011</v>
      </c>
      <c r="D978" s="288" t="s">
        <v>3007</v>
      </c>
      <c r="E978" s="288" t="s">
        <v>2959</v>
      </c>
      <c r="F978" s="288" t="s">
        <v>2970</v>
      </c>
      <c r="G978" s="288" t="s">
        <v>2974</v>
      </c>
      <c r="H978" s="288" t="s">
        <v>2976</v>
      </c>
      <c r="I978" s="288" t="s">
        <v>2962</v>
      </c>
      <c r="J978" s="288" t="s">
        <v>60</v>
      </c>
      <c r="K978" s="288" t="s">
        <v>2958</v>
      </c>
      <c r="L978" s="288" t="s">
        <v>45</v>
      </c>
      <c r="M978" s="289" t="s">
        <v>483</v>
      </c>
      <c r="N978" s="288" t="s">
        <v>364</v>
      </c>
      <c r="O978" s="288" t="s">
        <v>50</v>
      </c>
      <c r="P978" s="288" t="s">
        <v>51</v>
      </c>
      <c r="Q978" s="290" t="s">
        <v>45</v>
      </c>
      <c r="R978" s="288" t="s">
        <v>45</v>
      </c>
      <c r="S978" s="1">
        <v>2958465</v>
      </c>
      <c r="T978" s="1">
        <v>45950</v>
      </c>
      <c r="U978" s="290" t="s">
        <v>45</v>
      </c>
      <c r="V978" s="1">
        <v>45950</v>
      </c>
      <c r="W978" s="290" t="s">
        <v>45</v>
      </c>
      <c r="X978" s="290" t="s">
        <v>45</v>
      </c>
      <c r="Y978" s="291">
        <v>62000</v>
      </c>
      <c r="Z978" s="291">
        <v>62000</v>
      </c>
      <c r="AA978" s="291">
        <v>15000</v>
      </c>
      <c r="AB978" s="291">
        <v>62000</v>
      </c>
      <c r="AC978" s="292" t="s">
        <v>751</v>
      </c>
      <c r="AD978" s="290" t="s">
        <v>60</v>
      </c>
      <c r="AE978" s="292" t="s">
        <v>45</v>
      </c>
      <c r="AF978" s="291">
        <v>62000</v>
      </c>
      <c r="AG978" s="291">
        <v>1830</v>
      </c>
      <c r="AH978" s="291">
        <v>113460000</v>
      </c>
      <c r="AI978" s="291">
        <v>27450000</v>
      </c>
      <c r="AJ978" s="291">
        <v>1830</v>
      </c>
      <c r="AK978" s="291">
        <v>113460000</v>
      </c>
      <c r="AL978" s="291">
        <v>27450000</v>
      </c>
      <c r="AM978" s="291"/>
      <c r="AN978" s="291"/>
      <c r="AO978" s="291">
        <v>0</v>
      </c>
      <c r="AP978" s="291"/>
      <c r="AQ978" s="291"/>
      <c r="AR978" s="291">
        <v>0</v>
      </c>
      <c r="AS978" s="291"/>
      <c r="AT978" s="291"/>
      <c r="AU978" s="291">
        <v>0</v>
      </c>
      <c r="AV978" s="291"/>
      <c r="AW978" s="291"/>
      <c r="AX978" s="291">
        <v>0</v>
      </c>
      <c r="AY978" s="291"/>
      <c r="AZ978" s="291"/>
      <c r="BA978" s="291"/>
      <c r="BB978" s="291"/>
      <c r="BC978" s="291"/>
      <c r="BD978" s="291"/>
      <c r="BE978" s="291"/>
      <c r="BF978" s="291">
        <v>0</v>
      </c>
      <c r="BG978" s="291"/>
      <c r="BH978" s="291"/>
      <c r="BI978" s="291"/>
      <c r="BJ978" s="291">
        <v>0</v>
      </c>
      <c r="BK978" s="291"/>
      <c r="BL978" s="291"/>
      <c r="BM978" s="291"/>
      <c r="BN978" s="291"/>
      <c r="BO978" s="291"/>
      <c r="BP978" s="292" t="s">
        <v>45</v>
      </c>
      <c r="BQ978" s="292" t="s">
        <v>45</v>
      </c>
      <c r="BR978" t="s">
        <v>45</v>
      </c>
    </row>
    <row r="979" spans="1:70" x14ac:dyDescent="0.3">
      <c r="A979" s="281">
        <v>976</v>
      </c>
      <c r="B979" s="282" t="s">
        <v>2952</v>
      </c>
      <c r="C979" s="282" t="s">
        <v>3011</v>
      </c>
      <c r="D979" s="282" t="s">
        <v>3007</v>
      </c>
      <c r="E979" s="282" t="s">
        <v>2959</v>
      </c>
      <c r="F979" s="282" t="s">
        <v>2970</v>
      </c>
      <c r="G979" s="282" t="s">
        <v>2974</v>
      </c>
      <c r="H979" s="282" t="s">
        <v>2976</v>
      </c>
      <c r="I979" s="282" t="s">
        <v>2962</v>
      </c>
      <c r="J979" s="282" t="s">
        <v>60</v>
      </c>
      <c r="K979" s="282" t="s">
        <v>2958</v>
      </c>
      <c r="L979" s="282" t="s">
        <v>45</v>
      </c>
      <c r="M979" s="283" t="s">
        <v>749</v>
      </c>
      <c r="N979" s="282" t="s">
        <v>748</v>
      </c>
      <c r="O979" s="282" t="s">
        <v>50</v>
      </c>
      <c r="P979" s="282" t="s">
        <v>51</v>
      </c>
      <c r="Q979" s="284" t="s">
        <v>45</v>
      </c>
      <c r="R979" s="282" t="s">
        <v>45</v>
      </c>
      <c r="S979" s="285">
        <v>2958465</v>
      </c>
      <c r="T979" s="285">
        <v>45950</v>
      </c>
      <c r="U979" s="284" t="s">
        <v>45</v>
      </c>
      <c r="V979" s="285">
        <v>45950</v>
      </c>
      <c r="W979" s="284" t="s">
        <v>45</v>
      </c>
      <c r="X979" s="284" t="s">
        <v>45</v>
      </c>
      <c r="Y979" s="286">
        <v>74000</v>
      </c>
      <c r="Z979" s="286">
        <v>92000</v>
      </c>
      <c r="AA979" s="286">
        <v>19500</v>
      </c>
      <c r="AB979" s="286">
        <v>92000</v>
      </c>
      <c r="AC979" s="287" t="s">
        <v>421</v>
      </c>
      <c r="AD979" s="284" t="s">
        <v>60</v>
      </c>
      <c r="AE979" s="287" t="s">
        <v>45</v>
      </c>
      <c r="AF979" s="286">
        <v>74000</v>
      </c>
      <c r="AG979" s="286">
        <v>2530</v>
      </c>
      <c r="AH979" s="286">
        <v>232760000</v>
      </c>
      <c r="AI979" s="286">
        <v>49335000</v>
      </c>
      <c r="AJ979" s="286">
        <v>2530</v>
      </c>
      <c r="AK979" s="286">
        <v>232760000</v>
      </c>
      <c r="AL979" s="286">
        <v>49335000</v>
      </c>
      <c r="AM979" s="286"/>
      <c r="AN979" s="286"/>
      <c r="AO979" s="286">
        <v>0</v>
      </c>
      <c r="AP979" s="286"/>
      <c r="AQ979" s="286"/>
      <c r="AR979" s="286">
        <v>0</v>
      </c>
      <c r="AS979" s="286"/>
      <c r="AT979" s="286"/>
      <c r="AU979" s="286">
        <v>0</v>
      </c>
      <c r="AV979" s="286"/>
      <c r="AW979" s="286"/>
      <c r="AX979" s="286">
        <v>0</v>
      </c>
      <c r="AY979" s="286"/>
      <c r="AZ979" s="286"/>
      <c r="BA979" s="286"/>
      <c r="BB979" s="286"/>
      <c r="BC979" s="286"/>
      <c r="BD979" s="286"/>
      <c r="BE979" s="286"/>
      <c r="BF979" s="286">
        <v>0</v>
      </c>
      <c r="BG979" s="286"/>
      <c r="BH979" s="286"/>
      <c r="BI979" s="286"/>
      <c r="BJ979" s="286">
        <v>0</v>
      </c>
      <c r="BK979" s="286"/>
      <c r="BL979" s="286"/>
      <c r="BM979" s="286"/>
      <c r="BN979" s="286"/>
      <c r="BO979" s="286"/>
      <c r="BP979" s="287" t="s">
        <v>45</v>
      </c>
      <c r="BQ979" s="287" t="s">
        <v>45</v>
      </c>
      <c r="BR979" t="s">
        <v>45</v>
      </c>
    </row>
    <row r="980" spans="1:70" x14ac:dyDescent="0.3">
      <c r="A980" s="281">
        <v>977</v>
      </c>
      <c r="B980" s="288" t="s">
        <v>2952</v>
      </c>
      <c r="C980" s="288" t="s">
        <v>3011</v>
      </c>
      <c r="D980" s="288" t="s">
        <v>3007</v>
      </c>
      <c r="E980" s="288" t="s">
        <v>2959</v>
      </c>
      <c r="F980" s="288" t="s">
        <v>2970</v>
      </c>
      <c r="G980" s="288" t="s">
        <v>2974</v>
      </c>
      <c r="H980" s="288" t="s">
        <v>2976</v>
      </c>
      <c r="I980" s="288" t="s">
        <v>2962</v>
      </c>
      <c r="J980" s="288" t="s">
        <v>60</v>
      </c>
      <c r="K980" s="288" t="s">
        <v>2958</v>
      </c>
      <c r="L980" s="288" t="s">
        <v>45</v>
      </c>
      <c r="M980" s="289" t="s">
        <v>745</v>
      </c>
      <c r="N980" s="288" t="s">
        <v>744</v>
      </c>
      <c r="O980" s="288" t="s">
        <v>50</v>
      </c>
      <c r="P980" s="288" t="s">
        <v>142</v>
      </c>
      <c r="Q980" s="290" t="s">
        <v>45</v>
      </c>
      <c r="R980" s="288" t="s">
        <v>45</v>
      </c>
      <c r="S980" s="1">
        <v>2958465</v>
      </c>
      <c r="T980" s="1">
        <v>45926</v>
      </c>
      <c r="U980" s="290" t="s">
        <v>45</v>
      </c>
      <c r="V980" s="1">
        <v>45926</v>
      </c>
      <c r="W980" s="290" t="s">
        <v>45</v>
      </c>
      <c r="X980" s="290" t="s">
        <v>45</v>
      </c>
      <c r="Y980" s="291">
        <v>58000</v>
      </c>
      <c r="Z980" s="291">
        <v>58000</v>
      </c>
      <c r="AA980" s="291">
        <v>15000</v>
      </c>
      <c r="AB980" s="291">
        <v>58000</v>
      </c>
      <c r="AC980" s="292" t="s">
        <v>566</v>
      </c>
      <c r="AD980" s="290" t="s">
        <v>60</v>
      </c>
      <c r="AE980" s="292" t="s">
        <v>45</v>
      </c>
      <c r="AF980" s="291">
        <v>58000</v>
      </c>
      <c r="AG980" s="291">
        <v>820</v>
      </c>
      <c r="AH980" s="291">
        <v>47560000</v>
      </c>
      <c r="AI980" s="291">
        <v>12300000</v>
      </c>
      <c r="AJ980" s="291">
        <v>820</v>
      </c>
      <c r="AK980" s="291">
        <v>47560000</v>
      </c>
      <c r="AL980" s="291">
        <v>12300000</v>
      </c>
      <c r="AM980" s="291"/>
      <c r="AN980" s="291"/>
      <c r="AO980" s="291">
        <v>0</v>
      </c>
      <c r="AP980" s="291"/>
      <c r="AQ980" s="291"/>
      <c r="AR980" s="291">
        <v>0</v>
      </c>
      <c r="AS980" s="291"/>
      <c r="AT980" s="291"/>
      <c r="AU980" s="291">
        <v>0</v>
      </c>
      <c r="AV980" s="291"/>
      <c r="AW980" s="291"/>
      <c r="AX980" s="291">
        <v>0</v>
      </c>
      <c r="AY980" s="291"/>
      <c r="AZ980" s="291"/>
      <c r="BA980" s="291"/>
      <c r="BB980" s="291"/>
      <c r="BC980" s="291"/>
      <c r="BD980" s="291"/>
      <c r="BE980" s="291"/>
      <c r="BF980" s="291">
        <v>0</v>
      </c>
      <c r="BG980" s="291"/>
      <c r="BH980" s="291"/>
      <c r="BI980" s="291"/>
      <c r="BJ980" s="291">
        <v>0</v>
      </c>
      <c r="BK980" s="291"/>
      <c r="BL980" s="291"/>
      <c r="BM980" s="291"/>
      <c r="BN980" s="291"/>
      <c r="BO980" s="291"/>
      <c r="BP980" s="292" t="s">
        <v>45</v>
      </c>
      <c r="BQ980" s="292" t="s">
        <v>45</v>
      </c>
      <c r="BR980" t="s">
        <v>45</v>
      </c>
    </row>
    <row r="981" spans="1:70" x14ac:dyDescent="0.3">
      <c r="A981" s="281">
        <v>978</v>
      </c>
      <c r="B981" s="282" t="s">
        <v>2952</v>
      </c>
      <c r="C981" s="282" t="s">
        <v>3011</v>
      </c>
      <c r="D981" s="282" t="s">
        <v>3007</v>
      </c>
      <c r="E981" s="282" t="s">
        <v>2959</v>
      </c>
      <c r="F981" s="282" t="s">
        <v>2970</v>
      </c>
      <c r="G981" s="282" t="s">
        <v>2974</v>
      </c>
      <c r="H981" s="282" t="s">
        <v>2976</v>
      </c>
      <c r="I981" s="282" t="s">
        <v>2962</v>
      </c>
      <c r="J981" s="282" t="s">
        <v>60</v>
      </c>
      <c r="K981" s="282" t="s">
        <v>2958</v>
      </c>
      <c r="L981" s="282" t="s">
        <v>45</v>
      </c>
      <c r="M981" s="283" t="s">
        <v>742</v>
      </c>
      <c r="N981" s="282" t="s">
        <v>741</v>
      </c>
      <c r="O981" s="282" t="s">
        <v>50</v>
      </c>
      <c r="P981" s="282" t="s">
        <v>51</v>
      </c>
      <c r="Q981" s="284" t="s">
        <v>45</v>
      </c>
      <c r="R981" s="282" t="s">
        <v>45</v>
      </c>
      <c r="S981" s="285">
        <v>2958465</v>
      </c>
      <c r="T981" s="285">
        <v>45950</v>
      </c>
      <c r="U981" s="284" t="s">
        <v>45</v>
      </c>
      <c r="V981" s="285">
        <v>45950</v>
      </c>
      <c r="W981" s="284" t="s">
        <v>45</v>
      </c>
      <c r="X981" s="284" t="s">
        <v>45</v>
      </c>
      <c r="Y981" s="286">
        <v>83000</v>
      </c>
      <c r="Z981" s="286">
        <v>83000</v>
      </c>
      <c r="AA981" s="286">
        <v>22000</v>
      </c>
      <c r="AB981" s="286">
        <v>83000</v>
      </c>
      <c r="AC981" s="287" t="s">
        <v>52</v>
      </c>
      <c r="AD981" s="284" t="s">
        <v>60</v>
      </c>
      <c r="AE981" s="287" t="s">
        <v>45</v>
      </c>
      <c r="AF981" s="286">
        <v>83000</v>
      </c>
      <c r="AG981" s="286">
        <v>1120</v>
      </c>
      <c r="AH981" s="286">
        <v>92960000</v>
      </c>
      <c r="AI981" s="286">
        <v>24640000</v>
      </c>
      <c r="AJ981" s="286">
        <v>1120</v>
      </c>
      <c r="AK981" s="286">
        <v>92960000</v>
      </c>
      <c r="AL981" s="286">
        <v>24640000</v>
      </c>
      <c r="AM981" s="286"/>
      <c r="AN981" s="286"/>
      <c r="AO981" s="286">
        <v>0</v>
      </c>
      <c r="AP981" s="286"/>
      <c r="AQ981" s="286"/>
      <c r="AR981" s="286">
        <v>0</v>
      </c>
      <c r="AS981" s="286"/>
      <c r="AT981" s="286"/>
      <c r="AU981" s="286">
        <v>0</v>
      </c>
      <c r="AV981" s="286"/>
      <c r="AW981" s="286"/>
      <c r="AX981" s="286">
        <v>0</v>
      </c>
      <c r="AY981" s="286"/>
      <c r="AZ981" s="286"/>
      <c r="BA981" s="286"/>
      <c r="BB981" s="286"/>
      <c r="BC981" s="286"/>
      <c r="BD981" s="286"/>
      <c r="BE981" s="286"/>
      <c r="BF981" s="286">
        <v>0</v>
      </c>
      <c r="BG981" s="286"/>
      <c r="BH981" s="286"/>
      <c r="BI981" s="286"/>
      <c r="BJ981" s="286">
        <v>0</v>
      </c>
      <c r="BK981" s="286"/>
      <c r="BL981" s="286"/>
      <c r="BM981" s="286"/>
      <c r="BN981" s="286"/>
      <c r="BO981" s="286"/>
      <c r="BP981" s="287" t="s">
        <v>45</v>
      </c>
      <c r="BQ981" s="287" t="s">
        <v>45</v>
      </c>
      <c r="BR981" t="s">
        <v>45</v>
      </c>
    </row>
    <row r="982" spans="1:70" x14ac:dyDescent="0.3">
      <c r="A982" s="281">
        <v>979</v>
      </c>
      <c r="B982" s="288" t="s">
        <v>2952</v>
      </c>
      <c r="C982" s="288" t="s">
        <v>3011</v>
      </c>
      <c r="D982" s="288" t="s">
        <v>3007</v>
      </c>
      <c r="E982" s="288" t="s">
        <v>2959</v>
      </c>
      <c r="F982" s="288" t="s">
        <v>2970</v>
      </c>
      <c r="G982" s="288" t="s">
        <v>2974</v>
      </c>
      <c r="H982" s="288" t="s">
        <v>2976</v>
      </c>
      <c r="I982" s="288" t="s">
        <v>2962</v>
      </c>
      <c r="J982" s="288" t="s">
        <v>60</v>
      </c>
      <c r="K982" s="288" t="s">
        <v>2958</v>
      </c>
      <c r="L982" s="288" t="s">
        <v>45</v>
      </c>
      <c r="M982" s="289" t="s">
        <v>739</v>
      </c>
      <c r="N982" s="288" t="s">
        <v>738</v>
      </c>
      <c r="O982" s="288" t="s">
        <v>50</v>
      </c>
      <c r="P982" s="288" t="s">
        <v>139</v>
      </c>
      <c r="Q982" s="290" t="s">
        <v>45</v>
      </c>
      <c r="R982" s="288" t="s">
        <v>45</v>
      </c>
      <c r="S982" s="1">
        <v>45988</v>
      </c>
      <c r="T982" s="1">
        <v>45988</v>
      </c>
      <c r="U982" s="290" t="s">
        <v>45</v>
      </c>
      <c r="V982" s="1">
        <v>45988</v>
      </c>
      <c r="W982" s="290" t="s">
        <v>45</v>
      </c>
      <c r="X982" s="290" t="s">
        <v>45</v>
      </c>
      <c r="Y982" s="291">
        <v>29000</v>
      </c>
      <c r="Z982" s="291">
        <v>29000</v>
      </c>
      <c r="AA982" s="291">
        <v>6900</v>
      </c>
      <c r="AB982" s="291">
        <v>29000</v>
      </c>
      <c r="AC982" s="292" t="s">
        <v>404</v>
      </c>
      <c r="AD982" s="290" t="s">
        <v>60</v>
      </c>
      <c r="AE982" s="292" t="s">
        <v>45</v>
      </c>
      <c r="AF982" s="291">
        <v>29000</v>
      </c>
      <c r="AG982" s="291">
        <v>6</v>
      </c>
      <c r="AH982" s="291">
        <v>174000</v>
      </c>
      <c r="AI982" s="291">
        <v>41400</v>
      </c>
      <c r="AJ982" s="291">
        <v>6</v>
      </c>
      <c r="AK982" s="291">
        <v>174000</v>
      </c>
      <c r="AL982" s="291">
        <v>41400</v>
      </c>
      <c r="AM982" s="291"/>
      <c r="AN982" s="291"/>
      <c r="AO982" s="291">
        <v>0</v>
      </c>
      <c r="AP982" s="291"/>
      <c r="AQ982" s="291"/>
      <c r="AR982" s="291">
        <v>0</v>
      </c>
      <c r="AS982" s="291"/>
      <c r="AT982" s="291"/>
      <c r="AU982" s="291">
        <v>0</v>
      </c>
      <c r="AV982" s="291"/>
      <c r="AW982" s="291"/>
      <c r="AX982" s="291">
        <v>0</v>
      </c>
      <c r="AY982" s="291"/>
      <c r="AZ982" s="291"/>
      <c r="BA982" s="291"/>
      <c r="BB982" s="291"/>
      <c r="BC982" s="291"/>
      <c r="BD982" s="291"/>
      <c r="BE982" s="291"/>
      <c r="BF982" s="291">
        <v>0</v>
      </c>
      <c r="BG982" s="291"/>
      <c r="BH982" s="291"/>
      <c r="BI982" s="291"/>
      <c r="BJ982" s="291">
        <v>0</v>
      </c>
      <c r="BK982" s="291"/>
      <c r="BL982" s="291"/>
      <c r="BM982" s="291"/>
      <c r="BN982" s="291"/>
      <c r="BO982" s="291"/>
      <c r="BP982" s="292" t="s">
        <v>45</v>
      </c>
      <c r="BQ982" s="292" t="s">
        <v>45</v>
      </c>
      <c r="BR982" t="s">
        <v>45</v>
      </c>
    </row>
    <row r="983" spans="1:70" x14ac:dyDescent="0.3">
      <c r="A983" s="281">
        <v>980</v>
      </c>
      <c r="B983" s="282" t="s">
        <v>2952</v>
      </c>
      <c r="C983" s="282" t="s">
        <v>3011</v>
      </c>
      <c r="D983" s="282" t="s">
        <v>3007</v>
      </c>
      <c r="E983" s="282" t="s">
        <v>2959</v>
      </c>
      <c r="F983" s="282" t="s">
        <v>2977</v>
      </c>
      <c r="G983" s="282" t="s">
        <v>2978</v>
      </c>
      <c r="H983" s="282" t="s">
        <v>2979</v>
      </c>
      <c r="I983" s="282" t="s">
        <v>2962</v>
      </c>
      <c r="J983" s="282" t="s">
        <v>60</v>
      </c>
      <c r="K983" s="282" t="s">
        <v>2958</v>
      </c>
      <c r="L983" s="282" t="s">
        <v>45</v>
      </c>
      <c r="M983" s="283" t="s">
        <v>736</v>
      </c>
      <c r="N983" s="282" t="s">
        <v>735</v>
      </c>
      <c r="O983" s="282" t="s">
        <v>50</v>
      </c>
      <c r="P983" s="282" t="s">
        <v>51</v>
      </c>
      <c r="Q983" s="284" t="s">
        <v>45</v>
      </c>
      <c r="R983" s="282" t="s">
        <v>45</v>
      </c>
      <c r="S983" s="285">
        <v>45985</v>
      </c>
      <c r="T983" s="285">
        <v>45985</v>
      </c>
      <c r="U983" s="284" t="s">
        <v>45</v>
      </c>
      <c r="V983" s="285">
        <v>45985</v>
      </c>
      <c r="W983" s="284" t="s">
        <v>45</v>
      </c>
      <c r="X983" s="284" t="s">
        <v>45</v>
      </c>
      <c r="Y983" s="286">
        <v>92000</v>
      </c>
      <c r="Z983" s="286">
        <v>104000</v>
      </c>
      <c r="AA983" s="286">
        <v>26400</v>
      </c>
      <c r="AB983" s="286">
        <v>104000</v>
      </c>
      <c r="AC983" s="287" t="s">
        <v>193</v>
      </c>
      <c r="AD983" s="284" t="s">
        <v>60</v>
      </c>
      <c r="AE983" s="287" t="s">
        <v>45</v>
      </c>
      <c r="AF983" s="286">
        <v>92000</v>
      </c>
      <c r="AG983" s="286">
        <v>9</v>
      </c>
      <c r="AH983" s="286">
        <v>936000</v>
      </c>
      <c r="AI983" s="286">
        <v>237600</v>
      </c>
      <c r="AJ983" s="286">
        <v>9</v>
      </c>
      <c r="AK983" s="286">
        <v>936000</v>
      </c>
      <c r="AL983" s="286">
        <v>237600</v>
      </c>
      <c r="AM983" s="286"/>
      <c r="AN983" s="286"/>
      <c r="AO983" s="286">
        <v>0</v>
      </c>
      <c r="AP983" s="286"/>
      <c r="AQ983" s="286"/>
      <c r="AR983" s="286">
        <v>0</v>
      </c>
      <c r="AS983" s="286"/>
      <c r="AT983" s="286"/>
      <c r="AU983" s="286">
        <v>0</v>
      </c>
      <c r="AV983" s="286"/>
      <c r="AW983" s="286"/>
      <c r="AX983" s="286">
        <v>0</v>
      </c>
      <c r="AY983" s="286"/>
      <c r="AZ983" s="286"/>
      <c r="BA983" s="286"/>
      <c r="BB983" s="286"/>
      <c r="BC983" s="286"/>
      <c r="BD983" s="286"/>
      <c r="BE983" s="286"/>
      <c r="BF983" s="286">
        <v>0</v>
      </c>
      <c r="BG983" s="286"/>
      <c r="BH983" s="286"/>
      <c r="BI983" s="286"/>
      <c r="BJ983" s="286">
        <v>0</v>
      </c>
      <c r="BK983" s="286"/>
      <c r="BL983" s="286"/>
      <c r="BM983" s="286"/>
      <c r="BN983" s="286"/>
      <c r="BO983" s="286"/>
      <c r="BP983" s="287" t="s">
        <v>45</v>
      </c>
      <c r="BQ983" s="287" t="s">
        <v>45</v>
      </c>
      <c r="BR983" t="s">
        <v>45</v>
      </c>
    </row>
    <row r="984" spans="1:70" x14ac:dyDescent="0.3">
      <c r="A984" s="281">
        <v>981</v>
      </c>
      <c r="B984" s="288" t="s">
        <v>2952</v>
      </c>
      <c r="C984" s="288" t="s">
        <v>3011</v>
      </c>
      <c r="D984" s="288" t="s">
        <v>3007</v>
      </c>
      <c r="E984" s="288" t="s">
        <v>2959</v>
      </c>
      <c r="F984" s="288" t="s">
        <v>2977</v>
      </c>
      <c r="G984" s="288" t="s">
        <v>2978</v>
      </c>
      <c r="H984" s="288" t="s">
        <v>2979</v>
      </c>
      <c r="I984" s="288" t="s">
        <v>2962</v>
      </c>
      <c r="J984" s="288" t="s">
        <v>60</v>
      </c>
      <c r="K984" s="288" t="s">
        <v>2958</v>
      </c>
      <c r="L984" s="288" t="s">
        <v>45</v>
      </c>
      <c r="M984" s="289" t="s">
        <v>732</v>
      </c>
      <c r="N984" s="288" t="s">
        <v>731</v>
      </c>
      <c r="O984" s="288" t="s">
        <v>50</v>
      </c>
      <c r="P984" s="288" t="s">
        <v>51</v>
      </c>
      <c r="Q984" s="290" t="s">
        <v>45</v>
      </c>
      <c r="R984" s="288" t="s">
        <v>45</v>
      </c>
      <c r="S984" s="1">
        <v>2958465</v>
      </c>
      <c r="T984" s="1">
        <v>45903</v>
      </c>
      <c r="U984" s="290" t="s">
        <v>45</v>
      </c>
      <c r="V984" s="1">
        <v>45903</v>
      </c>
      <c r="W984" s="290" t="s">
        <v>45</v>
      </c>
      <c r="X984" s="290" t="s">
        <v>45</v>
      </c>
      <c r="Y984" s="291">
        <v>55000</v>
      </c>
      <c r="Z984" s="291">
        <v>55000</v>
      </c>
      <c r="AA984" s="291">
        <v>14500</v>
      </c>
      <c r="AB984" s="291">
        <v>55000</v>
      </c>
      <c r="AC984" s="292" t="s">
        <v>421</v>
      </c>
      <c r="AD984" s="290" t="s">
        <v>60</v>
      </c>
      <c r="AE984" s="292" t="s">
        <v>45</v>
      </c>
      <c r="AF984" s="291">
        <v>55000</v>
      </c>
      <c r="AG984" s="291">
        <v>1930</v>
      </c>
      <c r="AH984" s="291">
        <v>106150000</v>
      </c>
      <c r="AI984" s="291">
        <v>27985000</v>
      </c>
      <c r="AJ984" s="291">
        <v>1930</v>
      </c>
      <c r="AK984" s="291">
        <v>106150000</v>
      </c>
      <c r="AL984" s="291">
        <v>27985000</v>
      </c>
      <c r="AM984" s="291"/>
      <c r="AN984" s="291"/>
      <c r="AO984" s="291">
        <v>0</v>
      </c>
      <c r="AP984" s="291"/>
      <c r="AQ984" s="291"/>
      <c r="AR984" s="291">
        <v>0</v>
      </c>
      <c r="AS984" s="291"/>
      <c r="AT984" s="291"/>
      <c r="AU984" s="291">
        <v>0</v>
      </c>
      <c r="AV984" s="291"/>
      <c r="AW984" s="291"/>
      <c r="AX984" s="291">
        <v>0</v>
      </c>
      <c r="AY984" s="291"/>
      <c r="AZ984" s="291"/>
      <c r="BA984" s="291"/>
      <c r="BB984" s="291"/>
      <c r="BC984" s="291"/>
      <c r="BD984" s="291"/>
      <c r="BE984" s="291"/>
      <c r="BF984" s="291">
        <v>0</v>
      </c>
      <c r="BG984" s="291"/>
      <c r="BH984" s="291"/>
      <c r="BI984" s="291"/>
      <c r="BJ984" s="291">
        <v>0</v>
      </c>
      <c r="BK984" s="291"/>
      <c r="BL984" s="291"/>
      <c r="BM984" s="291"/>
      <c r="BN984" s="291"/>
      <c r="BO984" s="291"/>
      <c r="BP984" s="292" t="s">
        <v>45</v>
      </c>
      <c r="BQ984" s="292" t="s">
        <v>45</v>
      </c>
      <c r="BR984" t="s">
        <v>45</v>
      </c>
    </row>
    <row r="985" spans="1:70" x14ac:dyDescent="0.3">
      <c r="A985" s="281">
        <v>982</v>
      </c>
      <c r="B985" s="282" t="s">
        <v>2952</v>
      </c>
      <c r="C985" s="282" t="s">
        <v>3011</v>
      </c>
      <c r="D985" s="282" t="s">
        <v>3007</v>
      </c>
      <c r="E985" s="282" t="s">
        <v>2959</v>
      </c>
      <c r="F985" s="282" t="s">
        <v>2977</v>
      </c>
      <c r="G985" s="282" t="s">
        <v>2980</v>
      </c>
      <c r="H985" s="282" t="s">
        <v>2982</v>
      </c>
      <c r="I985" s="282" t="s">
        <v>2962</v>
      </c>
      <c r="J985" s="282" t="s">
        <v>60</v>
      </c>
      <c r="K985" s="282" t="s">
        <v>2958</v>
      </c>
      <c r="L985" s="282" t="s">
        <v>45</v>
      </c>
      <c r="M985" s="283" t="s">
        <v>730</v>
      </c>
      <c r="N985" s="282" t="s">
        <v>729</v>
      </c>
      <c r="O985" s="282" t="s">
        <v>50</v>
      </c>
      <c r="P985" s="282" t="s">
        <v>127</v>
      </c>
      <c r="Q985" s="284" t="s">
        <v>45</v>
      </c>
      <c r="R985" s="282" t="s">
        <v>45</v>
      </c>
      <c r="S985" s="285">
        <v>2958465</v>
      </c>
      <c r="T985" s="285">
        <v>45952</v>
      </c>
      <c r="U985" s="284" t="s">
        <v>45</v>
      </c>
      <c r="V985" s="285">
        <v>45952</v>
      </c>
      <c r="W985" s="284" t="s">
        <v>45</v>
      </c>
      <c r="X985" s="284" t="s">
        <v>45</v>
      </c>
      <c r="Y985" s="286">
        <v>204000</v>
      </c>
      <c r="Z985" s="286">
        <v>226000</v>
      </c>
      <c r="AA985" s="286">
        <v>54000</v>
      </c>
      <c r="AB985" s="286">
        <v>226000</v>
      </c>
      <c r="AC985" s="287" t="s">
        <v>52</v>
      </c>
      <c r="AD985" s="284" t="s">
        <v>60</v>
      </c>
      <c r="AE985" s="287" t="s">
        <v>45</v>
      </c>
      <c r="AF985" s="286">
        <v>204000</v>
      </c>
      <c r="AG985" s="286">
        <v>970</v>
      </c>
      <c r="AH985" s="286">
        <v>219220000</v>
      </c>
      <c r="AI985" s="286">
        <v>52380000</v>
      </c>
      <c r="AJ985" s="286">
        <v>970</v>
      </c>
      <c r="AK985" s="286">
        <v>219220000</v>
      </c>
      <c r="AL985" s="286">
        <v>52380000</v>
      </c>
      <c r="AM985" s="286"/>
      <c r="AN985" s="286"/>
      <c r="AO985" s="286">
        <v>0</v>
      </c>
      <c r="AP985" s="286"/>
      <c r="AQ985" s="286"/>
      <c r="AR985" s="286">
        <v>0</v>
      </c>
      <c r="AS985" s="286"/>
      <c r="AT985" s="286"/>
      <c r="AU985" s="286">
        <v>0</v>
      </c>
      <c r="AV985" s="286"/>
      <c r="AW985" s="286"/>
      <c r="AX985" s="286">
        <v>0</v>
      </c>
      <c r="AY985" s="286"/>
      <c r="AZ985" s="286"/>
      <c r="BA985" s="286"/>
      <c r="BB985" s="286"/>
      <c r="BC985" s="286"/>
      <c r="BD985" s="286"/>
      <c r="BE985" s="286"/>
      <c r="BF985" s="286">
        <v>0</v>
      </c>
      <c r="BG985" s="286"/>
      <c r="BH985" s="286"/>
      <c r="BI985" s="286"/>
      <c r="BJ985" s="286">
        <v>0</v>
      </c>
      <c r="BK985" s="286"/>
      <c r="BL985" s="286"/>
      <c r="BM985" s="286"/>
      <c r="BN985" s="286"/>
      <c r="BO985" s="286"/>
      <c r="BP985" s="287" t="s">
        <v>45</v>
      </c>
      <c r="BQ985" s="287" t="s">
        <v>45</v>
      </c>
      <c r="BR985" t="s">
        <v>45</v>
      </c>
    </row>
    <row r="986" spans="1:70" x14ac:dyDescent="0.3">
      <c r="A986" s="281">
        <v>983</v>
      </c>
      <c r="B986" s="288" t="s">
        <v>2952</v>
      </c>
      <c r="C986" s="288" t="s">
        <v>3011</v>
      </c>
      <c r="D986" s="288" t="s">
        <v>3007</v>
      </c>
      <c r="E986" s="288" t="s">
        <v>2959</v>
      </c>
      <c r="F986" s="288" t="s">
        <v>2977</v>
      </c>
      <c r="G986" s="288" t="s">
        <v>2980</v>
      </c>
      <c r="H986" s="288" t="s">
        <v>2983</v>
      </c>
      <c r="I986" s="288" t="s">
        <v>2962</v>
      </c>
      <c r="J986" s="288" t="s">
        <v>60</v>
      </c>
      <c r="K986" s="288" t="s">
        <v>2958</v>
      </c>
      <c r="L986" s="288" t="s">
        <v>45</v>
      </c>
      <c r="M986" s="289" t="s">
        <v>728</v>
      </c>
      <c r="N986" s="288" t="s">
        <v>727</v>
      </c>
      <c r="O986" s="288" t="s">
        <v>50</v>
      </c>
      <c r="P986" s="288" t="s">
        <v>74</v>
      </c>
      <c r="Q986" s="290" t="s">
        <v>45</v>
      </c>
      <c r="R986" s="288" t="s">
        <v>45</v>
      </c>
      <c r="S986" s="1">
        <v>2958465</v>
      </c>
      <c r="T986" s="1">
        <v>45922</v>
      </c>
      <c r="U986" s="290" t="s">
        <v>45</v>
      </c>
      <c r="V986" s="1">
        <v>45922</v>
      </c>
      <c r="W986" s="290" t="s">
        <v>45</v>
      </c>
      <c r="X986" s="290" t="s">
        <v>45</v>
      </c>
      <c r="Y986" s="291">
        <v>162000</v>
      </c>
      <c r="Z986" s="291">
        <v>180000</v>
      </c>
      <c r="AA986" s="291">
        <v>43000</v>
      </c>
      <c r="AB986" s="291">
        <v>180000</v>
      </c>
      <c r="AC986" s="292" t="s">
        <v>531</v>
      </c>
      <c r="AD986" s="290" t="s">
        <v>60</v>
      </c>
      <c r="AE986" s="292" t="s">
        <v>45</v>
      </c>
      <c r="AF986" s="291">
        <v>162000</v>
      </c>
      <c r="AG986" s="291">
        <v>1208</v>
      </c>
      <c r="AH986" s="291">
        <v>217440000</v>
      </c>
      <c r="AI986" s="291">
        <v>51944000</v>
      </c>
      <c r="AJ986" s="291">
        <v>1208</v>
      </c>
      <c r="AK986" s="291">
        <v>217440000</v>
      </c>
      <c r="AL986" s="291">
        <v>51944000</v>
      </c>
      <c r="AM986" s="291"/>
      <c r="AN986" s="291"/>
      <c r="AO986" s="291">
        <v>0</v>
      </c>
      <c r="AP986" s="291"/>
      <c r="AQ986" s="291"/>
      <c r="AR986" s="291">
        <v>0</v>
      </c>
      <c r="AS986" s="291"/>
      <c r="AT986" s="291"/>
      <c r="AU986" s="291">
        <v>0</v>
      </c>
      <c r="AV986" s="291"/>
      <c r="AW986" s="291"/>
      <c r="AX986" s="291">
        <v>0</v>
      </c>
      <c r="AY986" s="291"/>
      <c r="AZ986" s="291"/>
      <c r="BA986" s="291"/>
      <c r="BB986" s="291"/>
      <c r="BC986" s="291"/>
      <c r="BD986" s="291"/>
      <c r="BE986" s="291"/>
      <c r="BF986" s="291">
        <v>0</v>
      </c>
      <c r="BG986" s="291"/>
      <c r="BH986" s="291"/>
      <c r="BI986" s="291"/>
      <c r="BJ986" s="291">
        <v>0</v>
      </c>
      <c r="BK986" s="291"/>
      <c r="BL986" s="291"/>
      <c r="BM986" s="291"/>
      <c r="BN986" s="291"/>
      <c r="BO986" s="291"/>
      <c r="BP986" s="292" t="s">
        <v>45</v>
      </c>
      <c r="BQ986" s="292" t="s">
        <v>45</v>
      </c>
      <c r="BR986" t="s">
        <v>45</v>
      </c>
    </row>
    <row r="987" spans="1:70" x14ac:dyDescent="0.3">
      <c r="A987" s="281">
        <v>984</v>
      </c>
      <c r="B987" s="282" t="s">
        <v>2952</v>
      </c>
      <c r="C987" s="282" t="s">
        <v>3011</v>
      </c>
      <c r="D987" s="282" t="s">
        <v>3007</v>
      </c>
      <c r="E987" s="282" t="s">
        <v>2959</v>
      </c>
      <c r="F987" s="282" t="s">
        <v>2977</v>
      </c>
      <c r="G987" s="282" t="s">
        <v>2980</v>
      </c>
      <c r="H987" s="282" t="s">
        <v>2983</v>
      </c>
      <c r="I987" s="282" t="s">
        <v>2962</v>
      </c>
      <c r="J987" s="282" t="s">
        <v>60</v>
      </c>
      <c r="K987" s="282" t="s">
        <v>2958</v>
      </c>
      <c r="L987" s="282" t="s">
        <v>45</v>
      </c>
      <c r="M987" s="283" t="s">
        <v>725</v>
      </c>
      <c r="N987" s="282" t="s">
        <v>724</v>
      </c>
      <c r="O987" s="282" t="s">
        <v>50</v>
      </c>
      <c r="P987" s="282" t="s">
        <v>51</v>
      </c>
      <c r="Q987" s="284" t="s">
        <v>45</v>
      </c>
      <c r="R987" s="282" t="s">
        <v>45</v>
      </c>
      <c r="S987" s="285">
        <v>2958465</v>
      </c>
      <c r="T987" s="285">
        <v>45916</v>
      </c>
      <c r="U987" s="284" t="s">
        <v>45</v>
      </c>
      <c r="V987" s="285">
        <v>45916</v>
      </c>
      <c r="W987" s="284" t="s">
        <v>45</v>
      </c>
      <c r="X987" s="284" t="s">
        <v>45</v>
      </c>
      <c r="Y987" s="286">
        <v>108000</v>
      </c>
      <c r="Z987" s="286">
        <v>120000</v>
      </c>
      <c r="AA987" s="286">
        <v>28600</v>
      </c>
      <c r="AB987" s="286">
        <v>120000</v>
      </c>
      <c r="AC987" s="287" t="s">
        <v>52</v>
      </c>
      <c r="AD987" s="284" t="s">
        <v>60</v>
      </c>
      <c r="AE987" s="287" t="s">
        <v>45</v>
      </c>
      <c r="AF987" s="286">
        <v>108000</v>
      </c>
      <c r="AG987" s="286">
        <v>1900</v>
      </c>
      <c r="AH987" s="286">
        <v>228000000</v>
      </c>
      <c r="AI987" s="286">
        <v>54340000</v>
      </c>
      <c r="AJ987" s="286">
        <v>700</v>
      </c>
      <c r="AK987" s="286">
        <v>84000000</v>
      </c>
      <c r="AL987" s="286">
        <v>20020000</v>
      </c>
      <c r="AM987" s="286">
        <v>1200</v>
      </c>
      <c r="AN987" s="286">
        <v>144000000</v>
      </c>
      <c r="AO987" s="286">
        <v>34320000</v>
      </c>
      <c r="AP987" s="286"/>
      <c r="AQ987" s="286"/>
      <c r="AR987" s="286">
        <v>0</v>
      </c>
      <c r="AS987" s="286"/>
      <c r="AT987" s="286"/>
      <c r="AU987" s="286">
        <v>0</v>
      </c>
      <c r="AV987" s="286"/>
      <c r="AW987" s="286"/>
      <c r="AX987" s="286">
        <v>0</v>
      </c>
      <c r="AY987" s="286"/>
      <c r="AZ987" s="286"/>
      <c r="BA987" s="286"/>
      <c r="BB987" s="286"/>
      <c r="BC987" s="286"/>
      <c r="BD987" s="286"/>
      <c r="BE987" s="286"/>
      <c r="BF987" s="286">
        <v>0</v>
      </c>
      <c r="BG987" s="286"/>
      <c r="BH987" s="286"/>
      <c r="BI987" s="286"/>
      <c r="BJ987" s="286">
        <v>0</v>
      </c>
      <c r="BK987" s="286"/>
      <c r="BL987" s="286"/>
      <c r="BM987" s="286"/>
      <c r="BN987" s="286"/>
      <c r="BO987" s="286"/>
      <c r="BP987" s="287" t="s">
        <v>45</v>
      </c>
      <c r="BQ987" s="287" t="s">
        <v>45</v>
      </c>
      <c r="BR987" t="s">
        <v>45</v>
      </c>
    </row>
    <row r="988" spans="1:70" x14ac:dyDescent="0.3">
      <c r="A988" s="281">
        <v>985</v>
      </c>
      <c r="B988" s="288" t="s">
        <v>2952</v>
      </c>
      <c r="C988" s="288" t="s">
        <v>3011</v>
      </c>
      <c r="D988" s="288" t="s">
        <v>3007</v>
      </c>
      <c r="E988" s="288" t="s">
        <v>2959</v>
      </c>
      <c r="F988" s="288" t="s">
        <v>2977</v>
      </c>
      <c r="G988" s="288" t="s">
        <v>2980</v>
      </c>
      <c r="H988" s="288" t="s">
        <v>2983</v>
      </c>
      <c r="I988" s="288" t="s">
        <v>2962</v>
      </c>
      <c r="J988" s="288" t="s">
        <v>60</v>
      </c>
      <c r="K988" s="288" t="s">
        <v>2958</v>
      </c>
      <c r="L988" s="288" t="s">
        <v>45</v>
      </c>
      <c r="M988" s="289" t="s">
        <v>722</v>
      </c>
      <c r="N988" s="288" t="s">
        <v>721</v>
      </c>
      <c r="O988" s="288" t="s">
        <v>50</v>
      </c>
      <c r="P988" s="288" t="s">
        <v>51</v>
      </c>
      <c r="Q988" s="290" t="s">
        <v>45</v>
      </c>
      <c r="R988" s="288" t="s">
        <v>45</v>
      </c>
      <c r="S988" s="1">
        <v>2958465</v>
      </c>
      <c r="T988" s="1">
        <v>45958</v>
      </c>
      <c r="U988" s="290" t="s">
        <v>45</v>
      </c>
      <c r="V988" s="1">
        <v>45958</v>
      </c>
      <c r="W988" s="290" t="s">
        <v>45</v>
      </c>
      <c r="X988" s="290" t="s">
        <v>45</v>
      </c>
      <c r="Y988" s="291">
        <v>117000</v>
      </c>
      <c r="Z988" s="291">
        <v>130000</v>
      </c>
      <c r="AA988" s="291">
        <v>31000</v>
      </c>
      <c r="AB988" s="291">
        <v>130000</v>
      </c>
      <c r="AC988" s="292" t="s">
        <v>52</v>
      </c>
      <c r="AD988" s="290" t="s">
        <v>60</v>
      </c>
      <c r="AE988" s="292" t="s">
        <v>45</v>
      </c>
      <c r="AF988" s="291">
        <v>117000</v>
      </c>
      <c r="AG988" s="291">
        <v>600</v>
      </c>
      <c r="AH988" s="291">
        <v>78000000</v>
      </c>
      <c r="AI988" s="291">
        <v>18600000</v>
      </c>
      <c r="AJ988" s="291">
        <v>600</v>
      </c>
      <c r="AK988" s="291">
        <v>78000000</v>
      </c>
      <c r="AL988" s="291">
        <v>18600000</v>
      </c>
      <c r="AM988" s="291"/>
      <c r="AN988" s="291"/>
      <c r="AO988" s="291">
        <v>0</v>
      </c>
      <c r="AP988" s="291"/>
      <c r="AQ988" s="291"/>
      <c r="AR988" s="291">
        <v>0</v>
      </c>
      <c r="AS988" s="291"/>
      <c r="AT988" s="291"/>
      <c r="AU988" s="291">
        <v>0</v>
      </c>
      <c r="AV988" s="291"/>
      <c r="AW988" s="291"/>
      <c r="AX988" s="291">
        <v>0</v>
      </c>
      <c r="AY988" s="291"/>
      <c r="AZ988" s="291"/>
      <c r="BA988" s="291"/>
      <c r="BB988" s="291"/>
      <c r="BC988" s="291"/>
      <c r="BD988" s="291"/>
      <c r="BE988" s="291"/>
      <c r="BF988" s="291">
        <v>0</v>
      </c>
      <c r="BG988" s="291"/>
      <c r="BH988" s="291"/>
      <c r="BI988" s="291"/>
      <c r="BJ988" s="291">
        <v>0</v>
      </c>
      <c r="BK988" s="291"/>
      <c r="BL988" s="291"/>
      <c r="BM988" s="291"/>
      <c r="BN988" s="291"/>
      <c r="BO988" s="291"/>
      <c r="BP988" s="292" t="s">
        <v>45</v>
      </c>
      <c r="BQ988" s="292" t="s">
        <v>45</v>
      </c>
      <c r="BR988" t="s">
        <v>45</v>
      </c>
    </row>
    <row r="989" spans="1:70" x14ac:dyDescent="0.3">
      <c r="A989" s="281">
        <v>986</v>
      </c>
      <c r="B989" s="282" t="s">
        <v>2952</v>
      </c>
      <c r="C989" s="282" t="s">
        <v>3011</v>
      </c>
      <c r="D989" s="282" t="s">
        <v>3007</v>
      </c>
      <c r="E989" s="282" t="s">
        <v>2959</v>
      </c>
      <c r="F989" s="282" t="s">
        <v>2977</v>
      </c>
      <c r="G989" s="282" t="s">
        <v>2980</v>
      </c>
      <c r="H989" s="282" t="s">
        <v>2983</v>
      </c>
      <c r="I989" s="282" t="s">
        <v>2962</v>
      </c>
      <c r="J989" s="282" t="s">
        <v>60</v>
      </c>
      <c r="K989" s="282" t="s">
        <v>2958</v>
      </c>
      <c r="L989" s="282" t="s">
        <v>45</v>
      </c>
      <c r="M989" s="283" t="s">
        <v>720</v>
      </c>
      <c r="N989" s="282" t="s">
        <v>719</v>
      </c>
      <c r="O989" s="282" t="s">
        <v>50</v>
      </c>
      <c r="P989" s="282" t="s">
        <v>51</v>
      </c>
      <c r="Q989" s="284" t="s">
        <v>45</v>
      </c>
      <c r="R989" s="282" t="s">
        <v>45</v>
      </c>
      <c r="S989" s="285">
        <v>2958465</v>
      </c>
      <c r="T989" s="285">
        <v>45950</v>
      </c>
      <c r="U989" s="284" t="s">
        <v>45</v>
      </c>
      <c r="V989" s="285">
        <v>45950</v>
      </c>
      <c r="W989" s="284" t="s">
        <v>45</v>
      </c>
      <c r="X989" s="284" t="s">
        <v>45</v>
      </c>
      <c r="Y989" s="286">
        <v>121000</v>
      </c>
      <c r="Z989" s="286">
        <v>135000</v>
      </c>
      <c r="AA989" s="286">
        <v>32000</v>
      </c>
      <c r="AB989" s="286">
        <v>135000</v>
      </c>
      <c r="AC989" s="287" t="s">
        <v>363</v>
      </c>
      <c r="AD989" s="284" t="s">
        <v>60</v>
      </c>
      <c r="AE989" s="287" t="s">
        <v>45</v>
      </c>
      <c r="AF989" s="286">
        <v>121000</v>
      </c>
      <c r="AG989" s="286">
        <v>1020</v>
      </c>
      <c r="AH989" s="286">
        <v>137700000</v>
      </c>
      <c r="AI989" s="286">
        <v>32640000</v>
      </c>
      <c r="AJ989" s="286">
        <v>1020</v>
      </c>
      <c r="AK989" s="286">
        <v>137700000</v>
      </c>
      <c r="AL989" s="286">
        <v>32640000</v>
      </c>
      <c r="AM989" s="286"/>
      <c r="AN989" s="286"/>
      <c r="AO989" s="286">
        <v>0</v>
      </c>
      <c r="AP989" s="286"/>
      <c r="AQ989" s="286"/>
      <c r="AR989" s="286">
        <v>0</v>
      </c>
      <c r="AS989" s="286"/>
      <c r="AT989" s="286"/>
      <c r="AU989" s="286">
        <v>0</v>
      </c>
      <c r="AV989" s="286"/>
      <c r="AW989" s="286"/>
      <c r="AX989" s="286">
        <v>0</v>
      </c>
      <c r="AY989" s="286"/>
      <c r="AZ989" s="286"/>
      <c r="BA989" s="286"/>
      <c r="BB989" s="286"/>
      <c r="BC989" s="286"/>
      <c r="BD989" s="286"/>
      <c r="BE989" s="286"/>
      <c r="BF989" s="286">
        <v>0</v>
      </c>
      <c r="BG989" s="286"/>
      <c r="BH989" s="286"/>
      <c r="BI989" s="286"/>
      <c r="BJ989" s="286">
        <v>0</v>
      </c>
      <c r="BK989" s="286"/>
      <c r="BL989" s="286"/>
      <c r="BM989" s="286"/>
      <c r="BN989" s="286"/>
      <c r="BO989" s="286"/>
      <c r="BP989" s="287" t="s">
        <v>45</v>
      </c>
      <c r="BQ989" s="287" t="s">
        <v>45</v>
      </c>
      <c r="BR989" t="s">
        <v>45</v>
      </c>
    </row>
    <row r="990" spans="1:70" x14ac:dyDescent="0.3">
      <c r="A990" s="281">
        <v>987</v>
      </c>
      <c r="B990" s="288" t="s">
        <v>2952</v>
      </c>
      <c r="C990" s="288" t="s">
        <v>3011</v>
      </c>
      <c r="D990" s="288" t="s">
        <v>3007</v>
      </c>
      <c r="E990" s="288" t="s">
        <v>2959</v>
      </c>
      <c r="F990" s="288" t="s">
        <v>2977</v>
      </c>
      <c r="G990" s="288" t="s">
        <v>2980</v>
      </c>
      <c r="H990" s="288" t="s">
        <v>2983</v>
      </c>
      <c r="I990" s="288" t="s">
        <v>2962</v>
      </c>
      <c r="J990" s="288" t="s">
        <v>60</v>
      </c>
      <c r="K990" s="288" t="s">
        <v>2958</v>
      </c>
      <c r="L990" s="288" t="s">
        <v>45</v>
      </c>
      <c r="M990" s="289" t="s">
        <v>718</v>
      </c>
      <c r="N990" s="288" t="s">
        <v>717</v>
      </c>
      <c r="O990" s="288" t="s">
        <v>50</v>
      </c>
      <c r="P990" s="288" t="s">
        <v>127</v>
      </c>
      <c r="Q990" s="290" t="s">
        <v>45</v>
      </c>
      <c r="R990" s="288" t="s">
        <v>45</v>
      </c>
      <c r="S990" s="1">
        <v>2958465</v>
      </c>
      <c r="T990" s="1">
        <v>45957</v>
      </c>
      <c r="U990" s="290" t="s">
        <v>45</v>
      </c>
      <c r="V990" s="1">
        <v>45957</v>
      </c>
      <c r="W990" s="290" t="s">
        <v>45</v>
      </c>
      <c r="X990" s="290" t="s">
        <v>45</v>
      </c>
      <c r="Y990" s="291">
        <v>230000</v>
      </c>
      <c r="Z990" s="291">
        <v>255000</v>
      </c>
      <c r="AA990" s="291">
        <v>61000</v>
      </c>
      <c r="AB990" s="291">
        <v>255000</v>
      </c>
      <c r="AC990" s="292" t="s">
        <v>52</v>
      </c>
      <c r="AD990" s="290" t="s">
        <v>60</v>
      </c>
      <c r="AE990" s="292" t="s">
        <v>45</v>
      </c>
      <c r="AF990" s="291">
        <v>230000</v>
      </c>
      <c r="AG990" s="291">
        <v>1020</v>
      </c>
      <c r="AH990" s="291">
        <v>260100000</v>
      </c>
      <c r="AI990" s="291">
        <v>62220000</v>
      </c>
      <c r="AJ990" s="291">
        <v>1020</v>
      </c>
      <c r="AK990" s="291">
        <v>260100000</v>
      </c>
      <c r="AL990" s="291">
        <v>62220000</v>
      </c>
      <c r="AM990" s="291"/>
      <c r="AN990" s="291"/>
      <c r="AO990" s="291">
        <v>0</v>
      </c>
      <c r="AP990" s="291"/>
      <c r="AQ990" s="291"/>
      <c r="AR990" s="291">
        <v>0</v>
      </c>
      <c r="AS990" s="291"/>
      <c r="AT990" s="291"/>
      <c r="AU990" s="291">
        <v>0</v>
      </c>
      <c r="AV990" s="291"/>
      <c r="AW990" s="291"/>
      <c r="AX990" s="291">
        <v>0</v>
      </c>
      <c r="AY990" s="291"/>
      <c r="AZ990" s="291"/>
      <c r="BA990" s="291"/>
      <c r="BB990" s="291"/>
      <c r="BC990" s="291"/>
      <c r="BD990" s="291"/>
      <c r="BE990" s="291"/>
      <c r="BF990" s="291">
        <v>0</v>
      </c>
      <c r="BG990" s="291"/>
      <c r="BH990" s="291"/>
      <c r="BI990" s="291"/>
      <c r="BJ990" s="291">
        <v>0</v>
      </c>
      <c r="BK990" s="291"/>
      <c r="BL990" s="291"/>
      <c r="BM990" s="291"/>
      <c r="BN990" s="291"/>
      <c r="BO990" s="291"/>
      <c r="BP990" s="292" t="s">
        <v>45</v>
      </c>
      <c r="BQ990" s="292" t="s">
        <v>45</v>
      </c>
      <c r="BR990" t="s">
        <v>45</v>
      </c>
    </row>
    <row r="991" spans="1:70" x14ac:dyDescent="0.3">
      <c r="A991" s="281">
        <v>988</v>
      </c>
      <c r="B991" s="282" t="s">
        <v>2952</v>
      </c>
      <c r="C991" s="282" t="s">
        <v>3011</v>
      </c>
      <c r="D991" s="282" t="s">
        <v>3007</v>
      </c>
      <c r="E991" s="282" t="s">
        <v>2959</v>
      </c>
      <c r="F991" s="282" t="s">
        <v>2977</v>
      </c>
      <c r="G991" s="282" t="s">
        <v>2980</v>
      </c>
      <c r="H991" s="282" t="s">
        <v>2983</v>
      </c>
      <c r="I991" s="282" t="s">
        <v>2962</v>
      </c>
      <c r="J991" s="282" t="s">
        <v>60</v>
      </c>
      <c r="K991" s="282" t="s">
        <v>2958</v>
      </c>
      <c r="L991" s="282" t="s">
        <v>45</v>
      </c>
      <c r="M991" s="283" t="s">
        <v>715</v>
      </c>
      <c r="N991" s="282" t="s">
        <v>714</v>
      </c>
      <c r="O991" s="282" t="s">
        <v>50</v>
      </c>
      <c r="P991" s="282" t="s">
        <v>51</v>
      </c>
      <c r="Q991" s="284" t="s">
        <v>45</v>
      </c>
      <c r="R991" s="282" t="s">
        <v>45</v>
      </c>
      <c r="S991" s="285">
        <v>2958465</v>
      </c>
      <c r="T991" s="285">
        <v>45950</v>
      </c>
      <c r="U991" s="284" t="s">
        <v>45</v>
      </c>
      <c r="V991" s="285">
        <v>45950</v>
      </c>
      <c r="W991" s="284" t="s">
        <v>45</v>
      </c>
      <c r="X991" s="284" t="s">
        <v>45</v>
      </c>
      <c r="Y991" s="286">
        <v>116000</v>
      </c>
      <c r="Z991" s="286">
        <v>129000</v>
      </c>
      <c r="AA991" s="286">
        <v>30600</v>
      </c>
      <c r="AB991" s="286">
        <v>129000</v>
      </c>
      <c r="AC991" s="287" t="s">
        <v>421</v>
      </c>
      <c r="AD991" s="284" t="s">
        <v>60</v>
      </c>
      <c r="AE991" s="287" t="s">
        <v>45</v>
      </c>
      <c r="AF991" s="286">
        <v>116000</v>
      </c>
      <c r="AG991" s="286">
        <v>6030</v>
      </c>
      <c r="AH991" s="286">
        <v>777870000</v>
      </c>
      <c r="AI991" s="286">
        <v>184518000</v>
      </c>
      <c r="AJ991" s="286">
        <v>6030</v>
      </c>
      <c r="AK991" s="286">
        <v>777870000</v>
      </c>
      <c r="AL991" s="286">
        <v>184518000</v>
      </c>
      <c r="AM991" s="286"/>
      <c r="AN991" s="286"/>
      <c r="AO991" s="286">
        <v>0</v>
      </c>
      <c r="AP991" s="286"/>
      <c r="AQ991" s="286"/>
      <c r="AR991" s="286">
        <v>0</v>
      </c>
      <c r="AS991" s="286"/>
      <c r="AT991" s="286"/>
      <c r="AU991" s="286">
        <v>0</v>
      </c>
      <c r="AV991" s="286"/>
      <c r="AW991" s="286"/>
      <c r="AX991" s="286">
        <v>0</v>
      </c>
      <c r="AY991" s="286"/>
      <c r="AZ991" s="286"/>
      <c r="BA991" s="286"/>
      <c r="BB991" s="286"/>
      <c r="BC991" s="286"/>
      <c r="BD991" s="286"/>
      <c r="BE991" s="286"/>
      <c r="BF991" s="286">
        <v>0</v>
      </c>
      <c r="BG991" s="286"/>
      <c r="BH991" s="286"/>
      <c r="BI991" s="286"/>
      <c r="BJ991" s="286">
        <v>0</v>
      </c>
      <c r="BK991" s="286"/>
      <c r="BL991" s="286"/>
      <c r="BM991" s="286"/>
      <c r="BN991" s="286"/>
      <c r="BO991" s="286"/>
      <c r="BP991" s="287" t="s">
        <v>45</v>
      </c>
      <c r="BQ991" s="287" t="s">
        <v>45</v>
      </c>
      <c r="BR991" t="s">
        <v>45</v>
      </c>
    </row>
    <row r="992" spans="1:70" x14ac:dyDescent="0.3">
      <c r="A992" s="281">
        <v>989</v>
      </c>
      <c r="B992" s="288" t="s">
        <v>2952</v>
      </c>
      <c r="C992" s="288" t="s">
        <v>3011</v>
      </c>
      <c r="D992" s="288" t="s">
        <v>3007</v>
      </c>
      <c r="E992" s="288" t="s">
        <v>2959</v>
      </c>
      <c r="F992" s="288" t="s">
        <v>2977</v>
      </c>
      <c r="G992" s="288" t="s">
        <v>2980</v>
      </c>
      <c r="H992" s="288" t="s">
        <v>2983</v>
      </c>
      <c r="I992" s="288" t="s">
        <v>2962</v>
      </c>
      <c r="J992" s="288" t="s">
        <v>60</v>
      </c>
      <c r="K992" s="288" t="s">
        <v>2958</v>
      </c>
      <c r="L992" s="288" t="s">
        <v>45</v>
      </c>
      <c r="M992" s="289" t="s">
        <v>488</v>
      </c>
      <c r="N992" s="288" t="s">
        <v>394</v>
      </c>
      <c r="O992" s="288" t="s">
        <v>50</v>
      </c>
      <c r="P992" s="288" t="s">
        <v>184</v>
      </c>
      <c r="Q992" s="290" t="s">
        <v>45</v>
      </c>
      <c r="R992" s="288" t="s">
        <v>45</v>
      </c>
      <c r="S992" s="1">
        <v>2958465</v>
      </c>
      <c r="T992" s="1">
        <v>45967</v>
      </c>
      <c r="U992" s="290" t="s">
        <v>45</v>
      </c>
      <c r="V992" s="1">
        <v>45967</v>
      </c>
      <c r="W992" s="290" t="s">
        <v>45</v>
      </c>
      <c r="X992" s="290" t="s">
        <v>45</v>
      </c>
      <c r="Y992" s="291">
        <v>170000</v>
      </c>
      <c r="Z992" s="291">
        <v>189000</v>
      </c>
      <c r="AA992" s="291">
        <v>45000</v>
      </c>
      <c r="AB992" s="291">
        <v>189000</v>
      </c>
      <c r="AC992" s="292" t="s">
        <v>52</v>
      </c>
      <c r="AD992" s="290" t="s">
        <v>60</v>
      </c>
      <c r="AE992" s="292" t="s">
        <v>45</v>
      </c>
      <c r="AF992" s="291">
        <v>170000</v>
      </c>
      <c r="AG992" s="291">
        <v>1140</v>
      </c>
      <c r="AH992" s="291">
        <v>215460000</v>
      </c>
      <c r="AI992" s="291">
        <v>51300000</v>
      </c>
      <c r="AJ992" s="291">
        <v>1140</v>
      </c>
      <c r="AK992" s="291">
        <v>215460000</v>
      </c>
      <c r="AL992" s="291">
        <v>51300000</v>
      </c>
      <c r="AM992" s="291"/>
      <c r="AN992" s="291"/>
      <c r="AO992" s="291">
        <v>0</v>
      </c>
      <c r="AP992" s="291"/>
      <c r="AQ992" s="291"/>
      <c r="AR992" s="291">
        <v>0</v>
      </c>
      <c r="AS992" s="291"/>
      <c r="AT992" s="291"/>
      <c r="AU992" s="291">
        <v>0</v>
      </c>
      <c r="AV992" s="291"/>
      <c r="AW992" s="291"/>
      <c r="AX992" s="291">
        <v>0</v>
      </c>
      <c r="AY992" s="291"/>
      <c r="AZ992" s="291"/>
      <c r="BA992" s="291"/>
      <c r="BB992" s="291"/>
      <c r="BC992" s="291"/>
      <c r="BD992" s="291"/>
      <c r="BE992" s="291"/>
      <c r="BF992" s="291">
        <v>0</v>
      </c>
      <c r="BG992" s="291"/>
      <c r="BH992" s="291"/>
      <c r="BI992" s="291"/>
      <c r="BJ992" s="291">
        <v>0</v>
      </c>
      <c r="BK992" s="291"/>
      <c r="BL992" s="291"/>
      <c r="BM992" s="291"/>
      <c r="BN992" s="291"/>
      <c r="BO992" s="291"/>
      <c r="BP992" s="292" t="s">
        <v>45</v>
      </c>
      <c r="BQ992" s="292" t="s">
        <v>45</v>
      </c>
      <c r="BR992" t="s">
        <v>45</v>
      </c>
    </row>
    <row r="993" spans="1:70" x14ac:dyDescent="0.3">
      <c r="A993" s="281">
        <v>990</v>
      </c>
      <c r="B993" s="282" t="s">
        <v>2952</v>
      </c>
      <c r="C993" s="282" t="s">
        <v>3011</v>
      </c>
      <c r="D993" s="282" t="s">
        <v>3007</v>
      </c>
      <c r="E993" s="282" t="s">
        <v>2959</v>
      </c>
      <c r="F993" s="282" t="s">
        <v>2977</v>
      </c>
      <c r="G993" s="282" t="s">
        <v>2980</v>
      </c>
      <c r="H993" s="282" t="s">
        <v>2983</v>
      </c>
      <c r="I993" s="282" t="s">
        <v>2962</v>
      </c>
      <c r="J993" s="282" t="s">
        <v>60</v>
      </c>
      <c r="K993" s="282" t="s">
        <v>2958</v>
      </c>
      <c r="L993" s="282" t="s">
        <v>45</v>
      </c>
      <c r="M993" s="283" t="s">
        <v>711</v>
      </c>
      <c r="N993" s="282" t="s">
        <v>710</v>
      </c>
      <c r="O993" s="282" t="s">
        <v>50</v>
      </c>
      <c r="P993" s="282" t="s">
        <v>74</v>
      </c>
      <c r="Q993" s="284" t="s">
        <v>45</v>
      </c>
      <c r="R993" s="282" t="s">
        <v>45</v>
      </c>
      <c r="S993" s="285">
        <v>2958465</v>
      </c>
      <c r="T993" s="285">
        <v>45950</v>
      </c>
      <c r="U993" s="284" t="s">
        <v>45</v>
      </c>
      <c r="V993" s="285">
        <v>45950</v>
      </c>
      <c r="W993" s="284" t="s">
        <v>45</v>
      </c>
      <c r="X993" s="284" t="s">
        <v>45</v>
      </c>
      <c r="Y993" s="286">
        <v>110000</v>
      </c>
      <c r="Z993" s="286">
        <v>122000</v>
      </c>
      <c r="AA993" s="286">
        <v>29900</v>
      </c>
      <c r="AB993" s="286">
        <v>122000</v>
      </c>
      <c r="AC993" s="287" t="s">
        <v>386</v>
      </c>
      <c r="AD993" s="284" t="s">
        <v>60</v>
      </c>
      <c r="AE993" s="287" t="s">
        <v>45</v>
      </c>
      <c r="AF993" s="286">
        <v>110000</v>
      </c>
      <c r="AG993" s="286">
        <v>2875</v>
      </c>
      <c r="AH993" s="286">
        <v>350750000</v>
      </c>
      <c r="AI993" s="286">
        <v>85962500</v>
      </c>
      <c r="AJ993" s="286">
        <v>2875</v>
      </c>
      <c r="AK993" s="286">
        <v>350750000</v>
      </c>
      <c r="AL993" s="286">
        <v>85962500</v>
      </c>
      <c r="AM993" s="286"/>
      <c r="AN993" s="286"/>
      <c r="AO993" s="286">
        <v>0</v>
      </c>
      <c r="AP993" s="286"/>
      <c r="AQ993" s="286"/>
      <c r="AR993" s="286">
        <v>0</v>
      </c>
      <c r="AS993" s="286"/>
      <c r="AT993" s="286"/>
      <c r="AU993" s="286">
        <v>0</v>
      </c>
      <c r="AV993" s="286"/>
      <c r="AW993" s="286"/>
      <c r="AX993" s="286">
        <v>0</v>
      </c>
      <c r="AY993" s="286"/>
      <c r="AZ993" s="286"/>
      <c r="BA993" s="286"/>
      <c r="BB993" s="286"/>
      <c r="BC993" s="286"/>
      <c r="BD993" s="286"/>
      <c r="BE993" s="286"/>
      <c r="BF993" s="286">
        <v>0</v>
      </c>
      <c r="BG993" s="286"/>
      <c r="BH993" s="286"/>
      <c r="BI993" s="286"/>
      <c r="BJ993" s="286">
        <v>0</v>
      </c>
      <c r="BK993" s="286"/>
      <c r="BL993" s="286"/>
      <c r="BM993" s="286"/>
      <c r="BN993" s="286"/>
      <c r="BO993" s="286"/>
      <c r="BP993" s="287" t="s">
        <v>45</v>
      </c>
      <c r="BQ993" s="287" t="s">
        <v>45</v>
      </c>
      <c r="BR993" t="s">
        <v>45</v>
      </c>
    </row>
    <row r="994" spans="1:70" x14ac:dyDescent="0.3">
      <c r="A994" s="281">
        <v>991</v>
      </c>
      <c r="B994" s="288" t="s">
        <v>2952</v>
      </c>
      <c r="C994" s="288" t="s">
        <v>3011</v>
      </c>
      <c r="D994" s="288" t="s">
        <v>3007</v>
      </c>
      <c r="E994" s="288" t="s">
        <v>2959</v>
      </c>
      <c r="F994" s="288" t="s">
        <v>2977</v>
      </c>
      <c r="G994" s="288" t="s">
        <v>2980</v>
      </c>
      <c r="H994" s="288" t="s">
        <v>2983</v>
      </c>
      <c r="I994" s="288" t="s">
        <v>2962</v>
      </c>
      <c r="J994" s="288" t="s">
        <v>60</v>
      </c>
      <c r="K994" s="288" t="s">
        <v>2958</v>
      </c>
      <c r="L994" s="288" t="s">
        <v>45</v>
      </c>
      <c r="M994" s="289" t="s">
        <v>485</v>
      </c>
      <c r="N994" s="288" t="s">
        <v>361</v>
      </c>
      <c r="O994" s="288" t="s">
        <v>50</v>
      </c>
      <c r="P994" s="288" t="s">
        <v>184</v>
      </c>
      <c r="Q994" s="290" t="s">
        <v>45</v>
      </c>
      <c r="R994" s="288" t="s">
        <v>45</v>
      </c>
      <c r="S994" s="1">
        <v>2958465</v>
      </c>
      <c r="T994" s="1">
        <v>45950</v>
      </c>
      <c r="U994" s="290" t="s">
        <v>45</v>
      </c>
      <c r="V994" s="1">
        <v>45950</v>
      </c>
      <c r="W994" s="290" t="s">
        <v>45</v>
      </c>
      <c r="X994" s="290" t="s">
        <v>45</v>
      </c>
      <c r="Y994" s="291">
        <v>159000</v>
      </c>
      <c r="Z994" s="291">
        <v>176000</v>
      </c>
      <c r="AA994" s="291">
        <v>43000</v>
      </c>
      <c r="AB994" s="291">
        <v>176000</v>
      </c>
      <c r="AC994" s="292" t="s">
        <v>211</v>
      </c>
      <c r="AD994" s="290" t="s">
        <v>60</v>
      </c>
      <c r="AE994" s="292" t="s">
        <v>45</v>
      </c>
      <c r="AF994" s="291">
        <v>159000</v>
      </c>
      <c r="AG994" s="291">
        <v>1020</v>
      </c>
      <c r="AH994" s="291">
        <v>179520000</v>
      </c>
      <c r="AI994" s="291">
        <v>43860000</v>
      </c>
      <c r="AJ994" s="291">
        <v>1020</v>
      </c>
      <c r="AK994" s="291">
        <v>179520000</v>
      </c>
      <c r="AL994" s="291">
        <v>43860000</v>
      </c>
      <c r="AM994" s="291"/>
      <c r="AN994" s="291"/>
      <c r="AO994" s="291">
        <v>0</v>
      </c>
      <c r="AP994" s="291"/>
      <c r="AQ994" s="291"/>
      <c r="AR994" s="291">
        <v>0</v>
      </c>
      <c r="AS994" s="291"/>
      <c r="AT994" s="291"/>
      <c r="AU994" s="291">
        <v>0</v>
      </c>
      <c r="AV994" s="291"/>
      <c r="AW994" s="291"/>
      <c r="AX994" s="291">
        <v>0</v>
      </c>
      <c r="AY994" s="291"/>
      <c r="AZ994" s="291"/>
      <c r="BA994" s="291"/>
      <c r="BB994" s="291"/>
      <c r="BC994" s="291"/>
      <c r="BD994" s="291"/>
      <c r="BE994" s="291"/>
      <c r="BF994" s="291">
        <v>0</v>
      </c>
      <c r="BG994" s="291"/>
      <c r="BH994" s="291"/>
      <c r="BI994" s="291"/>
      <c r="BJ994" s="291">
        <v>0</v>
      </c>
      <c r="BK994" s="291"/>
      <c r="BL994" s="291"/>
      <c r="BM994" s="291"/>
      <c r="BN994" s="291"/>
      <c r="BO994" s="291"/>
      <c r="BP994" s="292" t="s">
        <v>45</v>
      </c>
      <c r="BQ994" s="292" t="s">
        <v>45</v>
      </c>
      <c r="BR994" t="s">
        <v>45</v>
      </c>
    </row>
    <row r="995" spans="1:70" x14ac:dyDescent="0.3">
      <c r="A995" s="281">
        <v>992</v>
      </c>
      <c r="B995" s="282" t="s">
        <v>2952</v>
      </c>
      <c r="C995" s="282" t="s">
        <v>3011</v>
      </c>
      <c r="D995" s="282" t="s">
        <v>3007</v>
      </c>
      <c r="E995" s="282" t="s">
        <v>2959</v>
      </c>
      <c r="F995" s="282" t="s">
        <v>2977</v>
      </c>
      <c r="G995" s="282" t="s">
        <v>2980</v>
      </c>
      <c r="H995" s="282" t="s">
        <v>2984</v>
      </c>
      <c r="I995" s="282" t="s">
        <v>2962</v>
      </c>
      <c r="J995" s="282" t="s">
        <v>60</v>
      </c>
      <c r="K995" s="282" t="s">
        <v>2958</v>
      </c>
      <c r="L995" s="282" t="s">
        <v>45</v>
      </c>
      <c r="M995" s="283" t="s">
        <v>709</v>
      </c>
      <c r="N995" s="282" t="s">
        <v>708</v>
      </c>
      <c r="O995" s="282" t="s">
        <v>50</v>
      </c>
      <c r="P995" s="282" t="s">
        <v>127</v>
      </c>
      <c r="Q995" s="284" t="s">
        <v>45</v>
      </c>
      <c r="R995" s="282" t="s">
        <v>45</v>
      </c>
      <c r="S995" s="285">
        <v>2958465</v>
      </c>
      <c r="T995" s="285">
        <v>45940</v>
      </c>
      <c r="U995" s="284" t="s">
        <v>45</v>
      </c>
      <c r="V995" s="285">
        <v>45940</v>
      </c>
      <c r="W995" s="284" t="s">
        <v>45</v>
      </c>
      <c r="X995" s="284" t="s">
        <v>45</v>
      </c>
      <c r="Y995" s="286">
        <v>149000</v>
      </c>
      <c r="Z995" s="286">
        <v>149000</v>
      </c>
      <c r="AA995" s="286">
        <v>39100</v>
      </c>
      <c r="AB995" s="286">
        <v>149000</v>
      </c>
      <c r="AC995" s="287" t="s">
        <v>116</v>
      </c>
      <c r="AD995" s="284" t="s">
        <v>60</v>
      </c>
      <c r="AE995" s="287" t="s">
        <v>45</v>
      </c>
      <c r="AF995" s="286">
        <v>149000</v>
      </c>
      <c r="AG995" s="286">
        <v>1150</v>
      </c>
      <c r="AH995" s="286">
        <v>171350000</v>
      </c>
      <c r="AI995" s="286">
        <v>44965000</v>
      </c>
      <c r="AJ995" s="286">
        <v>1150</v>
      </c>
      <c r="AK995" s="286">
        <v>171350000</v>
      </c>
      <c r="AL995" s="286">
        <v>44965000</v>
      </c>
      <c r="AM995" s="286"/>
      <c r="AN995" s="286"/>
      <c r="AO995" s="286">
        <v>0</v>
      </c>
      <c r="AP995" s="286"/>
      <c r="AQ995" s="286"/>
      <c r="AR995" s="286">
        <v>0</v>
      </c>
      <c r="AS995" s="286"/>
      <c r="AT995" s="286"/>
      <c r="AU995" s="286">
        <v>0</v>
      </c>
      <c r="AV995" s="286"/>
      <c r="AW995" s="286"/>
      <c r="AX995" s="286">
        <v>0</v>
      </c>
      <c r="AY995" s="286"/>
      <c r="AZ995" s="286"/>
      <c r="BA995" s="286"/>
      <c r="BB995" s="286"/>
      <c r="BC995" s="286"/>
      <c r="BD995" s="286"/>
      <c r="BE995" s="286"/>
      <c r="BF995" s="286">
        <v>0</v>
      </c>
      <c r="BG995" s="286"/>
      <c r="BH995" s="286"/>
      <c r="BI995" s="286"/>
      <c r="BJ995" s="286">
        <v>0</v>
      </c>
      <c r="BK995" s="286"/>
      <c r="BL995" s="286"/>
      <c r="BM995" s="286"/>
      <c r="BN995" s="286"/>
      <c r="BO995" s="286"/>
      <c r="BP995" s="287" t="s">
        <v>45</v>
      </c>
      <c r="BQ995" s="287" t="s">
        <v>45</v>
      </c>
      <c r="BR995" t="s">
        <v>45</v>
      </c>
    </row>
    <row r="996" spans="1:70" x14ac:dyDescent="0.3">
      <c r="A996" s="281">
        <v>993</v>
      </c>
      <c r="B996" s="288" t="s">
        <v>2952</v>
      </c>
      <c r="C996" s="288" t="s">
        <v>3011</v>
      </c>
      <c r="D996" s="288" t="s">
        <v>3007</v>
      </c>
      <c r="E996" s="288" t="s">
        <v>2959</v>
      </c>
      <c r="F996" s="288" t="s">
        <v>2977</v>
      </c>
      <c r="G996" s="288" t="s">
        <v>2980</v>
      </c>
      <c r="H996" s="288" t="s">
        <v>2984</v>
      </c>
      <c r="I996" s="288" t="s">
        <v>2962</v>
      </c>
      <c r="J996" s="288" t="s">
        <v>60</v>
      </c>
      <c r="K996" s="288" t="s">
        <v>2958</v>
      </c>
      <c r="L996" s="288" t="s">
        <v>1858</v>
      </c>
      <c r="M996" s="289" t="s">
        <v>707</v>
      </c>
      <c r="N996" s="288" t="s">
        <v>706</v>
      </c>
      <c r="O996" s="288" t="s">
        <v>50</v>
      </c>
      <c r="P996" s="288" t="s">
        <v>51</v>
      </c>
      <c r="Q996" s="290" t="s">
        <v>45</v>
      </c>
      <c r="R996" s="288" t="s">
        <v>45</v>
      </c>
      <c r="S996" s="1">
        <v>2958465</v>
      </c>
      <c r="T996" s="1">
        <v>45940</v>
      </c>
      <c r="U996" s="290" t="s">
        <v>45</v>
      </c>
      <c r="V996" s="1">
        <v>45940</v>
      </c>
      <c r="W996" s="290" t="s">
        <v>45</v>
      </c>
      <c r="X996" s="290" t="s">
        <v>45</v>
      </c>
      <c r="Y996" s="291">
        <v>98000</v>
      </c>
      <c r="Z996" s="291">
        <v>98000</v>
      </c>
      <c r="AA996" s="291">
        <v>25500</v>
      </c>
      <c r="AB996" s="291">
        <v>98000</v>
      </c>
      <c r="AC996" s="292" t="s">
        <v>583</v>
      </c>
      <c r="AD996" s="290" t="s">
        <v>60</v>
      </c>
      <c r="AE996" s="292" t="s">
        <v>45</v>
      </c>
      <c r="AF996" s="291">
        <v>98000</v>
      </c>
      <c r="AG996" s="291">
        <v>1020</v>
      </c>
      <c r="AH996" s="291">
        <v>99960000</v>
      </c>
      <c r="AI996" s="291">
        <v>26010000</v>
      </c>
      <c r="AJ996" s="291">
        <v>1020</v>
      </c>
      <c r="AK996" s="291">
        <v>99960000</v>
      </c>
      <c r="AL996" s="291">
        <v>26010000</v>
      </c>
      <c r="AM996" s="291"/>
      <c r="AN996" s="291"/>
      <c r="AO996" s="291">
        <v>0</v>
      </c>
      <c r="AP996" s="291"/>
      <c r="AQ996" s="291"/>
      <c r="AR996" s="291">
        <v>0</v>
      </c>
      <c r="AS996" s="291"/>
      <c r="AT996" s="291"/>
      <c r="AU996" s="291">
        <v>0</v>
      </c>
      <c r="AV996" s="291"/>
      <c r="AW996" s="291"/>
      <c r="AX996" s="291">
        <v>0</v>
      </c>
      <c r="AY996" s="291"/>
      <c r="AZ996" s="291"/>
      <c r="BA996" s="291"/>
      <c r="BB996" s="291"/>
      <c r="BC996" s="291"/>
      <c r="BD996" s="291"/>
      <c r="BE996" s="291"/>
      <c r="BF996" s="291">
        <v>0</v>
      </c>
      <c r="BG996" s="291"/>
      <c r="BH996" s="291"/>
      <c r="BI996" s="291"/>
      <c r="BJ996" s="291">
        <v>0</v>
      </c>
      <c r="BK996" s="291"/>
      <c r="BL996" s="291"/>
      <c r="BM996" s="291"/>
      <c r="BN996" s="291"/>
      <c r="BO996" s="291"/>
      <c r="BP996" s="292" t="s">
        <v>45</v>
      </c>
      <c r="BQ996" s="292" t="s">
        <v>45</v>
      </c>
      <c r="BR996" t="s">
        <v>45</v>
      </c>
    </row>
    <row r="997" spans="1:70" x14ac:dyDescent="0.3">
      <c r="A997" s="281">
        <v>994</v>
      </c>
      <c r="B997" s="282" t="s">
        <v>2952</v>
      </c>
      <c r="C997" s="282" t="s">
        <v>3011</v>
      </c>
      <c r="D997" s="282" t="s">
        <v>3007</v>
      </c>
      <c r="E997" s="282" t="s">
        <v>2959</v>
      </c>
      <c r="F997" s="282" t="s">
        <v>2977</v>
      </c>
      <c r="G997" s="282" t="s">
        <v>3008</v>
      </c>
      <c r="H997" s="282" t="s">
        <v>3009</v>
      </c>
      <c r="I997" s="282" t="s">
        <v>2962</v>
      </c>
      <c r="J997" s="282" t="s">
        <v>60</v>
      </c>
      <c r="K997" s="282" t="s">
        <v>2958</v>
      </c>
      <c r="L997" s="282" t="s">
        <v>45</v>
      </c>
      <c r="M997" s="283" t="s">
        <v>705</v>
      </c>
      <c r="N997" s="282" t="s">
        <v>704</v>
      </c>
      <c r="O997" s="282" t="s">
        <v>50</v>
      </c>
      <c r="P997" s="282" t="s">
        <v>127</v>
      </c>
      <c r="Q997" s="284" t="s">
        <v>45</v>
      </c>
      <c r="R997" s="282" t="s">
        <v>45</v>
      </c>
      <c r="S997" s="285">
        <v>2958465</v>
      </c>
      <c r="T997" s="285">
        <v>45903</v>
      </c>
      <c r="U997" s="284" t="s">
        <v>45</v>
      </c>
      <c r="V997" s="285">
        <v>45903</v>
      </c>
      <c r="W997" s="284" t="s">
        <v>45</v>
      </c>
      <c r="X997" s="284" t="s">
        <v>45</v>
      </c>
      <c r="Y997" s="286">
        <v>260000</v>
      </c>
      <c r="Z997" s="286">
        <v>289000</v>
      </c>
      <c r="AA997" s="286">
        <v>69500</v>
      </c>
      <c r="AB997" s="286">
        <v>289000</v>
      </c>
      <c r="AC997" s="287" t="s">
        <v>208</v>
      </c>
      <c r="AD997" s="284" t="s">
        <v>60</v>
      </c>
      <c r="AE997" s="287" t="s">
        <v>45</v>
      </c>
      <c r="AF997" s="286">
        <v>260000</v>
      </c>
      <c r="AG997" s="286">
        <v>510</v>
      </c>
      <c r="AH997" s="286">
        <v>147390000</v>
      </c>
      <c r="AI997" s="286">
        <v>35445000</v>
      </c>
      <c r="AJ997" s="286">
        <v>510</v>
      </c>
      <c r="AK997" s="286">
        <v>147390000</v>
      </c>
      <c r="AL997" s="286">
        <v>35445000</v>
      </c>
      <c r="AM997" s="286"/>
      <c r="AN997" s="286"/>
      <c r="AO997" s="286">
        <v>0</v>
      </c>
      <c r="AP997" s="286"/>
      <c r="AQ997" s="286"/>
      <c r="AR997" s="286">
        <v>0</v>
      </c>
      <c r="AS997" s="286"/>
      <c r="AT997" s="286"/>
      <c r="AU997" s="286">
        <v>0</v>
      </c>
      <c r="AV997" s="286"/>
      <c r="AW997" s="286"/>
      <c r="AX997" s="286">
        <v>0</v>
      </c>
      <c r="AY997" s="286"/>
      <c r="AZ997" s="286"/>
      <c r="BA997" s="286"/>
      <c r="BB997" s="286"/>
      <c r="BC997" s="286"/>
      <c r="BD997" s="286"/>
      <c r="BE997" s="286"/>
      <c r="BF997" s="286">
        <v>0</v>
      </c>
      <c r="BG997" s="286"/>
      <c r="BH997" s="286"/>
      <c r="BI997" s="286"/>
      <c r="BJ997" s="286">
        <v>0</v>
      </c>
      <c r="BK997" s="286"/>
      <c r="BL997" s="286"/>
      <c r="BM997" s="286"/>
      <c r="BN997" s="286"/>
      <c r="BO997" s="286"/>
      <c r="BP997" s="287" t="s">
        <v>45</v>
      </c>
      <c r="BQ997" s="287" t="s">
        <v>45</v>
      </c>
      <c r="BR997" t="s">
        <v>45</v>
      </c>
    </row>
    <row r="998" spans="1:70" x14ac:dyDescent="0.3">
      <c r="A998" s="281">
        <v>995</v>
      </c>
      <c r="B998" s="288" t="s">
        <v>2952</v>
      </c>
      <c r="C998" s="288" t="s">
        <v>3011</v>
      </c>
      <c r="D998" s="288" t="s">
        <v>3007</v>
      </c>
      <c r="E998" s="288" t="s">
        <v>2959</v>
      </c>
      <c r="F998" s="288" t="s">
        <v>2977</v>
      </c>
      <c r="G998" s="288" t="s">
        <v>3008</v>
      </c>
      <c r="H998" s="288" t="s">
        <v>3009</v>
      </c>
      <c r="I998" s="288" t="s">
        <v>2962</v>
      </c>
      <c r="J998" s="288" t="s">
        <v>60</v>
      </c>
      <c r="K998" s="288" t="s">
        <v>2958</v>
      </c>
      <c r="L998" s="288" t="s">
        <v>45</v>
      </c>
      <c r="M998" s="289" t="s">
        <v>703</v>
      </c>
      <c r="N998" s="288" t="s">
        <v>702</v>
      </c>
      <c r="O998" s="288" t="s">
        <v>50</v>
      </c>
      <c r="P998" s="288" t="s">
        <v>51</v>
      </c>
      <c r="Q998" s="290" t="s">
        <v>45</v>
      </c>
      <c r="R998" s="288" t="s">
        <v>45</v>
      </c>
      <c r="S998" s="1">
        <v>2958465</v>
      </c>
      <c r="T998" s="1">
        <v>45917</v>
      </c>
      <c r="U998" s="290" t="s">
        <v>45</v>
      </c>
      <c r="V998" s="1">
        <v>45917</v>
      </c>
      <c r="W998" s="290" t="s">
        <v>45</v>
      </c>
      <c r="X998" s="290" t="s">
        <v>45</v>
      </c>
      <c r="Y998" s="291">
        <v>234000</v>
      </c>
      <c r="Z998" s="291">
        <v>259000</v>
      </c>
      <c r="AA998" s="291">
        <v>62400</v>
      </c>
      <c r="AB998" s="291">
        <v>259000</v>
      </c>
      <c r="AC998" s="292" t="s">
        <v>691</v>
      </c>
      <c r="AD998" s="290" t="s">
        <v>60</v>
      </c>
      <c r="AE998" s="292" t="s">
        <v>45</v>
      </c>
      <c r="AF998" s="291">
        <v>234000</v>
      </c>
      <c r="AG998" s="291">
        <v>1020</v>
      </c>
      <c r="AH998" s="291">
        <v>264180000</v>
      </c>
      <c r="AI998" s="291">
        <v>63648000</v>
      </c>
      <c r="AJ998" s="291">
        <v>1020</v>
      </c>
      <c r="AK998" s="291">
        <v>264180000</v>
      </c>
      <c r="AL998" s="291">
        <v>63648000</v>
      </c>
      <c r="AM998" s="291"/>
      <c r="AN998" s="291"/>
      <c r="AO998" s="291">
        <v>0</v>
      </c>
      <c r="AP998" s="291"/>
      <c r="AQ998" s="291"/>
      <c r="AR998" s="291">
        <v>0</v>
      </c>
      <c r="AS998" s="291"/>
      <c r="AT998" s="291"/>
      <c r="AU998" s="291">
        <v>0</v>
      </c>
      <c r="AV998" s="291"/>
      <c r="AW998" s="291"/>
      <c r="AX998" s="291">
        <v>0</v>
      </c>
      <c r="AY998" s="291"/>
      <c r="AZ998" s="291"/>
      <c r="BA998" s="291"/>
      <c r="BB998" s="291"/>
      <c r="BC998" s="291"/>
      <c r="BD998" s="291"/>
      <c r="BE998" s="291"/>
      <c r="BF998" s="291">
        <v>0</v>
      </c>
      <c r="BG998" s="291"/>
      <c r="BH998" s="291"/>
      <c r="BI998" s="291"/>
      <c r="BJ998" s="291">
        <v>0</v>
      </c>
      <c r="BK998" s="291"/>
      <c r="BL998" s="291"/>
      <c r="BM998" s="291"/>
      <c r="BN998" s="291"/>
      <c r="BO998" s="291"/>
      <c r="BP998" s="292" t="s">
        <v>45</v>
      </c>
      <c r="BQ998" s="292" t="s">
        <v>45</v>
      </c>
      <c r="BR998" t="s">
        <v>45</v>
      </c>
    </row>
    <row r="999" spans="1:70" x14ac:dyDescent="0.3">
      <c r="A999" s="281">
        <v>996</v>
      </c>
      <c r="B999" s="282" t="s">
        <v>2952</v>
      </c>
      <c r="C999" s="282" t="s">
        <v>3011</v>
      </c>
      <c r="D999" s="282" t="s">
        <v>3007</v>
      </c>
      <c r="E999" s="282" t="s">
        <v>2959</v>
      </c>
      <c r="F999" s="282" t="s">
        <v>2977</v>
      </c>
      <c r="G999" s="282" t="s">
        <v>3008</v>
      </c>
      <c r="H999" s="282" t="s">
        <v>3009</v>
      </c>
      <c r="I999" s="282" t="s">
        <v>2962</v>
      </c>
      <c r="J999" s="282" t="s">
        <v>60</v>
      </c>
      <c r="K999" s="282" t="s">
        <v>2958</v>
      </c>
      <c r="L999" s="282" t="s">
        <v>45</v>
      </c>
      <c r="M999" s="283" t="s">
        <v>465</v>
      </c>
      <c r="N999" s="282" t="s">
        <v>358</v>
      </c>
      <c r="O999" s="282" t="s">
        <v>50</v>
      </c>
      <c r="P999" s="282" t="s">
        <v>184</v>
      </c>
      <c r="Q999" s="284" t="s">
        <v>45</v>
      </c>
      <c r="R999" s="282" t="s">
        <v>45</v>
      </c>
      <c r="S999" s="285">
        <v>2958465</v>
      </c>
      <c r="T999" s="285">
        <v>45922</v>
      </c>
      <c r="U999" s="284" t="s">
        <v>45</v>
      </c>
      <c r="V999" s="285">
        <v>45922</v>
      </c>
      <c r="W999" s="284" t="s">
        <v>45</v>
      </c>
      <c r="X999" s="284" t="s">
        <v>45</v>
      </c>
      <c r="Y999" s="286">
        <v>204000</v>
      </c>
      <c r="Z999" s="286">
        <v>226000</v>
      </c>
      <c r="AA999" s="286">
        <v>54000</v>
      </c>
      <c r="AB999" s="286">
        <v>226000</v>
      </c>
      <c r="AC999" s="287" t="s">
        <v>52</v>
      </c>
      <c r="AD999" s="284" t="s">
        <v>60</v>
      </c>
      <c r="AE999" s="287" t="s">
        <v>45</v>
      </c>
      <c r="AF999" s="286">
        <v>204000</v>
      </c>
      <c r="AG999" s="286">
        <v>5790</v>
      </c>
      <c r="AH999" s="286">
        <v>1308540000</v>
      </c>
      <c r="AI999" s="286">
        <v>312660000</v>
      </c>
      <c r="AJ999" s="286">
        <v>1580</v>
      </c>
      <c r="AK999" s="286">
        <v>357080000</v>
      </c>
      <c r="AL999" s="286">
        <v>85320000</v>
      </c>
      <c r="AM999" s="286">
        <v>4210</v>
      </c>
      <c r="AN999" s="286">
        <v>951460000</v>
      </c>
      <c r="AO999" s="286">
        <v>227340000</v>
      </c>
      <c r="AP999" s="286"/>
      <c r="AQ999" s="286"/>
      <c r="AR999" s="286">
        <v>0</v>
      </c>
      <c r="AS999" s="286"/>
      <c r="AT999" s="286"/>
      <c r="AU999" s="286">
        <v>0</v>
      </c>
      <c r="AV999" s="286"/>
      <c r="AW999" s="286"/>
      <c r="AX999" s="286">
        <v>0</v>
      </c>
      <c r="AY999" s="286"/>
      <c r="AZ999" s="286"/>
      <c r="BA999" s="286"/>
      <c r="BB999" s="286"/>
      <c r="BC999" s="286"/>
      <c r="BD999" s="286"/>
      <c r="BE999" s="286"/>
      <c r="BF999" s="286">
        <v>0</v>
      </c>
      <c r="BG999" s="286"/>
      <c r="BH999" s="286"/>
      <c r="BI999" s="286"/>
      <c r="BJ999" s="286">
        <v>0</v>
      </c>
      <c r="BK999" s="286"/>
      <c r="BL999" s="286"/>
      <c r="BM999" s="286"/>
      <c r="BN999" s="286"/>
      <c r="BO999" s="286"/>
      <c r="BP999" s="287" t="s">
        <v>45</v>
      </c>
      <c r="BQ999" s="287" t="s">
        <v>45</v>
      </c>
      <c r="BR999" t="s">
        <v>45</v>
      </c>
    </row>
    <row r="1000" spans="1:70" x14ac:dyDescent="0.3">
      <c r="A1000" s="281">
        <v>997</v>
      </c>
      <c r="B1000" s="288" t="s">
        <v>2952</v>
      </c>
      <c r="C1000" s="288" t="s">
        <v>3011</v>
      </c>
      <c r="D1000" s="288" t="s">
        <v>3007</v>
      </c>
      <c r="E1000" s="288" t="s">
        <v>2959</v>
      </c>
      <c r="F1000" s="288" t="s">
        <v>2977</v>
      </c>
      <c r="G1000" s="288" t="s">
        <v>3008</v>
      </c>
      <c r="H1000" s="288" t="s">
        <v>3009</v>
      </c>
      <c r="I1000" s="288" t="s">
        <v>2962</v>
      </c>
      <c r="J1000" s="288" t="s">
        <v>60</v>
      </c>
      <c r="K1000" s="288" t="s">
        <v>2958</v>
      </c>
      <c r="L1000" s="288" t="s">
        <v>45</v>
      </c>
      <c r="M1000" s="289" t="s">
        <v>699</v>
      </c>
      <c r="N1000" s="288" t="s">
        <v>698</v>
      </c>
      <c r="O1000" s="288" t="s">
        <v>50</v>
      </c>
      <c r="P1000" s="288" t="s">
        <v>127</v>
      </c>
      <c r="Q1000" s="290" t="s">
        <v>45</v>
      </c>
      <c r="R1000" s="288" t="s">
        <v>45</v>
      </c>
      <c r="S1000" s="1">
        <v>2958465</v>
      </c>
      <c r="T1000" s="1">
        <v>45903</v>
      </c>
      <c r="U1000" s="290" t="s">
        <v>45</v>
      </c>
      <c r="V1000" s="1">
        <v>45903</v>
      </c>
      <c r="W1000" s="290" t="s">
        <v>45</v>
      </c>
      <c r="X1000" s="290" t="s">
        <v>45</v>
      </c>
      <c r="Y1000" s="291">
        <v>260000</v>
      </c>
      <c r="Z1000" s="291">
        <v>289000</v>
      </c>
      <c r="AA1000" s="291">
        <v>69500</v>
      </c>
      <c r="AB1000" s="291">
        <v>289000</v>
      </c>
      <c r="AC1000" s="292" t="s">
        <v>208</v>
      </c>
      <c r="AD1000" s="290" t="s">
        <v>60</v>
      </c>
      <c r="AE1000" s="292" t="s">
        <v>45</v>
      </c>
      <c r="AF1000" s="291">
        <v>260000</v>
      </c>
      <c r="AG1000" s="291">
        <v>560</v>
      </c>
      <c r="AH1000" s="291">
        <v>161840000</v>
      </c>
      <c r="AI1000" s="291">
        <v>38920000</v>
      </c>
      <c r="AJ1000" s="291">
        <v>560</v>
      </c>
      <c r="AK1000" s="291">
        <v>161840000</v>
      </c>
      <c r="AL1000" s="291">
        <v>38920000</v>
      </c>
      <c r="AM1000" s="291"/>
      <c r="AN1000" s="291"/>
      <c r="AO1000" s="291">
        <v>0</v>
      </c>
      <c r="AP1000" s="291"/>
      <c r="AQ1000" s="291"/>
      <c r="AR1000" s="291">
        <v>0</v>
      </c>
      <c r="AS1000" s="291"/>
      <c r="AT1000" s="291"/>
      <c r="AU1000" s="291">
        <v>0</v>
      </c>
      <c r="AV1000" s="291"/>
      <c r="AW1000" s="291"/>
      <c r="AX1000" s="291">
        <v>0</v>
      </c>
      <c r="AY1000" s="291"/>
      <c r="AZ1000" s="291"/>
      <c r="BA1000" s="291"/>
      <c r="BB1000" s="291"/>
      <c r="BC1000" s="291"/>
      <c r="BD1000" s="291"/>
      <c r="BE1000" s="291"/>
      <c r="BF1000" s="291">
        <v>0</v>
      </c>
      <c r="BG1000" s="291"/>
      <c r="BH1000" s="291"/>
      <c r="BI1000" s="291"/>
      <c r="BJ1000" s="291">
        <v>0</v>
      </c>
      <c r="BK1000" s="291"/>
      <c r="BL1000" s="291"/>
      <c r="BM1000" s="291"/>
      <c r="BN1000" s="291"/>
      <c r="BO1000" s="291"/>
      <c r="BP1000" s="292" t="s">
        <v>45</v>
      </c>
      <c r="BQ1000" s="292" t="s">
        <v>45</v>
      </c>
      <c r="BR1000" t="s">
        <v>45</v>
      </c>
    </row>
    <row r="1001" spans="1:70" x14ac:dyDescent="0.3">
      <c r="A1001" s="281">
        <v>998</v>
      </c>
      <c r="B1001" s="282" t="s">
        <v>2952</v>
      </c>
      <c r="C1001" s="282" t="s">
        <v>3011</v>
      </c>
      <c r="D1001" s="282" t="s">
        <v>3007</v>
      </c>
      <c r="E1001" s="282" t="s">
        <v>2959</v>
      </c>
      <c r="F1001" s="282" t="s">
        <v>2977</v>
      </c>
      <c r="G1001" s="282" t="s">
        <v>3008</v>
      </c>
      <c r="H1001" s="282" t="s">
        <v>3009</v>
      </c>
      <c r="I1001" s="282" t="s">
        <v>2962</v>
      </c>
      <c r="J1001" s="282" t="s">
        <v>60</v>
      </c>
      <c r="K1001" s="282" t="s">
        <v>2958</v>
      </c>
      <c r="L1001" s="282" t="s">
        <v>45</v>
      </c>
      <c r="M1001" s="283" t="s">
        <v>697</v>
      </c>
      <c r="N1001" s="282" t="s">
        <v>696</v>
      </c>
      <c r="O1001" s="282" t="s">
        <v>50</v>
      </c>
      <c r="P1001" s="282" t="s">
        <v>184</v>
      </c>
      <c r="Q1001" s="284" t="s">
        <v>45</v>
      </c>
      <c r="R1001" s="282" t="s">
        <v>45</v>
      </c>
      <c r="S1001" s="285">
        <v>2958465</v>
      </c>
      <c r="T1001" s="285">
        <v>45922</v>
      </c>
      <c r="U1001" s="284" t="s">
        <v>45</v>
      </c>
      <c r="V1001" s="285">
        <v>45922</v>
      </c>
      <c r="W1001" s="284" t="s">
        <v>45</v>
      </c>
      <c r="X1001" s="284" t="s">
        <v>45</v>
      </c>
      <c r="Y1001" s="286">
        <v>219000</v>
      </c>
      <c r="Z1001" s="286">
        <v>219000</v>
      </c>
      <c r="AA1001" s="286">
        <v>58000</v>
      </c>
      <c r="AB1001" s="286">
        <v>219000</v>
      </c>
      <c r="AC1001" s="287" t="s">
        <v>52</v>
      </c>
      <c r="AD1001" s="284" t="s">
        <v>60</v>
      </c>
      <c r="AE1001" s="287" t="s">
        <v>45</v>
      </c>
      <c r="AF1001" s="286">
        <v>219000</v>
      </c>
      <c r="AG1001" s="286">
        <v>1040</v>
      </c>
      <c r="AH1001" s="286">
        <v>227760000</v>
      </c>
      <c r="AI1001" s="286">
        <v>60320000</v>
      </c>
      <c r="AJ1001" s="286">
        <v>1040</v>
      </c>
      <c r="AK1001" s="286">
        <v>227760000</v>
      </c>
      <c r="AL1001" s="286">
        <v>60320000</v>
      </c>
      <c r="AM1001" s="286"/>
      <c r="AN1001" s="286"/>
      <c r="AO1001" s="286">
        <v>0</v>
      </c>
      <c r="AP1001" s="286"/>
      <c r="AQ1001" s="286"/>
      <c r="AR1001" s="286">
        <v>0</v>
      </c>
      <c r="AS1001" s="286"/>
      <c r="AT1001" s="286"/>
      <c r="AU1001" s="286">
        <v>0</v>
      </c>
      <c r="AV1001" s="286"/>
      <c r="AW1001" s="286"/>
      <c r="AX1001" s="286">
        <v>0</v>
      </c>
      <c r="AY1001" s="286"/>
      <c r="AZ1001" s="286"/>
      <c r="BA1001" s="286"/>
      <c r="BB1001" s="286"/>
      <c r="BC1001" s="286"/>
      <c r="BD1001" s="286"/>
      <c r="BE1001" s="286"/>
      <c r="BF1001" s="286">
        <v>0</v>
      </c>
      <c r="BG1001" s="286"/>
      <c r="BH1001" s="286"/>
      <c r="BI1001" s="286"/>
      <c r="BJ1001" s="286">
        <v>0</v>
      </c>
      <c r="BK1001" s="286"/>
      <c r="BL1001" s="286"/>
      <c r="BM1001" s="286"/>
      <c r="BN1001" s="286"/>
      <c r="BO1001" s="286"/>
      <c r="BP1001" s="287" t="s">
        <v>45</v>
      </c>
      <c r="BQ1001" s="287" t="s">
        <v>45</v>
      </c>
      <c r="BR1001" t="s">
        <v>45</v>
      </c>
    </row>
    <row r="1002" spans="1:70" x14ac:dyDescent="0.3">
      <c r="A1002" s="281">
        <v>999</v>
      </c>
      <c r="B1002" s="288" t="s">
        <v>2952</v>
      </c>
      <c r="C1002" s="288" t="s">
        <v>3011</v>
      </c>
      <c r="D1002" s="288" t="s">
        <v>3007</v>
      </c>
      <c r="E1002" s="288" t="s">
        <v>2959</v>
      </c>
      <c r="F1002" s="288" t="s">
        <v>2977</v>
      </c>
      <c r="G1002" s="288" t="s">
        <v>3008</v>
      </c>
      <c r="H1002" s="288" t="s">
        <v>3009</v>
      </c>
      <c r="I1002" s="288" t="s">
        <v>2962</v>
      </c>
      <c r="J1002" s="288" t="s">
        <v>60</v>
      </c>
      <c r="K1002" s="288" t="s">
        <v>2958</v>
      </c>
      <c r="L1002" s="288" t="s">
        <v>45</v>
      </c>
      <c r="M1002" s="289" t="s">
        <v>695</v>
      </c>
      <c r="N1002" s="288" t="s">
        <v>694</v>
      </c>
      <c r="O1002" s="288" t="s">
        <v>50</v>
      </c>
      <c r="P1002" s="288" t="s">
        <v>51</v>
      </c>
      <c r="Q1002" s="290" t="s">
        <v>45</v>
      </c>
      <c r="R1002" s="288" t="s">
        <v>45</v>
      </c>
      <c r="S1002" s="1">
        <v>2958465</v>
      </c>
      <c r="T1002" s="1">
        <v>45922</v>
      </c>
      <c r="U1002" s="290" t="s">
        <v>45</v>
      </c>
      <c r="V1002" s="1">
        <v>45922</v>
      </c>
      <c r="W1002" s="290" t="s">
        <v>45</v>
      </c>
      <c r="X1002" s="290" t="s">
        <v>45</v>
      </c>
      <c r="Y1002" s="291">
        <v>267000</v>
      </c>
      <c r="Z1002" s="291">
        <v>297000</v>
      </c>
      <c r="AA1002" s="291">
        <v>71000</v>
      </c>
      <c r="AB1002" s="291">
        <v>297000</v>
      </c>
      <c r="AC1002" s="292" t="s">
        <v>531</v>
      </c>
      <c r="AD1002" s="290" t="s">
        <v>60</v>
      </c>
      <c r="AE1002" s="292" t="s">
        <v>45</v>
      </c>
      <c r="AF1002" s="291">
        <v>267000</v>
      </c>
      <c r="AG1002" s="291">
        <v>1680</v>
      </c>
      <c r="AH1002" s="291">
        <v>498960000</v>
      </c>
      <c r="AI1002" s="291">
        <v>119280000</v>
      </c>
      <c r="AJ1002" s="291">
        <v>1680</v>
      </c>
      <c r="AK1002" s="291">
        <v>498960000</v>
      </c>
      <c r="AL1002" s="291">
        <v>119280000</v>
      </c>
      <c r="AM1002" s="291"/>
      <c r="AN1002" s="291"/>
      <c r="AO1002" s="291">
        <v>0</v>
      </c>
      <c r="AP1002" s="291"/>
      <c r="AQ1002" s="291"/>
      <c r="AR1002" s="291">
        <v>0</v>
      </c>
      <c r="AS1002" s="291"/>
      <c r="AT1002" s="291"/>
      <c r="AU1002" s="291">
        <v>0</v>
      </c>
      <c r="AV1002" s="291"/>
      <c r="AW1002" s="291"/>
      <c r="AX1002" s="291">
        <v>0</v>
      </c>
      <c r="AY1002" s="291"/>
      <c r="AZ1002" s="291"/>
      <c r="BA1002" s="291"/>
      <c r="BB1002" s="291"/>
      <c r="BC1002" s="291"/>
      <c r="BD1002" s="291"/>
      <c r="BE1002" s="291"/>
      <c r="BF1002" s="291">
        <v>0</v>
      </c>
      <c r="BG1002" s="291"/>
      <c r="BH1002" s="291"/>
      <c r="BI1002" s="291"/>
      <c r="BJ1002" s="291">
        <v>0</v>
      </c>
      <c r="BK1002" s="291"/>
      <c r="BL1002" s="291"/>
      <c r="BM1002" s="291"/>
      <c r="BN1002" s="291"/>
      <c r="BO1002" s="291"/>
      <c r="BP1002" s="292" t="s">
        <v>45</v>
      </c>
      <c r="BQ1002" s="292" t="s">
        <v>45</v>
      </c>
      <c r="BR1002" t="s">
        <v>45</v>
      </c>
    </row>
    <row r="1003" spans="1:70" x14ac:dyDescent="0.3">
      <c r="A1003" s="281">
        <v>1000</v>
      </c>
      <c r="B1003" s="282" t="s">
        <v>2952</v>
      </c>
      <c r="C1003" s="282" t="s">
        <v>3011</v>
      </c>
      <c r="D1003" s="282" t="s">
        <v>3007</v>
      </c>
      <c r="E1003" s="282" t="s">
        <v>2959</v>
      </c>
      <c r="F1003" s="282" t="s">
        <v>2977</v>
      </c>
      <c r="G1003" s="282" t="s">
        <v>3008</v>
      </c>
      <c r="H1003" s="282" t="s">
        <v>3009</v>
      </c>
      <c r="I1003" s="282" t="s">
        <v>2962</v>
      </c>
      <c r="J1003" s="282" t="s">
        <v>60</v>
      </c>
      <c r="K1003" s="282" t="s">
        <v>2958</v>
      </c>
      <c r="L1003" s="282" t="s">
        <v>45</v>
      </c>
      <c r="M1003" s="283" t="s">
        <v>693</v>
      </c>
      <c r="N1003" s="282" t="s">
        <v>692</v>
      </c>
      <c r="O1003" s="282" t="s">
        <v>50</v>
      </c>
      <c r="P1003" s="282" t="s">
        <v>184</v>
      </c>
      <c r="Q1003" s="284" t="s">
        <v>45</v>
      </c>
      <c r="R1003" s="282" t="s">
        <v>45</v>
      </c>
      <c r="S1003" s="285">
        <v>2958465</v>
      </c>
      <c r="T1003" s="285">
        <v>45922</v>
      </c>
      <c r="U1003" s="284" t="s">
        <v>45</v>
      </c>
      <c r="V1003" s="285">
        <v>45922</v>
      </c>
      <c r="W1003" s="284" t="s">
        <v>45</v>
      </c>
      <c r="X1003" s="284" t="s">
        <v>45</v>
      </c>
      <c r="Y1003" s="286">
        <v>275000</v>
      </c>
      <c r="Z1003" s="286">
        <v>304000</v>
      </c>
      <c r="AA1003" s="286">
        <v>73000</v>
      </c>
      <c r="AB1003" s="286">
        <v>304000</v>
      </c>
      <c r="AC1003" s="287" t="s">
        <v>531</v>
      </c>
      <c r="AD1003" s="284" t="s">
        <v>60</v>
      </c>
      <c r="AE1003" s="287" t="s">
        <v>45</v>
      </c>
      <c r="AF1003" s="286">
        <v>275000</v>
      </c>
      <c r="AG1003" s="286">
        <v>1020</v>
      </c>
      <c r="AH1003" s="286">
        <v>310080000</v>
      </c>
      <c r="AI1003" s="286">
        <v>74460000</v>
      </c>
      <c r="AJ1003" s="286">
        <v>1020</v>
      </c>
      <c r="AK1003" s="286">
        <v>310080000</v>
      </c>
      <c r="AL1003" s="286">
        <v>74460000</v>
      </c>
      <c r="AM1003" s="286"/>
      <c r="AN1003" s="286"/>
      <c r="AO1003" s="286">
        <v>0</v>
      </c>
      <c r="AP1003" s="286"/>
      <c r="AQ1003" s="286"/>
      <c r="AR1003" s="286">
        <v>0</v>
      </c>
      <c r="AS1003" s="286"/>
      <c r="AT1003" s="286"/>
      <c r="AU1003" s="286">
        <v>0</v>
      </c>
      <c r="AV1003" s="286"/>
      <c r="AW1003" s="286"/>
      <c r="AX1003" s="286">
        <v>0</v>
      </c>
      <c r="AY1003" s="286"/>
      <c r="AZ1003" s="286"/>
      <c r="BA1003" s="286"/>
      <c r="BB1003" s="286"/>
      <c r="BC1003" s="286"/>
      <c r="BD1003" s="286"/>
      <c r="BE1003" s="286"/>
      <c r="BF1003" s="286">
        <v>0</v>
      </c>
      <c r="BG1003" s="286"/>
      <c r="BH1003" s="286"/>
      <c r="BI1003" s="286"/>
      <c r="BJ1003" s="286">
        <v>0</v>
      </c>
      <c r="BK1003" s="286"/>
      <c r="BL1003" s="286"/>
      <c r="BM1003" s="286"/>
      <c r="BN1003" s="286"/>
      <c r="BO1003" s="286"/>
      <c r="BP1003" s="287" t="s">
        <v>45</v>
      </c>
      <c r="BQ1003" s="287" t="s">
        <v>45</v>
      </c>
      <c r="BR1003" t="s">
        <v>45</v>
      </c>
    </row>
    <row r="1004" spans="1:70" x14ac:dyDescent="0.3">
      <c r="A1004" s="281">
        <v>1001</v>
      </c>
      <c r="B1004" s="288" t="s">
        <v>2952</v>
      </c>
      <c r="C1004" s="288" t="s">
        <v>3011</v>
      </c>
      <c r="D1004" s="288" t="s">
        <v>3007</v>
      </c>
      <c r="E1004" s="288" t="s">
        <v>2959</v>
      </c>
      <c r="F1004" s="288" t="s">
        <v>2977</v>
      </c>
      <c r="G1004" s="288" t="s">
        <v>3008</v>
      </c>
      <c r="H1004" s="288" t="s">
        <v>3009</v>
      </c>
      <c r="I1004" s="288" t="s">
        <v>2962</v>
      </c>
      <c r="J1004" s="288" t="s">
        <v>60</v>
      </c>
      <c r="K1004" s="288" t="s">
        <v>2958</v>
      </c>
      <c r="L1004" s="288" t="s">
        <v>45</v>
      </c>
      <c r="M1004" s="289" t="s">
        <v>690</v>
      </c>
      <c r="N1004" s="288" t="s">
        <v>689</v>
      </c>
      <c r="O1004" s="288" t="s">
        <v>50</v>
      </c>
      <c r="P1004" s="288" t="s">
        <v>51</v>
      </c>
      <c r="Q1004" s="290" t="s">
        <v>45</v>
      </c>
      <c r="R1004" s="288" t="s">
        <v>45</v>
      </c>
      <c r="S1004" s="1">
        <v>2958465</v>
      </c>
      <c r="T1004" s="1">
        <v>45952</v>
      </c>
      <c r="U1004" s="290" t="s">
        <v>45</v>
      </c>
      <c r="V1004" s="1">
        <v>45952</v>
      </c>
      <c r="W1004" s="290" t="s">
        <v>45</v>
      </c>
      <c r="X1004" s="290" t="s">
        <v>45</v>
      </c>
      <c r="Y1004" s="291">
        <v>270000</v>
      </c>
      <c r="Z1004" s="291">
        <v>310000</v>
      </c>
      <c r="AA1004" s="291">
        <v>72000</v>
      </c>
      <c r="AB1004" s="291">
        <v>310000</v>
      </c>
      <c r="AC1004" s="292" t="s">
        <v>691</v>
      </c>
      <c r="AD1004" s="290" t="s">
        <v>60</v>
      </c>
      <c r="AE1004" s="292" t="s">
        <v>45</v>
      </c>
      <c r="AF1004" s="291">
        <v>270000</v>
      </c>
      <c r="AG1004" s="291">
        <v>820</v>
      </c>
      <c r="AH1004" s="291">
        <v>254200000</v>
      </c>
      <c r="AI1004" s="291">
        <v>59040000</v>
      </c>
      <c r="AJ1004" s="291">
        <v>820</v>
      </c>
      <c r="AK1004" s="291">
        <v>254200000</v>
      </c>
      <c r="AL1004" s="291">
        <v>59040000</v>
      </c>
      <c r="AM1004" s="291"/>
      <c r="AN1004" s="291"/>
      <c r="AO1004" s="291">
        <v>0</v>
      </c>
      <c r="AP1004" s="291"/>
      <c r="AQ1004" s="291"/>
      <c r="AR1004" s="291">
        <v>0</v>
      </c>
      <c r="AS1004" s="291"/>
      <c r="AT1004" s="291"/>
      <c r="AU1004" s="291">
        <v>0</v>
      </c>
      <c r="AV1004" s="291"/>
      <c r="AW1004" s="291"/>
      <c r="AX1004" s="291">
        <v>0</v>
      </c>
      <c r="AY1004" s="291"/>
      <c r="AZ1004" s="291"/>
      <c r="BA1004" s="291"/>
      <c r="BB1004" s="291"/>
      <c r="BC1004" s="291"/>
      <c r="BD1004" s="291"/>
      <c r="BE1004" s="291"/>
      <c r="BF1004" s="291">
        <v>0</v>
      </c>
      <c r="BG1004" s="291"/>
      <c r="BH1004" s="291"/>
      <c r="BI1004" s="291"/>
      <c r="BJ1004" s="291">
        <v>0</v>
      </c>
      <c r="BK1004" s="291"/>
      <c r="BL1004" s="291"/>
      <c r="BM1004" s="291"/>
      <c r="BN1004" s="291"/>
      <c r="BO1004" s="291"/>
      <c r="BP1004" s="292" t="s">
        <v>45</v>
      </c>
      <c r="BQ1004" s="292" t="s">
        <v>45</v>
      </c>
      <c r="BR1004" t="s">
        <v>45</v>
      </c>
    </row>
    <row r="1005" spans="1:70" x14ac:dyDescent="0.3">
      <c r="A1005" s="281">
        <v>1002</v>
      </c>
      <c r="B1005" s="282" t="s">
        <v>2952</v>
      </c>
      <c r="C1005" s="282" t="s">
        <v>3011</v>
      </c>
      <c r="D1005" s="282" t="s">
        <v>3007</v>
      </c>
      <c r="E1005" s="282" t="s">
        <v>2959</v>
      </c>
      <c r="F1005" s="282" t="s">
        <v>2985</v>
      </c>
      <c r="G1005" s="282" t="s">
        <v>2986</v>
      </c>
      <c r="H1005" s="282" t="s">
        <v>2988</v>
      </c>
      <c r="I1005" s="282" t="s">
        <v>2962</v>
      </c>
      <c r="J1005" s="282" t="s">
        <v>60</v>
      </c>
      <c r="K1005" s="282" t="s">
        <v>2958</v>
      </c>
      <c r="L1005" s="282" t="s">
        <v>45</v>
      </c>
      <c r="M1005" s="283" t="s">
        <v>685</v>
      </c>
      <c r="N1005" s="282" t="s">
        <v>684</v>
      </c>
      <c r="O1005" s="282" t="s">
        <v>50</v>
      </c>
      <c r="P1005" s="282" t="s">
        <v>74</v>
      </c>
      <c r="Q1005" s="284" t="s">
        <v>45</v>
      </c>
      <c r="R1005" s="282" t="s">
        <v>45</v>
      </c>
      <c r="S1005" s="285">
        <v>2958465</v>
      </c>
      <c r="T1005" s="285">
        <v>45952</v>
      </c>
      <c r="U1005" s="284" t="s">
        <v>45</v>
      </c>
      <c r="V1005" s="285">
        <v>45952</v>
      </c>
      <c r="W1005" s="284" t="s">
        <v>45</v>
      </c>
      <c r="X1005" s="284" t="s">
        <v>45</v>
      </c>
      <c r="Y1005" s="286">
        <v>42000</v>
      </c>
      <c r="Z1005" s="286">
        <v>42000</v>
      </c>
      <c r="AA1005" s="286">
        <v>11600</v>
      </c>
      <c r="AB1005" s="286">
        <v>42000</v>
      </c>
      <c r="AC1005" s="287" t="s">
        <v>687</v>
      </c>
      <c r="AD1005" s="284" t="s">
        <v>60</v>
      </c>
      <c r="AE1005" s="287" t="s">
        <v>45</v>
      </c>
      <c r="AF1005" s="286">
        <v>42000</v>
      </c>
      <c r="AG1005" s="286">
        <v>1600</v>
      </c>
      <c r="AH1005" s="286">
        <v>67200000</v>
      </c>
      <c r="AI1005" s="286">
        <v>18560000</v>
      </c>
      <c r="AJ1005" s="286">
        <v>1070</v>
      </c>
      <c r="AK1005" s="286">
        <v>44940000</v>
      </c>
      <c r="AL1005" s="286">
        <v>12412000</v>
      </c>
      <c r="AM1005" s="286">
        <v>530</v>
      </c>
      <c r="AN1005" s="286">
        <v>22260000</v>
      </c>
      <c r="AO1005" s="286">
        <v>6148000</v>
      </c>
      <c r="AP1005" s="286"/>
      <c r="AQ1005" s="286"/>
      <c r="AR1005" s="286">
        <v>0</v>
      </c>
      <c r="AS1005" s="286"/>
      <c r="AT1005" s="286"/>
      <c r="AU1005" s="286">
        <v>0</v>
      </c>
      <c r="AV1005" s="286"/>
      <c r="AW1005" s="286"/>
      <c r="AX1005" s="286">
        <v>0</v>
      </c>
      <c r="AY1005" s="286"/>
      <c r="AZ1005" s="286"/>
      <c r="BA1005" s="286"/>
      <c r="BB1005" s="286"/>
      <c r="BC1005" s="286"/>
      <c r="BD1005" s="286"/>
      <c r="BE1005" s="286"/>
      <c r="BF1005" s="286">
        <v>0</v>
      </c>
      <c r="BG1005" s="286"/>
      <c r="BH1005" s="286"/>
      <c r="BI1005" s="286"/>
      <c r="BJ1005" s="286">
        <v>0</v>
      </c>
      <c r="BK1005" s="286"/>
      <c r="BL1005" s="286"/>
      <c r="BM1005" s="286"/>
      <c r="BN1005" s="286"/>
      <c r="BO1005" s="286"/>
      <c r="BP1005" s="287" t="s">
        <v>45</v>
      </c>
      <c r="BQ1005" s="287" t="s">
        <v>45</v>
      </c>
      <c r="BR1005" t="s">
        <v>45</v>
      </c>
    </row>
    <row r="1006" spans="1:70" x14ac:dyDescent="0.3">
      <c r="A1006" s="281">
        <v>1003</v>
      </c>
      <c r="B1006" s="288" t="s">
        <v>2952</v>
      </c>
      <c r="C1006" s="288" t="s">
        <v>3011</v>
      </c>
      <c r="D1006" s="288" t="s">
        <v>3007</v>
      </c>
      <c r="E1006" s="288" t="s">
        <v>2959</v>
      </c>
      <c r="F1006" s="288" t="s">
        <v>2985</v>
      </c>
      <c r="G1006" s="288" t="s">
        <v>2986</v>
      </c>
      <c r="H1006" s="288" t="s">
        <v>3006</v>
      </c>
      <c r="I1006" s="288" t="s">
        <v>2962</v>
      </c>
      <c r="J1006" s="288" t="s">
        <v>60</v>
      </c>
      <c r="K1006" s="288" t="s">
        <v>2958</v>
      </c>
      <c r="L1006" s="288" t="s">
        <v>45</v>
      </c>
      <c r="M1006" s="289" t="s">
        <v>683</v>
      </c>
      <c r="N1006" s="288" t="s">
        <v>682</v>
      </c>
      <c r="O1006" s="288" t="s">
        <v>50</v>
      </c>
      <c r="P1006" s="288" t="s">
        <v>139</v>
      </c>
      <c r="Q1006" s="290" t="s">
        <v>45</v>
      </c>
      <c r="R1006" s="288" t="s">
        <v>45</v>
      </c>
      <c r="S1006" s="1">
        <v>2958465</v>
      </c>
      <c r="T1006" s="1">
        <v>45903</v>
      </c>
      <c r="U1006" s="290" t="s">
        <v>45</v>
      </c>
      <c r="V1006" s="1">
        <v>45903</v>
      </c>
      <c r="W1006" s="290" t="s">
        <v>45</v>
      </c>
      <c r="X1006" s="290" t="s">
        <v>45</v>
      </c>
      <c r="Y1006" s="291">
        <v>69000</v>
      </c>
      <c r="Z1006" s="291">
        <v>69000</v>
      </c>
      <c r="AA1006" s="291">
        <v>18000</v>
      </c>
      <c r="AB1006" s="291">
        <v>69000</v>
      </c>
      <c r="AC1006" s="292" t="s">
        <v>527</v>
      </c>
      <c r="AD1006" s="290" t="s">
        <v>60</v>
      </c>
      <c r="AE1006" s="292" t="s">
        <v>45</v>
      </c>
      <c r="AF1006" s="291">
        <v>69000</v>
      </c>
      <c r="AG1006" s="291">
        <v>920</v>
      </c>
      <c r="AH1006" s="291">
        <v>63480000</v>
      </c>
      <c r="AI1006" s="291">
        <v>16560000</v>
      </c>
      <c r="AJ1006" s="291">
        <v>920</v>
      </c>
      <c r="AK1006" s="291">
        <v>63480000</v>
      </c>
      <c r="AL1006" s="291">
        <v>16560000</v>
      </c>
      <c r="AM1006" s="291"/>
      <c r="AN1006" s="291"/>
      <c r="AO1006" s="291">
        <v>0</v>
      </c>
      <c r="AP1006" s="291"/>
      <c r="AQ1006" s="291"/>
      <c r="AR1006" s="291">
        <v>0</v>
      </c>
      <c r="AS1006" s="291"/>
      <c r="AT1006" s="291"/>
      <c r="AU1006" s="291">
        <v>0</v>
      </c>
      <c r="AV1006" s="291"/>
      <c r="AW1006" s="291"/>
      <c r="AX1006" s="291">
        <v>0</v>
      </c>
      <c r="AY1006" s="291"/>
      <c r="AZ1006" s="291"/>
      <c r="BA1006" s="291"/>
      <c r="BB1006" s="291"/>
      <c r="BC1006" s="291"/>
      <c r="BD1006" s="291"/>
      <c r="BE1006" s="291"/>
      <c r="BF1006" s="291">
        <v>0</v>
      </c>
      <c r="BG1006" s="291"/>
      <c r="BH1006" s="291"/>
      <c r="BI1006" s="291"/>
      <c r="BJ1006" s="291">
        <v>0</v>
      </c>
      <c r="BK1006" s="291"/>
      <c r="BL1006" s="291"/>
      <c r="BM1006" s="291"/>
      <c r="BN1006" s="291"/>
      <c r="BO1006" s="291"/>
      <c r="BP1006" s="292" t="s">
        <v>45</v>
      </c>
      <c r="BQ1006" s="292" t="s">
        <v>45</v>
      </c>
      <c r="BR1006" t="s">
        <v>45</v>
      </c>
    </row>
    <row r="1007" spans="1:70" x14ac:dyDescent="0.3">
      <c r="A1007" s="281">
        <v>1004</v>
      </c>
      <c r="B1007" s="282" t="s">
        <v>2952</v>
      </c>
      <c r="C1007" s="282" t="s">
        <v>3011</v>
      </c>
      <c r="D1007" s="282" t="s">
        <v>3007</v>
      </c>
      <c r="E1007" s="282" t="s">
        <v>2959</v>
      </c>
      <c r="F1007" s="282" t="s">
        <v>2985</v>
      </c>
      <c r="G1007" s="282" t="s">
        <v>2986</v>
      </c>
      <c r="H1007" s="282" t="s">
        <v>2989</v>
      </c>
      <c r="I1007" s="282" t="s">
        <v>2962</v>
      </c>
      <c r="J1007" s="282" t="s">
        <v>60</v>
      </c>
      <c r="K1007" s="282" t="s">
        <v>2958</v>
      </c>
      <c r="L1007" s="282" t="s">
        <v>45</v>
      </c>
      <c r="M1007" s="283" t="s">
        <v>680</v>
      </c>
      <c r="N1007" s="282" t="s">
        <v>679</v>
      </c>
      <c r="O1007" s="282" t="s">
        <v>50</v>
      </c>
      <c r="P1007" s="282" t="s">
        <v>51</v>
      </c>
      <c r="Q1007" s="284" t="s">
        <v>45</v>
      </c>
      <c r="R1007" s="282" t="s">
        <v>45</v>
      </c>
      <c r="S1007" s="285">
        <v>2958465</v>
      </c>
      <c r="T1007" s="285">
        <v>45940</v>
      </c>
      <c r="U1007" s="284" t="s">
        <v>45</v>
      </c>
      <c r="V1007" s="285">
        <v>45940</v>
      </c>
      <c r="W1007" s="284" t="s">
        <v>45</v>
      </c>
      <c r="X1007" s="284" t="s">
        <v>45</v>
      </c>
      <c r="Y1007" s="286">
        <v>69000</v>
      </c>
      <c r="Z1007" s="286">
        <v>69000</v>
      </c>
      <c r="AA1007" s="286">
        <v>17500</v>
      </c>
      <c r="AB1007" s="286">
        <v>69000</v>
      </c>
      <c r="AC1007" s="287" t="s">
        <v>678</v>
      </c>
      <c r="AD1007" s="284" t="s">
        <v>60</v>
      </c>
      <c r="AE1007" s="287" t="s">
        <v>45</v>
      </c>
      <c r="AF1007" s="286">
        <v>69000</v>
      </c>
      <c r="AG1007" s="286">
        <v>1825</v>
      </c>
      <c r="AH1007" s="286">
        <v>125925000</v>
      </c>
      <c r="AI1007" s="286">
        <v>31937500</v>
      </c>
      <c r="AJ1007" s="286">
        <v>1625</v>
      </c>
      <c r="AK1007" s="286">
        <v>112125000</v>
      </c>
      <c r="AL1007" s="286">
        <v>28437500</v>
      </c>
      <c r="AM1007" s="286">
        <v>200</v>
      </c>
      <c r="AN1007" s="286">
        <v>13800000</v>
      </c>
      <c r="AO1007" s="286">
        <v>3500000</v>
      </c>
      <c r="AP1007" s="286"/>
      <c r="AQ1007" s="286"/>
      <c r="AR1007" s="286">
        <v>0</v>
      </c>
      <c r="AS1007" s="286"/>
      <c r="AT1007" s="286"/>
      <c r="AU1007" s="286">
        <v>0</v>
      </c>
      <c r="AV1007" s="286"/>
      <c r="AW1007" s="286"/>
      <c r="AX1007" s="286">
        <v>0</v>
      </c>
      <c r="AY1007" s="286"/>
      <c r="AZ1007" s="286"/>
      <c r="BA1007" s="286"/>
      <c r="BB1007" s="286"/>
      <c r="BC1007" s="286"/>
      <c r="BD1007" s="286"/>
      <c r="BE1007" s="286"/>
      <c r="BF1007" s="286">
        <v>0</v>
      </c>
      <c r="BG1007" s="286"/>
      <c r="BH1007" s="286"/>
      <c r="BI1007" s="286"/>
      <c r="BJ1007" s="286">
        <v>0</v>
      </c>
      <c r="BK1007" s="286"/>
      <c r="BL1007" s="286"/>
      <c r="BM1007" s="286"/>
      <c r="BN1007" s="286"/>
      <c r="BO1007" s="286"/>
      <c r="BP1007" s="287" t="s">
        <v>45</v>
      </c>
      <c r="BQ1007" s="287" t="s">
        <v>45</v>
      </c>
      <c r="BR1007" t="s">
        <v>45</v>
      </c>
    </row>
    <row r="1008" spans="1:70" x14ac:dyDescent="0.3">
      <c r="A1008" s="281">
        <v>1005</v>
      </c>
      <c r="B1008" s="288" t="s">
        <v>2952</v>
      </c>
      <c r="C1008" s="288" t="s">
        <v>3011</v>
      </c>
      <c r="D1008" s="288" t="s">
        <v>3007</v>
      </c>
      <c r="E1008" s="288" t="s">
        <v>2959</v>
      </c>
      <c r="F1008" s="288" t="s">
        <v>2985</v>
      </c>
      <c r="G1008" s="288" t="s">
        <v>2986</v>
      </c>
      <c r="H1008" s="288" t="s">
        <v>2989</v>
      </c>
      <c r="I1008" s="288" t="s">
        <v>2962</v>
      </c>
      <c r="J1008" s="288" t="s">
        <v>60</v>
      </c>
      <c r="K1008" s="288" t="s">
        <v>2958</v>
      </c>
      <c r="L1008" s="288" t="s">
        <v>45</v>
      </c>
      <c r="M1008" s="289" t="s">
        <v>676</v>
      </c>
      <c r="N1008" s="288" t="s">
        <v>675</v>
      </c>
      <c r="O1008" s="288" t="s">
        <v>50</v>
      </c>
      <c r="P1008" s="288" t="s">
        <v>120</v>
      </c>
      <c r="Q1008" s="290" t="s">
        <v>45</v>
      </c>
      <c r="R1008" s="288" t="s">
        <v>45</v>
      </c>
      <c r="S1008" s="1">
        <v>2958465</v>
      </c>
      <c r="T1008" s="1">
        <v>45917</v>
      </c>
      <c r="U1008" s="290" t="s">
        <v>45</v>
      </c>
      <c r="V1008" s="1">
        <v>45917</v>
      </c>
      <c r="W1008" s="290" t="s">
        <v>45</v>
      </c>
      <c r="X1008" s="290" t="s">
        <v>45</v>
      </c>
      <c r="Y1008" s="291">
        <v>65000</v>
      </c>
      <c r="Z1008" s="291">
        <v>79000</v>
      </c>
      <c r="AA1008" s="291">
        <v>16500</v>
      </c>
      <c r="AB1008" s="291">
        <v>79000</v>
      </c>
      <c r="AC1008" s="292" t="s">
        <v>678</v>
      </c>
      <c r="AD1008" s="290" t="s">
        <v>60</v>
      </c>
      <c r="AE1008" s="292" t="s">
        <v>45</v>
      </c>
      <c r="AF1008" s="291">
        <v>65000</v>
      </c>
      <c r="AG1008" s="291">
        <v>1125</v>
      </c>
      <c r="AH1008" s="291">
        <v>88875000</v>
      </c>
      <c r="AI1008" s="291">
        <v>18562500</v>
      </c>
      <c r="AJ1008" s="291">
        <v>1125</v>
      </c>
      <c r="AK1008" s="291">
        <v>88875000</v>
      </c>
      <c r="AL1008" s="291">
        <v>18562500</v>
      </c>
      <c r="AM1008" s="291"/>
      <c r="AN1008" s="291"/>
      <c r="AO1008" s="291">
        <v>0</v>
      </c>
      <c r="AP1008" s="291"/>
      <c r="AQ1008" s="291"/>
      <c r="AR1008" s="291">
        <v>0</v>
      </c>
      <c r="AS1008" s="291"/>
      <c r="AT1008" s="291"/>
      <c r="AU1008" s="291">
        <v>0</v>
      </c>
      <c r="AV1008" s="291"/>
      <c r="AW1008" s="291"/>
      <c r="AX1008" s="291">
        <v>0</v>
      </c>
      <c r="AY1008" s="291"/>
      <c r="AZ1008" s="291"/>
      <c r="BA1008" s="291"/>
      <c r="BB1008" s="291"/>
      <c r="BC1008" s="291"/>
      <c r="BD1008" s="291"/>
      <c r="BE1008" s="291"/>
      <c r="BF1008" s="291">
        <v>0</v>
      </c>
      <c r="BG1008" s="291"/>
      <c r="BH1008" s="291"/>
      <c r="BI1008" s="291"/>
      <c r="BJ1008" s="291">
        <v>0</v>
      </c>
      <c r="BK1008" s="291"/>
      <c r="BL1008" s="291"/>
      <c r="BM1008" s="291"/>
      <c r="BN1008" s="291"/>
      <c r="BO1008" s="291"/>
      <c r="BP1008" s="292" t="s">
        <v>45</v>
      </c>
      <c r="BQ1008" s="292" t="s">
        <v>45</v>
      </c>
      <c r="BR1008" t="s">
        <v>45</v>
      </c>
    </row>
    <row r="1009" spans="1:70" x14ac:dyDescent="0.3">
      <c r="A1009" s="281">
        <v>1006</v>
      </c>
      <c r="B1009" s="282" t="s">
        <v>2952</v>
      </c>
      <c r="C1009" s="282" t="s">
        <v>3011</v>
      </c>
      <c r="D1009" s="282" t="s">
        <v>3007</v>
      </c>
      <c r="E1009" s="282" t="s">
        <v>2959</v>
      </c>
      <c r="F1009" s="282" t="s">
        <v>2985</v>
      </c>
      <c r="G1009" s="282" t="s">
        <v>2986</v>
      </c>
      <c r="H1009" s="282" t="s">
        <v>2989</v>
      </c>
      <c r="I1009" s="282" t="s">
        <v>2962</v>
      </c>
      <c r="J1009" s="282" t="s">
        <v>60</v>
      </c>
      <c r="K1009" s="282" t="s">
        <v>2958</v>
      </c>
      <c r="L1009" s="282" t="s">
        <v>45</v>
      </c>
      <c r="M1009" s="283" t="s">
        <v>674</v>
      </c>
      <c r="N1009" s="282" t="s">
        <v>673</v>
      </c>
      <c r="O1009" s="282" t="s">
        <v>50</v>
      </c>
      <c r="P1009" s="282" t="s">
        <v>131</v>
      </c>
      <c r="Q1009" s="284" t="s">
        <v>45</v>
      </c>
      <c r="R1009" s="282" t="s">
        <v>45</v>
      </c>
      <c r="S1009" s="285">
        <v>2958465</v>
      </c>
      <c r="T1009" s="285">
        <v>45917</v>
      </c>
      <c r="U1009" s="284" t="s">
        <v>45</v>
      </c>
      <c r="V1009" s="285">
        <v>45917</v>
      </c>
      <c r="W1009" s="284" t="s">
        <v>45</v>
      </c>
      <c r="X1009" s="284" t="s">
        <v>45</v>
      </c>
      <c r="Y1009" s="286">
        <v>29000</v>
      </c>
      <c r="Z1009" s="286">
        <v>39000</v>
      </c>
      <c r="AA1009" s="286">
        <v>7700</v>
      </c>
      <c r="AB1009" s="286">
        <v>39000</v>
      </c>
      <c r="AC1009" s="287" t="s">
        <v>531</v>
      </c>
      <c r="AD1009" s="284" t="s">
        <v>60</v>
      </c>
      <c r="AE1009" s="287" t="s">
        <v>45</v>
      </c>
      <c r="AF1009" s="286">
        <v>29000</v>
      </c>
      <c r="AG1009" s="286">
        <v>500</v>
      </c>
      <c r="AH1009" s="286">
        <v>19500000</v>
      </c>
      <c r="AI1009" s="286">
        <v>3850000</v>
      </c>
      <c r="AJ1009" s="286">
        <v>500</v>
      </c>
      <c r="AK1009" s="286">
        <v>19500000</v>
      </c>
      <c r="AL1009" s="286">
        <v>3850000</v>
      </c>
      <c r="AM1009" s="286"/>
      <c r="AN1009" s="286"/>
      <c r="AO1009" s="286">
        <v>0</v>
      </c>
      <c r="AP1009" s="286"/>
      <c r="AQ1009" s="286"/>
      <c r="AR1009" s="286">
        <v>0</v>
      </c>
      <c r="AS1009" s="286"/>
      <c r="AT1009" s="286"/>
      <c r="AU1009" s="286">
        <v>0</v>
      </c>
      <c r="AV1009" s="286"/>
      <c r="AW1009" s="286"/>
      <c r="AX1009" s="286">
        <v>0</v>
      </c>
      <c r="AY1009" s="286"/>
      <c r="AZ1009" s="286"/>
      <c r="BA1009" s="286"/>
      <c r="BB1009" s="286"/>
      <c r="BC1009" s="286"/>
      <c r="BD1009" s="286"/>
      <c r="BE1009" s="286"/>
      <c r="BF1009" s="286">
        <v>0</v>
      </c>
      <c r="BG1009" s="286"/>
      <c r="BH1009" s="286"/>
      <c r="BI1009" s="286"/>
      <c r="BJ1009" s="286">
        <v>0</v>
      </c>
      <c r="BK1009" s="286"/>
      <c r="BL1009" s="286"/>
      <c r="BM1009" s="286"/>
      <c r="BN1009" s="286"/>
      <c r="BO1009" s="286"/>
      <c r="BP1009" s="287" t="s">
        <v>45</v>
      </c>
      <c r="BQ1009" s="287" t="s">
        <v>45</v>
      </c>
      <c r="BR1009" t="s">
        <v>45</v>
      </c>
    </row>
    <row r="1010" spans="1:70" x14ac:dyDescent="0.3">
      <c r="A1010" s="281">
        <v>1007</v>
      </c>
      <c r="B1010" s="288" t="s">
        <v>2952</v>
      </c>
      <c r="C1010" s="288" t="s">
        <v>3011</v>
      </c>
      <c r="D1010" s="288" t="s">
        <v>3007</v>
      </c>
      <c r="E1010" s="288" t="s">
        <v>2959</v>
      </c>
      <c r="F1010" s="288" t="s">
        <v>2985</v>
      </c>
      <c r="G1010" s="288" t="s">
        <v>2986</v>
      </c>
      <c r="H1010" s="288" t="s">
        <v>2989</v>
      </c>
      <c r="I1010" s="288" t="s">
        <v>2962</v>
      </c>
      <c r="J1010" s="288" t="s">
        <v>60</v>
      </c>
      <c r="K1010" s="288" t="s">
        <v>2958</v>
      </c>
      <c r="L1010" s="288" t="s">
        <v>45</v>
      </c>
      <c r="M1010" s="289" t="s">
        <v>671</v>
      </c>
      <c r="N1010" s="288" t="s">
        <v>670</v>
      </c>
      <c r="O1010" s="288" t="s">
        <v>50</v>
      </c>
      <c r="P1010" s="288" t="s">
        <v>51</v>
      </c>
      <c r="Q1010" s="290" t="s">
        <v>45</v>
      </c>
      <c r="R1010" s="288" t="s">
        <v>45</v>
      </c>
      <c r="S1010" s="1">
        <v>2958465</v>
      </c>
      <c r="T1010" s="1">
        <v>45926</v>
      </c>
      <c r="U1010" s="290" t="s">
        <v>45</v>
      </c>
      <c r="V1010" s="1">
        <v>45926</v>
      </c>
      <c r="W1010" s="290" t="s">
        <v>45</v>
      </c>
      <c r="X1010" s="290" t="s">
        <v>45</v>
      </c>
      <c r="Y1010" s="291">
        <v>89000</v>
      </c>
      <c r="Z1010" s="291">
        <v>89000</v>
      </c>
      <c r="AA1010" s="291">
        <v>23300</v>
      </c>
      <c r="AB1010" s="291">
        <v>89000</v>
      </c>
      <c r="AC1010" s="292" t="s">
        <v>672</v>
      </c>
      <c r="AD1010" s="290" t="s">
        <v>60</v>
      </c>
      <c r="AE1010" s="292" t="s">
        <v>45</v>
      </c>
      <c r="AF1010" s="291">
        <v>89000</v>
      </c>
      <c r="AG1010" s="291">
        <v>1250</v>
      </c>
      <c r="AH1010" s="291">
        <v>111250000</v>
      </c>
      <c r="AI1010" s="291">
        <v>29125000</v>
      </c>
      <c r="AJ1010" s="291">
        <v>1250</v>
      </c>
      <c r="AK1010" s="291">
        <v>111250000</v>
      </c>
      <c r="AL1010" s="291">
        <v>29125000</v>
      </c>
      <c r="AM1010" s="291"/>
      <c r="AN1010" s="291"/>
      <c r="AO1010" s="291">
        <v>0</v>
      </c>
      <c r="AP1010" s="291"/>
      <c r="AQ1010" s="291"/>
      <c r="AR1010" s="291">
        <v>0</v>
      </c>
      <c r="AS1010" s="291"/>
      <c r="AT1010" s="291"/>
      <c r="AU1010" s="291">
        <v>0</v>
      </c>
      <c r="AV1010" s="291"/>
      <c r="AW1010" s="291"/>
      <c r="AX1010" s="291">
        <v>0</v>
      </c>
      <c r="AY1010" s="291"/>
      <c r="AZ1010" s="291"/>
      <c r="BA1010" s="291"/>
      <c r="BB1010" s="291"/>
      <c r="BC1010" s="291"/>
      <c r="BD1010" s="291"/>
      <c r="BE1010" s="291"/>
      <c r="BF1010" s="291">
        <v>0</v>
      </c>
      <c r="BG1010" s="291"/>
      <c r="BH1010" s="291"/>
      <c r="BI1010" s="291"/>
      <c r="BJ1010" s="291">
        <v>0</v>
      </c>
      <c r="BK1010" s="291"/>
      <c r="BL1010" s="291"/>
      <c r="BM1010" s="291"/>
      <c r="BN1010" s="291"/>
      <c r="BO1010" s="291"/>
      <c r="BP1010" s="292" t="s">
        <v>45</v>
      </c>
      <c r="BQ1010" s="292" t="s">
        <v>45</v>
      </c>
      <c r="BR1010" t="s">
        <v>45</v>
      </c>
    </row>
    <row r="1011" spans="1:70" x14ac:dyDescent="0.3">
      <c r="A1011" s="281">
        <v>1008</v>
      </c>
      <c r="B1011" s="282" t="s">
        <v>2952</v>
      </c>
      <c r="C1011" s="282" t="s">
        <v>3011</v>
      </c>
      <c r="D1011" s="282" t="s">
        <v>3007</v>
      </c>
      <c r="E1011" s="282" t="s">
        <v>2959</v>
      </c>
      <c r="F1011" s="282" t="s">
        <v>2985</v>
      </c>
      <c r="G1011" s="282" t="s">
        <v>2986</v>
      </c>
      <c r="H1011" s="282" t="s">
        <v>2989</v>
      </c>
      <c r="I1011" s="282" t="s">
        <v>2962</v>
      </c>
      <c r="J1011" s="282" t="s">
        <v>60</v>
      </c>
      <c r="K1011" s="282" t="s">
        <v>2958</v>
      </c>
      <c r="L1011" s="282" t="s">
        <v>45</v>
      </c>
      <c r="M1011" s="283" t="s">
        <v>669</v>
      </c>
      <c r="N1011" s="282" t="s">
        <v>668</v>
      </c>
      <c r="O1011" s="282" t="s">
        <v>50</v>
      </c>
      <c r="P1011" s="282" t="s">
        <v>51</v>
      </c>
      <c r="Q1011" s="284" t="s">
        <v>45</v>
      </c>
      <c r="R1011" s="282" t="s">
        <v>45</v>
      </c>
      <c r="S1011" s="285">
        <v>2958465</v>
      </c>
      <c r="T1011" s="285">
        <v>45952</v>
      </c>
      <c r="U1011" s="284" t="s">
        <v>45</v>
      </c>
      <c r="V1011" s="285">
        <v>45952</v>
      </c>
      <c r="W1011" s="284" t="s">
        <v>45</v>
      </c>
      <c r="X1011" s="284" t="s">
        <v>45</v>
      </c>
      <c r="Y1011" s="286">
        <v>72000</v>
      </c>
      <c r="Z1011" s="286">
        <v>72000</v>
      </c>
      <c r="AA1011" s="286">
        <v>18700</v>
      </c>
      <c r="AB1011" s="286">
        <v>72000</v>
      </c>
      <c r="AC1011" s="287" t="s">
        <v>201</v>
      </c>
      <c r="AD1011" s="284" t="s">
        <v>60</v>
      </c>
      <c r="AE1011" s="287" t="s">
        <v>45</v>
      </c>
      <c r="AF1011" s="286">
        <v>72000</v>
      </c>
      <c r="AG1011" s="286">
        <v>625</v>
      </c>
      <c r="AH1011" s="286">
        <v>45000000</v>
      </c>
      <c r="AI1011" s="286">
        <v>11687500</v>
      </c>
      <c r="AJ1011" s="286">
        <v>625</v>
      </c>
      <c r="AK1011" s="286">
        <v>45000000</v>
      </c>
      <c r="AL1011" s="286">
        <v>11687500</v>
      </c>
      <c r="AM1011" s="286"/>
      <c r="AN1011" s="286"/>
      <c r="AO1011" s="286">
        <v>0</v>
      </c>
      <c r="AP1011" s="286"/>
      <c r="AQ1011" s="286"/>
      <c r="AR1011" s="286">
        <v>0</v>
      </c>
      <c r="AS1011" s="286"/>
      <c r="AT1011" s="286"/>
      <c r="AU1011" s="286">
        <v>0</v>
      </c>
      <c r="AV1011" s="286"/>
      <c r="AW1011" s="286"/>
      <c r="AX1011" s="286">
        <v>0</v>
      </c>
      <c r="AY1011" s="286"/>
      <c r="AZ1011" s="286"/>
      <c r="BA1011" s="286"/>
      <c r="BB1011" s="286"/>
      <c r="BC1011" s="286"/>
      <c r="BD1011" s="286"/>
      <c r="BE1011" s="286"/>
      <c r="BF1011" s="286">
        <v>0</v>
      </c>
      <c r="BG1011" s="286"/>
      <c r="BH1011" s="286"/>
      <c r="BI1011" s="286"/>
      <c r="BJ1011" s="286">
        <v>0</v>
      </c>
      <c r="BK1011" s="286"/>
      <c r="BL1011" s="286"/>
      <c r="BM1011" s="286"/>
      <c r="BN1011" s="286"/>
      <c r="BO1011" s="286"/>
      <c r="BP1011" s="287" t="s">
        <v>45</v>
      </c>
      <c r="BQ1011" s="287" t="s">
        <v>45</v>
      </c>
      <c r="BR1011" t="s">
        <v>45</v>
      </c>
    </row>
    <row r="1012" spans="1:70" x14ac:dyDescent="0.3">
      <c r="A1012" s="281">
        <v>1009</v>
      </c>
      <c r="B1012" s="288" t="s">
        <v>2952</v>
      </c>
      <c r="C1012" s="288" t="s">
        <v>3011</v>
      </c>
      <c r="D1012" s="288" t="s">
        <v>3007</v>
      </c>
      <c r="E1012" s="288" t="s">
        <v>2959</v>
      </c>
      <c r="F1012" s="288" t="s">
        <v>2985</v>
      </c>
      <c r="G1012" s="288" t="s">
        <v>2986</v>
      </c>
      <c r="H1012" s="288" t="s">
        <v>2989</v>
      </c>
      <c r="I1012" s="288" t="s">
        <v>2962</v>
      </c>
      <c r="J1012" s="288" t="s">
        <v>60</v>
      </c>
      <c r="K1012" s="288" t="s">
        <v>2958</v>
      </c>
      <c r="L1012" s="288" t="s">
        <v>45</v>
      </c>
      <c r="M1012" s="289" t="s">
        <v>487</v>
      </c>
      <c r="N1012" s="288" t="s">
        <v>353</v>
      </c>
      <c r="O1012" s="288" t="s">
        <v>50</v>
      </c>
      <c r="P1012" s="288" t="s">
        <v>74</v>
      </c>
      <c r="Q1012" s="290" t="s">
        <v>45</v>
      </c>
      <c r="R1012" s="288" t="s">
        <v>45</v>
      </c>
      <c r="S1012" s="1">
        <v>2958465</v>
      </c>
      <c r="T1012" s="1">
        <v>45952</v>
      </c>
      <c r="U1012" s="290" t="s">
        <v>45</v>
      </c>
      <c r="V1012" s="1">
        <v>45952</v>
      </c>
      <c r="W1012" s="290" t="s">
        <v>45</v>
      </c>
      <c r="X1012" s="290" t="s">
        <v>45</v>
      </c>
      <c r="Y1012" s="291">
        <v>57000</v>
      </c>
      <c r="Z1012" s="291">
        <v>57000</v>
      </c>
      <c r="AA1012" s="291">
        <v>15700</v>
      </c>
      <c r="AB1012" s="291">
        <v>57000</v>
      </c>
      <c r="AC1012" s="292" t="s">
        <v>662</v>
      </c>
      <c r="AD1012" s="290" t="s">
        <v>60</v>
      </c>
      <c r="AE1012" s="292" t="s">
        <v>45</v>
      </c>
      <c r="AF1012" s="291">
        <v>57000</v>
      </c>
      <c r="AG1012" s="291">
        <v>2280</v>
      </c>
      <c r="AH1012" s="291">
        <v>129960000</v>
      </c>
      <c r="AI1012" s="291">
        <v>35796000</v>
      </c>
      <c r="AJ1012" s="291">
        <v>950</v>
      </c>
      <c r="AK1012" s="291">
        <v>54150000</v>
      </c>
      <c r="AL1012" s="291">
        <v>14915000</v>
      </c>
      <c r="AM1012" s="291">
        <v>1330</v>
      </c>
      <c r="AN1012" s="291">
        <v>75810000</v>
      </c>
      <c r="AO1012" s="291">
        <v>20881000</v>
      </c>
      <c r="AP1012" s="291"/>
      <c r="AQ1012" s="291"/>
      <c r="AR1012" s="291">
        <v>0</v>
      </c>
      <c r="AS1012" s="291"/>
      <c r="AT1012" s="291"/>
      <c r="AU1012" s="291">
        <v>0</v>
      </c>
      <c r="AV1012" s="291"/>
      <c r="AW1012" s="291"/>
      <c r="AX1012" s="291">
        <v>0</v>
      </c>
      <c r="AY1012" s="291"/>
      <c r="AZ1012" s="291"/>
      <c r="BA1012" s="291"/>
      <c r="BB1012" s="291"/>
      <c r="BC1012" s="291"/>
      <c r="BD1012" s="291"/>
      <c r="BE1012" s="291"/>
      <c r="BF1012" s="291">
        <v>0</v>
      </c>
      <c r="BG1012" s="291"/>
      <c r="BH1012" s="291"/>
      <c r="BI1012" s="291"/>
      <c r="BJ1012" s="291">
        <v>0</v>
      </c>
      <c r="BK1012" s="291"/>
      <c r="BL1012" s="291"/>
      <c r="BM1012" s="291"/>
      <c r="BN1012" s="291"/>
      <c r="BO1012" s="291"/>
      <c r="BP1012" s="292" t="s">
        <v>45</v>
      </c>
      <c r="BQ1012" s="292" t="s">
        <v>45</v>
      </c>
      <c r="BR1012" t="s">
        <v>45</v>
      </c>
    </row>
    <row r="1013" spans="1:70" x14ac:dyDescent="0.3">
      <c r="A1013" s="281">
        <v>1010</v>
      </c>
      <c r="B1013" s="282" t="s">
        <v>2952</v>
      </c>
      <c r="C1013" s="282" t="s">
        <v>3011</v>
      </c>
      <c r="D1013" s="282" t="s">
        <v>3007</v>
      </c>
      <c r="E1013" s="282" t="s">
        <v>2959</v>
      </c>
      <c r="F1013" s="282" t="s">
        <v>2985</v>
      </c>
      <c r="G1013" s="282" t="s">
        <v>2986</v>
      </c>
      <c r="H1013" s="282" t="s">
        <v>2990</v>
      </c>
      <c r="I1013" s="282" t="s">
        <v>2962</v>
      </c>
      <c r="J1013" s="282" t="s">
        <v>60</v>
      </c>
      <c r="K1013" s="282" t="s">
        <v>2958</v>
      </c>
      <c r="L1013" s="282" t="s">
        <v>45</v>
      </c>
      <c r="M1013" s="283" t="s">
        <v>667</v>
      </c>
      <c r="N1013" s="282" t="s">
        <v>666</v>
      </c>
      <c r="O1013" s="282" t="s">
        <v>50</v>
      </c>
      <c r="P1013" s="282" t="s">
        <v>127</v>
      </c>
      <c r="Q1013" s="284" t="s">
        <v>45</v>
      </c>
      <c r="R1013" s="282" t="s">
        <v>45</v>
      </c>
      <c r="S1013" s="285">
        <v>2958465</v>
      </c>
      <c r="T1013" s="285">
        <v>45940</v>
      </c>
      <c r="U1013" s="284" t="s">
        <v>45</v>
      </c>
      <c r="V1013" s="285">
        <v>45940</v>
      </c>
      <c r="W1013" s="284" t="s">
        <v>45</v>
      </c>
      <c r="X1013" s="284" t="s">
        <v>45</v>
      </c>
      <c r="Y1013" s="286">
        <v>92000</v>
      </c>
      <c r="Z1013" s="286">
        <v>92000</v>
      </c>
      <c r="AA1013" s="286">
        <v>23900</v>
      </c>
      <c r="AB1013" s="286">
        <v>92000</v>
      </c>
      <c r="AC1013" s="287" t="s">
        <v>201</v>
      </c>
      <c r="AD1013" s="284" t="s">
        <v>60</v>
      </c>
      <c r="AE1013" s="287" t="s">
        <v>45</v>
      </c>
      <c r="AF1013" s="286">
        <v>92000</v>
      </c>
      <c r="AG1013" s="286">
        <v>1150</v>
      </c>
      <c r="AH1013" s="286">
        <v>105800000</v>
      </c>
      <c r="AI1013" s="286">
        <v>27485000</v>
      </c>
      <c r="AJ1013" s="286">
        <v>1150</v>
      </c>
      <c r="AK1013" s="286">
        <v>105800000</v>
      </c>
      <c r="AL1013" s="286">
        <v>27485000</v>
      </c>
      <c r="AM1013" s="286"/>
      <c r="AN1013" s="286"/>
      <c r="AO1013" s="286">
        <v>0</v>
      </c>
      <c r="AP1013" s="286"/>
      <c r="AQ1013" s="286"/>
      <c r="AR1013" s="286">
        <v>0</v>
      </c>
      <c r="AS1013" s="286"/>
      <c r="AT1013" s="286"/>
      <c r="AU1013" s="286">
        <v>0</v>
      </c>
      <c r="AV1013" s="286"/>
      <c r="AW1013" s="286"/>
      <c r="AX1013" s="286">
        <v>0</v>
      </c>
      <c r="AY1013" s="286"/>
      <c r="AZ1013" s="286"/>
      <c r="BA1013" s="286"/>
      <c r="BB1013" s="286"/>
      <c r="BC1013" s="286"/>
      <c r="BD1013" s="286"/>
      <c r="BE1013" s="286"/>
      <c r="BF1013" s="286">
        <v>0</v>
      </c>
      <c r="BG1013" s="286"/>
      <c r="BH1013" s="286"/>
      <c r="BI1013" s="286"/>
      <c r="BJ1013" s="286">
        <v>0</v>
      </c>
      <c r="BK1013" s="286"/>
      <c r="BL1013" s="286"/>
      <c r="BM1013" s="286"/>
      <c r="BN1013" s="286"/>
      <c r="BO1013" s="286"/>
      <c r="BP1013" s="287" t="s">
        <v>45</v>
      </c>
      <c r="BQ1013" s="287" t="s">
        <v>45</v>
      </c>
      <c r="BR1013" t="s">
        <v>45</v>
      </c>
    </row>
    <row r="1014" spans="1:70" x14ac:dyDescent="0.3">
      <c r="A1014" s="281">
        <v>1011</v>
      </c>
      <c r="B1014" s="288" t="s">
        <v>2952</v>
      </c>
      <c r="C1014" s="288" t="s">
        <v>3011</v>
      </c>
      <c r="D1014" s="288" t="s">
        <v>3007</v>
      </c>
      <c r="E1014" s="288" t="s">
        <v>2959</v>
      </c>
      <c r="F1014" s="288" t="s">
        <v>2985</v>
      </c>
      <c r="G1014" s="288" t="s">
        <v>2986</v>
      </c>
      <c r="H1014" s="288" t="s">
        <v>2990</v>
      </c>
      <c r="I1014" s="288" t="s">
        <v>2962</v>
      </c>
      <c r="J1014" s="288" t="s">
        <v>60</v>
      </c>
      <c r="K1014" s="288" t="s">
        <v>2958</v>
      </c>
      <c r="L1014" s="288" t="s">
        <v>1858</v>
      </c>
      <c r="M1014" s="289" t="s">
        <v>664</v>
      </c>
      <c r="N1014" s="288" t="s">
        <v>663</v>
      </c>
      <c r="O1014" s="288" t="s">
        <v>50</v>
      </c>
      <c r="P1014" s="288" t="s">
        <v>51</v>
      </c>
      <c r="Q1014" s="290" t="s">
        <v>45</v>
      </c>
      <c r="R1014" s="288" t="s">
        <v>45</v>
      </c>
      <c r="S1014" s="1">
        <v>2958465</v>
      </c>
      <c r="T1014" s="1">
        <v>45940</v>
      </c>
      <c r="U1014" s="290" t="s">
        <v>45</v>
      </c>
      <c r="V1014" s="1">
        <v>45940</v>
      </c>
      <c r="W1014" s="290" t="s">
        <v>45</v>
      </c>
      <c r="X1014" s="290" t="s">
        <v>45</v>
      </c>
      <c r="Y1014" s="291">
        <v>52000</v>
      </c>
      <c r="Z1014" s="291">
        <v>52000</v>
      </c>
      <c r="AA1014" s="291">
        <v>13000</v>
      </c>
      <c r="AB1014" s="291">
        <v>52000</v>
      </c>
      <c r="AC1014" s="292" t="s">
        <v>665</v>
      </c>
      <c r="AD1014" s="290" t="s">
        <v>60</v>
      </c>
      <c r="AE1014" s="292" t="s">
        <v>45</v>
      </c>
      <c r="AF1014" s="291">
        <v>52000</v>
      </c>
      <c r="AG1014" s="291">
        <v>1000</v>
      </c>
      <c r="AH1014" s="291">
        <v>52000000</v>
      </c>
      <c r="AI1014" s="291">
        <v>13000000</v>
      </c>
      <c r="AJ1014" s="291">
        <v>1000</v>
      </c>
      <c r="AK1014" s="291">
        <v>52000000</v>
      </c>
      <c r="AL1014" s="291">
        <v>13000000</v>
      </c>
      <c r="AM1014" s="291"/>
      <c r="AN1014" s="291"/>
      <c r="AO1014" s="291">
        <v>0</v>
      </c>
      <c r="AP1014" s="291"/>
      <c r="AQ1014" s="291"/>
      <c r="AR1014" s="291">
        <v>0</v>
      </c>
      <c r="AS1014" s="291"/>
      <c r="AT1014" s="291"/>
      <c r="AU1014" s="291">
        <v>0</v>
      </c>
      <c r="AV1014" s="291"/>
      <c r="AW1014" s="291"/>
      <c r="AX1014" s="291">
        <v>0</v>
      </c>
      <c r="AY1014" s="291"/>
      <c r="AZ1014" s="291"/>
      <c r="BA1014" s="291"/>
      <c r="BB1014" s="291"/>
      <c r="BC1014" s="291"/>
      <c r="BD1014" s="291"/>
      <c r="BE1014" s="291"/>
      <c r="BF1014" s="291">
        <v>0</v>
      </c>
      <c r="BG1014" s="291"/>
      <c r="BH1014" s="291"/>
      <c r="BI1014" s="291"/>
      <c r="BJ1014" s="291">
        <v>0</v>
      </c>
      <c r="BK1014" s="291"/>
      <c r="BL1014" s="291"/>
      <c r="BM1014" s="291"/>
      <c r="BN1014" s="291"/>
      <c r="BO1014" s="291"/>
      <c r="BP1014" s="292" t="s">
        <v>45</v>
      </c>
      <c r="BQ1014" s="292" t="s">
        <v>45</v>
      </c>
      <c r="BR1014" t="s">
        <v>45</v>
      </c>
    </row>
    <row r="1015" spans="1:70" x14ac:dyDescent="0.3">
      <c r="A1015" s="281">
        <v>1012</v>
      </c>
      <c r="B1015" s="282" t="s">
        <v>2952</v>
      </c>
      <c r="C1015" s="282" t="s">
        <v>3011</v>
      </c>
      <c r="D1015" s="282" t="s">
        <v>3007</v>
      </c>
      <c r="E1015" s="282" t="s">
        <v>2959</v>
      </c>
      <c r="F1015" s="282" t="s">
        <v>2985</v>
      </c>
      <c r="G1015" s="282" t="s">
        <v>2991</v>
      </c>
      <c r="H1015" s="282" t="s">
        <v>2992</v>
      </c>
      <c r="I1015" s="282" t="s">
        <v>2962</v>
      </c>
      <c r="J1015" s="282" t="s">
        <v>60</v>
      </c>
      <c r="K1015" s="282" t="s">
        <v>2958</v>
      </c>
      <c r="L1015" s="282" t="s">
        <v>45</v>
      </c>
      <c r="M1015" s="283" t="s">
        <v>661</v>
      </c>
      <c r="N1015" s="282" t="s">
        <v>660</v>
      </c>
      <c r="O1015" s="282" t="s">
        <v>50</v>
      </c>
      <c r="P1015" s="282" t="s">
        <v>51</v>
      </c>
      <c r="Q1015" s="284" t="s">
        <v>45</v>
      </c>
      <c r="R1015" s="282" t="s">
        <v>45</v>
      </c>
      <c r="S1015" s="285">
        <v>2958465</v>
      </c>
      <c r="T1015" s="285">
        <v>45917</v>
      </c>
      <c r="U1015" s="284" t="s">
        <v>45</v>
      </c>
      <c r="V1015" s="285">
        <v>45917</v>
      </c>
      <c r="W1015" s="284" t="s">
        <v>45</v>
      </c>
      <c r="X1015" s="284" t="s">
        <v>45</v>
      </c>
      <c r="Y1015" s="286">
        <v>49000</v>
      </c>
      <c r="Z1015" s="286">
        <v>49000</v>
      </c>
      <c r="AA1015" s="286">
        <v>13500</v>
      </c>
      <c r="AB1015" s="286">
        <v>49000</v>
      </c>
      <c r="AC1015" s="287" t="s">
        <v>662</v>
      </c>
      <c r="AD1015" s="284" t="s">
        <v>60</v>
      </c>
      <c r="AE1015" s="287" t="s">
        <v>45</v>
      </c>
      <c r="AF1015" s="286">
        <v>49000</v>
      </c>
      <c r="AG1015" s="286">
        <v>1005</v>
      </c>
      <c r="AH1015" s="286">
        <v>49245000</v>
      </c>
      <c r="AI1015" s="286">
        <v>13567500</v>
      </c>
      <c r="AJ1015" s="286">
        <v>1005</v>
      </c>
      <c r="AK1015" s="286">
        <v>49245000</v>
      </c>
      <c r="AL1015" s="286">
        <v>13567500</v>
      </c>
      <c r="AM1015" s="286"/>
      <c r="AN1015" s="286"/>
      <c r="AO1015" s="286">
        <v>0</v>
      </c>
      <c r="AP1015" s="286"/>
      <c r="AQ1015" s="286"/>
      <c r="AR1015" s="286">
        <v>0</v>
      </c>
      <c r="AS1015" s="286"/>
      <c r="AT1015" s="286"/>
      <c r="AU1015" s="286">
        <v>0</v>
      </c>
      <c r="AV1015" s="286"/>
      <c r="AW1015" s="286"/>
      <c r="AX1015" s="286">
        <v>0</v>
      </c>
      <c r="AY1015" s="286"/>
      <c r="AZ1015" s="286"/>
      <c r="BA1015" s="286"/>
      <c r="BB1015" s="286"/>
      <c r="BC1015" s="286"/>
      <c r="BD1015" s="286"/>
      <c r="BE1015" s="286"/>
      <c r="BF1015" s="286">
        <v>0</v>
      </c>
      <c r="BG1015" s="286"/>
      <c r="BH1015" s="286"/>
      <c r="BI1015" s="286"/>
      <c r="BJ1015" s="286">
        <v>0</v>
      </c>
      <c r="BK1015" s="286"/>
      <c r="BL1015" s="286"/>
      <c r="BM1015" s="286"/>
      <c r="BN1015" s="286"/>
      <c r="BO1015" s="286"/>
      <c r="BP1015" s="287" t="s">
        <v>45</v>
      </c>
      <c r="BQ1015" s="287" t="s">
        <v>45</v>
      </c>
      <c r="BR1015" t="s">
        <v>45</v>
      </c>
    </row>
    <row r="1016" spans="1:70" x14ac:dyDescent="0.3">
      <c r="A1016" s="281">
        <v>1013</v>
      </c>
      <c r="B1016" s="288" t="s">
        <v>2952</v>
      </c>
      <c r="C1016" s="288" t="s">
        <v>3011</v>
      </c>
      <c r="D1016" s="288" t="s">
        <v>3007</v>
      </c>
      <c r="E1016" s="288" t="s">
        <v>2959</v>
      </c>
      <c r="F1016" s="288" t="s">
        <v>2985</v>
      </c>
      <c r="G1016" s="288" t="s">
        <v>2991</v>
      </c>
      <c r="H1016" s="288" t="s">
        <v>2992</v>
      </c>
      <c r="I1016" s="288" t="s">
        <v>2962</v>
      </c>
      <c r="J1016" s="288" t="s">
        <v>60</v>
      </c>
      <c r="K1016" s="288" t="s">
        <v>2958</v>
      </c>
      <c r="L1016" s="288" t="s">
        <v>45</v>
      </c>
      <c r="M1016" s="289" t="s">
        <v>659</v>
      </c>
      <c r="N1016" s="288" t="s">
        <v>658</v>
      </c>
      <c r="O1016" s="288" t="s">
        <v>50</v>
      </c>
      <c r="P1016" s="288" t="s">
        <v>127</v>
      </c>
      <c r="Q1016" s="290" t="s">
        <v>45</v>
      </c>
      <c r="R1016" s="288" t="s">
        <v>45</v>
      </c>
      <c r="S1016" s="1">
        <v>2958465</v>
      </c>
      <c r="T1016" s="1">
        <v>45917</v>
      </c>
      <c r="U1016" s="290" t="s">
        <v>45</v>
      </c>
      <c r="V1016" s="1">
        <v>45917</v>
      </c>
      <c r="W1016" s="290" t="s">
        <v>45</v>
      </c>
      <c r="X1016" s="290" t="s">
        <v>45</v>
      </c>
      <c r="Y1016" s="291">
        <v>102000</v>
      </c>
      <c r="Z1016" s="291">
        <v>102000</v>
      </c>
      <c r="AA1016" s="291">
        <v>27000</v>
      </c>
      <c r="AB1016" s="291">
        <v>102000</v>
      </c>
      <c r="AC1016" s="292" t="s">
        <v>52</v>
      </c>
      <c r="AD1016" s="290" t="s">
        <v>60</v>
      </c>
      <c r="AE1016" s="292" t="s">
        <v>45</v>
      </c>
      <c r="AF1016" s="291">
        <v>102000</v>
      </c>
      <c r="AG1016" s="291">
        <v>1250</v>
      </c>
      <c r="AH1016" s="291">
        <v>127500000</v>
      </c>
      <c r="AI1016" s="291">
        <v>33750000</v>
      </c>
      <c r="AJ1016" s="291">
        <v>1250</v>
      </c>
      <c r="AK1016" s="291">
        <v>127500000</v>
      </c>
      <c r="AL1016" s="291">
        <v>33750000</v>
      </c>
      <c r="AM1016" s="291"/>
      <c r="AN1016" s="291"/>
      <c r="AO1016" s="291">
        <v>0</v>
      </c>
      <c r="AP1016" s="291"/>
      <c r="AQ1016" s="291"/>
      <c r="AR1016" s="291">
        <v>0</v>
      </c>
      <c r="AS1016" s="291"/>
      <c r="AT1016" s="291"/>
      <c r="AU1016" s="291">
        <v>0</v>
      </c>
      <c r="AV1016" s="291"/>
      <c r="AW1016" s="291"/>
      <c r="AX1016" s="291">
        <v>0</v>
      </c>
      <c r="AY1016" s="291"/>
      <c r="AZ1016" s="291"/>
      <c r="BA1016" s="291"/>
      <c r="BB1016" s="291"/>
      <c r="BC1016" s="291"/>
      <c r="BD1016" s="291"/>
      <c r="BE1016" s="291"/>
      <c r="BF1016" s="291">
        <v>0</v>
      </c>
      <c r="BG1016" s="291"/>
      <c r="BH1016" s="291"/>
      <c r="BI1016" s="291"/>
      <c r="BJ1016" s="291">
        <v>0</v>
      </c>
      <c r="BK1016" s="291"/>
      <c r="BL1016" s="291"/>
      <c r="BM1016" s="291"/>
      <c r="BN1016" s="291"/>
      <c r="BO1016" s="291"/>
      <c r="BP1016" s="292" t="s">
        <v>45</v>
      </c>
      <c r="BQ1016" s="292" t="s">
        <v>45</v>
      </c>
      <c r="BR1016" t="s">
        <v>45</v>
      </c>
    </row>
    <row r="1017" spans="1:70" x14ac:dyDescent="0.3">
      <c r="A1017" s="281">
        <v>1014</v>
      </c>
      <c r="B1017" s="282" t="s">
        <v>2952</v>
      </c>
      <c r="C1017" s="282" t="s">
        <v>3011</v>
      </c>
      <c r="D1017" s="282" t="s">
        <v>3007</v>
      </c>
      <c r="E1017" s="282" t="s">
        <v>2959</v>
      </c>
      <c r="F1017" s="282" t="s">
        <v>2985</v>
      </c>
      <c r="G1017" s="282" t="s">
        <v>2991</v>
      </c>
      <c r="H1017" s="282" t="s">
        <v>2992</v>
      </c>
      <c r="I1017" s="282" t="s">
        <v>2962</v>
      </c>
      <c r="J1017" s="282" t="s">
        <v>60</v>
      </c>
      <c r="K1017" s="282" t="s">
        <v>2958</v>
      </c>
      <c r="L1017" s="282" t="s">
        <v>45</v>
      </c>
      <c r="M1017" s="283" t="s">
        <v>657</v>
      </c>
      <c r="N1017" s="282" t="s">
        <v>656</v>
      </c>
      <c r="O1017" s="282" t="s">
        <v>50</v>
      </c>
      <c r="P1017" s="282" t="s">
        <v>127</v>
      </c>
      <c r="Q1017" s="284" t="s">
        <v>45</v>
      </c>
      <c r="R1017" s="282" t="s">
        <v>45</v>
      </c>
      <c r="S1017" s="285">
        <v>2958465</v>
      </c>
      <c r="T1017" s="285">
        <v>45926</v>
      </c>
      <c r="U1017" s="284" t="s">
        <v>45</v>
      </c>
      <c r="V1017" s="285">
        <v>45926</v>
      </c>
      <c r="W1017" s="284" t="s">
        <v>45</v>
      </c>
      <c r="X1017" s="284" t="s">
        <v>45</v>
      </c>
      <c r="Y1017" s="286">
        <v>99000</v>
      </c>
      <c r="Z1017" s="286">
        <v>110000</v>
      </c>
      <c r="AA1017" s="286">
        <v>26000</v>
      </c>
      <c r="AB1017" s="286">
        <v>110000</v>
      </c>
      <c r="AC1017" s="287" t="s">
        <v>116</v>
      </c>
      <c r="AD1017" s="284" t="s">
        <v>60</v>
      </c>
      <c r="AE1017" s="287" t="s">
        <v>45</v>
      </c>
      <c r="AF1017" s="286">
        <v>99000</v>
      </c>
      <c r="AG1017" s="286">
        <v>1350</v>
      </c>
      <c r="AH1017" s="286">
        <v>148500000</v>
      </c>
      <c r="AI1017" s="286">
        <v>35100000</v>
      </c>
      <c r="AJ1017" s="286">
        <v>1350</v>
      </c>
      <c r="AK1017" s="286">
        <v>148500000</v>
      </c>
      <c r="AL1017" s="286">
        <v>35100000</v>
      </c>
      <c r="AM1017" s="286"/>
      <c r="AN1017" s="286"/>
      <c r="AO1017" s="286">
        <v>0</v>
      </c>
      <c r="AP1017" s="286"/>
      <c r="AQ1017" s="286"/>
      <c r="AR1017" s="286">
        <v>0</v>
      </c>
      <c r="AS1017" s="286"/>
      <c r="AT1017" s="286"/>
      <c r="AU1017" s="286">
        <v>0</v>
      </c>
      <c r="AV1017" s="286"/>
      <c r="AW1017" s="286"/>
      <c r="AX1017" s="286">
        <v>0</v>
      </c>
      <c r="AY1017" s="286"/>
      <c r="AZ1017" s="286"/>
      <c r="BA1017" s="286"/>
      <c r="BB1017" s="286"/>
      <c r="BC1017" s="286"/>
      <c r="BD1017" s="286"/>
      <c r="BE1017" s="286"/>
      <c r="BF1017" s="286">
        <v>0</v>
      </c>
      <c r="BG1017" s="286"/>
      <c r="BH1017" s="286"/>
      <c r="BI1017" s="286"/>
      <c r="BJ1017" s="286">
        <v>0</v>
      </c>
      <c r="BK1017" s="286"/>
      <c r="BL1017" s="286"/>
      <c r="BM1017" s="286"/>
      <c r="BN1017" s="286"/>
      <c r="BO1017" s="286"/>
      <c r="BP1017" s="287" t="s">
        <v>45</v>
      </c>
      <c r="BQ1017" s="287" t="s">
        <v>45</v>
      </c>
      <c r="BR1017" t="s">
        <v>45</v>
      </c>
    </row>
    <row r="1018" spans="1:70" x14ac:dyDescent="0.3">
      <c r="A1018" s="281">
        <v>1015</v>
      </c>
      <c r="B1018" s="288" t="s">
        <v>2952</v>
      </c>
      <c r="C1018" s="288" t="s">
        <v>3011</v>
      </c>
      <c r="D1018" s="288" t="s">
        <v>3007</v>
      </c>
      <c r="E1018" s="288" t="s">
        <v>2959</v>
      </c>
      <c r="F1018" s="288" t="s">
        <v>2985</v>
      </c>
      <c r="G1018" s="288" t="s">
        <v>2991</v>
      </c>
      <c r="H1018" s="288" t="s">
        <v>2992</v>
      </c>
      <c r="I1018" s="288" t="s">
        <v>2962</v>
      </c>
      <c r="J1018" s="288" t="s">
        <v>60</v>
      </c>
      <c r="K1018" s="288" t="s">
        <v>2958</v>
      </c>
      <c r="L1018" s="288" t="s">
        <v>45</v>
      </c>
      <c r="M1018" s="289" t="s">
        <v>654</v>
      </c>
      <c r="N1018" s="288" t="s">
        <v>653</v>
      </c>
      <c r="O1018" s="288" t="s">
        <v>50</v>
      </c>
      <c r="P1018" s="288" t="s">
        <v>51</v>
      </c>
      <c r="Q1018" s="290" t="s">
        <v>45</v>
      </c>
      <c r="R1018" s="288" t="s">
        <v>45</v>
      </c>
      <c r="S1018" s="1">
        <v>2958465</v>
      </c>
      <c r="T1018" s="1">
        <v>45952</v>
      </c>
      <c r="U1018" s="290" t="s">
        <v>45</v>
      </c>
      <c r="V1018" s="1">
        <v>45952</v>
      </c>
      <c r="W1018" s="290" t="s">
        <v>45</v>
      </c>
      <c r="X1018" s="290" t="s">
        <v>45</v>
      </c>
      <c r="Y1018" s="291">
        <v>58000</v>
      </c>
      <c r="Z1018" s="291">
        <v>58000</v>
      </c>
      <c r="AA1018" s="291">
        <v>14700</v>
      </c>
      <c r="AB1018" s="291">
        <v>58000</v>
      </c>
      <c r="AC1018" s="292" t="s">
        <v>655</v>
      </c>
      <c r="AD1018" s="290" t="s">
        <v>60</v>
      </c>
      <c r="AE1018" s="292" t="s">
        <v>45</v>
      </c>
      <c r="AF1018" s="291">
        <v>58000</v>
      </c>
      <c r="AG1018" s="291">
        <v>1150</v>
      </c>
      <c r="AH1018" s="291">
        <v>66700000</v>
      </c>
      <c r="AI1018" s="291">
        <v>16905000</v>
      </c>
      <c r="AJ1018" s="291">
        <v>1150</v>
      </c>
      <c r="AK1018" s="291">
        <v>66700000</v>
      </c>
      <c r="AL1018" s="291">
        <v>16905000</v>
      </c>
      <c r="AM1018" s="291"/>
      <c r="AN1018" s="291"/>
      <c r="AO1018" s="291">
        <v>0</v>
      </c>
      <c r="AP1018" s="291"/>
      <c r="AQ1018" s="291"/>
      <c r="AR1018" s="291">
        <v>0</v>
      </c>
      <c r="AS1018" s="291"/>
      <c r="AT1018" s="291"/>
      <c r="AU1018" s="291">
        <v>0</v>
      </c>
      <c r="AV1018" s="291"/>
      <c r="AW1018" s="291"/>
      <c r="AX1018" s="291">
        <v>0</v>
      </c>
      <c r="AY1018" s="291"/>
      <c r="AZ1018" s="291"/>
      <c r="BA1018" s="291"/>
      <c r="BB1018" s="291"/>
      <c r="BC1018" s="291"/>
      <c r="BD1018" s="291"/>
      <c r="BE1018" s="291"/>
      <c r="BF1018" s="291">
        <v>0</v>
      </c>
      <c r="BG1018" s="291"/>
      <c r="BH1018" s="291"/>
      <c r="BI1018" s="291"/>
      <c r="BJ1018" s="291">
        <v>0</v>
      </c>
      <c r="BK1018" s="291"/>
      <c r="BL1018" s="291"/>
      <c r="BM1018" s="291"/>
      <c r="BN1018" s="291"/>
      <c r="BO1018" s="291"/>
      <c r="BP1018" s="292" t="s">
        <v>45</v>
      </c>
      <c r="BQ1018" s="292" t="s">
        <v>45</v>
      </c>
      <c r="BR1018" t="s">
        <v>45</v>
      </c>
    </row>
    <row r="1019" spans="1:70" x14ac:dyDescent="0.3">
      <c r="A1019" s="281">
        <v>1016</v>
      </c>
      <c r="B1019" s="282" t="s">
        <v>2952</v>
      </c>
      <c r="C1019" s="282" t="s">
        <v>3011</v>
      </c>
      <c r="D1019" s="282" t="s">
        <v>3007</v>
      </c>
      <c r="E1019" s="282" t="s">
        <v>2959</v>
      </c>
      <c r="F1019" s="282" t="s">
        <v>2956</v>
      </c>
      <c r="G1019" s="282" t="s">
        <v>2956</v>
      </c>
      <c r="H1019" s="282" t="s">
        <v>2993</v>
      </c>
      <c r="I1019" s="282" t="s">
        <v>2962</v>
      </c>
      <c r="J1019" s="282" t="s">
        <v>60</v>
      </c>
      <c r="K1019" s="282" t="s">
        <v>2958</v>
      </c>
      <c r="L1019" s="282" t="s">
        <v>45</v>
      </c>
      <c r="M1019" s="283" t="s">
        <v>650</v>
      </c>
      <c r="N1019" s="282" t="s">
        <v>649</v>
      </c>
      <c r="O1019" s="282" t="s">
        <v>50</v>
      </c>
      <c r="P1019" s="282" t="s">
        <v>51</v>
      </c>
      <c r="Q1019" s="284" t="s">
        <v>45</v>
      </c>
      <c r="R1019" s="282" t="s">
        <v>45</v>
      </c>
      <c r="S1019" s="285">
        <v>2958465</v>
      </c>
      <c r="T1019" s="285">
        <v>45904</v>
      </c>
      <c r="U1019" s="284" t="s">
        <v>45</v>
      </c>
      <c r="V1019" s="285">
        <v>45904</v>
      </c>
      <c r="W1019" s="284" t="s">
        <v>45</v>
      </c>
      <c r="X1019" s="284" t="s">
        <v>45</v>
      </c>
      <c r="Y1019" s="286">
        <v>39000</v>
      </c>
      <c r="Z1019" s="286">
        <v>39000</v>
      </c>
      <c r="AA1019" s="286">
        <v>8500</v>
      </c>
      <c r="AB1019" s="286">
        <v>39000</v>
      </c>
      <c r="AC1019" s="287" t="s">
        <v>651</v>
      </c>
      <c r="AD1019" s="284" t="s">
        <v>60</v>
      </c>
      <c r="AE1019" s="287" t="s">
        <v>45</v>
      </c>
      <c r="AF1019" s="286">
        <v>39000</v>
      </c>
      <c r="AG1019" s="286">
        <v>660</v>
      </c>
      <c r="AH1019" s="286">
        <v>25740000</v>
      </c>
      <c r="AI1019" s="286">
        <v>5610000</v>
      </c>
      <c r="AJ1019" s="286">
        <v>660</v>
      </c>
      <c r="AK1019" s="286">
        <v>25740000</v>
      </c>
      <c r="AL1019" s="286">
        <v>5610000</v>
      </c>
      <c r="AM1019" s="286"/>
      <c r="AN1019" s="286"/>
      <c r="AO1019" s="286">
        <v>0</v>
      </c>
      <c r="AP1019" s="286"/>
      <c r="AQ1019" s="286"/>
      <c r="AR1019" s="286">
        <v>0</v>
      </c>
      <c r="AS1019" s="286"/>
      <c r="AT1019" s="286"/>
      <c r="AU1019" s="286">
        <v>0</v>
      </c>
      <c r="AV1019" s="286"/>
      <c r="AW1019" s="286"/>
      <c r="AX1019" s="286">
        <v>0</v>
      </c>
      <c r="AY1019" s="286"/>
      <c r="AZ1019" s="286"/>
      <c r="BA1019" s="286"/>
      <c r="BB1019" s="286"/>
      <c r="BC1019" s="286"/>
      <c r="BD1019" s="286"/>
      <c r="BE1019" s="286"/>
      <c r="BF1019" s="286">
        <v>0</v>
      </c>
      <c r="BG1019" s="286"/>
      <c r="BH1019" s="286"/>
      <c r="BI1019" s="286"/>
      <c r="BJ1019" s="286">
        <v>0</v>
      </c>
      <c r="BK1019" s="286"/>
      <c r="BL1019" s="286"/>
      <c r="BM1019" s="286"/>
      <c r="BN1019" s="286"/>
      <c r="BO1019" s="286"/>
      <c r="BP1019" s="287" t="s">
        <v>45</v>
      </c>
      <c r="BQ1019" s="287" t="s">
        <v>45</v>
      </c>
      <c r="BR1019" t="s">
        <v>45</v>
      </c>
    </row>
    <row r="1020" spans="1:70" x14ac:dyDescent="0.3">
      <c r="A1020" s="281">
        <v>1017</v>
      </c>
      <c r="B1020" s="288" t="s">
        <v>2952</v>
      </c>
      <c r="C1020" s="288" t="s">
        <v>3011</v>
      </c>
      <c r="D1020" s="288" t="s">
        <v>3007</v>
      </c>
      <c r="E1020" s="288" t="s">
        <v>2959</v>
      </c>
      <c r="F1020" s="288" t="s">
        <v>2956</v>
      </c>
      <c r="G1020" s="288" t="s">
        <v>2956</v>
      </c>
      <c r="H1020" s="288" t="s">
        <v>2993</v>
      </c>
      <c r="I1020" s="288" t="s">
        <v>2962</v>
      </c>
      <c r="J1020" s="288" t="s">
        <v>60</v>
      </c>
      <c r="K1020" s="288" t="s">
        <v>2958</v>
      </c>
      <c r="L1020" s="288" t="s">
        <v>45</v>
      </c>
      <c r="M1020" s="289" t="s">
        <v>647</v>
      </c>
      <c r="N1020" s="288" t="s">
        <v>646</v>
      </c>
      <c r="O1020" s="288" t="s">
        <v>50</v>
      </c>
      <c r="P1020" s="288" t="s">
        <v>585</v>
      </c>
      <c r="Q1020" s="290" t="s">
        <v>45</v>
      </c>
      <c r="R1020" s="288" t="s">
        <v>45</v>
      </c>
      <c r="S1020" s="1">
        <v>2958465</v>
      </c>
      <c r="T1020" s="1">
        <v>45952</v>
      </c>
      <c r="U1020" s="290" t="s">
        <v>45</v>
      </c>
      <c r="V1020" s="1">
        <v>45952</v>
      </c>
      <c r="W1020" s="290" t="s">
        <v>45</v>
      </c>
      <c r="X1020" s="290" t="s">
        <v>45</v>
      </c>
      <c r="Y1020" s="291">
        <v>69000</v>
      </c>
      <c r="Z1020" s="291">
        <v>69000</v>
      </c>
      <c r="AA1020" s="291">
        <v>17000</v>
      </c>
      <c r="AB1020" s="291">
        <v>69000</v>
      </c>
      <c r="AC1020" s="292" t="s">
        <v>561</v>
      </c>
      <c r="AD1020" s="290" t="s">
        <v>60</v>
      </c>
      <c r="AE1020" s="292" t="s">
        <v>45</v>
      </c>
      <c r="AF1020" s="291">
        <v>69000</v>
      </c>
      <c r="AG1020" s="291">
        <v>500</v>
      </c>
      <c r="AH1020" s="291">
        <v>34500000</v>
      </c>
      <c r="AI1020" s="291">
        <v>8500000</v>
      </c>
      <c r="AJ1020" s="291">
        <v>500</v>
      </c>
      <c r="AK1020" s="291">
        <v>34500000</v>
      </c>
      <c r="AL1020" s="291">
        <v>8500000</v>
      </c>
      <c r="AM1020" s="291"/>
      <c r="AN1020" s="291"/>
      <c r="AO1020" s="291">
        <v>0</v>
      </c>
      <c r="AP1020" s="291"/>
      <c r="AQ1020" s="291"/>
      <c r="AR1020" s="291">
        <v>0</v>
      </c>
      <c r="AS1020" s="291"/>
      <c r="AT1020" s="291"/>
      <c r="AU1020" s="291">
        <v>0</v>
      </c>
      <c r="AV1020" s="291"/>
      <c r="AW1020" s="291"/>
      <c r="AX1020" s="291">
        <v>0</v>
      </c>
      <c r="AY1020" s="291"/>
      <c r="AZ1020" s="291"/>
      <c r="BA1020" s="291"/>
      <c r="BB1020" s="291"/>
      <c r="BC1020" s="291"/>
      <c r="BD1020" s="291"/>
      <c r="BE1020" s="291"/>
      <c r="BF1020" s="291">
        <v>0</v>
      </c>
      <c r="BG1020" s="291"/>
      <c r="BH1020" s="291"/>
      <c r="BI1020" s="291"/>
      <c r="BJ1020" s="291">
        <v>0</v>
      </c>
      <c r="BK1020" s="291"/>
      <c r="BL1020" s="291"/>
      <c r="BM1020" s="291"/>
      <c r="BN1020" s="291"/>
      <c r="BO1020" s="291"/>
      <c r="BP1020" s="292" t="s">
        <v>45</v>
      </c>
      <c r="BQ1020" s="292" t="s">
        <v>45</v>
      </c>
      <c r="BR1020" t="s">
        <v>45</v>
      </c>
    </row>
    <row r="1021" spans="1:70" x14ac:dyDescent="0.3">
      <c r="A1021" s="281">
        <v>1018</v>
      </c>
      <c r="B1021" s="282" t="s">
        <v>2952</v>
      </c>
      <c r="C1021" s="282" t="s">
        <v>3011</v>
      </c>
      <c r="D1021" s="282" t="s">
        <v>3007</v>
      </c>
      <c r="E1021" s="282" t="s">
        <v>2959</v>
      </c>
      <c r="F1021" s="282" t="s">
        <v>2956</v>
      </c>
      <c r="G1021" s="282" t="s">
        <v>2956</v>
      </c>
      <c r="H1021" s="282" t="s">
        <v>2993</v>
      </c>
      <c r="I1021" s="282" t="s">
        <v>2962</v>
      </c>
      <c r="J1021" s="282" t="s">
        <v>60</v>
      </c>
      <c r="K1021" s="282" t="s">
        <v>2958</v>
      </c>
      <c r="L1021" s="282" t="s">
        <v>45</v>
      </c>
      <c r="M1021" s="283" t="s">
        <v>642</v>
      </c>
      <c r="N1021" s="282" t="s">
        <v>641</v>
      </c>
      <c r="O1021" s="282" t="s">
        <v>50</v>
      </c>
      <c r="P1021" s="282" t="s">
        <v>585</v>
      </c>
      <c r="Q1021" s="284" t="s">
        <v>45</v>
      </c>
      <c r="R1021" s="282" t="s">
        <v>45</v>
      </c>
      <c r="S1021" s="285">
        <v>2958465</v>
      </c>
      <c r="T1021" s="285">
        <v>45972</v>
      </c>
      <c r="U1021" s="284" t="s">
        <v>45</v>
      </c>
      <c r="V1021" s="285">
        <v>45972</v>
      </c>
      <c r="W1021" s="284" t="s">
        <v>45</v>
      </c>
      <c r="X1021" s="284" t="s">
        <v>45</v>
      </c>
      <c r="Y1021" s="286">
        <v>89000</v>
      </c>
      <c r="Z1021" s="286">
        <v>89000</v>
      </c>
      <c r="AA1021" s="286">
        <v>21000</v>
      </c>
      <c r="AB1021" s="286">
        <v>89000</v>
      </c>
      <c r="AC1021" s="287" t="s">
        <v>645</v>
      </c>
      <c r="AD1021" s="284" t="s">
        <v>60</v>
      </c>
      <c r="AE1021" s="287" t="s">
        <v>45</v>
      </c>
      <c r="AF1021" s="286">
        <v>89000</v>
      </c>
      <c r="AG1021" s="286">
        <v>480</v>
      </c>
      <c r="AH1021" s="286">
        <v>42720000</v>
      </c>
      <c r="AI1021" s="286">
        <v>10080000</v>
      </c>
      <c r="AJ1021" s="286">
        <v>480</v>
      </c>
      <c r="AK1021" s="286">
        <v>42720000</v>
      </c>
      <c r="AL1021" s="286">
        <v>10080000</v>
      </c>
      <c r="AM1021" s="286"/>
      <c r="AN1021" s="286"/>
      <c r="AO1021" s="286">
        <v>0</v>
      </c>
      <c r="AP1021" s="286"/>
      <c r="AQ1021" s="286"/>
      <c r="AR1021" s="286">
        <v>0</v>
      </c>
      <c r="AS1021" s="286"/>
      <c r="AT1021" s="286"/>
      <c r="AU1021" s="286">
        <v>0</v>
      </c>
      <c r="AV1021" s="286"/>
      <c r="AW1021" s="286"/>
      <c r="AX1021" s="286">
        <v>0</v>
      </c>
      <c r="AY1021" s="286"/>
      <c r="AZ1021" s="286"/>
      <c r="BA1021" s="286"/>
      <c r="BB1021" s="286"/>
      <c r="BC1021" s="286"/>
      <c r="BD1021" s="286"/>
      <c r="BE1021" s="286"/>
      <c r="BF1021" s="286">
        <v>0</v>
      </c>
      <c r="BG1021" s="286"/>
      <c r="BH1021" s="286"/>
      <c r="BI1021" s="286"/>
      <c r="BJ1021" s="286">
        <v>0</v>
      </c>
      <c r="BK1021" s="286"/>
      <c r="BL1021" s="286"/>
      <c r="BM1021" s="286"/>
      <c r="BN1021" s="286"/>
      <c r="BO1021" s="286"/>
      <c r="BP1021" s="287" t="s">
        <v>45</v>
      </c>
      <c r="BQ1021" s="287" t="s">
        <v>45</v>
      </c>
      <c r="BR1021" t="s">
        <v>45</v>
      </c>
    </row>
    <row r="1022" spans="1:70" x14ac:dyDescent="0.3">
      <c r="A1022" s="281">
        <v>1019</v>
      </c>
      <c r="B1022" s="288" t="s">
        <v>2952</v>
      </c>
      <c r="C1022" s="288" t="s">
        <v>3011</v>
      </c>
      <c r="D1022" s="288" t="s">
        <v>3007</v>
      </c>
      <c r="E1022" s="288" t="s">
        <v>2959</v>
      </c>
      <c r="F1022" s="288" t="s">
        <v>2956</v>
      </c>
      <c r="G1022" s="288" t="s">
        <v>2956</v>
      </c>
      <c r="H1022" s="288" t="s">
        <v>2993</v>
      </c>
      <c r="I1022" s="288" t="s">
        <v>2962</v>
      </c>
      <c r="J1022" s="288" t="s">
        <v>60</v>
      </c>
      <c r="K1022" s="288" t="s">
        <v>2958</v>
      </c>
      <c r="L1022" s="288" t="s">
        <v>1851</v>
      </c>
      <c r="M1022" s="289" t="s">
        <v>638</v>
      </c>
      <c r="N1022" s="288" t="s">
        <v>637</v>
      </c>
      <c r="O1022" s="288" t="s">
        <v>50</v>
      </c>
      <c r="P1022" s="288" t="s">
        <v>585</v>
      </c>
      <c r="Q1022" s="290" t="s">
        <v>45</v>
      </c>
      <c r="R1022" s="288" t="s">
        <v>45</v>
      </c>
      <c r="S1022" s="1">
        <v>2958465</v>
      </c>
      <c r="T1022" s="1">
        <v>45957</v>
      </c>
      <c r="U1022" s="290" t="s">
        <v>45</v>
      </c>
      <c r="V1022" s="1">
        <v>45957</v>
      </c>
      <c r="W1022" s="290" t="s">
        <v>45</v>
      </c>
      <c r="X1022" s="290" t="s">
        <v>45</v>
      </c>
      <c r="Y1022" s="291">
        <v>89000</v>
      </c>
      <c r="Z1022" s="291">
        <v>89000</v>
      </c>
      <c r="AA1022" s="291">
        <v>19500</v>
      </c>
      <c r="AB1022" s="291">
        <v>89000</v>
      </c>
      <c r="AC1022" s="292" t="s">
        <v>639</v>
      </c>
      <c r="AD1022" s="290" t="s">
        <v>60</v>
      </c>
      <c r="AE1022" s="292" t="s">
        <v>45</v>
      </c>
      <c r="AF1022" s="291">
        <v>89000</v>
      </c>
      <c r="AG1022" s="291">
        <v>430</v>
      </c>
      <c r="AH1022" s="291">
        <v>38270000</v>
      </c>
      <c r="AI1022" s="291">
        <v>8385000</v>
      </c>
      <c r="AJ1022" s="291">
        <v>430</v>
      </c>
      <c r="AK1022" s="291">
        <v>38270000</v>
      </c>
      <c r="AL1022" s="291">
        <v>8385000</v>
      </c>
      <c r="AM1022" s="291"/>
      <c r="AN1022" s="291"/>
      <c r="AO1022" s="291">
        <v>0</v>
      </c>
      <c r="AP1022" s="291"/>
      <c r="AQ1022" s="291"/>
      <c r="AR1022" s="291">
        <v>0</v>
      </c>
      <c r="AS1022" s="291"/>
      <c r="AT1022" s="291"/>
      <c r="AU1022" s="291">
        <v>0</v>
      </c>
      <c r="AV1022" s="291"/>
      <c r="AW1022" s="291"/>
      <c r="AX1022" s="291">
        <v>0</v>
      </c>
      <c r="AY1022" s="291"/>
      <c r="AZ1022" s="291"/>
      <c r="BA1022" s="291"/>
      <c r="BB1022" s="291"/>
      <c r="BC1022" s="291"/>
      <c r="BD1022" s="291"/>
      <c r="BE1022" s="291"/>
      <c r="BF1022" s="291">
        <v>0</v>
      </c>
      <c r="BG1022" s="291"/>
      <c r="BH1022" s="291"/>
      <c r="BI1022" s="291"/>
      <c r="BJ1022" s="291">
        <v>0</v>
      </c>
      <c r="BK1022" s="291"/>
      <c r="BL1022" s="291"/>
      <c r="BM1022" s="291"/>
      <c r="BN1022" s="291"/>
      <c r="BO1022" s="291"/>
      <c r="BP1022" s="292" t="s">
        <v>45</v>
      </c>
      <c r="BQ1022" s="292" t="s">
        <v>45</v>
      </c>
      <c r="BR1022" t="s">
        <v>45</v>
      </c>
    </row>
    <row r="1023" spans="1:70" x14ac:dyDescent="0.3">
      <c r="A1023" s="281">
        <v>1020</v>
      </c>
      <c r="B1023" s="282" t="s">
        <v>2952</v>
      </c>
      <c r="C1023" s="282" t="s">
        <v>3011</v>
      </c>
      <c r="D1023" s="282" t="s">
        <v>3007</v>
      </c>
      <c r="E1023" s="282" t="s">
        <v>2959</v>
      </c>
      <c r="F1023" s="282" t="s">
        <v>2956</v>
      </c>
      <c r="G1023" s="282" t="s">
        <v>2956</v>
      </c>
      <c r="H1023" s="282" t="s">
        <v>2993</v>
      </c>
      <c r="I1023" s="282" t="s">
        <v>2962</v>
      </c>
      <c r="J1023" s="282" t="s">
        <v>60</v>
      </c>
      <c r="K1023" s="282" t="s">
        <v>2958</v>
      </c>
      <c r="L1023" s="282" t="s">
        <v>45</v>
      </c>
      <c r="M1023" s="283" t="s">
        <v>635</v>
      </c>
      <c r="N1023" s="282" t="s">
        <v>586</v>
      </c>
      <c r="O1023" s="282" t="s">
        <v>50</v>
      </c>
      <c r="P1023" s="282" t="s">
        <v>585</v>
      </c>
      <c r="Q1023" s="284" t="s">
        <v>45</v>
      </c>
      <c r="R1023" s="282" t="s">
        <v>45</v>
      </c>
      <c r="S1023" s="285">
        <v>2958465</v>
      </c>
      <c r="T1023" s="285">
        <v>45952</v>
      </c>
      <c r="U1023" s="284" t="s">
        <v>45</v>
      </c>
      <c r="V1023" s="285">
        <v>45952</v>
      </c>
      <c r="W1023" s="284" t="s">
        <v>45</v>
      </c>
      <c r="X1023" s="284" t="s">
        <v>45</v>
      </c>
      <c r="Y1023" s="286">
        <v>69000</v>
      </c>
      <c r="Z1023" s="286">
        <v>69000</v>
      </c>
      <c r="AA1023" s="286">
        <v>13500</v>
      </c>
      <c r="AB1023" s="286">
        <v>69000</v>
      </c>
      <c r="AC1023" s="287" t="s">
        <v>636</v>
      </c>
      <c r="AD1023" s="284" t="s">
        <v>60</v>
      </c>
      <c r="AE1023" s="287" t="s">
        <v>45</v>
      </c>
      <c r="AF1023" s="286">
        <v>69000</v>
      </c>
      <c r="AG1023" s="286">
        <v>680</v>
      </c>
      <c r="AH1023" s="286">
        <v>46920000</v>
      </c>
      <c r="AI1023" s="286">
        <v>9180000</v>
      </c>
      <c r="AJ1023" s="286">
        <v>680</v>
      </c>
      <c r="AK1023" s="286">
        <v>46920000</v>
      </c>
      <c r="AL1023" s="286">
        <v>9180000</v>
      </c>
      <c r="AM1023" s="286"/>
      <c r="AN1023" s="286"/>
      <c r="AO1023" s="286">
        <v>0</v>
      </c>
      <c r="AP1023" s="286"/>
      <c r="AQ1023" s="286"/>
      <c r="AR1023" s="286">
        <v>0</v>
      </c>
      <c r="AS1023" s="286"/>
      <c r="AT1023" s="286"/>
      <c r="AU1023" s="286">
        <v>0</v>
      </c>
      <c r="AV1023" s="286"/>
      <c r="AW1023" s="286"/>
      <c r="AX1023" s="286">
        <v>0</v>
      </c>
      <c r="AY1023" s="286"/>
      <c r="AZ1023" s="286"/>
      <c r="BA1023" s="286"/>
      <c r="BB1023" s="286"/>
      <c r="BC1023" s="286"/>
      <c r="BD1023" s="286"/>
      <c r="BE1023" s="286"/>
      <c r="BF1023" s="286">
        <v>0</v>
      </c>
      <c r="BG1023" s="286"/>
      <c r="BH1023" s="286"/>
      <c r="BI1023" s="286"/>
      <c r="BJ1023" s="286">
        <v>0</v>
      </c>
      <c r="BK1023" s="286"/>
      <c r="BL1023" s="286"/>
      <c r="BM1023" s="286"/>
      <c r="BN1023" s="286"/>
      <c r="BO1023" s="286"/>
      <c r="BP1023" s="287" t="s">
        <v>45</v>
      </c>
      <c r="BQ1023" s="287" t="s">
        <v>45</v>
      </c>
      <c r="BR1023" t="s">
        <v>45</v>
      </c>
    </row>
    <row r="1024" spans="1:70" x14ac:dyDescent="0.3">
      <c r="A1024" s="281">
        <v>1021</v>
      </c>
      <c r="B1024" s="288" t="s">
        <v>2952</v>
      </c>
      <c r="C1024" s="288" t="s">
        <v>3011</v>
      </c>
      <c r="D1024" s="288" t="s">
        <v>3007</v>
      </c>
      <c r="E1024" s="288" t="s">
        <v>2959</v>
      </c>
      <c r="F1024" s="288" t="s">
        <v>2956</v>
      </c>
      <c r="G1024" s="288" t="s">
        <v>2956</v>
      </c>
      <c r="H1024" s="288" t="s">
        <v>2993</v>
      </c>
      <c r="I1024" s="288" t="s">
        <v>2962</v>
      </c>
      <c r="J1024" s="288" t="s">
        <v>60</v>
      </c>
      <c r="K1024" s="288" t="s">
        <v>2958</v>
      </c>
      <c r="L1024" s="288" t="s">
        <v>45</v>
      </c>
      <c r="M1024" s="289" t="s">
        <v>633</v>
      </c>
      <c r="N1024" s="288" t="s">
        <v>632</v>
      </c>
      <c r="O1024" s="288" t="s">
        <v>50</v>
      </c>
      <c r="P1024" s="288" t="s">
        <v>51</v>
      </c>
      <c r="Q1024" s="290" t="s">
        <v>45</v>
      </c>
      <c r="R1024" s="288" t="s">
        <v>45</v>
      </c>
      <c r="S1024" s="1">
        <v>2958465</v>
      </c>
      <c r="T1024" s="1">
        <v>45926</v>
      </c>
      <c r="U1024" s="290" t="s">
        <v>45</v>
      </c>
      <c r="V1024" s="1">
        <v>45926</v>
      </c>
      <c r="W1024" s="290" t="s">
        <v>45</v>
      </c>
      <c r="X1024" s="290" t="s">
        <v>45</v>
      </c>
      <c r="Y1024" s="291">
        <v>59000</v>
      </c>
      <c r="Z1024" s="291">
        <v>59000</v>
      </c>
      <c r="AA1024" s="291">
        <v>9500</v>
      </c>
      <c r="AB1024" s="291">
        <v>59000</v>
      </c>
      <c r="AC1024" s="292" t="s">
        <v>634</v>
      </c>
      <c r="AD1024" s="290" t="s">
        <v>60</v>
      </c>
      <c r="AE1024" s="292" t="s">
        <v>45</v>
      </c>
      <c r="AF1024" s="291">
        <v>59000</v>
      </c>
      <c r="AG1024" s="291">
        <v>480</v>
      </c>
      <c r="AH1024" s="291">
        <v>28320000</v>
      </c>
      <c r="AI1024" s="291">
        <v>4560000</v>
      </c>
      <c r="AJ1024" s="291">
        <v>480</v>
      </c>
      <c r="AK1024" s="291">
        <v>28320000</v>
      </c>
      <c r="AL1024" s="291">
        <v>4560000</v>
      </c>
      <c r="AM1024" s="291"/>
      <c r="AN1024" s="291"/>
      <c r="AO1024" s="291">
        <v>0</v>
      </c>
      <c r="AP1024" s="291"/>
      <c r="AQ1024" s="291"/>
      <c r="AR1024" s="291">
        <v>0</v>
      </c>
      <c r="AS1024" s="291"/>
      <c r="AT1024" s="291"/>
      <c r="AU1024" s="291">
        <v>0</v>
      </c>
      <c r="AV1024" s="291"/>
      <c r="AW1024" s="291"/>
      <c r="AX1024" s="291">
        <v>0</v>
      </c>
      <c r="AY1024" s="291"/>
      <c r="AZ1024" s="291"/>
      <c r="BA1024" s="291"/>
      <c r="BB1024" s="291"/>
      <c r="BC1024" s="291"/>
      <c r="BD1024" s="291"/>
      <c r="BE1024" s="291"/>
      <c r="BF1024" s="291">
        <v>0</v>
      </c>
      <c r="BG1024" s="291"/>
      <c r="BH1024" s="291"/>
      <c r="BI1024" s="291"/>
      <c r="BJ1024" s="291">
        <v>0</v>
      </c>
      <c r="BK1024" s="291"/>
      <c r="BL1024" s="291"/>
      <c r="BM1024" s="291"/>
      <c r="BN1024" s="291"/>
      <c r="BO1024" s="291"/>
      <c r="BP1024" s="292" t="s">
        <v>45</v>
      </c>
      <c r="BQ1024" s="292" t="s">
        <v>45</v>
      </c>
      <c r="BR1024" t="s">
        <v>45</v>
      </c>
    </row>
    <row r="1025" spans="1:70" x14ac:dyDescent="0.3">
      <c r="A1025" s="281">
        <v>1022</v>
      </c>
      <c r="B1025" s="282" t="s">
        <v>2952</v>
      </c>
      <c r="C1025" s="282" t="s">
        <v>3011</v>
      </c>
      <c r="D1025" s="282" t="s">
        <v>3007</v>
      </c>
      <c r="E1025" s="282" t="s">
        <v>2959</v>
      </c>
      <c r="F1025" s="282" t="s">
        <v>2956</v>
      </c>
      <c r="G1025" s="282" t="s">
        <v>2956</v>
      </c>
      <c r="H1025" s="282" t="s">
        <v>2993</v>
      </c>
      <c r="I1025" s="282" t="s">
        <v>2962</v>
      </c>
      <c r="J1025" s="282" t="s">
        <v>60</v>
      </c>
      <c r="K1025" s="282" t="s">
        <v>2958</v>
      </c>
      <c r="L1025" s="282" t="s">
        <v>45</v>
      </c>
      <c r="M1025" s="283" t="s">
        <v>630</v>
      </c>
      <c r="N1025" s="282" t="s">
        <v>629</v>
      </c>
      <c r="O1025" s="282" t="s">
        <v>50</v>
      </c>
      <c r="P1025" s="282" t="s">
        <v>585</v>
      </c>
      <c r="Q1025" s="284" t="s">
        <v>45</v>
      </c>
      <c r="R1025" s="282" t="s">
        <v>45</v>
      </c>
      <c r="S1025" s="285">
        <v>2958465</v>
      </c>
      <c r="T1025" s="285">
        <v>45952</v>
      </c>
      <c r="U1025" s="284" t="s">
        <v>45</v>
      </c>
      <c r="V1025" s="285">
        <v>45952</v>
      </c>
      <c r="W1025" s="284" t="s">
        <v>45</v>
      </c>
      <c r="X1025" s="284" t="s">
        <v>45</v>
      </c>
      <c r="Y1025" s="286">
        <v>54000</v>
      </c>
      <c r="Z1025" s="286">
        <v>54000</v>
      </c>
      <c r="AA1025" s="286">
        <v>12500</v>
      </c>
      <c r="AB1025" s="286">
        <v>54000</v>
      </c>
      <c r="AC1025" s="287" t="s">
        <v>631</v>
      </c>
      <c r="AD1025" s="284" t="s">
        <v>60</v>
      </c>
      <c r="AE1025" s="287" t="s">
        <v>45</v>
      </c>
      <c r="AF1025" s="286">
        <v>54000</v>
      </c>
      <c r="AG1025" s="286">
        <v>620</v>
      </c>
      <c r="AH1025" s="286">
        <v>33480000</v>
      </c>
      <c r="AI1025" s="286">
        <v>7750000</v>
      </c>
      <c r="AJ1025" s="286">
        <v>620</v>
      </c>
      <c r="AK1025" s="286">
        <v>33480000</v>
      </c>
      <c r="AL1025" s="286">
        <v>7750000</v>
      </c>
      <c r="AM1025" s="286"/>
      <c r="AN1025" s="286"/>
      <c r="AO1025" s="286">
        <v>0</v>
      </c>
      <c r="AP1025" s="286"/>
      <c r="AQ1025" s="286"/>
      <c r="AR1025" s="286">
        <v>0</v>
      </c>
      <c r="AS1025" s="286"/>
      <c r="AT1025" s="286"/>
      <c r="AU1025" s="286">
        <v>0</v>
      </c>
      <c r="AV1025" s="286"/>
      <c r="AW1025" s="286"/>
      <c r="AX1025" s="286">
        <v>0</v>
      </c>
      <c r="AY1025" s="286"/>
      <c r="AZ1025" s="286"/>
      <c r="BA1025" s="286"/>
      <c r="BB1025" s="286"/>
      <c r="BC1025" s="286"/>
      <c r="BD1025" s="286"/>
      <c r="BE1025" s="286"/>
      <c r="BF1025" s="286">
        <v>0</v>
      </c>
      <c r="BG1025" s="286"/>
      <c r="BH1025" s="286"/>
      <c r="BI1025" s="286"/>
      <c r="BJ1025" s="286">
        <v>0</v>
      </c>
      <c r="BK1025" s="286"/>
      <c r="BL1025" s="286"/>
      <c r="BM1025" s="286"/>
      <c r="BN1025" s="286"/>
      <c r="BO1025" s="286"/>
      <c r="BP1025" s="287" t="s">
        <v>45</v>
      </c>
      <c r="BQ1025" s="287" t="s">
        <v>45</v>
      </c>
      <c r="BR1025" t="s">
        <v>45</v>
      </c>
    </row>
    <row r="1026" spans="1:70" x14ac:dyDescent="0.3">
      <c r="A1026" s="281">
        <v>1023</v>
      </c>
      <c r="B1026" s="288" t="s">
        <v>2952</v>
      </c>
      <c r="C1026" s="288" t="s">
        <v>3011</v>
      </c>
      <c r="D1026" s="288" t="s">
        <v>3007</v>
      </c>
      <c r="E1026" s="288" t="s">
        <v>2959</v>
      </c>
      <c r="F1026" s="288" t="s">
        <v>2956</v>
      </c>
      <c r="G1026" s="288" t="s">
        <v>2956</v>
      </c>
      <c r="H1026" s="288" t="s">
        <v>2993</v>
      </c>
      <c r="I1026" s="288" t="s">
        <v>2962</v>
      </c>
      <c r="J1026" s="288" t="s">
        <v>60</v>
      </c>
      <c r="K1026" s="288" t="s">
        <v>2958</v>
      </c>
      <c r="L1026" s="288" t="s">
        <v>1861</v>
      </c>
      <c r="M1026" s="289" t="s">
        <v>627</v>
      </c>
      <c r="N1026" s="288" t="s">
        <v>626</v>
      </c>
      <c r="O1026" s="288" t="s">
        <v>50</v>
      </c>
      <c r="P1026" s="288" t="s">
        <v>585</v>
      </c>
      <c r="Q1026" s="290" t="s">
        <v>45</v>
      </c>
      <c r="R1026" s="288" t="s">
        <v>45</v>
      </c>
      <c r="S1026" s="1">
        <v>2958465</v>
      </c>
      <c r="T1026" s="1">
        <v>45957</v>
      </c>
      <c r="U1026" s="290" t="s">
        <v>45</v>
      </c>
      <c r="V1026" s="1">
        <v>45957</v>
      </c>
      <c r="W1026" s="290" t="s">
        <v>45</v>
      </c>
      <c r="X1026" s="290" t="s">
        <v>45</v>
      </c>
      <c r="Y1026" s="291">
        <v>89000</v>
      </c>
      <c r="Z1026" s="291">
        <v>89000</v>
      </c>
      <c r="AA1026" s="291">
        <v>16000</v>
      </c>
      <c r="AB1026" s="291">
        <v>89000</v>
      </c>
      <c r="AC1026" s="292" t="s">
        <v>628</v>
      </c>
      <c r="AD1026" s="290" t="s">
        <v>60</v>
      </c>
      <c r="AE1026" s="292" t="s">
        <v>45</v>
      </c>
      <c r="AF1026" s="291">
        <v>89000</v>
      </c>
      <c r="AG1026" s="291">
        <v>680</v>
      </c>
      <c r="AH1026" s="291">
        <v>60520000</v>
      </c>
      <c r="AI1026" s="291">
        <v>10880000</v>
      </c>
      <c r="AJ1026" s="291">
        <v>680</v>
      </c>
      <c r="AK1026" s="291">
        <v>60520000</v>
      </c>
      <c r="AL1026" s="291">
        <v>10880000</v>
      </c>
      <c r="AM1026" s="291"/>
      <c r="AN1026" s="291"/>
      <c r="AO1026" s="291">
        <v>0</v>
      </c>
      <c r="AP1026" s="291"/>
      <c r="AQ1026" s="291"/>
      <c r="AR1026" s="291">
        <v>0</v>
      </c>
      <c r="AS1026" s="291"/>
      <c r="AT1026" s="291"/>
      <c r="AU1026" s="291">
        <v>0</v>
      </c>
      <c r="AV1026" s="291"/>
      <c r="AW1026" s="291"/>
      <c r="AX1026" s="291">
        <v>0</v>
      </c>
      <c r="AY1026" s="291"/>
      <c r="AZ1026" s="291"/>
      <c r="BA1026" s="291"/>
      <c r="BB1026" s="291"/>
      <c r="BC1026" s="291"/>
      <c r="BD1026" s="291"/>
      <c r="BE1026" s="291"/>
      <c r="BF1026" s="291">
        <v>0</v>
      </c>
      <c r="BG1026" s="291"/>
      <c r="BH1026" s="291"/>
      <c r="BI1026" s="291"/>
      <c r="BJ1026" s="291">
        <v>0</v>
      </c>
      <c r="BK1026" s="291"/>
      <c r="BL1026" s="291"/>
      <c r="BM1026" s="291"/>
      <c r="BN1026" s="291"/>
      <c r="BO1026" s="291"/>
      <c r="BP1026" s="292" t="s">
        <v>45</v>
      </c>
      <c r="BQ1026" s="292" t="s">
        <v>45</v>
      </c>
      <c r="BR1026" t="s">
        <v>45</v>
      </c>
    </row>
    <row r="1027" spans="1:70" x14ac:dyDescent="0.3">
      <c r="A1027" s="281">
        <v>1024</v>
      </c>
      <c r="B1027" s="282" t="s">
        <v>2952</v>
      </c>
      <c r="C1027" s="282" t="s">
        <v>3011</v>
      </c>
      <c r="D1027" s="282" t="s">
        <v>3007</v>
      </c>
      <c r="E1027" s="282" t="s">
        <v>2959</v>
      </c>
      <c r="F1027" s="282" t="s">
        <v>2956</v>
      </c>
      <c r="G1027" s="282" t="s">
        <v>2956</v>
      </c>
      <c r="H1027" s="282" t="s">
        <v>2994</v>
      </c>
      <c r="I1027" s="282" t="s">
        <v>2962</v>
      </c>
      <c r="J1027" s="282" t="s">
        <v>60</v>
      </c>
      <c r="K1027" s="282" t="s">
        <v>2958</v>
      </c>
      <c r="L1027" s="282" t="s">
        <v>45</v>
      </c>
      <c r="M1027" s="283" t="s">
        <v>623</v>
      </c>
      <c r="N1027" s="282" t="s">
        <v>622</v>
      </c>
      <c r="O1027" s="282" t="s">
        <v>50</v>
      </c>
      <c r="P1027" s="282" t="s">
        <v>51</v>
      </c>
      <c r="Q1027" s="284" t="s">
        <v>45</v>
      </c>
      <c r="R1027" s="282" t="s">
        <v>45</v>
      </c>
      <c r="S1027" s="285">
        <v>2958465</v>
      </c>
      <c r="T1027" s="285">
        <v>45904</v>
      </c>
      <c r="U1027" s="284" t="s">
        <v>45</v>
      </c>
      <c r="V1027" s="285">
        <v>45904</v>
      </c>
      <c r="W1027" s="284" t="s">
        <v>45</v>
      </c>
      <c r="X1027" s="284" t="s">
        <v>45</v>
      </c>
      <c r="Y1027" s="286">
        <v>25000</v>
      </c>
      <c r="Z1027" s="286">
        <v>25000</v>
      </c>
      <c r="AA1027" s="286">
        <v>4600</v>
      </c>
      <c r="AB1027" s="286">
        <v>25000</v>
      </c>
      <c r="AC1027" s="287" t="s">
        <v>624</v>
      </c>
      <c r="AD1027" s="284" t="s">
        <v>60</v>
      </c>
      <c r="AE1027" s="287" t="s">
        <v>45</v>
      </c>
      <c r="AF1027" s="286">
        <v>25000</v>
      </c>
      <c r="AG1027" s="286">
        <v>380</v>
      </c>
      <c r="AH1027" s="286">
        <v>9500000</v>
      </c>
      <c r="AI1027" s="286">
        <v>1748000</v>
      </c>
      <c r="AJ1027" s="286">
        <v>380</v>
      </c>
      <c r="AK1027" s="286">
        <v>9500000</v>
      </c>
      <c r="AL1027" s="286">
        <v>1748000</v>
      </c>
      <c r="AM1027" s="286"/>
      <c r="AN1027" s="286"/>
      <c r="AO1027" s="286">
        <v>0</v>
      </c>
      <c r="AP1027" s="286"/>
      <c r="AQ1027" s="286"/>
      <c r="AR1027" s="286">
        <v>0</v>
      </c>
      <c r="AS1027" s="286"/>
      <c r="AT1027" s="286"/>
      <c r="AU1027" s="286">
        <v>0</v>
      </c>
      <c r="AV1027" s="286"/>
      <c r="AW1027" s="286"/>
      <c r="AX1027" s="286">
        <v>0</v>
      </c>
      <c r="AY1027" s="286"/>
      <c r="AZ1027" s="286"/>
      <c r="BA1027" s="286"/>
      <c r="BB1027" s="286"/>
      <c r="BC1027" s="286"/>
      <c r="BD1027" s="286"/>
      <c r="BE1027" s="286"/>
      <c r="BF1027" s="286">
        <v>0</v>
      </c>
      <c r="BG1027" s="286"/>
      <c r="BH1027" s="286"/>
      <c r="BI1027" s="286"/>
      <c r="BJ1027" s="286">
        <v>0</v>
      </c>
      <c r="BK1027" s="286"/>
      <c r="BL1027" s="286"/>
      <c r="BM1027" s="286"/>
      <c r="BN1027" s="286"/>
      <c r="BO1027" s="286"/>
      <c r="BP1027" s="287" t="s">
        <v>45</v>
      </c>
      <c r="BQ1027" s="287" t="s">
        <v>45</v>
      </c>
      <c r="BR1027" t="s">
        <v>45</v>
      </c>
    </row>
    <row r="1028" spans="1:70" x14ac:dyDescent="0.3">
      <c r="A1028" s="281">
        <v>1025</v>
      </c>
      <c r="B1028" s="288" t="s">
        <v>2952</v>
      </c>
      <c r="C1028" s="288" t="s">
        <v>3011</v>
      </c>
      <c r="D1028" s="288" t="s">
        <v>3007</v>
      </c>
      <c r="E1028" s="288" t="s">
        <v>2959</v>
      </c>
      <c r="F1028" s="288" t="s">
        <v>2956</v>
      </c>
      <c r="G1028" s="288" t="s">
        <v>2956</v>
      </c>
      <c r="H1028" s="288" t="s">
        <v>2994</v>
      </c>
      <c r="I1028" s="288" t="s">
        <v>2962</v>
      </c>
      <c r="J1028" s="288" t="s">
        <v>60</v>
      </c>
      <c r="K1028" s="288" t="s">
        <v>2958</v>
      </c>
      <c r="L1028" s="288" t="s">
        <v>45</v>
      </c>
      <c r="M1028" s="289" t="s">
        <v>618</v>
      </c>
      <c r="N1028" s="288" t="s">
        <v>617</v>
      </c>
      <c r="O1028" s="288" t="s">
        <v>50</v>
      </c>
      <c r="P1028" s="288" t="s">
        <v>51</v>
      </c>
      <c r="Q1028" s="290" t="s">
        <v>45</v>
      </c>
      <c r="R1028" s="288" t="s">
        <v>45</v>
      </c>
      <c r="S1028" s="1">
        <v>2958465</v>
      </c>
      <c r="T1028" s="1">
        <v>45952</v>
      </c>
      <c r="U1028" s="290" t="s">
        <v>45</v>
      </c>
      <c r="V1028" s="1">
        <v>45952</v>
      </c>
      <c r="W1028" s="290" t="s">
        <v>45</v>
      </c>
      <c r="X1028" s="290" t="s">
        <v>45</v>
      </c>
      <c r="Y1028" s="291">
        <v>49000</v>
      </c>
      <c r="Z1028" s="291">
        <v>49000</v>
      </c>
      <c r="AA1028" s="291">
        <v>8200</v>
      </c>
      <c r="AB1028" s="291">
        <v>49000</v>
      </c>
      <c r="AC1028" s="292" t="s">
        <v>619</v>
      </c>
      <c r="AD1028" s="290" t="s">
        <v>60</v>
      </c>
      <c r="AE1028" s="292" t="s">
        <v>45</v>
      </c>
      <c r="AF1028" s="291">
        <v>49000</v>
      </c>
      <c r="AG1028" s="291">
        <v>1460</v>
      </c>
      <c r="AH1028" s="291">
        <v>71540000</v>
      </c>
      <c r="AI1028" s="291">
        <v>11972000</v>
      </c>
      <c r="AJ1028" s="291">
        <v>1460</v>
      </c>
      <c r="AK1028" s="291">
        <v>71540000</v>
      </c>
      <c r="AL1028" s="291">
        <v>11972000</v>
      </c>
      <c r="AM1028" s="291"/>
      <c r="AN1028" s="291"/>
      <c r="AO1028" s="291">
        <v>0</v>
      </c>
      <c r="AP1028" s="291"/>
      <c r="AQ1028" s="291"/>
      <c r="AR1028" s="291">
        <v>0</v>
      </c>
      <c r="AS1028" s="291"/>
      <c r="AT1028" s="291"/>
      <c r="AU1028" s="291">
        <v>0</v>
      </c>
      <c r="AV1028" s="291"/>
      <c r="AW1028" s="291"/>
      <c r="AX1028" s="291">
        <v>0</v>
      </c>
      <c r="AY1028" s="291"/>
      <c r="AZ1028" s="291"/>
      <c r="BA1028" s="291"/>
      <c r="BB1028" s="291"/>
      <c r="BC1028" s="291"/>
      <c r="BD1028" s="291"/>
      <c r="BE1028" s="291"/>
      <c r="BF1028" s="291">
        <v>0</v>
      </c>
      <c r="BG1028" s="291"/>
      <c r="BH1028" s="291"/>
      <c r="BI1028" s="291"/>
      <c r="BJ1028" s="291">
        <v>0</v>
      </c>
      <c r="BK1028" s="291"/>
      <c r="BL1028" s="291"/>
      <c r="BM1028" s="291"/>
      <c r="BN1028" s="291"/>
      <c r="BO1028" s="291"/>
      <c r="BP1028" s="292" t="s">
        <v>45</v>
      </c>
      <c r="BQ1028" s="292" t="s">
        <v>45</v>
      </c>
      <c r="BR1028" t="s">
        <v>45</v>
      </c>
    </row>
    <row r="1029" spans="1:70" x14ac:dyDescent="0.3">
      <c r="A1029" s="281">
        <v>1026</v>
      </c>
      <c r="B1029" s="282" t="s">
        <v>2952</v>
      </c>
      <c r="C1029" s="282" t="s">
        <v>3011</v>
      </c>
      <c r="D1029" s="282" t="s">
        <v>3007</v>
      </c>
      <c r="E1029" s="282" t="s">
        <v>2959</v>
      </c>
      <c r="F1029" s="282" t="s">
        <v>2956</v>
      </c>
      <c r="G1029" s="282" t="s">
        <v>2956</v>
      </c>
      <c r="H1029" s="282" t="s">
        <v>2995</v>
      </c>
      <c r="I1029" s="282" t="s">
        <v>2962</v>
      </c>
      <c r="J1029" s="282" t="s">
        <v>60</v>
      </c>
      <c r="K1029" s="282" t="s">
        <v>2958</v>
      </c>
      <c r="L1029" s="282" t="s">
        <v>45</v>
      </c>
      <c r="M1029" s="283" t="s">
        <v>615</v>
      </c>
      <c r="N1029" s="282" t="s">
        <v>614</v>
      </c>
      <c r="O1029" s="282" t="s">
        <v>50</v>
      </c>
      <c r="P1029" s="282" t="s">
        <v>51</v>
      </c>
      <c r="Q1029" s="284" t="s">
        <v>45</v>
      </c>
      <c r="R1029" s="282" t="s">
        <v>45</v>
      </c>
      <c r="S1029" s="285">
        <v>2958465</v>
      </c>
      <c r="T1029" s="285">
        <v>45957</v>
      </c>
      <c r="U1029" s="284" t="s">
        <v>45</v>
      </c>
      <c r="V1029" s="285">
        <v>45957</v>
      </c>
      <c r="W1029" s="284" t="s">
        <v>45</v>
      </c>
      <c r="X1029" s="284" t="s">
        <v>45</v>
      </c>
      <c r="Y1029" s="286">
        <v>27000</v>
      </c>
      <c r="Z1029" s="286">
        <v>27000</v>
      </c>
      <c r="AA1029" s="286">
        <v>5000</v>
      </c>
      <c r="AB1029" s="286">
        <v>27000</v>
      </c>
      <c r="AC1029" s="287" t="s">
        <v>616</v>
      </c>
      <c r="AD1029" s="284" t="s">
        <v>60</v>
      </c>
      <c r="AE1029" s="287" t="s">
        <v>45</v>
      </c>
      <c r="AF1029" s="286">
        <v>27000</v>
      </c>
      <c r="AG1029" s="286">
        <v>570</v>
      </c>
      <c r="AH1029" s="286">
        <v>15390000</v>
      </c>
      <c r="AI1029" s="286">
        <v>2850000</v>
      </c>
      <c r="AJ1029" s="286">
        <v>570</v>
      </c>
      <c r="AK1029" s="286">
        <v>15390000</v>
      </c>
      <c r="AL1029" s="286">
        <v>2850000</v>
      </c>
      <c r="AM1029" s="286"/>
      <c r="AN1029" s="286"/>
      <c r="AO1029" s="286">
        <v>0</v>
      </c>
      <c r="AP1029" s="286"/>
      <c r="AQ1029" s="286"/>
      <c r="AR1029" s="286">
        <v>0</v>
      </c>
      <c r="AS1029" s="286"/>
      <c r="AT1029" s="286"/>
      <c r="AU1029" s="286">
        <v>0</v>
      </c>
      <c r="AV1029" s="286"/>
      <c r="AW1029" s="286"/>
      <c r="AX1029" s="286">
        <v>0</v>
      </c>
      <c r="AY1029" s="286"/>
      <c r="AZ1029" s="286"/>
      <c r="BA1029" s="286"/>
      <c r="BB1029" s="286"/>
      <c r="BC1029" s="286"/>
      <c r="BD1029" s="286"/>
      <c r="BE1029" s="286"/>
      <c r="BF1029" s="286">
        <v>0</v>
      </c>
      <c r="BG1029" s="286"/>
      <c r="BH1029" s="286"/>
      <c r="BI1029" s="286"/>
      <c r="BJ1029" s="286">
        <v>0</v>
      </c>
      <c r="BK1029" s="286"/>
      <c r="BL1029" s="286"/>
      <c r="BM1029" s="286"/>
      <c r="BN1029" s="286"/>
      <c r="BO1029" s="286"/>
      <c r="BP1029" s="287" t="s">
        <v>45</v>
      </c>
      <c r="BQ1029" s="287" t="s">
        <v>45</v>
      </c>
      <c r="BR1029" t="s">
        <v>45</v>
      </c>
    </row>
    <row r="1030" spans="1:70" x14ac:dyDescent="0.3">
      <c r="A1030" s="281">
        <v>1027</v>
      </c>
      <c r="B1030" s="288" t="s">
        <v>2952</v>
      </c>
      <c r="C1030" s="288" t="s">
        <v>3011</v>
      </c>
      <c r="D1030" s="288" t="s">
        <v>3007</v>
      </c>
      <c r="E1030" s="288" t="s">
        <v>2959</v>
      </c>
      <c r="F1030" s="288" t="s">
        <v>2956</v>
      </c>
      <c r="G1030" s="288" t="s">
        <v>2956</v>
      </c>
      <c r="H1030" s="288" t="s">
        <v>2995</v>
      </c>
      <c r="I1030" s="288" t="s">
        <v>2962</v>
      </c>
      <c r="J1030" s="288" t="s">
        <v>60</v>
      </c>
      <c r="K1030" s="288" t="s">
        <v>2958</v>
      </c>
      <c r="L1030" s="288" t="s">
        <v>45</v>
      </c>
      <c r="M1030" s="289" t="s">
        <v>612</v>
      </c>
      <c r="N1030" s="288" t="s">
        <v>611</v>
      </c>
      <c r="O1030" s="288" t="s">
        <v>50</v>
      </c>
      <c r="P1030" s="288" t="s">
        <v>51</v>
      </c>
      <c r="Q1030" s="290" t="s">
        <v>45</v>
      </c>
      <c r="R1030" s="288" t="s">
        <v>45</v>
      </c>
      <c r="S1030" s="1">
        <v>2958465</v>
      </c>
      <c r="T1030" s="1">
        <v>45957</v>
      </c>
      <c r="U1030" s="290" t="s">
        <v>45</v>
      </c>
      <c r="V1030" s="1">
        <v>45957</v>
      </c>
      <c r="W1030" s="290" t="s">
        <v>45</v>
      </c>
      <c r="X1030" s="290" t="s">
        <v>45</v>
      </c>
      <c r="Y1030" s="291">
        <v>22000</v>
      </c>
      <c r="Z1030" s="291">
        <v>22000</v>
      </c>
      <c r="AA1030" s="291">
        <v>2000</v>
      </c>
      <c r="AB1030" s="291">
        <v>22000</v>
      </c>
      <c r="AC1030" s="292" t="s">
        <v>613</v>
      </c>
      <c r="AD1030" s="290" t="s">
        <v>60</v>
      </c>
      <c r="AE1030" s="292" t="s">
        <v>45</v>
      </c>
      <c r="AF1030" s="291">
        <v>22000</v>
      </c>
      <c r="AG1030" s="291">
        <v>570</v>
      </c>
      <c r="AH1030" s="291">
        <v>12540000</v>
      </c>
      <c r="AI1030" s="291">
        <v>1140000</v>
      </c>
      <c r="AJ1030" s="291">
        <v>570</v>
      </c>
      <c r="AK1030" s="291">
        <v>12540000</v>
      </c>
      <c r="AL1030" s="291">
        <v>1140000</v>
      </c>
      <c r="AM1030" s="291"/>
      <c r="AN1030" s="291"/>
      <c r="AO1030" s="291">
        <v>0</v>
      </c>
      <c r="AP1030" s="291"/>
      <c r="AQ1030" s="291"/>
      <c r="AR1030" s="291">
        <v>0</v>
      </c>
      <c r="AS1030" s="291"/>
      <c r="AT1030" s="291"/>
      <c r="AU1030" s="291">
        <v>0</v>
      </c>
      <c r="AV1030" s="291"/>
      <c r="AW1030" s="291"/>
      <c r="AX1030" s="291">
        <v>0</v>
      </c>
      <c r="AY1030" s="291"/>
      <c r="AZ1030" s="291"/>
      <c r="BA1030" s="291"/>
      <c r="BB1030" s="291"/>
      <c r="BC1030" s="291"/>
      <c r="BD1030" s="291"/>
      <c r="BE1030" s="291"/>
      <c r="BF1030" s="291">
        <v>0</v>
      </c>
      <c r="BG1030" s="291"/>
      <c r="BH1030" s="291"/>
      <c r="BI1030" s="291"/>
      <c r="BJ1030" s="291">
        <v>0</v>
      </c>
      <c r="BK1030" s="291"/>
      <c r="BL1030" s="291"/>
      <c r="BM1030" s="291"/>
      <c r="BN1030" s="291"/>
      <c r="BO1030" s="291"/>
      <c r="BP1030" s="292" t="s">
        <v>45</v>
      </c>
      <c r="BQ1030" s="292" t="s">
        <v>45</v>
      </c>
      <c r="BR1030" t="s">
        <v>45</v>
      </c>
    </row>
    <row r="1031" spans="1:70" x14ac:dyDescent="0.3">
      <c r="A1031" s="281">
        <v>1028</v>
      </c>
      <c r="B1031" s="282" t="s">
        <v>2952</v>
      </c>
      <c r="C1031" s="282" t="s">
        <v>3011</v>
      </c>
      <c r="D1031" s="282" t="s">
        <v>3007</v>
      </c>
      <c r="E1031" s="282" t="s">
        <v>2959</v>
      </c>
      <c r="F1031" s="282" t="s">
        <v>2956</v>
      </c>
      <c r="G1031" s="282" t="s">
        <v>2956</v>
      </c>
      <c r="H1031" s="282" t="s">
        <v>3010</v>
      </c>
      <c r="I1031" s="282" t="s">
        <v>2962</v>
      </c>
      <c r="J1031" s="282" t="s">
        <v>60</v>
      </c>
      <c r="K1031" s="282" t="s">
        <v>2958</v>
      </c>
      <c r="L1031" s="282" t="s">
        <v>45</v>
      </c>
      <c r="M1031" s="283" t="s">
        <v>608</v>
      </c>
      <c r="N1031" s="282" t="s">
        <v>607</v>
      </c>
      <c r="O1031" s="282" t="s">
        <v>50</v>
      </c>
      <c r="P1031" s="282" t="s">
        <v>51</v>
      </c>
      <c r="Q1031" s="284" t="s">
        <v>45</v>
      </c>
      <c r="R1031" s="282" t="s">
        <v>45</v>
      </c>
      <c r="S1031" s="285">
        <v>2958465</v>
      </c>
      <c r="T1031" s="285">
        <v>45904</v>
      </c>
      <c r="U1031" s="284" t="s">
        <v>45</v>
      </c>
      <c r="V1031" s="285">
        <v>45904</v>
      </c>
      <c r="W1031" s="284" t="s">
        <v>45</v>
      </c>
      <c r="X1031" s="284" t="s">
        <v>45</v>
      </c>
      <c r="Y1031" s="286">
        <v>29000</v>
      </c>
      <c r="Z1031" s="286">
        <v>29000</v>
      </c>
      <c r="AA1031" s="286">
        <v>5200</v>
      </c>
      <c r="AB1031" s="286">
        <v>29000</v>
      </c>
      <c r="AC1031" s="287" t="s">
        <v>609</v>
      </c>
      <c r="AD1031" s="284" t="s">
        <v>60</v>
      </c>
      <c r="AE1031" s="287" t="s">
        <v>45</v>
      </c>
      <c r="AF1031" s="286">
        <v>29000</v>
      </c>
      <c r="AG1031" s="286">
        <v>2500</v>
      </c>
      <c r="AH1031" s="286">
        <v>72500000</v>
      </c>
      <c r="AI1031" s="286">
        <v>13000000</v>
      </c>
      <c r="AJ1031" s="286">
        <v>2500</v>
      </c>
      <c r="AK1031" s="286">
        <v>72500000</v>
      </c>
      <c r="AL1031" s="286">
        <v>13000000</v>
      </c>
      <c r="AM1031" s="286"/>
      <c r="AN1031" s="286"/>
      <c r="AO1031" s="286">
        <v>0</v>
      </c>
      <c r="AP1031" s="286"/>
      <c r="AQ1031" s="286"/>
      <c r="AR1031" s="286">
        <v>0</v>
      </c>
      <c r="AS1031" s="286"/>
      <c r="AT1031" s="286"/>
      <c r="AU1031" s="286">
        <v>0</v>
      </c>
      <c r="AV1031" s="286"/>
      <c r="AW1031" s="286"/>
      <c r="AX1031" s="286">
        <v>0</v>
      </c>
      <c r="AY1031" s="286"/>
      <c r="AZ1031" s="286"/>
      <c r="BA1031" s="286"/>
      <c r="BB1031" s="286"/>
      <c r="BC1031" s="286"/>
      <c r="BD1031" s="286"/>
      <c r="BE1031" s="286"/>
      <c r="BF1031" s="286">
        <v>0</v>
      </c>
      <c r="BG1031" s="286"/>
      <c r="BH1031" s="286"/>
      <c r="BI1031" s="286"/>
      <c r="BJ1031" s="286">
        <v>0</v>
      </c>
      <c r="BK1031" s="286"/>
      <c r="BL1031" s="286"/>
      <c r="BM1031" s="286"/>
      <c r="BN1031" s="286"/>
      <c r="BO1031" s="286"/>
      <c r="BP1031" s="287" t="s">
        <v>45</v>
      </c>
      <c r="BQ1031" s="287" t="s">
        <v>45</v>
      </c>
      <c r="BR1031" t="s">
        <v>45</v>
      </c>
    </row>
    <row r="1032" spans="1:70" x14ac:dyDescent="0.3">
      <c r="A1032" s="281">
        <v>1029</v>
      </c>
      <c r="B1032" s="288" t="s">
        <v>2952</v>
      </c>
      <c r="C1032" s="288" t="s">
        <v>3011</v>
      </c>
      <c r="D1032" s="288" t="s">
        <v>3007</v>
      </c>
      <c r="E1032" s="288" t="s">
        <v>2959</v>
      </c>
      <c r="F1032" s="288" t="s">
        <v>2956</v>
      </c>
      <c r="G1032" s="288" t="s">
        <v>2956</v>
      </c>
      <c r="H1032" s="288" t="s">
        <v>3010</v>
      </c>
      <c r="I1032" s="288" t="s">
        <v>2962</v>
      </c>
      <c r="J1032" s="288" t="s">
        <v>60</v>
      </c>
      <c r="K1032" s="288" t="s">
        <v>2958</v>
      </c>
      <c r="L1032" s="288" t="s">
        <v>45</v>
      </c>
      <c r="M1032" s="289" t="s">
        <v>603</v>
      </c>
      <c r="N1032" s="288" t="s">
        <v>602</v>
      </c>
      <c r="O1032" s="288" t="s">
        <v>50</v>
      </c>
      <c r="P1032" s="288" t="s">
        <v>51</v>
      </c>
      <c r="Q1032" s="290" t="s">
        <v>45</v>
      </c>
      <c r="R1032" s="288" t="s">
        <v>45</v>
      </c>
      <c r="S1032" s="1">
        <v>2958465</v>
      </c>
      <c r="T1032" s="1">
        <v>45957</v>
      </c>
      <c r="U1032" s="290" t="s">
        <v>45</v>
      </c>
      <c r="V1032" s="1">
        <v>45957</v>
      </c>
      <c r="W1032" s="290" t="s">
        <v>45</v>
      </c>
      <c r="X1032" s="290" t="s">
        <v>45</v>
      </c>
      <c r="Y1032" s="291">
        <v>29000</v>
      </c>
      <c r="Z1032" s="291">
        <v>29000</v>
      </c>
      <c r="AA1032" s="291">
        <v>6200</v>
      </c>
      <c r="AB1032" s="291">
        <v>29000</v>
      </c>
      <c r="AC1032" s="292" t="s">
        <v>604</v>
      </c>
      <c r="AD1032" s="290" t="s">
        <v>60</v>
      </c>
      <c r="AE1032" s="292" t="s">
        <v>45</v>
      </c>
      <c r="AF1032" s="291">
        <v>29000</v>
      </c>
      <c r="AG1032" s="291">
        <v>700</v>
      </c>
      <c r="AH1032" s="291">
        <v>20300000</v>
      </c>
      <c r="AI1032" s="291">
        <v>4340000</v>
      </c>
      <c r="AJ1032" s="291">
        <v>700</v>
      </c>
      <c r="AK1032" s="291">
        <v>20300000</v>
      </c>
      <c r="AL1032" s="291">
        <v>4340000</v>
      </c>
      <c r="AM1032" s="291"/>
      <c r="AN1032" s="291"/>
      <c r="AO1032" s="291">
        <v>0</v>
      </c>
      <c r="AP1032" s="291"/>
      <c r="AQ1032" s="291"/>
      <c r="AR1032" s="291">
        <v>0</v>
      </c>
      <c r="AS1032" s="291"/>
      <c r="AT1032" s="291"/>
      <c r="AU1032" s="291">
        <v>0</v>
      </c>
      <c r="AV1032" s="291"/>
      <c r="AW1032" s="291"/>
      <c r="AX1032" s="291">
        <v>0</v>
      </c>
      <c r="AY1032" s="291"/>
      <c r="AZ1032" s="291"/>
      <c r="BA1032" s="291"/>
      <c r="BB1032" s="291"/>
      <c r="BC1032" s="291"/>
      <c r="BD1032" s="291"/>
      <c r="BE1032" s="291"/>
      <c r="BF1032" s="291">
        <v>0</v>
      </c>
      <c r="BG1032" s="291"/>
      <c r="BH1032" s="291"/>
      <c r="BI1032" s="291"/>
      <c r="BJ1032" s="291">
        <v>0</v>
      </c>
      <c r="BK1032" s="291"/>
      <c r="BL1032" s="291"/>
      <c r="BM1032" s="291"/>
      <c r="BN1032" s="291"/>
      <c r="BO1032" s="291"/>
      <c r="BP1032" s="292" t="s">
        <v>45</v>
      </c>
      <c r="BQ1032" s="292" t="s">
        <v>45</v>
      </c>
      <c r="BR1032" t="s">
        <v>45</v>
      </c>
    </row>
    <row r="1033" spans="1:70" x14ac:dyDescent="0.3">
      <c r="A1033" s="281">
        <v>1030</v>
      </c>
      <c r="B1033" s="282" t="s">
        <v>2952</v>
      </c>
      <c r="C1033" s="282" t="s">
        <v>3011</v>
      </c>
      <c r="D1033" s="282" t="s">
        <v>3007</v>
      </c>
      <c r="E1033" s="282" t="s">
        <v>2959</v>
      </c>
      <c r="F1033" s="282" t="s">
        <v>2956</v>
      </c>
      <c r="G1033" s="282" t="s">
        <v>2956</v>
      </c>
      <c r="H1033" s="282" t="s">
        <v>2996</v>
      </c>
      <c r="I1033" s="282" t="s">
        <v>2962</v>
      </c>
      <c r="J1033" s="282" t="s">
        <v>60</v>
      </c>
      <c r="K1033" s="282" t="s">
        <v>2958</v>
      </c>
      <c r="L1033" s="282" t="s">
        <v>45</v>
      </c>
      <c r="M1033" s="283" t="s">
        <v>600</v>
      </c>
      <c r="N1033" s="282" t="s">
        <v>599</v>
      </c>
      <c r="O1033" s="282" t="s">
        <v>50</v>
      </c>
      <c r="P1033" s="282" t="s">
        <v>51</v>
      </c>
      <c r="Q1033" s="284" t="s">
        <v>45</v>
      </c>
      <c r="R1033" s="282" t="s">
        <v>45</v>
      </c>
      <c r="S1033" s="285">
        <v>2958465</v>
      </c>
      <c r="T1033" s="285">
        <v>45904</v>
      </c>
      <c r="U1033" s="284" t="s">
        <v>45</v>
      </c>
      <c r="V1033" s="285">
        <v>45904</v>
      </c>
      <c r="W1033" s="284" t="s">
        <v>45</v>
      </c>
      <c r="X1033" s="284" t="s">
        <v>45</v>
      </c>
      <c r="Y1033" s="286">
        <v>49000</v>
      </c>
      <c r="Z1033" s="286">
        <v>49000</v>
      </c>
      <c r="AA1033" s="286">
        <v>11900</v>
      </c>
      <c r="AB1033" s="286">
        <v>49000</v>
      </c>
      <c r="AC1033" s="287" t="s">
        <v>601</v>
      </c>
      <c r="AD1033" s="284" t="s">
        <v>60</v>
      </c>
      <c r="AE1033" s="287" t="s">
        <v>45</v>
      </c>
      <c r="AF1033" s="286">
        <v>49000</v>
      </c>
      <c r="AG1033" s="286">
        <v>720</v>
      </c>
      <c r="AH1033" s="286">
        <v>35280000</v>
      </c>
      <c r="AI1033" s="286">
        <v>8568000</v>
      </c>
      <c r="AJ1033" s="286">
        <v>720</v>
      </c>
      <c r="AK1033" s="286">
        <v>35280000</v>
      </c>
      <c r="AL1033" s="286">
        <v>8568000</v>
      </c>
      <c r="AM1033" s="286"/>
      <c r="AN1033" s="286"/>
      <c r="AO1033" s="286">
        <v>0</v>
      </c>
      <c r="AP1033" s="286"/>
      <c r="AQ1033" s="286"/>
      <c r="AR1033" s="286">
        <v>0</v>
      </c>
      <c r="AS1033" s="286"/>
      <c r="AT1033" s="286"/>
      <c r="AU1033" s="286">
        <v>0</v>
      </c>
      <c r="AV1033" s="286"/>
      <c r="AW1033" s="286"/>
      <c r="AX1033" s="286">
        <v>0</v>
      </c>
      <c r="AY1033" s="286"/>
      <c r="AZ1033" s="286"/>
      <c r="BA1033" s="286"/>
      <c r="BB1033" s="286"/>
      <c r="BC1033" s="286"/>
      <c r="BD1033" s="286"/>
      <c r="BE1033" s="286"/>
      <c r="BF1033" s="286">
        <v>0</v>
      </c>
      <c r="BG1033" s="286"/>
      <c r="BH1033" s="286"/>
      <c r="BI1033" s="286"/>
      <c r="BJ1033" s="286">
        <v>0</v>
      </c>
      <c r="BK1033" s="286"/>
      <c r="BL1033" s="286"/>
      <c r="BM1033" s="286"/>
      <c r="BN1033" s="286"/>
      <c r="BO1033" s="286"/>
      <c r="BP1033" s="287" t="s">
        <v>45</v>
      </c>
      <c r="BQ1033" s="287" t="s">
        <v>45</v>
      </c>
      <c r="BR1033" t="s">
        <v>45</v>
      </c>
    </row>
    <row r="1034" spans="1:70" x14ac:dyDescent="0.3">
      <c r="A1034" s="281">
        <v>1031</v>
      </c>
      <c r="B1034" s="288" t="s">
        <v>2952</v>
      </c>
      <c r="C1034" s="288" t="s">
        <v>3011</v>
      </c>
      <c r="D1034" s="288" t="s">
        <v>3007</v>
      </c>
      <c r="E1034" s="288" t="s">
        <v>2959</v>
      </c>
      <c r="F1034" s="288" t="s">
        <v>2956</v>
      </c>
      <c r="G1034" s="288" t="s">
        <v>2956</v>
      </c>
      <c r="H1034" s="288" t="s">
        <v>2996</v>
      </c>
      <c r="I1034" s="288" t="s">
        <v>2962</v>
      </c>
      <c r="J1034" s="288" t="s">
        <v>60</v>
      </c>
      <c r="K1034" s="288" t="s">
        <v>2958</v>
      </c>
      <c r="L1034" s="288" t="s">
        <v>45</v>
      </c>
      <c r="M1034" s="289" t="s">
        <v>595</v>
      </c>
      <c r="N1034" s="288" t="s">
        <v>594</v>
      </c>
      <c r="O1034" s="288" t="s">
        <v>50</v>
      </c>
      <c r="P1034" s="288" t="s">
        <v>51</v>
      </c>
      <c r="Q1034" s="290" t="s">
        <v>45</v>
      </c>
      <c r="R1034" s="288" t="s">
        <v>45</v>
      </c>
      <c r="S1034" s="1">
        <v>45924</v>
      </c>
      <c r="T1034" s="1">
        <v>45904</v>
      </c>
      <c r="U1034" s="290" t="s">
        <v>45</v>
      </c>
      <c r="V1034" s="1">
        <v>45904</v>
      </c>
      <c r="W1034" s="290" t="s">
        <v>45</v>
      </c>
      <c r="X1034" s="290" t="s">
        <v>45</v>
      </c>
      <c r="Y1034" s="291">
        <v>39000</v>
      </c>
      <c r="Z1034" s="291">
        <v>39000</v>
      </c>
      <c r="AA1034" s="291">
        <v>6800</v>
      </c>
      <c r="AB1034" s="291">
        <v>39000</v>
      </c>
      <c r="AC1034" s="292" t="s">
        <v>596</v>
      </c>
      <c r="AD1034" s="290" t="s">
        <v>60</v>
      </c>
      <c r="AE1034" s="292" t="s">
        <v>45</v>
      </c>
      <c r="AF1034" s="291">
        <v>39000</v>
      </c>
      <c r="AG1034" s="291">
        <v>1660</v>
      </c>
      <c r="AH1034" s="291">
        <v>64740000</v>
      </c>
      <c r="AI1034" s="291">
        <v>11288000</v>
      </c>
      <c r="AJ1034" s="291">
        <v>1660</v>
      </c>
      <c r="AK1034" s="291">
        <v>64740000</v>
      </c>
      <c r="AL1034" s="291">
        <v>11288000</v>
      </c>
      <c r="AM1034" s="291"/>
      <c r="AN1034" s="291"/>
      <c r="AO1034" s="291">
        <v>0</v>
      </c>
      <c r="AP1034" s="291"/>
      <c r="AQ1034" s="291"/>
      <c r="AR1034" s="291">
        <v>0</v>
      </c>
      <c r="AS1034" s="291"/>
      <c r="AT1034" s="291"/>
      <c r="AU1034" s="291">
        <v>0</v>
      </c>
      <c r="AV1034" s="291"/>
      <c r="AW1034" s="291"/>
      <c r="AX1034" s="291">
        <v>0</v>
      </c>
      <c r="AY1034" s="291"/>
      <c r="AZ1034" s="291"/>
      <c r="BA1034" s="291"/>
      <c r="BB1034" s="291"/>
      <c r="BC1034" s="291"/>
      <c r="BD1034" s="291"/>
      <c r="BE1034" s="291"/>
      <c r="BF1034" s="291">
        <v>0</v>
      </c>
      <c r="BG1034" s="291"/>
      <c r="BH1034" s="291"/>
      <c r="BI1034" s="291"/>
      <c r="BJ1034" s="291">
        <v>0</v>
      </c>
      <c r="BK1034" s="291"/>
      <c r="BL1034" s="291"/>
      <c r="BM1034" s="291"/>
      <c r="BN1034" s="291"/>
      <c r="BO1034" s="291"/>
      <c r="BP1034" s="292" t="s">
        <v>45</v>
      </c>
      <c r="BQ1034" s="292" t="s">
        <v>45</v>
      </c>
      <c r="BR1034" t="s">
        <v>45</v>
      </c>
    </row>
    <row r="1035" spans="1:70" x14ac:dyDescent="0.3">
      <c r="A1035" s="281">
        <v>1032</v>
      </c>
      <c r="B1035" s="282" t="s">
        <v>2952</v>
      </c>
      <c r="C1035" s="282" t="s">
        <v>3011</v>
      </c>
      <c r="D1035" s="282" t="s">
        <v>3007</v>
      </c>
      <c r="E1035" s="282" t="s">
        <v>2959</v>
      </c>
      <c r="F1035" s="282" t="s">
        <v>2956</v>
      </c>
      <c r="G1035" s="282" t="s">
        <v>2956</v>
      </c>
      <c r="H1035" s="282" t="s">
        <v>2996</v>
      </c>
      <c r="I1035" s="282" t="s">
        <v>2962</v>
      </c>
      <c r="J1035" s="282" t="s">
        <v>60</v>
      </c>
      <c r="K1035" s="282" t="s">
        <v>2958</v>
      </c>
      <c r="L1035" s="282" t="s">
        <v>45</v>
      </c>
      <c r="M1035" s="283" t="s">
        <v>592</v>
      </c>
      <c r="N1035" s="282" t="s">
        <v>591</v>
      </c>
      <c r="O1035" s="282" t="s">
        <v>50</v>
      </c>
      <c r="P1035" s="282" t="s">
        <v>51</v>
      </c>
      <c r="Q1035" s="284" t="s">
        <v>45</v>
      </c>
      <c r="R1035" s="282" t="s">
        <v>45</v>
      </c>
      <c r="S1035" s="285">
        <v>2958465</v>
      </c>
      <c r="T1035" s="285">
        <v>45957</v>
      </c>
      <c r="U1035" s="284" t="s">
        <v>45</v>
      </c>
      <c r="V1035" s="285">
        <v>45957</v>
      </c>
      <c r="W1035" s="284" t="s">
        <v>45</v>
      </c>
      <c r="X1035" s="284" t="s">
        <v>45</v>
      </c>
      <c r="Y1035" s="286">
        <v>49000</v>
      </c>
      <c r="Z1035" s="286">
        <v>49000</v>
      </c>
      <c r="AA1035" s="286">
        <v>11000</v>
      </c>
      <c r="AB1035" s="286">
        <v>49000</v>
      </c>
      <c r="AC1035" s="287" t="s">
        <v>593</v>
      </c>
      <c r="AD1035" s="284" t="s">
        <v>60</v>
      </c>
      <c r="AE1035" s="287" t="s">
        <v>45</v>
      </c>
      <c r="AF1035" s="286">
        <v>49000</v>
      </c>
      <c r="AG1035" s="286">
        <v>580</v>
      </c>
      <c r="AH1035" s="286">
        <v>28420000</v>
      </c>
      <c r="AI1035" s="286">
        <v>6380000</v>
      </c>
      <c r="AJ1035" s="286">
        <v>580</v>
      </c>
      <c r="AK1035" s="286">
        <v>28420000</v>
      </c>
      <c r="AL1035" s="286">
        <v>6380000</v>
      </c>
      <c r="AM1035" s="286"/>
      <c r="AN1035" s="286"/>
      <c r="AO1035" s="286">
        <v>0</v>
      </c>
      <c r="AP1035" s="286"/>
      <c r="AQ1035" s="286"/>
      <c r="AR1035" s="286">
        <v>0</v>
      </c>
      <c r="AS1035" s="286"/>
      <c r="AT1035" s="286"/>
      <c r="AU1035" s="286">
        <v>0</v>
      </c>
      <c r="AV1035" s="286"/>
      <c r="AW1035" s="286"/>
      <c r="AX1035" s="286">
        <v>0</v>
      </c>
      <c r="AY1035" s="286"/>
      <c r="AZ1035" s="286"/>
      <c r="BA1035" s="286"/>
      <c r="BB1035" s="286"/>
      <c r="BC1035" s="286"/>
      <c r="BD1035" s="286"/>
      <c r="BE1035" s="286"/>
      <c r="BF1035" s="286">
        <v>0</v>
      </c>
      <c r="BG1035" s="286"/>
      <c r="BH1035" s="286"/>
      <c r="BI1035" s="286"/>
      <c r="BJ1035" s="286">
        <v>0</v>
      </c>
      <c r="BK1035" s="286"/>
      <c r="BL1035" s="286"/>
      <c r="BM1035" s="286"/>
      <c r="BN1035" s="286"/>
      <c r="BO1035" s="286"/>
      <c r="BP1035" s="287" t="s">
        <v>45</v>
      </c>
      <c r="BQ1035" s="287" t="s">
        <v>45</v>
      </c>
      <c r="BR1035" t="s">
        <v>45</v>
      </c>
    </row>
    <row r="1036" spans="1:70" x14ac:dyDescent="0.3">
      <c r="A1036" s="281">
        <v>1033</v>
      </c>
      <c r="B1036" s="288" t="s">
        <v>2952</v>
      </c>
      <c r="C1036" s="288" t="s">
        <v>3011</v>
      </c>
      <c r="D1036" s="288" t="s">
        <v>3007</v>
      </c>
      <c r="E1036" s="288" t="s">
        <v>2959</v>
      </c>
      <c r="F1036" s="288" t="s">
        <v>2956</v>
      </c>
      <c r="G1036" s="288" t="s">
        <v>2956</v>
      </c>
      <c r="H1036" s="288" t="s">
        <v>2996</v>
      </c>
      <c r="I1036" s="288" t="s">
        <v>2962</v>
      </c>
      <c r="J1036" s="288" t="s">
        <v>60</v>
      </c>
      <c r="K1036" s="288" t="s">
        <v>2958</v>
      </c>
      <c r="L1036" s="288" t="s">
        <v>45</v>
      </c>
      <c r="M1036" s="289" t="s">
        <v>589</v>
      </c>
      <c r="N1036" s="288" t="s">
        <v>588</v>
      </c>
      <c r="O1036" s="288" t="s">
        <v>50</v>
      </c>
      <c r="P1036" s="288" t="s">
        <v>51</v>
      </c>
      <c r="Q1036" s="290" t="s">
        <v>45</v>
      </c>
      <c r="R1036" s="288" t="s">
        <v>45</v>
      </c>
      <c r="S1036" s="1">
        <v>2958465</v>
      </c>
      <c r="T1036" s="1">
        <v>45957</v>
      </c>
      <c r="U1036" s="290" t="s">
        <v>45</v>
      </c>
      <c r="V1036" s="1">
        <v>45957</v>
      </c>
      <c r="W1036" s="290" t="s">
        <v>45</v>
      </c>
      <c r="X1036" s="290" t="s">
        <v>45</v>
      </c>
      <c r="Y1036" s="291">
        <v>49000</v>
      </c>
      <c r="Z1036" s="291">
        <v>49000</v>
      </c>
      <c r="AA1036" s="291">
        <v>7500</v>
      </c>
      <c r="AB1036" s="291">
        <v>49000</v>
      </c>
      <c r="AC1036" s="292" t="s">
        <v>590</v>
      </c>
      <c r="AD1036" s="290" t="s">
        <v>60</v>
      </c>
      <c r="AE1036" s="292" t="s">
        <v>45</v>
      </c>
      <c r="AF1036" s="291">
        <v>49000</v>
      </c>
      <c r="AG1036" s="291">
        <v>1100</v>
      </c>
      <c r="AH1036" s="291">
        <v>53900000</v>
      </c>
      <c r="AI1036" s="291">
        <v>8250000</v>
      </c>
      <c r="AJ1036" s="291">
        <v>1100</v>
      </c>
      <c r="AK1036" s="291">
        <v>53900000</v>
      </c>
      <c r="AL1036" s="291">
        <v>8250000</v>
      </c>
      <c r="AM1036" s="291"/>
      <c r="AN1036" s="291"/>
      <c r="AO1036" s="291">
        <v>0</v>
      </c>
      <c r="AP1036" s="291"/>
      <c r="AQ1036" s="291"/>
      <c r="AR1036" s="291">
        <v>0</v>
      </c>
      <c r="AS1036" s="291"/>
      <c r="AT1036" s="291"/>
      <c r="AU1036" s="291">
        <v>0</v>
      </c>
      <c r="AV1036" s="291"/>
      <c r="AW1036" s="291"/>
      <c r="AX1036" s="291">
        <v>0</v>
      </c>
      <c r="AY1036" s="291"/>
      <c r="AZ1036" s="291"/>
      <c r="BA1036" s="291"/>
      <c r="BB1036" s="291"/>
      <c r="BC1036" s="291"/>
      <c r="BD1036" s="291"/>
      <c r="BE1036" s="291"/>
      <c r="BF1036" s="291">
        <v>0</v>
      </c>
      <c r="BG1036" s="291"/>
      <c r="BH1036" s="291"/>
      <c r="BI1036" s="291"/>
      <c r="BJ1036" s="291">
        <v>0</v>
      </c>
      <c r="BK1036" s="291"/>
      <c r="BL1036" s="291"/>
      <c r="BM1036" s="291"/>
      <c r="BN1036" s="291"/>
      <c r="BO1036" s="291"/>
      <c r="BP1036" s="292" t="s">
        <v>45</v>
      </c>
      <c r="BQ1036" s="292" t="s">
        <v>45</v>
      </c>
      <c r="BR1036" t="s">
        <v>45</v>
      </c>
    </row>
    <row r="1037" spans="1:70" x14ac:dyDescent="0.3">
      <c r="A1037" s="281">
        <v>1034</v>
      </c>
      <c r="B1037" s="282" t="s">
        <v>2952</v>
      </c>
      <c r="C1037" s="282" t="s">
        <v>3011</v>
      </c>
      <c r="D1037" s="282" t="s">
        <v>3007</v>
      </c>
      <c r="E1037" s="282" t="s">
        <v>2959</v>
      </c>
      <c r="F1037" s="282" t="s">
        <v>27</v>
      </c>
      <c r="G1037" s="282" t="s">
        <v>27</v>
      </c>
      <c r="H1037" s="282" t="s">
        <v>3012</v>
      </c>
      <c r="I1037" s="282" t="s">
        <v>2962</v>
      </c>
      <c r="J1037" s="282" t="s">
        <v>45</v>
      </c>
      <c r="K1037" s="282" t="s">
        <v>45</v>
      </c>
      <c r="L1037" s="282" t="s">
        <v>45</v>
      </c>
      <c r="M1037" s="283" t="s">
        <v>587</v>
      </c>
      <c r="N1037" s="282" t="s">
        <v>586</v>
      </c>
      <c r="O1037" s="282" t="s">
        <v>50</v>
      </c>
      <c r="P1037" s="282" t="s">
        <v>585</v>
      </c>
      <c r="Q1037" s="284" t="s">
        <v>45</v>
      </c>
      <c r="R1037" s="282" t="s">
        <v>45</v>
      </c>
      <c r="S1037" s="285">
        <v>46237</v>
      </c>
      <c r="T1037" s="284" t="s">
        <v>45</v>
      </c>
      <c r="U1037" s="284" t="s">
        <v>45</v>
      </c>
      <c r="V1037" s="284" t="s">
        <v>45</v>
      </c>
      <c r="W1037" s="284" t="s">
        <v>45</v>
      </c>
      <c r="X1037" s="284" t="s">
        <v>45</v>
      </c>
      <c r="Y1037" s="286">
        <v>1</v>
      </c>
      <c r="Z1037" s="286">
        <v>1</v>
      </c>
      <c r="AA1037" s="286"/>
      <c r="AB1037" s="286">
        <v>1</v>
      </c>
      <c r="AC1037" s="287" t="s">
        <v>45</v>
      </c>
      <c r="AD1037" s="284" t="s">
        <v>60</v>
      </c>
      <c r="AE1037" s="287" t="s">
        <v>45</v>
      </c>
      <c r="AF1037" s="286">
        <v>1</v>
      </c>
      <c r="AG1037" s="286">
        <v>3</v>
      </c>
      <c r="AH1037" s="286">
        <v>3</v>
      </c>
      <c r="AI1037" s="286"/>
      <c r="AJ1037" s="286">
        <v>3</v>
      </c>
      <c r="AK1037" s="286">
        <v>3</v>
      </c>
      <c r="AL1037" s="286"/>
      <c r="AM1037" s="286"/>
      <c r="AN1037" s="286"/>
      <c r="AO1037" s="286"/>
      <c r="AP1037" s="286"/>
      <c r="AQ1037" s="286"/>
      <c r="AR1037" s="286"/>
      <c r="AS1037" s="286"/>
      <c r="AT1037" s="286"/>
      <c r="AU1037" s="286"/>
      <c r="AV1037" s="286"/>
      <c r="AW1037" s="286"/>
      <c r="AX1037" s="286"/>
      <c r="AY1037" s="286"/>
      <c r="AZ1037" s="286"/>
      <c r="BA1037" s="286"/>
      <c r="BB1037" s="286"/>
      <c r="BC1037" s="286"/>
      <c r="BD1037" s="286"/>
      <c r="BE1037" s="286"/>
      <c r="BF1037" s="286"/>
      <c r="BG1037" s="286"/>
      <c r="BH1037" s="286"/>
      <c r="BI1037" s="286"/>
      <c r="BJ1037" s="286"/>
      <c r="BK1037" s="286"/>
      <c r="BL1037" s="286"/>
      <c r="BM1037" s="286"/>
      <c r="BN1037" s="286"/>
      <c r="BO1037" s="286"/>
      <c r="BP1037" s="287" t="s">
        <v>45</v>
      </c>
      <c r="BQ1037" s="287" t="s">
        <v>45</v>
      </c>
      <c r="BR1037" t="s">
        <v>45</v>
      </c>
    </row>
    <row r="1038" spans="1:70" x14ac:dyDescent="0.3">
      <c r="A1038" s="281">
        <v>1035</v>
      </c>
      <c r="B1038" s="288" t="s">
        <v>2952</v>
      </c>
      <c r="C1038" s="288" t="s">
        <v>3011</v>
      </c>
      <c r="D1038" s="288" t="s">
        <v>3007</v>
      </c>
      <c r="E1038" s="288" t="s">
        <v>2997</v>
      </c>
      <c r="F1038" s="288" t="s">
        <v>2955</v>
      </c>
      <c r="G1038" s="288" t="s">
        <v>2960</v>
      </c>
      <c r="H1038" s="288" t="s">
        <v>2964</v>
      </c>
      <c r="I1038" s="288" t="s">
        <v>2962</v>
      </c>
      <c r="J1038" s="288" t="s">
        <v>60</v>
      </c>
      <c r="K1038" s="288" t="s">
        <v>2958</v>
      </c>
      <c r="L1038" s="288" t="s">
        <v>45</v>
      </c>
      <c r="M1038" s="289" t="s">
        <v>582</v>
      </c>
      <c r="N1038" s="288" t="s">
        <v>581</v>
      </c>
      <c r="O1038" s="288" t="s">
        <v>50</v>
      </c>
      <c r="P1038" s="288" t="s">
        <v>74</v>
      </c>
      <c r="Q1038" s="290" t="s">
        <v>45</v>
      </c>
      <c r="R1038" s="288" t="s">
        <v>45</v>
      </c>
      <c r="S1038" s="1">
        <v>2958465</v>
      </c>
      <c r="T1038" s="1">
        <v>45961</v>
      </c>
      <c r="U1038" s="290" t="s">
        <v>45</v>
      </c>
      <c r="V1038" s="1">
        <v>45961</v>
      </c>
      <c r="W1038" s="290" t="s">
        <v>45</v>
      </c>
      <c r="X1038" s="290" t="s">
        <v>45</v>
      </c>
      <c r="Y1038" s="291">
        <v>43000</v>
      </c>
      <c r="Z1038" s="291">
        <v>43000</v>
      </c>
      <c r="AA1038" s="291">
        <v>11200</v>
      </c>
      <c r="AB1038" s="291">
        <v>43000</v>
      </c>
      <c r="AC1038" s="292" t="s">
        <v>583</v>
      </c>
      <c r="AD1038" s="290" t="s">
        <v>60</v>
      </c>
      <c r="AE1038" s="292" t="s">
        <v>45</v>
      </c>
      <c r="AF1038" s="291">
        <v>43000</v>
      </c>
      <c r="AG1038" s="291">
        <v>505</v>
      </c>
      <c r="AH1038" s="291">
        <v>21715000</v>
      </c>
      <c r="AI1038" s="291">
        <v>5656000</v>
      </c>
      <c r="AJ1038" s="291">
        <v>505</v>
      </c>
      <c r="AK1038" s="291">
        <v>21715000</v>
      </c>
      <c r="AL1038" s="291">
        <v>5656000</v>
      </c>
      <c r="AM1038" s="291"/>
      <c r="AN1038" s="291"/>
      <c r="AO1038" s="291">
        <v>0</v>
      </c>
      <c r="AP1038" s="291"/>
      <c r="AQ1038" s="291"/>
      <c r="AR1038" s="291">
        <v>0</v>
      </c>
      <c r="AS1038" s="291"/>
      <c r="AT1038" s="291"/>
      <c r="AU1038" s="291">
        <v>0</v>
      </c>
      <c r="AV1038" s="291"/>
      <c r="AW1038" s="291"/>
      <c r="AX1038" s="291">
        <v>0</v>
      </c>
      <c r="AY1038" s="291"/>
      <c r="AZ1038" s="291"/>
      <c r="BA1038" s="291"/>
      <c r="BB1038" s="291"/>
      <c r="BC1038" s="291"/>
      <c r="BD1038" s="291"/>
      <c r="BE1038" s="291"/>
      <c r="BF1038" s="291">
        <v>0</v>
      </c>
      <c r="BG1038" s="291"/>
      <c r="BH1038" s="291"/>
      <c r="BI1038" s="291"/>
      <c r="BJ1038" s="291">
        <v>0</v>
      </c>
      <c r="BK1038" s="291"/>
      <c r="BL1038" s="291"/>
      <c r="BM1038" s="291"/>
      <c r="BN1038" s="291"/>
      <c r="BO1038" s="291"/>
      <c r="BP1038" s="292" t="s">
        <v>45</v>
      </c>
      <c r="BQ1038" s="292" t="s">
        <v>45</v>
      </c>
      <c r="BR1038" t="s">
        <v>45</v>
      </c>
    </row>
    <row r="1039" spans="1:70" x14ac:dyDescent="0.3">
      <c r="A1039" s="281">
        <v>1036</v>
      </c>
      <c r="B1039" s="282" t="s">
        <v>2952</v>
      </c>
      <c r="C1039" s="282" t="s">
        <v>3011</v>
      </c>
      <c r="D1039" s="282" t="s">
        <v>3007</v>
      </c>
      <c r="E1039" s="282" t="s">
        <v>2997</v>
      </c>
      <c r="F1039" s="282" t="s">
        <v>2955</v>
      </c>
      <c r="G1039" s="282" t="s">
        <v>2966</v>
      </c>
      <c r="H1039" s="282" t="s">
        <v>2967</v>
      </c>
      <c r="I1039" s="282" t="s">
        <v>2962</v>
      </c>
      <c r="J1039" s="282" t="s">
        <v>60</v>
      </c>
      <c r="K1039" s="282" t="s">
        <v>2958</v>
      </c>
      <c r="L1039" s="282" t="s">
        <v>45</v>
      </c>
      <c r="M1039" s="283" t="s">
        <v>579</v>
      </c>
      <c r="N1039" s="282" t="s">
        <v>578</v>
      </c>
      <c r="O1039" s="282" t="s">
        <v>50</v>
      </c>
      <c r="P1039" s="282" t="s">
        <v>74</v>
      </c>
      <c r="Q1039" s="284" t="s">
        <v>45</v>
      </c>
      <c r="R1039" s="282" t="s">
        <v>45</v>
      </c>
      <c r="S1039" s="285">
        <v>2958465</v>
      </c>
      <c r="T1039" s="285">
        <v>45961</v>
      </c>
      <c r="U1039" s="284" t="s">
        <v>45</v>
      </c>
      <c r="V1039" s="285">
        <v>45961</v>
      </c>
      <c r="W1039" s="284" t="s">
        <v>45</v>
      </c>
      <c r="X1039" s="284" t="s">
        <v>45</v>
      </c>
      <c r="Y1039" s="286">
        <v>64000</v>
      </c>
      <c r="Z1039" s="286">
        <v>64000</v>
      </c>
      <c r="AA1039" s="286">
        <v>16900</v>
      </c>
      <c r="AB1039" s="286">
        <v>64000</v>
      </c>
      <c r="AC1039" s="287" t="s">
        <v>363</v>
      </c>
      <c r="AD1039" s="284" t="s">
        <v>60</v>
      </c>
      <c r="AE1039" s="287" t="s">
        <v>45</v>
      </c>
      <c r="AF1039" s="286">
        <v>64000</v>
      </c>
      <c r="AG1039" s="286">
        <v>590</v>
      </c>
      <c r="AH1039" s="286">
        <v>37760000</v>
      </c>
      <c r="AI1039" s="286">
        <v>9971000</v>
      </c>
      <c r="AJ1039" s="286">
        <v>590</v>
      </c>
      <c r="AK1039" s="286">
        <v>37760000</v>
      </c>
      <c r="AL1039" s="286">
        <v>9971000</v>
      </c>
      <c r="AM1039" s="286"/>
      <c r="AN1039" s="286"/>
      <c r="AO1039" s="286">
        <v>0</v>
      </c>
      <c r="AP1039" s="286"/>
      <c r="AQ1039" s="286"/>
      <c r="AR1039" s="286">
        <v>0</v>
      </c>
      <c r="AS1039" s="286"/>
      <c r="AT1039" s="286"/>
      <c r="AU1039" s="286">
        <v>0</v>
      </c>
      <c r="AV1039" s="286"/>
      <c r="AW1039" s="286"/>
      <c r="AX1039" s="286">
        <v>0</v>
      </c>
      <c r="AY1039" s="286"/>
      <c r="AZ1039" s="286"/>
      <c r="BA1039" s="286"/>
      <c r="BB1039" s="286"/>
      <c r="BC1039" s="286"/>
      <c r="BD1039" s="286"/>
      <c r="BE1039" s="286"/>
      <c r="BF1039" s="286">
        <v>0</v>
      </c>
      <c r="BG1039" s="286"/>
      <c r="BH1039" s="286"/>
      <c r="BI1039" s="286"/>
      <c r="BJ1039" s="286">
        <v>0</v>
      </c>
      <c r="BK1039" s="286"/>
      <c r="BL1039" s="286"/>
      <c r="BM1039" s="286"/>
      <c r="BN1039" s="286"/>
      <c r="BO1039" s="286"/>
      <c r="BP1039" s="287" t="s">
        <v>45</v>
      </c>
      <c r="BQ1039" s="287" t="s">
        <v>45</v>
      </c>
      <c r="BR1039" t="s">
        <v>45</v>
      </c>
    </row>
    <row r="1040" spans="1:70" x14ac:dyDescent="0.3">
      <c r="A1040" s="281">
        <v>1037</v>
      </c>
      <c r="B1040" s="288" t="s">
        <v>2952</v>
      </c>
      <c r="C1040" s="288" t="s">
        <v>3011</v>
      </c>
      <c r="D1040" s="288" t="s">
        <v>3007</v>
      </c>
      <c r="E1040" s="288" t="s">
        <v>2997</v>
      </c>
      <c r="F1040" s="288" t="s">
        <v>2970</v>
      </c>
      <c r="G1040" s="288" t="s">
        <v>2971</v>
      </c>
      <c r="H1040" s="288" t="s">
        <v>2972</v>
      </c>
      <c r="I1040" s="288" t="s">
        <v>2962</v>
      </c>
      <c r="J1040" s="288" t="s">
        <v>60</v>
      </c>
      <c r="K1040" s="288" t="s">
        <v>2958</v>
      </c>
      <c r="L1040" s="288" t="s">
        <v>45</v>
      </c>
      <c r="M1040" s="289" t="s">
        <v>575</v>
      </c>
      <c r="N1040" s="288" t="s">
        <v>574</v>
      </c>
      <c r="O1040" s="288" t="s">
        <v>50</v>
      </c>
      <c r="P1040" s="288" t="s">
        <v>51</v>
      </c>
      <c r="Q1040" s="290" t="s">
        <v>45</v>
      </c>
      <c r="R1040" s="288" t="s">
        <v>45</v>
      </c>
      <c r="S1040" s="1">
        <v>2958465</v>
      </c>
      <c r="T1040" s="1">
        <v>45960</v>
      </c>
      <c r="U1040" s="290" t="s">
        <v>45</v>
      </c>
      <c r="V1040" s="1">
        <v>45960</v>
      </c>
      <c r="W1040" s="290" t="s">
        <v>45</v>
      </c>
      <c r="X1040" s="290" t="s">
        <v>45</v>
      </c>
      <c r="Y1040" s="291">
        <v>79000</v>
      </c>
      <c r="Z1040" s="291">
        <v>79000</v>
      </c>
      <c r="AA1040" s="291">
        <v>21000</v>
      </c>
      <c r="AB1040" s="291">
        <v>79000</v>
      </c>
      <c r="AC1040" s="292" t="s">
        <v>531</v>
      </c>
      <c r="AD1040" s="290" t="s">
        <v>60</v>
      </c>
      <c r="AE1040" s="292" t="s">
        <v>45</v>
      </c>
      <c r="AF1040" s="291">
        <v>79000</v>
      </c>
      <c r="AG1040" s="291">
        <v>785</v>
      </c>
      <c r="AH1040" s="291">
        <v>62015000</v>
      </c>
      <c r="AI1040" s="291">
        <v>16485000</v>
      </c>
      <c r="AJ1040" s="291">
        <v>785</v>
      </c>
      <c r="AK1040" s="291">
        <v>62015000</v>
      </c>
      <c r="AL1040" s="291">
        <v>16485000</v>
      </c>
      <c r="AM1040" s="291"/>
      <c r="AN1040" s="291"/>
      <c r="AO1040" s="291">
        <v>0</v>
      </c>
      <c r="AP1040" s="291"/>
      <c r="AQ1040" s="291"/>
      <c r="AR1040" s="291">
        <v>0</v>
      </c>
      <c r="AS1040" s="291"/>
      <c r="AT1040" s="291"/>
      <c r="AU1040" s="291">
        <v>0</v>
      </c>
      <c r="AV1040" s="291"/>
      <c r="AW1040" s="291"/>
      <c r="AX1040" s="291">
        <v>0</v>
      </c>
      <c r="AY1040" s="291"/>
      <c r="AZ1040" s="291"/>
      <c r="BA1040" s="291"/>
      <c r="BB1040" s="291"/>
      <c r="BC1040" s="291"/>
      <c r="BD1040" s="291"/>
      <c r="BE1040" s="291"/>
      <c r="BF1040" s="291">
        <v>0</v>
      </c>
      <c r="BG1040" s="291"/>
      <c r="BH1040" s="291"/>
      <c r="BI1040" s="291"/>
      <c r="BJ1040" s="291">
        <v>0</v>
      </c>
      <c r="BK1040" s="291"/>
      <c r="BL1040" s="291"/>
      <c r="BM1040" s="291"/>
      <c r="BN1040" s="291"/>
      <c r="BO1040" s="291"/>
      <c r="BP1040" s="292" t="s">
        <v>45</v>
      </c>
      <c r="BQ1040" s="292" t="s">
        <v>45</v>
      </c>
      <c r="BR1040" t="s">
        <v>45</v>
      </c>
    </row>
    <row r="1041" spans="1:70" x14ac:dyDescent="0.3">
      <c r="A1041" s="281">
        <v>1038</v>
      </c>
      <c r="B1041" s="282" t="s">
        <v>2952</v>
      </c>
      <c r="C1041" s="282" t="s">
        <v>3011</v>
      </c>
      <c r="D1041" s="282" t="s">
        <v>3007</v>
      </c>
      <c r="E1041" s="282" t="s">
        <v>2997</v>
      </c>
      <c r="F1041" s="282" t="s">
        <v>2970</v>
      </c>
      <c r="G1041" s="282" t="s">
        <v>2971</v>
      </c>
      <c r="H1041" s="282" t="s">
        <v>2972</v>
      </c>
      <c r="I1041" s="282" t="s">
        <v>2962</v>
      </c>
      <c r="J1041" s="282" t="s">
        <v>60</v>
      </c>
      <c r="K1041" s="282" t="s">
        <v>2958</v>
      </c>
      <c r="L1041" s="282" t="s">
        <v>45</v>
      </c>
      <c r="M1041" s="283" t="s">
        <v>573</v>
      </c>
      <c r="N1041" s="282" t="s">
        <v>572</v>
      </c>
      <c r="O1041" s="282" t="s">
        <v>50</v>
      </c>
      <c r="P1041" s="282" t="s">
        <v>142</v>
      </c>
      <c r="Q1041" s="284" t="s">
        <v>45</v>
      </c>
      <c r="R1041" s="282" t="s">
        <v>45</v>
      </c>
      <c r="S1041" s="285">
        <v>2958465</v>
      </c>
      <c r="T1041" s="285">
        <v>45959</v>
      </c>
      <c r="U1041" s="284" t="s">
        <v>45</v>
      </c>
      <c r="V1041" s="285">
        <v>45959</v>
      </c>
      <c r="W1041" s="284" t="s">
        <v>45</v>
      </c>
      <c r="X1041" s="284" t="s">
        <v>45</v>
      </c>
      <c r="Y1041" s="286">
        <v>82000</v>
      </c>
      <c r="Z1041" s="286">
        <v>82000</v>
      </c>
      <c r="AA1041" s="286">
        <v>21000</v>
      </c>
      <c r="AB1041" s="286">
        <v>82000</v>
      </c>
      <c r="AC1041" s="287" t="s">
        <v>546</v>
      </c>
      <c r="AD1041" s="284" t="s">
        <v>60</v>
      </c>
      <c r="AE1041" s="287" t="s">
        <v>45</v>
      </c>
      <c r="AF1041" s="286">
        <v>82000</v>
      </c>
      <c r="AG1041" s="286">
        <v>540</v>
      </c>
      <c r="AH1041" s="286">
        <v>44280000</v>
      </c>
      <c r="AI1041" s="286">
        <v>11340000</v>
      </c>
      <c r="AJ1041" s="286">
        <v>540</v>
      </c>
      <c r="AK1041" s="286">
        <v>44280000</v>
      </c>
      <c r="AL1041" s="286">
        <v>11340000</v>
      </c>
      <c r="AM1041" s="286"/>
      <c r="AN1041" s="286"/>
      <c r="AO1041" s="286">
        <v>0</v>
      </c>
      <c r="AP1041" s="286"/>
      <c r="AQ1041" s="286"/>
      <c r="AR1041" s="286">
        <v>0</v>
      </c>
      <c r="AS1041" s="286"/>
      <c r="AT1041" s="286"/>
      <c r="AU1041" s="286">
        <v>0</v>
      </c>
      <c r="AV1041" s="286"/>
      <c r="AW1041" s="286"/>
      <c r="AX1041" s="286">
        <v>0</v>
      </c>
      <c r="AY1041" s="286"/>
      <c r="AZ1041" s="286"/>
      <c r="BA1041" s="286"/>
      <c r="BB1041" s="286"/>
      <c r="BC1041" s="286"/>
      <c r="BD1041" s="286"/>
      <c r="BE1041" s="286"/>
      <c r="BF1041" s="286">
        <v>0</v>
      </c>
      <c r="BG1041" s="286"/>
      <c r="BH1041" s="286"/>
      <c r="BI1041" s="286"/>
      <c r="BJ1041" s="286">
        <v>0</v>
      </c>
      <c r="BK1041" s="286"/>
      <c r="BL1041" s="286"/>
      <c r="BM1041" s="286"/>
      <c r="BN1041" s="286"/>
      <c r="BO1041" s="286"/>
      <c r="BP1041" s="287" t="s">
        <v>45</v>
      </c>
      <c r="BQ1041" s="287" t="s">
        <v>45</v>
      </c>
      <c r="BR1041" t="s">
        <v>45</v>
      </c>
    </row>
    <row r="1042" spans="1:70" x14ac:dyDescent="0.3">
      <c r="A1042" s="281">
        <v>1039</v>
      </c>
      <c r="B1042" s="288" t="s">
        <v>2952</v>
      </c>
      <c r="C1042" s="288" t="s">
        <v>3011</v>
      </c>
      <c r="D1042" s="288" t="s">
        <v>3007</v>
      </c>
      <c r="E1042" s="288" t="s">
        <v>2997</v>
      </c>
      <c r="F1042" s="288" t="s">
        <v>2970</v>
      </c>
      <c r="G1042" s="288" t="s">
        <v>2974</v>
      </c>
      <c r="H1042" s="288" t="s">
        <v>2976</v>
      </c>
      <c r="I1042" s="288" t="s">
        <v>2962</v>
      </c>
      <c r="J1042" s="288" t="s">
        <v>60</v>
      </c>
      <c r="K1042" s="288" t="s">
        <v>2958</v>
      </c>
      <c r="L1042" s="288" t="s">
        <v>45</v>
      </c>
      <c r="M1042" s="289" t="s">
        <v>571</v>
      </c>
      <c r="N1042" s="288" t="s">
        <v>570</v>
      </c>
      <c r="O1042" s="288" t="s">
        <v>50</v>
      </c>
      <c r="P1042" s="288" t="s">
        <v>51</v>
      </c>
      <c r="Q1042" s="290" t="s">
        <v>45</v>
      </c>
      <c r="R1042" s="288" t="s">
        <v>45</v>
      </c>
      <c r="S1042" s="1">
        <v>2958465</v>
      </c>
      <c r="T1042" s="1">
        <v>45958</v>
      </c>
      <c r="U1042" s="290" t="s">
        <v>45</v>
      </c>
      <c r="V1042" s="1">
        <v>45958</v>
      </c>
      <c r="W1042" s="290" t="s">
        <v>45</v>
      </c>
      <c r="X1042" s="290" t="s">
        <v>45</v>
      </c>
      <c r="Y1042" s="291">
        <v>65000</v>
      </c>
      <c r="Z1042" s="291">
        <v>65000</v>
      </c>
      <c r="AA1042" s="291">
        <v>17000</v>
      </c>
      <c r="AB1042" s="291">
        <v>65000</v>
      </c>
      <c r="AC1042" s="292" t="s">
        <v>527</v>
      </c>
      <c r="AD1042" s="290" t="s">
        <v>60</v>
      </c>
      <c r="AE1042" s="292" t="s">
        <v>45</v>
      </c>
      <c r="AF1042" s="291">
        <v>65000</v>
      </c>
      <c r="AG1042" s="291">
        <v>540</v>
      </c>
      <c r="AH1042" s="291">
        <v>35100000</v>
      </c>
      <c r="AI1042" s="291">
        <v>9180000</v>
      </c>
      <c r="AJ1042" s="291">
        <v>540</v>
      </c>
      <c r="AK1042" s="291">
        <v>35100000</v>
      </c>
      <c r="AL1042" s="291">
        <v>9180000</v>
      </c>
      <c r="AM1042" s="291"/>
      <c r="AN1042" s="291"/>
      <c r="AO1042" s="291">
        <v>0</v>
      </c>
      <c r="AP1042" s="291"/>
      <c r="AQ1042" s="291"/>
      <c r="AR1042" s="291">
        <v>0</v>
      </c>
      <c r="AS1042" s="291"/>
      <c r="AT1042" s="291"/>
      <c r="AU1042" s="291">
        <v>0</v>
      </c>
      <c r="AV1042" s="291"/>
      <c r="AW1042" s="291"/>
      <c r="AX1042" s="291">
        <v>0</v>
      </c>
      <c r="AY1042" s="291"/>
      <c r="AZ1042" s="291"/>
      <c r="BA1042" s="291"/>
      <c r="BB1042" s="291"/>
      <c r="BC1042" s="291"/>
      <c r="BD1042" s="291"/>
      <c r="BE1042" s="291"/>
      <c r="BF1042" s="291">
        <v>0</v>
      </c>
      <c r="BG1042" s="291"/>
      <c r="BH1042" s="291"/>
      <c r="BI1042" s="291"/>
      <c r="BJ1042" s="291">
        <v>0</v>
      </c>
      <c r="BK1042" s="291"/>
      <c r="BL1042" s="291"/>
      <c r="BM1042" s="291"/>
      <c r="BN1042" s="291"/>
      <c r="BO1042" s="291"/>
      <c r="BP1042" s="292" t="s">
        <v>45</v>
      </c>
      <c r="BQ1042" s="292" t="s">
        <v>45</v>
      </c>
      <c r="BR1042" t="s">
        <v>45</v>
      </c>
    </row>
    <row r="1043" spans="1:70" x14ac:dyDescent="0.3">
      <c r="A1043" s="281">
        <v>1040</v>
      </c>
      <c r="B1043" s="282" t="s">
        <v>2952</v>
      </c>
      <c r="C1043" s="282" t="s">
        <v>3011</v>
      </c>
      <c r="D1043" s="282" t="s">
        <v>3007</v>
      </c>
      <c r="E1043" s="282" t="s">
        <v>2997</v>
      </c>
      <c r="F1043" s="282" t="s">
        <v>2977</v>
      </c>
      <c r="G1043" s="282" t="s">
        <v>3008</v>
      </c>
      <c r="H1043" s="282" t="s">
        <v>3009</v>
      </c>
      <c r="I1043" s="282" t="s">
        <v>2962</v>
      </c>
      <c r="J1043" s="282" t="s">
        <v>60</v>
      </c>
      <c r="K1043" s="282" t="s">
        <v>2958</v>
      </c>
      <c r="L1043" s="282" t="s">
        <v>45</v>
      </c>
      <c r="M1043" s="283" t="s">
        <v>568</v>
      </c>
      <c r="N1043" s="282" t="s">
        <v>567</v>
      </c>
      <c r="O1043" s="282" t="s">
        <v>50</v>
      </c>
      <c r="P1043" s="282" t="s">
        <v>184</v>
      </c>
      <c r="Q1043" s="284" t="s">
        <v>45</v>
      </c>
      <c r="R1043" s="282" t="s">
        <v>45</v>
      </c>
      <c r="S1043" s="285">
        <v>2958465</v>
      </c>
      <c r="T1043" s="285">
        <v>45957</v>
      </c>
      <c r="U1043" s="284" t="s">
        <v>45</v>
      </c>
      <c r="V1043" s="285">
        <v>45957</v>
      </c>
      <c r="W1043" s="284" t="s">
        <v>45</v>
      </c>
      <c r="X1043" s="284" t="s">
        <v>45</v>
      </c>
      <c r="Y1043" s="286">
        <v>280000</v>
      </c>
      <c r="Z1043" s="286">
        <v>314000</v>
      </c>
      <c r="AA1043" s="286">
        <v>77000</v>
      </c>
      <c r="AB1043" s="286">
        <v>314000</v>
      </c>
      <c r="AC1043" s="287" t="s">
        <v>569</v>
      </c>
      <c r="AD1043" s="284" t="s">
        <v>60</v>
      </c>
      <c r="AE1043" s="287" t="s">
        <v>45</v>
      </c>
      <c r="AF1043" s="286">
        <v>280000</v>
      </c>
      <c r="AG1043" s="286">
        <v>495</v>
      </c>
      <c r="AH1043" s="286">
        <v>155430000</v>
      </c>
      <c r="AI1043" s="286">
        <v>38115000</v>
      </c>
      <c r="AJ1043" s="286">
        <v>495</v>
      </c>
      <c r="AK1043" s="286">
        <v>155430000</v>
      </c>
      <c r="AL1043" s="286">
        <v>38115000</v>
      </c>
      <c r="AM1043" s="286"/>
      <c r="AN1043" s="286"/>
      <c r="AO1043" s="286">
        <v>0</v>
      </c>
      <c r="AP1043" s="286"/>
      <c r="AQ1043" s="286"/>
      <c r="AR1043" s="286">
        <v>0</v>
      </c>
      <c r="AS1043" s="286"/>
      <c r="AT1043" s="286"/>
      <c r="AU1043" s="286">
        <v>0</v>
      </c>
      <c r="AV1043" s="286"/>
      <c r="AW1043" s="286"/>
      <c r="AX1043" s="286">
        <v>0</v>
      </c>
      <c r="AY1043" s="286"/>
      <c r="AZ1043" s="286"/>
      <c r="BA1043" s="286"/>
      <c r="BB1043" s="286"/>
      <c r="BC1043" s="286"/>
      <c r="BD1043" s="286"/>
      <c r="BE1043" s="286"/>
      <c r="BF1043" s="286">
        <v>0</v>
      </c>
      <c r="BG1043" s="286"/>
      <c r="BH1043" s="286"/>
      <c r="BI1043" s="286"/>
      <c r="BJ1043" s="286">
        <v>0</v>
      </c>
      <c r="BK1043" s="286"/>
      <c r="BL1043" s="286"/>
      <c r="BM1043" s="286"/>
      <c r="BN1043" s="286"/>
      <c r="BO1043" s="286"/>
      <c r="BP1043" s="287" t="s">
        <v>45</v>
      </c>
      <c r="BQ1043" s="287" t="s">
        <v>45</v>
      </c>
      <c r="BR1043" t="s">
        <v>45</v>
      </c>
    </row>
    <row r="1044" spans="1:70" x14ac:dyDescent="0.3">
      <c r="A1044" s="281">
        <v>1041</v>
      </c>
      <c r="B1044" s="288" t="s">
        <v>2952</v>
      </c>
      <c r="C1044" s="288" t="s">
        <v>3011</v>
      </c>
      <c r="D1044" s="288" t="s">
        <v>3007</v>
      </c>
      <c r="E1044" s="288" t="s">
        <v>2997</v>
      </c>
      <c r="F1044" s="288" t="s">
        <v>2985</v>
      </c>
      <c r="G1044" s="288" t="s">
        <v>2986</v>
      </c>
      <c r="H1044" s="288" t="s">
        <v>2989</v>
      </c>
      <c r="I1044" s="288" t="s">
        <v>2962</v>
      </c>
      <c r="J1044" s="288" t="s">
        <v>60</v>
      </c>
      <c r="K1044" s="288" t="s">
        <v>2958</v>
      </c>
      <c r="L1044" s="288" t="s">
        <v>45</v>
      </c>
      <c r="M1044" s="289" t="s">
        <v>565</v>
      </c>
      <c r="N1044" s="288" t="s">
        <v>564</v>
      </c>
      <c r="O1044" s="288" t="s">
        <v>50</v>
      </c>
      <c r="P1044" s="288" t="s">
        <v>51</v>
      </c>
      <c r="Q1044" s="290" t="s">
        <v>45</v>
      </c>
      <c r="R1044" s="288" t="s">
        <v>45</v>
      </c>
      <c r="S1044" s="1">
        <v>2958465</v>
      </c>
      <c r="T1044" s="1">
        <v>45922</v>
      </c>
      <c r="U1044" s="290" t="s">
        <v>45</v>
      </c>
      <c r="V1044" s="1">
        <v>45922</v>
      </c>
      <c r="W1044" s="290" t="s">
        <v>45</v>
      </c>
      <c r="X1044" s="290" t="s">
        <v>45</v>
      </c>
      <c r="Y1044" s="291">
        <v>72000</v>
      </c>
      <c r="Z1044" s="291">
        <v>72000</v>
      </c>
      <c r="AA1044" s="291">
        <v>18600</v>
      </c>
      <c r="AB1044" s="291">
        <v>72000</v>
      </c>
      <c r="AC1044" s="292" t="s">
        <v>566</v>
      </c>
      <c r="AD1044" s="290" t="s">
        <v>60</v>
      </c>
      <c r="AE1044" s="292" t="s">
        <v>45</v>
      </c>
      <c r="AF1044" s="291">
        <v>72000</v>
      </c>
      <c r="AG1044" s="291">
        <v>720</v>
      </c>
      <c r="AH1044" s="291">
        <v>51840000</v>
      </c>
      <c r="AI1044" s="291">
        <v>13392000</v>
      </c>
      <c r="AJ1044" s="291">
        <v>720</v>
      </c>
      <c r="AK1044" s="291">
        <v>51840000</v>
      </c>
      <c r="AL1044" s="291">
        <v>13392000</v>
      </c>
      <c r="AM1044" s="291"/>
      <c r="AN1044" s="291"/>
      <c r="AO1044" s="291">
        <v>0</v>
      </c>
      <c r="AP1044" s="291"/>
      <c r="AQ1044" s="291"/>
      <c r="AR1044" s="291">
        <v>0</v>
      </c>
      <c r="AS1044" s="291"/>
      <c r="AT1044" s="291"/>
      <c r="AU1044" s="291">
        <v>0</v>
      </c>
      <c r="AV1044" s="291"/>
      <c r="AW1044" s="291"/>
      <c r="AX1044" s="291">
        <v>0</v>
      </c>
      <c r="AY1044" s="291"/>
      <c r="AZ1044" s="291"/>
      <c r="BA1044" s="291"/>
      <c r="BB1044" s="291"/>
      <c r="BC1044" s="291"/>
      <c r="BD1044" s="291"/>
      <c r="BE1044" s="291"/>
      <c r="BF1044" s="291">
        <v>0</v>
      </c>
      <c r="BG1044" s="291"/>
      <c r="BH1044" s="291"/>
      <c r="BI1044" s="291"/>
      <c r="BJ1044" s="291">
        <v>0</v>
      </c>
      <c r="BK1044" s="291"/>
      <c r="BL1044" s="291"/>
      <c r="BM1044" s="291"/>
      <c r="BN1044" s="291"/>
      <c r="BO1044" s="291"/>
      <c r="BP1044" s="292" t="s">
        <v>45</v>
      </c>
      <c r="BQ1044" s="292" t="s">
        <v>45</v>
      </c>
      <c r="BR1044" t="s">
        <v>45</v>
      </c>
    </row>
    <row r="1045" spans="1:70" x14ac:dyDescent="0.3">
      <c r="A1045" s="281">
        <v>1042</v>
      </c>
      <c r="B1045" s="282" t="s">
        <v>2952</v>
      </c>
      <c r="C1045" s="282" t="s">
        <v>3011</v>
      </c>
      <c r="D1045" s="282" t="s">
        <v>3007</v>
      </c>
      <c r="E1045" s="282" t="s">
        <v>2997</v>
      </c>
      <c r="F1045" s="282" t="s">
        <v>2985</v>
      </c>
      <c r="G1045" s="282" t="s">
        <v>2986</v>
      </c>
      <c r="H1045" s="282" t="s">
        <v>2989</v>
      </c>
      <c r="I1045" s="282" t="s">
        <v>2962</v>
      </c>
      <c r="J1045" s="282" t="s">
        <v>60</v>
      </c>
      <c r="K1045" s="282" t="s">
        <v>2958</v>
      </c>
      <c r="L1045" s="282" t="s">
        <v>45</v>
      </c>
      <c r="M1045" s="283" t="s">
        <v>563</v>
      </c>
      <c r="N1045" s="282" t="s">
        <v>562</v>
      </c>
      <c r="O1045" s="282" t="s">
        <v>50</v>
      </c>
      <c r="P1045" s="282" t="s">
        <v>51</v>
      </c>
      <c r="Q1045" s="284" t="s">
        <v>45</v>
      </c>
      <c r="R1045" s="282" t="s">
        <v>45</v>
      </c>
      <c r="S1045" s="285">
        <v>2958465</v>
      </c>
      <c r="T1045" s="285">
        <v>45922</v>
      </c>
      <c r="U1045" s="284" t="s">
        <v>45</v>
      </c>
      <c r="V1045" s="285">
        <v>45922</v>
      </c>
      <c r="W1045" s="284" t="s">
        <v>45</v>
      </c>
      <c r="X1045" s="284" t="s">
        <v>45</v>
      </c>
      <c r="Y1045" s="286">
        <v>65000</v>
      </c>
      <c r="Z1045" s="286">
        <v>65000</v>
      </c>
      <c r="AA1045" s="286">
        <v>16900</v>
      </c>
      <c r="AB1045" s="286">
        <v>65000</v>
      </c>
      <c r="AC1045" s="287" t="s">
        <v>201</v>
      </c>
      <c r="AD1045" s="284" t="s">
        <v>60</v>
      </c>
      <c r="AE1045" s="287" t="s">
        <v>45</v>
      </c>
      <c r="AF1045" s="286">
        <v>65000</v>
      </c>
      <c r="AG1045" s="286">
        <v>1205</v>
      </c>
      <c r="AH1045" s="286">
        <v>78325000</v>
      </c>
      <c r="AI1045" s="286">
        <v>20364500</v>
      </c>
      <c r="AJ1045" s="286">
        <v>1205</v>
      </c>
      <c r="AK1045" s="286">
        <v>78325000</v>
      </c>
      <c r="AL1045" s="286">
        <v>20364500</v>
      </c>
      <c r="AM1045" s="286"/>
      <c r="AN1045" s="286"/>
      <c r="AO1045" s="286">
        <v>0</v>
      </c>
      <c r="AP1045" s="286"/>
      <c r="AQ1045" s="286"/>
      <c r="AR1045" s="286">
        <v>0</v>
      </c>
      <c r="AS1045" s="286"/>
      <c r="AT1045" s="286"/>
      <c r="AU1045" s="286">
        <v>0</v>
      </c>
      <c r="AV1045" s="286"/>
      <c r="AW1045" s="286"/>
      <c r="AX1045" s="286">
        <v>0</v>
      </c>
      <c r="AY1045" s="286"/>
      <c r="AZ1045" s="286"/>
      <c r="BA1045" s="286"/>
      <c r="BB1045" s="286"/>
      <c r="BC1045" s="286"/>
      <c r="BD1045" s="286"/>
      <c r="BE1045" s="286"/>
      <c r="BF1045" s="286">
        <v>0</v>
      </c>
      <c r="BG1045" s="286"/>
      <c r="BH1045" s="286"/>
      <c r="BI1045" s="286"/>
      <c r="BJ1045" s="286">
        <v>0</v>
      </c>
      <c r="BK1045" s="286"/>
      <c r="BL1045" s="286"/>
      <c r="BM1045" s="286"/>
      <c r="BN1045" s="286"/>
      <c r="BO1045" s="286"/>
      <c r="BP1045" s="287" t="s">
        <v>45</v>
      </c>
      <c r="BQ1045" s="287" t="s">
        <v>45</v>
      </c>
      <c r="BR1045" t="s">
        <v>45</v>
      </c>
    </row>
    <row r="1046" spans="1:70" x14ac:dyDescent="0.3">
      <c r="A1046" s="281">
        <v>1043</v>
      </c>
      <c r="B1046" s="288" t="s">
        <v>2952</v>
      </c>
      <c r="C1046" s="288" t="s">
        <v>3011</v>
      </c>
      <c r="D1046" s="288" t="s">
        <v>3007</v>
      </c>
      <c r="E1046" s="288" t="s">
        <v>2997</v>
      </c>
      <c r="F1046" s="288" t="s">
        <v>2985</v>
      </c>
      <c r="G1046" s="288" t="s">
        <v>2986</v>
      </c>
      <c r="H1046" s="288" t="s">
        <v>2989</v>
      </c>
      <c r="I1046" s="288" t="s">
        <v>2962</v>
      </c>
      <c r="J1046" s="288" t="s">
        <v>60</v>
      </c>
      <c r="K1046" s="288" t="s">
        <v>2958</v>
      </c>
      <c r="L1046" s="288" t="s">
        <v>45</v>
      </c>
      <c r="M1046" s="289" t="s">
        <v>559</v>
      </c>
      <c r="N1046" s="288" t="s">
        <v>558</v>
      </c>
      <c r="O1046" s="288" t="s">
        <v>50</v>
      </c>
      <c r="P1046" s="288" t="s">
        <v>120</v>
      </c>
      <c r="Q1046" s="290" t="s">
        <v>45</v>
      </c>
      <c r="R1046" s="288" t="s">
        <v>45</v>
      </c>
      <c r="S1046" s="1">
        <v>2958465</v>
      </c>
      <c r="T1046" s="1">
        <v>45910</v>
      </c>
      <c r="U1046" s="290" t="s">
        <v>45</v>
      </c>
      <c r="V1046" s="1">
        <v>45910</v>
      </c>
      <c r="W1046" s="290" t="s">
        <v>45</v>
      </c>
      <c r="X1046" s="290" t="s">
        <v>45</v>
      </c>
      <c r="Y1046" s="291">
        <v>69000</v>
      </c>
      <c r="Z1046" s="291">
        <v>69000</v>
      </c>
      <c r="AA1046" s="291">
        <v>17000</v>
      </c>
      <c r="AB1046" s="291">
        <v>69000</v>
      </c>
      <c r="AC1046" s="292" t="s">
        <v>561</v>
      </c>
      <c r="AD1046" s="290" t="s">
        <v>60</v>
      </c>
      <c r="AE1046" s="292" t="s">
        <v>45</v>
      </c>
      <c r="AF1046" s="291">
        <v>69000</v>
      </c>
      <c r="AG1046" s="291">
        <v>540</v>
      </c>
      <c r="AH1046" s="291">
        <v>37260000</v>
      </c>
      <c r="AI1046" s="291">
        <v>9180000</v>
      </c>
      <c r="AJ1046" s="291">
        <v>540</v>
      </c>
      <c r="AK1046" s="291">
        <v>37260000</v>
      </c>
      <c r="AL1046" s="291">
        <v>9180000</v>
      </c>
      <c r="AM1046" s="291"/>
      <c r="AN1046" s="291"/>
      <c r="AO1046" s="291">
        <v>0</v>
      </c>
      <c r="AP1046" s="291"/>
      <c r="AQ1046" s="291"/>
      <c r="AR1046" s="291">
        <v>0</v>
      </c>
      <c r="AS1046" s="291"/>
      <c r="AT1046" s="291"/>
      <c r="AU1046" s="291">
        <v>0</v>
      </c>
      <c r="AV1046" s="291"/>
      <c r="AW1046" s="291"/>
      <c r="AX1046" s="291">
        <v>0</v>
      </c>
      <c r="AY1046" s="291"/>
      <c r="AZ1046" s="291"/>
      <c r="BA1046" s="291"/>
      <c r="BB1046" s="291"/>
      <c r="BC1046" s="291"/>
      <c r="BD1046" s="291"/>
      <c r="BE1046" s="291"/>
      <c r="BF1046" s="291">
        <v>0</v>
      </c>
      <c r="BG1046" s="291"/>
      <c r="BH1046" s="291"/>
      <c r="BI1046" s="291"/>
      <c r="BJ1046" s="291">
        <v>0</v>
      </c>
      <c r="BK1046" s="291"/>
      <c r="BL1046" s="291"/>
      <c r="BM1046" s="291"/>
      <c r="BN1046" s="291"/>
      <c r="BO1046" s="291"/>
      <c r="BP1046" s="292" t="s">
        <v>45</v>
      </c>
      <c r="BQ1046" s="292" t="s">
        <v>45</v>
      </c>
      <c r="BR1046" t="s">
        <v>45</v>
      </c>
    </row>
    <row r="1047" spans="1:70" x14ac:dyDescent="0.3">
      <c r="A1047" s="281">
        <v>1044</v>
      </c>
      <c r="B1047" s="282" t="s">
        <v>2952</v>
      </c>
      <c r="C1047" s="282" t="s">
        <v>3011</v>
      </c>
      <c r="D1047" s="282" t="s">
        <v>3007</v>
      </c>
      <c r="E1047" s="282" t="s">
        <v>2997</v>
      </c>
      <c r="F1047" s="282" t="s">
        <v>2985</v>
      </c>
      <c r="G1047" s="282" t="s">
        <v>2986</v>
      </c>
      <c r="H1047" s="282" t="s">
        <v>2989</v>
      </c>
      <c r="I1047" s="282" t="s">
        <v>2962</v>
      </c>
      <c r="J1047" s="282" t="s">
        <v>60</v>
      </c>
      <c r="K1047" s="282" t="s">
        <v>2958</v>
      </c>
      <c r="L1047" s="282" t="s">
        <v>45</v>
      </c>
      <c r="M1047" s="283" t="s">
        <v>557</v>
      </c>
      <c r="N1047" s="282" t="s">
        <v>556</v>
      </c>
      <c r="O1047" s="282" t="s">
        <v>50</v>
      </c>
      <c r="P1047" s="282" t="s">
        <v>51</v>
      </c>
      <c r="Q1047" s="284" t="s">
        <v>45</v>
      </c>
      <c r="R1047" s="282" t="s">
        <v>45</v>
      </c>
      <c r="S1047" s="285">
        <v>2958465</v>
      </c>
      <c r="T1047" s="285">
        <v>45960</v>
      </c>
      <c r="U1047" s="284" t="s">
        <v>45</v>
      </c>
      <c r="V1047" s="285">
        <v>45960</v>
      </c>
      <c r="W1047" s="284" t="s">
        <v>45</v>
      </c>
      <c r="X1047" s="284" t="s">
        <v>45</v>
      </c>
      <c r="Y1047" s="286">
        <v>89000</v>
      </c>
      <c r="Z1047" s="286">
        <v>89000</v>
      </c>
      <c r="AA1047" s="286">
        <v>23500</v>
      </c>
      <c r="AB1047" s="286">
        <v>89000</v>
      </c>
      <c r="AC1047" s="287" t="s">
        <v>363</v>
      </c>
      <c r="AD1047" s="284" t="s">
        <v>60</v>
      </c>
      <c r="AE1047" s="287" t="s">
        <v>45</v>
      </c>
      <c r="AF1047" s="286">
        <v>89000</v>
      </c>
      <c r="AG1047" s="286">
        <v>670</v>
      </c>
      <c r="AH1047" s="286">
        <v>59630000</v>
      </c>
      <c r="AI1047" s="286">
        <v>15745000</v>
      </c>
      <c r="AJ1047" s="286">
        <v>670</v>
      </c>
      <c r="AK1047" s="286">
        <v>59630000</v>
      </c>
      <c r="AL1047" s="286">
        <v>15745000</v>
      </c>
      <c r="AM1047" s="286"/>
      <c r="AN1047" s="286"/>
      <c r="AO1047" s="286">
        <v>0</v>
      </c>
      <c r="AP1047" s="286"/>
      <c r="AQ1047" s="286"/>
      <c r="AR1047" s="286">
        <v>0</v>
      </c>
      <c r="AS1047" s="286"/>
      <c r="AT1047" s="286"/>
      <c r="AU1047" s="286">
        <v>0</v>
      </c>
      <c r="AV1047" s="286"/>
      <c r="AW1047" s="286"/>
      <c r="AX1047" s="286">
        <v>0</v>
      </c>
      <c r="AY1047" s="286"/>
      <c r="AZ1047" s="286"/>
      <c r="BA1047" s="286"/>
      <c r="BB1047" s="286"/>
      <c r="BC1047" s="286"/>
      <c r="BD1047" s="286"/>
      <c r="BE1047" s="286"/>
      <c r="BF1047" s="286">
        <v>0</v>
      </c>
      <c r="BG1047" s="286"/>
      <c r="BH1047" s="286"/>
      <c r="BI1047" s="286"/>
      <c r="BJ1047" s="286">
        <v>0</v>
      </c>
      <c r="BK1047" s="286"/>
      <c r="BL1047" s="286"/>
      <c r="BM1047" s="286"/>
      <c r="BN1047" s="286"/>
      <c r="BO1047" s="286"/>
      <c r="BP1047" s="287" t="s">
        <v>45</v>
      </c>
      <c r="BQ1047" s="287" t="s">
        <v>45</v>
      </c>
      <c r="BR1047" t="s">
        <v>45</v>
      </c>
    </row>
    <row r="1048" spans="1:70" x14ac:dyDescent="0.3">
      <c r="A1048" s="281">
        <v>1045</v>
      </c>
      <c r="B1048" s="288" t="s">
        <v>2952</v>
      </c>
      <c r="C1048" s="288" t="s">
        <v>3011</v>
      </c>
      <c r="D1048" s="288" t="s">
        <v>3007</v>
      </c>
      <c r="E1048" s="288" t="s">
        <v>3017</v>
      </c>
      <c r="F1048" s="288" t="s">
        <v>2955</v>
      </c>
      <c r="G1048" s="288" t="s">
        <v>2960</v>
      </c>
      <c r="H1048" s="288" t="s">
        <v>2963</v>
      </c>
      <c r="I1048" s="288" t="s">
        <v>2962</v>
      </c>
      <c r="J1048" s="288" t="s">
        <v>60</v>
      </c>
      <c r="K1048" s="288" t="s">
        <v>2958</v>
      </c>
      <c r="L1048" s="288" t="s">
        <v>45</v>
      </c>
      <c r="M1048" s="289" t="s">
        <v>555</v>
      </c>
      <c r="N1048" s="288" t="s">
        <v>554</v>
      </c>
      <c r="O1048" s="288" t="s">
        <v>50</v>
      </c>
      <c r="P1048" s="288" t="s">
        <v>74</v>
      </c>
      <c r="Q1048" s="290" t="s">
        <v>45</v>
      </c>
      <c r="R1048" s="288" t="s">
        <v>45</v>
      </c>
      <c r="S1048" s="1">
        <v>2958465</v>
      </c>
      <c r="T1048" s="1">
        <v>45961</v>
      </c>
      <c r="U1048" s="290" t="s">
        <v>45</v>
      </c>
      <c r="V1048" s="1">
        <v>45961</v>
      </c>
      <c r="W1048" s="290" t="s">
        <v>45</v>
      </c>
      <c r="X1048" s="290" t="s">
        <v>45</v>
      </c>
      <c r="Y1048" s="291">
        <v>72000</v>
      </c>
      <c r="Z1048" s="291">
        <v>72000</v>
      </c>
      <c r="AA1048" s="291">
        <v>18800</v>
      </c>
      <c r="AB1048" s="291">
        <v>72000</v>
      </c>
      <c r="AC1048" s="292" t="s">
        <v>527</v>
      </c>
      <c r="AD1048" s="290" t="s">
        <v>60</v>
      </c>
      <c r="AE1048" s="292" t="s">
        <v>45</v>
      </c>
      <c r="AF1048" s="291">
        <v>72000</v>
      </c>
      <c r="AG1048" s="291">
        <v>1425</v>
      </c>
      <c r="AH1048" s="291">
        <v>102600000</v>
      </c>
      <c r="AI1048" s="291">
        <v>26790000</v>
      </c>
      <c r="AJ1048" s="291">
        <v>1425</v>
      </c>
      <c r="AK1048" s="291">
        <v>102600000</v>
      </c>
      <c r="AL1048" s="291">
        <v>26790000</v>
      </c>
      <c r="AM1048" s="291"/>
      <c r="AN1048" s="291"/>
      <c r="AO1048" s="291">
        <v>0</v>
      </c>
      <c r="AP1048" s="291"/>
      <c r="AQ1048" s="291"/>
      <c r="AR1048" s="291">
        <v>0</v>
      </c>
      <c r="AS1048" s="291"/>
      <c r="AT1048" s="291"/>
      <c r="AU1048" s="291">
        <v>0</v>
      </c>
      <c r="AV1048" s="291"/>
      <c r="AW1048" s="291"/>
      <c r="AX1048" s="291">
        <v>0</v>
      </c>
      <c r="AY1048" s="291"/>
      <c r="AZ1048" s="291"/>
      <c r="BA1048" s="291"/>
      <c r="BB1048" s="291"/>
      <c r="BC1048" s="291"/>
      <c r="BD1048" s="291"/>
      <c r="BE1048" s="291"/>
      <c r="BF1048" s="291">
        <v>0</v>
      </c>
      <c r="BG1048" s="291"/>
      <c r="BH1048" s="291"/>
      <c r="BI1048" s="291"/>
      <c r="BJ1048" s="291">
        <v>0</v>
      </c>
      <c r="BK1048" s="291"/>
      <c r="BL1048" s="291"/>
      <c r="BM1048" s="291"/>
      <c r="BN1048" s="291"/>
      <c r="BO1048" s="291"/>
      <c r="BP1048" s="292" t="s">
        <v>45</v>
      </c>
      <c r="BQ1048" s="292" t="s">
        <v>45</v>
      </c>
      <c r="BR1048" t="s">
        <v>45</v>
      </c>
    </row>
    <row r="1049" spans="1:70" x14ac:dyDescent="0.3">
      <c r="A1049" s="281">
        <v>1046</v>
      </c>
      <c r="B1049" s="282" t="s">
        <v>2952</v>
      </c>
      <c r="C1049" s="282" t="s">
        <v>3011</v>
      </c>
      <c r="D1049" s="282" t="s">
        <v>3007</v>
      </c>
      <c r="E1049" s="282" t="s">
        <v>3017</v>
      </c>
      <c r="F1049" s="282" t="s">
        <v>2955</v>
      </c>
      <c r="G1049" s="282" t="s">
        <v>2960</v>
      </c>
      <c r="H1049" s="282" t="s">
        <v>2964</v>
      </c>
      <c r="I1049" s="282" t="s">
        <v>2962</v>
      </c>
      <c r="J1049" s="282" t="s">
        <v>60</v>
      </c>
      <c r="K1049" s="282" t="s">
        <v>2958</v>
      </c>
      <c r="L1049" s="282" t="s">
        <v>45</v>
      </c>
      <c r="M1049" s="283" t="s">
        <v>552</v>
      </c>
      <c r="N1049" s="282" t="s">
        <v>551</v>
      </c>
      <c r="O1049" s="282" t="s">
        <v>50</v>
      </c>
      <c r="P1049" s="282" t="s">
        <v>51</v>
      </c>
      <c r="Q1049" s="284" t="s">
        <v>45</v>
      </c>
      <c r="R1049" s="282" t="s">
        <v>45</v>
      </c>
      <c r="S1049" s="285">
        <v>2958465</v>
      </c>
      <c r="T1049" s="285">
        <v>45961</v>
      </c>
      <c r="U1049" s="284" t="s">
        <v>45</v>
      </c>
      <c r="V1049" s="285">
        <v>45961</v>
      </c>
      <c r="W1049" s="284" t="s">
        <v>45</v>
      </c>
      <c r="X1049" s="284" t="s">
        <v>45</v>
      </c>
      <c r="Y1049" s="286">
        <v>82000</v>
      </c>
      <c r="Z1049" s="286">
        <v>82000</v>
      </c>
      <c r="AA1049" s="286">
        <v>21600</v>
      </c>
      <c r="AB1049" s="286">
        <v>82000</v>
      </c>
      <c r="AC1049" s="287" t="s">
        <v>421</v>
      </c>
      <c r="AD1049" s="284" t="s">
        <v>60</v>
      </c>
      <c r="AE1049" s="287" t="s">
        <v>45</v>
      </c>
      <c r="AF1049" s="286">
        <v>82000</v>
      </c>
      <c r="AG1049" s="286">
        <v>2725</v>
      </c>
      <c r="AH1049" s="286">
        <v>223450000</v>
      </c>
      <c r="AI1049" s="286">
        <v>58860000</v>
      </c>
      <c r="AJ1049" s="286">
        <v>1625</v>
      </c>
      <c r="AK1049" s="286">
        <v>133250000</v>
      </c>
      <c r="AL1049" s="286">
        <v>35100000</v>
      </c>
      <c r="AM1049" s="286">
        <v>1100</v>
      </c>
      <c r="AN1049" s="286">
        <v>90200000</v>
      </c>
      <c r="AO1049" s="286">
        <v>23760000</v>
      </c>
      <c r="AP1049" s="286"/>
      <c r="AQ1049" s="286"/>
      <c r="AR1049" s="286">
        <v>0</v>
      </c>
      <c r="AS1049" s="286"/>
      <c r="AT1049" s="286"/>
      <c r="AU1049" s="286">
        <v>0</v>
      </c>
      <c r="AV1049" s="286"/>
      <c r="AW1049" s="286"/>
      <c r="AX1049" s="286">
        <v>0</v>
      </c>
      <c r="AY1049" s="286"/>
      <c r="AZ1049" s="286"/>
      <c r="BA1049" s="286"/>
      <c r="BB1049" s="286"/>
      <c r="BC1049" s="286"/>
      <c r="BD1049" s="286"/>
      <c r="BE1049" s="286"/>
      <c r="BF1049" s="286">
        <v>0</v>
      </c>
      <c r="BG1049" s="286"/>
      <c r="BH1049" s="286"/>
      <c r="BI1049" s="286"/>
      <c r="BJ1049" s="286">
        <v>0</v>
      </c>
      <c r="BK1049" s="286"/>
      <c r="BL1049" s="286"/>
      <c r="BM1049" s="286"/>
      <c r="BN1049" s="286"/>
      <c r="BO1049" s="286"/>
      <c r="BP1049" s="287" t="s">
        <v>45</v>
      </c>
      <c r="BQ1049" s="287" t="s">
        <v>45</v>
      </c>
      <c r="BR1049" t="s">
        <v>45</v>
      </c>
    </row>
    <row r="1050" spans="1:70" x14ac:dyDescent="0.3">
      <c r="A1050" s="281">
        <v>1047</v>
      </c>
      <c r="B1050" s="288" t="s">
        <v>2952</v>
      </c>
      <c r="C1050" s="288" t="s">
        <v>3011</v>
      </c>
      <c r="D1050" s="288" t="s">
        <v>3007</v>
      </c>
      <c r="E1050" s="288" t="s">
        <v>3017</v>
      </c>
      <c r="F1050" s="288" t="s">
        <v>2955</v>
      </c>
      <c r="G1050" s="288" t="s">
        <v>2960</v>
      </c>
      <c r="H1050" s="288" t="s">
        <v>2964</v>
      </c>
      <c r="I1050" s="288" t="s">
        <v>2962</v>
      </c>
      <c r="J1050" s="288" t="s">
        <v>60</v>
      </c>
      <c r="K1050" s="288" t="s">
        <v>2958</v>
      </c>
      <c r="L1050" s="288" t="s">
        <v>45</v>
      </c>
      <c r="M1050" s="289" t="s">
        <v>550</v>
      </c>
      <c r="N1050" s="288" t="s">
        <v>549</v>
      </c>
      <c r="O1050" s="288" t="s">
        <v>50</v>
      </c>
      <c r="P1050" s="288" t="s">
        <v>74</v>
      </c>
      <c r="Q1050" s="290" t="s">
        <v>45</v>
      </c>
      <c r="R1050" s="288" t="s">
        <v>45</v>
      </c>
      <c r="S1050" s="1">
        <v>2958465</v>
      </c>
      <c r="T1050" s="1">
        <v>45961</v>
      </c>
      <c r="U1050" s="290" t="s">
        <v>45</v>
      </c>
      <c r="V1050" s="1">
        <v>45961</v>
      </c>
      <c r="W1050" s="290" t="s">
        <v>45</v>
      </c>
      <c r="X1050" s="290" t="s">
        <v>45</v>
      </c>
      <c r="Y1050" s="291">
        <v>69000</v>
      </c>
      <c r="Z1050" s="291">
        <v>69000</v>
      </c>
      <c r="AA1050" s="291">
        <v>18500</v>
      </c>
      <c r="AB1050" s="291">
        <v>69000</v>
      </c>
      <c r="AC1050" s="292" t="s">
        <v>121</v>
      </c>
      <c r="AD1050" s="290" t="s">
        <v>60</v>
      </c>
      <c r="AE1050" s="292" t="s">
        <v>45</v>
      </c>
      <c r="AF1050" s="291">
        <v>69000</v>
      </c>
      <c r="AG1050" s="291">
        <v>950</v>
      </c>
      <c r="AH1050" s="291">
        <v>65550000</v>
      </c>
      <c r="AI1050" s="291">
        <v>17575000</v>
      </c>
      <c r="AJ1050" s="291">
        <v>950</v>
      </c>
      <c r="AK1050" s="291">
        <v>65550000</v>
      </c>
      <c r="AL1050" s="291">
        <v>17575000</v>
      </c>
      <c r="AM1050" s="291"/>
      <c r="AN1050" s="291"/>
      <c r="AO1050" s="291">
        <v>0</v>
      </c>
      <c r="AP1050" s="291"/>
      <c r="AQ1050" s="291"/>
      <c r="AR1050" s="291">
        <v>0</v>
      </c>
      <c r="AS1050" s="291"/>
      <c r="AT1050" s="291"/>
      <c r="AU1050" s="291">
        <v>0</v>
      </c>
      <c r="AV1050" s="291"/>
      <c r="AW1050" s="291"/>
      <c r="AX1050" s="291">
        <v>0</v>
      </c>
      <c r="AY1050" s="291"/>
      <c r="AZ1050" s="291"/>
      <c r="BA1050" s="291"/>
      <c r="BB1050" s="291"/>
      <c r="BC1050" s="291"/>
      <c r="BD1050" s="291"/>
      <c r="BE1050" s="291"/>
      <c r="BF1050" s="291">
        <v>0</v>
      </c>
      <c r="BG1050" s="291"/>
      <c r="BH1050" s="291"/>
      <c r="BI1050" s="291"/>
      <c r="BJ1050" s="291">
        <v>0</v>
      </c>
      <c r="BK1050" s="291"/>
      <c r="BL1050" s="291"/>
      <c r="BM1050" s="291"/>
      <c r="BN1050" s="291"/>
      <c r="BO1050" s="291"/>
      <c r="BP1050" s="292" t="s">
        <v>45</v>
      </c>
      <c r="BQ1050" s="292" t="s">
        <v>45</v>
      </c>
      <c r="BR1050" t="s">
        <v>45</v>
      </c>
    </row>
    <row r="1051" spans="1:70" x14ac:dyDescent="0.3">
      <c r="A1051" s="281">
        <v>1048</v>
      </c>
      <c r="B1051" s="282" t="s">
        <v>2952</v>
      </c>
      <c r="C1051" s="282" t="s">
        <v>3011</v>
      </c>
      <c r="D1051" s="282" t="s">
        <v>3007</v>
      </c>
      <c r="E1051" s="282" t="s">
        <v>3017</v>
      </c>
      <c r="F1051" s="282" t="s">
        <v>2970</v>
      </c>
      <c r="G1051" s="282" t="s">
        <v>2971</v>
      </c>
      <c r="H1051" s="282" t="s">
        <v>2972</v>
      </c>
      <c r="I1051" s="282" t="s">
        <v>2962</v>
      </c>
      <c r="J1051" s="282" t="s">
        <v>60</v>
      </c>
      <c r="K1051" s="282" t="s">
        <v>2958</v>
      </c>
      <c r="L1051" s="282" t="s">
        <v>45</v>
      </c>
      <c r="M1051" s="283" t="s">
        <v>544</v>
      </c>
      <c r="N1051" s="282" t="s">
        <v>543</v>
      </c>
      <c r="O1051" s="282" t="s">
        <v>50</v>
      </c>
      <c r="P1051" s="282" t="s">
        <v>51</v>
      </c>
      <c r="Q1051" s="284" t="s">
        <v>45</v>
      </c>
      <c r="R1051" s="282" t="s">
        <v>45</v>
      </c>
      <c r="S1051" s="285">
        <v>2958465</v>
      </c>
      <c r="T1051" s="285">
        <v>45951</v>
      </c>
      <c r="U1051" s="284" t="s">
        <v>45</v>
      </c>
      <c r="V1051" s="285">
        <v>45951</v>
      </c>
      <c r="W1051" s="284" t="s">
        <v>45</v>
      </c>
      <c r="X1051" s="284" t="s">
        <v>45</v>
      </c>
      <c r="Y1051" s="286">
        <v>82000</v>
      </c>
      <c r="Z1051" s="286">
        <v>93000</v>
      </c>
      <c r="AA1051" s="286">
        <v>21000</v>
      </c>
      <c r="AB1051" s="286">
        <v>93000</v>
      </c>
      <c r="AC1051" s="287" t="s">
        <v>546</v>
      </c>
      <c r="AD1051" s="284" t="s">
        <v>60</v>
      </c>
      <c r="AE1051" s="287" t="s">
        <v>45</v>
      </c>
      <c r="AF1051" s="286">
        <v>82000</v>
      </c>
      <c r="AG1051" s="286">
        <v>4340</v>
      </c>
      <c r="AH1051" s="286">
        <v>403620000</v>
      </c>
      <c r="AI1051" s="286">
        <v>91140000</v>
      </c>
      <c r="AJ1051" s="286">
        <v>2700</v>
      </c>
      <c r="AK1051" s="286">
        <v>251100000</v>
      </c>
      <c r="AL1051" s="286">
        <v>56700000</v>
      </c>
      <c r="AM1051" s="286">
        <v>1640</v>
      </c>
      <c r="AN1051" s="286">
        <v>152520000</v>
      </c>
      <c r="AO1051" s="286">
        <v>34440000</v>
      </c>
      <c r="AP1051" s="286"/>
      <c r="AQ1051" s="286"/>
      <c r="AR1051" s="286">
        <v>0</v>
      </c>
      <c r="AS1051" s="286"/>
      <c r="AT1051" s="286"/>
      <c r="AU1051" s="286">
        <v>0</v>
      </c>
      <c r="AV1051" s="286"/>
      <c r="AW1051" s="286"/>
      <c r="AX1051" s="286">
        <v>0</v>
      </c>
      <c r="AY1051" s="286"/>
      <c r="AZ1051" s="286"/>
      <c r="BA1051" s="286"/>
      <c r="BB1051" s="286"/>
      <c r="BC1051" s="286"/>
      <c r="BD1051" s="286"/>
      <c r="BE1051" s="286"/>
      <c r="BF1051" s="286">
        <v>0</v>
      </c>
      <c r="BG1051" s="286"/>
      <c r="BH1051" s="286"/>
      <c r="BI1051" s="286"/>
      <c r="BJ1051" s="286">
        <v>0</v>
      </c>
      <c r="BK1051" s="286"/>
      <c r="BL1051" s="286"/>
      <c r="BM1051" s="286"/>
      <c r="BN1051" s="286"/>
      <c r="BO1051" s="286"/>
      <c r="BP1051" s="287" t="s">
        <v>45</v>
      </c>
      <c r="BQ1051" s="287" t="s">
        <v>45</v>
      </c>
      <c r="BR1051" t="s">
        <v>45</v>
      </c>
    </row>
    <row r="1052" spans="1:70" x14ac:dyDescent="0.3">
      <c r="A1052" s="281">
        <v>1049</v>
      </c>
      <c r="B1052" s="288" t="s">
        <v>2952</v>
      </c>
      <c r="C1052" s="288" t="s">
        <v>3011</v>
      </c>
      <c r="D1052" s="288" t="s">
        <v>3007</v>
      </c>
      <c r="E1052" s="288" t="s">
        <v>3017</v>
      </c>
      <c r="F1052" s="288" t="s">
        <v>2970</v>
      </c>
      <c r="G1052" s="288" t="s">
        <v>2971</v>
      </c>
      <c r="H1052" s="288" t="s">
        <v>2972</v>
      </c>
      <c r="I1052" s="288" t="s">
        <v>2962</v>
      </c>
      <c r="J1052" s="288" t="s">
        <v>60</v>
      </c>
      <c r="K1052" s="288" t="s">
        <v>2958</v>
      </c>
      <c r="L1052" s="288" t="s">
        <v>45</v>
      </c>
      <c r="M1052" s="289" t="s">
        <v>542</v>
      </c>
      <c r="N1052" s="288" t="s">
        <v>541</v>
      </c>
      <c r="O1052" s="288" t="s">
        <v>50</v>
      </c>
      <c r="P1052" s="288" t="s">
        <v>51</v>
      </c>
      <c r="Q1052" s="290" t="s">
        <v>45</v>
      </c>
      <c r="R1052" s="288" t="s">
        <v>45</v>
      </c>
      <c r="S1052" s="1">
        <v>2958465</v>
      </c>
      <c r="T1052" s="1">
        <v>45951</v>
      </c>
      <c r="U1052" s="290" t="s">
        <v>45</v>
      </c>
      <c r="V1052" s="1">
        <v>45951</v>
      </c>
      <c r="W1052" s="290" t="s">
        <v>45</v>
      </c>
      <c r="X1052" s="290" t="s">
        <v>45</v>
      </c>
      <c r="Y1052" s="291">
        <v>95000</v>
      </c>
      <c r="Z1052" s="291">
        <v>105000</v>
      </c>
      <c r="AA1052" s="291">
        <v>24000</v>
      </c>
      <c r="AB1052" s="291">
        <v>105000</v>
      </c>
      <c r="AC1052" s="292" t="s">
        <v>442</v>
      </c>
      <c r="AD1052" s="290" t="s">
        <v>60</v>
      </c>
      <c r="AE1052" s="292" t="s">
        <v>45</v>
      </c>
      <c r="AF1052" s="291">
        <v>95000</v>
      </c>
      <c r="AG1052" s="291">
        <v>1170</v>
      </c>
      <c r="AH1052" s="291">
        <v>122850000</v>
      </c>
      <c r="AI1052" s="291">
        <v>28080000</v>
      </c>
      <c r="AJ1052" s="291">
        <v>1170</v>
      </c>
      <c r="AK1052" s="291">
        <v>122850000</v>
      </c>
      <c r="AL1052" s="291">
        <v>28080000</v>
      </c>
      <c r="AM1052" s="291"/>
      <c r="AN1052" s="291"/>
      <c r="AO1052" s="291">
        <v>0</v>
      </c>
      <c r="AP1052" s="291"/>
      <c r="AQ1052" s="291"/>
      <c r="AR1052" s="291">
        <v>0</v>
      </c>
      <c r="AS1052" s="291"/>
      <c r="AT1052" s="291"/>
      <c r="AU1052" s="291">
        <v>0</v>
      </c>
      <c r="AV1052" s="291"/>
      <c r="AW1052" s="291"/>
      <c r="AX1052" s="291">
        <v>0</v>
      </c>
      <c r="AY1052" s="291"/>
      <c r="AZ1052" s="291"/>
      <c r="BA1052" s="291"/>
      <c r="BB1052" s="291"/>
      <c r="BC1052" s="291"/>
      <c r="BD1052" s="291"/>
      <c r="BE1052" s="291"/>
      <c r="BF1052" s="291">
        <v>0</v>
      </c>
      <c r="BG1052" s="291"/>
      <c r="BH1052" s="291"/>
      <c r="BI1052" s="291"/>
      <c r="BJ1052" s="291">
        <v>0</v>
      </c>
      <c r="BK1052" s="291"/>
      <c r="BL1052" s="291"/>
      <c r="BM1052" s="291"/>
      <c r="BN1052" s="291"/>
      <c r="BO1052" s="291"/>
      <c r="BP1052" s="292" t="s">
        <v>45</v>
      </c>
      <c r="BQ1052" s="292" t="s">
        <v>45</v>
      </c>
      <c r="BR1052" t="s">
        <v>45</v>
      </c>
    </row>
    <row r="1053" spans="1:70" x14ac:dyDescent="0.3">
      <c r="A1053" s="281">
        <v>1050</v>
      </c>
      <c r="B1053" s="282" t="s">
        <v>2952</v>
      </c>
      <c r="C1053" s="282" t="s">
        <v>3011</v>
      </c>
      <c r="D1053" s="282" t="s">
        <v>3007</v>
      </c>
      <c r="E1053" s="282" t="s">
        <v>3017</v>
      </c>
      <c r="F1053" s="282" t="s">
        <v>2970</v>
      </c>
      <c r="G1053" s="282" t="s">
        <v>2971</v>
      </c>
      <c r="H1053" s="282" t="s">
        <v>2972</v>
      </c>
      <c r="I1053" s="282" t="s">
        <v>2962</v>
      </c>
      <c r="J1053" s="282" t="s">
        <v>60</v>
      </c>
      <c r="K1053" s="282" t="s">
        <v>2958</v>
      </c>
      <c r="L1053" s="282" t="s">
        <v>45</v>
      </c>
      <c r="M1053" s="283" t="s">
        <v>539</v>
      </c>
      <c r="N1053" s="282" t="s">
        <v>538</v>
      </c>
      <c r="O1053" s="282" t="s">
        <v>50</v>
      </c>
      <c r="P1053" s="282" t="s">
        <v>139</v>
      </c>
      <c r="Q1053" s="284" t="s">
        <v>45</v>
      </c>
      <c r="R1053" s="282" t="s">
        <v>45</v>
      </c>
      <c r="S1053" s="285">
        <v>2958465</v>
      </c>
      <c r="T1053" s="285">
        <v>45960</v>
      </c>
      <c r="U1053" s="284" t="s">
        <v>45</v>
      </c>
      <c r="V1053" s="285">
        <v>45960</v>
      </c>
      <c r="W1053" s="284" t="s">
        <v>45</v>
      </c>
      <c r="X1053" s="284" t="s">
        <v>45</v>
      </c>
      <c r="Y1053" s="286">
        <v>64000</v>
      </c>
      <c r="Z1053" s="286">
        <v>64000</v>
      </c>
      <c r="AA1053" s="286">
        <v>16500</v>
      </c>
      <c r="AB1053" s="286">
        <v>64000</v>
      </c>
      <c r="AC1053" s="287" t="s">
        <v>540</v>
      </c>
      <c r="AD1053" s="284" t="s">
        <v>60</v>
      </c>
      <c r="AE1053" s="287" t="s">
        <v>45</v>
      </c>
      <c r="AF1053" s="286">
        <v>64000</v>
      </c>
      <c r="AG1053" s="286">
        <v>3075</v>
      </c>
      <c r="AH1053" s="286">
        <v>196800000</v>
      </c>
      <c r="AI1053" s="286">
        <v>50737500</v>
      </c>
      <c r="AJ1053" s="286">
        <v>3075</v>
      </c>
      <c r="AK1053" s="286">
        <v>196800000</v>
      </c>
      <c r="AL1053" s="286">
        <v>50737500</v>
      </c>
      <c r="AM1053" s="286"/>
      <c r="AN1053" s="286"/>
      <c r="AO1053" s="286">
        <v>0</v>
      </c>
      <c r="AP1053" s="286"/>
      <c r="AQ1053" s="286"/>
      <c r="AR1053" s="286">
        <v>0</v>
      </c>
      <c r="AS1053" s="286"/>
      <c r="AT1053" s="286"/>
      <c r="AU1053" s="286">
        <v>0</v>
      </c>
      <c r="AV1053" s="286"/>
      <c r="AW1053" s="286"/>
      <c r="AX1053" s="286">
        <v>0</v>
      </c>
      <c r="AY1053" s="286"/>
      <c r="AZ1053" s="286"/>
      <c r="BA1053" s="286"/>
      <c r="BB1053" s="286"/>
      <c r="BC1053" s="286"/>
      <c r="BD1053" s="286"/>
      <c r="BE1053" s="286"/>
      <c r="BF1053" s="286">
        <v>0</v>
      </c>
      <c r="BG1053" s="286"/>
      <c r="BH1053" s="286"/>
      <c r="BI1053" s="286"/>
      <c r="BJ1053" s="286">
        <v>0</v>
      </c>
      <c r="BK1053" s="286"/>
      <c r="BL1053" s="286"/>
      <c r="BM1053" s="286"/>
      <c r="BN1053" s="286"/>
      <c r="BO1053" s="286"/>
      <c r="BP1053" s="287" t="s">
        <v>45</v>
      </c>
      <c r="BQ1053" s="287" t="s">
        <v>45</v>
      </c>
      <c r="BR1053" t="s">
        <v>45</v>
      </c>
    </row>
    <row r="1054" spans="1:70" x14ac:dyDescent="0.3">
      <c r="A1054" s="281">
        <v>1051</v>
      </c>
      <c r="B1054" s="288" t="s">
        <v>2952</v>
      </c>
      <c r="C1054" s="288" t="s">
        <v>3011</v>
      </c>
      <c r="D1054" s="288" t="s">
        <v>3007</v>
      </c>
      <c r="E1054" s="288" t="s">
        <v>3017</v>
      </c>
      <c r="F1054" s="288" t="s">
        <v>2970</v>
      </c>
      <c r="G1054" s="288" t="s">
        <v>2974</v>
      </c>
      <c r="H1054" s="288" t="s">
        <v>2976</v>
      </c>
      <c r="I1054" s="288" t="s">
        <v>2962</v>
      </c>
      <c r="J1054" s="288" t="s">
        <v>60</v>
      </c>
      <c r="K1054" s="288" t="s">
        <v>2958</v>
      </c>
      <c r="L1054" s="288" t="s">
        <v>45</v>
      </c>
      <c r="M1054" s="289" t="s">
        <v>537</v>
      </c>
      <c r="N1054" s="288" t="s">
        <v>536</v>
      </c>
      <c r="O1054" s="288" t="s">
        <v>50</v>
      </c>
      <c r="P1054" s="288" t="s">
        <v>139</v>
      </c>
      <c r="Q1054" s="290" t="s">
        <v>45</v>
      </c>
      <c r="R1054" s="288" t="s">
        <v>45</v>
      </c>
      <c r="S1054" s="1">
        <v>2958465</v>
      </c>
      <c r="T1054" s="1">
        <v>45951</v>
      </c>
      <c r="U1054" s="290" t="s">
        <v>45</v>
      </c>
      <c r="V1054" s="1">
        <v>45951</v>
      </c>
      <c r="W1054" s="290" t="s">
        <v>45</v>
      </c>
      <c r="X1054" s="290" t="s">
        <v>45</v>
      </c>
      <c r="Y1054" s="291">
        <v>74000</v>
      </c>
      <c r="Z1054" s="291">
        <v>74000</v>
      </c>
      <c r="AA1054" s="291">
        <v>19200</v>
      </c>
      <c r="AB1054" s="291">
        <v>74000</v>
      </c>
      <c r="AC1054" s="292" t="s">
        <v>201</v>
      </c>
      <c r="AD1054" s="290" t="s">
        <v>60</v>
      </c>
      <c r="AE1054" s="292" t="s">
        <v>45</v>
      </c>
      <c r="AF1054" s="291">
        <v>74000</v>
      </c>
      <c r="AG1054" s="291">
        <v>1445</v>
      </c>
      <c r="AH1054" s="291">
        <v>106930000</v>
      </c>
      <c r="AI1054" s="291">
        <v>27744000</v>
      </c>
      <c r="AJ1054" s="291">
        <v>1445</v>
      </c>
      <c r="AK1054" s="291">
        <v>106930000</v>
      </c>
      <c r="AL1054" s="291">
        <v>27744000</v>
      </c>
      <c r="AM1054" s="291"/>
      <c r="AN1054" s="291"/>
      <c r="AO1054" s="291">
        <v>0</v>
      </c>
      <c r="AP1054" s="291"/>
      <c r="AQ1054" s="291"/>
      <c r="AR1054" s="291">
        <v>0</v>
      </c>
      <c r="AS1054" s="291"/>
      <c r="AT1054" s="291"/>
      <c r="AU1054" s="291">
        <v>0</v>
      </c>
      <c r="AV1054" s="291"/>
      <c r="AW1054" s="291"/>
      <c r="AX1054" s="291">
        <v>0</v>
      </c>
      <c r="AY1054" s="291"/>
      <c r="AZ1054" s="291"/>
      <c r="BA1054" s="291"/>
      <c r="BB1054" s="291"/>
      <c r="BC1054" s="291"/>
      <c r="BD1054" s="291"/>
      <c r="BE1054" s="291"/>
      <c r="BF1054" s="291">
        <v>0</v>
      </c>
      <c r="BG1054" s="291"/>
      <c r="BH1054" s="291"/>
      <c r="BI1054" s="291"/>
      <c r="BJ1054" s="291">
        <v>0</v>
      </c>
      <c r="BK1054" s="291"/>
      <c r="BL1054" s="291"/>
      <c r="BM1054" s="291"/>
      <c r="BN1054" s="291"/>
      <c r="BO1054" s="291"/>
      <c r="BP1054" s="292" t="s">
        <v>45</v>
      </c>
      <c r="BQ1054" s="292" t="s">
        <v>45</v>
      </c>
      <c r="BR1054" t="s">
        <v>45</v>
      </c>
    </row>
    <row r="1055" spans="1:70" x14ac:dyDescent="0.3">
      <c r="A1055" s="281">
        <v>1052</v>
      </c>
      <c r="B1055" s="282" t="s">
        <v>2952</v>
      </c>
      <c r="C1055" s="282" t="s">
        <v>3011</v>
      </c>
      <c r="D1055" s="282" t="s">
        <v>3007</v>
      </c>
      <c r="E1055" s="282" t="s">
        <v>3017</v>
      </c>
      <c r="F1055" s="282" t="s">
        <v>2970</v>
      </c>
      <c r="G1055" s="282" t="s">
        <v>2974</v>
      </c>
      <c r="H1055" s="282" t="s">
        <v>2976</v>
      </c>
      <c r="I1055" s="282" t="s">
        <v>2962</v>
      </c>
      <c r="J1055" s="282" t="s">
        <v>60</v>
      </c>
      <c r="K1055" s="282" t="s">
        <v>2958</v>
      </c>
      <c r="L1055" s="282" t="s">
        <v>45</v>
      </c>
      <c r="M1055" s="283" t="s">
        <v>533</v>
      </c>
      <c r="N1055" s="282" t="s">
        <v>532</v>
      </c>
      <c r="O1055" s="282" t="s">
        <v>50</v>
      </c>
      <c r="P1055" s="282" t="s">
        <v>139</v>
      </c>
      <c r="Q1055" s="284" t="s">
        <v>45</v>
      </c>
      <c r="R1055" s="282" t="s">
        <v>45</v>
      </c>
      <c r="S1055" s="285">
        <v>2958465</v>
      </c>
      <c r="T1055" s="285">
        <v>45951</v>
      </c>
      <c r="U1055" s="284" t="s">
        <v>45</v>
      </c>
      <c r="V1055" s="285">
        <v>45951</v>
      </c>
      <c r="W1055" s="284" t="s">
        <v>45</v>
      </c>
      <c r="X1055" s="284" t="s">
        <v>45</v>
      </c>
      <c r="Y1055" s="286">
        <v>74000</v>
      </c>
      <c r="Z1055" s="286">
        <v>74000</v>
      </c>
      <c r="AA1055" s="286">
        <v>19200</v>
      </c>
      <c r="AB1055" s="286">
        <v>74000</v>
      </c>
      <c r="AC1055" s="287" t="s">
        <v>201</v>
      </c>
      <c r="AD1055" s="284" t="s">
        <v>60</v>
      </c>
      <c r="AE1055" s="287" t="s">
        <v>45</v>
      </c>
      <c r="AF1055" s="286">
        <v>74000</v>
      </c>
      <c r="AG1055" s="286">
        <v>1445</v>
      </c>
      <c r="AH1055" s="286">
        <v>106930000</v>
      </c>
      <c r="AI1055" s="286">
        <v>27744000</v>
      </c>
      <c r="AJ1055" s="286">
        <v>1445</v>
      </c>
      <c r="AK1055" s="286">
        <v>106930000</v>
      </c>
      <c r="AL1055" s="286">
        <v>27744000</v>
      </c>
      <c r="AM1055" s="286"/>
      <c r="AN1055" s="286"/>
      <c r="AO1055" s="286">
        <v>0</v>
      </c>
      <c r="AP1055" s="286"/>
      <c r="AQ1055" s="286"/>
      <c r="AR1055" s="286">
        <v>0</v>
      </c>
      <c r="AS1055" s="286"/>
      <c r="AT1055" s="286"/>
      <c r="AU1055" s="286">
        <v>0</v>
      </c>
      <c r="AV1055" s="286"/>
      <c r="AW1055" s="286"/>
      <c r="AX1055" s="286">
        <v>0</v>
      </c>
      <c r="AY1055" s="286"/>
      <c r="AZ1055" s="286"/>
      <c r="BA1055" s="286"/>
      <c r="BB1055" s="286"/>
      <c r="BC1055" s="286"/>
      <c r="BD1055" s="286"/>
      <c r="BE1055" s="286"/>
      <c r="BF1055" s="286">
        <v>0</v>
      </c>
      <c r="BG1055" s="286"/>
      <c r="BH1055" s="286"/>
      <c r="BI1055" s="286"/>
      <c r="BJ1055" s="286">
        <v>0</v>
      </c>
      <c r="BK1055" s="286"/>
      <c r="BL1055" s="286"/>
      <c r="BM1055" s="286"/>
      <c r="BN1055" s="286"/>
      <c r="BO1055" s="286"/>
      <c r="BP1055" s="287" t="s">
        <v>45</v>
      </c>
      <c r="BQ1055" s="287" t="s">
        <v>45</v>
      </c>
      <c r="BR1055" t="s">
        <v>45</v>
      </c>
    </row>
    <row r="1056" spans="1:70" x14ac:dyDescent="0.3">
      <c r="A1056" s="281">
        <v>1053</v>
      </c>
      <c r="B1056" s="288" t="s">
        <v>2952</v>
      </c>
      <c r="C1056" s="288" t="s">
        <v>3011</v>
      </c>
      <c r="D1056" s="288" t="s">
        <v>3007</v>
      </c>
      <c r="E1056" s="288" t="s">
        <v>3017</v>
      </c>
      <c r="F1056" s="288" t="s">
        <v>2977</v>
      </c>
      <c r="G1056" s="288" t="s">
        <v>2980</v>
      </c>
      <c r="H1056" s="288" t="s">
        <v>2983</v>
      </c>
      <c r="I1056" s="288" t="s">
        <v>2962</v>
      </c>
      <c r="J1056" s="288" t="s">
        <v>60</v>
      </c>
      <c r="K1056" s="288" t="s">
        <v>2958</v>
      </c>
      <c r="L1056" s="288" t="s">
        <v>45</v>
      </c>
      <c r="M1056" s="289" t="s">
        <v>530</v>
      </c>
      <c r="N1056" s="288" t="s">
        <v>529</v>
      </c>
      <c r="O1056" s="288" t="s">
        <v>50</v>
      </c>
      <c r="P1056" s="288" t="s">
        <v>74</v>
      </c>
      <c r="Q1056" s="290" t="s">
        <v>45</v>
      </c>
      <c r="R1056" s="288" t="s">
        <v>45</v>
      </c>
      <c r="S1056" s="1">
        <v>2958465</v>
      </c>
      <c r="T1056" s="1">
        <v>45960</v>
      </c>
      <c r="U1056" s="290" t="s">
        <v>45</v>
      </c>
      <c r="V1056" s="1">
        <v>45960</v>
      </c>
      <c r="W1056" s="290" t="s">
        <v>45</v>
      </c>
      <c r="X1056" s="290" t="s">
        <v>45</v>
      </c>
      <c r="Y1056" s="291">
        <v>177000</v>
      </c>
      <c r="Z1056" s="291">
        <v>196000</v>
      </c>
      <c r="AA1056" s="291">
        <v>47000</v>
      </c>
      <c r="AB1056" s="291">
        <v>196000</v>
      </c>
      <c r="AC1056" s="292" t="s">
        <v>531</v>
      </c>
      <c r="AD1056" s="290" t="s">
        <v>60</v>
      </c>
      <c r="AE1056" s="292" t="s">
        <v>45</v>
      </c>
      <c r="AF1056" s="291">
        <v>177000</v>
      </c>
      <c r="AG1056" s="291">
        <v>1875</v>
      </c>
      <c r="AH1056" s="291">
        <v>367500000</v>
      </c>
      <c r="AI1056" s="291">
        <v>88125000</v>
      </c>
      <c r="AJ1056" s="291">
        <v>1875</v>
      </c>
      <c r="AK1056" s="291">
        <v>367500000</v>
      </c>
      <c r="AL1056" s="291">
        <v>88125000</v>
      </c>
      <c r="AM1056" s="291"/>
      <c r="AN1056" s="291"/>
      <c r="AO1056" s="291">
        <v>0</v>
      </c>
      <c r="AP1056" s="291"/>
      <c r="AQ1056" s="291"/>
      <c r="AR1056" s="291">
        <v>0</v>
      </c>
      <c r="AS1056" s="291"/>
      <c r="AT1056" s="291"/>
      <c r="AU1056" s="291">
        <v>0</v>
      </c>
      <c r="AV1056" s="291"/>
      <c r="AW1056" s="291"/>
      <c r="AX1056" s="291">
        <v>0</v>
      </c>
      <c r="AY1056" s="291"/>
      <c r="AZ1056" s="291"/>
      <c r="BA1056" s="291"/>
      <c r="BB1056" s="291"/>
      <c r="BC1056" s="291"/>
      <c r="BD1056" s="291"/>
      <c r="BE1056" s="291"/>
      <c r="BF1056" s="291">
        <v>0</v>
      </c>
      <c r="BG1056" s="291"/>
      <c r="BH1056" s="291"/>
      <c r="BI1056" s="291"/>
      <c r="BJ1056" s="291">
        <v>0</v>
      </c>
      <c r="BK1056" s="291"/>
      <c r="BL1056" s="291"/>
      <c r="BM1056" s="291"/>
      <c r="BN1056" s="291"/>
      <c r="BO1056" s="291"/>
      <c r="BP1056" s="292" t="s">
        <v>45</v>
      </c>
      <c r="BQ1056" s="292" t="s">
        <v>45</v>
      </c>
      <c r="BR1056" t="s">
        <v>45</v>
      </c>
    </row>
    <row r="1057" spans="1:70" x14ac:dyDescent="0.3">
      <c r="A1057" s="281">
        <v>1054</v>
      </c>
      <c r="B1057" s="282" t="s">
        <v>2952</v>
      </c>
      <c r="C1057" s="282" t="s">
        <v>3011</v>
      </c>
      <c r="D1057" s="282" t="s">
        <v>3007</v>
      </c>
      <c r="E1057" s="282" t="s">
        <v>3017</v>
      </c>
      <c r="F1057" s="282" t="s">
        <v>2985</v>
      </c>
      <c r="G1057" s="282" t="s">
        <v>2986</v>
      </c>
      <c r="H1057" s="282" t="s">
        <v>2988</v>
      </c>
      <c r="I1057" s="282" t="s">
        <v>2962</v>
      </c>
      <c r="J1057" s="282" t="s">
        <v>60</v>
      </c>
      <c r="K1057" s="282" t="s">
        <v>2958</v>
      </c>
      <c r="L1057" s="282" t="s">
        <v>45</v>
      </c>
      <c r="M1057" s="283" t="s">
        <v>526</v>
      </c>
      <c r="N1057" s="282" t="s">
        <v>525</v>
      </c>
      <c r="O1057" s="282" t="s">
        <v>50</v>
      </c>
      <c r="P1057" s="282" t="s">
        <v>74</v>
      </c>
      <c r="Q1057" s="284" t="s">
        <v>45</v>
      </c>
      <c r="R1057" s="282" t="s">
        <v>45</v>
      </c>
      <c r="S1057" s="285">
        <v>2958465</v>
      </c>
      <c r="T1057" s="285">
        <v>45960</v>
      </c>
      <c r="U1057" s="284" t="s">
        <v>45</v>
      </c>
      <c r="V1057" s="285">
        <v>45960</v>
      </c>
      <c r="W1057" s="284" t="s">
        <v>45</v>
      </c>
      <c r="X1057" s="284" t="s">
        <v>45</v>
      </c>
      <c r="Y1057" s="286">
        <v>72000</v>
      </c>
      <c r="Z1057" s="286">
        <v>72000</v>
      </c>
      <c r="AA1057" s="286">
        <v>18800</v>
      </c>
      <c r="AB1057" s="286">
        <v>72000</v>
      </c>
      <c r="AC1057" s="287" t="s">
        <v>527</v>
      </c>
      <c r="AD1057" s="284" t="s">
        <v>60</v>
      </c>
      <c r="AE1057" s="287" t="s">
        <v>45</v>
      </c>
      <c r="AF1057" s="286">
        <v>72000</v>
      </c>
      <c r="AG1057" s="286">
        <v>1425</v>
      </c>
      <c r="AH1057" s="286">
        <v>102600000</v>
      </c>
      <c r="AI1057" s="286">
        <v>26790000</v>
      </c>
      <c r="AJ1057" s="286">
        <v>1425</v>
      </c>
      <c r="AK1057" s="286">
        <v>102600000</v>
      </c>
      <c r="AL1057" s="286">
        <v>26790000</v>
      </c>
      <c r="AM1057" s="286"/>
      <c r="AN1057" s="286"/>
      <c r="AO1057" s="286">
        <v>0</v>
      </c>
      <c r="AP1057" s="286"/>
      <c r="AQ1057" s="286"/>
      <c r="AR1057" s="286">
        <v>0</v>
      </c>
      <c r="AS1057" s="286"/>
      <c r="AT1057" s="286"/>
      <c r="AU1057" s="286">
        <v>0</v>
      </c>
      <c r="AV1057" s="286"/>
      <c r="AW1057" s="286"/>
      <c r="AX1057" s="286">
        <v>0</v>
      </c>
      <c r="AY1057" s="286"/>
      <c r="AZ1057" s="286"/>
      <c r="BA1057" s="286"/>
      <c r="BB1057" s="286"/>
      <c r="BC1057" s="286"/>
      <c r="BD1057" s="286"/>
      <c r="BE1057" s="286"/>
      <c r="BF1057" s="286">
        <v>0</v>
      </c>
      <c r="BG1057" s="286"/>
      <c r="BH1057" s="286"/>
      <c r="BI1057" s="286"/>
      <c r="BJ1057" s="286">
        <v>0</v>
      </c>
      <c r="BK1057" s="286"/>
      <c r="BL1057" s="286"/>
      <c r="BM1057" s="286"/>
      <c r="BN1057" s="286"/>
      <c r="BO1057" s="286"/>
      <c r="BP1057" s="287" t="s">
        <v>45</v>
      </c>
      <c r="BQ1057" s="287" t="s">
        <v>45</v>
      </c>
      <c r="BR1057" t="s">
        <v>45</v>
      </c>
    </row>
    <row r="1058" spans="1:70" x14ac:dyDescent="0.3">
      <c r="A1058" s="281">
        <v>1055</v>
      </c>
      <c r="B1058" s="288" t="s">
        <v>2952</v>
      </c>
      <c r="C1058" s="288" t="s">
        <v>3011</v>
      </c>
      <c r="D1058" s="288" t="s">
        <v>3007</v>
      </c>
      <c r="E1058" s="288" t="s">
        <v>3017</v>
      </c>
      <c r="F1058" s="288" t="s">
        <v>2985</v>
      </c>
      <c r="G1058" s="288" t="s">
        <v>2986</v>
      </c>
      <c r="H1058" s="288" t="s">
        <v>2989</v>
      </c>
      <c r="I1058" s="288" t="s">
        <v>2962</v>
      </c>
      <c r="J1058" s="288" t="s">
        <v>60</v>
      </c>
      <c r="K1058" s="288" t="s">
        <v>2958</v>
      </c>
      <c r="L1058" s="288" t="s">
        <v>45</v>
      </c>
      <c r="M1058" s="289" t="s">
        <v>523</v>
      </c>
      <c r="N1058" s="288" t="s">
        <v>522</v>
      </c>
      <c r="O1058" s="288" t="s">
        <v>50</v>
      </c>
      <c r="P1058" s="288" t="s">
        <v>51</v>
      </c>
      <c r="Q1058" s="290" t="s">
        <v>45</v>
      </c>
      <c r="R1058" s="288" t="s">
        <v>45</v>
      </c>
      <c r="S1058" s="1">
        <v>2958465</v>
      </c>
      <c r="T1058" s="1">
        <v>45960</v>
      </c>
      <c r="U1058" s="290" t="s">
        <v>45</v>
      </c>
      <c r="V1058" s="1">
        <v>45960</v>
      </c>
      <c r="W1058" s="290" t="s">
        <v>45</v>
      </c>
      <c r="X1058" s="290" t="s">
        <v>45</v>
      </c>
      <c r="Y1058" s="291">
        <v>75000</v>
      </c>
      <c r="Z1058" s="291">
        <v>75000</v>
      </c>
      <c r="AA1058" s="291">
        <v>19900</v>
      </c>
      <c r="AB1058" s="291">
        <v>75000</v>
      </c>
      <c r="AC1058" s="292" t="s">
        <v>52</v>
      </c>
      <c r="AD1058" s="290" t="s">
        <v>60</v>
      </c>
      <c r="AE1058" s="292" t="s">
        <v>45</v>
      </c>
      <c r="AF1058" s="291">
        <v>75000</v>
      </c>
      <c r="AG1058" s="291">
        <v>720</v>
      </c>
      <c r="AH1058" s="291">
        <v>54000000</v>
      </c>
      <c r="AI1058" s="291">
        <v>14328000</v>
      </c>
      <c r="AJ1058" s="291">
        <v>720</v>
      </c>
      <c r="AK1058" s="291">
        <v>54000000</v>
      </c>
      <c r="AL1058" s="291">
        <v>14328000</v>
      </c>
      <c r="AM1058" s="291"/>
      <c r="AN1058" s="291"/>
      <c r="AO1058" s="291">
        <v>0</v>
      </c>
      <c r="AP1058" s="291"/>
      <c r="AQ1058" s="291"/>
      <c r="AR1058" s="291">
        <v>0</v>
      </c>
      <c r="AS1058" s="291"/>
      <c r="AT1058" s="291"/>
      <c r="AU1058" s="291">
        <v>0</v>
      </c>
      <c r="AV1058" s="291"/>
      <c r="AW1058" s="291"/>
      <c r="AX1058" s="291">
        <v>0</v>
      </c>
      <c r="AY1058" s="291"/>
      <c r="AZ1058" s="291"/>
      <c r="BA1058" s="291"/>
      <c r="BB1058" s="291"/>
      <c r="BC1058" s="291"/>
      <c r="BD1058" s="291"/>
      <c r="BE1058" s="291"/>
      <c r="BF1058" s="291">
        <v>0</v>
      </c>
      <c r="BG1058" s="291"/>
      <c r="BH1058" s="291"/>
      <c r="BI1058" s="291"/>
      <c r="BJ1058" s="291">
        <v>0</v>
      </c>
      <c r="BK1058" s="291"/>
      <c r="BL1058" s="291"/>
      <c r="BM1058" s="291"/>
      <c r="BN1058" s="291"/>
      <c r="BO1058" s="291"/>
      <c r="BP1058" s="292" t="s">
        <v>45</v>
      </c>
      <c r="BQ1058" s="292" t="s">
        <v>45</v>
      </c>
      <c r="BR1058" t="s">
        <v>45</v>
      </c>
    </row>
    <row r="1059" spans="1:70" x14ac:dyDescent="0.3">
      <c r="A1059" s="281">
        <v>1056</v>
      </c>
      <c r="B1059" s="282" t="s">
        <v>2952</v>
      </c>
      <c r="C1059" s="282" t="s">
        <v>3011</v>
      </c>
      <c r="D1059" s="282" t="s">
        <v>3007</v>
      </c>
      <c r="E1059" s="282" t="s">
        <v>3017</v>
      </c>
      <c r="F1059" s="282" t="s">
        <v>2956</v>
      </c>
      <c r="G1059" s="282" t="s">
        <v>2956</v>
      </c>
      <c r="H1059" s="282" t="s">
        <v>2994</v>
      </c>
      <c r="I1059" s="282" t="s">
        <v>2962</v>
      </c>
      <c r="J1059" s="282" t="s">
        <v>60</v>
      </c>
      <c r="K1059" s="282" t="s">
        <v>2958</v>
      </c>
      <c r="L1059" s="282" t="s">
        <v>45</v>
      </c>
      <c r="M1059" s="283" t="s">
        <v>521</v>
      </c>
      <c r="N1059" s="282" t="s">
        <v>520</v>
      </c>
      <c r="O1059" s="282" t="s">
        <v>50</v>
      </c>
      <c r="P1059" s="282" t="s">
        <v>51</v>
      </c>
      <c r="Q1059" s="284" t="s">
        <v>45</v>
      </c>
      <c r="R1059" s="282" t="s">
        <v>45</v>
      </c>
      <c r="S1059" s="285">
        <v>45985</v>
      </c>
      <c r="T1059" s="285">
        <v>45985</v>
      </c>
      <c r="U1059" s="284" t="s">
        <v>45</v>
      </c>
      <c r="V1059" s="285">
        <v>45985</v>
      </c>
      <c r="W1059" s="284" t="s">
        <v>45</v>
      </c>
      <c r="X1059" s="284" t="s">
        <v>45</v>
      </c>
      <c r="Y1059" s="286">
        <v>74000</v>
      </c>
      <c r="Z1059" s="286">
        <v>84000</v>
      </c>
      <c r="AA1059" s="286">
        <v>17027</v>
      </c>
      <c r="AB1059" s="286">
        <v>84000</v>
      </c>
      <c r="AC1059" s="287" t="s">
        <v>360</v>
      </c>
      <c r="AD1059" s="284" t="s">
        <v>60</v>
      </c>
      <c r="AE1059" s="287" t="s">
        <v>45</v>
      </c>
      <c r="AF1059" s="286">
        <v>74000</v>
      </c>
      <c r="AG1059" s="286">
        <v>3</v>
      </c>
      <c r="AH1059" s="286">
        <v>252000</v>
      </c>
      <c r="AI1059" s="286">
        <v>51081</v>
      </c>
      <c r="AJ1059" s="286">
        <v>3</v>
      </c>
      <c r="AK1059" s="286">
        <v>252000</v>
      </c>
      <c r="AL1059" s="286">
        <v>51081</v>
      </c>
      <c r="AM1059" s="286"/>
      <c r="AN1059" s="286"/>
      <c r="AO1059" s="286">
        <v>0</v>
      </c>
      <c r="AP1059" s="286"/>
      <c r="AQ1059" s="286"/>
      <c r="AR1059" s="286">
        <v>0</v>
      </c>
      <c r="AS1059" s="286"/>
      <c r="AT1059" s="286"/>
      <c r="AU1059" s="286">
        <v>0</v>
      </c>
      <c r="AV1059" s="286"/>
      <c r="AW1059" s="286"/>
      <c r="AX1059" s="286">
        <v>0</v>
      </c>
      <c r="AY1059" s="286"/>
      <c r="AZ1059" s="286"/>
      <c r="BA1059" s="286"/>
      <c r="BB1059" s="286"/>
      <c r="BC1059" s="286"/>
      <c r="BD1059" s="286"/>
      <c r="BE1059" s="286"/>
      <c r="BF1059" s="286">
        <v>0</v>
      </c>
      <c r="BG1059" s="286"/>
      <c r="BH1059" s="286"/>
      <c r="BI1059" s="286"/>
      <c r="BJ1059" s="286">
        <v>0</v>
      </c>
      <c r="BK1059" s="286"/>
      <c r="BL1059" s="286"/>
      <c r="BM1059" s="286"/>
      <c r="BN1059" s="286"/>
      <c r="BO1059" s="286"/>
      <c r="BP1059" s="287" t="s">
        <v>45</v>
      </c>
      <c r="BQ1059" s="287" t="s">
        <v>45</v>
      </c>
      <c r="BR1059" t="s">
        <v>45</v>
      </c>
    </row>
    <row r="1060" spans="1:70" x14ac:dyDescent="0.3">
      <c r="A1060" s="281">
        <v>1057</v>
      </c>
      <c r="B1060" s="288" t="s">
        <v>2952</v>
      </c>
      <c r="C1060" s="288" t="s">
        <v>3011</v>
      </c>
      <c r="D1060" s="288" t="s">
        <v>3007</v>
      </c>
      <c r="E1060" s="288" t="s">
        <v>3017</v>
      </c>
      <c r="F1060" s="288" t="s">
        <v>2956</v>
      </c>
      <c r="G1060" s="288" t="s">
        <v>2956</v>
      </c>
      <c r="H1060" s="288" t="s">
        <v>2994</v>
      </c>
      <c r="I1060" s="288" t="s">
        <v>2962</v>
      </c>
      <c r="J1060" s="288" t="s">
        <v>60</v>
      </c>
      <c r="K1060" s="288" t="s">
        <v>2958</v>
      </c>
      <c r="L1060" s="288" t="s">
        <v>45</v>
      </c>
      <c r="M1060" s="289" t="s">
        <v>517</v>
      </c>
      <c r="N1060" s="288" t="s">
        <v>516</v>
      </c>
      <c r="O1060" s="288" t="s">
        <v>50</v>
      </c>
      <c r="P1060" s="288" t="s">
        <v>51</v>
      </c>
      <c r="Q1060" s="290" t="s">
        <v>45</v>
      </c>
      <c r="R1060" s="288" t="s">
        <v>45</v>
      </c>
      <c r="S1060" s="1">
        <v>2958465</v>
      </c>
      <c r="T1060" s="1">
        <v>45960</v>
      </c>
      <c r="U1060" s="290" t="s">
        <v>45</v>
      </c>
      <c r="V1060" s="1">
        <v>45960</v>
      </c>
      <c r="W1060" s="290" t="s">
        <v>45</v>
      </c>
      <c r="X1060" s="290" t="s">
        <v>45</v>
      </c>
      <c r="Y1060" s="291">
        <v>35000</v>
      </c>
      <c r="Z1060" s="291">
        <v>35000</v>
      </c>
      <c r="AA1060" s="291">
        <v>6400</v>
      </c>
      <c r="AB1060" s="291">
        <v>35000</v>
      </c>
      <c r="AC1060" s="292" t="s">
        <v>518</v>
      </c>
      <c r="AD1060" s="290" t="s">
        <v>60</v>
      </c>
      <c r="AE1060" s="292" t="s">
        <v>45</v>
      </c>
      <c r="AF1060" s="291">
        <v>35000</v>
      </c>
      <c r="AG1060" s="291">
        <v>570</v>
      </c>
      <c r="AH1060" s="291">
        <v>19950000</v>
      </c>
      <c r="AI1060" s="291">
        <v>3648000</v>
      </c>
      <c r="AJ1060" s="291">
        <v>570</v>
      </c>
      <c r="AK1060" s="291">
        <v>19950000</v>
      </c>
      <c r="AL1060" s="291">
        <v>3648000</v>
      </c>
      <c r="AM1060" s="291"/>
      <c r="AN1060" s="291"/>
      <c r="AO1060" s="291">
        <v>0</v>
      </c>
      <c r="AP1060" s="291"/>
      <c r="AQ1060" s="291"/>
      <c r="AR1060" s="291">
        <v>0</v>
      </c>
      <c r="AS1060" s="291"/>
      <c r="AT1060" s="291"/>
      <c r="AU1060" s="291">
        <v>0</v>
      </c>
      <c r="AV1060" s="291"/>
      <c r="AW1060" s="291"/>
      <c r="AX1060" s="291">
        <v>0</v>
      </c>
      <c r="AY1060" s="291"/>
      <c r="AZ1060" s="291"/>
      <c r="BA1060" s="291"/>
      <c r="BB1060" s="291"/>
      <c r="BC1060" s="291"/>
      <c r="BD1060" s="291"/>
      <c r="BE1060" s="291"/>
      <c r="BF1060" s="291">
        <v>0</v>
      </c>
      <c r="BG1060" s="291"/>
      <c r="BH1060" s="291"/>
      <c r="BI1060" s="291"/>
      <c r="BJ1060" s="291">
        <v>0</v>
      </c>
      <c r="BK1060" s="291"/>
      <c r="BL1060" s="291"/>
      <c r="BM1060" s="291"/>
      <c r="BN1060" s="291"/>
      <c r="BO1060" s="291"/>
      <c r="BP1060" s="292" t="s">
        <v>45</v>
      </c>
      <c r="BQ1060" s="292" t="s">
        <v>45</v>
      </c>
      <c r="BR1060" t="s">
        <v>45</v>
      </c>
    </row>
    <row r="1061" spans="1:70" x14ac:dyDescent="0.3">
      <c r="A1061" s="281">
        <v>1058</v>
      </c>
      <c r="B1061" s="282" t="s">
        <v>2952</v>
      </c>
      <c r="C1061" s="282" t="s">
        <v>3011</v>
      </c>
      <c r="D1061" s="282" t="s">
        <v>3007</v>
      </c>
      <c r="E1061" s="282" t="s">
        <v>3017</v>
      </c>
      <c r="F1061" s="282" t="s">
        <v>2956</v>
      </c>
      <c r="G1061" s="282" t="s">
        <v>2956</v>
      </c>
      <c r="H1061" s="282" t="s">
        <v>2994</v>
      </c>
      <c r="I1061" s="282" t="s">
        <v>2962</v>
      </c>
      <c r="J1061" s="282" t="s">
        <v>60</v>
      </c>
      <c r="K1061" s="282" t="s">
        <v>2958</v>
      </c>
      <c r="L1061" s="282" t="s">
        <v>45</v>
      </c>
      <c r="M1061" s="283" t="s">
        <v>511</v>
      </c>
      <c r="N1061" s="282" t="s">
        <v>510</v>
      </c>
      <c r="O1061" s="282" t="s">
        <v>50</v>
      </c>
      <c r="P1061" s="282" t="s">
        <v>51</v>
      </c>
      <c r="Q1061" s="284" t="s">
        <v>45</v>
      </c>
      <c r="R1061" s="282" t="s">
        <v>45</v>
      </c>
      <c r="S1061" s="285">
        <v>2958465</v>
      </c>
      <c r="T1061" s="285">
        <v>45960</v>
      </c>
      <c r="U1061" s="284" t="s">
        <v>45</v>
      </c>
      <c r="V1061" s="285">
        <v>45960</v>
      </c>
      <c r="W1061" s="284" t="s">
        <v>45</v>
      </c>
      <c r="X1061" s="284" t="s">
        <v>45</v>
      </c>
      <c r="Y1061" s="286">
        <v>29000</v>
      </c>
      <c r="Z1061" s="286">
        <v>29000</v>
      </c>
      <c r="AA1061" s="286">
        <v>4700</v>
      </c>
      <c r="AB1061" s="286">
        <v>29000</v>
      </c>
      <c r="AC1061" s="287" t="s">
        <v>514</v>
      </c>
      <c r="AD1061" s="284" t="s">
        <v>60</v>
      </c>
      <c r="AE1061" s="287" t="s">
        <v>45</v>
      </c>
      <c r="AF1061" s="286">
        <v>29000</v>
      </c>
      <c r="AG1061" s="286">
        <v>800</v>
      </c>
      <c r="AH1061" s="286">
        <v>23200000</v>
      </c>
      <c r="AI1061" s="286">
        <v>3760000</v>
      </c>
      <c r="AJ1061" s="286">
        <v>800</v>
      </c>
      <c r="AK1061" s="286">
        <v>23200000</v>
      </c>
      <c r="AL1061" s="286">
        <v>3760000</v>
      </c>
      <c r="AM1061" s="286"/>
      <c r="AN1061" s="286"/>
      <c r="AO1061" s="286">
        <v>0</v>
      </c>
      <c r="AP1061" s="286"/>
      <c r="AQ1061" s="286"/>
      <c r="AR1061" s="286">
        <v>0</v>
      </c>
      <c r="AS1061" s="286"/>
      <c r="AT1061" s="286"/>
      <c r="AU1061" s="286">
        <v>0</v>
      </c>
      <c r="AV1061" s="286"/>
      <c r="AW1061" s="286"/>
      <c r="AX1061" s="286">
        <v>0</v>
      </c>
      <c r="AY1061" s="286"/>
      <c r="AZ1061" s="286"/>
      <c r="BA1061" s="286"/>
      <c r="BB1061" s="286"/>
      <c r="BC1061" s="286"/>
      <c r="BD1061" s="286"/>
      <c r="BE1061" s="286"/>
      <c r="BF1061" s="286">
        <v>0</v>
      </c>
      <c r="BG1061" s="286"/>
      <c r="BH1061" s="286"/>
      <c r="BI1061" s="286"/>
      <c r="BJ1061" s="286">
        <v>0</v>
      </c>
      <c r="BK1061" s="286"/>
      <c r="BL1061" s="286"/>
      <c r="BM1061" s="286"/>
      <c r="BN1061" s="286"/>
      <c r="BO1061" s="286"/>
      <c r="BP1061" s="287" t="s">
        <v>45</v>
      </c>
      <c r="BQ1061" s="287" t="s">
        <v>45</v>
      </c>
      <c r="BR1061" t="s">
        <v>45</v>
      </c>
    </row>
    <row r="1062" spans="1:70" x14ac:dyDescent="0.3">
      <c r="A1062" s="281">
        <v>1059</v>
      </c>
      <c r="B1062" s="288" t="s">
        <v>2952</v>
      </c>
      <c r="C1062" s="288" t="s">
        <v>3011</v>
      </c>
      <c r="D1062" s="288" t="s">
        <v>3007</v>
      </c>
      <c r="E1062" s="288" t="s">
        <v>3017</v>
      </c>
      <c r="F1062" s="288" t="s">
        <v>2956</v>
      </c>
      <c r="G1062" s="288" t="s">
        <v>2956</v>
      </c>
      <c r="H1062" s="288" t="s">
        <v>3010</v>
      </c>
      <c r="I1062" s="288" t="s">
        <v>2962</v>
      </c>
      <c r="J1062" s="288" t="s">
        <v>60</v>
      </c>
      <c r="K1062" s="288" t="s">
        <v>2958</v>
      </c>
      <c r="L1062" s="288" t="s">
        <v>45</v>
      </c>
      <c r="M1062" s="289" t="s">
        <v>506</v>
      </c>
      <c r="N1062" s="288" t="s">
        <v>505</v>
      </c>
      <c r="O1062" s="288" t="s">
        <v>50</v>
      </c>
      <c r="P1062" s="288" t="s">
        <v>51</v>
      </c>
      <c r="Q1062" s="290" t="s">
        <v>45</v>
      </c>
      <c r="R1062" s="288" t="s">
        <v>45</v>
      </c>
      <c r="S1062" s="1">
        <v>2958465</v>
      </c>
      <c r="T1062" s="1">
        <v>45960</v>
      </c>
      <c r="U1062" s="290" t="s">
        <v>45</v>
      </c>
      <c r="V1062" s="1">
        <v>45960</v>
      </c>
      <c r="W1062" s="290" t="s">
        <v>45</v>
      </c>
      <c r="X1062" s="290" t="s">
        <v>45</v>
      </c>
      <c r="Y1062" s="291">
        <v>29000</v>
      </c>
      <c r="Z1062" s="291">
        <v>29000</v>
      </c>
      <c r="AA1062" s="291">
        <v>5500</v>
      </c>
      <c r="AB1062" s="291">
        <v>29000</v>
      </c>
      <c r="AC1062" s="292" t="s">
        <v>508</v>
      </c>
      <c r="AD1062" s="290" t="s">
        <v>60</v>
      </c>
      <c r="AE1062" s="292" t="s">
        <v>45</v>
      </c>
      <c r="AF1062" s="291">
        <v>29000</v>
      </c>
      <c r="AG1062" s="291">
        <v>450</v>
      </c>
      <c r="AH1062" s="291">
        <v>13050000</v>
      </c>
      <c r="AI1062" s="291">
        <v>2475000</v>
      </c>
      <c r="AJ1062" s="291">
        <v>450</v>
      </c>
      <c r="AK1062" s="291">
        <v>13050000</v>
      </c>
      <c r="AL1062" s="291">
        <v>2475000</v>
      </c>
      <c r="AM1062" s="291"/>
      <c r="AN1062" s="291"/>
      <c r="AO1062" s="291">
        <v>0</v>
      </c>
      <c r="AP1062" s="291"/>
      <c r="AQ1062" s="291"/>
      <c r="AR1062" s="291">
        <v>0</v>
      </c>
      <c r="AS1062" s="291"/>
      <c r="AT1062" s="291"/>
      <c r="AU1062" s="291">
        <v>0</v>
      </c>
      <c r="AV1062" s="291"/>
      <c r="AW1062" s="291"/>
      <c r="AX1062" s="291">
        <v>0</v>
      </c>
      <c r="AY1062" s="291"/>
      <c r="AZ1062" s="291"/>
      <c r="BA1062" s="291"/>
      <c r="BB1062" s="291"/>
      <c r="BC1062" s="291"/>
      <c r="BD1062" s="291"/>
      <c r="BE1062" s="291"/>
      <c r="BF1062" s="291">
        <v>0</v>
      </c>
      <c r="BG1062" s="291"/>
      <c r="BH1062" s="291"/>
      <c r="BI1062" s="291"/>
      <c r="BJ1062" s="291">
        <v>0</v>
      </c>
      <c r="BK1062" s="291"/>
      <c r="BL1062" s="291"/>
      <c r="BM1062" s="291"/>
      <c r="BN1062" s="291"/>
      <c r="BO1062" s="291"/>
      <c r="BP1062" s="292" t="s">
        <v>45</v>
      </c>
      <c r="BQ1062" s="292" t="s">
        <v>45</v>
      </c>
      <c r="BR1062" t="s">
        <v>45</v>
      </c>
    </row>
    <row r="1063" spans="1:70" x14ac:dyDescent="0.3">
      <c r="A1063" s="281">
        <v>1060</v>
      </c>
      <c r="B1063" s="282" t="s">
        <v>2952</v>
      </c>
      <c r="C1063" s="282" t="s">
        <v>3011</v>
      </c>
      <c r="D1063" s="282" t="s">
        <v>3007</v>
      </c>
      <c r="E1063" s="282" t="s">
        <v>3017</v>
      </c>
      <c r="F1063" s="282" t="s">
        <v>2956</v>
      </c>
      <c r="G1063" s="282" t="s">
        <v>2956</v>
      </c>
      <c r="H1063" s="282" t="s">
        <v>2996</v>
      </c>
      <c r="I1063" s="282" t="s">
        <v>2962</v>
      </c>
      <c r="J1063" s="282" t="s">
        <v>60</v>
      </c>
      <c r="K1063" s="282" t="s">
        <v>2958</v>
      </c>
      <c r="L1063" s="282" t="s">
        <v>45</v>
      </c>
      <c r="M1063" s="283" t="s">
        <v>503</v>
      </c>
      <c r="N1063" s="282" t="s">
        <v>502</v>
      </c>
      <c r="O1063" s="282" t="s">
        <v>50</v>
      </c>
      <c r="P1063" s="282" t="s">
        <v>139</v>
      </c>
      <c r="Q1063" s="284" t="s">
        <v>45</v>
      </c>
      <c r="R1063" s="282" t="s">
        <v>45</v>
      </c>
      <c r="S1063" s="285">
        <v>45985</v>
      </c>
      <c r="T1063" s="285">
        <v>45985</v>
      </c>
      <c r="U1063" s="284" t="s">
        <v>45</v>
      </c>
      <c r="V1063" s="285">
        <v>45985</v>
      </c>
      <c r="W1063" s="284" t="s">
        <v>45</v>
      </c>
      <c r="X1063" s="284" t="s">
        <v>45</v>
      </c>
      <c r="Y1063" s="286">
        <v>45000</v>
      </c>
      <c r="Z1063" s="286">
        <v>49000</v>
      </c>
      <c r="AA1063" s="286">
        <v>8000</v>
      </c>
      <c r="AB1063" s="286">
        <v>49000</v>
      </c>
      <c r="AC1063" s="287" t="s">
        <v>504</v>
      </c>
      <c r="AD1063" s="284" t="s">
        <v>60</v>
      </c>
      <c r="AE1063" s="287" t="s">
        <v>45</v>
      </c>
      <c r="AF1063" s="286">
        <v>45000</v>
      </c>
      <c r="AG1063" s="286">
        <v>3</v>
      </c>
      <c r="AH1063" s="286">
        <v>147000</v>
      </c>
      <c r="AI1063" s="286">
        <v>24000</v>
      </c>
      <c r="AJ1063" s="286">
        <v>3</v>
      </c>
      <c r="AK1063" s="286">
        <v>147000</v>
      </c>
      <c r="AL1063" s="286">
        <v>24000</v>
      </c>
      <c r="AM1063" s="286"/>
      <c r="AN1063" s="286"/>
      <c r="AO1063" s="286">
        <v>0</v>
      </c>
      <c r="AP1063" s="286"/>
      <c r="AQ1063" s="286"/>
      <c r="AR1063" s="286">
        <v>0</v>
      </c>
      <c r="AS1063" s="286"/>
      <c r="AT1063" s="286"/>
      <c r="AU1063" s="286">
        <v>0</v>
      </c>
      <c r="AV1063" s="286"/>
      <c r="AW1063" s="286"/>
      <c r="AX1063" s="286">
        <v>0</v>
      </c>
      <c r="AY1063" s="286"/>
      <c r="AZ1063" s="286"/>
      <c r="BA1063" s="286"/>
      <c r="BB1063" s="286"/>
      <c r="BC1063" s="286"/>
      <c r="BD1063" s="286"/>
      <c r="BE1063" s="286"/>
      <c r="BF1063" s="286">
        <v>0</v>
      </c>
      <c r="BG1063" s="286"/>
      <c r="BH1063" s="286"/>
      <c r="BI1063" s="286"/>
      <c r="BJ1063" s="286">
        <v>0</v>
      </c>
      <c r="BK1063" s="286"/>
      <c r="BL1063" s="286"/>
      <c r="BM1063" s="286"/>
      <c r="BN1063" s="286"/>
      <c r="BO1063" s="286"/>
      <c r="BP1063" s="287" t="s">
        <v>45</v>
      </c>
      <c r="BQ1063" s="287" t="s">
        <v>45</v>
      </c>
      <c r="BR1063" t="s">
        <v>45</v>
      </c>
    </row>
    <row r="1064" spans="1:70" x14ac:dyDescent="0.3">
      <c r="A1064" s="281">
        <v>1061</v>
      </c>
      <c r="B1064" s="288" t="s">
        <v>2952</v>
      </c>
      <c r="C1064" s="288" t="s">
        <v>3011</v>
      </c>
      <c r="D1064" s="288" t="s">
        <v>3007</v>
      </c>
      <c r="E1064" s="288" t="s">
        <v>3017</v>
      </c>
      <c r="F1064" s="288" t="s">
        <v>2956</v>
      </c>
      <c r="G1064" s="288" t="s">
        <v>2956</v>
      </c>
      <c r="H1064" s="288" t="s">
        <v>2996</v>
      </c>
      <c r="I1064" s="288" t="s">
        <v>2962</v>
      </c>
      <c r="J1064" s="288" t="s">
        <v>60</v>
      </c>
      <c r="K1064" s="288" t="s">
        <v>2958</v>
      </c>
      <c r="L1064" s="288" t="s">
        <v>45</v>
      </c>
      <c r="M1064" s="289" t="s">
        <v>501</v>
      </c>
      <c r="N1064" s="288" t="s">
        <v>500</v>
      </c>
      <c r="O1064" s="288" t="s">
        <v>50</v>
      </c>
      <c r="P1064" s="288" t="s">
        <v>51</v>
      </c>
      <c r="Q1064" s="290" t="s">
        <v>45</v>
      </c>
      <c r="R1064" s="288" t="s">
        <v>45</v>
      </c>
      <c r="S1064" s="1">
        <v>2958465</v>
      </c>
      <c r="T1064" s="1">
        <v>45960</v>
      </c>
      <c r="U1064" s="290" t="s">
        <v>45</v>
      </c>
      <c r="V1064" s="1">
        <v>45960</v>
      </c>
      <c r="W1064" s="290" t="s">
        <v>45</v>
      </c>
      <c r="X1064" s="290" t="s">
        <v>45</v>
      </c>
      <c r="Y1064" s="291">
        <v>49000</v>
      </c>
      <c r="Z1064" s="291">
        <v>49000</v>
      </c>
      <c r="AA1064" s="291">
        <v>9900</v>
      </c>
      <c r="AB1064" s="291">
        <v>49000</v>
      </c>
      <c r="AC1064" s="292" t="s">
        <v>299</v>
      </c>
      <c r="AD1064" s="290" t="s">
        <v>60</v>
      </c>
      <c r="AE1064" s="292" t="s">
        <v>45</v>
      </c>
      <c r="AF1064" s="291">
        <v>49000</v>
      </c>
      <c r="AG1064" s="291">
        <v>820</v>
      </c>
      <c r="AH1064" s="291">
        <v>40180000</v>
      </c>
      <c r="AI1064" s="291">
        <v>8118000</v>
      </c>
      <c r="AJ1064" s="291">
        <v>820</v>
      </c>
      <c r="AK1064" s="291">
        <v>40180000</v>
      </c>
      <c r="AL1064" s="291">
        <v>8118000</v>
      </c>
      <c r="AM1064" s="291"/>
      <c r="AN1064" s="291"/>
      <c r="AO1064" s="291">
        <v>0</v>
      </c>
      <c r="AP1064" s="291"/>
      <c r="AQ1064" s="291"/>
      <c r="AR1064" s="291">
        <v>0</v>
      </c>
      <c r="AS1064" s="291"/>
      <c r="AT1064" s="291"/>
      <c r="AU1064" s="291">
        <v>0</v>
      </c>
      <c r="AV1064" s="291"/>
      <c r="AW1064" s="291"/>
      <c r="AX1064" s="291">
        <v>0</v>
      </c>
      <c r="AY1064" s="291"/>
      <c r="AZ1064" s="291"/>
      <c r="BA1064" s="291"/>
      <c r="BB1064" s="291"/>
      <c r="BC1064" s="291"/>
      <c r="BD1064" s="291"/>
      <c r="BE1064" s="291"/>
      <c r="BF1064" s="291">
        <v>0</v>
      </c>
      <c r="BG1064" s="291"/>
      <c r="BH1064" s="291"/>
      <c r="BI1064" s="291"/>
      <c r="BJ1064" s="291">
        <v>0</v>
      </c>
      <c r="BK1064" s="291"/>
      <c r="BL1064" s="291"/>
      <c r="BM1064" s="291"/>
      <c r="BN1064" s="291"/>
      <c r="BO1064" s="291"/>
      <c r="BP1064" s="292" t="s">
        <v>45</v>
      </c>
      <c r="BQ1064" s="292" t="s">
        <v>45</v>
      </c>
      <c r="BR1064" t="s">
        <v>45</v>
      </c>
    </row>
    <row r="1065" spans="1:70" x14ac:dyDescent="0.3">
      <c r="A1065" s="281">
        <v>1062</v>
      </c>
      <c r="B1065" s="282" t="s">
        <v>2952</v>
      </c>
      <c r="C1065" s="282" t="s">
        <v>3011</v>
      </c>
      <c r="D1065" s="282" t="s">
        <v>3007</v>
      </c>
      <c r="E1065" s="282" t="s">
        <v>3017</v>
      </c>
      <c r="F1065" s="282" t="s">
        <v>2956</v>
      </c>
      <c r="G1065" s="282" t="s">
        <v>2956</v>
      </c>
      <c r="H1065" s="282" t="s">
        <v>2996</v>
      </c>
      <c r="I1065" s="282" t="s">
        <v>2962</v>
      </c>
      <c r="J1065" s="282" t="s">
        <v>60</v>
      </c>
      <c r="K1065" s="282" t="s">
        <v>2958</v>
      </c>
      <c r="L1065" s="282" t="s">
        <v>45</v>
      </c>
      <c r="M1065" s="283" t="s">
        <v>496</v>
      </c>
      <c r="N1065" s="282" t="s">
        <v>495</v>
      </c>
      <c r="O1065" s="282" t="s">
        <v>50</v>
      </c>
      <c r="P1065" s="282" t="s">
        <v>139</v>
      </c>
      <c r="Q1065" s="284" t="s">
        <v>45</v>
      </c>
      <c r="R1065" s="282" t="s">
        <v>45</v>
      </c>
      <c r="S1065" s="285">
        <v>2958465</v>
      </c>
      <c r="T1065" s="285">
        <v>45960</v>
      </c>
      <c r="U1065" s="284" t="s">
        <v>45</v>
      </c>
      <c r="V1065" s="285">
        <v>45960</v>
      </c>
      <c r="W1065" s="284" t="s">
        <v>45</v>
      </c>
      <c r="X1065" s="284" t="s">
        <v>45</v>
      </c>
      <c r="Y1065" s="286">
        <v>49000</v>
      </c>
      <c r="Z1065" s="286">
        <v>49000</v>
      </c>
      <c r="AA1065" s="286">
        <v>8000</v>
      </c>
      <c r="AB1065" s="286">
        <v>49000</v>
      </c>
      <c r="AC1065" s="287" t="s">
        <v>497</v>
      </c>
      <c r="AD1065" s="284" t="s">
        <v>60</v>
      </c>
      <c r="AE1065" s="287" t="s">
        <v>45</v>
      </c>
      <c r="AF1065" s="286">
        <v>49000</v>
      </c>
      <c r="AG1065" s="286">
        <v>900</v>
      </c>
      <c r="AH1065" s="286">
        <v>44100000</v>
      </c>
      <c r="AI1065" s="286">
        <v>7200000</v>
      </c>
      <c r="AJ1065" s="286">
        <v>900</v>
      </c>
      <c r="AK1065" s="286">
        <v>44100000</v>
      </c>
      <c r="AL1065" s="286">
        <v>7200000</v>
      </c>
      <c r="AM1065" s="286"/>
      <c r="AN1065" s="286"/>
      <c r="AO1065" s="286">
        <v>0</v>
      </c>
      <c r="AP1065" s="286"/>
      <c r="AQ1065" s="286"/>
      <c r="AR1065" s="286">
        <v>0</v>
      </c>
      <c r="AS1065" s="286"/>
      <c r="AT1065" s="286"/>
      <c r="AU1065" s="286">
        <v>0</v>
      </c>
      <c r="AV1065" s="286"/>
      <c r="AW1065" s="286"/>
      <c r="AX1065" s="286">
        <v>0</v>
      </c>
      <c r="AY1065" s="286"/>
      <c r="AZ1065" s="286"/>
      <c r="BA1065" s="286"/>
      <c r="BB1065" s="286"/>
      <c r="BC1065" s="286"/>
      <c r="BD1065" s="286"/>
      <c r="BE1065" s="286"/>
      <c r="BF1065" s="286">
        <v>0</v>
      </c>
      <c r="BG1065" s="286"/>
      <c r="BH1065" s="286"/>
      <c r="BI1065" s="286"/>
      <c r="BJ1065" s="286">
        <v>0</v>
      </c>
      <c r="BK1065" s="286"/>
      <c r="BL1065" s="286"/>
      <c r="BM1065" s="286"/>
      <c r="BN1065" s="286"/>
      <c r="BO1065" s="286"/>
      <c r="BP1065" s="287" t="s">
        <v>45</v>
      </c>
      <c r="BQ1065" s="287" t="s">
        <v>45</v>
      </c>
      <c r="BR1065" t="s">
        <v>45</v>
      </c>
    </row>
    <row r="1066" spans="1:70" x14ac:dyDescent="0.3">
      <c r="A1066" s="281">
        <v>1063</v>
      </c>
      <c r="B1066" s="288" t="s">
        <v>2952</v>
      </c>
      <c r="C1066" s="288" t="s">
        <v>3011</v>
      </c>
      <c r="D1066" s="288" t="s">
        <v>3007</v>
      </c>
      <c r="E1066" s="288" t="s">
        <v>3017</v>
      </c>
      <c r="F1066" s="288" t="s">
        <v>2956</v>
      </c>
      <c r="G1066" s="288" t="s">
        <v>2956</v>
      </c>
      <c r="H1066" s="288" t="s">
        <v>2996</v>
      </c>
      <c r="I1066" s="288" t="s">
        <v>2962</v>
      </c>
      <c r="J1066" s="288" t="s">
        <v>60</v>
      </c>
      <c r="K1066" s="288" t="s">
        <v>2958</v>
      </c>
      <c r="L1066" s="288" t="s">
        <v>45</v>
      </c>
      <c r="M1066" s="289" t="s">
        <v>493</v>
      </c>
      <c r="N1066" s="288" t="s">
        <v>492</v>
      </c>
      <c r="O1066" s="288" t="s">
        <v>50</v>
      </c>
      <c r="P1066" s="288" t="s">
        <v>51</v>
      </c>
      <c r="Q1066" s="290" t="s">
        <v>45</v>
      </c>
      <c r="R1066" s="288" t="s">
        <v>45</v>
      </c>
      <c r="S1066" s="1">
        <v>2958465</v>
      </c>
      <c r="T1066" s="1">
        <v>45960</v>
      </c>
      <c r="U1066" s="290" t="s">
        <v>45</v>
      </c>
      <c r="V1066" s="1">
        <v>45960</v>
      </c>
      <c r="W1066" s="290" t="s">
        <v>45</v>
      </c>
      <c r="X1066" s="290" t="s">
        <v>45</v>
      </c>
      <c r="Y1066" s="291">
        <v>49000</v>
      </c>
      <c r="Z1066" s="291">
        <v>49000</v>
      </c>
      <c r="AA1066" s="291">
        <v>9500</v>
      </c>
      <c r="AB1066" s="291">
        <v>49000</v>
      </c>
      <c r="AC1066" s="292" t="s">
        <v>494</v>
      </c>
      <c r="AD1066" s="290" t="s">
        <v>60</v>
      </c>
      <c r="AE1066" s="292" t="s">
        <v>45</v>
      </c>
      <c r="AF1066" s="291">
        <v>49000</v>
      </c>
      <c r="AG1066" s="291">
        <v>450</v>
      </c>
      <c r="AH1066" s="291">
        <v>22050000</v>
      </c>
      <c r="AI1066" s="291">
        <v>4275000</v>
      </c>
      <c r="AJ1066" s="291">
        <v>450</v>
      </c>
      <c r="AK1066" s="291">
        <v>22050000</v>
      </c>
      <c r="AL1066" s="291">
        <v>4275000</v>
      </c>
      <c r="AM1066" s="291"/>
      <c r="AN1066" s="291"/>
      <c r="AO1066" s="291">
        <v>0</v>
      </c>
      <c r="AP1066" s="291"/>
      <c r="AQ1066" s="291"/>
      <c r="AR1066" s="291">
        <v>0</v>
      </c>
      <c r="AS1066" s="291"/>
      <c r="AT1066" s="291"/>
      <c r="AU1066" s="291">
        <v>0</v>
      </c>
      <c r="AV1066" s="291"/>
      <c r="AW1066" s="291"/>
      <c r="AX1066" s="291">
        <v>0</v>
      </c>
      <c r="AY1066" s="291"/>
      <c r="AZ1066" s="291"/>
      <c r="BA1066" s="291"/>
      <c r="BB1066" s="291"/>
      <c r="BC1066" s="291"/>
      <c r="BD1066" s="291"/>
      <c r="BE1066" s="291"/>
      <c r="BF1066" s="291">
        <v>0</v>
      </c>
      <c r="BG1066" s="291"/>
      <c r="BH1066" s="291"/>
      <c r="BI1066" s="291"/>
      <c r="BJ1066" s="291">
        <v>0</v>
      </c>
      <c r="BK1066" s="291"/>
      <c r="BL1066" s="291"/>
      <c r="BM1066" s="291"/>
      <c r="BN1066" s="291"/>
      <c r="BO1066" s="291"/>
      <c r="BP1066" s="292" t="s">
        <v>45</v>
      </c>
      <c r="BQ1066" s="292" t="s">
        <v>45</v>
      </c>
      <c r="BR1066" t="s">
        <v>45</v>
      </c>
    </row>
  </sheetData>
  <autoFilter ref="A3:BR1066" xr:uid="{0E8B9B82-D447-4CEF-B73F-02A5061231BF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33">
    <mergeCell ref="BK1:BO1"/>
    <mergeCell ref="BP1:BQ1"/>
    <mergeCell ref="A3:N3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  <mergeCell ref="AP1:AR1"/>
    <mergeCell ref="Y1:Y2"/>
    <mergeCell ref="Z1:Z2"/>
    <mergeCell ref="AA1:AA2"/>
    <mergeCell ref="AB1:AB2"/>
    <mergeCell ref="AC1:AC2"/>
    <mergeCell ref="AD1:AD2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전년비교BACK(전년8.1~동시점,생판재)</vt:lpstr>
      <vt:lpstr>시점재고(~26.07.31, 생판재)</vt:lpstr>
      <vt:lpstr>시점재고(~25.07.31, 생판재)</vt:lpstr>
      <vt:lpstr>'전년비교BACK(전년8.1~동시점,생판재)'!Criteria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2026-09-11T03:32:41Z</dcterms:modified>
</cp:coreProperties>
</file>